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package.core-properties+xml" PartName="/docProps/core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bookViews>
    <workbookView activeTab="0"/>
  </bookViews>
  <sheets>
    <sheet state="visible" name="Map" sheetId="1" r:id="rId3"/>
    <sheet state="visible" name="Resources" sheetId="2" r:id="rId4"/>
    <sheet state="visible" name="PlanetMaker" sheetId="3" r:id="rId5"/>
    <sheet state="visible" name="StatisticEngine" sheetId="4" r:id="rId6"/>
    <sheet state="visible" name="Statistics" sheetId="5" r:id="rId7"/>
    <sheet state="visible" name="StarMaker" sheetId="6" r:id="rId8"/>
  </sheets>
  <definedNames>
    <definedName hidden="1" localSheetId="0" name="_xlnm._FilterDatabase">Map!$B$1:$U$3746</definedName>
  </definedNames>
  <calcPr/>
</workbook>
</file>

<file path=xl/sharedStrings.xml><?xml version="1.0" encoding="utf-8"?>
<sst xmlns="http://schemas.openxmlformats.org/spreadsheetml/2006/main" count="41103" uniqueCount="1596">
  <si>
    <t>Gasses</t>
  </si>
  <si>
    <t>Volities</t>
  </si>
  <si>
    <t>Light Metals</t>
  </si>
  <si>
    <t>Heavy Metals</t>
  </si>
  <si>
    <t>Radioisotopes</t>
  </si>
  <si>
    <t>Element Zero</t>
  </si>
  <si>
    <t>a</t>
  </si>
  <si>
    <t>b</t>
  </si>
  <si>
    <t>c</t>
  </si>
  <si>
    <t>d</t>
  </si>
  <si>
    <t>e</t>
  </si>
  <si>
    <t>f</t>
  </si>
  <si>
    <t>g</t>
  </si>
  <si>
    <t>h</t>
  </si>
  <si>
    <t>Color</t>
  </si>
  <si>
    <t>Size</t>
  </si>
  <si>
    <t>Moons</t>
  </si>
  <si>
    <t>Temp High</t>
  </si>
  <si>
    <t>Temp Low</t>
  </si>
  <si>
    <t>Temp Avg</t>
  </si>
  <si>
    <t>Water</t>
  </si>
  <si>
    <t>Day</t>
  </si>
  <si>
    <t>Gas Giant</t>
  </si>
  <si>
    <t>Terrestrial</t>
  </si>
  <si>
    <t>Habitable</t>
  </si>
  <si>
    <t>.</t>
  </si>
  <si>
    <t>None</t>
  </si>
  <si>
    <t>Year</t>
  </si>
  <si>
    <t>α</t>
  </si>
  <si>
    <t>aα</t>
  </si>
  <si>
    <t>bα</t>
  </si>
  <si>
    <t>cα</t>
  </si>
  <si>
    <t>dα</t>
  </si>
  <si>
    <t>eα</t>
  </si>
  <si>
    <t>fα</t>
  </si>
  <si>
    <t>gα</t>
  </si>
  <si>
    <t>hα</t>
  </si>
  <si>
    <t>Rare</t>
  </si>
  <si>
    <t>β</t>
  </si>
  <si>
    <t>aβ</t>
  </si>
  <si>
    <t>bβ</t>
  </si>
  <si>
    <t>cβ</t>
  </si>
  <si>
    <t>dβ</t>
  </si>
  <si>
    <t>eβ</t>
  </si>
  <si>
    <t>fβ</t>
  </si>
  <si>
    <t>gβ</t>
  </si>
  <si>
    <t>hβ</t>
  </si>
  <si>
    <t>Few</t>
  </si>
  <si>
    <t>γ</t>
  </si>
  <si>
    <t>aγ</t>
  </si>
  <si>
    <t>bγ</t>
  </si>
  <si>
    <t>cγ</t>
  </si>
  <si>
    <t>dγ</t>
  </si>
  <si>
    <t>eγ</t>
  </si>
  <si>
    <t>fγ</t>
  </si>
  <si>
    <t>gγ</t>
  </si>
  <si>
    <t>hγ</t>
  </si>
  <si>
    <t>Common</t>
  </si>
  <si>
    <t>δ</t>
  </si>
  <si>
    <t>aδ</t>
  </si>
  <si>
    <t>bδ</t>
  </si>
  <si>
    <t>cδ</t>
  </si>
  <si>
    <t>dδ</t>
  </si>
  <si>
    <t>eδ</t>
  </si>
  <si>
    <t>fδ</t>
  </si>
  <si>
    <t>gδ</t>
  </si>
  <si>
    <t>hδ</t>
  </si>
  <si>
    <t>Ritch</t>
  </si>
  <si>
    <t>ε</t>
  </si>
  <si>
    <t>aε</t>
  </si>
  <si>
    <t>bε</t>
  </si>
  <si>
    <t>cε</t>
  </si>
  <si>
    <t>dε</t>
  </si>
  <si>
    <t>eε</t>
  </si>
  <si>
    <t>fε</t>
  </si>
  <si>
    <t>gε</t>
  </si>
  <si>
    <t>hε</t>
  </si>
  <si>
    <t>Plentiful</t>
  </si>
  <si>
    <t>ζ</t>
  </si>
  <si>
    <t>aζ</t>
  </si>
  <si>
    <t>bζ</t>
  </si>
  <si>
    <t>cζ</t>
  </si>
  <si>
    <t>dζ</t>
  </si>
  <si>
    <t>eζ</t>
  </si>
  <si>
    <t>fζ</t>
  </si>
  <si>
    <t>gζ</t>
  </si>
  <si>
    <t>hζ</t>
  </si>
  <si>
    <t>Blue</t>
  </si>
  <si>
    <t>Pale Red</t>
  </si>
  <si>
    <t>Brown</t>
  </si>
  <si>
    <t>Deep Blue</t>
  </si>
  <si>
    <t>Deep Red</t>
  </si>
  <si>
    <t>Pale Blue</t>
  </si>
  <si>
    <t>Red-Brown</t>
  </si>
  <si>
    <t>η</t>
  </si>
  <si>
    <t>aη</t>
  </si>
  <si>
    <t>bη</t>
  </si>
  <si>
    <t>cη</t>
  </si>
  <si>
    <t>dη</t>
  </si>
  <si>
    <t>eη</t>
  </si>
  <si>
    <t>fη</t>
  </si>
  <si>
    <t>gη</t>
  </si>
  <si>
    <t>hη</t>
  </si>
  <si>
    <t>θ</t>
  </si>
  <si>
    <t>aθ</t>
  </si>
  <si>
    <t>bθ</t>
  </si>
  <si>
    <t>cθ</t>
  </si>
  <si>
    <t>dθ</t>
  </si>
  <si>
    <t>eθ</t>
  </si>
  <si>
    <t>fθ</t>
  </si>
  <si>
    <t>gθ</t>
  </si>
  <si>
    <t>hθ</t>
  </si>
  <si>
    <t>ι</t>
  </si>
  <si>
    <t>aι</t>
  </si>
  <si>
    <t>bι</t>
  </si>
  <si>
    <t>cι</t>
  </si>
  <si>
    <t>dι</t>
  </si>
  <si>
    <t>eι</t>
  </si>
  <si>
    <t>fι</t>
  </si>
  <si>
    <t>gι</t>
  </si>
  <si>
    <t>hι</t>
  </si>
  <si>
    <t>κ</t>
  </si>
  <si>
    <t>aκ</t>
  </si>
  <si>
    <t>bκ</t>
  </si>
  <si>
    <t>cκ</t>
  </si>
  <si>
    <t>dκ</t>
  </si>
  <si>
    <t>eκ</t>
  </si>
  <si>
    <t>fκ</t>
  </si>
  <si>
    <t>gκ</t>
  </si>
  <si>
    <t>hκ</t>
  </si>
  <si>
    <t>λ</t>
  </si>
  <si>
    <t>aλ</t>
  </si>
  <si>
    <t>bλ</t>
  </si>
  <si>
    <t>cλ</t>
  </si>
  <si>
    <t>dλ</t>
  </si>
  <si>
    <t>eλ</t>
  </si>
  <si>
    <t>fλ</t>
  </si>
  <si>
    <t>gλ</t>
  </si>
  <si>
    <t>hλ</t>
  </si>
  <si>
    <t>μ</t>
  </si>
  <si>
    <t>aμ</t>
  </si>
  <si>
    <t>bμ</t>
  </si>
  <si>
    <t>cμ</t>
  </si>
  <si>
    <t>dμ</t>
  </si>
  <si>
    <t>eμ</t>
  </si>
  <si>
    <t>fμ</t>
  </si>
  <si>
    <t>gμ</t>
  </si>
  <si>
    <t>hμ</t>
  </si>
  <si>
    <t>ν</t>
  </si>
  <si>
    <t>aν</t>
  </si>
  <si>
    <t>bν</t>
  </si>
  <si>
    <t>cν</t>
  </si>
  <si>
    <t>dν</t>
  </si>
  <si>
    <t>eν</t>
  </si>
  <si>
    <t>fν</t>
  </si>
  <si>
    <t>gν</t>
  </si>
  <si>
    <t>hν</t>
  </si>
  <si>
    <t>ξ</t>
  </si>
  <si>
    <t>aξ</t>
  </si>
  <si>
    <t>bξ</t>
  </si>
  <si>
    <t>cξ</t>
  </si>
  <si>
    <t>dξ</t>
  </si>
  <si>
    <t>eξ</t>
  </si>
  <si>
    <t>fξ</t>
  </si>
  <si>
    <t>gξ</t>
  </si>
  <si>
    <t>hξ</t>
  </si>
  <si>
    <t>ο</t>
  </si>
  <si>
    <t>aο</t>
  </si>
  <si>
    <t>bο</t>
  </si>
  <si>
    <t>cο</t>
  </si>
  <si>
    <t>dο</t>
  </si>
  <si>
    <t>eο</t>
  </si>
  <si>
    <t>fο</t>
  </si>
  <si>
    <t>gο</t>
  </si>
  <si>
    <t>hο</t>
  </si>
  <si>
    <t>Terrestiral</t>
  </si>
  <si>
    <t>Name</t>
  </si>
  <si>
    <t>Region</t>
  </si>
  <si>
    <t>Sector</t>
  </si>
  <si>
    <t>Cluster</t>
  </si>
  <si>
    <t>System</t>
  </si>
  <si>
    <t>Planets</t>
  </si>
  <si>
    <t>Type</t>
  </si>
  <si>
    <t>Radio Isotopes</t>
  </si>
  <si>
    <t>Core</t>
  </si>
  <si>
    <t>Colletor Base</t>
  </si>
  <si>
    <t>π</t>
  </si>
  <si>
    <t>aπ</t>
  </si>
  <si>
    <t>bπ</t>
  </si>
  <si>
    <t>cπ</t>
  </si>
  <si>
    <t>dπ</t>
  </si>
  <si>
    <t>eπ</t>
  </si>
  <si>
    <t>fπ</t>
  </si>
  <si>
    <t>Station</t>
  </si>
  <si>
    <t>gπ</t>
  </si>
  <si>
    <t>hπ</t>
  </si>
  <si>
    <t>ρ</t>
  </si>
  <si>
    <t>aρ</t>
  </si>
  <si>
    <t>bρ</t>
  </si>
  <si>
    <t>cρ</t>
  </si>
  <si>
    <t>dρ</t>
  </si>
  <si>
    <t>eρ</t>
  </si>
  <si>
    <t>fρ</t>
  </si>
  <si>
    <t>gρ</t>
  </si>
  <si>
    <t>hρ</t>
  </si>
  <si>
    <t>σ</t>
  </si>
  <si>
    <t>aσ</t>
  </si>
  <si>
    <t>bσ</t>
  </si>
  <si>
    <t>cσ</t>
  </si>
  <si>
    <t>dσ</t>
  </si>
  <si>
    <t>eσ</t>
  </si>
  <si>
    <t>fσ</t>
  </si>
  <si>
    <t>gσ</t>
  </si>
  <si>
    <t>hσ</t>
  </si>
  <si>
    <t>Omega Relay</t>
  </si>
  <si>
    <t>τ</t>
  </si>
  <si>
    <t>aτ</t>
  </si>
  <si>
    <t>bτ</t>
  </si>
  <si>
    <t>cτ</t>
  </si>
  <si>
    <t>Prime Relay</t>
  </si>
  <si>
    <t>dτ</t>
  </si>
  <si>
    <t>eτ</t>
  </si>
  <si>
    <t>fτ</t>
  </si>
  <si>
    <t>gτ</t>
  </si>
  <si>
    <t>hτ</t>
  </si>
  <si>
    <t>υ</t>
  </si>
  <si>
    <t>aυ</t>
  </si>
  <si>
    <t>bυ</t>
  </si>
  <si>
    <t>cυ</t>
  </si>
  <si>
    <t>dυ</t>
  </si>
  <si>
    <t>eυ</t>
  </si>
  <si>
    <t>fυ</t>
  </si>
  <si>
    <t>gυ</t>
  </si>
  <si>
    <t>hυ</t>
  </si>
  <si>
    <t>Deep Space</t>
  </si>
  <si>
    <t>Reaper Relay</t>
  </si>
  <si>
    <t>Citadel Class Relay</t>
  </si>
  <si>
    <t>φ</t>
  </si>
  <si>
    <t>aφ</t>
  </si>
  <si>
    <t>bφ</t>
  </si>
  <si>
    <t>cφ</t>
  </si>
  <si>
    <t>dφ</t>
  </si>
  <si>
    <t>eφ</t>
  </si>
  <si>
    <t>fφ</t>
  </si>
  <si>
    <t>gφ</t>
  </si>
  <si>
    <t>hφ</t>
  </si>
  <si>
    <t>χ</t>
  </si>
  <si>
    <t>aχ</t>
  </si>
  <si>
    <t>bχ</t>
  </si>
  <si>
    <t>cχ</t>
  </si>
  <si>
    <t>dχ</t>
  </si>
  <si>
    <t>eχ</t>
  </si>
  <si>
    <t>fχ</t>
  </si>
  <si>
    <t>gχ</t>
  </si>
  <si>
    <t>hχ</t>
  </si>
  <si>
    <t>ψ</t>
  </si>
  <si>
    <t>aψ</t>
  </si>
  <si>
    <t>bψ</t>
  </si>
  <si>
    <t>cψ</t>
  </si>
  <si>
    <t>dψ</t>
  </si>
  <si>
    <t>eψ</t>
  </si>
  <si>
    <t>fψ</t>
  </si>
  <si>
    <t>gψ</t>
  </si>
  <si>
    <t>hψ</t>
  </si>
  <si>
    <t>ω</t>
  </si>
  <si>
    <t>aω</t>
  </si>
  <si>
    <t>bω</t>
  </si>
  <si>
    <t>cω</t>
  </si>
  <si>
    <t>dω</t>
  </si>
  <si>
    <t>eω</t>
  </si>
  <si>
    <t>fω</t>
  </si>
  <si>
    <t>gω</t>
  </si>
  <si>
    <t>hω</t>
  </si>
  <si>
    <t>East Rim</t>
  </si>
  <si>
    <t>0.05 J</t>
  </si>
  <si>
    <t>17 H</t>
  </si>
  <si>
    <t>Rich</t>
  </si>
  <si>
    <t>Moon</t>
  </si>
  <si>
    <t>Red</t>
  </si>
  <si>
    <t>0.53 E</t>
  </si>
  <si>
    <t>N/A</t>
  </si>
  <si>
    <t>Frozen</t>
  </si>
  <si>
    <t>30 H</t>
  </si>
  <si>
    <t>0.34 E</t>
  </si>
  <si>
    <t>24 H</t>
  </si>
  <si>
    <t>Yellow</t>
  </si>
  <si>
    <t>0.57 E</t>
  </si>
  <si>
    <t>20 H</t>
  </si>
  <si>
    <t>White</t>
  </si>
  <si>
    <t>0.75 E</t>
  </si>
  <si>
    <t>14 H</t>
  </si>
  <si>
    <t>Grey</t>
  </si>
  <si>
    <t>0.51 E</t>
  </si>
  <si>
    <t>18 H</t>
  </si>
  <si>
    <t>Yellow-Red</t>
  </si>
  <si>
    <t>Black</t>
  </si>
  <si>
    <t>0.72 E</t>
  </si>
  <si>
    <t>36 H</t>
  </si>
  <si>
    <t>0.45 J</t>
  </si>
  <si>
    <t>E00 Secondary Relay</t>
  </si>
  <si>
    <t>Secondary Relay</t>
  </si>
  <si>
    <t/>
  </si>
  <si>
    <t>S</t>
  </si>
  <si>
    <t>Star</t>
  </si>
  <si>
    <t>0.36 S</t>
  </si>
  <si>
    <t>Green</t>
  </si>
  <si>
    <t>0.92 E</t>
  </si>
  <si>
    <t>39 H</t>
  </si>
  <si>
    <t>0.45 S</t>
  </si>
  <si>
    <t>0.37 E</t>
  </si>
  <si>
    <t>11 H</t>
  </si>
  <si>
    <t>Plentyful</t>
  </si>
  <si>
    <t>0.6 E</t>
  </si>
  <si>
    <t>12 H</t>
  </si>
  <si>
    <t>8.14 J</t>
  </si>
  <si>
    <t>21 H</t>
  </si>
  <si>
    <t>Yellow-Green</t>
  </si>
  <si>
    <t>Pale Green</t>
  </si>
  <si>
    <t>Deep Green</t>
  </si>
  <si>
    <t>Blue-Green</t>
  </si>
  <si>
    <t>E00-E40 Primary Relay</t>
  </si>
  <si>
    <t>0.19 S</t>
  </si>
  <si>
    <t>1.49 E</t>
  </si>
  <si>
    <t>10 H</t>
  </si>
  <si>
    <t>0.32 E</t>
  </si>
  <si>
    <t>33 H</t>
  </si>
  <si>
    <t>1 E</t>
  </si>
  <si>
    <t>0.22 J</t>
  </si>
  <si>
    <t>0.07 J</t>
  </si>
  <si>
    <t>13 H</t>
  </si>
  <si>
    <t>0.48 S</t>
  </si>
  <si>
    <t>0.99 E</t>
  </si>
  <si>
    <t>7 H</t>
  </si>
  <si>
    <t>0.58 E</t>
  </si>
  <si>
    <t>0.89 E</t>
  </si>
  <si>
    <t>0.98 E</t>
  </si>
  <si>
    <t>26 H</t>
  </si>
  <si>
    <t>0.4 S</t>
  </si>
  <si>
    <t>1.07 E</t>
  </si>
  <si>
    <t>E01 Secondary Relay</t>
  </si>
  <si>
    <t>Size in Sols</t>
  </si>
  <si>
    <t>Size in Jupiters</t>
  </si>
  <si>
    <t>Size in Earths</t>
  </si>
  <si>
    <t>Av Star Size</t>
  </si>
  <si>
    <t>9.66 J</t>
  </si>
  <si>
    <t>Temp Av</t>
  </si>
  <si>
    <t>Label</t>
  </si>
  <si>
    <t>Av High Temp</t>
  </si>
  <si>
    <t>Days</t>
  </si>
  <si>
    <t>Day Length</t>
  </si>
  <si>
    <t>1.35 E</t>
  </si>
  <si>
    <t>32 H</t>
  </si>
  <si>
    <t>1.04 E</t>
  </si>
  <si>
    <t>0.88 E</t>
  </si>
  <si>
    <t>22 H</t>
  </si>
  <si>
    <t>0.03 J</t>
  </si>
  <si>
    <t>Av Gas Giant Size</t>
  </si>
  <si>
    <t>Av Low Temp</t>
  </si>
  <si>
    <t>0.39 S</t>
  </si>
  <si>
    <t>9.52 J</t>
  </si>
  <si>
    <t>Av Terrestiral Size</t>
  </si>
  <si>
    <t>Av Av Temp</t>
  </si>
  <si>
    <t>Sol</t>
  </si>
  <si>
    <t>9.6 J</t>
  </si>
  <si>
    <t>Jovian</t>
  </si>
  <si>
    <t>2.52 J</t>
  </si>
  <si>
    <t>Earth</t>
  </si>
  <si>
    <t>0.29 E</t>
  </si>
  <si>
    <t>0.44 S</t>
  </si>
  <si>
    <t>0.49 E</t>
  </si>
  <si>
    <t>Total Star Mass</t>
  </si>
  <si>
    <t>0.25 E</t>
  </si>
  <si>
    <t>2.94 E</t>
  </si>
  <si>
    <t>E01-E20 Primary Relay</t>
  </si>
  <si>
    <t>Total Jovian Mass</t>
  </si>
  <si>
    <t>2.51 J</t>
  </si>
  <si>
    <t>Total Terrestrial Mass</t>
  </si>
  <si>
    <t>0.48 J</t>
  </si>
  <si>
    <t>7.25 J</t>
  </si>
  <si>
    <t>19 H</t>
  </si>
  <si>
    <t>7.95 J</t>
  </si>
  <si>
    <t>0.26 E</t>
  </si>
  <si>
    <t>1.91 J</t>
  </si>
  <si>
    <t>0.74 E</t>
  </si>
  <si>
    <t>15 H</t>
  </si>
  <si>
    <t>0.02 J</t>
  </si>
  <si>
    <t>23 H</t>
  </si>
  <si>
    <t>1.85 S</t>
  </si>
  <si>
    <t>0.64 E</t>
  </si>
  <si>
    <t>27 H</t>
  </si>
  <si>
    <t>0.31 E</t>
  </si>
  <si>
    <t>54 H</t>
  </si>
  <si>
    <t>2.7 J</t>
  </si>
  <si>
    <t>6.19 J</t>
  </si>
  <si>
    <t>1.48 J</t>
  </si>
  <si>
    <t>0.46 S</t>
  </si>
  <si>
    <t>0.33 J</t>
  </si>
  <si>
    <t>E01:9a</t>
  </si>
  <si>
    <t>0.29 J</t>
  </si>
  <si>
    <t>1.91 E</t>
  </si>
  <si>
    <t>0.61 E</t>
  </si>
  <si>
    <t>0.24 E</t>
  </si>
  <si>
    <t>0.77 E</t>
  </si>
  <si>
    <t>1.89 J</t>
  </si>
  <si>
    <t>1.13 S</t>
  </si>
  <si>
    <t>51 H</t>
  </si>
  <si>
    <t>2.92 E</t>
  </si>
  <si>
    <t>13 E</t>
  </si>
  <si>
    <t>48 H</t>
  </si>
  <si>
    <t>E02 Secondary Relay</t>
  </si>
  <si>
    <t>0.26 S</t>
  </si>
  <si>
    <t>9.54 J</t>
  </si>
  <si>
    <t>0.11 J</t>
  </si>
  <si>
    <t>1.47 S</t>
  </si>
  <si>
    <t>0.63 E</t>
  </si>
  <si>
    <t>8 H</t>
  </si>
  <si>
    <t>0.06 J</t>
  </si>
  <si>
    <t>9 H</t>
  </si>
  <si>
    <t>0.84 E</t>
  </si>
  <si>
    <t>16 H</t>
  </si>
  <si>
    <t>0.13 S</t>
  </si>
  <si>
    <t>0.41 E</t>
  </si>
  <si>
    <t>0.09 J</t>
  </si>
  <si>
    <t>E03 Secondary Relay</t>
  </si>
  <si>
    <t>1.18 S</t>
  </si>
  <si>
    <t>0.48 E</t>
  </si>
  <si>
    <t>28 H</t>
  </si>
  <si>
    <t>2.93 E</t>
  </si>
  <si>
    <t>0.28 J</t>
  </si>
  <si>
    <t>2.17 J</t>
  </si>
  <si>
    <t>0.47 S</t>
  </si>
  <si>
    <t>1.83 J</t>
  </si>
  <si>
    <t>0.5 S</t>
  </si>
  <si>
    <t>2.56 J</t>
  </si>
  <si>
    <t>7.68 J</t>
  </si>
  <si>
    <t>1.25 J</t>
  </si>
  <si>
    <t>E03-S34 Primary Relay</t>
  </si>
  <si>
    <t>0.62 E</t>
  </si>
  <si>
    <t>7.4 J</t>
  </si>
  <si>
    <t>0.7 E</t>
  </si>
  <si>
    <t>0.8 E</t>
  </si>
  <si>
    <t>34 H</t>
  </si>
  <si>
    <t>0.1 J</t>
  </si>
  <si>
    <t>Orange</t>
  </si>
  <si>
    <t>0.86 S</t>
  </si>
  <si>
    <t>1.69 E</t>
  </si>
  <si>
    <t>E04 Secondary Relay</t>
  </si>
  <si>
    <t>0.96 S</t>
  </si>
  <si>
    <t>1.15 E</t>
  </si>
  <si>
    <t>E04-W42 Primary Relay</t>
  </si>
  <si>
    <t>1.4 E</t>
  </si>
  <si>
    <t>1.21 E</t>
  </si>
  <si>
    <t>1.18 E</t>
  </si>
  <si>
    <t>2.6 J</t>
  </si>
  <si>
    <t>E05 Secondary Relay</t>
  </si>
  <si>
    <t>0.15 S</t>
  </si>
  <si>
    <t>0.04 J</t>
  </si>
  <si>
    <t>9.38 J</t>
  </si>
  <si>
    <t>2.75 J</t>
  </si>
  <si>
    <t>8.51 J</t>
  </si>
  <si>
    <t>0.34 S</t>
  </si>
  <si>
    <t>0.46 J</t>
  </si>
  <si>
    <t>7.86 J</t>
  </si>
  <si>
    <t>3.23 E</t>
  </si>
  <si>
    <t>0.31 J</t>
  </si>
  <si>
    <t>1.85 J</t>
  </si>
  <si>
    <t>0.23 E</t>
  </si>
  <si>
    <t>0.32 S</t>
  </si>
  <si>
    <t>8.83 J</t>
  </si>
  <si>
    <t>2.36 J</t>
  </si>
  <si>
    <t>0.33 S</t>
  </si>
  <si>
    <t>1.05 E</t>
  </si>
  <si>
    <t>1.44 E</t>
  </si>
  <si>
    <t>E06 Secondary Relay</t>
  </si>
  <si>
    <t>0.29 S</t>
  </si>
  <si>
    <t>0.73 E</t>
  </si>
  <si>
    <t>0.14 J</t>
  </si>
  <si>
    <t>E06-E60 Primary Relay</t>
  </si>
  <si>
    <t>0.18 S</t>
  </si>
  <si>
    <t>7.02 J</t>
  </si>
  <si>
    <t>0.65 E</t>
  </si>
  <si>
    <t>1.51 J</t>
  </si>
  <si>
    <t>E10 Seconday Relay</t>
  </si>
  <si>
    <t>0.2 S</t>
  </si>
  <si>
    <t>E10:0c</t>
  </si>
  <si>
    <t>0.38 J</t>
  </si>
  <si>
    <t>5 E</t>
  </si>
  <si>
    <t>6.69 J</t>
  </si>
  <si>
    <t>E10-E21 Primary Relay</t>
  </si>
  <si>
    <t>0.86 E</t>
  </si>
  <si>
    <t>E10-N50 Primary Relay</t>
  </si>
  <si>
    <t>6.87 J</t>
  </si>
  <si>
    <t>1.81 E</t>
  </si>
  <si>
    <t>1.11 E</t>
  </si>
  <si>
    <t>45 H</t>
  </si>
  <si>
    <t>E20 Secondary Relay</t>
  </si>
  <si>
    <t>10 E</t>
  </si>
  <si>
    <t>0.93 E</t>
  </si>
  <si>
    <t>Blue Giant</t>
  </si>
  <si>
    <t>13 S</t>
  </si>
  <si>
    <t>0.28 E</t>
  </si>
  <si>
    <t>2.28 E</t>
  </si>
  <si>
    <t>0.08 J</t>
  </si>
  <si>
    <t>0.3 J</t>
  </si>
  <si>
    <t>0.66 S</t>
  </si>
  <si>
    <t>9.51 J</t>
  </si>
  <si>
    <t>0.25 S</t>
  </si>
  <si>
    <t>1.71 J</t>
  </si>
  <si>
    <t>1.32 E</t>
  </si>
  <si>
    <t>E20-E01 Primary Relay</t>
  </si>
  <si>
    <t>2.07 J</t>
  </si>
  <si>
    <t>0.4 E</t>
  </si>
  <si>
    <t>5.34 J</t>
  </si>
  <si>
    <t>E21 Secondary Relay</t>
  </si>
  <si>
    <t>E21-E10 Primary Relay</t>
  </si>
  <si>
    <t>1.25 S</t>
  </si>
  <si>
    <t>3 E</t>
  </si>
  <si>
    <t>2.26 E</t>
  </si>
  <si>
    <t>2.46 J</t>
  </si>
  <si>
    <t>1.39 J</t>
  </si>
  <si>
    <t>2.01 J</t>
  </si>
  <si>
    <t>0.63 S</t>
  </si>
  <si>
    <t>1.09 E</t>
  </si>
  <si>
    <t>1.02 E</t>
  </si>
  <si>
    <t>E22 Secondary Relay</t>
  </si>
  <si>
    <t>5.71 J</t>
  </si>
  <si>
    <t>9.93 J</t>
  </si>
  <si>
    <t>i</t>
  </si>
  <si>
    <t>8.71 J</t>
  </si>
  <si>
    <t>0.22 S</t>
  </si>
  <si>
    <t>8.5 J</t>
  </si>
  <si>
    <t>E22-E30 Primary Relay</t>
  </si>
  <si>
    <t>1 S</t>
  </si>
  <si>
    <t>1.45 J</t>
  </si>
  <si>
    <t>6.26 J</t>
  </si>
  <si>
    <t>8.79 J</t>
  </si>
  <si>
    <t>2.57 J</t>
  </si>
  <si>
    <t>0.55 E</t>
  </si>
  <si>
    <t>0.11 S</t>
  </si>
  <si>
    <t>1.75 E</t>
  </si>
  <si>
    <t>7.77 J</t>
  </si>
  <si>
    <t>0.27 E</t>
  </si>
  <si>
    <t>0.59 E</t>
  </si>
  <si>
    <t>0.95 E</t>
  </si>
  <si>
    <t>8.93 J</t>
  </si>
  <si>
    <t>1.28 E</t>
  </si>
  <si>
    <t>1.14 E</t>
  </si>
  <si>
    <t>2.41 J</t>
  </si>
  <si>
    <t>1.33 S</t>
  </si>
  <si>
    <t>1.26 E</t>
  </si>
  <si>
    <t>2.99 E</t>
  </si>
  <si>
    <t>0.36 E</t>
  </si>
  <si>
    <t>8.6 J</t>
  </si>
  <si>
    <t>1.74 J</t>
  </si>
  <si>
    <t>Yellow-White</t>
  </si>
  <si>
    <t>2.9 S</t>
  </si>
  <si>
    <t>1.39 E</t>
  </si>
  <si>
    <t>E30 Secondary Relay</t>
  </si>
  <si>
    <t>7 E</t>
  </si>
  <si>
    <t>0.19 J</t>
  </si>
  <si>
    <t>0.67 E</t>
  </si>
  <si>
    <t>2.63 S</t>
  </si>
  <si>
    <t>9.81 J</t>
  </si>
  <si>
    <t>0.85 E</t>
  </si>
  <si>
    <t>2.69 E</t>
  </si>
  <si>
    <t>1.01 J</t>
  </si>
  <si>
    <t>0.52 E</t>
  </si>
  <si>
    <t>6 H</t>
  </si>
  <si>
    <t>9.86 J</t>
  </si>
  <si>
    <t>1.43 E</t>
  </si>
  <si>
    <t>0.87 E</t>
  </si>
  <si>
    <t>9.3 J</t>
  </si>
  <si>
    <t>0.17 S</t>
  </si>
  <si>
    <t>2.68 E</t>
  </si>
  <si>
    <t>0.22 E</t>
  </si>
  <si>
    <t>1.42 E</t>
  </si>
  <si>
    <t>1.53 E</t>
  </si>
  <si>
    <t>1.17 E</t>
  </si>
  <si>
    <t>1.19 E</t>
  </si>
  <si>
    <t>42 H</t>
  </si>
  <si>
    <t>6.59 J</t>
  </si>
  <si>
    <t>6.21 J</t>
  </si>
  <si>
    <t>0.49 S</t>
  </si>
  <si>
    <t>0.3 E</t>
  </si>
  <si>
    <t>E30-E22 Primary Relay</t>
  </si>
  <si>
    <t>2.82 S</t>
  </si>
  <si>
    <t>2.23 E</t>
  </si>
  <si>
    <t>1.34 E</t>
  </si>
  <si>
    <t>E31 Secondary Relay</t>
  </si>
  <si>
    <t>2.99 J</t>
  </si>
  <si>
    <t>0.1 S</t>
  </si>
  <si>
    <t>2.81 E</t>
  </si>
  <si>
    <t>5.07 J</t>
  </si>
  <si>
    <t>0.33 E</t>
  </si>
  <si>
    <t>0.91 E</t>
  </si>
  <si>
    <t>1.16 E</t>
  </si>
  <si>
    <t>1.24 E</t>
  </si>
  <si>
    <t>0.21 S</t>
  </si>
  <si>
    <t>0.71 E</t>
  </si>
  <si>
    <t>0.47 E</t>
  </si>
  <si>
    <t>0.5 E</t>
  </si>
  <si>
    <t>0.94 S</t>
  </si>
  <si>
    <t>1.12 E</t>
  </si>
  <si>
    <t>1.42 S</t>
  </si>
  <si>
    <t>14 E</t>
  </si>
  <si>
    <t>E31-N43 Primary Relay</t>
  </si>
  <si>
    <t>0.43 S</t>
  </si>
  <si>
    <t>5.27 J</t>
  </si>
  <si>
    <t>2.98 E</t>
  </si>
  <si>
    <t>1.93 E</t>
  </si>
  <si>
    <t>E40 Secondary Relay</t>
  </si>
  <si>
    <t>1.37 S</t>
  </si>
  <si>
    <t>1.07 J</t>
  </si>
  <si>
    <t>1.26 S</t>
  </si>
  <si>
    <t>E40-E00 Primary Relay</t>
  </si>
  <si>
    <t>0.38 S</t>
  </si>
  <si>
    <t>0.16 S</t>
  </si>
  <si>
    <t>2.83 E</t>
  </si>
  <si>
    <t>E41 Secondary Relay</t>
  </si>
  <si>
    <t>1.95 E</t>
  </si>
  <si>
    <t>0.42 S</t>
  </si>
  <si>
    <t>0.56 E</t>
  </si>
  <si>
    <t>0.7 S</t>
  </si>
  <si>
    <t>1.41 J</t>
  </si>
  <si>
    <t>8 E</t>
  </si>
  <si>
    <t>1.2 E</t>
  </si>
  <si>
    <t>11 E</t>
  </si>
  <si>
    <t>2.42 J</t>
  </si>
  <si>
    <t>E42 Secondary Relay</t>
  </si>
  <si>
    <t>5.46 J</t>
  </si>
  <si>
    <t>0.44 E</t>
  </si>
  <si>
    <t>8.16 J</t>
  </si>
  <si>
    <t>1.46 J</t>
  </si>
  <si>
    <t>2.05 J</t>
  </si>
  <si>
    <t>0.69 E</t>
  </si>
  <si>
    <t>2.49 J</t>
  </si>
  <si>
    <t>2.8 J</t>
  </si>
  <si>
    <t>0.74 S</t>
  </si>
  <si>
    <t>1.52 J</t>
  </si>
  <si>
    <t>1.03 E</t>
  </si>
  <si>
    <t>8.59 J</t>
  </si>
  <si>
    <t>1.3 S</t>
  </si>
  <si>
    <t>E43 Secondary Relay</t>
  </si>
  <si>
    <t>1.5 E</t>
  </si>
  <si>
    <t>1.79 S</t>
  </si>
  <si>
    <t>1.34 J</t>
  </si>
  <si>
    <t>1.3 E</t>
  </si>
  <si>
    <t>2.85 E</t>
  </si>
  <si>
    <t>0.39 J</t>
  </si>
  <si>
    <t>0.37 J</t>
  </si>
  <si>
    <t>0.17 J</t>
  </si>
  <si>
    <t>0.27 S</t>
  </si>
  <si>
    <t>1.08 E</t>
  </si>
  <si>
    <t>E44 Secondary Relay</t>
  </si>
  <si>
    <t>1.31 S</t>
  </si>
  <si>
    <t>1.25 E</t>
  </si>
  <si>
    <t>1.17 J</t>
  </si>
  <si>
    <t>1.55 J</t>
  </si>
  <si>
    <t>8.29 J</t>
  </si>
  <si>
    <t>1.44 J</t>
  </si>
  <si>
    <t>0.5 J</t>
  </si>
  <si>
    <t>2.2 J</t>
  </si>
  <si>
    <t>2.54 J</t>
  </si>
  <si>
    <t>9 E</t>
  </si>
  <si>
    <t>8.08 J</t>
  </si>
  <si>
    <t>8.53 J</t>
  </si>
  <si>
    <t>9.15 J</t>
  </si>
  <si>
    <t>6.75 J</t>
  </si>
  <si>
    <t>52 S</t>
  </si>
  <si>
    <t>2.07 E</t>
  </si>
  <si>
    <t>6.01 J</t>
  </si>
  <si>
    <t>2.11 J</t>
  </si>
  <si>
    <t>0.36 J</t>
  </si>
  <si>
    <t>6.77 J</t>
  </si>
  <si>
    <t>0.83 E</t>
  </si>
  <si>
    <t>7.92 J</t>
  </si>
  <si>
    <t>2.64 J</t>
  </si>
  <si>
    <t>1.87 J</t>
  </si>
  <si>
    <t>9.82 J</t>
  </si>
  <si>
    <t>6.4 J</t>
  </si>
  <si>
    <t>1.66 J</t>
  </si>
  <si>
    <t>0.35 J</t>
  </si>
  <si>
    <t>8.65 J</t>
  </si>
  <si>
    <t>0.78 E</t>
  </si>
  <si>
    <t>2.09 E</t>
  </si>
  <si>
    <t>9.44 J</t>
  </si>
  <si>
    <t>E45 Secondary Relay</t>
  </si>
  <si>
    <t>0.14 S</t>
  </si>
  <si>
    <t>0.54 E</t>
  </si>
  <si>
    <t>6 E</t>
  </si>
  <si>
    <t>7.81 J</t>
  </si>
  <si>
    <t>E46 Secondary Relay</t>
  </si>
  <si>
    <t>1.01 E</t>
  </si>
  <si>
    <t>0.41 J</t>
  </si>
  <si>
    <t>0.21 E</t>
  </si>
  <si>
    <t>1.57 J</t>
  </si>
  <si>
    <t>E46-E50 Primary Relay</t>
  </si>
  <si>
    <t>2.33 S</t>
  </si>
  <si>
    <t>1.87 E</t>
  </si>
  <si>
    <t>0.35 E</t>
  </si>
  <si>
    <t>9.18 J</t>
  </si>
  <si>
    <t>8.28 J</t>
  </si>
  <si>
    <t>2.34 E</t>
  </si>
  <si>
    <t>5.35 J</t>
  </si>
  <si>
    <t>1.17 S</t>
  </si>
  <si>
    <t>1.29 E</t>
  </si>
  <si>
    <t>2.37 J</t>
  </si>
  <si>
    <t>1.22 S</t>
  </si>
  <si>
    <t>0.46 E</t>
  </si>
  <si>
    <t>0.68 E</t>
  </si>
  <si>
    <t>1.72 E</t>
  </si>
  <si>
    <t>E47 Secondary Relay</t>
  </si>
  <si>
    <t>1.42 J</t>
  </si>
  <si>
    <t>1.12 S</t>
  </si>
  <si>
    <t>2.4 J</t>
  </si>
  <si>
    <t>6.65 J</t>
  </si>
  <si>
    <t>1.7 J</t>
  </si>
  <si>
    <t>E50 Secondary Relay</t>
  </si>
  <si>
    <t>1.22 E</t>
  </si>
  <si>
    <t>2.06 J</t>
  </si>
  <si>
    <t>6.62 J</t>
  </si>
  <si>
    <t>E50-E46 Primary Relay</t>
  </si>
  <si>
    <t>8 J</t>
  </si>
  <si>
    <t>2.75 E</t>
  </si>
  <si>
    <t>0.38 E</t>
  </si>
  <si>
    <t>E50-S40 Primary Relay</t>
  </si>
  <si>
    <t>1.24 J</t>
  </si>
  <si>
    <t>5.08 J</t>
  </si>
  <si>
    <t>0.98 S</t>
  </si>
  <si>
    <t>0.44 J</t>
  </si>
  <si>
    <t>1.15 J</t>
  </si>
  <si>
    <t>1.34 S</t>
  </si>
  <si>
    <t>0.9 E</t>
  </si>
  <si>
    <t>9.2 J</t>
  </si>
  <si>
    <t>E51 Secondary Relay</t>
  </si>
  <si>
    <t>0.41 S</t>
  </si>
  <si>
    <t>1.33 E</t>
  </si>
  <si>
    <t>0.2 E</t>
  </si>
  <si>
    <t>0.45 E</t>
  </si>
  <si>
    <t>2.34 J</t>
  </si>
  <si>
    <t>E60 Secondary Relay</t>
  </si>
  <si>
    <t>0.12 S</t>
  </si>
  <si>
    <t>1.94 J</t>
  </si>
  <si>
    <t>1.14 J</t>
  </si>
  <si>
    <t>2.9 J</t>
  </si>
  <si>
    <t>0.94 E</t>
  </si>
  <si>
    <t>2.92 J</t>
  </si>
  <si>
    <t>1.88 S</t>
  </si>
  <si>
    <t>0.43 E</t>
  </si>
  <si>
    <t>0.26 J</t>
  </si>
  <si>
    <t>2.67 E</t>
  </si>
  <si>
    <t>2.09 S</t>
  </si>
  <si>
    <t>6.03 J</t>
  </si>
  <si>
    <t>0.31 S</t>
  </si>
  <si>
    <t>1.53 J</t>
  </si>
  <si>
    <t>0.56 S</t>
  </si>
  <si>
    <t>2.86 E</t>
  </si>
  <si>
    <t>2.79 E</t>
  </si>
  <si>
    <t>E60-E06 Primary Relay</t>
  </si>
  <si>
    <t>1.31 E</t>
  </si>
  <si>
    <t>0.39 E</t>
  </si>
  <si>
    <t>6.78 J</t>
  </si>
  <si>
    <t>E61 Secondary Relay</t>
  </si>
  <si>
    <t>2.04 J</t>
  </si>
  <si>
    <t>9.27 J</t>
  </si>
  <si>
    <t>2.63 J</t>
  </si>
  <si>
    <t>1.15 S</t>
  </si>
  <si>
    <t>1.13 E</t>
  </si>
  <si>
    <t>6.56 J</t>
  </si>
  <si>
    <t>1.32 S</t>
  </si>
  <si>
    <t>E62 Secondary Relay</t>
  </si>
  <si>
    <t>0.8 S</t>
  </si>
  <si>
    <t>0.81 E</t>
  </si>
  <si>
    <t>8.63 J</t>
  </si>
  <si>
    <t>2.85 J</t>
  </si>
  <si>
    <t>2.02 S</t>
  </si>
  <si>
    <t>9.02 J</t>
  </si>
  <si>
    <t>0.96 E</t>
  </si>
  <si>
    <t>0.13 J</t>
  </si>
  <si>
    <t>9.59 J</t>
  </si>
  <si>
    <t>8.07 J</t>
  </si>
  <si>
    <t>5.42 J</t>
  </si>
  <si>
    <t>1.03 J</t>
  </si>
  <si>
    <t>0.35 S</t>
  </si>
  <si>
    <t>1.72 J</t>
  </si>
  <si>
    <t>9.53 J</t>
  </si>
  <si>
    <t>E63 Secondary Relay</t>
  </si>
  <si>
    <t>2.68 J</t>
  </si>
  <si>
    <t>2.09 J</t>
  </si>
  <si>
    <t>12 E</t>
  </si>
  <si>
    <t>7.8 J</t>
  </si>
  <si>
    <t>0.51 S</t>
  </si>
  <si>
    <t>0.82 E</t>
  </si>
  <si>
    <t>2 S</t>
  </si>
  <si>
    <t>0.43 J</t>
  </si>
  <si>
    <t>1.5 J</t>
  </si>
  <si>
    <t>E64 Secondary Relay</t>
  </si>
  <si>
    <t>3.59 E</t>
  </si>
  <si>
    <t>5.72 J</t>
  </si>
  <si>
    <t>6.53 J</t>
  </si>
  <si>
    <t>0.42 E</t>
  </si>
  <si>
    <t>1.45 S</t>
  </si>
  <si>
    <t>1.77 J</t>
  </si>
  <si>
    <t>2.41 E</t>
  </si>
  <si>
    <t>E65 Secondary Relay</t>
  </si>
  <si>
    <t>8.54 J</t>
  </si>
  <si>
    <t>8.36 J</t>
  </si>
  <si>
    <t>8.69 J</t>
  </si>
  <si>
    <t>E66 Secondary Relay</t>
  </si>
  <si>
    <t>2.94 S</t>
  </si>
  <si>
    <t>1.2 J</t>
  </si>
  <si>
    <t>5.99 J</t>
  </si>
  <si>
    <t>1.51 S</t>
  </si>
  <si>
    <t>North Rim</t>
  </si>
  <si>
    <t xml:space="preserve">2.15 J </t>
  </si>
  <si>
    <t xml:space="preserve">0.06 J </t>
  </si>
  <si>
    <t xml:space="preserve">0.05 J </t>
  </si>
  <si>
    <t xml:space="preserve">6.08 J </t>
  </si>
  <si>
    <t>N00 Secondary Relay</t>
  </si>
  <si>
    <t xml:space="preserve"> </t>
  </si>
  <si>
    <t>N00-N32 Primary Relay</t>
  </si>
  <si>
    <t>1.27 S</t>
  </si>
  <si>
    <t xml:space="preserve">0.52 E </t>
  </si>
  <si>
    <t xml:space="preserve">0.49 E </t>
  </si>
  <si>
    <t>N00-N50 Primary Relay</t>
  </si>
  <si>
    <t xml:space="preserve">0.86 E </t>
  </si>
  <si>
    <t xml:space="preserve">0.4 J </t>
  </si>
  <si>
    <t xml:space="preserve">2.59 J </t>
  </si>
  <si>
    <t>N10 Secondary Relay</t>
  </si>
  <si>
    <t>0.23 S</t>
  </si>
  <si>
    <t xml:space="preserve">0.7 E </t>
  </si>
  <si>
    <t xml:space="preserve">0.93 E </t>
  </si>
  <si>
    <t xml:space="preserve">0.74 E </t>
  </si>
  <si>
    <t xml:space="preserve">2.72 J </t>
  </si>
  <si>
    <t xml:space="preserve">1.73 J </t>
  </si>
  <si>
    <t xml:space="preserve">6 E </t>
  </si>
  <si>
    <t xml:space="preserve">0.21 E </t>
  </si>
  <si>
    <t xml:space="preserve">0.77 E </t>
  </si>
  <si>
    <t xml:space="preserve">0.23 J </t>
  </si>
  <si>
    <t xml:space="preserve">0.08 J </t>
  </si>
  <si>
    <t xml:space="preserve">1.28 E </t>
  </si>
  <si>
    <t xml:space="preserve">8 J </t>
  </si>
  <si>
    <t xml:space="preserve">0.04 J </t>
  </si>
  <si>
    <t xml:space="preserve">0.23 E </t>
  </si>
  <si>
    <t xml:space="preserve">0.4 E </t>
  </si>
  <si>
    <t xml:space="preserve">0.02 J </t>
  </si>
  <si>
    <t xml:space="preserve">0.39 J </t>
  </si>
  <si>
    <t>N10-N34 Primary Relay</t>
  </si>
  <si>
    <t xml:space="preserve">0.71 E </t>
  </si>
  <si>
    <t xml:space="preserve">2.98 J </t>
  </si>
  <si>
    <t xml:space="preserve">0.44 E </t>
  </si>
  <si>
    <t xml:space="preserve">0.45 E </t>
  </si>
  <si>
    <t xml:space="preserve">1.64 E </t>
  </si>
  <si>
    <t xml:space="preserve">0.41 E </t>
  </si>
  <si>
    <t xml:space="preserve">2.23 E </t>
  </si>
  <si>
    <t xml:space="preserve">1.97 E </t>
  </si>
  <si>
    <t xml:space="preserve">0.6 E </t>
  </si>
  <si>
    <t xml:space="preserve">0.51 E </t>
  </si>
  <si>
    <t xml:space="preserve">11 E </t>
  </si>
  <si>
    <t xml:space="preserve">1.5 J </t>
  </si>
  <si>
    <t xml:space="preserve">7.61 J </t>
  </si>
  <si>
    <t>N11 Secondary Relay</t>
  </si>
  <si>
    <t>0.37 S</t>
  </si>
  <si>
    <t xml:space="preserve">0.32 E </t>
  </si>
  <si>
    <t xml:space="preserve">0.42 E </t>
  </si>
  <si>
    <t xml:space="preserve">0.38 E </t>
  </si>
  <si>
    <t xml:space="preserve">9.17 J </t>
  </si>
  <si>
    <t xml:space="preserve">6.49 J </t>
  </si>
  <si>
    <t xml:space="preserve">1.92 J </t>
  </si>
  <si>
    <t xml:space="preserve">0.09 J </t>
  </si>
  <si>
    <t xml:space="preserve">0.03 J </t>
  </si>
  <si>
    <t>0.24 S</t>
  </si>
  <si>
    <t xml:space="preserve">14 E </t>
  </si>
  <si>
    <t>N11-S35 Primary Relay</t>
  </si>
  <si>
    <t>0.9 S</t>
  </si>
  <si>
    <t xml:space="preserve">1.14 E </t>
  </si>
  <si>
    <t xml:space="preserve">2.7 E </t>
  </si>
  <si>
    <t xml:space="preserve">1.44 E </t>
  </si>
  <si>
    <t xml:space="preserve">1.51 E </t>
  </si>
  <si>
    <t xml:space="preserve">1.03 E </t>
  </si>
  <si>
    <t xml:space="preserve">0.84 E </t>
  </si>
  <si>
    <t xml:space="preserve">0.97 E </t>
  </si>
  <si>
    <t xml:space="preserve">3.49 E </t>
  </si>
  <si>
    <t xml:space="preserve">0.64 E </t>
  </si>
  <si>
    <t xml:space="preserve">0.07 J </t>
  </si>
  <si>
    <t xml:space="preserve">2.1 J </t>
  </si>
  <si>
    <t xml:space="preserve">5.48 J </t>
  </si>
  <si>
    <t>1.69 S</t>
  </si>
  <si>
    <t xml:space="preserve">0.1 J </t>
  </si>
  <si>
    <t xml:space="preserve">0.87 E </t>
  </si>
  <si>
    <t xml:space="preserve">1.13 E </t>
  </si>
  <si>
    <t xml:space="preserve">0.69 E </t>
  </si>
  <si>
    <t>N12 Secondary Relay</t>
  </si>
  <si>
    <t xml:space="preserve">1.46 E </t>
  </si>
  <si>
    <t xml:space="preserve">9.08 J </t>
  </si>
  <si>
    <t xml:space="preserve">1.45 E </t>
  </si>
  <si>
    <t xml:space="preserve">0.65 E </t>
  </si>
  <si>
    <t xml:space="preserve">1.2 E </t>
  </si>
  <si>
    <t xml:space="preserve">1.82 J </t>
  </si>
  <si>
    <t xml:space="preserve">0.39 E </t>
  </si>
  <si>
    <t xml:space="preserve">8.25 J </t>
  </si>
  <si>
    <t>N13 Secondary Relay</t>
  </si>
  <si>
    <t>2.08 S</t>
  </si>
  <si>
    <t xml:space="preserve">1.53 E </t>
  </si>
  <si>
    <t xml:space="preserve">1.52 E </t>
  </si>
  <si>
    <t xml:space="preserve">1.54 J </t>
  </si>
  <si>
    <t>N13-W32 Prime Relay</t>
  </si>
  <si>
    <t>0.79 S</t>
  </si>
  <si>
    <t xml:space="preserve">0.53 E </t>
  </si>
  <si>
    <t xml:space="preserve">1.12 E </t>
  </si>
  <si>
    <t xml:space="preserve">2.06 J </t>
  </si>
  <si>
    <t xml:space="preserve">1.8 J </t>
  </si>
  <si>
    <t>N14 Secondary Relay</t>
  </si>
  <si>
    <t xml:space="preserve">13 E </t>
  </si>
  <si>
    <t xml:space="preserve">2.28 J </t>
  </si>
  <si>
    <t>0.65 S</t>
  </si>
  <si>
    <t xml:space="preserve">1.27 E </t>
  </si>
  <si>
    <t xml:space="preserve">0.3 E </t>
  </si>
  <si>
    <t xml:space="preserve">1.3 E </t>
  </si>
  <si>
    <t xml:space="preserve">3.37 E </t>
  </si>
  <si>
    <t xml:space="preserve">0.85 E </t>
  </si>
  <si>
    <t xml:space="preserve">0.37 J </t>
  </si>
  <si>
    <t xml:space="preserve">0.5 </t>
  </si>
  <si>
    <t xml:space="preserve">1.55 E </t>
  </si>
  <si>
    <t xml:space="preserve">8.95 J </t>
  </si>
  <si>
    <t xml:space="preserve">0.82 E </t>
  </si>
  <si>
    <t xml:space="preserve">1.32 E </t>
  </si>
  <si>
    <t>1.56 S</t>
  </si>
  <si>
    <t xml:space="preserve">0.28 E </t>
  </si>
  <si>
    <t>N15 Secondary Relay</t>
  </si>
  <si>
    <t xml:space="preserve">1.69 E </t>
  </si>
  <si>
    <t xml:space="preserve">2.01 J </t>
  </si>
  <si>
    <t xml:space="preserve">6.86 J </t>
  </si>
  <si>
    <t xml:space="preserve">0.16 J </t>
  </si>
  <si>
    <t>0.3 S</t>
  </si>
  <si>
    <t xml:space="preserve">2.54 E </t>
  </si>
  <si>
    <t xml:space="preserve">8.93 J </t>
  </si>
  <si>
    <t xml:space="preserve">9.36 J </t>
  </si>
  <si>
    <t xml:space="preserve">2.9 E </t>
  </si>
  <si>
    <t xml:space="preserve">0.66 E </t>
  </si>
  <si>
    <t xml:space="preserve">7.47 J </t>
  </si>
  <si>
    <t xml:space="preserve">0.78 E </t>
  </si>
  <si>
    <t xml:space="preserve">0.81 E </t>
  </si>
  <si>
    <t xml:space="preserve">1.53 J </t>
  </si>
  <si>
    <t xml:space="preserve">0.67 E </t>
  </si>
  <si>
    <t xml:space="preserve">0.24 E </t>
  </si>
  <si>
    <t>2.42 S</t>
  </si>
  <si>
    <t xml:space="preserve">0.73 E </t>
  </si>
  <si>
    <t xml:space="preserve">9.06 J </t>
  </si>
  <si>
    <t xml:space="preserve">2.09 J </t>
  </si>
  <si>
    <t xml:space="preserve">1.41 E </t>
  </si>
  <si>
    <t xml:space="preserve">1.25 E </t>
  </si>
  <si>
    <t xml:space="preserve">0.3 J </t>
  </si>
  <si>
    <t xml:space="preserve">0.94 E </t>
  </si>
  <si>
    <t xml:space="preserve">1.37 E </t>
  </si>
  <si>
    <t xml:space="preserve">0.92 E </t>
  </si>
  <si>
    <t xml:space="preserve">1.4 E </t>
  </si>
  <si>
    <t xml:space="preserve">1.35 E </t>
  </si>
  <si>
    <t xml:space="preserve">8.01 J </t>
  </si>
  <si>
    <t xml:space="preserve">2.78 J </t>
  </si>
  <si>
    <t>N16 Secondary Relay</t>
  </si>
  <si>
    <t xml:space="preserve">0.27 E </t>
  </si>
  <si>
    <t xml:space="preserve">7.77 J </t>
  </si>
  <si>
    <t xml:space="preserve">0.63 E </t>
  </si>
  <si>
    <t xml:space="preserve">0.31 E </t>
  </si>
  <si>
    <t xml:space="preserve">1.76 J </t>
  </si>
  <si>
    <t>7.5 J</t>
  </si>
  <si>
    <t>2.12 E</t>
  </si>
  <si>
    <t>1.71 E</t>
  </si>
  <si>
    <t>2.82 J</t>
  </si>
  <si>
    <t>N20 Secondary Relay</t>
  </si>
  <si>
    <t xml:space="preserve">0.36 S </t>
  </si>
  <si>
    <t>3.3 E</t>
  </si>
  <si>
    <t>2.74 J</t>
  </si>
  <si>
    <t xml:space="preserve">0.49  S </t>
  </si>
  <si>
    <t>7.05 J</t>
  </si>
  <si>
    <t>1.45 E</t>
  </si>
  <si>
    <t>1.47 E</t>
  </si>
  <si>
    <t>2.95 J</t>
  </si>
  <si>
    <t>1.86 J</t>
  </si>
  <si>
    <t>2.26 J</t>
  </si>
  <si>
    <t>0.28 S</t>
  </si>
  <si>
    <t>0.76 E</t>
  </si>
  <si>
    <t>2.3 E</t>
  </si>
  <si>
    <t>2.4 E</t>
  </si>
  <si>
    <t>N20-W40 Primary Relay</t>
  </si>
  <si>
    <t>7.54 J</t>
  </si>
  <si>
    <t>8.9 J</t>
  </si>
  <si>
    <t>N21 Secondary Relay</t>
  </si>
  <si>
    <t>2.33 J</t>
  </si>
  <si>
    <t>140 H</t>
  </si>
  <si>
    <t>1.46 E</t>
  </si>
  <si>
    <t>117 H</t>
  </si>
  <si>
    <t>7.07 J</t>
  </si>
  <si>
    <t>1.49 J</t>
  </si>
  <si>
    <t>9.95 J</t>
  </si>
  <si>
    <t>2.95 E</t>
  </si>
  <si>
    <t>160 H</t>
  </si>
  <si>
    <t>7.74 J</t>
  </si>
  <si>
    <t>N22 Secondary Relay</t>
  </si>
  <si>
    <t>1.62 S</t>
  </si>
  <si>
    <t>2.18 E</t>
  </si>
  <si>
    <t>N22-N30 Primary Relay</t>
  </si>
  <si>
    <t>1.63 S</t>
  </si>
  <si>
    <t>0.07 E</t>
  </si>
  <si>
    <t>N30 Secondary Relay</t>
  </si>
  <si>
    <t>Blue-White</t>
  </si>
  <si>
    <t>2.24 S</t>
  </si>
  <si>
    <t>0.97 E</t>
  </si>
  <si>
    <t>N30-N22 Primary Relay</t>
  </si>
  <si>
    <t>N31 Secondary Relay</t>
  </si>
  <si>
    <t>N31-N40 Primary Relay</t>
  </si>
  <si>
    <t>0.91 S</t>
  </si>
  <si>
    <t>N32 Secondary Relay</t>
  </si>
  <si>
    <t>9.72 J</t>
  </si>
  <si>
    <t>156 H</t>
  </si>
  <si>
    <t>168 H</t>
  </si>
  <si>
    <t>0.17 E</t>
  </si>
  <si>
    <t>2.04 E</t>
  </si>
  <si>
    <t>6.66 J</t>
  </si>
  <si>
    <t>135 H</t>
  </si>
  <si>
    <t>7.2 J</t>
  </si>
  <si>
    <t>N32-N00 Primary Relay</t>
  </si>
  <si>
    <t>0.71 S</t>
  </si>
  <si>
    <t>0.16 E</t>
  </si>
  <si>
    <t>0.19 E</t>
  </si>
  <si>
    <t>0.12 E</t>
  </si>
  <si>
    <t>2.81 J</t>
  </si>
  <si>
    <t>2.53 J</t>
  </si>
  <si>
    <t>N33 Secondary Relay</t>
  </si>
  <si>
    <t>1.41 E</t>
  </si>
  <si>
    <t>1.52 S</t>
  </si>
  <si>
    <t>N34 Secondary Relay</t>
  </si>
  <si>
    <t>2.63 E</t>
  </si>
  <si>
    <t>1.36 J</t>
  </si>
  <si>
    <t>N34-N10 Primary Relay</t>
  </si>
  <si>
    <t>208 H</t>
  </si>
  <si>
    <t>0.2 J</t>
  </si>
  <si>
    <t>174 H</t>
  </si>
  <si>
    <t>8.05 J</t>
  </si>
  <si>
    <t>220 H</t>
  </si>
  <si>
    <t>N40 Secondary Relay</t>
  </si>
  <si>
    <t>2.39 J</t>
  </si>
  <si>
    <t>6.23 J</t>
  </si>
  <si>
    <t>2.32 J</t>
  </si>
  <si>
    <t>N40-N31 Primary Relay</t>
  </si>
  <si>
    <t>0.15 E</t>
  </si>
  <si>
    <t>1.84 E</t>
  </si>
  <si>
    <t>3744 H</t>
  </si>
  <si>
    <t>N41 Secondary Relay</t>
  </si>
  <si>
    <t>2.13 J</t>
  </si>
  <si>
    <t>N42 Secondary Relay</t>
  </si>
  <si>
    <t>3.52 E</t>
  </si>
  <si>
    <t>2.58 J</t>
  </si>
  <si>
    <t>6.57 J</t>
  </si>
  <si>
    <t>4 E</t>
  </si>
  <si>
    <t>2.38 J</t>
  </si>
  <si>
    <t>1.65 J</t>
  </si>
  <si>
    <t>0.81 S</t>
  </si>
  <si>
    <t>2.37 E</t>
  </si>
  <si>
    <t>153 H</t>
  </si>
  <si>
    <t>2.76 J</t>
  </si>
  <si>
    <t>N43 Secondary Relay</t>
  </si>
  <si>
    <t>2.71 S</t>
  </si>
  <si>
    <t>2.12 J</t>
  </si>
  <si>
    <t>1.9 J</t>
  </si>
  <si>
    <t>0.32 J</t>
  </si>
  <si>
    <t>1.7 E</t>
  </si>
  <si>
    <t>6.5 J</t>
  </si>
  <si>
    <t>N43-E31 Primary Relay</t>
  </si>
  <si>
    <t>162 H</t>
  </si>
  <si>
    <t>0.66 E</t>
  </si>
  <si>
    <t>1.52 E</t>
  </si>
  <si>
    <t>0.24 J</t>
  </si>
  <si>
    <t>N44 Secondary Relay</t>
  </si>
  <si>
    <t>225 H</t>
  </si>
  <si>
    <t>9.35 J</t>
  </si>
  <si>
    <t>0.11 E</t>
  </si>
  <si>
    <t>1.63 E</t>
  </si>
  <si>
    <t>8.43 J</t>
  </si>
  <si>
    <t>1.54 J</t>
  </si>
  <si>
    <t>N50 Secondary Relay</t>
  </si>
  <si>
    <t>N50-E10 Primary Relay</t>
  </si>
  <si>
    <t>0.89 S</t>
  </si>
  <si>
    <t>2.32 E</t>
  </si>
  <si>
    <t>N50-N10 Primary Relay</t>
  </si>
  <si>
    <t>South Rim</t>
  </si>
  <si>
    <t>176 H</t>
  </si>
  <si>
    <t>S00 Secondary Relay</t>
  </si>
  <si>
    <t>0.05 E</t>
  </si>
  <si>
    <t>1.86 E</t>
  </si>
  <si>
    <t>2.35 J</t>
  </si>
  <si>
    <t>8.3 J</t>
  </si>
  <si>
    <t>1.23 E</t>
  </si>
  <si>
    <t>0.99 S</t>
  </si>
  <si>
    <t>236 H</t>
  </si>
  <si>
    <t>2.33 E</t>
  </si>
  <si>
    <t>108 H</t>
  </si>
  <si>
    <t>1.37 J</t>
  </si>
  <si>
    <t>2.43 E</t>
  </si>
  <si>
    <t>S00-S30 Primary Relay</t>
  </si>
  <si>
    <t>2.14 J</t>
  </si>
  <si>
    <t>1.8 J</t>
  </si>
  <si>
    <t>1.67 J</t>
  </si>
  <si>
    <t>111 H</t>
  </si>
  <si>
    <t>1.89 E</t>
  </si>
  <si>
    <t>S01 Secondary Relay</t>
  </si>
  <si>
    <t>1.58 J</t>
  </si>
  <si>
    <t>0.13 E</t>
  </si>
  <si>
    <t>1.82 J</t>
  </si>
  <si>
    <t>5964 H</t>
  </si>
  <si>
    <t>5.63 J</t>
  </si>
  <si>
    <t>0.59 S</t>
  </si>
  <si>
    <t>226 H</t>
  </si>
  <si>
    <t>210 H</t>
  </si>
  <si>
    <t>1.64 E</t>
  </si>
  <si>
    <t>1.63 J</t>
  </si>
  <si>
    <t>0.08 E</t>
  </si>
  <si>
    <t>2.64 E</t>
  </si>
  <si>
    <t>245 H</t>
  </si>
  <si>
    <t>1.99 J</t>
  </si>
  <si>
    <t>9.03 J</t>
  </si>
  <si>
    <t>5.14 J</t>
  </si>
  <si>
    <t>0.47 J</t>
  </si>
  <si>
    <t>8.95 J</t>
  </si>
  <si>
    <t>3750 H</t>
  </si>
  <si>
    <t>S02 Secondary Relay</t>
  </si>
  <si>
    <t>9.07 J</t>
  </si>
  <si>
    <t>2.89 J</t>
  </si>
  <si>
    <t>705 H</t>
  </si>
  <si>
    <t>2.87 E</t>
  </si>
  <si>
    <t>S03 Secondary Relay</t>
  </si>
  <si>
    <t>7.06 J</t>
  </si>
  <si>
    <t>1.6 E</t>
  </si>
  <si>
    <t>4920 H</t>
  </si>
  <si>
    <t>129 H</t>
  </si>
  <si>
    <t>0.77 S</t>
  </si>
  <si>
    <t>0.1 E</t>
  </si>
  <si>
    <t>228 H</t>
  </si>
  <si>
    <t>180 H</t>
  </si>
  <si>
    <t>2.27 J</t>
  </si>
  <si>
    <t>1.1 E</t>
  </si>
  <si>
    <t>9.34 J</t>
  </si>
  <si>
    <t>S04 Secondary Relay</t>
  </si>
  <si>
    <t>90 H</t>
  </si>
  <si>
    <t>2.46 S</t>
  </si>
  <si>
    <t>1.39 S</t>
  </si>
  <si>
    <t>2.97 J</t>
  </si>
  <si>
    <t>3408 H</t>
  </si>
  <si>
    <t>S10 Secondary Relay</t>
  </si>
  <si>
    <t>0.18 E</t>
  </si>
  <si>
    <t>1.92 J</t>
  </si>
  <si>
    <t>1.62 E</t>
  </si>
  <si>
    <t>S10-S30 Primary Relay</t>
  </si>
  <si>
    <t>195 H</t>
  </si>
  <si>
    <t>190 H</t>
  </si>
  <si>
    <t>1.08 S</t>
  </si>
  <si>
    <t>1.6 J</t>
  </si>
  <si>
    <t>1.06 E</t>
  </si>
  <si>
    <t>295 H</t>
  </si>
  <si>
    <t>8.33 J</t>
  </si>
  <si>
    <t>5.92 J</t>
  </si>
  <si>
    <t>2.66 J</t>
  </si>
  <si>
    <t>0.76 S</t>
  </si>
  <si>
    <t>6.06 J</t>
  </si>
  <si>
    <t>6.88 J</t>
  </si>
  <si>
    <t>S11 Secondary Relay</t>
  </si>
  <si>
    <t>2.77 E</t>
  </si>
  <si>
    <t>8.15 J</t>
  </si>
  <si>
    <t>1.11 J</t>
  </si>
  <si>
    <t>5.9 J</t>
  </si>
  <si>
    <t>172 H</t>
  </si>
  <si>
    <t>2.91 S</t>
  </si>
  <si>
    <t>S12 Secondary Relay</t>
  </si>
  <si>
    <t>603 H</t>
  </si>
  <si>
    <t>10 J</t>
  </si>
  <si>
    <t>0.79 E</t>
  </si>
  <si>
    <t>1.95 J</t>
  </si>
  <si>
    <t>1.66 S</t>
  </si>
  <si>
    <t>3.55 E</t>
  </si>
  <si>
    <t>2.73 J</t>
  </si>
  <si>
    <t>0.58 S</t>
  </si>
  <si>
    <t>0.14 E</t>
  </si>
  <si>
    <t>1.96 J</t>
  </si>
  <si>
    <t>1.48 S</t>
  </si>
  <si>
    <t>S13 Secondary Relay</t>
  </si>
  <si>
    <t>2.8 E</t>
  </si>
  <si>
    <t>0.69 S</t>
  </si>
  <si>
    <t>2.9 E</t>
  </si>
  <si>
    <t>2.08 J</t>
  </si>
  <si>
    <t>5.69 J</t>
  </si>
  <si>
    <t>1.18 J</t>
  </si>
  <si>
    <t>141 H</t>
  </si>
  <si>
    <t>6.96 J</t>
  </si>
  <si>
    <t>S14 Secondary Relay</t>
  </si>
  <si>
    <t>6.82 J</t>
  </si>
  <si>
    <t>1.53 S</t>
  </si>
  <si>
    <t>0.25 J</t>
  </si>
  <si>
    <t>S15 Secondary Relay</t>
  </si>
  <si>
    <t>5832 H</t>
  </si>
  <si>
    <t>147 H</t>
  </si>
  <si>
    <t>1848 H</t>
  </si>
  <si>
    <t>8.55 J</t>
  </si>
  <si>
    <t>1.48 E</t>
  </si>
  <si>
    <t>1.62 J</t>
  </si>
  <si>
    <t>9.91 J</t>
  </si>
  <si>
    <t>S16 Secondary Relay</t>
  </si>
  <si>
    <t>9.76 J</t>
  </si>
  <si>
    <t>1.68 E</t>
  </si>
  <si>
    <t>695 H</t>
  </si>
  <si>
    <t>2.3 J</t>
  </si>
  <si>
    <t>1.38 E</t>
  </si>
  <si>
    <t>8.41 J</t>
  </si>
  <si>
    <t>0.53 S</t>
  </si>
  <si>
    <t>0.16 J</t>
  </si>
  <si>
    <t>0.34 J</t>
  </si>
  <si>
    <t>8.19 J</t>
  </si>
  <si>
    <t>2.96 J</t>
  </si>
  <si>
    <t>S17 Secondary Relay</t>
  </si>
  <si>
    <t>7.53 J</t>
  </si>
  <si>
    <t>0.09 E</t>
  </si>
  <si>
    <t>105 H</t>
  </si>
  <si>
    <t>1.43 S</t>
  </si>
  <si>
    <t>1.4 S</t>
  </si>
  <si>
    <t>6.14 J</t>
  </si>
  <si>
    <t>5.38 J</t>
  </si>
  <si>
    <t>0.88 S</t>
  </si>
  <si>
    <t>S20 Secondary Relay</t>
  </si>
  <si>
    <t>S20-W50 Primary Relay</t>
  </si>
  <si>
    <t>7.01 J</t>
  </si>
  <si>
    <t>S21 Secondary Relay</t>
  </si>
  <si>
    <t>3168 H</t>
  </si>
  <si>
    <t>2.2 E</t>
  </si>
  <si>
    <t>2.83 J</t>
  </si>
  <si>
    <t>1.56 J</t>
  </si>
  <si>
    <t>1.02 J</t>
  </si>
  <si>
    <t>6.73 J</t>
  </si>
  <si>
    <t>486 H</t>
  </si>
  <si>
    <t>S21-W43 Primary Relay</t>
  </si>
  <si>
    <t>6.64 J</t>
  </si>
  <si>
    <t>1.31 J</t>
  </si>
  <si>
    <t>8.34 J</t>
  </si>
  <si>
    <t>S22 Secondary Relay</t>
  </si>
  <si>
    <t>6.3 J</t>
  </si>
  <si>
    <t>1.79 J</t>
  </si>
  <si>
    <t>0.78 S</t>
  </si>
  <si>
    <t>S23 Secondary Relay</t>
  </si>
  <si>
    <t>0.23 J</t>
  </si>
  <si>
    <t>1.78 S</t>
  </si>
  <si>
    <t>S23-S30 Primary Relay</t>
  </si>
  <si>
    <t xml:space="preserve">0.05 E </t>
  </si>
  <si>
    <t>4224 H</t>
  </si>
  <si>
    <t>2803 H</t>
  </si>
  <si>
    <t xml:space="preserve">1 E </t>
  </si>
  <si>
    <t xml:space="preserve">0.1 E </t>
  </si>
  <si>
    <t>25 H</t>
  </si>
  <si>
    <t xml:space="preserve">1 J </t>
  </si>
  <si>
    <t>Primary Node</t>
  </si>
  <si>
    <t>S30 Secondary Relay</t>
  </si>
  <si>
    <t>S30-S00 Primary Relay</t>
  </si>
  <si>
    <t>S30-S10 Primary Relay</t>
  </si>
  <si>
    <t>S30-S23 Primary Relay</t>
  </si>
  <si>
    <t>S30-S40 Primary Relay</t>
  </si>
  <si>
    <t>800 H</t>
  </si>
  <si>
    <t>2.65 J</t>
  </si>
  <si>
    <t>1.67 S</t>
  </si>
  <si>
    <t>96 H</t>
  </si>
  <si>
    <t>S31 Secondary Relay</t>
  </si>
  <si>
    <t>7.28 J</t>
  </si>
  <si>
    <t>2945 H</t>
  </si>
  <si>
    <t>1.73 E</t>
  </si>
  <si>
    <t>1.28 J</t>
  </si>
  <si>
    <t>2.25 J</t>
  </si>
  <si>
    <t>2.73 S</t>
  </si>
  <si>
    <t>0.06 E</t>
  </si>
  <si>
    <t>2086 H</t>
  </si>
  <si>
    <t>6.32 J</t>
  </si>
  <si>
    <t>5.62 J</t>
  </si>
  <si>
    <t>8.62 J</t>
  </si>
  <si>
    <t>6.12 J</t>
  </si>
  <si>
    <t>8.01 J</t>
  </si>
  <si>
    <t>9.19 J</t>
  </si>
  <si>
    <t>7.48 J</t>
  </si>
  <si>
    <t>3.32 S</t>
  </si>
  <si>
    <t>8.02 J</t>
  </si>
  <si>
    <t>2.21 J</t>
  </si>
  <si>
    <t>2700 H</t>
  </si>
  <si>
    <t>1.3 J</t>
  </si>
  <si>
    <t>1.81 J</t>
  </si>
  <si>
    <t>S32 Secondary Relay</t>
  </si>
  <si>
    <t>128 H</t>
  </si>
  <si>
    <t>5229 H</t>
  </si>
  <si>
    <t>2.05 E</t>
  </si>
  <si>
    <t>1.08 J</t>
  </si>
  <si>
    <t>9.71 J</t>
  </si>
  <si>
    <t>1.5 S</t>
  </si>
  <si>
    <t>175 H</t>
  </si>
  <si>
    <t>0.12 J</t>
  </si>
  <si>
    <t>3528 H</t>
  </si>
  <si>
    <t>1.36 E</t>
  </si>
  <si>
    <t>2.02 J</t>
  </si>
  <si>
    <t>7.65 J</t>
  </si>
  <si>
    <t>9.43 J</t>
  </si>
  <si>
    <t>8.03 J</t>
  </si>
  <si>
    <t>205 H</t>
  </si>
  <si>
    <t>9.99 J</t>
  </si>
  <si>
    <t>1.59 E</t>
  </si>
  <si>
    <t>1.98 E</t>
  </si>
  <si>
    <t>936 H</t>
  </si>
  <si>
    <t>9.67 J</t>
  </si>
  <si>
    <t>0.18 J</t>
  </si>
  <si>
    <t>6.93 J</t>
  </si>
  <si>
    <t>S33 Secondary Relay</t>
  </si>
  <si>
    <t>124 H</t>
  </si>
  <si>
    <t>2.5 E</t>
  </si>
  <si>
    <t>1.37 E</t>
  </si>
  <si>
    <t>2.29 J</t>
  </si>
  <si>
    <t>8.88 J</t>
  </si>
  <si>
    <t>2079 H</t>
  </si>
  <si>
    <t>2546 H</t>
  </si>
  <si>
    <t>7.93 J</t>
  </si>
  <si>
    <t>0.84 S</t>
  </si>
  <si>
    <t>184 H</t>
  </si>
  <si>
    <t>1.88 J</t>
  </si>
  <si>
    <t>Red Giant</t>
  </si>
  <si>
    <t>0.95 S</t>
  </si>
  <si>
    <t>S34 Secondary Relay</t>
  </si>
  <si>
    <t>S34-E03 Primary Relay</t>
  </si>
  <si>
    <t>0.68 S</t>
  </si>
  <si>
    <t>9.46 J</t>
  </si>
  <si>
    <t>9.85 J</t>
  </si>
  <si>
    <t>1.38 S</t>
  </si>
  <si>
    <t>S35 Secondary Relay</t>
  </si>
  <si>
    <t>9.13 J</t>
  </si>
  <si>
    <t>9.98 J</t>
  </si>
  <si>
    <t>188 H</t>
  </si>
  <si>
    <t>114 H</t>
  </si>
  <si>
    <t>2304 H</t>
  </si>
  <si>
    <t>S35-N11 Primary Relay</t>
  </si>
  <si>
    <t>5.55 J</t>
  </si>
  <si>
    <t>S40 Secondary Relay</t>
  </si>
  <si>
    <t>0.67 S</t>
  </si>
  <si>
    <t>2.71 E</t>
  </si>
  <si>
    <t>120 H</t>
  </si>
  <si>
    <t>5.78 J</t>
  </si>
  <si>
    <t>S40-S30 Primary Relay</t>
  </si>
  <si>
    <t>2.03 J</t>
  </si>
  <si>
    <t>1.93 J</t>
  </si>
  <si>
    <t>1.02 S</t>
  </si>
  <si>
    <t>7 J</t>
  </si>
  <si>
    <t>8.32 J</t>
  </si>
  <si>
    <t>216 H</t>
  </si>
  <si>
    <t>West Rim</t>
  </si>
  <si>
    <t>2286 H</t>
  </si>
  <si>
    <t>W00 Secondary Relay</t>
  </si>
  <si>
    <t>2.62 E</t>
  </si>
  <si>
    <t>9.97 J</t>
  </si>
  <si>
    <t>8.25 J</t>
  </si>
  <si>
    <t>7.42 J</t>
  </si>
  <si>
    <t>786 H</t>
  </si>
  <si>
    <t>2.94 J</t>
  </si>
  <si>
    <t>0.21 J</t>
  </si>
  <si>
    <t>1.49 S</t>
  </si>
  <si>
    <t>1.1 J</t>
  </si>
  <si>
    <t>W00-W10 Primary Relay</t>
  </si>
  <si>
    <t>9.5 J</t>
  </si>
  <si>
    <t>7.61 J</t>
  </si>
  <si>
    <t>165 H</t>
  </si>
  <si>
    <t>5.32 J</t>
  </si>
  <si>
    <t>W01 Secondary Relay</t>
  </si>
  <si>
    <t>192 H</t>
  </si>
  <si>
    <t>6.74 J</t>
  </si>
  <si>
    <t>0.49 J</t>
  </si>
  <si>
    <t>159 H</t>
  </si>
  <si>
    <t>896 H</t>
  </si>
  <si>
    <t>W02 Secondary Relay</t>
  </si>
  <si>
    <t>T</t>
  </si>
  <si>
    <t>U</t>
  </si>
  <si>
    <t>W03 Secondary Relay</t>
  </si>
  <si>
    <t>3705 H</t>
  </si>
  <si>
    <t>5676 H</t>
  </si>
  <si>
    <t>7.88 J</t>
  </si>
  <si>
    <t>2.98 S</t>
  </si>
  <si>
    <t>150 H</t>
  </si>
  <si>
    <t>W04 Secondary Relay</t>
  </si>
  <si>
    <t>132 H</t>
  </si>
  <si>
    <t>9.84 J</t>
  </si>
  <si>
    <t>6.68 J</t>
  </si>
  <si>
    <t>9.08 J</t>
  </si>
  <si>
    <t>290 H</t>
  </si>
  <si>
    <t>0.83 S</t>
  </si>
  <si>
    <t>1.84 J</t>
  </si>
  <si>
    <t>250 H</t>
  </si>
  <si>
    <t>1030 H</t>
  </si>
  <si>
    <t>9.94 J</t>
  </si>
  <si>
    <t>W05 Secondary Relay</t>
  </si>
  <si>
    <t>2.19 E</t>
  </si>
  <si>
    <t>8.94 J</t>
  </si>
  <si>
    <t>1.27 E</t>
  </si>
  <si>
    <t>9.77 J</t>
  </si>
  <si>
    <t>5.39 J</t>
  </si>
  <si>
    <t>2.64 S</t>
  </si>
  <si>
    <t>5.75 J</t>
  </si>
  <si>
    <t>2.1 J</t>
  </si>
  <si>
    <t>W06 Secondary Relay</t>
  </si>
  <si>
    <t>7.08 J</t>
  </si>
  <si>
    <t>9.65 J</t>
  </si>
  <si>
    <t>9.41 J</t>
  </si>
  <si>
    <t>5.17 J</t>
  </si>
  <si>
    <t>3.67 E</t>
  </si>
  <si>
    <t>2.5 J</t>
  </si>
  <si>
    <t>0.27 J</t>
  </si>
  <si>
    <t>1.78 J</t>
  </si>
  <si>
    <t>177 H</t>
  </si>
  <si>
    <t>6.67 J</t>
  </si>
  <si>
    <t>57 H</t>
  </si>
  <si>
    <t>0.51 J</t>
  </si>
  <si>
    <t>0.95 J</t>
  </si>
  <si>
    <t>Secondary Node</t>
  </si>
  <si>
    <t>W10 Secondary Relay</t>
  </si>
  <si>
    <t>W10-W00 Primary Relay</t>
  </si>
  <si>
    <t>W10-W20 Primary Relay</t>
  </si>
  <si>
    <t>W10-W31 Primary Relay</t>
  </si>
  <si>
    <t>W10-W50 Primary Relay</t>
  </si>
  <si>
    <t>9.05 J</t>
  </si>
  <si>
    <t>6.11 J</t>
  </si>
  <si>
    <t>5.76 J</t>
  </si>
  <si>
    <t>232 H</t>
  </si>
  <si>
    <t>5.43 J</t>
  </si>
  <si>
    <t>1.13 J</t>
  </si>
  <si>
    <t>2940 H</t>
  </si>
  <si>
    <t>2.24 E</t>
  </si>
  <si>
    <t>1.96 S</t>
  </si>
  <si>
    <t>1.07 S</t>
  </si>
  <si>
    <t>2.98 J</t>
  </si>
  <si>
    <t>1.05 S</t>
  </si>
  <si>
    <t>1.21 J</t>
  </si>
  <si>
    <t>1.83 E</t>
  </si>
  <si>
    <t>W11 Secondary Relay</t>
  </si>
  <si>
    <t>171 H</t>
  </si>
  <si>
    <t>5.33 J</t>
  </si>
  <si>
    <t>8.58 J</t>
  </si>
  <si>
    <t>W20 Secondary Relay</t>
  </si>
  <si>
    <t>5.45 J</t>
  </si>
  <si>
    <t>W20-W10 Primary Relay</t>
  </si>
  <si>
    <t>215 H</t>
  </si>
  <si>
    <t>1.88 E</t>
  </si>
  <si>
    <t>93 H</t>
  </si>
  <si>
    <t>5.19 J</t>
  </si>
  <si>
    <t>W21 Secondary Relay</t>
  </si>
  <si>
    <t>0.82 S</t>
  </si>
  <si>
    <t>W22 Secondary Relay</t>
  </si>
  <si>
    <t>2261 H</t>
  </si>
  <si>
    <t>0.64 S</t>
  </si>
  <si>
    <t>2.42 E</t>
  </si>
  <si>
    <t>8.73 J</t>
  </si>
  <si>
    <t>8.4 J</t>
  </si>
  <si>
    <t>164 H</t>
  </si>
  <si>
    <t>7.29 J</t>
  </si>
  <si>
    <t>9.25 J</t>
  </si>
  <si>
    <t>4.22 S</t>
  </si>
  <si>
    <t>W30 Secondary Relay</t>
  </si>
  <si>
    <t>2.36 E</t>
  </si>
  <si>
    <t>5290 H</t>
  </si>
  <si>
    <t>1781 H</t>
  </si>
  <si>
    <t>170 H</t>
  </si>
  <si>
    <t>1.43 J</t>
  </si>
  <si>
    <t>W31 Secondary Relay</t>
  </si>
  <si>
    <t>6.9 J</t>
  </si>
  <si>
    <t>2.86 S</t>
  </si>
  <si>
    <t>W31-W10 Primary Relay</t>
  </si>
  <si>
    <t>144 H</t>
  </si>
  <si>
    <t>1.54 S</t>
  </si>
  <si>
    <t>W32 Secondary Relay</t>
  </si>
  <si>
    <t>1.56 E</t>
  </si>
  <si>
    <t>1.51 E</t>
  </si>
  <si>
    <t>3094 H</t>
  </si>
  <si>
    <t>2 J</t>
  </si>
  <si>
    <t>5324 H</t>
  </si>
  <si>
    <t>1.6 S</t>
  </si>
  <si>
    <t>W32-N13 Primary Relay</t>
  </si>
  <si>
    <t>5.74 J</t>
  </si>
  <si>
    <t>2.72 J</t>
  </si>
  <si>
    <t>9.9 J</t>
  </si>
  <si>
    <t>240 H</t>
  </si>
  <si>
    <t>1.97 E</t>
  </si>
  <si>
    <t>204 H</t>
  </si>
  <si>
    <t>W33 Secondary Relay</t>
  </si>
  <si>
    <t>5415 H</t>
  </si>
  <si>
    <t>0.97 S</t>
  </si>
  <si>
    <t>224 H</t>
  </si>
  <si>
    <t>4208 H</t>
  </si>
  <si>
    <t>1.66 E</t>
  </si>
  <si>
    <t>1.65 S</t>
  </si>
  <si>
    <t>152 H</t>
  </si>
  <si>
    <t>1.73 J</t>
  </si>
  <si>
    <t>1.11 S</t>
  </si>
  <si>
    <t>2.76 E</t>
  </si>
  <si>
    <t>9.96 J</t>
  </si>
  <si>
    <t>0.75 S</t>
  </si>
  <si>
    <t>7.9 J</t>
  </si>
  <si>
    <t>W34 Secondary Relay</t>
  </si>
  <si>
    <t>200 H</t>
  </si>
  <si>
    <t>2.51 E</t>
  </si>
  <si>
    <t>1.79 E</t>
  </si>
  <si>
    <t>1.27 J</t>
  </si>
  <si>
    <t>7.72 J</t>
  </si>
  <si>
    <t>2.62 J</t>
  </si>
  <si>
    <t>270 H</t>
  </si>
  <si>
    <t>2.15 J</t>
  </si>
  <si>
    <t>5.22 J</t>
  </si>
  <si>
    <t>5.72 S</t>
  </si>
  <si>
    <t>W35 Secondary Relay</t>
  </si>
  <si>
    <t>W35-W41 Primary Relay</t>
  </si>
  <si>
    <t>1.61 E</t>
  </si>
  <si>
    <t>7.19 J</t>
  </si>
  <si>
    <t>9.42 J</t>
  </si>
  <si>
    <t>1.97 J</t>
  </si>
  <si>
    <t>2.22 J</t>
  </si>
  <si>
    <t>2.45 J</t>
  </si>
  <si>
    <t>1.26 J</t>
  </si>
  <si>
    <t>3944 H</t>
  </si>
  <si>
    <t>1032 H</t>
  </si>
  <si>
    <t>W40 Secondary Relay</t>
  </si>
  <si>
    <t>309 H</t>
  </si>
  <si>
    <t>5.6 J</t>
  </si>
  <si>
    <t>1.19 S</t>
  </si>
  <si>
    <t>2.46 E</t>
  </si>
  <si>
    <t>275 H</t>
  </si>
  <si>
    <t>2.55 E</t>
  </si>
  <si>
    <t>7.3 J</t>
  </si>
  <si>
    <t>W40-N20 Primary Relay</t>
  </si>
  <si>
    <t>2420 H</t>
  </si>
  <si>
    <t>2.04 S</t>
  </si>
  <si>
    <t>2.39 E</t>
  </si>
  <si>
    <t>2.61 J</t>
  </si>
  <si>
    <t>2.91 J</t>
  </si>
  <si>
    <t>2840 H</t>
  </si>
  <si>
    <t>2904 H</t>
  </si>
  <si>
    <t>1785 H</t>
  </si>
  <si>
    <t>0.61 S</t>
  </si>
  <si>
    <t>W41 Secondary Relay</t>
  </si>
  <si>
    <t>7.66 J</t>
  </si>
  <si>
    <t>W41-W35 Primary Relay</t>
  </si>
  <si>
    <t>980 H</t>
  </si>
  <si>
    <t>W42 Secondary Relay</t>
  </si>
  <si>
    <t>9.49 J</t>
  </si>
  <si>
    <t>2.22 E</t>
  </si>
  <si>
    <t>0.4 J</t>
  </si>
  <si>
    <t>2.79 J</t>
  </si>
  <si>
    <t>5.89 J</t>
  </si>
  <si>
    <t>8.92 J</t>
  </si>
  <si>
    <t>W42-E04 Primary Relay</t>
  </si>
  <si>
    <t>5.36 J</t>
  </si>
  <si>
    <t>7.24 J</t>
  </si>
  <si>
    <t>7.98 J</t>
  </si>
  <si>
    <t>W43 Secondary Relay</t>
  </si>
  <si>
    <t>2.01 E</t>
  </si>
  <si>
    <t>2172 H</t>
  </si>
  <si>
    <t>1.55 S</t>
  </si>
  <si>
    <t>2.3 S</t>
  </si>
  <si>
    <t>5.8 J</t>
  </si>
  <si>
    <t>148 H</t>
  </si>
  <si>
    <t>1.12 J</t>
  </si>
  <si>
    <t>W43-S21 Primary Relay</t>
  </si>
  <si>
    <t>9.01 J</t>
  </si>
  <si>
    <t>3.08 E</t>
  </si>
  <si>
    <t>0.42 J</t>
  </si>
  <si>
    <t>2.25 E</t>
  </si>
  <si>
    <t>1.04 J</t>
  </si>
  <si>
    <t>23 S</t>
  </si>
  <si>
    <t>W50 Secondary Relay</t>
  </si>
  <si>
    <t>1.29 S</t>
  </si>
  <si>
    <t>6.94 J</t>
  </si>
  <si>
    <t>2.49 S</t>
  </si>
  <si>
    <t>9.33 J</t>
  </si>
  <si>
    <t>8.86 J</t>
  </si>
  <si>
    <t>W50-S20 Primary Relay</t>
  </si>
  <si>
    <t>99 H</t>
  </si>
  <si>
    <t>2.14 E</t>
  </si>
  <si>
    <t>2301 H</t>
  </si>
  <si>
    <t>1.76 E</t>
  </si>
  <si>
    <t>2.86 J</t>
  </si>
  <si>
    <t>4344 H</t>
  </si>
  <si>
    <t># of Planets</t>
  </si>
  <si>
    <t># of Stars</t>
  </si>
  <si>
    <t># of Habitable</t>
  </si>
  <si>
    <t># of Gas Giants</t>
  </si>
  <si>
    <t># of Non-Habitable Terrestrials</t>
  </si>
  <si>
    <t># of Terrestrial /w Habitable</t>
  </si>
  <si>
    <t># of Moons</t>
  </si>
  <si>
    <t>Av Max Temp</t>
  </si>
  <si>
    <t>Av Min Temp</t>
  </si>
  <si>
    <t>http://www.rangen.co.uk/world/solargen.php</t>
  </si>
  <si>
    <t>http://www.rangen.co.uk/world/planetgen.php</t>
  </si>
  <si>
    <t>White-Blue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</si>
</sst>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 °C"/>
  </numFmts>
  <fonts count="10">
    <font>
      <sz val="10.0"/>
      <color rgb="FF000000"/>
      <name val="Arial"/>
    </font>
    <font>
      <sz val="10.0"/>
      <name val="Arial"/>
    </font>
    <font>
      <b/>
      <name val="Arial"/>
    </font>
    <font>
      <name val="Arial"/>
    </font>
    <font/>
    <font>
      <b/>
    </font>
    <font>
      <sz val="10.0"/>
      <color rgb="FF222222"/>
      <name val="Arial"/>
    </font>
    <font>
      <sz val="10.0"/>
      <color rgb="FF666666"/>
      <name val="Arial"/>
    </font>
    <font>
      <sz val="11.0"/>
      <color rgb="FF000000"/>
      <name val="Inconsolata"/>
    </font>
    <font>
      <u/>
      <color rgb="FF0000FF"/>
    </font>
  </fonts>
  <fills count="5">
    <fill>
      <patternFill patternType="none"/>
    </fill>
    <fill>
      <patternFill patternType="lightGray"/>
    </fill>
    <fill>
      <patternFill patternType="solid">
        <fgColor rgb="FFF4CCCC"/>
        <bgColor rgb="FFF4CCCC"/>
      </patternFill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</fills>
  <borders count="9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vertical="bottom"/>
    </xf>
    <xf borderId="0" fillId="0" fontId="2" numFmtId="0" xfId="0" applyAlignment="1" applyFont="1">
      <alignment vertical="bottom"/>
    </xf>
    <xf borderId="0" fillId="0" fontId="1" numFmtId="0" xfId="0" applyAlignment="1" applyFont="1">
      <alignment horizontal="left" readingOrder="0" vertical="bottom"/>
    </xf>
    <xf borderId="0" fillId="0" fontId="1" numFmtId="0" xfId="0" applyAlignment="1" applyFont="1">
      <alignment horizontal="left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0" fillId="0" fontId="3" numFmtId="164" xfId="0" applyAlignment="1" applyFont="1" applyNumberFormat="1">
      <alignment vertical="bottom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2" numFmtId="0" xfId="0" applyAlignment="1" applyFont="1">
      <alignment readingOrder="0" vertical="bottom"/>
    </xf>
    <xf borderId="0" fillId="0" fontId="1" numFmtId="10" xfId="0" applyAlignment="1" applyFont="1" applyNumberFormat="1">
      <alignment horizontal="left" readingOrder="0" vertical="bottom"/>
    </xf>
    <xf borderId="0" fillId="0" fontId="6" numFmtId="0" xfId="0" applyAlignment="1" applyFont="1">
      <alignment horizontal="left" readingOrder="0" vertical="bottom"/>
    </xf>
    <xf borderId="0" fillId="0" fontId="4" numFmtId="164" xfId="0" applyFont="1" applyNumberFormat="1"/>
    <xf borderId="0" fillId="0" fontId="1" numFmtId="10" xfId="0" applyAlignment="1" applyFont="1" applyNumberFormat="1">
      <alignment horizontal="left" vertical="bottom"/>
    </xf>
    <xf borderId="0" fillId="0" fontId="4" numFmtId="0" xfId="0" applyFont="1"/>
    <xf borderId="0" fillId="0" fontId="4" numFmtId="1" xfId="0" applyFont="1" applyNumberFormat="1"/>
    <xf borderId="0" fillId="0" fontId="4" numFmtId="164" xfId="0" applyAlignment="1" applyFont="1" applyNumberFormat="1">
      <alignment readingOrder="0"/>
    </xf>
    <xf borderId="0" fillId="0" fontId="4" numFmtId="9" xfId="0" applyFont="1" applyNumberFormat="1"/>
    <xf borderId="0" fillId="2" fontId="4" numFmtId="0" xfId="0" applyFill="1" applyFont="1"/>
    <xf borderId="0" fillId="2" fontId="4" numFmtId="164" xfId="0" applyFont="1" applyNumberFormat="1"/>
    <xf borderId="0" fillId="0" fontId="4" numFmtId="164" xfId="0" applyFont="1" applyNumberFormat="1"/>
    <xf borderId="0" fillId="0" fontId="7" numFmtId="0" xfId="0" applyAlignment="1" applyFont="1">
      <alignment horizontal="left" readingOrder="0" shrinkToFit="0" vertical="bottom" wrapText="0"/>
    </xf>
    <xf borderId="0" fillId="0" fontId="3" numFmtId="0" xfId="0" applyAlignment="1" applyFont="1">
      <alignment vertical="bottom"/>
    </xf>
    <xf borderId="0" fillId="0" fontId="3" numFmtId="1" xfId="0" applyAlignment="1" applyFont="1" applyNumberFormat="1">
      <alignment vertical="bottom"/>
    </xf>
    <xf borderId="0" fillId="0" fontId="3" numFmtId="164" xfId="0" applyAlignment="1" applyFont="1" applyNumberFormat="1">
      <alignment horizontal="right" vertical="bottom"/>
    </xf>
    <xf borderId="0" fillId="0" fontId="3" numFmtId="9" xfId="0" applyAlignment="1" applyFont="1" applyNumberFormat="1">
      <alignment horizontal="right" vertical="bottom"/>
    </xf>
    <xf borderId="0" fillId="0" fontId="4" numFmtId="10" xfId="0" applyFont="1" applyNumberFormat="1"/>
    <xf borderId="0" fillId="3" fontId="4" numFmtId="0" xfId="0" applyFill="1" applyFont="1"/>
    <xf borderId="0" fillId="4" fontId="8" numFmtId="0" xfId="0" applyFill="1" applyFont="1"/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horizontal="right" readingOrder="0" vertical="bottom"/>
    </xf>
    <xf borderId="0" fillId="0" fontId="4" numFmtId="0" xfId="0" applyAlignment="1" applyFont="1">
      <alignment horizontal="center" readingOrder="0" vertical="center"/>
    </xf>
    <xf borderId="0" fillId="0" fontId="4" numFmtId="0" xfId="0" applyAlignment="1" applyFont="1">
      <alignment horizontal="center" vertical="center"/>
    </xf>
    <xf borderId="0" fillId="0" fontId="3" numFmtId="0" xfId="0" applyAlignment="1" applyFont="1">
      <alignment horizontal="center" vertical="bottom"/>
    </xf>
    <xf borderId="0" fillId="0" fontId="3" numFmtId="0" xfId="0" applyAlignment="1" applyFont="1">
      <alignment readingOrder="0" vertical="bottom"/>
    </xf>
    <xf borderId="0" fillId="0" fontId="3" numFmtId="164" xfId="0" applyAlignment="1" applyFont="1" applyNumberFormat="1">
      <alignment vertical="bottom"/>
    </xf>
    <xf borderId="0" fillId="0" fontId="3" numFmtId="0" xfId="0" applyAlignment="1" applyFont="1">
      <alignment horizontal="center"/>
    </xf>
    <xf borderId="0" fillId="3" fontId="4" numFmtId="0" xfId="0" applyFont="1"/>
    <xf borderId="0" fillId="0" fontId="1" numFmtId="0" xfId="0" applyAlignment="1" applyFont="1">
      <alignment horizontal="left" vertical="bottom"/>
    </xf>
    <xf borderId="0" fillId="3" fontId="3" numFmtId="0" xfId="0" applyAlignment="1" applyFont="1">
      <alignment vertical="bottom"/>
    </xf>
    <xf borderId="0" fillId="3" fontId="3" numFmtId="0" xfId="0" applyAlignment="1" applyFont="1">
      <alignment vertical="bottom"/>
    </xf>
    <xf borderId="0" fillId="0" fontId="4" numFmtId="0" xfId="0" applyAlignment="1" applyFont="1">
      <alignment readingOrder="0"/>
    </xf>
    <xf borderId="0" fillId="3" fontId="4" numFmtId="0" xfId="0" applyAlignment="1" applyFont="1">
      <alignment readingOrder="0"/>
    </xf>
    <xf borderId="0" fillId="0" fontId="3" numFmtId="1" xfId="0" applyAlignment="1" applyFont="1" applyNumberFormat="1">
      <alignment horizontal="right" vertical="bottom"/>
    </xf>
    <xf borderId="0" fillId="0" fontId="3" numFmtId="9" xfId="0" applyAlignment="1" applyFont="1" applyNumberFormat="1">
      <alignment vertical="bottom"/>
    </xf>
    <xf borderId="0" fillId="0" fontId="4" numFmtId="1" xfId="0" applyAlignment="1" applyFont="1" applyNumberFormat="1">
      <alignment readingOrder="0"/>
    </xf>
    <xf borderId="0" fillId="0" fontId="4" numFmtId="164" xfId="0" applyAlignment="1" applyFont="1" applyNumberFormat="1">
      <alignment readingOrder="0"/>
    </xf>
    <xf borderId="0" fillId="0" fontId="4" numFmtId="9" xfId="0" applyAlignment="1" applyFont="1" applyNumberFormat="1">
      <alignment readingOrder="0"/>
    </xf>
    <xf borderId="0" fillId="0" fontId="9" numFmtId="0" xfId="0" applyAlignment="1" applyFont="1">
      <alignment readingOrder="0"/>
    </xf>
    <xf borderId="1" fillId="0" fontId="4" numFmtId="0" xfId="0" applyBorder="1" applyFont="1"/>
    <xf borderId="2" fillId="0" fontId="4" numFmtId="0" xfId="0" applyBorder="1" applyFont="1"/>
    <xf borderId="3" fillId="0" fontId="4" numFmtId="0" xfId="0" applyBorder="1" applyFont="1"/>
    <xf borderId="1" fillId="0" fontId="3" numFmtId="0" xfId="0" applyAlignment="1" applyBorder="1" applyFont="1">
      <alignment vertical="bottom"/>
    </xf>
    <xf borderId="2" fillId="0" fontId="3" numFmtId="0" xfId="0" applyAlignment="1" applyBorder="1" applyFont="1">
      <alignment horizontal="right" vertical="bottom"/>
    </xf>
    <xf borderId="2" fillId="0" fontId="3" numFmtId="0" xfId="0" applyAlignment="1" applyBorder="1" applyFont="1">
      <alignment vertical="bottom"/>
    </xf>
    <xf borderId="3" fillId="0" fontId="3" numFmtId="0" xfId="0" applyAlignment="1" applyBorder="1" applyFont="1">
      <alignment vertical="bottom"/>
    </xf>
    <xf borderId="4" fillId="0" fontId="4" numFmtId="0" xfId="0" applyBorder="1" applyFont="1"/>
    <xf borderId="5" fillId="0" fontId="4" numFmtId="0" xfId="0" applyAlignment="1" applyBorder="1" applyFont="1">
      <alignment readingOrder="0"/>
    </xf>
    <xf borderId="4" fillId="0" fontId="3" numFmtId="0" xfId="0" applyAlignment="1" applyBorder="1" applyFont="1">
      <alignment vertical="bottom"/>
    </xf>
    <xf borderId="5" fillId="0" fontId="3" numFmtId="0" xfId="0" applyAlignment="1" applyBorder="1" applyFont="1">
      <alignment vertical="bottom"/>
    </xf>
    <xf borderId="4" fillId="0" fontId="3" numFmtId="0" xfId="0" applyAlignment="1" applyBorder="1" applyFont="1">
      <alignment vertical="bottom"/>
    </xf>
    <xf borderId="4" fillId="0" fontId="3" numFmtId="0" xfId="0" applyAlignment="1" applyBorder="1" applyFont="1">
      <alignment horizontal="right" vertical="bottom"/>
    </xf>
    <xf borderId="4" fillId="0" fontId="3" numFmtId="0" xfId="0" applyAlignment="1" applyBorder="1" applyFont="1">
      <alignment horizontal="right" vertical="bottom"/>
    </xf>
    <xf borderId="5" fillId="0" fontId="4" numFmtId="0" xfId="0" applyBorder="1" applyFont="1"/>
    <xf borderId="4" fillId="0" fontId="4" numFmtId="0" xfId="0" applyAlignment="1" applyBorder="1" applyFont="1">
      <alignment readingOrder="0"/>
    </xf>
    <xf borderId="5" fillId="0" fontId="3" numFmtId="0" xfId="0" applyAlignment="1" applyBorder="1" applyFont="1">
      <alignment horizontal="right" vertical="bottom"/>
    </xf>
    <xf borderId="6" fillId="0" fontId="4" numFmtId="0" xfId="0" applyAlignment="1" applyBorder="1" applyFont="1">
      <alignment readingOrder="0"/>
    </xf>
    <xf borderId="7" fillId="0" fontId="4" numFmtId="0" xfId="0" applyBorder="1" applyFont="1"/>
    <xf borderId="7" fillId="0" fontId="4" numFmtId="0" xfId="0" applyAlignment="1" applyBorder="1" applyFont="1">
      <alignment readingOrder="0"/>
    </xf>
    <xf borderId="8" fillId="0" fontId="4" numFmtId="0" xfId="0" applyAlignment="1" applyBorder="1" applyFont="1">
      <alignment readingOrder="0"/>
    </xf>
    <xf borderId="6" fillId="0" fontId="3" numFmtId="0" xfId="0" applyAlignment="1" applyBorder="1" applyFont="1">
      <alignment vertical="bottom"/>
    </xf>
    <xf borderId="7" fillId="0" fontId="3" numFmtId="0" xfId="0" applyAlignment="1" applyBorder="1" applyFont="1">
      <alignment horizontal="right" vertical="bottom"/>
    </xf>
    <xf borderId="7" fillId="0" fontId="3" numFmtId="0" xfId="0" applyAlignment="1" applyBorder="1" applyFont="1">
      <alignment vertical="bottom"/>
    </xf>
    <xf borderId="8" fillId="0" fontId="3" numFmtId="0" xfId="0" applyAlignment="1" applyBorder="1" applyFont="1">
      <alignment horizontal="right" vertical="bottom"/>
    </xf>
    <xf borderId="6" fillId="0" fontId="3" numFmtId="0" xfId="0" applyAlignment="1" applyBorder="1" applyFont="1">
      <alignment vertical="bottom"/>
    </xf>
  </cellXfs>
  <cellStyles count="1">
    <cellStyle xfId="0" name="Normal" builtinId="0"/>
  </cellStyles>
  <dxfs count="1">
    <dxf>
      <font/>
      <fill>
        <patternFill patternType="solid">
          <fgColor rgb="FF000000"/>
          <bgColor rgb="FF000000"/>
        </patternFill>
      </fill>
      <border/>
    </dxf>
  </dxf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2" Target="sharedStrings.xml" Type="http://schemas.openxmlformats.org/officeDocument/2006/relationships/sharedString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3366CC"/>
            </a:solidFill>
          </c:spPr>
          <c:cat>
            <c:strRef>
              <c:f>Statistics!$A$1:$A$7</c:f>
            </c:strRef>
          </c:cat>
          <c:val>
            <c:numRef>
              <c:f>Statistics!$B$1:$B$7</c:f>
            </c:numRef>
          </c:val>
        </c:ser>
        <c:axId val="2090788419"/>
        <c:axId val="912819518"/>
      </c:barChart>
      <c:catAx>
        <c:axId val="2090788419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912819518"/>
      </c:catAx>
      <c:valAx>
        <c:axId val="912819518"/>
        <c:scaling>
          <c:orientation val="minMax"/>
          <c:min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090788419"/>
      </c:valAx>
    </c:plotArea>
    <c:legend>
      <c:legendPos val="r"/>
      <c:overlay val="0"/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Pt>
            <c:idx val="1"/>
            <c:spPr>
              <a:solidFill>
                <a:srgbClr val="DC3912"/>
              </a:solidFill>
            </c:spPr>
          </c:dPt>
          <c:dPt>
            <c:idx val="2"/>
            <c:spPr>
              <a:solidFill>
                <a:srgbClr val="FF9900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Statistics!$A$3:$A$5</c:f>
            </c:strRef>
          </c:cat>
          <c:val>
            <c:numRef>
              <c:f>Statistics!$B$3:$B$5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Pt>
            <c:idx val="1"/>
            <c:spPr>
              <a:solidFill>
                <a:srgbClr val="DC391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Statistics!$A$1:$A$2</c:f>
            </c:strRef>
          </c:cat>
          <c:val>
            <c:numRef>
              <c:f>Statistics!$B$1:$B$2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ser>
          <c:idx val="0"/>
          <c:order val="0"/>
          <c:spPr>
            <a:ln w="47625">
              <a:noFill/>
            </a:ln>
          </c:spPr>
          <c:marker>
            <c:symbol val="circle"/>
            <c:size val="2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xVal>
            <c:numRef>
              <c:f>StatisticEngine!$Q$2:$Q$3082</c:f>
            </c:numRef>
          </c:xVal>
          <c:yVal>
            <c:numRef>
              <c:f>StatisticEngine!$R$2:$R$3082</c:f>
            </c:numRef>
          </c:yVal>
        </c:ser>
        <c:ser>
          <c:idx val="1"/>
          <c:order val="1"/>
          <c:spPr>
            <a:ln w="47625">
              <a:noFill/>
            </a:ln>
          </c:spPr>
          <c:marker>
            <c:symbol val="circle"/>
            <c:size val="2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xVal>
            <c:numRef>
              <c:f>StatisticEngine!$Q$2:$Q$3082</c:f>
            </c:numRef>
          </c:xVal>
          <c:yVal>
            <c:numRef>
              <c:f>StatisticEngine!$S$2:$S$3082</c:f>
            </c:numRef>
          </c:yVal>
        </c:ser>
        <c:ser>
          <c:idx val="2"/>
          <c:order val="2"/>
          <c:spPr>
            <a:ln w="47625">
              <a:noFill/>
            </a:ln>
          </c:spPr>
          <c:marker>
            <c:symbol val="circle"/>
            <c:size val="2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xVal>
            <c:numRef>
              <c:f>StatisticEngine!$Q$2:$Q$3082</c:f>
            </c:numRef>
          </c:xVal>
          <c:yVal>
            <c:numRef>
              <c:f>StatisticEngine!$T$2:$T$3082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1098976"/>
        <c:axId val="1772961283"/>
      </c:scatterChart>
      <c:valAx>
        <c:axId val="201109897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772961283"/>
      </c:valAx>
      <c:valAx>
        <c:axId val="17729612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011098976"/>
      </c:valAx>
    </c:plotArea>
    <c:legend>
      <c:legendPos val="r"/>
      <c:overlay val="0"/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23285700492616296"/>
          <c:y val="0.0667574931880109"/>
          <c:w val="0.7325760966277289"/>
          <c:h val="0.8342350136239781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3366CC"/>
            </a:solidFill>
          </c:spPr>
          <c:cat>
            <c:strRef>
              <c:f>Statistics!$A$11:$A$13</c:f>
            </c:strRef>
          </c:cat>
          <c:val>
            <c:numRef>
              <c:f>Statistics!$C$11:$C$13</c:f>
            </c:numRef>
          </c:val>
        </c:ser>
        <c:axId val="904624029"/>
        <c:axId val="571039513"/>
      </c:barChart>
      <c:catAx>
        <c:axId val="904624029"/>
        <c:scaling>
          <c:orientation val="minMax"/>
        </c:scaling>
        <c:delete val="0"/>
        <c:axPos val="b"/>
        <c:txPr>
          <a:bodyPr rot="0"/>
          <a:lstStyle/>
          <a:p>
            <a:pPr lvl="0">
              <a:defRPr b="1" i="1"/>
            </a:pPr>
          </a:p>
        </c:txPr>
        <c:crossAx val="571039513"/>
      </c:catAx>
      <c:valAx>
        <c:axId val="571039513"/>
        <c:scaling>
          <c:orientation val="minMax"/>
          <c:max val="1.0E31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904624029"/>
        <c:majorUnit val="1.111111111111111E30"/>
      </c:valAx>
    </c:plotArea>
    <c:legend>
      <c:legendPos val="r"/>
      <c:overlay val="0"/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view3D>
      <c:rotX val="50"/>
      <c:perspective val="0"/>
    </c:view3D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Pt>
            <c:idx val="1"/>
            <c:spPr>
              <a:solidFill>
                <a:srgbClr val="DC3912"/>
              </a:solidFill>
            </c:spPr>
          </c:dPt>
          <c:dPt>
            <c:idx val="2"/>
            <c:spPr>
              <a:solidFill>
                <a:srgbClr val="FF9900"/>
              </a:solidFill>
            </c:spPr>
          </c:dPt>
          <c:dPt>
            <c:idx val="3"/>
            <c:spPr>
              <a:solidFill>
                <a:srgbClr val="109618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Statistics!$A$2:$A$5</c:f>
            </c:strRef>
          </c:cat>
          <c:val>
            <c:numRef>
              <c:f>Statistics!$B$2:$B$5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Pt>
            <c:idx val="1"/>
            <c:spPr>
              <a:solidFill>
                <a:srgbClr val="DC3912"/>
              </a:solidFill>
            </c:spPr>
          </c:dPt>
          <c:dPt>
            <c:idx val="2"/>
            <c:spPr>
              <a:solidFill>
                <a:srgbClr val="FF9900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Statistics!$A$15:$A$17</c:f>
            </c:strRef>
          </c:cat>
          <c:val>
            <c:numRef>
              <c:f>Statistics!$B$15:$B$17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</c:legend>
    <c:plotVisOnly val="1"/>
  </c:chart>
</c:chartSpace>
</file>

<file path=xl/drawings/_rels/drawing5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Relationship Id="rId2" Target="../charts/chart2.xml" Type="http://schemas.openxmlformats.org/officeDocument/2006/relationships/chart"/><Relationship Id="rId3" Target="../charts/chart3.xml" Type="http://schemas.openxmlformats.org/officeDocument/2006/relationships/chart"/><Relationship Id="rId4" Target="../charts/chart4.xml" Type="http://schemas.openxmlformats.org/officeDocument/2006/relationships/chart"/><Relationship Id="rId5" Target="../charts/chart5.xml" Type="http://schemas.openxmlformats.org/officeDocument/2006/relationships/chart"/><Relationship Id="rId6" Target="../charts/chart6.xml" Type="http://schemas.openxmlformats.org/officeDocument/2006/relationships/chart"/><Relationship Id="rId7" Target="../charts/chart7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9</xdr:col>
      <xdr:colOff>276225</xdr:colOff>
      <xdr:row>0</xdr:row>
      <xdr:rowOff>190500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266700</xdr:colOff>
      <xdr:row>21</xdr:row>
      <xdr:rowOff>142875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114300</xdr:colOff>
      <xdr:row>2</xdr:row>
      <xdr:rowOff>19050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628650</xdr:colOff>
      <xdr:row>41</xdr:row>
      <xdr:rowOff>76200</xdr:rowOff>
    </xdr:from>
    <xdr:ext cx="17145000" cy="461010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200025</xdr:colOff>
      <xdr:row>66</xdr:row>
      <xdr:rowOff>76200</xdr:rowOff>
    </xdr:from>
    <xdr:ext cx="7048500" cy="34956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</xdr:col>
      <xdr:colOff>19050</xdr:colOff>
      <xdr:row>21</xdr:row>
      <xdr:rowOff>133350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7</xdr:col>
      <xdr:colOff>723900</xdr:colOff>
      <xdr:row>66</xdr:row>
      <xdr:rowOff>57150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http://www.rangen.co.uk/world/solargen.php" TargetMode="External" Type="http://schemas.openxmlformats.org/officeDocument/2006/relationships/hyperlink"/><Relationship Id="rId2" Target="http://www.rangen.co.uk/world/planetgen.php" TargetMode="External" Type="http://schemas.openxmlformats.org/officeDocument/2006/relationships/hyperlink"/><Relationship Id="rId3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dimension ref="A1:U3746"/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min="1" max="1" customWidth="true" width="21.57" collapsed="false"/>
    <col min="2" max="2" customWidth="true" width="10.29" collapsed="false"/>
    <col min="3" max="3" customWidth="true" width="9.71" collapsed="false"/>
    <col min="4" max="4" customWidth="true" width="10.43" collapsed="false"/>
    <col min="5" max="5" customWidth="true" width="10.57" collapsed="false"/>
    <col min="6" max="6" customWidth="true" width="21.57" collapsed="false"/>
    <col min="7" max="7" customWidth="true" width="20.14" collapsed="false"/>
    <col min="8" max="8" customWidth="true" width="13.29" collapsed="false"/>
    <col min="9" max="9" customWidth="true" width="7.71" collapsed="false"/>
    <col min="10" max="10" customWidth="true" width="10.0" collapsed="false"/>
    <col min="11" max="11" customWidth="true" width="13.43" collapsed="false"/>
    <col min="12" max="12" customWidth="true" width="13.0" collapsed="false"/>
    <col min="13" max="13" customWidth="true" width="12.71" collapsed="false"/>
    <col min="14" max="14" customWidth="true" width="9.14" collapsed="false"/>
    <col min="15" max="15" customWidth="true" width="7.43" collapsed="false"/>
    <col min="16" max="17" customWidth="true" width="8.71" collapsed="false"/>
    <col min="18" max="18" customWidth="true" width="11.14" collapsed="false"/>
    <col min="19" max="19" customWidth="true" width="12.43" collapsed="false"/>
    <col min="20" max="20" customWidth="true" width="13.57" collapsed="false"/>
    <col min="21" max="21" customWidth="true" width="12.29" collapsed="false"/>
  </cols>
  <sheetData>
    <row r="1">
      <c r="A1" s="8" t="s">
        <v>176</v>
      </c>
      <c r="B1" s="15" t="s">
        <v>177</v>
      </c>
      <c r="C1" s="15" t="s">
        <v>178</v>
      </c>
      <c r="D1" s="15" t="s">
        <v>179</v>
      </c>
      <c r="E1" s="15" t="s">
        <v>180</v>
      </c>
      <c r="F1" s="15" t="s">
        <v>181</v>
      </c>
      <c r="G1" s="15" t="s">
        <v>182</v>
      </c>
      <c r="H1" s="8" t="s">
        <v>14</v>
      </c>
      <c r="I1" s="8" t="s">
        <v>15</v>
      </c>
      <c r="J1" s="16" t="s">
        <v>16</v>
      </c>
      <c r="K1" s="17" t="s">
        <v>17</v>
      </c>
      <c r="L1" s="17" t="s">
        <v>18</v>
      </c>
      <c r="M1" s="17" t="s">
        <v>19</v>
      </c>
      <c r="N1" s="18" t="s">
        <v>20</v>
      </c>
      <c r="O1" s="13" t="s">
        <v>21</v>
      </c>
      <c r="P1" s="8" t="s">
        <v>0</v>
      </c>
      <c r="Q1" s="8" t="s">
        <v>1</v>
      </c>
      <c r="R1" s="8" t="s">
        <v>2</v>
      </c>
      <c r="S1" s="8" t="s">
        <v>3</v>
      </c>
      <c r="T1" s="8" t="s">
        <v>183</v>
      </c>
      <c r="U1" s="8" t="s">
        <v>5</v>
      </c>
    </row>
    <row r="2" hidden="1">
      <c r="A2" s="15" t="str">
        <f t="shared" ref="A2:A4" si="1">if(OR(G2="Secondary Relay",G2="Prime Relay",G2="Citadel Class Relay"),F2,join("",if(B2="East Rim","E",if(B2="South Rim","S",if(B2="West Rim","W","N"))),C2,D2,":",E2,if(F2="S","",F2)))</f>
        <v>NCoreCore:CoreColletor Base</v>
      </c>
      <c r="B2" s="15" t="s">
        <v>184</v>
      </c>
      <c r="C2" s="15" t="s">
        <v>184</v>
      </c>
      <c r="D2" s="15" t="s">
        <v>184</v>
      </c>
      <c r="E2" s="15" t="s">
        <v>184</v>
      </c>
      <c r="F2" s="15" t="s">
        <v>185</v>
      </c>
      <c r="G2" s="15" t="s">
        <v>193</v>
      </c>
      <c r="H2" s="19"/>
      <c r="I2" s="19"/>
      <c r="J2" s="19"/>
      <c r="K2" s="20"/>
      <c r="L2" s="20"/>
      <c r="M2" s="20"/>
      <c r="N2" s="19"/>
      <c r="O2" s="19"/>
      <c r="P2" s="19"/>
      <c r="Q2" s="19"/>
      <c r="R2" s="19"/>
      <c r="S2" s="19"/>
      <c r="T2" s="19"/>
      <c r="U2" s="19"/>
    </row>
    <row r="3" hidden="1">
      <c r="A3" s="15" t="str">
        <f t="shared" si="1"/>
        <v>Omega Relay</v>
      </c>
      <c r="B3" s="15" t="s">
        <v>184</v>
      </c>
      <c r="C3" s="15" t="s">
        <v>184</v>
      </c>
      <c r="D3" s="15" t="s">
        <v>184</v>
      </c>
      <c r="E3" s="15" t="s">
        <v>184</v>
      </c>
      <c r="F3" s="15" t="s">
        <v>214</v>
      </c>
      <c r="G3" s="15" t="s">
        <v>219</v>
      </c>
      <c r="H3" s="15"/>
      <c r="I3" s="15"/>
      <c r="J3" s="15"/>
      <c r="K3" s="21"/>
      <c r="L3" s="21"/>
      <c r="M3" s="21"/>
      <c r="N3" s="15"/>
      <c r="O3" s="15"/>
      <c r="P3" s="15"/>
      <c r="Q3" s="15"/>
      <c r="R3" s="15"/>
      <c r="S3" s="15"/>
      <c r="T3" s="15"/>
      <c r="U3" s="15"/>
    </row>
    <row r="4" hidden="1">
      <c r="A4" s="15" t="str">
        <f t="shared" si="1"/>
        <v>Reaper Relay</v>
      </c>
      <c r="B4" s="15" t="s">
        <v>234</v>
      </c>
      <c r="C4" s="15" t="s">
        <v>234</v>
      </c>
      <c r="D4" s="15" t="s">
        <v>234</v>
      </c>
      <c r="E4" s="15" t="s">
        <v>234</v>
      </c>
      <c r="F4" s="15" t="s">
        <v>235</v>
      </c>
      <c r="G4" s="8" t="s">
        <v>236</v>
      </c>
      <c r="H4" s="19"/>
      <c r="I4" s="19"/>
      <c r="J4" s="19"/>
      <c r="K4" s="20"/>
      <c r="L4" s="20"/>
      <c r="M4" s="20"/>
      <c r="N4" s="19"/>
      <c r="O4" s="19"/>
      <c r="P4" s="19"/>
      <c r="Q4" s="19"/>
      <c r="R4" s="19"/>
      <c r="S4" s="19"/>
      <c r="T4" s="19"/>
      <c r="U4" s="19"/>
    </row>
    <row r="5">
      <c r="A5" s="15" t="str">
        <f t="shared" ref="A5:A12" si="2">if(OR(G5="Secondary Relay",G5="Prime Relay"),F5,join("",if(B5="East Rim","E",if(B5="South Rim","S",if(B5="West Rim","W","N"))),C5,D5,":",E5,if(F5="S","",F5)))</f>
        <v>E00:0a</v>
      </c>
      <c r="B5" s="15" t="s">
        <v>273</v>
      </c>
      <c r="C5" s="15">
        <v>0.0</v>
      </c>
      <c r="D5" s="15">
        <v>0.0</v>
      </c>
      <c r="E5" s="15">
        <v>0.0</v>
      </c>
      <c r="F5" s="8" t="s">
        <v>6</v>
      </c>
      <c r="G5" s="15" t="s">
        <v>22</v>
      </c>
      <c r="H5" s="15" t="s">
        <v>89</v>
      </c>
      <c r="I5" s="15" t="s">
        <v>274</v>
      </c>
      <c r="J5" s="16">
        <v>6.0</v>
      </c>
      <c r="K5" s="21">
        <v>258.0</v>
      </c>
      <c r="L5" s="21">
        <v>226.0</v>
      </c>
      <c r="M5" s="21">
        <v>240.0</v>
      </c>
      <c r="N5" s="18" t="s">
        <v>26</v>
      </c>
      <c r="O5" s="13" t="s">
        <v>275</v>
      </c>
      <c r="P5" t="s">
        <v>57</v>
      </c>
      <c r="Q5" t="s">
        <v>276</v>
      </c>
      <c r="R5" t="s">
        <v>276</v>
      </c>
      <c r="S5" t="s">
        <v>37</v>
      </c>
      <c r="T5" t="s">
        <v>26</v>
      </c>
      <c r="U5" t="s">
        <v>26</v>
      </c>
    </row>
    <row r="6">
      <c r="A6" s="15" t="str">
        <f t="shared" si="2"/>
        <v>E00:0aα</v>
      </c>
      <c r="B6" s="15" t="s">
        <v>273</v>
      </c>
      <c r="C6" s="15">
        <v>0.0</v>
      </c>
      <c r="D6" s="15">
        <v>0.0</v>
      </c>
      <c r="E6" s="15">
        <v>0.0</v>
      </c>
      <c r="F6" s="8" t="s">
        <v>29</v>
      </c>
      <c r="G6" s="23" t="s">
        <v>277</v>
      </c>
      <c r="H6" s="23" t="s">
        <v>278</v>
      </c>
      <c r="I6" s="23" t="s">
        <v>279</v>
      </c>
      <c r="J6" s="24" t="s">
        <v>280</v>
      </c>
      <c r="K6" s="25">
        <v>-3.0</v>
      </c>
      <c r="L6" s="25">
        <v>-100.0</v>
      </c>
      <c r="M6" s="25">
        <v>-54.5</v>
      </c>
      <c r="N6" s="26" t="s">
        <v>281</v>
      </c>
      <c r="O6" s="7" t="s">
        <v>282</v>
      </c>
    </row>
    <row r="7">
      <c r="A7" s="15" t="str">
        <f t="shared" si="2"/>
        <v>E00:0aβ</v>
      </c>
      <c r="B7" s="15" t="s">
        <v>273</v>
      </c>
      <c r="C7" s="15">
        <v>0.0</v>
      </c>
      <c r="D7" s="15">
        <v>0.0</v>
      </c>
      <c r="E7" s="15">
        <v>0.0</v>
      </c>
      <c r="F7" s="8" t="s">
        <v>39</v>
      </c>
      <c r="G7" s="23" t="s">
        <v>277</v>
      </c>
      <c r="H7" s="23" t="s">
        <v>278</v>
      </c>
      <c r="I7" s="23" t="s">
        <v>283</v>
      </c>
      <c r="J7" s="24" t="s">
        <v>280</v>
      </c>
      <c r="K7" s="25">
        <v>-45.0</v>
      </c>
      <c r="L7" s="25">
        <v>-120.0</v>
      </c>
      <c r="M7" s="25">
        <v>-84.5</v>
      </c>
      <c r="N7" s="26" t="s">
        <v>281</v>
      </c>
      <c r="O7" s="7" t="s">
        <v>284</v>
      </c>
    </row>
    <row r="8">
      <c r="A8" s="15" t="str">
        <f t="shared" si="2"/>
        <v>E00:0aγ</v>
      </c>
      <c r="B8" s="15" t="s">
        <v>273</v>
      </c>
      <c r="C8" s="15">
        <v>0.0</v>
      </c>
      <c r="D8" s="15">
        <v>0.0</v>
      </c>
      <c r="E8" s="15">
        <v>0.0</v>
      </c>
      <c r="F8" s="8" t="s">
        <v>49</v>
      </c>
      <c r="G8" s="23" t="s">
        <v>277</v>
      </c>
      <c r="H8" s="23" t="s">
        <v>285</v>
      </c>
      <c r="I8" s="23" t="s">
        <v>286</v>
      </c>
      <c r="J8" s="24" t="s">
        <v>280</v>
      </c>
      <c r="K8" s="25">
        <v>-33.0</v>
      </c>
      <c r="L8" s="25">
        <v>-179.0</v>
      </c>
      <c r="M8" s="25">
        <v>-108.0</v>
      </c>
      <c r="N8" s="26" t="s">
        <v>281</v>
      </c>
      <c r="O8" s="7" t="s">
        <v>287</v>
      </c>
    </row>
    <row r="9">
      <c r="A9" s="15" t="str">
        <f t="shared" si="2"/>
        <v>E00:0aδ</v>
      </c>
      <c r="B9" s="15" t="s">
        <v>273</v>
      </c>
      <c r="C9" s="15">
        <v>0.0</v>
      </c>
      <c r="D9" s="15">
        <v>0.0</v>
      </c>
      <c r="E9" s="15">
        <v>0.0</v>
      </c>
      <c r="F9" s="8" t="s">
        <v>59</v>
      </c>
      <c r="G9" s="23" t="s">
        <v>277</v>
      </c>
      <c r="H9" s="23" t="s">
        <v>288</v>
      </c>
      <c r="I9" s="23" t="s">
        <v>289</v>
      </c>
      <c r="J9" s="24" t="s">
        <v>280</v>
      </c>
      <c r="K9" s="25">
        <v>262.0</v>
      </c>
      <c r="L9" s="25">
        <v>-192.0</v>
      </c>
      <c r="M9" s="25">
        <v>33.0</v>
      </c>
      <c r="N9" s="26" t="s">
        <v>26</v>
      </c>
      <c r="O9" s="7" t="s">
        <v>290</v>
      </c>
    </row>
    <row r="10">
      <c r="A10" s="15" t="str">
        <f t="shared" si="2"/>
        <v>E00:0aε</v>
      </c>
      <c r="B10" s="15" t="s">
        <v>273</v>
      </c>
      <c r="C10" s="15">
        <v>0.0</v>
      </c>
      <c r="D10" s="15">
        <v>0.0</v>
      </c>
      <c r="E10" s="15">
        <v>0.0</v>
      </c>
      <c r="F10" s="8" t="s">
        <v>69</v>
      </c>
      <c r="G10" s="23" t="s">
        <v>277</v>
      </c>
      <c r="H10" s="23" t="s">
        <v>291</v>
      </c>
      <c r="I10" s="23" t="s">
        <v>292</v>
      </c>
      <c r="J10" s="24" t="s">
        <v>280</v>
      </c>
      <c r="K10" s="25">
        <v>64.0</v>
      </c>
      <c r="L10" s="25">
        <v>-102.0</v>
      </c>
      <c r="M10" s="25">
        <v>-22.0</v>
      </c>
      <c r="N10" s="26" t="s">
        <v>281</v>
      </c>
      <c r="O10" s="7" t="s">
        <v>293</v>
      </c>
    </row>
    <row r="11">
      <c r="A11" s="15" t="str">
        <f t="shared" si="2"/>
        <v>E00:0aζ</v>
      </c>
      <c r="B11" s="15" t="s">
        <v>273</v>
      </c>
      <c r="C11" s="15">
        <v>0.0</v>
      </c>
      <c r="D11" s="15">
        <v>0.0</v>
      </c>
      <c r="E11" s="15">
        <v>0.0</v>
      </c>
      <c r="F11" s="8" t="s">
        <v>79</v>
      </c>
      <c r="G11" s="23" t="s">
        <v>277</v>
      </c>
      <c r="H11" s="23" t="s">
        <v>285</v>
      </c>
      <c r="I11" s="23" t="s">
        <v>296</v>
      </c>
      <c r="J11" s="24" t="s">
        <v>280</v>
      </c>
      <c r="K11" s="25">
        <v>223.0</v>
      </c>
      <c r="L11" s="25">
        <v>-159.0</v>
      </c>
      <c r="M11" s="25">
        <v>32.0</v>
      </c>
      <c r="N11" s="26" t="s">
        <v>26</v>
      </c>
      <c r="O11" s="7" t="s">
        <v>297</v>
      </c>
    </row>
    <row r="12">
      <c r="A12" s="15" t="str">
        <f t="shared" si="2"/>
        <v>E00:0b</v>
      </c>
      <c r="B12" s="15" t="s">
        <v>273</v>
      </c>
      <c r="C12" s="15">
        <v>0.0</v>
      </c>
      <c r="D12" s="15">
        <v>0.0</v>
      </c>
      <c r="E12" s="15">
        <v>0.0</v>
      </c>
      <c r="F12" s="8" t="s">
        <v>7</v>
      </c>
      <c r="G12" s="15" t="s">
        <v>22</v>
      </c>
      <c r="H12" s="15" t="s">
        <v>90</v>
      </c>
      <c r="I12" s="15" t="s">
        <v>298</v>
      </c>
      <c r="J12" s="16">
        <v>6.0</v>
      </c>
      <c r="K12" s="21">
        <v>-243.0</v>
      </c>
      <c r="L12" s="21">
        <v>-255.0</v>
      </c>
      <c r="M12" s="21">
        <v>-247.0</v>
      </c>
      <c r="N12" s="18" t="s">
        <v>26</v>
      </c>
      <c r="O12" s="13" t="s">
        <v>284</v>
      </c>
      <c r="P12" t="s">
        <v>47</v>
      </c>
      <c r="Q12" t="s">
        <v>276</v>
      </c>
      <c r="R12" t="s">
        <v>276</v>
      </c>
      <c r="S12" t="s">
        <v>47</v>
      </c>
      <c r="T12" t="s">
        <v>37</v>
      </c>
      <c r="U12" t="s">
        <v>26</v>
      </c>
    </row>
    <row r="13" hidden="1">
      <c r="A13" s="15" t="str">
        <f t="shared" ref="A13:A14" si="3">if(OR(G13="Secondary Relay",G13="Prime Relay",G13="Citadel Class Relay"),F13,join("",if(B13="East Rim","E",if(B13="South Rim","S",if(B13="West Rim","W","N"))),C13,D13,":",E13,if(F13="S","",F13)))</f>
        <v>E00 Secondary Relay</v>
      </c>
      <c r="B13" s="15" t="s">
        <v>273</v>
      </c>
      <c r="C13" s="15">
        <v>0.0</v>
      </c>
      <c r="D13" s="15">
        <v>0.0</v>
      </c>
      <c r="E13" s="15">
        <v>0.0</v>
      </c>
      <c r="F13" s="15" t="s">
        <v>299</v>
      </c>
      <c r="G13" s="15" t="s">
        <v>300</v>
      </c>
      <c r="H13" s="28"/>
      <c r="I13" s="28" t="s">
        <v>301</v>
      </c>
      <c r="J13" s="16"/>
      <c r="K13" s="21"/>
      <c r="L13" s="21"/>
      <c r="M13" s="21"/>
      <c r="N13" s="18"/>
      <c r="O13" s="13"/>
      <c r="P13" s="28"/>
      <c r="Q13" s="28"/>
      <c r="R13" s="28"/>
      <c r="S13" s="28"/>
      <c r="T13" s="28"/>
      <c r="U13" s="28"/>
    </row>
    <row r="14" hidden="1">
      <c r="A14" s="15" t="str">
        <f t="shared" si="3"/>
        <v>E00:0</v>
      </c>
      <c r="B14" s="8" t="s">
        <v>273</v>
      </c>
      <c r="C14" s="8">
        <v>0.0</v>
      </c>
      <c r="D14" s="8">
        <v>0.0</v>
      </c>
      <c r="E14" s="8">
        <v>0.0</v>
      </c>
      <c r="F14" s="8" t="s">
        <v>302</v>
      </c>
      <c r="G14" s="8" t="s">
        <v>303</v>
      </c>
      <c r="H14" s="15" t="s">
        <v>278</v>
      </c>
      <c r="I14" s="8" t="s">
        <v>304</v>
      </c>
      <c r="J14" s="16"/>
      <c r="K14" s="21"/>
      <c r="L14" s="21"/>
      <c r="M14" s="21"/>
      <c r="N14" s="18"/>
      <c r="O14" s="13"/>
      <c r="P14" t="s">
        <v>57</v>
      </c>
      <c r="Q14" t="s">
        <v>57</v>
      </c>
      <c r="R14" t="s">
        <v>47</v>
      </c>
      <c r="S14" t="s">
        <v>26</v>
      </c>
      <c r="T14" t="s">
        <v>37</v>
      </c>
      <c r="U14" t="s">
        <v>26</v>
      </c>
    </row>
    <row r="15" hidden="1">
      <c r="A15" s="15" t="str">
        <f>if(OR(G15="Secondary Relay",G15="Prime Relay"),F15,join("",if(B15="East Rim","E",if(B15="South Rim","S",if(B15="West Rim","W","N"))),C15,D15,":",E15,if(F15="S","",F15)))</f>
        <v>E00:1a</v>
      </c>
      <c r="B15" s="15" t="s">
        <v>273</v>
      </c>
      <c r="C15" s="15">
        <v>0.0</v>
      </c>
      <c r="D15" s="15">
        <v>0.0</v>
      </c>
      <c r="E15" s="15">
        <v>1.0</v>
      </c>
      <c r="F15" s="8" t="s">
        <v>6</v>
      </c>
      <c r="G15" s="15" t="s">
        <v>24</v>
      </c>
      <c r="H15" s="15" t="s">
        <v>305</v>
      </c>
      <c r="I15" s="15" t="s">
        <v>306</v>
      </c>
      <c r="J15" s="16">
        <v>2.0</v>
      </c>
      <c r="K15" s="21">
        <v>20.0</v>
      </c>
      <c r="L15" s="21">
        <v>1.0</v>
      </c>
      <c r="M15" s="21">
        <v>10.0</v>
      </c>
      <c r="N15" s="18">
        <v>0.36</v>
      </c>
      <c r="O15" s="13" t="s">
        <v>307</v>
      </c>
      <c r="P15" t="s">
        <v>37</v>
      </c>
      <c r="Q15" t="s">
        <v>57</v>
      </c>
      <c r="R15" t="s">
        <v>47</v>
      </c>
      <c r="S15" t="s">
        <v>47</v>
      </c>
      <c r="T15" t="s">
        <v>47</v>
      </c>
      <c r="U15" t="s">
        <v>26</v>
      </c>
    </row>
    <row r="16" hidden="1">
      <c r="A16" s="15" t="str">
        <f>if(OR(G16="Secondary Relay",G16="Prime Relay",G16="Citadel Class Relay"),F16,join("",if(B16="East Rim","E",if(B16="South Rim","S",if(B16="West Rim","W","N"))),C16,D16,":",E16,if(F16="S","",F16)))</f>
        <v>E00:1</v>
      </c>
      <c r="B16" s="15" t="s">
        <v>273</v>
      </c>
      <c r="C16" s="15">
        <v>0.0</v>
      </c>
      <c r="D16" s="15">
        <v>0.0</v>
      </c>
      <c r="E16" s="8">
        <v>1.0</v>
      </c>
      <c r="F16" s="8" t="s">
        <v>302</v>
      </c>
      <c r="G16" s="8" t="s">
        <v>303</v>
      </c>
      <c r="H16" t="s">
        <v>278</v>
      </c>
      <c r="I16" s="8" t="s">
        <v>308</v>
      </c>
      <c r="J16" s="16"/>
      <c r="K16" s="21"/>
      <c r="L16" s="21"/>
      <c r="M16" s="21"/>
      <c r="N16" s="18"/>
      <c r="O16" s="13"/>
      <c r="P16" t="s">
        <v>57</v>
      </c>
      <c r="Q16" t="s">
        <v>276</v>
      </c>
      <c r="R16" t="s">
        <v>47</v>
      </c>
      <c r="S16" t="s">
        <v>37</v>
      </c>
      <c r="T16" t="s">
        <v>26</v>
      </c>
      <c r="U16" t="s">
        <v>26</v>
      </c>
    </row>
    <row r="17" hidden="1">
      <c r="A17" s="15" t="str">
        <f t="shared" ref="A17:A43" si="4">if(OR(G17="Secondary Relay",G17="Prime Relay"),F17,join("",if(B17="East Rim","E",if(B17="South Rim","S",if(B17="West Rim","W","N"))),C17,D17,":",E17,if(F17="S","",F17)))</f>
        <v>E00:2a</v>
      </c>
      <c r="B17" s="15" t="s">
        <v>273</v>
      </c>
      <c r="C17" s="15">
        <v>0.0</v>
      </c>
      <c r="D17" s="15">
        <v>0.0</v>
      </c>
      <c r="E17" s="15">
        <v>2.0</v>
      </c>
      <c r="F17" s="8" t="s">
        <v>6</v>
      </c>
      <c r="G17" t="s">
        <v>23</v>
      </c>
      <c r="H17" t="s">
        <v>278</v>
      </c>
      <c r="I17" t="s">
        <v>309</v>
      </c>
      <c r="J17" s="16">
        <v>0.0</v>
      </c>
      <c r="K17" s="21">
        <v>1194.0</v>
      </c>
      <c r="L17" s="21">
        <v>357.0</v>
      </c>
      <c r="M17" s="21">
        <v>778.0</v>
      </c>
      <c r="N17" s="18" t="s">
        <v>26</v>
      </c>
      <c r="O17" s="13" t="s">
        <v>310</v>
      </c>
      <c r="P17" t="s">
        <v>276</v>
      </c>
      <c r="Q17" t="s">
        <v>276</v>
      </c>
      <c r="R17" t="s">
        <v>311</v>
      </c>
      <c r="S17" t="s">
        <v>57</v>
      </c>
      <c r="T17" t="s">
        <v>26</v>
      </c>
      <c r="U17" t="s">
        <v>26</v>
      </c>
    </row>
    <row r="18" hidden="1">
      <c r="A18" s="15" t="str">
        <f t="shared" si="4"/>
        <v>E00:2b</v>
      </c>
      <c r="B18" s="15" t="s">
        <v>273</v>
      </c>
      <c r="C18" s="15">
        <v>0.0</v>
      </c>
      <c r="D18" s="15">
        <v>0.0</v>
      </c>
      <c r="E18" s="15">
        <v>2.0</v>
      </c>
      <c r="F18" s="8" t="s">
        <v>7</v>
      </c>
      <c r="G18" s="15" t="s">
        <v>23</v>
      </c>
      <c r="H18" s="15" t="s">
        <v>87</v>
      </c>
      <c r="I18" t="s">
        <v>312</v>
      </c>
      <c r="J18" s="16">
        <v>1.0</v>
      </c>
      <c r="K18" s="21">
        <v>131.0</v>
      </c>
      <c r="L18" s="21">
        <v>94.0</v>
      </c>
      <c r="M18" s="21">
        <v>111.0</v>
      </c>
      <c r="N18" s="18">
        <v>0.49</v>
      </c>
      <c r="O18" s="13" t="s">
        <v>313</v>
      </c>
      <c r="P18" t="s">
        <v>57</v>
      </c>
      <c r="Q18" t="s">
        <v>26</v>
      </c>
      <c r="R18" t="s">
        <v>47</v>
      </c>
      <c r="S18" t="s">
        <v>47</v>
      </c>
      <c r="T18" t="s">
        <v>47</v>
      </c>
      <c r="U18" t="s">
        <v>26</v>
      </c>
    </row>
    <row r="19">
      <c r="A19" s="15" t="str">
        <f t="shared" si="4"/>
        <v>E00:0bα</v>
      </c>
      <c r="B19" s="15" t="s">
        <v>273</v>
      </c>
      <c r="C19" s="15">
        <v>0.0</v>
      </c>
      <c r="D19" s="15">
        <v>0.0</v>
      </c>
      <c r="E19" s="15">
        <v>0.0</v>
      </c>
      <c r="F19" s="8" t="s">
        <v>30</v>
      </c>
      <c r="J19" s="16"/>
      <c r="K19" s="21"/>
      <c r="L19" s="21"/>
      <c r="M19" s="21"/>
      <c r="N19" s="18"/>
      <c r="O19" s="13"/>
    </row>
    <row r="20">
      <c r="A20" s="15" t="str">
        <f t="shared" si="4"/>
        <v>E00:0bβ</v>
      </c>
      <c r="B20" s="15" t="s">
        <v>273</v>
      </c>
      <c r="C20" s="15">
        <v>0.0</v>
      </c>
      <c r="D20" s="15">
        <v>0.0</v>
      </c>
      <c r="E20" s="15">
        <v>0.0</v>
      </c>
      <c r="F20" s="8" t="s">
        <v>40</v>
      </c>
      <c r="J20" s="16"/>
      <c r="K20" s="21"/>
      <c r="L20" s="21"/>
      <c r="M20" s="21"/>
      <c r="N20" s="18"/>
      <c r="O20" s="13"/>
    </row>
    <row r="21">
      <c r="A21" s="15" t="str">
        <f t="shared" si="4"/>
        <v>E00:0bγ</v>
      </c>
      <c r="B21" s="15" t="s">
        <v>273</v>
      </c>
      <c r="C21" s="15">
        <v>0.0</v>
      </c>
      <c r="D21" s="15">
        <v>0.0</v>
      </c>
      <c r="E21" s="15">
        <v>0.0</v>
      </c>
      <c r="F21" s="8" t="s">
        <v>50</v>
      </c>
      <c r="J21" s="16"/>
      <c r="K21" s="21"/>
      <c r="L21" s="21"/>
      <c r="M21" s="21"/>
      <c r="N21" s="18"/>
      <c r="O21" s="13"/>
    </row>
    <row r="22">
      <c r="A22" s="15" t="str">
        <f t="shared" si="4"/>
        <v>E00:0bδ</v>
      </c>
      <c r="B22" s="15" t="s">
        <v>273</v>
      </c>
      <c r="C22" s="15">
        <v>0.0</v>
      </c>
      <c r="D22" s="15">
        <v>0.0</v>
      </c>
      <c r="E22" s="15">
        <v>0.0</v>
      </c>
      <c r="F22" s="8" t="s">
        <v>60</v>
      </c>
      <c r="J22" s="16"/>
      <c r="K22" s="21"/>
      <c r="L22" s="21"/>
      <c r="M22" s="21"/>
      <c r="N22" s="18"/>
      <c r="O22" s="13"/>
    </row>
    <row r="23">
      <c r="A23" s="15" t="str">
        <f t="shared" si="4"/>
        <v>E00:0bε</v>
      </c>
      <c r="B23" s="15" t="s">
        <v>273</v>
      </c>
      <c r="C23" s="15">
        <v>0.0</v>
      </c>
      <c r="D23" s="15">
        <v>0.0</v>
      </c>
      <c r="E23" s="15">
        <v>0.0</v>
      </c>
      <c r="F23" s="8" t="s">
        <v>70</v>
      </c>
      <c r="J23" s="16"/>
      <c r="K23" s="21"/>
      <c r="L23" s="21"/>
      <c r="M23" s="21"/>
      <c r="N23" s="18"/>
      <c r="O23" s="13"/>
    </row>
    <row r="24">
      <c r="A24" s="15" t="str">
        <f t="shared" si="4"/>
        <v>E00:0bζ</v>
      </c>
      <c r="B24" s="15" t="s">
        <v>273</v>
      </c>
      <c r="C24" s="15">
        <v>0.0</v>
      </c>
      <c r="D24" s="15">
        <v>0.0</v>
      </c>
      <c r="E24" s="15">
        <v>0.0</v>
      </c>
      <c r="F24" s="8" t="s">
        <v>80</v>
      </c>
      <c r="J24" s="16"/>
      <c r="K24" s="21"/>
      <c r="L24" s="21"/>
      <c r="M24" s="21"/>
      <c r="N24" s="18"/>
      <c r="O24" s="13"/>
    </row>
    <row r="25">
      <c r="A25" s="15" t="str">
        <f t="shared" si="4"/>
        <v>E00:2c</v>
      </c>
      <c r="B25" s="15" t="s">
        <v>273</v>
      </c>
      <c r="C25" s="15">
        <v>0.0</v>
      </c>
      <c r="D25" s="15">
        <v>0.0</v>
      </c>
      <c r="E25" s="15">
        <v>2.0</v>
      </c>
      <c r="F25" s="8" t="s">
        <v>8</v>
      </c>
      <c r="G25" t="s">
        <v>22</v>
      </c>
      <c r="H25" t="s">
        <v>91</v>
      </c>
      <c r="I25" t="s">
        <v>314</v>
      </c>
      <c r="J25" s="16">
        <v>18.0</v>
      </c>
      <c r="K25" s="21">
        <v>-243.0</v>
      </c>
      <c r="L25" s="21">
        <v>-247.0</v>
      </c>
      <c r="M25" s="21">
        <v>-244.0</v>
      </c>
      <c r="N25" s="18" t="s">
        <v>26</v>
      </c>
      <c r="O25" s="13" t="s">
        <v>315</v>
      </c>
      <c r="P25" t="s">
        <v>26</v>
      </c>
      <c r="Q25" t="s">
        <v>311</v>
      </c>
      <c r="R25" t="s">
        <v>57</v>
      </c>
      <c r="S25" t="s">
        <v>26</v>
      </c>
      <c r="T25" t="s">
        <v>47</v>
      </c>
      <c r="U25" t="s">
        <v>26</v>
      </c>
    </row>
    <row r="26">
      <c r="A26" s="15" t="str">
        <f t="shared" si="4"/>
        <v>E00:2cα</v>
      </c>
      <c r="B26" s="15" t="s">
        <v>273</v>
      </c>
      <c r="C26" s="15">
        <v>0.0</v>
      </c>
      <c r="D26" s="15">
        <v>0.0</v>
      </c>
      <c r="E26" s="15">
        <v>2.0</v>
      </c>
      <c r="F26" s="8" t="s">
        <v>31</v>
      </c>
      <c r="J26" s="16"/>
      <c r="K26" s="21"/>
      <c r="L26" s="21"/>
      <c r="M26" s="21"/>
      <c r="N26" s="18"/>
      <c r="O26" s="13"/>
    </row>
    <row r="27">
      <c r="A27" s="15" t="str">
        <f t="shared" si="4"/>
        <v>E00:2cβ</v>
      </c>
      <c r="B27" s="15" t="s">
        <v>273</v>
      </c>
      <c r="C27" s="15">
        <v>0.0</v>
      </c>
      <c r="D27" s="15">
        <v>0.0</v>
      </c>
      <c r="E27" s="15">
        <v>2.0</v>
      </c>
      <c r="F27" s="8" t="s">
        <v>41</v>
      </c>
      <c r="J27" s="16"/>
      <c r="K27" s="21"/>
      <c r="L27" s="21"/>
      <c r="M27" s="21"/>
      <c r="N27" s="18"/>
      <c r="O27" s="13"/>
    </row>
    <row r="28">
      <c r="A28" s="15" t="str">
        <f t="shared" si="4"/>
        <v>E00:2cγ</v>
      </c>
      <c r="B28" s="15" t="s">
        <v>273</v>
      </c>
      <c r="C28" s="15">
        <v>0.0</v>
      </c>
      <c r="D28" s="15">
        <v>0.0</v>
      </c>
      <c r="E28" s="15">
        <v>2.0</v>
      </c>
      <c r="F28" s="8" t="s">
        <v>51</v>
      </c>
      <c r="J28" s="16"/>
      <c r="K28" s="21"/>
      <c r="L28" s="21"/>
      <c r="M28" s="21"/>
      <c r="N28" s="18"/>
      <c r="O28" s="13"/>
    </row>
    <row r="29">
      <c r="A29" s="15" t="str">
        <f t="shared" si="4"/>
        <v>E00:2cδ</v>
      </c>
      <c r="B29" s="15" t="s">
        <v>273</v>
      </c>
      <c r="C29" s="15">
        <v>0.0</v>
      </c>
      <c r="D29" s="15">
        <v>0.0</v>
      </c>
      <c r="E29" s="15">
        <v>2.0</v>
      </c>
      <c r="F29" s="8" t="s">
        <v>61</v>
      </c>
      <c r="J29" s="16"/>
      <c r="K29" s="21"/>
      <c r="L29" s="21"/>
      <c r="M29" s="21"/>
      <c r="N29" s="18"/>
      <c r="O29" s="13"/>
    </row>
    <row r="30">
      <c r="A30" s="15" t="str">
        <f t="shared" si="4"/>
        <v>E00:2cε</v>
      </c>
      <c r="B30" s="15" t="s">
        <v>273</v>
      </c>
      <c r="C30" s="15">
        <v>0.0</v>
      </c>
      <c r="D30" s="15">
        <v>0.0</v>
      </c>
      <c r="E30" s="15">
        <v>2.0</v>
      </c>
      <c r="F30" s="8" t="s">
        <v>71</v>
      </c>
      <c r="J30" s="16"/>
      <c r="K30" s="21"/>
      <c r="L30" s="21"/>
      <c r="M30" s="21"/>
      <c r="N30" s="18"/>
      <c r="O30" s="13"/>
    </row>
    <row r="31">
      <c r="A31" s="15" t="str">
        <f t="shared" si="4"/>
        <v>E00:2cζ</v>
      </c>
      <c r="B31" s="15" t="s">
        <v>273</v>
      </c>
      <c r="C31" s="15">
        <v>0.0</v>
      </c>
      <c r="D31" s="15">
        <v>0.0</v>
      </c>
      <c r="E31" s="15">
        <v>2.0</v>
      </c>
      <c r="F31" s="8" t="s">
        <v>81</v>
      </c>
      <c r="J31" s="16"/>
      <c r="K31" s="21"/>
      <c r="L31" s="21"/>
      <c r="M31" s="21"/>
      <c r="N31" s="18"/>
      <c r="O31" s="13"/>
    </row>
    <row r="32">
      <c r="A32" s="15" t="str">
        <f t="shared" si="4"/>
        <v>E00:2cη</v>
      </c>
      <c r="B32" s="15" t="s">
        <v>273</v>
      </c>
      <c r="C32" s="15">
        <v>0.0</v>
      </c>
      <c r="D32" s="15">
        <v>0.0</v>
      </c>
      <c r="E32" s="15">
        <v>2.0</v>
      </c>
      <c r="F32" s="8" t="s">
        <v>97</v>
      </c>
      <c r="J32" s="16"/>
      <c r="K32" s="21"/>
      <c r="L32" s="21"/>
      <c r="M32" s="21"/>
      <c r="N32" s="18"/>
      <c r="O32" s="13"/>
    </row>
    <row r="33">
      <c r="A33" s="15" t="str">
        <f t="shared" si="4"/>
        <v>E00:2cθ</v>
      </c>
      <c r="B33" s="15" t="s">
        <v>273</v>
      </c>
      <c r="C33" s="15">
        <v>0.0</v>
      </c>
      <c r="D33" s="15">
        <v>0.0</v>
      </c>
      <c r="E33" s="15">
        <v>2.0</v>
      </c>
      <c r="F33" s="8" t="s">
        <v>106</v>
      </c>
      <c r="J33" s="16"/>
      <c r="K33" s="21"/>
      <c r="L33" s="21"/>
      <c r="M33" s="21"/>
      <c r="N33" s="18"/>
      <c r="O33" s="13"/>
    </row>
    <row r="34">
      <c r="A34" s="15" t="str">
        <f t="shared" si="4"/>
        <v>E00:2cι</v>
      </c>
      <c r="B34" s="15" t="s">
        <v>273</v>
      </c>
      <c r="C34" s="15">
        <v>0.0</v>
      </c>
      <c r="D34" s="15">
        <v>0.0</v>
      </c>
      <c r="E34" s="15">
        <v>2.0</v>
      </c>
      <c r="F34" s="8" t="s">
        <v>115</v>
      </c>
      <c r="J34" s="16"/>
      <c r="K34" s="21"/>
      <c r="L34" s="21"/>
      <c r="M34" s="21"/>
      <c r="N34" s="18"/>
      <c r="O34" s="13"/>
    </row>
    <row r="35">
      <c r="A35" s="15" t="str">
        <f t="shared" si="4"/>
        <v>E00:2cκ</v>
      </c>
      <c r="B35" s="15" t="s">
        <v>273</v>
      </c>
      <c r="C35" s="15">
        <v>0.0</v>
      </c>
      <c r="D35" s="15">
        <v>0.0</v>
      </c>
      <c r="E35" s="15">
        <v>2.0</v>
      </c>
      <c r="F35" s="8" t="s">
        <v>124</v>
      </c>
      <c r="J35" s="16"/>
      <c r="K35" s="21"/>
      <c r="L35" s="21"/>
      <c r="M35" s="21"/>
      <c r="N35" s="18"/>
      <c r="O35" s="13"/>
    </row>
    <row r="36">
      <c r="A36" s="15" t="str">
        <f t="shared" si="4"/>
        <v>E00:2cλ</v>
      </c>
      <c r="B36" s="15" t="s">
        <v>273</v>
      </c>
      <c r="C36" s="15">
        <v>0.0</v>
      </c>
      <c r="D36" s="15">
        <v>0.0</v>
      </c>
      <c r="E36" s="15">
        <v>2.0</v>
      </c>
      <c r="F36" s="8" t="s">
        <v>133</v>
      </c>
      <c r="J36" s="16"/>
      <c r="K36" s="21"/>
      <c r="L36" s="21"/>
      <c r="M36" s="21"/>
      <c r="N36" s="18"/>
      <c r="O36" s="13"/>
    </row>
    <row r="37">
      <c r="A37" s="15" t="str">
        <f t="shared" si="4"/>
        <v>E00:2cμ</v>
      </c>
      <c r="B37" s="15" t="s">
        <v>273</v>
      </c>
      <c r="C37" s="15">
        <v>0.0</v>
      </c>
      <c r="D37" s="15">
        <v>0.0</v>
      </c>
      <c r="E37" s="15">
        <v>2.0</v>
      </c>
      <c r="F37" s="8" t="s">
        <v>142</v>
      </c>
      <c r="J37" s="16"/>
      <c r="K37" s="21"/>
      <c r="L37" s="21"/>
      <c r="M37" s="21"/>
      <c r="N37" s="18"/>
      <c r="O37" s="13"/>
    </row>
    <row r="38">
      <c r="A38" s="15" t="str">
        <f t="shared" si="4"/>
        <v>E00:2cν</v>
      </c>
      <c r="B38" s="15" t="s">
        <v>273</v>
      </c>
      <c r="C38" s="15">
        <v>0.0</v>
      </c>
      <c r="D38" s="15">
        <v>0.0</v>
      </c>
      <c r="E38" s="15">
        <v>2.0</v>
      </c>
      <c r="F38" s="8" t="s">
        <v>151</v>
      </c>
      <c r="J38" s="16"/>
      <c r="K38" s="21"/>
      <c r="L38" s="21"/>
      <c r="M38" s="21"/>
      <c r="N38" s="18"/>
      <c r="O38" s="13"/>
    </row>
    <row r="39">
      <c r="A39" s="15" t="str">
        <f t="shared" si="4"/>
        <v>E00:2cξ</v>
      </c>
      <c r="B39" s="15" t="s">
        <v>273</v>
      </c>
      <c r="C39" s="15">
        <v>0.0</v>
      </c>
      <c r="D39" s="15">
        <v>0.0</v>
      </c>
      <c r="E39" s="15">
        <v>2.0</v>
      </c>
      <c r="F39" s="8" t="s">
        <v>160</v>
      </c>
      <c r="J39" s="16"/>
      <c r="K39" s="21"/>
      <c r="L39" s="21"/>
      <c r="M39" s="21"/>
      <c r="N39" s="18"/>
      <c r="O39" s="13"/>
    </row>
    <row r="40">
      <c r="A40" s="15" t="str">
        <f t="shared" si="4"/>
        <v>E00:2cο</v>
      </c>
      <c r="B40" s="15" t="s">
        <v>273</v>
      </c>
      <c r="C40" s="15">
        <v>0.0</v>
      </c>
      <c r="D40" s="15">
        <v>0.0</v>
      </c>
      <c r="E40" s="15">
        <v>2.0</v>
      </c>
      <c r="F40" s="8" t="s">
        <v>169</v>
      </c>
      <c r="J40" s="16"/>
      <c r="K40" s="21"/>
      <c r="L40" s="21"/>
      <c r="M40" s="21"/>
      <c r="N40" s="18"/>
      <c r="O40" s="13"/>
    </row>
    <row r="41">
      <c r="A41" s="15" t="str">
        <f t="shared" si="4"/>
        <v>E00:2cπ</v>
      </c>
      <c r="B41" s="15" t="s">
        <v>273</v>
      </c>
      <c r="C41" s="15">
        <v>0.0</v>
      </c>
      <c r="D41" s="15">
        <v>0.0</v>
      </c>
      <c r="E41" s="15">
        <v>2.0</v>
      </c>
      <c r="F41" s="8" t="s">
        <v>189</v>
      </c>
      <c r="J41" s="16"/>
      <c r="K41" s="21"/>
      <c r="L41" s="21"/>
      <c r="M41" s="21"/>
      <c r="N41" s="18"/>
      <c r="O41" s="13"/>
    </row>
    <row r="42">
      <c r="A42" s="15" t="str">
        <f t="shared" si="4"/>
        <v>E00:2cρ</v>
      </c>
      <c r="B42" s="15" t="s">
        <v>273</v>
      </c>
      <c r="C42" s="15">
        <v>0.0</v>
      </c>
      <c r="D42" s="15">
        <v>0.0</v>
      </c>
      <c r="E42" s="15">
        <v>2.0</v>
      </c>
      <c r="F42" s="8" t="s">
        <v>199</v>
      </c>
      <c r="J42" s="16"/>
      <c r="K42" s="21"/>
      <c r="L42" s="21"/>
      <c r="M42" s="21"/>
      <c r="N42" s="18"/>
      <c r="O42" s="13"/>
    </row>
    <row r="43">
      <c r="A43" s="15" t="str">
        <f t="shared" si="4"/>
        <v>E00:2cσ</v>
      </c>
      <c r="B43" s="15" t="s">
        <v>273</v>
      </c>
      <c r="C43" s="15">
        <v>0.0</v>
      </c>
      <c r="D43" s="15">
        <v>0.0</v>
      </c>
      <c r="E43" s="15">
        <v>2.0</v>
      </c>
      <c r="F43" s="8" t="s">
        <v>208</v>
      </c>
      <c r="J43" s="16"/>
      <c r="K43" s="21"/>
      <c r="L43" s="21"/>
      <c r="M43" s="21"/>
      <c r="N43" s="18"/>
      <c r="O43" s="13"/>
    </row>
    <row r="44" hidden="1">
      <c r="A44" s="15" t="str">
        <f t="shared" ref="A44:A45" si="5">if(OR(G44="Secondary Relay",G44="Prime Relay",G44="Citadel Class Relay"),F44,join("",if(B44="East Rim","E",if(B44="South Rim","S",if(B44="West Rim","W","N"))),C44,D44,":",E44,if(F44="S","",F44)))</f>
        <v>E00-E40 Primary Relay</v>
      </c>
      <c r="B44" s="15" t="s">
        <v>273</v>
      </c>
      <c r="C44" s="15">
        <v>0.0</v>
      </c>
      <c r="D44" s="15">
        <v>0.0</v>
      </c>
      <c r="E44" s="15">
        <v>2.0</v>
      </c>
      <c r="F44" s="8" t="s">
        <v>320</v>
      </c>
      <c r="G44" s="15" t="s">
        <v>219</v>
      </c>
      <c r="H44" s="28"/>
      <c r="I44" s="28" t="s">
        <v>301</v>
      </c>
      <c r="J44" s="16"/>
      <c r="K44" s="21"/>
      <c r="L44" s="21"/>
      <c r="M44" s="21"/>
      <c r="N44" s="18"/>
      <c r="O44" s="13"/>
      <c r="P44" s="28"/>
      <c r="Q44" s="28"/>
      <c r="R44" s="28"/>
      <c r="S44" s="28"/>
      <c r="T44" s="28"/>
      <c r="U44" s="28"/>
    </row>
    <row r="45" hidden="1">
      <c r="A45" s="15" t="str">
        <f t="shared" si="5"/>
        <v>E00:2</v>
      </c>
      <c r="B45" s="15" t="s">
        <v>273</v>
      </c>
      <c r="C45" s="15">
        <v>0.0</v>
      </c>
      <c r="D45" s="15">
        <v>0.0</v>
      </c>
      <c r="E45" s="15">
        <v>2.0</v>
      </c>
      <c r="F45" s="8" t="s">
        <v>302</v>
      </c>
      <c r="G45" s="8" t="s">
        <v>303</v>
      </c>
      <c r="H45" t="s">
        <v>278</v>
      </c>
      <c r="I45" s="8" t="s">
        <v>321</v>
      </c>
      <c r="J45" s="16"/>
      <c r="K45" s="21"/>
      <c r="L45" s="21"/>
      <c r="M45" s="21"/>
      <c r="N45" s="18"/>
      <c r="O45" s="13"/>
      <c r="P45" t="s">
        <v>47</v>
      </c>
      <c r="Q45" t="s">
        <v>311</v>
      </c>
      <c r="R45" t="s">
        <v>276</v>
      </c>
      <c r="S45" t="s">
        <v>47</v>
      </c>
      <c r="T45" t="s">
        <v>311</v>
      </c>
      <c r="U45" t="s">
        <v>311</v>
      </c>
    </row>
    <row r="46" hidden="1">
      <c r="A46" s="15" t="str">
        <f t="shared" ref="A46:A58" si="6">if(OR(G46="Secondary Relay",G46="Prime Relay"),F46,join("",if(B46="East Rim","E",if(B46="South Rim","S",if(B46="West Rim","W","N"))),C46,D46,":",E46,if(F46="S","",F46)))</f>
        <v>E00:3a</v>
      </c>
      <c r="B46" s="15" t="s">
        <v>273</v>
      </c>
      <c r="C46" s="15">
        <v>0.0</v>
      </c>
      <c r="D46" s="15">
        <v>0.0</v>
      </c>
      <c r="E46" s="15">
        <v>3.0</v>
      </c>
      <c r="F46" s="8" t="s">
        <v>6</v>
      </c>
      <c r="G46" t="s">
        <v>23</v>
      </c>
      <c r="H46" t="s">
        <v>93</v>
      </c>
      <c r="I46" t="s">
        <v>322</v>
      </c>
      <c r="J46" s="16">
        <v>0.0</v>
      </c>
      <c r="K46" s="21">
        <v>922.0</v>
      </c>
      <c r="L46" s="21">
        <v>87.0</v>
      </c>
      <c r="M46" s="21">
        <v>504.0</v>
      </c>
      <c r="N46" s="18" t="s">
        <v>26</v>
      </c>
      <c r="O46" s="13" t="s">
        <v>323</v>
      </c>
      <c r="P46" t="s">
        <v>57</v>
      </c>
      <c r="Q46" t="s">
        <v>26</v>
      </c>
      <c r="R46" t="s">
        <v>57</v>
      </c>
      <c r="S46" t="s">
        <v>47</v>
      </c>
      <c r="T46" t="s">
        <v>26</v>
      </c>
      <c r="U46" t="s">
        <v>26</v>
      </c>
    </row>
    <row r="47" hidden="1">
      <c r="A47" s="15" t="str">
        <f t="shared" si="6"/>
        <v>E00:3b</v>
      </c>
      <c r="B47" s="15" t="s">
        <v>273</v>
      </c>
      <c r="C47" s="15">
        <v>0.0</v>
      </c>
      <c r="D47" s="15">
        <v>0.0</v>
      </c>
      <c r="E47" s="15">
        <v>3.0</v>
      </c>
      <c r="F47" s="8" t="s">
        <v>7</v>
      </c>
      <c r="G47" s="15" t="s">
        <v>23</v>
      </c>
      <c r="H47" s="15" t="s">
        <v>291</v>
      </c>
      <c r="I47" s="15" t="s">
        <v>324</v>
      </c>
      <c r="J47" s="16">
        <v>2.0</v>
      </c>
      <c r="K47" s="21">
        <v>100.0</v>
      </c>
      <c r="L47" s="21">
        <v>-138.0</v>
      </c>
      <c r="M47" s="21">
        <v>-17.0</v>
      </c>
      <c r="N47" s="18" t="s">
        <v>26</v>
      </c>
      <c r="O47" s="13" t="s">
        <v>325</v>
      </c>
      <c r="P47" t="s">
        <v>57</v>
      </c>
      <c r="Q47" t="s">
        <v>276</v>
      </c>
      <c r="R47" t="s">
        <v>47</v>
      </c>
      <c r="S47" t="s">
        <v>47</v>
      </c>
      <c r="T47" t="s">
        <v>37</v>
      </c>
      <c r="U47" t="s">
        <v>26</v>
      </c>
    </row>
    <row r="48" hidden="1">
      <c r="A48" s="15" t="str">
        <f t="shared" si="6"/>
        <v>E00:3c</v>
      </c>
      <c r="B48" s="15" t="s">
        <v>273</v>
      </c>
      <c r="C48" s="15">
        <v>0.0</v>
      </c>
      <c r="D48" s="15">
        <v>0.0</v>
      </c>
      <c r="E48" s="15">
        <v>3.0</v>
      </c>
      <c r="F48" s="8" t="s">
        <v>8</v>
      </c>
      <c r="G48" t="s">
        <v>24</v>
      </c>
      <c r="H48" t="s">
        <v>87</v>
      </c>
      <c r="I48" t="s">
        <v>326</v>
      </c>
      <c r="J48" s="16">
        <v>2.0</v>
      </c>
      <c r="K48" s="21">
        <v>5.0</v>
      </c>
      <c r="L48" s="21">
        <v>-7.0</v>
      </c>
      <c r="M48" s="21">
        <v>-2.0</v>
      </c>
      <c r="N48" s="18">
        <v>0.82</v>
      </c>
      <c r="O48" s="13" t="s">
        <v>325</v>
      </c>
      <c r="P48" t="s">
        <v>57</v>
      </c>
      <c r="Q48" t="s">
        <v>26</v>
      </c>
      <c r="R48" t="s">
        <v>57</v>
      </c>
      <c r="S48" t="s">
        <v>47</v>
      </c>
      <c r="T48" t="s">
        <v>26</v>
      </c>
      <c r="U48" t="s">
        <v>26</v>
      </c>
    </row>
    <row r="49" hidden="1">
      <c r="A49" s="15" t="str">
        <f t="shared" si="6"/>
        <v>E00:3d</v>
      </c>
      <c r="B49" s="15" t="s">
        <v>273</v>
      </c>
      <c r="C49" s="15">
        <v>0.0</v>
      </c>
      <c r="D49" s="15">
        <v>0.0</v>
      </c>
      <c r="E49" s="15">
        <v>3.0</v>
      </c>
      <c r="F49" s="8" t="s">
        <v>9</v>
      </c>
      <c r="G49" s="15" t="s">
        <v>22</v>
      </c>
      <c r="H49" s="15" t="s">
        <v>90</v>
      </c>
      <c r="I49" s="15" t="s">
        <v>327</v>
      </c>
      <c r="J49" s="16">
        <v>0.0</v>
      </c>
      <c r="K49" s="21">
        <v>38.0</v>
      </c>
      <c r="L49" s="21">
        <v>-92.0</v>
      </c>
      <c r="M49" s="21">
        <v>-26.0</v>
      </c>
      <c r="N49" s="18" t="s">
        <v>26</v>
      </c>
      <c r="O49" s="13" t="s">
        <v>275</v>
      </c>
      <c r="P49" t="s">
        <v>37</v>
      </c>
      <c r="Q49" t="s">
        <v>276</v>
      </c>
      <c r="R49" t="s">
        <v>276</v>
      </c>
      <c r="S49" t="s">
        <v>26</v>
      </c>
      <c r="T49" t="s">
        <v>26</v>
      </c>
      <c r="U49" t="s">
        <v>26</v>
      </c>
    </row>
    <row r="50">
      <c r="A50" s="15" t="str">
        <f t="shared" si="6"/>
        <v>E00:3e</v>
      </c>
      <c r="B50" s="15" t="s">
        <v>273</v>
      </c>
      <c r="C50" s="15">
        <v>0.0</v>
      </c>
      <c r="D50" s="15">
        <v>0.0</v>
      </c>
      <c r="E50" s="15">
        <v>3.0</v>
      </c>
      <c r="F50" s="8" t="s">
        <v>10</v>
      </c>
      <c r="G50" s="15" t="s">
        <v>22</v>
      </c>
      <c r="H50" s="15" t="s">
        <v>87</v>
      </c>
      <c r="I50" s="15" t="s">
        <v>328</v>
      </c>
      <c r="J50" s="16">
        <v>8.0</v>
      </c>
      <c r="K50" s="21">
        <v>-188.0</v>
      </c>
      <c r="L50" s="21">
        <v>-196.0</v>
      </c>
      <c r="M50" s="21">
        <v>-193.0</v>
      </c>
      <c r="N50" s="18" t="s">
        <v>26</v>
      </c>
      <c r="O50" s="13" t="s">
        <v>329</v>
      </c>
      <c r="P50" t="s">
        <v>276</v>
      </c>
      <c r="Q50" t="s">
        <v>276</v>
      </c>
      <c r="R50" t="s">
        <v>57</v>
      </c>
      <c r="S50" t="s">
        <v>26</v>
      </c>
      <c r="T50" t="s">
        <v>26</v>
      </c>
      <c r="U50" t="s">
        <v>37</v>
      </c>
    </row>
    <row r="51">
      <c r="A51" s="15" t="str">
        <f t="shared" si="6"/>
        <v>E00:3eα</v>
      </c>
      <c r="B51" s="15" t="s">
        <v>273</v>
      </c>
      <c r="C51" s="15">
        <v>0.0</v>
      </c>
      <c r="D51" s="15">
        <v>0.0</v>
      </c>
      <c r="E51" s="15">
        <v>3.0</v>
      </c>
      <c r="F51" s="8" t="s">
        <v>33</v>
      </c>
      <c r="G51" s="15"/>
      <c r="H51" s="15"/>
      <c r="I51" s="15"/>
      <c r="J51" s="16"/>
      <c r="K51" s="21"/>
      <c r="L51" s="21"/>
      <c r="M51" s="21"/>
      <c r="N51" s="18"/>
      <c r="O51" s="13"/>
    </row>
    <row r="52">
      <c r="A52" s="15" t="str">
        <f t="shared" si="6"/>
        <v>E00:3eβ</v>
      </c>
      <c r="B52" s="15" t="s">
        <v>273</v>
      </c>
      <c r="C52" s="15">
        <v>0.0</v>
      </c>
      <c r="D52" s="15">
        <v>0.0</v>
      </c>
      <c r="E52" s="15">
        <v>3.0</v>
      </c>
      <c r="F52" s="8" t="s">
        <v>43</v>
      </c>
      <c r="G52" s="15"/>
      <c r="H52" s="15"/>
      <c r="I52" s="15"/>
      <c r="J52" s="16"/>
      <c r="K52" s="21"/>
      <c r="L52" s="21"/>
      <c r="M52" s="21"/>
      <c r="N52" s="18"/>
      <c r="O52" s="13"/>
    </row>
    <row r="53">
      <c r="A53" s="15" t="str">
        <f t="shared" si="6"/>
        <v>E00:3eγ</v>
      </c>
      <c r="B53" s="15" t="s">
        <v>273</v>
      </c>
      <c r="C53" s="15">
        <v>0.0</v>
      </c>
      <c r="D53" s="15">
        <v>0.0</v>
      </c>
      <c r="E53" s="15">
        <v>3.0</v>
      </c>
      <c r="F53" s="8" t="s">
        <v>53</v>
      </c>
      <c r="G53" s="15"/>
      <c r="H53" s="15"/>
      <c r="I53" s="15"/>
      <c r="J53" s="16"/>
      <c r="K53" s="21"/>
      <c r="L53" s="21"/>
      <c r="M53" s="21"/>
      <c r="N53" s="18"/>
      <c r="O53" s="13"/>
    </row>
    <row r="54">
      <c r="A54" s="15" t="str">
        <f t="shared" si="6"/>
        <v>E00:3eδ</v>
      </c>
      <c r="B54" s="15" t="s">
        <v>273</v>
      </c>
      <c r="C54" s="15">
        <v>0.0</v>
      </c>
      <c r="D54" s="15">
        <v>0.0</v>
      </c>
      <c r="E54" s="15">
        <v>3.0</v>
      </c>
      <c r="F54" s="8" t="s">
        <v>63</v>
      </c>
      <c r="G54" s="15"/>
      <c r="H54" s="15"/>
      <c r="I54" s="15"/>
      <c r="J54" s="16"/>
      <c r="K54" s="21"/>
      <c r="L54" s="21"/>
      <c r="M54" s="21"/>
      <c r="N54" s="18"/>
      <c r="O54" s="13"/>
    </row>
    <row r="55">
      <c r="A55" s="15" t="str">
        <f t="shared" si="6"/>
        <v>E00:3eε</v>
      </c>
      <c r="B55" s="15" t="s">
        <v>273</v>
      </c>
      <c r="C55" s="15">
        <v>0.0</v>
      </c>
      <c r="D55" s="15">
        <v>0.0</v>
      </c>
      <c r="E55" s="15">
        <v>3.0</v>
      </c>
      <c r="F55" s="8" t="s">
        <v>73</v>
      </c>
      <c r="G55" s="15"/>
      <c r="H55" s="15"/>
      <c r="I55" s="15"/>
      <c r="J55" s="16"/>
      <c r="K55" s="21"/>
      <c r="L55" s="21"/>
      <c r="M55" s="21"/>
      <c r="N55" s="18"/>
      <c r="O55" s="13"/>
    </row>
    <row r="56">
      <c r="A56" s="15" t="str">
        <f t="shared" si="6"/>
        <v>E00:3eζ</v>
      </c>
      <c r="B56" s="15" t="s">
        <v>273</v>
      </c>
      <c r="C56" s="15">
        <v>0.0</v>
      </c>
      <c r="D56" s="15">
        <v>0.0</v>
      </c>
      <c r="E56" s="15">
        <v>3.0</v>
      </c>
      <c r="F56" s="8" t="s">
        <v>83</v>
      </c>
      <c r="G56" s="15"/>
      <c r="H56" s="15"/>
      <c r="I56" s="15"/>
      <c r="J56" s="16"/>
      <c r="K56" s="21"/>
      <c r="L56" s="21"/>
      <c r="M56" s="21"/>
      <c r="N56" s="18"/>
      <c r="O56" s="13"/>
    </row>
    <row r="57">
      <c r="A57" s="15" t="str">
        <f t="shared" si="6"/>
        <v>E00:3eη</v>
      </c>
      <c r="B57" s="15" t="s">
        <v>273</v>
      </c>
      <c r="C57" s="15">
        <v>0.0</v>
      </c>
      <c r="D57" s="15">
        <v>0.0</v>
      </c>
      <c r="E57" s="15">
        <v>3.0</v>
      </c>
      <c r="F57" s="8" t="s">
        <v>99</v>
      </c>
      <c r="G57" s="15"/>
      <c r="H57" s="15"/>
      <c r="I57" s="15"/>
      <c r="J57" s="16"/>
      <c r="K57" s="21"/>
      <c r="L57" s="21"/>
      <c r="M57" s="21"/>
      <c r="N57" s="18"/>
      <c r="O57" s="13"/>
    </row>
    <row r="58">
      <c r="A58" s="15" t="str">
        <f t="shared" si="6"/>
        <v>E00:3eθ</v>
      </c>
      <c r="B58" s="15" t="s">
        <v>273</v>
      </c>
      <c r="C58" s="15">
        <v>0.0</v>
      </c>
      <c r="D58" s="15">
        <v>0.0</v>
      </c>
      <c r="E58" s="15">
        <v>3.0</v>
      </c>
      <c r="F58" s="8" t="s">
        <v>108</v>
      </c>
      <c r="G58" s="15"/>
      <c r="H58" s="15"/>
      <c r="I58" s="15"/>
      <c r="J58" s="16"/>
      <c r="K58" s="21"/>
      <c r="L58" s="21"/>
      <c r="M58" s="21"/>
      <c r="N58" s="18"/>
      <c r="O58" s="13"/>
    </row>
    <row r="59" hidden="1">
      <c r="A59" s="15" t="str">
        <f>if(OR(G59="Secondary Relay",G59="Prime Relay",G59="Citadel Class Relay"),F59,join("",if(B59="East Rim","E",if(B59="South Rim","S",if(B59="West Rim","W","N"))),C59,D59,":",E59,if(F59="S","",F59)))</f>
        <v>E00:3</v>
      </c>
      <c r="B59" s="15" t="s">
        <v>273</v>
      </c>
      <c r="C59" s="15">
        <v>0.0</v>
      </c>
      <c r="D59" s="15">
        <v>0.0</v>
      </c>
      <c r="E59" s="8">
        <v>3.0</v>
      </c>
      <c r="F59" s="8" t="s">
        <v>302</v>
      </c>
      <c r="G59" s="8" t="s">
        <v>303</v>
      </c>
      <c r="H59" t="s">
        <v>278</v>
      </c>
      <c r="I59" s="8" t="s">
        <v>330</v>
      </c>
      <c r="J59" s="16"/>
      <c r="K59" s="21"/>
      <c r="L59" s="21"/>
      <c r="M59" s="21"/>
      <c r="N59" s="18"/>
      <c r="O59" s="13"/>
      <c r="P59" t="s">
        <v>57</v>
      </c>
      <c r="Q59" t="s">
        <v>311</v>
      </c>
      <c r="R59" t="s">
        <v>57</v>
      </c>
      <c r="S59" t="s">
        <v>37</v>
      </c>
      <c r="T59" t="s">
        <v>37</v>
      </c>
      <c r="U59" t="s">
        <v>26</v>
      </c>
    </row>
    <row r="60" hidden="1">
      <c r="A60" s="15" t="str">
        <f t="shared" ref="A60:A72" si="7">if(OR(G60="Secondary Relay",G60="Prime Relay"),F60,join("",if(B60="East Rim","E",if(B60="South Rim","S",if(B60="West Rim","W","N"))),C60,D60,":",E60,if(F60="S","",F60)))</f>
        <v>E00:4a</v>
      </c>
      <c r="B60" s="15" t="s">
        <v>273</v>
      </c>
      <c r="C60" s="15">
        <v>0.0</v>
      </c>
      <c r="D60" s="15">
        <v>0.0</v>
      </c>
      <c r="E60" s="15">
        <v>4.0</v>
      </c>
      <c r="F60" s="8" t="s">
        <v>6</v>
      </c>
      <c r="G60" s="15" t="s">
        <v>23</v>
      </c>
      <c r="H60" s="15" t="s">
        <v>93</v>
      </c>
      <c r="I60" s="15" t="s">
        <v>331</v>
      </c>
      <c r="J60" s="16">
        <v>0.0</v>
      </c>
      <c r="K60" s="21">
        <v>1251.0</v>
      </c>
      <c r="L60" s="21">
        <v>351.0</v>
      </c>
      <c r="M60" s="21">
        <v>801.0</v>
      </c>
      <c r="N60" s="18" t="s">
        <v>26</v>
      </c>
      <c r="O60" s="13" t="s">
        <v>332</v>
      </c>
      <c r="P60" t="s">
        <v>311</v>
      </c>
      <c r="Q60" t="s">
        <v>276</v>
      </c>
      <c r="R60" t="s">
        <v>57</v>
      </c>
      <c r="S60" t="s">
        <v>37</v>
      </c>
      <c r="T60" t="s">
        <v>26</v>
      </c>
      <c r="U60" t="s">
        <v>37</v>
      </c>
    </row>
    <row r="61" hidden="1">
      <c r="A61" s="15" t="str">
        <f t="shared" si="7"/>
        <v>E00:4b</v>
      </c>
      <c r="B61" s="15" t="s">
        <v>273</v>
      </c>
      <c r="C61" s="15">
        <v>0.0</v>
      </c>
      <c r="D61" s="15">
        <v>0.0</v>
      </c>
      <c r="E61" s="15">
        <v>4.0</v>
      </c>
      <c r="F61" s="8" t="s">
        <v>7</v>
      </c>
      <c r="G61" s="15" t="s">
        <v>23</v>
      </c>
      <c r="H61" s="15" t="s">
        <v>278</v>
      </c>
      <c r="I61" s="15" t="s">
        <v>333</v>
      </c>
      <c r="J61" s="16">
        <v>0.0</v>
      </c>
      <c r="K61" s="21">
        <v>642.0</v>
      </c>
      <c r="L61" s="21">
        <v>623.0</v>
      </c>
      <c r="M61" s="21">
        <v>633.0</v>
      </c>
      <c r="N61" s="18" t="s">
        <v>26</v>
      </c>
      <c r="O61" s="13" t="s">
        <v>332</v>
      </c>
      <c r="P61" t="s">
        <v>37</v>
      </c>
      <c r="Q61" t="s">
        <v>276</v>
      </c>
      <c r="R61" t="s">
        <v>57</v>
      </c>
      <c r="S61" t="s">
        <v>311</v>
      </c>
      <c r="T61" t="s">
        <v>26</v>
      </c>
      <c r="U61" t="s">
        <v>26</v>
      </c>
    </row>
    <row r="62" hidden="1">
      <c r="A62" s="15" t="str">
        <f t="shared" si="7"/>
        <v>E00:4c</v>
      </c>
      <c r="B62" s="15" t="s">
        <v>273</v>
      </c>
      <c r="C62" s="15">
        <v>0.0</v>
      </c>
      <c r="D62" s="15">
        <v>0.0</v>
      </c>
      <c r="E62" s="15">
        <v>4.0</v>
      </c>
      <c r="F62" s="8" t="s">
        <v>8</v>
      </c>
      <c r="G62" s="15" t="s">
        <v>24</v>
      </c>
      <c r="H62" s="15" t="s">
        <v>87</v>
      </c>
      <c r="I62" s="15" t="s">
        <v>334</v>
      </c>
      <c r="J62" s="16">
        <v>1.0</v>
      </c>
      <c r="K62" s="21">
        <v>11.0</v>
      </c>
      <c r="L62" s="21">
        <v>2.0</v>
      </c>
      <c r="M62" s="21">
        <v>9.0</v>
      </c>
      <c r="N62" s="18">
        <v>0.99</v>
      </c>
      <c r="O62" s="13" t="s">
        <v>287</v>
      </c>
      <c r="P62" t="s">
        <v>276</v>
      </c>
      <c r="Q62" t="s">
        <v>57</v>
      </c>
      <c r="R62" t="s">
        <v>276</v>
      </c>
      <c r="S62" t="s">
        <v>47</v>
      </c>
      <c r="T62" t="s">
        <v>37</v>
      </c>
      <c r="U62" t="s">
        <v>37</v>
      </c>
    </row>
    <row r="63" hidden="1">
      <c r="A63" s="15" t="str">
        <f t="shared" si="7"/>
        <v>E00:4d</v>
      </c>
      <c r="B63" s="15" t="s">
        <v>273</v>
      </c>
      <c r="C63" s="15">
        <v>0.0</v>
      </c>
      <c r="D63" s="15">
        <v>0.0</v>
      </c>
      <c r="E63" s="15">
        <v>4.0</v>
      </c>
      <c r="F63" s="8" t="s">
        <v>9</v>
      </c>
      <c r="G63" s="15" t="s">
        <v>24</v>
      </c>
      <c r="H63" s="15" t="s">
        <v>317</v>
      </c>
      <c r="I63" s="15" t="s">
        <v>335</v>
      </c>
      <c r="J63" s="16">
        <v>1.0</v>
      </c>
      <c r="K63" s="21">
        <v>25.0</v>
      </c>
      <c r="L63" s="21">
        <v>4.0</v>
      </c>
      <c r="M63" s="21">
        <v>14.0</v>
      </c>
      <c r="N63" s="18">
        <v>0.36</v>
      </c>
      <c r="O63" s="13" t="s">
        <v>336</v>
      </c>
      <c r="P63" t="s">
        <v>47</v>
      </c>
      <c r="Q63" t="s">
        <v>57</v>
      </c>
      <c r="R63" t="s">
        <v>311</v>
      </c>
      <c r="S63" t="s">
        <v>26</v>
      </c>
      <c r="T63" t="s">
        <v>37</v>
      </c>
      <c r="U63" t="s">
        <v>26</v>
      </c>
    </row>
    <row r="64">
      <c r="A64" s="15" t="str">
        <f t="shared" si="7"/>
        <v>E00:4e</v>
      </c>
      <c r="B64" s="15" t="s">
        <v>273</v>
      </c>
      <c r="C64" s="15">
        <v>0.0</v>
      </c>
      <c r="D64" s="15">
        <v>0.0</v>
      </c>
      <c r="E64" s="15">
        <v>4.0</v>
      </c>
      <c r="F64" s="8" t="s">
        <v>10</v>
      </c>
      <c r="G64" s="15" t="s">
        <v>22</v>
      </c>
      <c r="H64" s="15" t="s">
        <v>87</v>
      </c>
      <c r="I64" s="15" t="s">
        <v>328</v>
      </c>
      <c r="J64" s="16">
        <v>8.0</v>
      </c>
      <c r="K64" s="21">
        <v>-188.0</v>
      </c>
      <c r="L64" s="21">
        <v>-196.0</v>
      </c>
      <c r="M64" s="21">
        <v>-193.0</v>
      </c>
      <c r="N64" s="18" t="s">
        <v>26</v>
      </c>
      <c r="O64" s="13" t="s">
        <v>329</v>
      </c>
      <c r="P64" t="s">
        <v>57</v>
      </c>
      <c r="Q64" t="s">
        <v>276</v>
      </c>
      <c r="R64" t="s">
        <v>276</v>
      </c>
      <c r="S64" t="s">
        <v>47</v>
      </c>
      <c r="T64" t="s">
        <v>26</v>
      </c>
      <c r="U64" t="s">
        <v>26</v>
      </c>
    </row>
    <row r="65">
      <c r="A65" s="15" t="str">
        <f t="shared" si="7"/>
        <v>E00:4eα</v>
      </c>
      <c r="B65" s="15" t="s">
        <v>273</v>
      </c>
      <c r="C65" s="15">
        <v>0.0</v>
      </c>
      <c r="D65" s="15">
        <v>0.0</v>
      </c>
      <c r="E65" s="15">
        <v>4.0</v>
      </c>
      <c r="F65" s="8" t="s">
        <v>33</v>
      </c>
      <c r="G65" s="15"/>
      <c r="H65" s="15"/>
      <c r="I65" s="15"/>
      <c r="J65" s="16"/>
      <c r="K65" s="21"/>
      <c r="L65" s="21"/>
      <c r="M65" s="21"/>
      <c r="N65" s="18"/>
      <c r="O65" s="13"/>
    </row>
    <row r="66">
      <c r="A66" s="15" t="str">
        <f t="shared" si="7"/>
        <v>E00:4eβ</v>
      </c>
      <c r="B66" s="15" t="s">
        <v>273</v>
      </c>
      <c r="C66" s="15">
        <v>0.0</v>
      </c>
      <c r="D66" s="15">
        <v>0.0</v>
      </c>
      <c r="E66" s="15">
        <v>4.0</v>
      </c>
      <c r="F66" s="8" t="s">
        <v>43</v>
      </c>
      <c r="G66" s="15"/>
      <c r="H66" s="15"/>
      <c r="I66" s="15"/>
      <c r="J66" s="16"/>
      <c r="K66" s="21"/>
      <c r="L66" s="21"/>
      <c r="M66" s="21"/>
      <c r="N66" s="18"/>
      <c r="O66" s="13"/>
    </row>
    <row r="67">
      <c r="A67" s="15" t="str">
        <f t="shared" si="7"/>
        <v>E00:4eγ</v>
      </c>
      <c r="B67" s="15" t="s">
        <v>273</v>
      </c>
      <c r="C67" s="15">
        <v>0.0</v>
      </c>
      <c r="D67" s="15">
        <v>0.0</v>
      </c>
      <c r="E67" s="15">
        <v>4.0</v>
      </c>
      <c r="F67" s="8" t="s">
        <v>53</v>
      </c>
      <c r="G67" s="15"/>
      <c r="H67" s="15"/>
      <c r="I67" s="15"/>
      <c r="J67" s="16"/>
      <c r="K67" s="21"/>
      <c r="L67" s="21"/>
      <c r="M67" s="21"/>
      <c r="N67" s="18"/>
      <c r="O67" s="13"/>
    </row>
    <row r="68">
      <c r="A68" s="15" t="str">
        <f t="shared" si="7"/>
        <v>E00:4eδ</v>
      </c>
      <c r="B68" s="15" t="s">
        <v>273</v>
      </c>
      <c r="C68" s="15">
        <v>0.0</v>
      </c>
      <c r="D68" s="15">
        <v>0.0</v>
      </c>
      <c r="E68" s="15">
        <v>4.0</v>
      </c>
      <c r="F68" s="8" t="s">
        <v>63</v>
      </c>
      <c r="G68" s="15"/>
      <c r="H68" s="15"/>
      <c r="I68" s="15"/>
      <c r="J68" s="16"/>
      <c r="K68" s="21"/>
      <c r="L68" s="21"/>
      <c r="M68" s="21"/>
      <c r="N68" s="18"/>
      <c r="O68" s="13"/>
    </row>
    <row r="69">
      <c r="A69" s="15" t="str">
        <f t="shared" si="7"/>
        <v>E00:4eε</v>
      </c>
      <c r="B69" s="15" t="s">
        <v>273</v>
      </c>
      <c r="C69" s="15">
        <v>0.0</v>
      </c>
      <c r="D69" s="15">
        <v>0.0</v>
      </c>
      <c r="E69" s="15">
        <v>4.0</v>
      </c>
      <c r="F69" s="8" t="s">
        <v>73</v>
      </c>
      <c r="G69" s="15"/>
      <c r="H69" s="15"/>
      <c r="I69" s="15"/>
      <c r="J69" s="16"/>
      <c r="K69" s="21"/>
      <c r="L69" s="21"/>
      <c r="M69" s="21"/>
      <c r="N69" s="18"/>
      <c r="O69" s="13"/>
    </row>
    <row r="70">
      <c r="A70" s="15" t="str">
        <f t="shared" si="7"/>
        <v>E00:4eζ</v>
      </c>
      <c r="B70" s="15" t="s">
        <v>273</v>
      </c>
      <c r="C70" s="15">
        <v>0.0</v>
      </c>
      <c r="D70" s="15">
        <v>0.0</v>
      </c>
      <c r="E70" s="15">
        <v>4.0</v>
      </c>
      <c r="F70" s="8" t="s">
        <v>83</v>
      </c>
      <c r="G70" s="15"/>
      <c r="H70" s="15"/>
      <c r="I70" s="15"/>
      <c r="J70" s="16"/>
      <c r="K70" s="21"/>
      <c r="L70" s="21"/>
      <c r="M70" s="21"/>
      <c r="N70" s="18"/>
      <c r="O70" s="13"/>
    </row>
    <row r="71">
      <c r="A71" s="15" t="str">
        <f t="shared" si="7"/>
        <v>E00:4eη</v>
      </c>
      <c r="B71" s="15" t="s">
        <v>273</v>
      </c>
      <c r="C71" s="15">
        <v>0.0</v>
      </c>
      <c r="D71" s="15">
        <v>0.0</v>
      </c>
      <c r="E71" s="15">
        <v>4.0</v>
      </c>
      <c r="F71" s="8" t="s">
        <v>99</v>
      </c>
      <c r="G71" s="15"/>
      <c r="H71" s="15"/>
      <c r="I71" s="15"/>
      <c r="J71" s="16"/>
      <c r="K71" s="21"/>
      <c r="L71" s="21"/>
      <c r="M71" s="21"/>
      <c r="N71" s="18"/>
      <c r="O71" s="13"/>
    </row>
    <row r="72">
      <c r="A72" s="15" t="str">
        <f t="shared" si="7"/>
        <v>E00:4eθ</v>
      </c>
      <c r="B72" s="15" t="s">
        <v>273</v>
      </c>
      <c r="C72" s="15">
        <v>0.0</v>
      </c>
      <c r="D72" s="15">
        <v>0.0</v>
      </c>
      <c r="E72" s="15">
        <v>4.0</v>
      </c>
      <c r="F72" s="8" t="s">
        <v>108</v>
      </c>
      <c r="G72" s="15"/>
      <c r="H72" s="15"/>
      <c r="I72" s="15"/>
      <c r="J72" s="16"/>
      <c r="K72" s="21"/>
      <c r="L72" s="21"/>
      <c r="M72" s="21"/>
      <c r="N72" s="18"/>
      <c r="O72" s="13"/>
    </row>
    <row r="73" hidden="1">
      <c r="A73" s="15" t="str">
        <f>if(OR(G73="Secondary Relay",G73="Prime Relay",G73="Citadel Class Relay"),F73,join("",if(B73="East Rim","E",if(B73="South Rim","S",if(B73="West Rim","W","N"))),C73,D73,":",E73,if(F73="S","",F73)))</f>
        <v>E00:4</v>
      </c>
      <c r="B73" s="15" t="s">
        <v>273</v>
      </c>
      <c r="C73" s="15">
        <v>0.0</v>
      </c>
      <c r="D73" s="15">
        <v>0.0</v>
      </c>
      <c r="E73" s="15">
        <v>4.0</v>
      </c>
      <c r="F73" s="8" t="s">
        <v>302</v>
      </c>
      <c r="G73" s="8" t="s">
        <v>303</v>
      </c>
      <c r="H73" t="s">
        <v>278</v>
      </c>
      <c r="I73" s="8" t="s">
        <v>337</v>
      </c>
      <c r="J73" s="16"/>
      <c r="K73" s="21"/>
      <c r="L73" s="21"/>
      <c r="M73" s="21"/>
      <c r="N73" s="18"/>
      <c r="O73" s="13"/>
      <c r="P73" t="s">
        <v>57</v>
      </c>
      <c r="Q73" t="s">
        <v>276</v>
      </c>
      <c r="R73" t="s">
        <v>47</v>
      </c>
      <c r="S73" t="s">
        <v>47</v>
      </c>
      <c r="T73" t="s">
        <v>26</v>
      </c>
      <c r="U73" t="s">
        <v>26</v>
      </c>
    </row>
    <row r="74" hidden="1">
      <c r="A74" s="15" t="str">
        <f>if(OR(G74="Secondary Relay",G74="Prime Relay"),F74,join("",if(B74="East Rim","E",if(B74="South Rim","S",if(B74="West Rim","W","N"))),C74,D74,":",E74,if(F74="S","",F74)))</f>
        <v>E01:0a</v>
      </c>
      <c r="B74" s="15" t="s">
        <v>273</v>
      </c>
      <c r="C74" s="15">
        <v>0.0</v>
      </c>
      <c r="D74" s="15">
        <v>1.0</v>
      </c>
      <c r="E74" s="15">
        <v>0.0</v>
      </c>
      <c r="F74" s="8" t="s">
        <v>6</v>
      </c>
      <c r="G74" s="15" t="s">
        <v>23</v>
      </c>
      <c r="H74" s="15" t="s">
        <v>87</v>
      </c>
      <c r="I74" s="15" t="s">
        <v>338</v>
      </c>
      <c r="J74" s="16">
        <v>0.0</v>
      </c>
      <c r="K74" s="21">
        <v>23.0</v>
      </c>
      <c r="L74" s="21">
        <v>3.0</v>
      </c>
      <c r="M74" s="21">
        <v>15.0</v>
      </c>
      <c r="N74" s="18">
        <v>0.84</v>
      </c>
      <c r="O74" s="13" t="s">
        <v>313</v>
      </c>
      <c r="P74" t="s">
        <v>57</v>
      </c>
      <c r="Q74" t="s">
        <v>276</v>
      </c>
      <c r="R74" t="s">
        <v>57</v>
      </c>
      <c r="S74" t="s">
        <v>37</v>
      </c>
      <c r="T74" t="s">
        <v>37</v>
      </c>
      <c r="U74" t="s">
        <v>26</v>
      </c>
    </row>
    <row r="75" hidden="1">
      <c r="A75" s="15" t="str">
        <f t="shared" ref="A75:A76" si="8">if(OR(G75="Secondary Relay",G75="Prime Relay",G75="Citadel Class Relay"),F75,join("",if(B75="East Rim","E",if(B75="South Rim","S",if(B75="West Rim","W","N"))),C75,D75,":",E75,if(F75="S","",F75)))</f>
        <v>E01 Secondary Relay</v>
      </c>
      <c r="B75" s="15" t="s">
        <v>273</v>
      </c>
      <c r="C75" s="15">
        <v>0.0</v>
      </c>
      <c r="D75" s="15">
        <v>1.0</v>
      </c>
      <c r="E75" s="15">
        <v>0.0</v>
      </c>
      <c r="F75" s="15" t="s">
        <v>339</v>
      </c>
      <c r="G75" s="15" t="s">
        <v>300</v>
      </c>
      <c r="H75" s="28"/>
      <c r="I75" s="28" t="s">
        <v>301</v>
      </c>
      <c r="J75" s="16"/>
      <c r="K75" s="21"/>
      <c r="L75" s="21"/>
      <c r="M75" s="21"/>
      <c r="N75" s="18"/>
      <c r="O75" s="13"/>
      <c r="P75" s="28"/>
      <c r="Q75" s="28"/>
      <c r="R75" s="28"/>
      <c r="S75" s="28"/>
      <c r="T75" s="28"/>
      <c r="U75" s="28"/>
    </row>
    <row r="76" hidden="1">
      <c r="A76" s="15" t="str">
        <f t="shared" si="8"/>
        <v>E01:0</v>
      </c>
      <c r="B76" s="15" t="s">
        <v>273</v>
      </c>
      <c r="C76" s="8">
        <v>0.0</v>
      </c>
      <c r="D76" s="8">
        <v>1.0</v>
      </c>
      <c r="E76" s="8">
        <v>0.0</v>
      </c>
      <c r="F76" s="8" t="s">
        <v>302</v>
      </c>
      <c r="G76" s="8" t="s">
        <v>303</v>
      </c>
      <c r="H76" s="15" t="s">
        <v>285</v>
      </c>
      <c r="I76" s="15">
        <v>1.56</v>
      </c>
      <c r="J76" s="16"/>
      <c r="K76" s="21"/>
      <c r="L76" s="21"/>
      <c r="M76" s="21"/>
      <c r="N76" s="18"/>
      <c r="O76" s="13"/>
      <c r="P76" t="s">
        <v>47</v>
      </c>
      <c r="Q76" t="s">
        <v>276</v>
      </c>
      <c r="R76" t="s">
        <v>57</v>
      </c>
      <c r="S76" t="s">
        <v>37</v>
      </c>
      <c r="T76" t="s">
        <v>26</v>
      </c>
      <c r="U76" t="s">
        <v>26</v>
      </c>
    </row>
    <row r="77">
      <c r="A77" s="15" t="str">
        <f t="shared" ref="A77:A99" si="9">if(OR(G77="Secondary Relay",G77="Prime Relay"),F77,join("",if(B77="East Rim","E",if(B77="South Rim","S",if(B77="West Rim","W","N"))),C77,D77,":",E77,if(F77="S","",F77)))</f>
        <v>E01:1a</v>
      </c>
      <c r="B77" s="15" t="s">
        <v>273</v>
      </c>
      <c r="C77" s="15">
        <v>0.0</v>
      </c>
      <c r="D77" s="15">
        <v>1.0</v>
      </c>
      <c r="E77" s="15">
        <v>1.0</v>
      </c>
      <c r="F77" s="8" t="s">
        <v>6</v>
      </c>
      <c r="G77" s="15" t="s">
        <v>22</v>
      </c>
      <c r="H77" s="15" t="s">
        <v>91</v>
      </c>
      <c r="I77" s="15" t="s">
        <v>344</v>
      </c>
      <c r="J77" s="16">
        <v>12.0</v>
      </c>
      <c r="K77" s="21">
        <v>729.0</v>
      </c>
      <c r="L77" s="21">
        <v>652.0</v>
      </c>
      <c r="M77" s="21">
        <v>691.0</v>
      </c>
      <c r="N77" s="18" t="s">
        <v>26</v>
      </c>
      <c r="O77" s="13" t="s">
        <v>290</v>
      </c>
      <c r="P77" t="s">
        <v>57</v>
      </c>
      <c r="Q77" t="s">
        <v>276</v>
      </c>
      <c r="R77" t="s">
        <v>276</v>
      </c>
      <c r="S77" t="s">
        <v>26</v>
      </c>
      <c r="T77" t="s">
        <v>37</v>
      </c>
      <c r="U77" t="s">
        <v>37</v>
      </c>
    </row>
    <row r="78">
      <c r="A78" s="15" t="str">
        <f t="shared" si="9"/>
        <v>E01:1aα</v>
      </c>
      <c r="B78" s="15" t="s">
        <v>273</v>
      </c>
      <c r="C78" s="15">
        <v>0.0</v>
      </c>
      <c r="D78" s="15">
        <v>1.0</v>
      </c>
      <c r="E78" s="15">
        <v>1.0</v>
      </c>
      <c r="F78" s="8" t="s">
        <v>29</v>
      </c>
      <c r="G78" s="15"/>
      <c r="H78" s="15"/>
      <c r="I78" s="15"/>
      <c r="J78" s="16"/>
      <c r="K78" s="21"/>
      <c r="L78" s="21"/>
      <c r="M78" s="21"/>
      <c r="N78" s="18"/>
      <c r="O78" s="13"/>
    </row>
    <row r="79">
      <c r="A79" s="15" t="str">
        <f t="shared" si="9"/>
        <v>E01:1aβ</v>
      </c>
      <c r="B79" s="15" t="s">
        <v>273</v>
      </c>
      <c r="C79" s="15">
        <v>0.0</v>
      </c>
      <c r="D79" s="15">
        <v>1.0</v>
      </c>
      <c r="E79" s="15">
        <v>1.0</v>
      </c>
      <c r="F79" s="8" t="s">
        <v>39</v>
      </c>
      <c r="G79" s="15"/>
      <c r="H79" s="15"/>
      <c r="I79" s="15"/>
      <c r="J79" s="16"/>
      <c r="K79" s="21"/>
      <c r="L79" s="21"/>
      <c r="M79" s="21"/>
      <c r="N79" s="18"/>
      <c r="O79" s="13"/>
    </row>
    <row r="80">
      <c r="A80" s="15" t="str">
        <f t="shared" si="9"/>
        <v>E01:1aγ</v>
      </c>
      <c r="B80" s="15" t="s">
        <v>273</v>
      </c>
      <c r="C80" s="15">
        <v>0.0</v>
      </c>
      <c r="D80" s="15">
        <v>1.0</v>
      </c>
      <c r="E80" s="15">
        <v>1.0</v>
      </c>
      <c r="F80" s="8" t="s">
        <v>49</v>
      </c>
      <c r="G80" s="15"/>
      <c r="H80" s="15"/>
      <c r="I80" s="15"/>
      <c r="J80" s="16"/>
      <c r="K80" s="21"/>
      <c r="L80" s="21"/>
      <c r="M80" s="21"/>
      <c r="N80" s="18"/>
      <c r="O80" s="13"/>
    </row>
    <row r="81">
      <c r="A81" s="15" t="str">
        <f t="shared" si="9"/>
        <v>E01:1aδ</v>
      </c>
      <c r="B81" s="15" t="s">
        <v>273</v>
      </c>
      <c r="C81" s="15">
        <v>0.0</v>
      </c>
      <c r="D81" s="15">
        <v>1.0</v>
      </c>
      <c r="E81" s="15">
        <v>1.0</v>
      </c>
      <c r="F81" s="8" t="s">
        <v>59</v>
      </c>
      <c r="G81" s="15"/>
      <c r="H81" s="15"/>
      <c r="I81" s="15"/>
      <c r="J81" s="16"/>
      <c r="K81" s="21"/>
      <c r="L81" s="21"/>
      <c r="M81" s="21"/>
      <c r="N81" s="18"/>
      <c r="O81" s="13"/>
    </row>
    <row r="82">
      <c r="A82" s="15" t="str">
        <f t="shared" si="9"/>
        <v>E01:1aε</v>
      </c>
      <c r="B82" s="15" t="s">
        <v>273</v>
      </c>
      <c r="C82" s="15">
        <v>0.0</v>
      </c>
      <c r="D82" s="15">
        <v>1.0</v>
      </c>
      <c r="E82" s="15">
        <v>1.0</v>
      </c>
      <c r="F82" s="8" t="s">
        <v>69</v>
      </c>
      <c r="G82" s="15"/>
      <c r="H82" s="15"/>
      <c r="I82" s="15"/>
      <c r="J82" s="16"/>
      <c r="K82" s="21"/>
      <c r="L82" s="21"/>
      <c r="M82" s="21"/>
      <c r="N82" s="18"/>
      <c r="O82" s="13"/>
    </row>
    <row r="83">
      <c r="A83" s="15" t="str">
        <f t="shared" si="9"/>
        <v>E01:1aζ</v>
      </c>
      <c r="B83" s="15" t="s">
        <v>273</v>
      </c>
      <c r="C83" s="15">
        <v>0.0</v>
      </c>
      <c r="D83" s="15">
        <v>1.0</v>
      </c>
      <c r="E83" s="15">
        <v>1.0</v>
      </c>
      <c r="F83" s="8" t="s">
        <v>79</v>
      </c>
      <c r="G83" s="15"/>
      <c r="H83" s="15"/>
      <c r="I83" s="15"/>
      <c r="J83" s="16"/>
      <c r="K83" s="21"/>
      <c r="L83" s="21"/>
      <c r="M83" s="21"/>
      <c r="N83" s="18"/>
      <c r="O83" s="13"/>
    </row>
    <row r="84">
      <c r="A84" s="15" t="str">
        <f t="shared" si="9"/>
        <v>E01:1aη</v>
      </c>
      <c r="B84" s="15" t="s">
        <v>273</v>
      </c>
      <c r="C84" s="15">
        <v>0.0</v>
      </c>
      <c r="D84" s="15">
        <v>1.0</v>
      </c>
      <c r="E84" s="15">
        <v>1.0</v>
      </c>
      <c r="F84" s="8" t="s">
        <v>95</v>
      </c>
      <c r="G84" s="15"/>
      <c r="H84" s="15"/>
      <c r="I84" s="15"/>
      <c r="J84" s="16"/>
      <c r="K84" s="21"/>
      <c r="L84" s="21"/>
      <c r="M84" s="21"/>
      <c r="N84" s="18"/>
      <c r="O84" s="13"/>
    </row>
    <row r="85">
      <c r="A85" s="15" t="str">
        <f t="shared" si="9"/>
        <v>E01:1aθ</v>
      </c>
      <c r="B85" s="15" t="s">
        <v>273</v>
      </c>
      <c r="C85" s="15">
        <v>0.0</v>
      </c>
      <c r="D85" s="15">
        <v>1.0</v>
      </c>
      <c r="E85" s="15">
        <v>1.0</v>
      </c>
      <c r="F85" s="8" t="s">
        <v>104</v>
      </c>
      <c r="G85" s="15"/>
      <c r="H85" s="15"/>
      <c r="I85" s="15"/>
      <c r="J85" s="16"/>
      <c r="K85" s="21"/>
      <c r="L85" s="21"/>
      <c r="M85" s="21"/>
      <c r="N85" s="18"/>
      <c r="O85" s="13"/>
    </row>
    <row r="86">
      <c r="A86" s="15" t="str">
        <f t="shared" si="9"/>
        <v>E01:1aι</v>
      </c>
      <c r="B86" s="15" t="s">
        <v>273</v>
      </c>
      <c r="C86" s="15">
        <v>0.0</v>
      </c>
      <c r="D86" s="15">
        <v>1.0</v>
      </c>
      <c r="E86" s="15">
        <v>1.0</v>
      </c>
      <c r="F86" s="8" t="s">
        <v>113</v>
      </c>
      <c r="G86" s="15"/>
      <c r="H86" s="15"/>
      <c r="I86" s="15"/>
      <c r="J86" s="16"/>
      <c r="K86" s="21"/>
      <c r="L86" s="21"/>
      <c r="M86" s="21"/>
      <c r="N86" s="18"/>
      <c r="O86" s="13"/>
    </row>
    <row r="87">
      <c r="A87" s="15" t="str">
        <f t="shared" si="9"/>
        <v>E01:1aκ</v>
      </c>
      <c r="B87" s="15" t="s">
        <v>273</v>
      </c>
      <c r="C87" s="15">
        <v>0.0</v>
      </c>
      <c r="D87" s="15">
        <v>1.0</v>
      </c>
      <c r="E87" s="15">
        <v>1.0</v>
      </c>
      <c r="F87" s="8" t="s">
        <v>122</v>
      </c>
      <c r="G87" s="15"/>
      <c r="H87" s="15"/>
      <c r="I87" s="15"/>
      <c r="J87" s="16"/>
      <c r="K87" s="21"/>
      <c r="L87" s="21"/>
      <c r="M87" s="21"/>
      <c r="N87" s="18"/>
      <c r="O87" s="13"/>
    </row>
    <row r="88">
      <c r="A88" s="15" t="str">
        <f t="shared" si="9"/>
        <v>E01:1aλ</v>
      </c>
      <c r="B88" s="15" t="s">
        <v>273</v>
      </c>
      <c r="C88" s="15">
        <v>0.0</v>
      </c>
      <c r="D88" s="15">
        <v>1.0</v>
      </c>
      <c r="E88" s="15">
        <v>1.0</v>
      </c>
      <c r="F88" s="8" t="s">
        <v>131</v>
      </c>
      <c r="G88" s="15"/>
      <c r="H88" s="15"/>
      <c r="I88" s="15"/>
      <c r="J88" s="16"/>
      <c r="K88" s="21"/>
      <c r="L88" s="21"/>
      <c r="M88" s="21"/>
      <c r="N88" s="18"/>
      <c r="O88" s="13"/>
    </row>
    <row r="89">
      <c r="A89" s="15" t="str">
        <f t="shared" si="9"/>
        <v>E01:1aμ</v>
      </c>
      <c r="B89" s="15" t="s">
        <v>273</v>
      </c>
      <c r="C89" s="15">
        <v>0.0</v>
      </c>
      <c r="D89" s="15">
        <v>1.0</v>
      </c>
      <c r="E89" s="15">
        <v>1.0</v>
      </c>
      <c r="F89" s="8" t="s">
        <v>140</v>
      </c>
      <c r="G89" s="15"/>
      <c r="H89" s="15"/>
      <c r="I89" s="15"/>
      <c r="J89" s="16"/>
      <c r="K89" s="21"/>
      <c r="L89" s="21"/>
      <c r="M89" s="21"/>
      <c r="N89" s="18"/>
      <c r="O89" s="13"/>
    </row>
    <row r="90" hidden="1">
      <c r="A90" s="15" t="str">
        <f t="shared" si="9"/>
        <v>E01:1b</v>
      </c>
      <c r="B90" s="15" t="s">
        <v>273</v>
      </c>
      <c r="C90" s="15">
        <v>0.0</v>
      </c>
      <c r="D90" s="15">
        <v>1.0</v>
      </c>
      <c r="E90" s="15">
        <v>1.0</v>
      </c>
      <c r="F90" s="8" t="s">
        <v>7</v>
      </c>
      <c r="G90" s="15" t="s">
        <v>23</v>
      </c>
      <c r="H90" s="15" t="s">
        <v>288</v>
      </c>
      <c r="I90" s="15" t="s">
        <v>350</v>
      </c>
      <c r="J90" s="16">
        <v>1.0</v>
      </c>
      <c r="K90" s="21">
        <v>618.0</v>
      </c>
      <c r="L90" s="21">
        <v>611.0</v>
      </c>
      <c r="M90" s="21">
        <v>617.0</v>
      </c>
      <c r="N90" s="18" t="s">
        <v>26</v>
      </c>
      <c r="O90" s="13" t="s">
        <v>351</v>
      </c>
      <c r="P90" t="s">
        <v>276</v>
      </c>
      <c r="Q90" t="s">
        <v>276</v>
      </c>
      <c r="R90" t="s">
        <v>37</v>
      </c>
      <c r="S90" t="s">
        <v>47</v>
      </c>
      <c r="T90" t="s">
        <v>37</v>
      </c>
      <c r="U90" t="s">
        <v>57</v>
      </c>
    </row>
    <row r="91" hidden="1">
      <c r="A91" s="15" t="str">
        <f t="shared" si="9"/>
        <v>E01:1c</v>
      </c>
      <c r="B91" s="15" t="s">
        <v>273</v>
      </c>
      <c r="C91" s="15">
        <v>0.0</v>
      </c>
      <c r="D91" s="15">
        <v>1.0</v>
      </c>
      <c r="E91" s="15">
        <v>1.0</v>
      </c>
      <c r="F91" s="8" t="s">
        <v>8</v>
      </c>
      <c r="G91" s="15" t="s">
        <v>24</v>
      </c>
      <c r="H91" s="15" t="s">
        <v>87</v>
      </c>
      <c r="I91" s="15" t="s">
        <v>352</v>
      </c>
      <c r="J91" s="16">
        <v>1.0</v>
      </c>
      <c r="K91" s="21">
        <v>18.0</v>
      </c>
      <c r="L91" s="21">
        <v>17.0</v>
      </c>
      <c r="M91" s="21">
        <v>18.0</v>
      </c>
      <c r="N91" s="18">
        <v>0.73</v>
      </c>
      <c r="O91" s="13" t="s">
        <v>282</v>
      </c>
      <c r="P91" t="s">
        <v>276</v>
      </c>
      <c r="Q91" t="s">
        <v>57</v>
      </c>
      <c r="R91" t="s">
        <v>26</v>
      </c>
      <c r="S91" t="s">
        <v>47</v>
      </c>
      <c r="T91" t="s">
        <v>37</v>
      </c>
      <c r="U91" t="s">
        <v>26</v>
      </c>
    </row>
    <row r="92" hidden="1">
      <c r="A92" s="15" t="str">
        <f t="shared" si="9"/>
        <v>E01:1d</v>
      </c>
      <c r="B92" s="15" t="s">
        <v>273</v>
      </c>
      <c r="C92" s="15">
        <v>0.0</v>
      </c>
      <c r="D92" s="15">
        <v>1.0</v>
      </c>
      <c r="E92" s="15">
        <v>1.0</v>
      </c>
      <c r="F92" s="8" t="s">
        <v>9</v>
      </c>
      <c r="G92" s="15" t="s">
        <v>24</v>
      </c>
      <c r="H92" s="15" t="s">
        <v>285</v>
      </c>
      <c r="I92" s="15" t="s">
        <v>353</v>
      </c>
      <c r="J92" s="16">
        <v>1.0</v>
      </c>
      <c r="K92" s="21">
        <v>18.0</v>
      </c>
      <c r="L92" s="21">
        <v>-2.0</v>
      </c>
      <c r="M92" s="21">
        <v>10.0</v>
      </c>
      <c r="N92" s="18">
        <v>0.12</v>
      </c>
      <c r="O92" s="13" t="s">
        <v>354</v>
      </c>
      <c r="P92" t="s">
        <v>57</v>
      </c>
      <c r="Q92" t="s">
        <v>311</v>
      </c>
      <c r="R92" t="s">
        <v>57</v>
      </c>
      <c r="S92" t="s">
        <v>47</v>
      </c>
      <c r="T92" t="s">
        <v>37</v>
      </c>
      <c r="U92" t="s">
        <v>276</v>
      </c>
    </row>
    <row r="93">
      <c r="A93" s="15" t="str">
        <f t="shared" si="9"/>
        <v>E01:1e</v>
      </c>
      <c r="B93" s="15" t="s">
        <v>273</v>
      </c>
      <c r="C93" s="15">
        <v>0.0</v>
      </c>
      <c r="D93" s="15">
        <v>1.0</v>
      </c>
      <c r="E93" s="15">
        <v>1.0</v>
      </c>
      <c r="F93" s="8" t="s">
        <v>10</v>
      </c>
      <c r="G93" s="15" t="s">
        <v>22</v>
      </c>
      <c r="H93" s="15" t="s">
        <v>88</v>
      </c>
      <c r="I93" s="15" t="s">
        <v>355</v>
      </c>
      <c r="J93" s="16">
        <v>6.0</v>
      </c>
      <c r="K93" s="21">
        <v>-73.0</v>
      </c>
      <c r="L93" s="21">
        <v>-86.0</v>
      </c>
      <c r="M93" s="21">
        <v>-82.0</v>
      </c>
      <c r="N93" s="18" t="s">
        <v>26</v>
      </c>
      <c r="O93" s="13" t="s">
        <v>329</v>
      </c>
      <c r="P93" t="s">
        <v>57</v>
      </c>
      <c r="Q93" t="s">
        <v>57</v>
      </c>
      <c r="R93" t="s">
        <v>57</v>
      </c>
      <c r="S93" t="s">
        <v>47</v>
      </c>
      <c r="T93" t="s">
        <v>37</v>
      </c>
      <c r="U93" t="s">
        <v>26</v>
      </c>
    </row>
    <row r="94">
      <c r="A94" s="15" t="str">
        <f t="shared" si="9"/>
        <v>E01:1eα</v>
      </c>
      <c r="B94" s="15" t="s">
        <v>273</v>
      </c>
      <c r="C94" s="15">
        <v>0.0</v>
      </c>
      <c r="D94" s="15">
        <v>1.0</v>
      </c>
      <c r="E94" s="15">
        <v>1.0</v>
      </c>
      <c r="F94" s="8" t="s">
        <v>33</v>
      </c>
      <c r="G94" s="15"/>
      <c r="H94" s="15"/>
      <c r="I94" s="15"/>
      <c r="J94" s="16"/>
      <c r="K94" s="21"/>
      <c r="L94" s="21"/>
      <c r="M94" s="21"/>
      <c r="N94" s="18"/>
      <c r="O94" s="13"/>
    </row>
    <row r="95">
      <c r="A95" s="15" t="str">
        <f t="shared" si="9"/>
        <v>E01:1eβ</v>
      </c>
      <c r="B95" s="15" t="s">
        <v>273</v>
      </c>
      <c r="C95" s="15">
        <v>0.0</v>
      </c>
      <c r="D95" s="15">
        <v>1.0</v>
      </c>
      <c r="E95" s="15">
        <v>1.0</v>
      </c>
      <c r="F95" s="8" t="s">
        <v>43</v>
      </c>
      <c r="G95" s="15"/>
      <c r="H95" s="15"/>
      <c r="I95" s="15"/>
      <c r="J95" s="16"/>
      <c r="K95" s="21"/>
      <c r="L95" s="21"/>
      <c r="M95" s="21"/>
      <c r="N95" s="18"/>
      <c r="O95" s="13"/>
    </row>
    <row r="96">
      <c r="A96" s="15" t="str">
        <f t="shared" si="9"/>
        <v>E01:1eγ</v>
      </c>
      <c r="B96" s="15" t="s">
        <v>273</v>
      </c>
      <c r="C96" s="15">
        <v>0.0</v>
      </c>
      <c r="D96" s="15">
        <v>1.0</v>
      </c>
      <c r="E96" s="15">
        <v>1.0</v>
      </c>
      <c r="F96" s="8" t="s">
        <v>53</v>
      </c>
      <c r="G96" s="15"/>
      <c r="H96" s="15"/>
      <c r="I96" s="15"/>
      <c r="J96" s="16"/>
      <c r="K96" s="21"/>
      <c r="L96" s="21"/>
      <c r="M96" s="21"/>
      <c r="N96" s="18"/>
      <c r="O96" s="13"/>
    </row>
    <row r="97">
      <c r="A97" s="15" t="str">
        <f t="shared" si="9"/>
        <v>E01:1eδ</v>
      </c>
      <c r="B97" s="15" t="s">
        <v>273</v>
      </c>
      <c r="C97" s="15">
        <v>0.0</v>
      </c>
      <c r="D97" s="15">
        <v>1.0</v>
      </c>
      <c r="E97" s="15">
        <v>1.0</v>
      </c>
      <c r="F97" s="8" t="s">
        <v>63</v>
      </c>
      <c r="G97" s="15"/>
      <c r="H97" s="15"/>
      <c r="I97" s="15"/>
      <c r="J97" s="16"/>
      <c r="K97" s="21"/>
      <c r="L97" s="21"/>
      <c r="M97" s="21"/>
      <c r="N97" s="18"/>
      <c r="O97" s="13"/>
    </row>
    <row r="98">
      <c r="A98" s="15" t="str">
        <f t="shared" si="9"/>
        <v>E01:1eε</v>
      </c>
      <c r="B98" s="15" t="s">
        <v>273</v>
      </c>
      <c r="C98" s="15">
        <v>0.0</v>
      </c>
      <c r="D98" s="15">
        <v>1.0</v>
      </c>
      <c r="E98" s="15">
        <v>1.0</v>
      </c>
      <c r="F98" s="8" t="s">
        <v>73</v>
      </c>
      <c r="G98" s="15"/>
      <c r="H98" s="15"/>
      <c r="I98" s="15"/>
      <c r="J98" s="16"/>
      <c r="K98" s="21"/>
      <c r="L98" s="21"/>
      <c r="M98" s="21"/>
      <c r="N98" s="18"/>
      <c r="O98" s="13"/>
    </row>
    <row r="99">
      <c r="A99" s="15" t="str">
        <f t="shared" si="9"/>
        <v>E01:1eζ</v>
      </c>
      <c r="B99" s="15" t="s">
        <v>273</v>
      </c>
      <c r="C99" s="15">
        <v>0.0</v>
      </c>
      <c r="D99" s="15">
        <v>1.0</v>
      </c>
      <c r="E99" s="15">
        <v>1.0</v>
      </c>
      <c r="F99" s="8" t="s">
        <v>83</v>
      </c>
      <c r="G99" s="15"/>
      <c r="H99" s="15"/>
      <c r="I99" s="15"/>
      <c r="J99" s="16"/>
      <c r="K99" s="21"/>
      <c r="L99" s="21"/>
      <c r="M99" s="21"/>
      <c r="N99" s="18"/>
      <c r="O99" s="13"/>
    </row>
    <row r="100" hidden="1">
      <c r="A100" s="15" t="str">
        <f>if(OR(G100="Secondary Relay",G100="Prime Relay",G100="Citadel Class Relay"),F100,join("",if(B100="East Rim","E",if(B100="South Rim","S",if(B100="West Rim","W","N"))),C100,D100,":",E100,if(F100="S","",F100)))</f>
        <v>E01:1</v>
      </c>
      <c r="B100" s="15" t="s">
        <v>273</v>
      </c>
      <c r="C100" s="15">
        <v>0.0</v>
      </c>
      <c r="D100" s="15">
        <v>1.0</v>
      </c>
      <c r="E100" s="15">
        <v>1.0</v>
      </c>
      <c r="F100" s="8" t="s">
        <v>302</v>
      </c>
      <c r="G100" s="8" t="s">
        <v>303</v>
      </c>
      <c r="H100" t="s">
        <v>278</v>
      </c>
      <c r="I100" s="8" t="s">
        <v>358</v>
      </c>
      <c r="J100" s="16"/>
      <c r="K100" s="21"/>
      <c r="L100" s="21"/>
      <c r="M100" s="21"/>
      <c r="N100" s="18"/>
      <c r="O100" s="13"/>
      <c r="P100" t="s">
        <v>57</v>
      </c>
      <c r="Q100" t="s">
        <v>276</v>
      </c>
      <c r="R100" t="s">
        <v>276</v>
      </c>
      <c r="S100" t="s">
        <v>47</v>
      </c>
      <c r="T100" t="s">
        <v>26</v>
      </c>
      <c r="U100" t="s">
        <v>26</v>
      </c>
    </row>
    <row r="101">
      <c r="A101" s="15" t="str">
        <f t="shared" ref="A101:A125" si="10">if(OR(G101="Secondary Relay",G101="Prime Relay"),F101,join("",if(B101="East Rim","E",if(B101="South Rim","S",if(B101="West Rim","W","N"))),C101,D101,":",E101,if(F101="S","",F101)))</f>
        <v>E01:2a</v>
      </c>
      <c r="B101" s="15" t="s">
        <v>273</v>
      </c>
      <c r="C101" s="15">
        <v>0.0</v>
      </c>
      <c r="D101" s="15">
        <v>1.0</v>
      </c>
      <c r="E101" s="15">
        <v>2.0</v>
      </c>
      <c r="F101" s="8" t="s">
        <v>6</v>
      </c>
      <c r="G101" s="15" t="s">
        <v>22</v>
      </c>
      <c r="H101" s="15" t="s">
        <v>91</v>
      </c>
      <c r="I101" s="15" t="s">
        <v>359</v>
      </c>
      <c r="J101" s="16">
        <v>18.0</v>
      </c>
      <c r="K101" s="21">
        <v>86.0</v>
      </c>
      <c r="L101" s="21">
        <v>-69.0</v>
      </c>
      <c r="M101" s="21">
        <v>9.0</v>
      </c>
      <c r="N101" s="18" t="s">
        <v>26</v>
      </c>
      <c r="O101" s="13" t="s">
        <v>284</v>
      </c>
      <c r="P101" t="s">
        <v>57</v>
      </c>
      <c r="Q101" t="s">
        <v>276</v>
      </c>
      <c r="R101" t="s">
        <v>26</v>
      </c>
      <c r="S101" t="s">
        <v>37</v>
      </c>
      <c r="T101" t="s">
        <v>47</v>
      </c>
      <c r="U101" t="s">
        <v>26</v>
      </c>
    </row>
    <row r="102">
      <c r="A102" s="15" t="str">
        <f t="shared" si="10"/>
        <v>E01:2aα</v>
      </c>
      <c r="B102" s="15" t="s">
        <v>273</v>
      </c>
      <c r="C102" s="15">
        <v>0.0</v>
      </c>
      <c r="D102" s="15">
        <v>1.0</v>
      </c>
      <c r="E102" s="15">
        <v>2.0</v>
      </c>
      <c r="F102" s="8" t="s">
        <v>29</v>
      </c>
      <c r="G102" s="15"/>
      <c r="H102" s="15"/>
      <c r="I102" s="15"/>
      <c r="J102" s="16"/>
      <c r="K102" s="21"/>
      <c r="L102" s="21"/>
      <c r="M102" s="21"/>
      <c r="N102" s="18"/>
      <c r="O102" s="13"/>
    </row>
    <row r="103">
      <c r="A103" s="15" t="str">
        <f t="shared" si="10"/>
        <v>E01:2aβ</v>
      </c>
      <c r="B103" s="15" t="s">
        <v>273</v>
      </c>
      <c r="C103" s="15">
        <v>0.0</v>
      </c>
      <c r="D103" s="15">
        <v>1.0</v>
      </c>
      <c r="E103" s="15">
        <v>2.0</v>
      </c>
      <c r="F103" s="8" t="s">
        <v>39</v>
      </c>
      <c r="G103" s="15"/>
      <c r="H103" s="15"/>
      <c r="I103" s="15"/>
      <c r="J103" s="16"/>
      <c r="K103" s="21"/>
      <c r="L103" s="21"/>
      <c r="M103" s="21"/>
      <c r="N103" s="18"/>
      <c r="O103" s="13"/>
    </row>
    <row r="104">
      <c r="A104" s="15" t="str">
        <f t="shared" si="10"/>
        <v>E01:2aγ</v>
      </c>
      <c r="B104" s="15" t="s">
        <v>273</v>
      </c>
      <c r="C104" s="15">
        <v>0.0</v>
      </c>
      <c r="D104" s="15">
        <v>1.0</v>
      </c>
      <c r="E104" s="15">
        <v>2.0</v>
      </c>
      <c r="F104" s="8" t="s">
        <v>49</v>
      </c>
      <c r="G104" s="15"/>
      <c r="H104" s="15"/>
      <c r="I104" s="15"/>
      <c r="J104" s="16"/>
      <c r="K104" s="21"/>
      <c r="L104" s="21"/>
      <c r="M104" s="21"/>
      <c r="N104" s="18"/>
      <c r="O104" s="13"/>
    </row>
    <row r="105">
      <c r="A105" s="15" t="str">
        <f t="shared" si="10"/>
        <v>E01:2aδ</v>
      </c>
      <c r="B105" s="15" t="s">
        <v>273</v>
      </c>
      <c r="C105" s="15">
        <v>0.0</v>
      </c>
      <c r="D105" s="15">
        <v>1.0</v>
      </c>
      <c r="E105" s="15">
        <v>2.0</v>
      </c>
      <c r="F105" s="8" t="s">
        <v>59</v>
      </c>
      <c r="G105" s="15"/>
      <c r="H105" s="15"/>
      <c r="I105" s="15"/>
      <c r="J105" s="16"/>
      <c r="K105" s="21"/>
      <c r="L105" s="21"/>
      <c r="M105" s="21"/>
      <c r="N105" s="18"/>
      <c r="O105" s="13"/>
    </row>
    <row r="106">
      <c r="A106" s="15" t="str">
        <f t="shared" si="10"/>
        <v>E01:2aε</v>
      </c>
      <c r="B106" s="15" t="s">
        <v>273</v>
      </c>
      <c r="C106" s="15">
        <v>0.0</v>
      </c>
      <c r="D106" s="15">
        <v>1.0</v>
      </c>
      <c r="E106" s="15">
        <v>2.0</v>
      </c>
      <c r="F106" s="8" t="s">
        <v>69</v>
      </c>
      <c r="G106" s="15"/>
      <c r="H106" s="15"/>
      <c r="I106" s="15"/>
      <c r="J106" s="16"/>
      <c r="K106" s="21"/>
      <c r="L106" s="21"/>
      <c r="M106" s="21"/>
      <c r="N106" s="18"/>
      <c r="O106" s="13"/>
    </row>
    <row r="107">
      <c r="A107" s="15" t="str">
        <f t="shared" si="10"/>
        <v>E01:2aζ</v>
      </c>
      <c r="B107" s="15" t="s">
        <v>273</v>
      </c>
      <c r="C107" s="15">
        <v>0.0</v>
      </c>
      <c r="D107" s="15">
        <v>1.0</v>
      </c>
      <c r="E107" s="15">
        <v>2.0</v>
      </c>
      <c r="F107" s="8" t="s">
        <v>79</v>
      </c>
      <c r="G107" s="15"/>
      <c r="H107" s="15"/>
      <c r="I107" s="15"/>
      <c r="J107" s="16"/>
      <c r="K107" s="21"/>
      <c r="L107" s="21"/>
      <c r="M107" s="21"/>
      <c r="N107" s="18"/>
      <c r="O107" s="13"/>
    </row>
    <row r="108">
      <c r="A108" s="15" t="str">
        <f t="shared" si="10"/>
        <v>E01:2aη</v>
      </c>
      <c r="B108" s="15" t="s">
        <v>273</v>
      </c>
      <c r="C108" s="15">
        <v>0.0</v>
      </c>
      <c r="D108" s="15">
        <v>1.0</v>
      </c>
      <c r="E108" s="15">
        <v>2.0</v>
      </c>
      <c r="F108" s="8" t="s">
        <v>95</v>
      </c>
      <c r="G108" s="15"/>
      <c r="H108" s="15"/>
      <c r="I108" s="15"/>
      <c r="J108" s="16"/>
      <c r="K108" s="21"/>
      <c r="L108" s="21"/>
      <c r="M108" s="21"/>
      <c r="N108" s="18"/>
      <c r="O108" s="13"/>
    </row>
    <row r="109">
      <c r="A109" s="15" t="str">
        <f t="shared" si="10"/>
        <v>E01:2aθ</v>
      </c>
      <c r="B109" s="15" t="s">
        <v>273</v>
      </c>
      <c r="C109" s="15">
        <v>0.0</v>
      </c>
      <c r="D109" s="15">
        <v>1.0</v>
      </c>
      <c r="E109" s="15">
        <v>2.0</v>
      </c>
      <c r="F109" s="8" t="s">
        <v>104</v>
      </c>
      <c r="G109" s="15"/>
      <c r="H109" s="15"/>
      <c r="I109" s="15"/>
      <c r="J109" s="16"/>
      <c r="K109" s="21"/>
      <c r="L109" s="21"/>
      <c r="M109" s="21"/>
      <c r="N109" s="18"/>
      <c r="O109" s="13"/>
    </row>
    <row r="110">
      <c r="A110" s="15" t="str">
        <f t="shared" si="10"/>
        <v>E01:2aι</v>
      </c>
      <c r="B110" s="15" t="s">
        <v>273</v>
      </c>
      <c r="C110" s="15">
        <v>0.0</v>
      </c>
      <c r="D110" s="15">
        <v>1.0</v>
      </c>
      <c r="E110" s="15">
        <v>2.0</v>
      </c>
      <c r="F110" s="8" t="s">
        <v>113</v>
      </c>
      <c r="G110" s="15"/>
      <c r="H110" s="15"/>
      <c r="I110" s="15"/>
      <c r="J110" s="16"/>
      <c r="K110" s="21"/>
      <c r="L110" s="21"/>
      <c r="M110" s="21"/>
      <c r="N110" s="18"/>
      <c r="O110" s="13"/>
    </row>
    <row r="111">
      <c r="A111" s="15" t="str">
        <f t="shared" si="10"/>
        <v>E01:2aκ</v>
      </c>
      <c r="B111" s="15" t="s">
        <v>273</v>
      </c>
      <c r="C111" s="15">
        <v>0.0</v>
      </c>
      <c r="D111" s="15">
        <v>1.0</v>
      </c>
      <c r="E111" s="15">
        <v>2.0</v>
      </c>
      <c r="F111" s="8" t="s">
        <v>122</v>
      </c>
      <c r="G111" s="15"/>
      <c r="H111" s="15"/>
      <c r="I111" s="15"/>
      <c r="J111" s="16"/>
      <c r="K111" s="21"/>
      <c r="L111" s="21"/>
      <c r="M111" s="21"/>
      <c r="N111" s="18"/>
      <c r="O111" s="13"/>
    </row>
    <row r="112">
      <c r="A112" s="15" t="str">
        <f t="shared" si="10"/>
        <v>E01:2aλ</v>
      </c>
      <c r="B112" s="15" t="s">
        <v>273</v>
      </c>
      <c r="C112" s="15">
        <v>0.0</v>
      </c>
      <c r="D112" s="15">
        <v>1.0</v>
      </c>
      <c r="E112" s="15">
        <v>2.0</v>
      </c>
      <c r="F112" s="8" t="s">
        <v>131</v>
      </c>
      <c r="G112" s="15"/>
      <c r="H112" s="15"/>
      <c r="I112" s="15"/>
      <c r="J112" s="16"/>
      <c r="K112" s="21"/>
      <c r="L112" s="21"/>
      <c r="M112" s="21"/>
      <c r="N112" s="18"/>
      <c r="O112" s="13"/>
    </row>
    <row r="113">
      <c r="A113" s="15" t="str">
        <f t="shared" si="10"/>
        <v>E01:2aμ</v>
      </c>
      <c r="B113" s="15" t="s">
        <v>273</v>
      </c>
      <c r="C113" s="15">
        <v>0.0</v>
      </c>
      <c r="D113" s="15">
        <v>1.0</v>
      </c>
      <c r="E113" s="15">
        <v>2.0</v>
      </c>
      <c r="F113" s="8" t="s">
        <v>140</v>
      </c>
      <c r="G113" s="15"/>
      <c r="H113" s="15"/>
      <c r="I113" s="15"/>
      <c r="J113" s="16"/>
      <c r="K113" s="21"/>
      <c r="L113" s="21"/>
      <c r="M113" s="21"/>
      <c r="N113" s="18"/>
      <c r="O113" s="13"/>
    </row>
    <row r="114">
      <c r="A114" s="15" t="str">
        <f t="shared" si="10"/>
        <v>E01:2aν</v>
      </c>
      <c r="B114" s="15" t="s">
        <v>273</v>
      </c>
      <c r="C114" s="15">
        <v>0.0</v>
      </c>
      <c r="D114" s="15">
        <v>1.0</v>
      </c>
      <c r="E114" s="15">
        <v>2.0</v>
      </c>
      <c r="F114" s="8" t="s">
        <v>149</v>
      </c>
      <c r="G114" s="15"/>
      <c r="H114" s="15"/>
      <c r="I114" s="15"/>
      <c r="J114" s="16"/>
      <c r="K114" s="21"/>
      <c r="L114" s="21"/>
      <c r="M114" s="21"/>
      <c r="N114" s="18"/>
      <c r="O114" s="13"/>
    </row>
    <row r="115">
      <c r="A115" s="15" t="str">
        <f t="shared" si="10"/>
        <v>E01:2aξ</v>
      </c>
      <c r="B115" s="15" t="s">
        <v>273</v>
      </c>
      <c r="C115" s="15">
        <v>0.0</v>
      </c>
      <c r="D115" s="15">
        <v>1.0</v>
      </c>
      <c r="E115" s="15">
        <v>2.0</v>
      </c>
      <c r="F115" s="8" t="s">
        <v>158</v>
      </c>
      <c r="G115" s="15"/>
      <c r="H115" s="15"/>
      <c r="I115" s="15"/>
      <c r="J115" s="16"/>
      <c r="K115" s="21"/>
      <c r="L115" s="21"/>
      <c r="M115" s="21"/>
      <c r="N115" s="18"/>
      <c r="O115" s="13"/>
    </row>
    <row r="116">
      <c r="A116" s="15" t="str">
        <f t="shared" si="10"/>
        <v>E01:2aο</v>
      </c>
      <c r="B116" s="15" t="s">
        <v>273</v>
      </c>
      <c r="C116" s="15">
        <v>0.0</v>
      </c>
      <c r="D116" s="15">
        <v>1.0</v>
      </c>
      <c r="E116" s="15">
        <v>2.0</v>
      </c>
      <c r="F116" s="8" t="s">
        <v>167</v>
      </c>
      <c r="G116" s="15"/>
      <c r="H116" s="15"/>
      <c r="I116" s="15"/>
      <c r="J116" s="16"/>
      <c r="K116" s="21"/>
      <c r="L116" s="21"/>
      <c r="M116" s="21"/>
      <c r="N116" s="18"/>
      <c r="O116" s="13"/>
    </row>
    <row r="117">
      <c r="A117" s="15" t="str">
        <f t="shared" si="10"/>
        <v>E01:2aπ</v>
      </c>
      <c r="B117" s="15" t="s">
        <v>273</v>
      </c>
      <c r="C117" s="15">
        <v>0.0</v>
      </c>
      <c r="D117" s="15">
        <v>1.0</v>
      </c>
      <c r="E117" s="15">
        <v>2.0</v>
      </c>
      <c r="F117" s="8" t="s">
        <v>187</v>
      </c>
      <c r="G117" s="15"/>
      <c r="H117" s="15"/>
      <c r="I117" s="15"/>
      <c r="J117" s="16"/>
      <c r="K117" s="21"/>
      <c r="L117" s="21"/>
      <c r="M117" s="21"/>
      <c r="N117" s="18"/>
      <c r="O117" s="13"/>
    </row>
    <row r="118">
      <c r="A118" s="15" t="str">
        <f t="shared" si="10"/>
        <v>E01:2aρ</v>
      </c>
      <c r="B118" s="15" t="s">
        <v>273</v>
      </c>
      <c r="C118" s="15">
        <v>0.0</v>
      </c>
      <c r="D118" s="15">
        <v>1.0</v>
      </c>
      <c r="E118" s="15">
        <v>2.0</v>
      </c>
      <c r="F118" s="8" t="s">
        <v>197</v>
      </c>
      <c r="G118" s="15"/>
      <c r="H118" s="15"/>
      <c r="I118" s="15"/>
      <c r="J118" s="16"/>
      <c r="K118" s="21"/>
      <c r="L118" s="21"/>
      <c r="M118" s="21"/>
      <c r="N118" s="18"/>
      <c r="O118" s="13"/>
    </row>
    <row r="119">
      <c r="A119" s="15" t="str">
        <f t="shared" si="10"/>
        <v>E01:2aσ</v>
      </c>
      <c r="B119" s="15" t="s">
        <v>273</v>
      </c>
      <c r="C119" s="15">
        <v>0.0</v>
      </c>
      <c r="D119" s="15">
        <v>1.0</v>
      </c>
      <c r="E119" s="15">
        <v>2.0</v>
      </c>
      <c r="F119" s="8" t="s">
        <v>206</v>
      </c>
      <c r="G119" s="15"/>
      <c r="H119" s="15"/>
      <c r="I119" s="15"/>
      <c r="J119" s="16"/>
      <c r="K119" s="21"/>
      <c r="L119" s="21"/>
      <c r="M119" s="21"/>
      <c r="N119" s="18"/>
      <c r="O119" s="13"/>
    </row>
    <row r="120">
      <c r="A120" s="15" t="str">
        <f t="shared" si="10"/>
        <v>E01:2b</v>
      </c>
      <c r="B120" s="15" t="s">
        <v>273</v>
      </c>
      <c r="C120" s="15">
        <v>0.0</v>
      </c>
      <c r="D120" s="15">
        <v>1.0</v>
      </c>
      <c r="E120" s="15">
        <v>2.0</v>
      </c>
      <c r="F120" s="8" t="s">
        <v>7</v>
      </c>
      <c r="G120" s="15" t="s">
        <v>22</v>
      </c>
      <c r="H120" s="15" t="s">
        <v>91</v>
      </c>
      <c r="I120" s="15" t="s">
        <v>363</v>
      </c>
      <c r="J120" s="16">
        <v>5.0</v>
      </c>
      <c r="K120" s="21">
        <v>-235.0</v>
      </c>
      <c r="L120" s="21">
        <v>-245.0</v>
      </c>
      <c r="M120" s="21">
        <v>-242.0</v>
      </c>
      <c r="N120" s="18" t="s">
        <v>26</v>
      </c>
      <c r="O120" s="13" t="s">
        <v>293</v>
      </c>
      <c r="P120" t="s">
        <v>37</v>
      </c>
      <c r="Q120" t="s">
        <v>57</v>
      </c>
      <c r="R120" t="s">
        <v>311</v>
      </c>
      <c r="S120" t="s">
        <v>57</v>
      </c>
      <c r="T120" t="s">
        <v>37</v>
      </c>
      <c r="U120" t="s">
        <v>37</v>
      </c>
    </row>
    <row r="121">
      <c r="A121" s="15" t="str">
        <f t="shared" si="10"/>
        <v>E01:2bα</v>
      </c>
      <c r="B121" s="15" t="s">
        <v>273</v>
      </c>
      <c r="C121" s="15">
        <v>0.0</v>
      </c>
      <c r="D121" s="15">
        <v>1.0</v>
      </c>
      <c r="E121" s="15">
        <v>2.0</v>
      </c>
      <c r="F121" s="8" t="s">
        <v>30</v>
      </c>
      <c r="G121" s="15"/>
      <c r="H121" s="15"/>
      <c r="I121" s="15"/>
      <c r="J121" s="16"/>
      <c r="K121" s="21"/>
      <c r="L121" s="21"/>
      <c r="M121" s="21"/>
      <c r="N121" s="18"/>
      <c r="O121" s="13"/>
    </row>
    <row r="122">
      <c r="A122" s="15" t="str">
        <f t="shared" si="10"/>
        <v>E01:2bβ</v>
      </c>
      <c r="B122" s="15" t="s">
        <v>273</v>
      </c>
      <c r="C122" s="15">
        <v>0.0</v>
      </c>
      <c r="D122" s="15">
        <v>1.0</v>
      </c>
      <c r="E122" s="15">
        <v>2.0</v>
      </c>
      <c r="F122" s="8" t="s">
        <v>40</v>
      </c>
      <c r="G122" s="15"/>
      <c r="H122" s="15"/>
      <c r="I122" s="15"/>
      <c r="J122" s="16"/>
      <c r="K122" s="21"/>
      <c r="L122" s="21"/>
      <c r="M122" s="21"/>
      <c r="N122" s="18"/>
      <c r="O122" s="13"/>
    </row>
    <row r="123">
      <c r="A123" s="15" t="str">
        <f t="shared" si="10"/>
        <v>E01:2bγ</v>
      </c>
      <c r="B123" s="15" t="s">
        <v>273</v>
      </c>
      <c r="C123" s="15">
        <v>0.0</v>
      </c>
      <c r="D123" s="15">
        <v>1.0</v>
      </c>
      <c r="E123" s="15">
        <v>2.0</v>
      </c>
      <c r="F123" s="8" t="s">
        <v>50</v>
      </c>
      <c r="G123" s="15"/>
      <c r="H123" s="15"/>
      <c r="I123" s="15"/>
      <c r="J123" s="16"/>
      <c r="K123" s="21"/>
      <c r="L123" s="21"/>
      <c r="M123" s="21"/>
      <c r="N123" s="18"/>
      <c r="O123" s="13"/>
    </row>
    <row r="124">
      <c r="A124" s="15" t="str">
        <f t="shared" si="10"/>
        <v>E01:2bδ</v>
      </c>
      <c r="B124" s="15" t="s">
        <v>273</v>
      </c>
      <c r="C124" s="15">
        <v>0.0</v>
      </c>
      <c r="D124" s="15">
        <v>1.0</v>
      </c>
      <c r="E124" s="15">
        <v>2.0</v>
      </c>
      <c r="F124" s="8" t="s">
        <v>60</v>
      </c>
      <c r="G124" s="15"/>
      <c r="H124" s="15"/>
      <c r="I124" s="15"/>
      <c r="J124" s="16"/>
      <c r="K124" s="21"/>
      <c r="L124" s="21"/>
      <c r="M124" s="21"/>
      <c r="N124" s="18"/>
      <c r="O124" s="13"/>
    </row>
    <row r="125">
      <c r="A125" s="15" t="str">
        <f t="shared" si="10"/>
        <v>E01:2bε</v>
      </c>
      <c r="B125" s="15" t="s">
        <v>273</v>
      </c>
      <c r="C125" s="15">
        <v>0.0</v>
      </c>
      <c r="D125" s="15">
        <v>1.0</v>
      </c>
      <c r="E125" s="15">
        <v>2.0</v>
      </c>
      <c r="F125" s="8" t="s">
        <v>70</v>
      </c>
      <c r="G125" s="15"/>
      <c r="H125" s="15"/>
      <c r="I125" s="15"/>
      <c r="J125" s="16"/>
      <c r="K125" s="21"/>
      <c r="L125" s="21"/>
      <c r="M125" s="21"/>
      <c r="N125" s="18"/>
      <c r="O125" s="13"/>
    </row>
    <row r="126" hidden="1">
      <c r="A126" s="15" t="str">
        <f>if(OR(G126="Secondary Relay",G126="Prime Relay",G126="Citadel Class Relay"),F126,join("",if(B126="East Rim","E",if(B126="South Rim","S",if(B126="West Rim","W","N"))),C126,D126,":",E126,if(F126="S","",F126)))</f>
        <v>E01:2</v>
      </c>
      <c r="B126" s="15" t="s">
        <v>273</v>
      </c>
      <c r="C126" s="15">
        <v>0.0</v>
      </c>
      <c r="D126" s="15">
        <v>1.0</v>
      </c>
      <c r="E126" s="8">
        <v>2.0</v>
      </c>
      <c r="F126" s="8" t="s">
        <v>302</v>
      </c>
      <c r="G126" s="8" t="s">
        <v>303</v>
      </c>
      <c r="H126" t="s">
        <v>278</v>
      </c>
      <c r="I126" s="8" t="s">
        <v>304</v>
      </c>
      <c r="J126" s="16"/>
      <c r="K126" s="21"/>
      <c r="L126" s="21"/>
      <c r="M126" s="21"/>
      <c r="N126" s="18"/>
      <c r="O126" s="13"/>
      <c r="P126" t="s">
        <v>57</v>
      </c>
      <c r="Q126" t="s">
        <v>47</v>
      </c>
      <c r="R126" t="s">
        <v>37</v>
      </c>
      <c r="S126" t="s">
        <v>26</v>
      </c>
      <c r="T126" t="s">
        <v>37</v>
      </c>
      <c r="U126" t="s">
        <v>26</v>
      </c>
    </row>
    <row r="127">
      <c r="A127" s="15" t="str">
        <f t="shared" ref="A127:A141" si="11">if(OR(G127="Secondary Relay",G127="Prime Relay"),F127,join("",if(B127="East Rim","E",if(B127="South Rim","S",if(B127="West Rim","W","N"))),C127,D127,":",E127,if(F127="S","",F127)))</f>
        <v>E01:3a</v>
      </c>
      <c r="B127" s="15" t="s">
        <v>273</v>
      </c>
      <c r="C127" s="15">
        <v>0.0</v>
      </c>
      <c r="D127" s="15">
        <v>1.0</v>
      </c>
      <c r="E127" s="15">
        <v>3.0</v>
      </c>
      <c r="F127" s="8" t="s">
        <v>6</v>
      </c>
      <c r="G127" s="15" t="s">
        <v>22</v>
      </c>
      <c r="H127" s="15" t="s">
        <v>93</v>
      </c>
      <c r="I127" s="15" t="s">
        <v>365</v>
      </c>
      <c r="J127" s="16">
        <v>13.0</v>
      </c>
      <c r="K127" s="21">
        <v>-53.0</v>
      </c>
      <c r="L127" s="21">
        <v>-58.0</v>
      </c>
      <c r="M127" s="21">
        <v>-56.0</v>
      </c>
      <c r="N127" s="18" t="s">
        <v>26</v>
      </c>
      <c r="O127" s="13" t="s">
        <v>284</v>
      </c>
      <c r="P127" t="s">
        <v>57</v>
      </c>
      <c r="Q127" t="s">
        <v>276</v>
      </c>
      <c r="R127" t="s">
        <v>57</v>
      </c>
      <c r="S127" t="s">
        <v>26</v>
      </c>
      <c r="T127" t="s">
        <v>26</v>
      </c>
      <c r="U127" t="s">
        <v>26</v>
      </c>
    </row>
    <row r="128">
      <c r="A128" s="15" t="str">
        <f t="shared" si="11"/>
        <v>E01:3aα</v>
      </c>
      <c r="B128" s="15" t="s">
        <v>273</v>
      </c>
      <c r="C128" s="15">
        <v>0.0</v>
      </c>
      <c r="D128" s="15">
        <v>1.0</v>
      </c>
      <c r="E128" s="15">
        <v>3.0</v>
      </c>
      <c r="F128" s="4" t="s">
        <v>29</v>
      </c>
      <c r="G128" s="15"/>
      <c r="H128" s="15"/>
      <c r="I128" s="15"/>
      <c r="J128" s="16"/>
      <c r="K128" s="21"/>
      <c r="L128" s="21"/>
      <c r="M128" s="21"/>
      <c r="N128" s="18"/>
      <c r="O128" s="13"/>
    </row>
    <row r="129">
      <c r="A129" s="15" t="str">
        <f t="shared" si="11"/>
        <v>E01:3aβ</v>
      </c>
      <c r="B129" s="15" t="s">
        <v>273</v>
      </c>
      <c r="C129" s="15">
        <v>0.0</v>
      </c>
      <c r="D129" s="15">
        <v>1.0</v>
      </c>
      <c r="E129" s="15">
        <v>3.0</v>
      </c>
      <c r="F129" s="4" t="s">
        <v>39</v>
      </c>
      <c r="G129" s="15"/>
      <c r="H129" s="15"/>
      <c r="I129" s="15"/>
      <c r="J129" s="16"/>
      <c r="K129" s="21"/>
      <c r="L129" s="21"/>
      <c r="M129" s="21"/>
      <c r="N129" s="18"/>
      <c r="O129" s="13"/>
    </row>
    <row r="130">
      <c r="A130" s="15" t="str">
        <f t="shared" si="11"/>
        <v>E01:3aγ</v>
      </c>
      <c r="B130" s="15" t="s">
        <v>273</v>
      </c>
      <c r="C130" s="15">
        <v>0.0</v>
      </c>
      <c r="D130" s="15">
        <v>1.0</v>
      </c>
      <c r="E130" s="15">
        <v>3.0</v>
      </c>
      <c r="F130" s="4" t="s">
        <v>49</v>
      </c>
      <c r="G130" s="15"/>
      <c r="H130" s="15"/>
      <c r="I130" s="15"/>
      <c r="J130" s="16"/>
      <c r="K130" s="21"/>
      <c r="L130" s="21"/>
      <c r="M130" s="21"/>
      <c r="N130" s="18"/>
      <c r="O130" s="13"/>
    </row>
    <row r="131">
      <c r="A131" s="15" t="str">
        <f t="shared" si="11"/>
        <v>E01:3aδ</v>
      </c>
      <c r="B131" s="15" t="s">
        <v>273</v>
      </c>
      <c r="C131" s="15">
        <v>0.0</v>
      </c>
      <c r="D131" s="15">
        <v>1.0</v>
      </c>
      <c r="E131" s="15">
        <v>3.0</v>
      </c>
      <c r="F131" s="4" t="s">
        <v>59</v>
      </c>
      <c r="G131" s="15"/>
      <c r="H131" s="15"/>
      <c r="I131" s="15"/>
      <c r="J131" s="16"/>
      <c r="K131" s="21"/>
      <c r="L131" s="21"/>
      <c r="M131" s="21"/>
      <c r="N131" s="18"/>
      <c r="O131" s="13"/>
    </row>
    <row r="132">
      <c r="A132" s="15" t="str">
        <f t="shared" si="11"/>
        <v>E01:3aε</v>
      </c>
      <c r="B132" s="15" t="s">
        <v>273</v>
      </c>
      <c r="C132" s="15">
        <v>0.0</v>
      </c>
      <c r="D132" s="15">
        <v>1.0</v>
      </c>
      <c r="E132" s="15">
        <v>3.0</v>
      </c>
      <c r="F132" s="4" t="s">
        <v>69</v>
      </c>
      <c r="G132" s="15"/>
      <c r="H132" s="15"/>
      <c r="I132" s="15"/>
      <c r="J132" s="16"/>
      <c r="K132" s="21"/>
      <c r="L132" s="21"/>
      <c r="M132" s="21"/>
      <c r="N132" s="18"/>
      <c r="O132" s="13"/>
    </row>
    <row r="133">
      <c r="A133" s="15" t="str">
        <f t="shared" si="11"/>
        <v>E01:3aζ</v>
      </c>
      <c r="B133" s="15" t="s">
        <v>273</v>
      </c>
      <c r="C133" s="15">
        <v>0.0</v>
      </c>
      <c r="D133" s="15">
        <v>1.0</v>
      </c>
      <c r="E133" s="15">
        <v>3.0</v>
      </c>
      <c r="F133" s="4" t="s">
        <v>79</v>
      </c>
      <c r="G133" s="15"/>
      <c r="H133" s="15"/>
      <c r="I133" s="15"/>
      <c r="J133" s="16"/>
      <c r="K133" s="21"/>
      <c r="L133" s="21"/>
      <c r="M133" s="21"/>
      <c r="N133" s="18"/>
      <c r="O133" s="13"/>
    </row>
    <row r="134">
      <c r="A134" s="15" t="str">
        <f t="shared" si="11"/>
        <v>E01:3aη</v>
      </c>
      <c r="B134" s="15" t="s">
        <v>273</v>
      </c>
      <c r="C134" s="15">
        <v>0.0</v>
      </c>
      <c r="D134" s="15">
        <v>1.0</v>
      </c>
      <c r="E134" s="15">
        <v>3.0</v>
      </c>
      <c r="F134" s="4" t="s">
        <v>95</v>
      </c>
      <c r="G134" s="15"/>
      <c r="H134" s="15"/>
      <c r="I134" s="15"/>
      <c r="J134" s="16"/>
      <c r="K134" s="21"/>
      <c r="L134" s="21"/>
      <c r="M134" s="21"/>
      <c r="N134" s="18"/>
      <c r="O134" s="13"/>
    </row>
    <row r="135">
      <c r="A135" s="15" t="str">
        <f t="shared" si="11"/>
        <v>E01:3aθ</v>
      </c>
      <c r="B135" s="15" t="s">
        <v>273</v>
      </c>
      <c r="C135" s="15">
        <v>0.0</v>
      </c>
      <c r="D135" s="15">
        <v>1.0</v>
      </c>
      <c r="E135" s="15">
        <v>3.0</v>
      </c>
      <c r="F135" s="4" t="s">
        <v>104</v>
      </c>
      <c r="G135" s="15"/>
      <c r="H135" s="15"/>
      <c r="I135" s="15"/>
      <c r="J135" s="16"/>
      <c r="K135" s="21"/>
      <c r="L135" s="21"/>
      <c r="M135" s="21"/>
      <c r="N135" s="18"/>
      <c r="O135" s="13"/>
    </row>
    <row r="136">
      <c r="A136" s="15" t="str">
        <f t="shared" si="11"/>
        <v>E01:3aι</v>
      </c>
      <c r="B136" s="15" t="s">
        <v>273</v>
      </c>
      <c r="C136" s="15">
        <v>0.0</v>
      </c>
      <c r="D136" s="15">
        <v>1.0</v>
      </c>
      <c r="E136" s="15">
        <v>3.0</v>
      </c>
      <c r="F136" s="4" t="s">
        <v>113</v>
      </c>
      <c r="G136" s="15"/>
      <c r="H136" s="15"/>
      <c r="I136" s="15"/>
      <c r="J136" s="16"/>
      <c r="K136" s="21"/>
      <c r="L136" s="21"/>
      <c r="M136" s="21"/>
      <c r="N136" s="18"/>
      <c r="O136" s="13"/>
    </row>
    <row r="137">
      <c r="A137" s="15" t="str">
        <f t="shared" si="11"/>
        <v>E01:3aκ</v>
      </c>
      <c r="B137" s="15" t="s">
        <v>273</v>
      </c>
      <c r="C137" s="15">
        <v>0.0</v>
      </c>
      <c r="D137" s="15">
        <v>1.0</v>
      </c>
      <c r="E137" s="15">
        <v>3.0</v>
      </c>
      <c r="F137" s="4" t="s">
        <v>122</v>
      </c>
      <c r="G137" s="15"/>
      <c r="H137" s="15"/>
      <c r="I137" s="15"/>
      <c r="J137" s="16"/>
      <c r="K137" s="21"/>
      <c r="L137" s="21"/>
      <c r="M137" s="21"/>
      <c r="N137" s="18"/>
      <c r="O137" s="13"/>
    </row>
    <row r="138">
      <c r="A138" s="15" t="str">
        <f t="shared" si="11"/>
        <v>E01:3aλ</v>
      </c>
      <c r="B138" s="15" t="s">
        <v>273</v>
      </c>
      <c r="C138" s="15">
        <v>0.0</v>
      </c>
      <c r="D138" s="15">
        <v>1.0</v>
      </c>
      <c r="E138" s="15">
        <v>3.0</v>
      </c>
      <c r="F138" s="4" t="s">
        <v>131</v>
      </c>
      <c r="G138" s="15"/>
      <c r="H138" s="15"/>
      <c r="I138" s="15"/>
      <c r="J138" s="16"/>
      <c r="K138" s="21"/>
      <c r="L138" s="21"/>
      <c r="M138" s="21"/>
      <c r="N138" s="18"/>
      <c r="O138" s="13"/>
    </row>
    <row r="139">
      <c r="A139" s="15" t="str">
        <f t="shared" si="11"/>
        <v>E01:3aμ</v>
      </c>
      <c r="B139" s="15" t="s">
        <v>273</v>
      </c>
      <c r="C139" s="15">
        <v>0.0</v>
      </c>
      <c r="D139" s="15">
        <v>1.0</v>
      </c>
      <c r="E139" s="15">
        <v>3.0</v>
      </c>
      <c r="F139" s="4" t="s">
        <v>140</v>
      </c>
      <c r="G139" s="15"/>
      <c r="H139" s="15"/>
      <c r="I139" s="15"/>
      <c r="J139" s="16"/>
      <c r="K139" s="21"/>
      <c r="L139" s="21"/>
      <c r="M139" s="21"/>
      <c r="N139" s="18"/>
      <c r="O139" s="13"/>
    </row>
    <row r="140">
      <c r="A140" s="15" t="str">
        <f t="shared" si="11"/>
        <v>E01:3aν</v>
      </c>
      <c r="B140" s="15" t="s">
        <v>273</v>
      </c>
      <c r="C140" s="15">
        <v>0.0</v>
      </c>
      <c r="D140" s="15">
        <v>1.0</v>
      </c>
      <c r="E140" s="15">
        <v>3.0</v>
      </c>
      <c r="F140" s="4" t="s">
        <v>149</v>
      </c>
      <c r="G140" s="15"/>
      <c r="H140" s="15"/>
      <c r="I140" s="15"/>
      <c r="J140" s="16"/>
      <c r="K140" s="21"/>
      <c r="L140" s="21"/>
      <c r="M140" s="21"/>
      <c r="N140" s="18"/>
      <c r="O140" s="13"/>
    </row>
    <row r="141" hidden="1">
      <c r="A141" s="15" t="str">
        <f t="shared" si="11"/>
        <v>E01:3b</v>
      </c>
      <c r="B141" s="15" t="s">
        <v>273</v>
      </c>
      <c r="C141" s="15">
        <v>0.0</v>
      </c>
      <c r="D141" s="15">
        <v>1.0</v>
      </c>
      <c r="E141" s="15">
        <v>3.0</v>
      </c>
      <c r="F141" s="8" t="s">
        <v>7</v>
      </c>
      <c r="G141" s="15" t="s">
        <v>23</v>
      </c>
      <c r="H141" s="15" t="s">
        <v>92</v>
      </c>
      <c r="I141" s="15" t="s">
        <v>367</v>
      </c>
      <c r="J141" s="16">
        <v>2.0</v>
      </c>
      <c r="K141" s="21">
        <v>-132.0</v>
      </c>
      <c r="L141" s="21">
        <v>-153.0</v>
      </c>
      <c r="M141" s="21">
        <v>-143.0</v>
      </c>
      <c r="N141" s="18" t="s">
        <v>281</v>
      </c>
      <c r="O141" s="13" t="s">
        <v>297</v>
      </c>
      <c r="P141" t="s">
        <v>57</v>
      </c>
      <c r="Q141" t="s">
        <v>276</v>
      </c>
      <c r="R141" t="s">
        <v>276</v>
      </c>
      <c r="S141" t="s">
        <v>47</v>
      </c>
      <c r="T141" t="s">
        <v>47</v>
      </c>
      <c r="U141" t="s">
        <v>26</v>
      </c>
    </row>
    <row r="142" hidden="1">
      <c r="A142" s="15" t="str">
        <f>if(OR(G142="Secondary Relay",G142="Prime Relay",G142="Citadel Class Relay"),F142,join("",if(B142="East Rim","E",if(B142="South Rim","S",if(B142="West Rim","W","N"))),C142,D142,":",E142,if(F142="S","",F142)))</f>
        <v>E01:3</v>
      </c>
      <c r="B142" s="15" t="s">
        <v>273</v>
      </c>
      <c r="C142" s="15">
        <v>0.0</v>
      </c>
      <c r="D142" s="15">
        <v>1.0</v>
      </c>
      <c r="E142" s="8">
        <v>3.0</v>
      </c>
      <c r="F142" s="8" t="s">
        <v>302</v>
      </c>
      <c r="G142" s="8" t="s">
        <v>303</v>
      </c>
      <c r="H142" t="s">
        <v>278</v>
      </c>
      <c r="I142" s="8" t="s">
        <v>368</v>
      </c>
      <c r="J142" s="16"/>
      <c r="K142" s="21"/>
      <c r="L142" s="21"/>
      <c r="M142" s="21"/>
      <c r="N142" s="18"/>
      <c r="O142" s="13"/>
      <c r="P142" t="s">
        <v>57</v>
      </c>
      <c r="Q142" t="s">
        <v>276</v>
      </c>
      <c r="R142" t="s">
        <v>57</v>
      </c>
      <c r="S142" t="s">
        <v>37</v>
      </c>
      <c r="T142" t="s">
        <v>26</v>
      </c>
      <c r="U142" t="s">
        <v>26</v>
      </c>
    </row>
    <row r="143" hidden="1">
      <c r="A143" s="15" t="str">
        <f>if(OR(G143="Secondary Relay",G143="Prime Relay"),F143,join("",if(B143="East Rim","E",if(B143="South Rim","S",if(B143="West Rim","W","N"))),C143,D143,":",E143,if(F143="S","",F143)))</f>
        <v>E01:4a</v>
      </c>
      <c r="B143" s="15" t="s">
        <v>273</v>
      </c>
      <c r="C143" s="15">
        <v>0.0</v>
      </c>
      <c r="D143" s="15">
        <v>1.0</v>
      </c>
      <c r="E143" s="15">
        <v>4.0</v>
      </c>
      <c r="F143" s="8" t="s">
        <v>6</v>
      </c>
      <c r="G143" s="15" t="s">
        <v>23</v>
      </c>
      <c r="H143" s="15" t="s">
        <v>288</v>
      </c>
      <c r="I143" s="15" t="s">
        <v>369</v>
      </c>
      <c r="J143" s="16">
        <v>0.0</v>
      </c>
      <c r="K143" s="21">
        <v>1532.0</v>
      </c>
      <c r="L143" s="21">
        <v>724.0</v>
      </c>
      <c r="M143" s="21">
        <v>1130.0</v>
      </c>
      <c r="N143" s="18" t="s">
        <v>26</v>
      </c>
      <c r="O143" s="13" t="s">
        <v>323</v>
      </c>
      <c r="P143" t="s">
        <v>57</v>
      </c>
      <c r="Q143" t="s">
        <v>57</v>
      </c>
      <c r="R143" t="s">
        <v>57</v>
      </c>
      <c r="S143" t="s">
        <v>47</v>
      </c>
      <c r="T143" t="s">
        <v>57</v>
      </c>
      <c r="U143" t="s">
        <v>26</v>
      </c>
    </row>
    <row r="144" hidden="1">
      <c r="A144" s="15" t="str">
        <f>if(OR(G144="Secondary Relay",G144="Prime Relay",G144="Citadel Class Relay"),F144,join("",if(B144="East Rim","E",if(B144="South Rim","S",if(B144="West Rim","W","N"))),C144,D144,":",E144,if(F144="S","",F144)))</f>
        <v>E01:4</v>
      </c>
      <c r="B144" s="15" t="s">
        <v>273</v>
      </c>
      <c r="C144" s="15">
        <v>0.0</v>
      </c>
      <c r="D144" s="15">
        <v>1.0</v>
      </c>
      <c r="E144" s="8">
        <v>4.0</v>
      </c>
      <c r="F144" s="8" t="s">
        <v>302</v>
      </c>
      <c r="G144" s="8" t="s">
        <v>303</v>
      </c>
      <c r="H144" t="s">
        <v>278</v>
      </c>
      <c r="I144" s="8" t="s">
        <v>368</v>
      </c>
      <c r="J144" s="16"/>
      <c r="K144" s="21"/>
      <c r="L144" s="21"/>
      <c r="M144" s="21"/>
      <c r="N144" s="18"/>
      <c r="O144" s="13"/>
      <c r="P144" t="s">
        <v>276</v>
      </c>
      <c r="Q144" t="s">
        <v>57</v>
      </c>
      <c r="R144" t="s">
        <v>276</v>
      </c>
      <c r="S144" t="s">
        <v>37</v>
      </c>
      <c r="T144" t="s">
        <v>26</v>
      </c>
      <c r="U144" t="s">
        <v>37</v>
      </c>
    </row>
    <row r="145">
      <c r="A145" s="15" t="str">
        <f t="shared" ref="A145:A153" si="12">if(OR(G145="Secondary Relay",G145="Prime Relay"),F145,join("",if(B145="East Rim","E",if(B145="South Rim","S",if(B145="West Rim","W","N"))),C145,D145,":",E145,if(F145="S","",F145)))</f>
        <v>E01:5a</v>
      </c>
      <c r="B145" s="15" t="s">
        <v>273</v>
      </c>
      <c r="C145" s="15">
        <v>0.0</v>
      </c>
      <c r="D145" s="15">
        <v>1.0</v>
      </c>
      <c r="E145" s="15">
        <v>5.0</v>
      </c>
      <c r="F145" s="8" t="s">
        <v>6</v>
      </c>
      <c r="G145" s="15" t="s">
        <v>22</v>
      </c>
      <c r="H145" s="15" t="s">
        <v>92</v>
      </c>
      <c r="I145" s="15" t="s">
        <v>355</v>
      </c>
      <c r="J145" s="16">
        <v>6.0</v>
      </c>
      <c r="K145" s="21">
        <v>554.0</v>
      </c>
      <c r="L145" s="21">
        <v>481.0</v>
      </c>
      <c r="M145" s="21">
        <v>520.0</v>
      </c>
      <c r="N145" s="18" t="s">
        <v>26</v>
      </c>
      <c r="O145" s="13" t="s">
        <v>354</v>
      </c>
      <c r="P145" t="s">
        <v>57</v>
      </c>
      <c r="Q145" t="s">
        <v>57</v>
      </c>
      <c r="R145" t="s">
        <v>276</v>
      </c>
      <c r="S145" t="s">
        <v>37</v>
      </c>
      <c r="T145" t="s">
        <v>37</v>
      </c>
      <c r="U145" t="s">
        <v>37</v>
      </c>
    </row>
    <row r="146">
      <c r="A146" s="15" t="str">
        <f t="shared" si="12"/>
        <v>E01:5aα</v>
      </c>
      <c r="B146" s="15" t="s">
        <v>273</v>
      </c>
      <c r="C146" s="15">
        <v>0.0</v>
      </c>
      <c r="D146" s="15">
        <v>1.0</v>
      </c>
      <c r="E146" s="15">
        <v>5.0</v>
      </c>
      <c r="F146" s="15" t="s">
        <v>29</v>
      </c>
      <c r="G146" s="15"/>
      <c r="H146" s="15"/>
      <c r="I146" s="15"/>
      <c r="J146" s="16"/>
      <c r="K146" s="21"/>
      <c r="L146" s="21"/>
      <c r="M146" s="21"/>
      <c r="N146" s="18"/>
      <c r="O146" s="13"/>
    </row>
    <row r="147">
      <c r="A147" s="15" t="str">
        <f t="shared" si="12"/>
        <v>E01:5aβ</v>
      </c>
      <c r="B147" s="15" t="s">
        <v>273</v>
      </c>
      <c r="C147" s="15">
        <v>0.0</v>
      </c>
      <c r="D147" s="15">
        <v>1.0</v>
      </c>
      <c r="E147" s="15">
        <v>5.0</v>
      </c>
      <c r="F147" s="15" t="s">
        <v>39</v>
      </c>
      <c r="G147" s="15"/>
      <c r="H147" s="15"/>
      <c r="I147" s="15"/>
      <c r="J147" s="16"/>
      <c r="K147" s="21"/>
      <c r="L147" s="21"/>
      <c r="M147" s="21"/>
      <c r="N147" s="18"/>
      <c r="O147" s="13"/>
    </row>
    <row r="148">
      <c r="A148" s="15" t="str">
        <f t="shared" si="12"/>
        <v>E01:5aγ</v>
      </c>
      <c r="B148" s="15" t="s">
        <v>273</v>
      </c>
      <c r="C148" s="15">
        <v>0.0</v>
      </c>
      <c r="D148" s="15">
        <v>1.0</v>
      </c>
      <c r="E148" s="15">
        <v>5.0</v>
      </c>
      <c r="F148" s="15" t="s">
        <v>49</v>
      </c>
      <c r="G148" s="15"/>
      <c r="H148" s="15"/>
      <c r="I148" s="15"/>
      <c r="J148" s="16"/>
      <c r="K148" s="21"/>
      <c r="L148" s="21"/>
      <c r="M148" s="21"/>
      <c r="N148" s="18"/>
      <c r="O148" s="13"/>
    </row>
    <row r="149">
      <c r="A149" s="15" t="str">
        <f t="shared" si="12"/>
        <v>E01:5aδ</v>
      </c>
      <c r="B149" s="15" t="s">
        <v>273</v>
      </c>
      <c r="C149" s="15">
        <v>0.0</v>
      </c>
      <c r="D149" s="15">
        <v>1.0</v>
      </c>
      <c r="E149" s="15">
        <v>5.0</v>
      </c>
      <c r="F149" s="15" t="s">
        <v>59</v>
      </c>
      <c r="G149" s="15"/>
      <c r="H149" s="15"/>
      <c r="I149" s="15"/>
      <c r="J149" s="16"/>
      <c r="K149" s="21"/>
      <c r="L149" s="21"/>
      <c r="M149" s="21"/>
      <c r="N149" s="18"/>
      <c r="O149" s="13"/>
    </row>
    <row r="150">
      <c r="A150" s="15" t="str">
        <f t="shared" si="12"/>
        <v>E01:5aε</v>
      </c>
      <c r="B150" s="15" t="s">
        <v>273</v>
      </c>
      <c r="C150" s="15">
        <v>0.0</v>
      </c>
      <c r="D150" s="15">
        <v>1.0</v>
      </c>
      <c r="E150" s="15">
        <v>5.0</v>
      </c>
      <c r="F150" s="15" t="s">
        <v>69</v>
      </c>
      <c r="G150" s="15"/>
      <c r="H150" s="15"/>
      <c r="I150" s="15"/>
      <c r="J150" s="16"/>
      <c r="K150" s="21"/>
      <c r="L150" s="21"/>
      <c r="M150" s="21"/>
      <c r="N150" s="18"/>
      <c r="O150" s="13"/>
    </row>
    <row r="151">
      <c r="A151" s="15" t="str">
        <f t="shared" si="12"/>
        <v>E01:5aζ</v>
      </c>
      <c r="B151" s="15" t="s">
        <v>273</v>
      </c>
      <c r="C151" s="15">
        <v>0.0</v>
      </c>
      <c r="D151" s="15">
        <v>1.0</v>
      </c>
      <c r="E151" s="15">
        <v>5.0</v>
      </c>
      <c r="F151" s="15" t="s">
        <v>79</v>
      </c>
      <c r="G151" s="15"/>
      <c r="H151" s="15"/>
      <c r="I151" s="15"/>
      <c r="J151" s="16"/>
      <c r="K151" s="21"/>
      <c r="L151" s="21"/>
      <c r="M151" s="21"/>
      <c r="N151" s="18"/>
      <c r="O151" s="13"/>
    </row>
    <row r="152" hidden="1">
      <c r="A152" s="15" t="str">
        <f t="shared" si="12"/>
        <v>E01:5b</v>
      </c>
      <c r="B152" s="15" t="s">
        <v>273</v>
      </c>
      <c r="C152" s="15">
        <v>0.0</v>
      </c>
      <c r="D152" s="15">
        <v>1.0</v>
      </c>
      <c r="E152" s="15">
        <v>5.0</v>
      </c>
      <c r="F152" s="8" t="s">
        <v>7</v>
      </c>
      <c r="G152" s="15" t="s">
        <v>23</v>
      </c>
      <c r="H152" s="15" t="s">
        <v>291</v>
      </c>
      <c r="I152" s="15" t="s">
        <v>371</v>
      </c>
      <c r="J152" s="16">
        <v>2.0</v>
      </c>
      <c r="K152" s="21">
        <v>491.0</v>
      </c>
      <c r="L152" s="21">
        <v>349.0</v>
      </c>
      <c r="M152" s="21">
        <v>421.0</v>
      </c>
      <c r="N152" s="18" t="s">
        <v>26</v>
      </c>
      <c r="O152" s="13" t="s">
        <v>325</v>
      </c>
      <c r="P152" t="s">
        <v>47</v>
      </c>
      <c r="Q152" t="s">
        <v>276</v>
      </c>
      <c r="R152" t="s">
        <v>276</v>
      </c>
      <c r="S152" t="s">
        <v>57</v>
      </c>
      <c r="T152" t="s">
        <v>37</v>
      </c>
      <c r="U152" t="s">
        <v>26</v>
      </c>
    </row>
    <row r="153" hidden="1">
      <c r="A153" s="15" t="str">
        <f t="shared" si="12"/>
        <v>E01:5c</v>
      </c>
      <c r="B153" s="15" t="s">
        <v>273</v>
      </c>
      <c r="C153" s="15">
        <v>0.0</v>
      </c>
      <c r="D153" s="15">
        <v>1.0</v>
      </c>
      <c r="E153" s="15">
        <v>5.0</v>
      </c>
      <c r="F153" s="8" t="s">
        <v>8</v>
      </c>
      <c r="G153" s="15" t="s">
        <v>23</v>
      </c>
      <c r="H153" s="15" t="s">
        <v>93</v>
      </c>
      <c r="I153" s="15" t="s">
        <v>372</v>
      </c>
      <c r="J153" s="16">
        <v>2.0</v>
      </c>
      <c r="K153" s="21">
        <v>196.0</v>
      </c>
      <c r="L153" s="21">
        <v>161.0</v>
      </c>
      <c r="M153" s="21">
        <v>177.0</v>
      </c>
      <c r="N153" s="18" t="s">
        <v>26</v>
      </c>
      <c r="O153" s="13" t="s">
        <v>307</v>
      </c>
      <c r="P153" t="s">
        <v>57</v>
      </c>
      <c r="Q153" t="s">
        <v>26</v>
      </c>
      <c r="R153" t="s">
        <v>57</v>
      </c>
      <c r="S153" t="s">
        <v>57</v>
      </c>
      <c r="T153" t="s">
        <v>26</v>
      </c>
      <c r="U153" t="s">
        <v>26</v>
      </c>
    </row>
    <row r="154" hidden="1">
      <c r="A154" s="15" t="str">
        <f t="shared" ref="A154:A155" si="13">if(OR(G154="Secondary Relay",G154="Prime Relay",G154="Citadel Class Relay"),F154,join("",if(B154="East Rim","E",if(B154="South Rim","S",if(B154="West Rim","W","N"))),C154,D154,":",E154,if(F154="S","",F154)))</f>
        <v>E01-E20 Primary Relay</v>
      </c>
      <c r="B154" s="15" t="s">
        <v>273</v>
      </c>
      <c r="C154" s="15">
        <v>0.0</v>
      </c>
      <c r="D154" s="15">
        <v>1.0</v>
      </c>
      <c r="E154" s="15">
        <v>5.0</v>
      </c>
      <c r="F154" s="8" t="s">
        <v>373</v>
      </c>
      <c r="G154" s="15" t="s">
        <v>219</v>
      </c>
      <c r="H154" s="38"/>
      <c r="I154" s="38"/>
      <c r="J154" s="16"/>
      <c r="K154" s="21"/>
      <c r="L154" s="21"/>
      <c r="M154" s="21"/>
      <c r="N154" s="18"/>
      <c r="O154" s="13"/>
      <c r="P154" s="38"/>
      <c r="Q154" s="38"/>
      <c r="R154" s="38"/>
      <c r="S154" s="38"/>
      <c r="T154" s="38"/>
      <c r="U154" s="38"/>
    </row>
    <row r="155" hidden="1">
      <c r="A155" s="15" t="str">
        <f t="shared" si="13"/>
        <v>E01:5</v>
      </c>
      <c r="B155" s="15" t="s">
        <v>273</v>
      </c>
      <c r="C155" s="15">
        <v>0.0</v>
      </c>
      <c r="D155" s="15">
        <v>1.0</v>
      </c>
      <c r="E155" s="8">
        <v>5.0</v>
      </c>
      <c r="F155" s="8" t="s">
        <v>302</v>
      </c>
      <c r="G155" s="8" t="s">
        <v>303</v>
      </c>
      <c r="H155" t="s">
        <v>278</v>
      </c>
      <c r="I155" s="8" t="s">
        <v>330</v>
      </c>
      <c r="J155" s="16"/>
      <c r="K155" s="21"/>
      <c r="L155" s="21"/>
      <c r="M155" s="21"/>
      <c r="N155" s="18"/>
      <c r="O155" s="13"/>
      <c r="P155" t="s">
        <v>57</v>
      </c>
      <c r="Q155" t="s">
        <v>57</v>
      </c>
      <c r="R155" t="s">
        <v>57</v>
      </c>
      <c r="S155" t="s">
        <v>47</v>
      </c>
      <c r="T155" t="s">
        <v>37</v>
      </c>
      <c r="U155" t="s">
        <v>26</v>
      </c>
    </row>
    <row r="156">
      <c r="A156" s="15" t="str">
        <f t="shared" ref="A156:A200" si="14">if(OR(G156="Secondary Relay",G156="Prime Relay"),F156,join("",if(B156="East Rim","E",if(B156="South Rim","S",if(B156="West Rim","W","N"))),C156,D156,":",E156,if(F156="S","",F156)))</f>
        <v>E01:6a</v>
      </c>
      <c r="B156" s="15" t="s">
        <v>273</v>
      </c>
      <c r="C156" s="15">
        <v>0.0</v>
      </c>
      <c r="D156" s="15">
        <v>1.0</v>
      </c>
      <c r="E156" s="15">
        <v>6.0</v>
      </c>
      <c r="F156" s="8" t="s">
        <v>6</v>
      </c>
      <c r="G156" s="15" t="s">
        <v>22</v>
      </c>
      <c r="H156" s="15" t="s">
        <v>93</v>
      </c>
      <c r="I156" s="15" t="s">
        <v>375</v>
      </c>
      <c r="J156" s="16">
        <v>9.0</v>
      </c>
      <c r="K156" s="21">
        <v>862.0</v>
      </c>
      <c r="L156" s="21">
        <v>813.0</v>
      </c>
      <c r="M156" s="21">
        <v>836.0</v>
      </c>
      <c r="N156" s="18" t="s">
        <v>26</v>
      </c>
      <c r="O156" s="13" t="s">
        <v>290</v>
      </c>
      <c r="P156" t="s">
        <v>57</v>
      </c>
      <c r="Q156" t="s">
        <v>276</v>
      </c>
      <c r="R156" t="s">
        <v>57</v>
      </c>
      <c r="S156" t="s">
        <v>37</v>
      </c>
      <c r="T156" t="s">
        <v>37</v>
      </c>
      <c r="U156" t="s">
        <v>26</v>
      </c>
    </row>
    <row r="157">
      <c r="A157" s="15" t="str">
        <f t="shared" si="14"/>
        <v>E01:6aα</v>
      </c>
      <c r="B157" s="15" t="s">
        <v>273</v>
      </c>
      <c r="C157" s="15">
        <v>0.0</v>
      </c>
      <c r="D157" s="15">
        <v>1.0</v>
      </c>
      <c r="E157" s="15">
        <v>6.0</v>
      </c>
      <c r="F157" s="15" t="s">
        <v>29</v>
      </c>
      <c r="G157" s="15"/>
      <c r="H157" s="15"/>
      <c r="I157" s="15"/>
      <c r="J157" s="16"/>
      <c r="K157" s="21"/>
      <c r="L157" s="21"/>
      <c r="M157" s="21"/>
      <c r="N157" s="18"/>
      <c r="O157" s="13"/>
    </row>
    <row r="158">
      <c r="A158" s="15" t="str">
        <f t="shared" si="14"/>
        <v>E01:6aβ</v>
      </c>
      <c r="B158" s="15" t="s">
        <v>273</v>
      </c>
      <c r="C158" s="15">
        <v>0.0</v>
      </c>
      <c r="D158" s="15">
        <v>1.0</v>
      </c>
      <c r="E158" s="15">
        <v>6.0</v>
      </c>
      <c r="F158" s="15" t="s">
        <v>39</v>
      </c>
      <c r="G158" s="15"/>
      <c r="H158" s="15"/>
      <c r="I158" s="15"/>
      <c r="J158" s="16"/>
      <c r="K158" s="21"/>
      <c r="L158" s="21"/>
      <c r="M158" s="21"/>
      <c r="N158" s="18"/>
      <c r="O158" s="13"/>
    </row>
    <row r="159">
      <c r="A159" s="15" t="str">
        <f t="shared" si="14"/>
        <v>E01:6aγ</v>
      </c>
      <c r="B159" s="15" t="s">
        <v>273</v>
      </c>
      <c r="C159" s="15">
        <v>0.0</v>
      </c>
      <c r="D159" s="15">
        <v>1.0</v>
      </c>
      <c r="E159" s="15">
        <v>6.0</v>
      </c>
      <c r="F159" s="15" t="s">
        <v>49</v>
      </c>
      <c r="G159" s="15"/>
      <c r="H159" s="15"/>
      <c r="I159" s="15"/>
      <c r="J159" s="16"/>
      <c r="K159" s="21"/>
      <c r="L159" s="21"/>
      <c r="M159" s="21"/>
      <c r="N159" s="18"/>
      <c r="O159" s="13"/>
    </row>
    <row r="160">
      <c r="A160" s="15" t="str">
        <f t="shared" si="14"/>
        <v>E01:6aδ</v>
      </c>
      <c r="B160" s="15" t="s">
        <v>273</v>
      </c>
      <c r="C160" s="15">
        <v>0.0</v>
      </c>
      <c r="D160" s="15">
        <v>1.0</v>
      </c>
      <c r="E160" s="15">
        <v>6.0</v>
      </c>
      <c r="F160" s="15" t="s">
        <v>59</v>
      </c>
      <c r="G160" s="15"/>
      <c r="H160" s="15"/>
      <c r="I160" s="15"/>
      <c r="J160" s="16"/>
      <c r="K160" s="21"/>
      <c r="L160" s="21"/>
      <c r="M160" s="21"/>
      <c r="N160" s="18"/>
      <c r="O160" s="13"/>
    </row>
    <row r="161">
      <c r="A161" s="15" t="str">
        <f t="shared" si="14"/>
        <v>E01:6aε</v>
      </c>
      <c r="B161" s="15" t="s">
        <v>273</v>
      </c>
      <c r="C161" s="15">
        <v>0.0</v>
      </c>
      <c r="D161" s="15">
        <v>1.0</v>
      </c>
      <c r="E161" s="15">
        <v>6.0</v>
      </c>
      <c r="F161" s="15" t="s">
        <v>69</v>
      </c>
      <c r="G161" s="15"/>
      <c r="H161" s="15"/>
      <c r="I161" s="15"/>
      <c r="J161" s="16"/>
      <c r="K161" s="21"/>
      <c r="L161" s="21"/>
      <c r="M161" s="21"/>
      <c r="N161" s="18"/>
      <c r="O161" s="13"/>
    </row>
    <row r="162">
      <c r="A162" s="15" t="str">
        <f t="shared" si="14"/>
        <v>E01:6aζ</v>
      </c>
      <c r="B162" s="15" t="s">
        <v>273</v>
      </c>
      <c r="C162" s="15">
        <v>0.0</v>
      </c>
      <c r="D162" s="15">
        <v>1.0</v>
      </c>
      <c r="E162" s="15">
        <v>6.0</v>
      </c>
      <c r="F162" s="15" t="s">
        <v>79</v>
      </c>
      <c r="G162" s="15"/>
      <c r="H162" s="15"/>
      <c r="I162" s="15"/>
      <c r="J162" s="16"/>
      <c r="K162" s="21"/>
      <c r="L162" s="21"/>
      <c r="M162" s="21"/>
      <c r="N162" s="18"/>
      <c r="O162" s="13"/>
    </row>
    <row r="163">
      <c r="A163" s="15" t="str">
        <f t="shared" si="14"/>
        <v>E01:6aη</v>
      </c>
      <c r="B163" s="15" t="s">
        <v>273</v>
      </c>
      <c r="C163" s="15">
        <v>0.0</v>
      </c>
      <c r="D163" s="15">
        <v>1.0</v>
      </c>
      <c r="E163" s="15">
        <v>6.0</v>
      </c>
      <c r="F163" s="15" t="s">
        <v>95</v>
      </c>
      <c r="G163" s="15"/>
      <c r="H163" s="15"/>
      <c r="I163" s="15"/>
      <c r="J163" s="16"/>
      <c r="K163" s="21"/>
      <c r="L163" s="21"/>
      <c r="M163" s="21"/>
      <c r="N163" s="18"/>
      <c r="O163" s="13"/>
    </row>
    <row r="164">
      <c r="A164" s="15" t="str">
        <f t="shared" si="14"/>
        <v>E01:6aθ</v>
      </c>
      <c r="B164" s="15" t="s">
        <v>273</v>
      </c>
      <c r="C164" s="15">
        <v>0.0</v>
      </c>
      <c r="D164" s="15">
        <v>1.0</v>
      </c>
      <c r="E164" s="15">
        <v>6.0</v>
      </c>
      <c r="F164" s="15" t="s">
        <v>104</v>
      </c>
      <c r="G164" s="15"/>
      <c r="H164" s="15"/>
      <c r="I164" s="15"/>
      <c r="J164" s="16"/>
      <c r="K164" s="21"/>
      <c r="L164" s="21"/>
      <c r="M164" s="21"/>
      <c r="N164" s="18"/>
      <c r="O164" s="13"/>
    </row>
    <row r="165">
      <c r="A165" s="15" t="str">
        <f t="shared" si="14"/>
        <v>E01:6aι</v>
      </c>
      <c r="B165" s="15" t="s">
        <v>273</v>
      </c>
      <c r="C165" s="15">
        <v>0.0</v>
      </c>
      <c r="D165" s="15">
        <v>1.0</v>
      </c>
      <c r="E165" s="15">
        <v>6.0</v>
      </c>
      <c r="F165" s="15" t="s">
        <v>113</v>
      </c>
      <c r="G165" s="15"/>
      <c r="H165" s="15"/>
      <c r="I165" s="15"/>
      <c r="J165" s="16"/>
      <c r="K165" s="21"/>
      <c r="L165" s="21"/>
      <c r="M165" s="21"/>
      <c r="N165" s="18"/>
      <c r="O165" s="13"/>
    </row>
    <row r="166">
      <c r="A166" s="15" t="str">
        <f t="shared" si="14"/>
        <v>E01:6b</v>
      </c>
      <c r="B166" s="15" t="s">
        <v>273</v>
      </c>
      <c r="C166" s="15">
        <v>0.0</v>
      </c>
      <c r="D166" s="15">
        <v>1.0</v>
      </c>
      <c r="E166" s="15">
        <v>6.0</v>
      </c>
      <c r="F166" s="8" t="s">
        <v>7</v>
      </c>
      <c r="G166" s="5" t="s">
        <v>22</v>
      </c>
      <c r="H166" t="s">
        <v>90</v>
      </c>
      <c r="I166" s="15" t="s">
        <v>377</v>
      </c>
      <c r="J166" s="16">
        <v>7.0</v>
      </c>
      <c r="K166" s="21">
        <v>580.0</v>
      </c>
      <c r="L166" s="21">
        <v>485.0</v>
      </c>
      <c r="M166" s="21">
        <v>531.0</v>
      </c>
      <c r="N166" s="18" t="s">
        <v>26</v>
      </c>
      <c r="O166" s="13" t="s">
        <v>354</v>
      </c>
      <c r="P166" t="s">
        <v>311</v>
      </c>
      <c r="Q166" t="s">
        <v>57</v>
      </c>
      <c r="R166" t="s">
        <v>57</v>
      </c>
      <c r="S166" t="s">
        <v>47</v>
      </c>
      <c r="T166" t="s">
        <v>311</v>
      </c>
      <c r="U166" t="s">
        <v>26</v>
      </c>
    </row>
    <row r="167">
      <c r="A167" s="15" t="str">
        <f t="shared" si="14"/>
        <v>E01:6bα</v>
      </c>
      <c r="B167" s="15" t="s">
        <v>273</v>
      </c>
      <c r="C167" s="15">
        <v>0.0</v>
      </c>
      <c r="D167" s="15">
        <v>1.0</v>
      </c>
      <c r="E167" s="15">
        <v>6.0</v>
      </c>
      <c r="F167" s="15" t="s">
        <v>30</v>
      </c>
      <c r="G167" s="5"/>
      <c r="I167" s="15"/>
      <c r="J167" s="16"/>
      <c r="K167" s="21"/>
      <c r="L167" s="21"/>
      <c r="M167" s="21"/>
      <c r="N167" s="18"/>
      <c r="O167" s="13"/>
    </row>
    <row r="168">
      <c r="A168" s="15" t="str">
        <f t="shared" si="14"/>
        <v>E01:6bβ</v>
      </c>
      <c r="B168" s="15" t="s">
        <v>273</v>
      </c>
      <c r="C168" s="15">
        <v>0.0</v>
      </c>
      <c r="D168" s="15">
        <v>1.0</v>
      </c>
      <c r="E168" s="15">
        <v>6.0</v>
      </c>
      <c r="F168" s="15" t="s">
        <v>40</v>
      </c>
      <c r="G168" s="5"/>
      <c r="I168" s="15"/>
      <c r="J168" s="16"/>
      <c r="K168" s="21"/>
      <c r="L168" s="21"/>
      <c r="M168" s="21"/>
      <c r="N168" s="18"/>
      <c r="O168" s="13"/>
    </row>
    <row r="169">
      <c r="A169" s="15" t="str">
        <f t="shared" si="14"/>
        <v>E01:6bγ</v>
      </c>
      <c r="B169" s="15" t="s">
        <v>273</v>
      </c>
      <c r="C169" s="15">
        <v>0.0</v>
      </c>
      <c r="D169" s="15">
        <v>1.0</v>
      </c>
      <c r="E169" s="15">
        <v>6.0</v>
      </c>
      <c r="F169" s="15" t="s">
        <v>50</v>
      </c>
      <c r="G169" s="5"/>
      <c r="I169" s="15"/>
      <c r="J169" s="16"/>
      <c r="K169" s="21"/>
      <c r="L169" s="21"/>
      <c r="M169" s="21"/>
      <c r="N169" s="18"/>
      <c r="O169" s="13"/>
    </row>
    <row r="170">
      <c r="A170" s="15" t="str">
        <f t="shared" si="14"/>
        <v>E01:6bδ</v>
      </c>
      <c r="B170" s="15" t="s">
        <v>273</v>
      </c>
      <c r="C170" s="15">
        <v>0.0</v>
      </c>
      <c r="D170" s="15">
        <v>1.0</v>
      </c>
      <c r="E170" s="15">
        <v>6.0</v>
      </c>
      <c r="F170" s="15" t="s">
        <v>60</v>
      </c>
      <c r="G170" s="5"/>
      <c r="I170" s="15"/>
      <c r="J170" s="16"/>
      <c r="K170" s="21"/>
      <c r="L170" s="21"/>
      <c r="M170" s="21"/>
      <c r="N170" s="18"/>
      <c r="O170" s="13"/>
    </row>
    <row r="171">
      <c r="A171" s="15" t="str">
        <f t="shared" si="14"/>
        <v>E01:6bε</v>
      </c>
      <c r="B171" s="15" t="s">
        <v>273</v>
      </c>
      <c r="C171" s="15">
        <v>0.0</v>
      </c>
      <c r="D171" s="15">
        <v>1.0</v>
      </c>
      <c r="E171" s="15">
        <v>6.0</v>
      </c>
      <c r="F171" s="15" t="s">
        <v>70</v>
      </c>
      <c r="G171" s="5"/>
      <c r="I171" s="15"/>
      <c r="J171" s="16"/>
      <c r="K171" s="21"/>
      <c r="L171" s="21"/>
      <c r="M171" s="21"/>
      <c r="N171" s="18"/>
      <c r="O171" s="13"/>
    </row>
    <row r="172">
      <c r="A172" s="15" t="str">
        <f t="shared" si="14"/>
        <v>E01:6bζ</v>
      </c>
      <c r="B172" s="15" t="s">
        <v>273</v>
      </c>
      <c r="C172" s="15">
        <v>0.0</v>
      </c>
      <c r="D172" s="15">
        <v>1.0</v>
      </c>
      <c r="E172" s="15">
        <v>6.0</v>
      </c>
      <c r="F172" s="15" t="s">
        <v>80</v>
      </c>
      <c r="G172" s="5"/>
      <c r="I172" s="15"/>
      <c r="J172" s="16"/>
      <c r="K172" s="21"/>
      <c r="L172" s="21"/>
      <c r="M172" s="21"/>
      <c r="N172" s="18"/>
      <c r="O172" s="13"/>
    </row>
    <row r="173">
      <c r="A173" s="15" t="str">
        <f t="shared" si="14"/>
        <v>E01:6bη</v>
      </c>
      <c r="B173" s="15" t="s">
        <v>273</v>
      </c>
      <c r="C173" s="15">
        <v>0.0</v>
      </c>
      <c r="D173" s="15">
        <v>1.0</v>
      </c>
      <c r="E173" s="15">
        <v>6.0</v>
      </c>
      <c r="F173" s="15" t="s">
        <v>96</v>
      </c>
      <c r="G173" s="5"/>
      <c r="I173" s="15"/>
      <c r="J173" s="16"/>
      <c r="K173" s="21"/>
      <c r="L173" s="21"/>
      <c r="M173" s="21"/>
      <c r="N173" s="18"/>
      <c r="O173" s="13"/>
    </row>
    <row r="174" hidden="1">
      <c r="A174" s="15" t="str">
        <f t="shared" si="14"/>
        <v>E01:6c</v>
      </c>
      <c r="B174" s="15" t="s">
        <v>273</v>
      </c>
      <c r="C174" s="15">
        <v>0.0</v>
      </c>
      <c r="D174" s="15">
        <v>1.0</v>
      </c>
      <c r="E174" s="15">
        <v>6.0</v>
      </c>
      <c r="F174" s="8" t="s">
        <v>8</v>
      </c>
      <c r="G174" s="15" t="s">
        <v>23</v>
      </c>
      <c r="H174" s="15" t="s">
        <v>278</v>
      </c>
      <c r="I174" s="15" t="s">
        <v>292</v>
      </c>
      <c r="J174" s="16">
        <v>1.0</v>
      </c>
      <c r="K174" s="21">
        <v>77.0</v>
      </c>
      <c r="L174" s="21">
        <v>70.0</v>
      </c>
      <c r="M174" s="21">
        <v>72.0</v>
      </c>
      <c r="N174" s="18">
        <v>0.19</v>
      </c>
      <c r="O174" s="13" t="s">
        <v>336</v>
      </c>
      <c r="P174" t="s">
        <v>276</v>
      </c>
      <c r="Q174" t="s">
        <v>276</v>
      </c>
      <c r="R174" t="s">
        <v>57</v>
      </c>
      <c r="S174" t="s">
        <v>26</v>
      </c>
      <c r="T174" t="s">
        <v>47</v>
      </c>
      <c r="U174" t="s">
        <v>26</v>
      </c>
    </row>
    <row r="175">
      <c r="A175" s="15" t="str">
        <f t="shared" si="14"/>
        <v>E01:6d</v>
      </c>
      <c r="B175" s="15" t="s">
        <v>273</v>
      </c>
      <c r="C175" s="15">
        <v>0.0</v>
      </c>
      <c r="D175" s="15">
        <v>1.0</v>
      </c>
      <c r="E175" s="15">
        <v>6.0</v>
      </c>
      <c r="F175" s="8" t="s">
        <v>9</v>
      </c>
      <c r="G175" s="15" t="s">
        <v>22</v>
      </c>
      <c r="H175" s="15" t="s">
        <v>91</v>
      </c>
      <c r="I175" s="15" t="s">
        <v>378</v>
      </c>
      <c r="J175" s="16">
        <v>9.0</v>
      </c>
      <c r="K175" s="21">
        <v>-214.0</v>
      </c>
      <c r="L175" s="21">
        <v>-231.0</v>
      </c>
      <c r="M175" s="21">
        <v>-224.0</v>
      </c>
      <c r="N175" s="18" t="s">
        <v>26</v>
      </c>
      <c r="O175" s="13" t="s">
        <v>379</v>
      </c>
      <c r="P175" t="s">
        <v>26</v>
      </c>
      <c r="Q175" t="s">
        <v>276</v>
      </c>
      <c r="R175" t="s">
        <v>276</v>
      </c>
      <c r="S175" t="s">
        <v>26</v>
      </c>
      <c r="T175" t="s">
        <v>26</v>
      </c>
      <c r="U175" t="s">
        <v>276</v>
      </c>
    </row>
    <row r="176">
      <c r="A176" s="15" t="str">
        <f t="shared" si="14"/>
        <v>E01:6dα</v>
      </c>
      <c r="B176" s="15" t="s">
        <v>273</v>
      </c>
      <c r="C176" s="15">
        <v>0.0</v>
      </c>
      <c r="D176" s="15">
        <v>1.0</v>
      </c>
      <c r="E176" s="15">
        <v>6.0</v>
      </c>
      <c r="F176" s="15" t="s">
        <v>32</v>
      </c>
      <c r="G176" s="15"/>
      <c r="H176" s="15"/>
      <c r="I176" s="15"/>
      <c r="J176" s="16"/>
      <c r="K176" s="21"/>
      <c r="L176" s="21"/>
      <c r="M176" s="21"/>
      <c r="N176" s="18"/>
      <c r="O176" s="13"/>
    </row>
    <row r="177">
      <c r="A177" s="15" t="str">
        <f t="shared" si="14"/>
        <v>E01:6dβ</v>
      </c>
      <c r="B177" s="15" t="s">
        <v>273</v>
      </c>
      <c r="C177" s="15">
        <v>0.0</v>
      </c>
      <c r="D177" s="15">
        <v>1.0</v>
      </c>
      <c r="E177" s="15">
        <v>6.0</v>
      </c>
      <c r="F177" s="15" t="s">
        <v>42</v>
      </c>
      <c r="G177" s="15"/>
      <c r="H177" s="15"/>
      <c r="I177" s="15"/>
      <c r="J177" s="16"/>
      <c r="K177" s="21"/>
      <c r="L177" s="21"/>
      <c r="M177" s="21"/>
      <c r="N177" s="18"/>
      <c r="O177" s="13"/>
    </row>
    <row r="178">
      <c r="A178" s="15" t="str">
        <f t="shared" si="14"/>
        <v>E01:6dγ</v>
      </c>
      <c r="B178" s="15" t="s">
        <v>273</v>
      </c>
      <c r="C178" s="15">
        <v>0.0</v>
      </c>
      <c r="D178" s="15">
        <v>1.0</v>
      </c>
      <c r="E178" s="15">
        <v>6.0</v>
      </c>
      <c r="F178" s="15" t="s">
        <v>52</v>
      </c>
      <c r="G178" s="15"/>
      <c r="H178" s="15"/>
      <c r="I178" s="15"/>
      <c r="J178" s="16"/>
      <c r="K178" s="21"/>
      <c r="L178" s="21"/>
      <c r="M178" s="21"/>
      <c r="N178" s="18"/>
      <c r="O178" s="13"/>
    </row>
    <row r="179">
      <c r="A179" s="15" t="str">
        <f t="shared" si="14"/>
        <v>E01:6dδ</v>
      </c>
      <c r="B179" s="15" t="s">
        <v>273</v>
      </c>
      <c r="C179" s="15">
        <v>0.0</v>
      </c>
      <c r="D179" s="15">
        <v>1.0</v>
      </c>
      <c r="E179" s="15">
        <v>6.0</v>
      </c>
      <c r="F179" s="15" t="s">
        <v>62</v>
      </c>
      <c r="G179" s="15"/>
      <c r="H179" s="15"/>
      <c r="I179" s="15"/>
      <c r="J179" s="16"/>
      <c r="K179" s="21"/>
      <c r="L179" s="21"/>
      <c r="M179" s="21"/>
      <c r="N179" s="18"/>
      <c r="O179" s="13"/>
    </row>
    <row r="180">
      <c r="A180" s="15" t="str">
        <f t="shared" si="14"/>
        <v>E01:6dε</v>
      </c>
      <c r="B180" s="15" t="s">
        <v>273</v>
      </c>
      <c r="C180" s="15">
        <v>0.0</v>
      </c>
      <c r="D180" s="15">
        <v>1.0</v>
      </c>
      <c r="E180" s="15">
        <v>6.0</v>
      </c>
      <c r="F180" s="15" t="s">
        <v>72</v>
      </c>
      <c r="G180" s="15"/>
      <c r="H180" s="15"/>
      <c r="I180" s="15"/>
      <c r="J180" s="16"/>
      <c r="K180" s="21"/>
      <c r="L180" s="21"/>
      <c r="M180" s="21"/>
      <c r="N180" s="18"/>
      <c r="O180" s="13"/>
    </row>
    <row r="181">
      <c r="A181" s="15" t="str">
        <f t="shared" si="14"/>
        <v>E01:6dζ</v>
      </c>
      <c r="B181" s="15" t="s">
        <v>273</v>
      </c>
      <c r="C181" s="15">
        <v>0.0</v>
      </c>
      <c r="D181" s="15">
        <v>1.0</v>
      </c>
      <c r="E181" s="15">
        <v>6.0</v>
      </c>
      <c r="F181" s="15" t="s">
        <v>82</v>
      </c>
      <c r="G181" s="15"/>
      <c r="H181" s="15"/>
      <c r="I181" s="15"/>
      <c r="J181" s="16"/>
      <c r="K181" s="21"/>
      <c r="L181" s="21"/>
      <c r="M181" s="21"/>
      <c r="N181" s="18"/>
      <c r="O181" s="13"/>
    </row>
    <row r="182">
      <c r="A182" s="15" t="str">
        <f t="shared" si="14"/>
        <v>E01:6dη</v>
      </c>
      <c r="B182" s="15" t="s">
        <v>273</v>
      </c>
      <c r="C182" s="15">
        <v>0.0</v>
      </c>
      <c r="D182" s="15">
        <v>1.0</v>
      </c>
      <c r="E182" s="15">
        <v>6.0</v>
      </c>
      <c r="F182" s="15" t="s">
        <v>98</v>
      </c>
      <c r="G182" s="15"/>
      <c r="H182" s="15"/>
      <c r="I182" s="15"/>
      <c r="J182" s="16"/>
      <c r="K182" s="21"/>
      <c r="L182" s="21"/>
      <c r="M182" s="21"/>
      <c r="N182" s="18"/>
      <c r="O182" s="13"/>
    </row>
    <row r="183">
      <c r="A183" s="15" t="str">
        <f t="shared" si="14"/>
        <v>E01:6dθ</v>
      </c>
      <c r="B183" s="15" t="s">
        <v>273</v>
      </c>
      <c r="C183" s="15">
        <v>0.0</v>
      </c>
      <c r="D183" s="15">
        <v>1.0</v>
      </c>
      <c r="E183" s="15">
        <v>6.0</v>
      </c>
      <c r="F183" s="15" t="s">
        <v>107</v>
      </c>
      <c r="G183" s="15"/>
      <c r="H183" s="15"/>
      <c r="I183" s="15"/>
      <c r="J183" s="16"/>
      <c r="K183" s="21"/>
      <c r="L183" s="21"/>
      <c r="M183" s="21"/>
      <c r="N183" s="18"/>
      <c r="O183" s="13"/>
    </row>
    <row r="184">
      <c r="A184" s="15" t="str">
        <f t="shared" si="14"/>
        <v>E01:6dι</v>
      </c>
      <c r="B184" s="15" t="s">
        <v>273</v>
      </c>
      <c r="C184" s="15">
        <v>0.0</v>
      </c>
      <c r="D184" s="15">
        <v>1.0</v>
      </c>
      <c r="E184" s="15">
        <v>6.0</v>
      </c>
      <c r="F184" s="15" t="s">
        <v>116</v>
      </c>
      <c r="G184" s="15"/>
      <c r="H184" s="15"/>
      <c r="I184" s="15"/>
      <c r="J184" s="16"/>
      <c r="K184" s="21"/>
      <c r="L184" s="21"/>
      <c r="M184" s="21"/>
      <c r="N184" s="18"/>
      <c r="O184" s="13"/>
    </row>
    <row r="185">
      <c r="A185" s="15" t="str">
        <f t="shared" si="14"/>
        <v>E01:6e</v>
      </c>
      <c r="B185" s="15" t="s">
        <v>273</v>
      </c>
      <c r="C185" s="15">
        <v>0.0</v>
      </c>
      <c r="D185" s="15">
        <v>1.0</v>
      </c>
      <c r="E185" s="15">
        <v>6.0</v>
      </c>
      <c r="F185" s="8" t="s">
        <v>10</v>
      </c>
      <c r="G185" s="15" t="s">
        <v>22</v>
      </c>
      <c r="H185" s="15" t="s">
        <v>91</v>
      </c>
      <c r="I185" s="15" t="s">
        <v>380</v>
      </c>
      <c r="J185" s="16">
        <v>15.0</v>
      </c>
      <c r="K185" s="21">
        <v>-217.0</v>
      </c>
      <c r="L185" s="21">
        <v>-250.0</v>
      </c>
      <c r="M185" s="21">
        <v>-234.0</v>
      </c>
      <c r="N185" s="18" t="s">
        <v>26</v>
      </c>
      <c r="O185" s="13" t="s">
        <v>287</v>
      </c>
      <c r="P185" t="s">
        <v>311</v>
      </c>
      <c r="Q185" t="s">
        <v>57</v>
      </c>
      <c r="R185" t="s">
        <v>276</v>
      </c>
      <c r="S185" t="s">
        <v>37</v>
      </c>
      <c r="T185" t="s">
        <v>37</v>
      </c>
      <c r="U185" t="s">
        <v>26</v>
      </c>
    </row>
    <row r="186">
      <c r="A186" s="15" t="str">
        <f t="shared" si="14"/>
        <v>E01:6eα</v>
      </c>
      <c r="B186" s="15" t="s">
        <v>273</v>
      </c>
      <c r="C186" s="15">
        <v>0.0</v>
      </c>
      <c r="D186" s="15">
        <v>1.0</v>
      </c>
      <c r="E186" s="15">
        <v>6.0</v>
      </c>
      <c r="F186" s="15" t="s">
        <v>33</v>
      </c>
      <c r="G186" s="15"/>
      <c r="H186" s="15"/>
      <c r="I186" s="15"/>
      <c r="J186" s="16"/>
      <c r="K186" s="21"/>
      <c r="L186" s="21"/>
      <c r="M186" s="21"/>
      <c r="N186" s="18"/>
      <c r="O186" s="13"/>
    </row>
    <row r="187">
      <c r="A187" s="15" t="str">
        <f t="shared" si="14"/>
        <v>E01:6eβ</v>
      </c>
      <c r="B187" s="15" t="s">
        <v>273</v>
      </c>
      <c r="C187" s="15">
        <v>0.0</v>
      </c>
      <c r="D187" s="15">
        <v>1.0</v>
      </c>
      <c r="E187" s="15">
        <v>6.0</v>
      </c>
      <c r="F187" s="15" t="s">
        <v>43</v>
      </c>
      <c r="G187" s="15"/>
      <c r="H187" s="15"/>
      <c r="I187" s="15"/>
      <c r="J187" s="16"/>
      <c r="K187" s="21"/>
      <c r="L187" s="21"/>
      <c r="M187" s="21"/>
      <c r="N187" s="18"/>
      <c r="O187" s="13"/>
    </row>
    <row r="188">
      <c r="A188" s="15" t="str">
        <f t="shared" si="14"/>
        <v>E01:6eγ</v>
      </c>
      <c r="B188" s="15" t="s">
        <v>273</v>
      </c>
      <c r="C188" s="15">
        <v>0.0</v>
      </c>
      <c r="D188" s="15">
        <v>1.0</v>
      </c>
      <c r="E188" s="15">
        <v>6.0</v>
      </c>
      <c r="F188" s="15" t="s">
        <v>53</v>
      </c>
      <c r="G188" s="15"/>
      <c r="H188" s="15"/>
      <c r="I188" s="15"/>
      <c r="J188" s="16"/>
      <c r="K188" s="21"/>
      <c r="L188" s="21"/>
      <c r="M188" s="21"/>
      <c r="N188" s="18"/>
      <c r="O188" s="13"/>
    </row>
    <row r="189">
      <c r="A189" s="15" t="str">
        <f t="shared" si="14"/>
        <v>E01:6eδ</v>
      </c>
      <c r="B189" s="15" t="s">
        <v>273</v>
      </c>
      <c r="C189" s="15">
        <v>0.0</v>
      </c>
      <c r="D189" s="15">
        <v>1.0</v>
      </c>
      <c r="E189" s="15">
        <v>6.0</v>
      </c>
      <c r="F189" s="15" t="s">
        <v>63</v>
      </c>
      <c r="G189" s="15"/>
      <c r="H189" s="15"/>
      <c r="I189" s="15"/>
      <c r="J189" s="16"/>
      <c r="K189" s="21"/>
      <c r="L189" s="21"/>
      <c r="M189" s="21"/>
      <c r="N189" s="18"/>
      <c r="O189" s="13"/>
    </row>
    <row r="190">
      <c r="A190" s="15" t="str">
        <f t="shared" si="14"/>
        <v>E01:6eε</v>
      </c>
      <c r="B190" s="15" t="s">
        <v>273</v>
      </c>
      <c r="C190" s="15">
        <v>0.0</v>
      </c>
      <c r="D190" s="15">
        <v>1.0</v>
      </c>
      <c r="E190" s="15">
        <v>6.0</v>
      </c>
      <c r="F190" s="15" t="s">
        <v>73</v>
      </c>
      <c r="G190" s="15"/>
      <c r="H190" s="15"/>
      <c r="I190" s="15"/>
      <c r="J190" s="16"/>
      <c r="K190" s="21"/>
      <c r="L190" s="21"/>
      <c r="M190" s="21"/>
      <c r="N190" s="18"/>
      <c r="O190" s="13"/>
    </row>
    <row r="191">
      <c r="A191" s="15" t="str">
        <f t="shared" si="14"/>
        <v>E01:6eζ</v>
      </c>
      <c r="B191" s="15" t="s">
        <v>273</v>
      </c>
      <c r="C191" s="15">
        <v>0.0</v>
      </c>
      <c r="D191" s="15">
        <v>1.0</v>
      </c>
      <c r="E191" s="15">
        <v>6.0</v>
      </c>
      <c r="F191" s="15" t="s">
        <v>83</v>
      </c>
      <c r="G191" s="15"/>
      <c r="H191" s="15"/>
      <c r="I191" s="15"/>
      <c r="J191" s="16"/>
      <c r="K191" s="21"/>
      <c r="L191" s="21"/>
      <c r="M191" s="21"/>
      <c r="N191" s="18"/>
      <c r="O191" s="13"/>
    </row>
    <row r="192">
      <c r="A192" s="15" t="str">
        <f t="shared" si="14"/>
        <v>E01:6eη</v>
      </c>
      <c r="B192" s="15" t="s">
        <v>273</v>
      </c>
      <c r="C192" s="15">
        <v>0.0</v>
      </c>
      <c r="D192" s="15">
        <v>1.0</v>
      </c>
      <c r="E192" s="15">
        <v>6.0</v>
      </c>
      <c r="F192" s="15" t="s">
        <v>99</v>
      </c>
      <c r="G192" s="15"/>
      <c r="H192" s="15"/>
      <c r="I192" s="15"/>
      <c r="J192" s="16"/>
      <c r="K192" s="21"/>
      <c r="L192" s="21"/>
      <c r="M192" s="21"/>
      <c r="N192" s="18"/>
      <c r="O192" s="13"/>
    </row>
    <row r="193">
      <c r="A193" s="15" t="str">
        <f t="shared" si="14"/>
        <v>E01:6eθ</v>
      </c>
      <c r="B193" s="15" t="s">
        <v>273</v>
      </c>
      <c r="C193" s="15">
        <v>0.0</v>
      </c>
      <c r="D193" s="15">
        <v>1.0</v>
      </c>
      <c r="E193" s="15">
        <v>6.0</v>
      </c>
      <c r="F193" s="15" t="s">
        <v>108</v>
      </c>
      <c r="G193" s="15"/>
      <c r="H193" s="15"/>
      <c r="I193" s="15"/>
      <c r="J193" s="16"/>
      <c r="K193" s="21"/>
      <c r="L193" s="21"/>
      <c r="M193" s="21"/>
      <c r="N193" s="18"/>
      <c r="O193" s="13"/>
    </row>
    <row r="194">
      <c r="A194" s="15" t="str">
        <f t="shared" si="14"/>
        <v>E01:6eι</v>
      </c>
      <c r="B194" s="15" t="s">
        <v>273</v>
      </c>
      <c r="C194" s="15">
        <v>0.0</v>
      </c>
      <c r="D194" s="15">
        <v>1.0</v>
      </c>
      <c r="E194" s="15">
        <v>6.0</v>
      </c>
      <c r="F194" s="15" t="s">
        <v>117</v>
      </c>
      <c r="G194" s="15"/>
      <c r="H194" s="15"/>
      <c r="I194" s="15"/>
      <c r="J194" s="16"/>
      <c r="K194" s="21"/>
      <c r="L194" s="21"/>
      <c r="M194" s="21"/>
      <c r="N194" s="18"/>
      <c r="O194" s="13"/>
    </row>
    <row r="195">
      <c r="A195" s="15" t="str">
        <f t="shared" si="14"/>
        <v>E01:6eκ</v>
      </c>
      <c r="B195" s="15" t="s">
        <v>273</v>
      </c>
      <c r="C195" s="15">
        <v>0.0</v>
      </c>
      <c r="D195" s="15">
        <v>1.0</v>
      </c>
      <c r="E195" s="15">
        <v>6.0</v>
      </c>
      <c r="F195" s="15" t="s">
        <v>126</v>
      </c>
      <c r="G195" s="15"/>
      <c r="H195" s="15"/>
      <c r="I195" s="15"/>
      <c r="J195" s="16"/>
      <c r="K195" s="21"/>
      <c r="L195" s="21"/>
      <c r="M195" s="21"/>
      <c r="N195" s="18"/>
      <c r="O195" s="13"/>
    </row>
    <row r="196">
      <c r="A196" s="15" t="str">
        <f t="shared" si="14"/>
        <v>E01:6eλ</v>
      </c>
      <c r="B196" s="15" t="s">
        <v>273</v>
      </c>
      <c r="C196" s="15">
        <v>0.0</v>
      </c>
      <c r="D196" s="15">
        <v>1.0</v>
      </c>
      <c r="E196" s="15">
        <v>6.0</v>
      </c>
      <c r="F196" s="15" t="s">
        <v>135</v>
      </c>
      <c r="G196" s="15"/>
      <c r="H196" s="15"/>
      <c r="I196" s="15"/>
      <c r="J196" s="16"/>
      <c r="K196" s="21"/>
      <c r="L196" s="21"/>
      <c r="M196" s="21"/>
      <c r="N196" s="18"/>
      <c r="O196" s="13"/>
    </row>
    <row r="197">
      <c r="A197" s="15" t="str">
        <f t="shared" si="14"/>
        <v>E01:6eμ</v>
      </c>
      <c r="B197" s="15" t="s">
        <v>273</v>
      </c>
      <c r="C197" s="15">
        <v>0.0</v>
      </c>
      <c r="D197" s="15">
        <v>1.0</v>
      </c>
      <c r="E197" s="15">
        <v>6.0</v>
      </c>
      <c r="F197" s="15" t="s">
        <v>144</v>
      </c>
      <c r="G197" s="15"/>
      <c r="H197" s="15"/>
      <c r="I197" s="15"/>
      <c r="J197" s="16"/>
      <c r="K197" s="21"/>
      <c r="L197" s="21"/>
      <c r="M197" s="21"/>
      <c r="N197" s="18"/>
      <c r="O197" s="13"/>
    </row>
    <row r="198">
      <c r="A198" s="15" t="str">
        <f t="shared" si="14"/>
        <v>E01:6eν</v>
      </c>
      <c r="B198" s="15" t="s">
        <v>273</v>
      </c>
      <c r="C198" s="15">
        <v>0.0</v>
      </c>
      <c r="D198" s="15">
        <v>1.0</v>
      </c>
      <c r="E198" s="15">
        <v>6.0</v>
      </c>
      <c r="F198" s="15" t="s">
        <v>153</v>
      </c>
      <c r="G198" s="15"/>
      <c r="H198" s="15"/>
      <c r="I198" s="15"/>
      <c r="J198" s="16"/>
      <c r="K198" s="21"/>
      <c r="L198" s="21"/>
      <c r="M198" s="21"/>
      <c r="N198" s="18"/>
      <c r="O198" s="13"/>
    </row>
    <row r="199">
      <c r="A199" s="15" t="str">
        <f t="shared" si="14"/>
        <v>E01:6eξ</v>
      </c>
      <c r="B199" s="15" t="s">
        <v>273</v>
      </c>
      <c r="C199" s="15">
        <v>0.0</v>
      </c>
      <c r="D199" s="15">
        <v>1.0</v>
      </c>
      <c r="E199" s="15">
        <v>6.0</v>
      </c>
      <c r="F199" s="15" t="s">
        <v>162</v>
      </c>
      <c r="G199" s="15"/>
      <c r="H199" s="15"/>
      <c r="I199" s="15"/>
      <c r="J199" s="16"/>
      <c r="K199" s="21"/>
      <c r="L199" s="21"/>
      <c r="M199" s="21"/>
      <c r="N199" s="18"/>
      <c r="O199" s="13"/>
    </row>
    <row r="200">
      <c r="A200" s="15" t="str">
        <f t="shared" si="14"/>
        <v>E01:6eο</v>
      </c>
      <c r="B200" s="15" t="s">
        <v>273</v>
      </c>
      <c r="C200" s="15">
        <v>0.0</v>
      </c>
      <c r="D200" s="15">
        <v>1.0</v>
      </c>
      <c r="E200" s="15">
        <v>6.0</v>
      </c>
      <c r="F200" s="15" t="s">
        <v>171</v>
      </c>
      <c r="G200" s="15"/>
      <c r="H200" s="15"/>
      <c r="I200" s="15"/>
      <c r="J200" s="16"/>
      <c r="K200" s="21"/>
      <c r="L200" s="21"/>
      <c r="M200" s="21"/>
      <c r="N200" s="18"/>
      <c r="O200" s="13"/>
    </row>
    <row r="201" hidden="1">
      <c r="A201" s="15" t="str">
        <f>if(OR(G201="Secondary Relay",G201="Prime Relay",G201="Citadel Class Relay"),F201,join("",if(B201="East Rim","E",if(B201="South Rim","S",if(B201="West Rim","W","N"))),C201,D201,":",E201,if(F201="S","",F201)))</f>
        <v>E01:6</v>
      </c>
      <c r="B201" s="15" t="s">
        <v>273</v>
      </c>
      <c r="C201" s="15">
        <v>0.0</v>
      </c>
      <c r="D201" s="15">
        <v>1.0</v>
      </c>
      <c r="E201" s="8">
        <v>6.0</v>
      </c>
      <c r="F201" s="8" t="s">
        <v>302</v>
      </c>
      <c r="G201" s="8" t="s">
        <v>303</v>
      </c>
      <c r="H201" t="s">
        <v>288</v>
      </c>
      <c r="I201" s="8" t="s">
        <v>358</v>
      </c>
      <c r="J201" s="16"/>
      <c r="K201" s="21"/>
      <c r="L201" s="21"/>
      <c r="M201" s="21"/>
      <c r="N201" s="18"/>
      <c r="O201" s="13"/>
      <c r="P201" t="s">
        <v>57</v>
      </c>
      <c r="Q201" t="s">
        <v>26</v>
      </c>
      <c r="R201" t="s">
        <v>57</v>
      </c>
      <c r="S201" t="s">
        <v>37</v>
      </c>
      <c r="T201" t="s">
        <v>26</v>
      </c>
      <c r="U201" t="s">
        <v>26</v>
      </c>
    </row>
    <row r="202" hidden="1">
      <c r="A202" s="15" t="str">
        <f t="shared" ref="A202:A218" si="15">if(OR(G202="Secondary Relay",G202="Prime Relay"),F202,join("",if(B202="East Rim","E",if(B202="South Rim","S",if(B202="West Rim","W","N"))),C202,D202,":",E202,if(F202="S","",F202)))</f>
        <v>E01:7a</v>
      </c>
      <c r="B202" s="15" t="s">
        <v>273</v>
      </c>
      <c r="C202" s="15">
        <v>0.0</v>
      </c>
      <c r="D202" s="15">
        <v>1.0</v>
      </c>
      <c r="E202" s="15">
        <v>7.0</v>
      </c>
      <c r="F202" s="8" t="s">
        <v>6</v>
      </c>
      <c r="G202" s="15" t="s">
        <v>23</v>
      </c>
      <c r="H202" s="15" t="s">
        <v>278</v>
      </c>
      <c r="I202" s="15" t="s">
        <v>381</v>
      </c>
      <c r="J202" s="16">
        <v>1.0</v>
      </c>
      <c r="K202" s="21">
        <v>1194.0</v>
      </c>
      <c r="L202" s="21">
        <v>1165.0</v>
      </c>
      <c r="M202" s="21">
        <v>1181.0</v>
      </c>
      <c r="N202" s="18" t="s">
        <v>26</v>
      </c>
      <c r="O202" s="13" t="s">
        <v>351</v>
      </c>
      <c r="P202" t="s">
        <v>57</v>
      </c>
      <c r="Q202" t="s">
        <v>276</v>
      </c>
      <c r="R202" t="s">
        <v>26</v>
      </c>
      <c r="S202" t="s">
        <v>276</v>
      </c>
      <c r="T202" t="s">
        <v>276</v>
      </c>
      <c r="U202" t="s">
        <v>37</v>
      </c>
    </row>
    <row r="203">
      <c r="A203" s="15" t="str">
        <f t="shared" si="15"/>
        <v>E01:7b</v>
      </c>
      <c r="B203" s="15" t="s">
        <v>273</v>
      </c>
      <c r="C203" s="15">
        <v>0.0</v>
      </c>
      <c r="D203" s="15">
        <v>1.0</v>
      </c>
      <c r="E203" s="15">
        <v>7.0</v>
      </c>
      <c r="F203" s="8" t="s">
        <v>7</v>
      </c>
      <c r="G203" s="15" t="s">
        <v>22</v>
      </c>
      <c r="H203" s="15" t="s">
        <v>93</v>
      </c>
      <c r="I203" s="15" t="s">
        <v>382</v>
      </c>
      <c r="J203" s="16">
        <v>8.0</v>
      </c>
      <c r="K203" s="21">
        <v>700.0</v>
      </c>
      <c r="L203" s="21">
        <v>570.0</v>
      </c>
      <c r="M203" s="21">
        <v>637.0</v>
      </c>
      <c r="N203" s="18" t="s">
        <v>26</v>
      </c>
      <c r="O203" s="13" t="s">
        <v>323</v>
      </c>
      <c r="P203" t="s">
        <v>57</v>
      </c>
      <c r="Q203" t="s">
        <v>276</v>
      </c>
      <c r="R203" t="s">
        <v>57</v>
      </c>
      <c r="S203" t="s">
        <v>37</v>
      </c>
      <c r="T203" t="s">
        <v>26</v>
      </c>
      <c r="U203" t="s">
        <v>26</v>
      </c>
    </row>
    <row r="204">
      <c r="A204" s="15" t="str">
        <f t="shared" si="15"/>
        <v>E01:7bα</v>
      </c>
      <c r="B204" s="15" t="s">
        <v>273</v>
      </c>
      <c r="C204" s="15">
        <v>0.0</v>
      </c>
      <c r="D204" s="15">
        <v>1.0</v>
      </c>
      <c r="E204" s="15">
        <v>7.0</v>
      </c>
      <c r="F204" s="15" t="s">
        <v>30</v>
      </c>
      <c r="G204" s="15"/>
      <c r="H204" s="15"/>
      <c r="I204" s="15"/>
      <c r="J204" s="16"/>
      <c r="K204" s="21"/>
      <c r="L204" s="21"/>
      <c r="M204" s="21"/>
      <c r="N204" s="18"/>
      <c r="O204" s="13"/>
    </row>
    <row r="205">
      <c r="A205" s="15" t="str">
        <f t="shared" si="15"/>
        <v>E01:7bβ</v>
      </c>
      <c r="B205" s="15" t="s">
        <v>273</v>
      </c>
      <c r="C205" s="15">
        <v>0.0</v>
      </c>
      <c r="D205" s="15">
        <v>1.0</v>
      </c>
      <c r="E205" s="15">
        <v>7.0</v>
      </c>
      <c r="F205" s="15" t="s">
        <v>40</v>
      </c>
      <c r="G205" s="15"/>
      <c r="H205" s="15"/>
      <c r="I205" s="15"/>
      <c r="J205" s="16"/>
      <c r="K205" s="21"/>
      <c r="L205" s="21"/>
      <c r="M205" s="21"/>
      <c r="N205" s="18"/>
      <c r="O205" s="13"/>
    </row>
    <row r="206">
      <c r="A206" s="15" t="str">
        <f t="shared" si="15"/>
        <v>E01:7bγ</v>
      </c>
      <c r="B206" s="15" t="s">
        <v>273</v>
      </c>
      <c r="C206" s="15">
        <v>0.0</v>
      </c>
      <c r="D206" s="15">
        <v>1.0</v>
      </c>
      <c r="E206" s="15">
        <v>7.0</v>
      </c>
      <c r="F206" s="15" t="s">
        <v>50</v>
      </c>
      <c r="G206" s="15"/>
      <c r="H206" s="15"/>
      <c r="I206" s="15"/>
      <c r="J206" s="16"/>
      <c r="K206" s="21"/>
      <c r="L206" s="21"/>
      <c r="M206" s="21"/>
      <c r="N206" s="18"/>
      <c r="O206" s="13"/>
    </row>
    <row r="207">
      <c r="A207" s="15" t="str">
        <f t="shared" si="15"/>
        <v>E01:7bδ</v>
      </c>
      <c r="B207" s="15" t="s">
        <v>273</v>
      </c>
      <c r="C207" s="15">
        <v>0.0</v>
      </c>
      <c r="D207" s="15">
        <v>1.0</v>
      </c>
      <c r="E207" s="15">
        <v>7.0</v>
      </c>
      <c r="F207" s="15" t="s">
        <v>60</v>
      </c>
      <c r="G207" s="15"/>
      <c r="H207" s="15"/>
      <c r="I207" s="15"/>
      <c r="J207" s="16"/>
      <c r="K207" s="21"/>
      <c r="L207" s="21"/>
      <c r="M207" s="21"/>
      <c r="N207" s="18"/>
      <c r="O207" s="13"/>
    </row>
    <row r="208">
      <c r="A208" s="15" t="str">
        <f t="shared" si="15"/>
        <v>E01:7bε</v>
      </c>
      <c r="B208" s="15" t="s">
        <v>273</v>
      </c>
      <c r="C208" s="15">
        <v>0.0</v>
      </c>
      <c r="D208" s="15">
        <v>1.0</v>
      </c>
      <c r="E208" s="15">
        <v>7.0</v>
      </c>
      <c r="F208" s="15" t="s">
        <v>70</v>
      </c>
      <c r="G208" s="15"/>
      <c r="H208" s="15"/>
      <c r="I208" s="15"/>
      <c r="J208" s="16"/>
      <c r="K208" s="21"/>
      <c r="L208" s="21"/>
      <c r="M208" s="21"/>
      <c r="N208" s="18"/>
      <c r="O208" s="13"/>
    </row>
    <row r="209">
      <c r="A209" s="15" t="str">
        <f t="shared" si="15"/>
        <v>E01:7bζ</v>
      </c>
      <c r="B209" s="15" t="s">
        <v>273</v>
      </c>
      <c r="C209" s="15">
        <v>0.0</v>
      </c>
      <c r="D209" s="15">
        <v>1.0</v>
      </c>
      <c r="E209" s="15">
        <v>7.0</v>
      </c>
      <c r="F209" s="15" t="s">
        <v>80</v>
      </c>
      <c r="G209" s="15"/>
      <c r="H209" s="15"/>
      <c r="I209" s="15"/>
      <c r="J209" s="16"/>
      <c r="K209" s="21"/>
      <c r="L209" s="21"/>
      <c r="M209" s="21"/>
      <c r="N209" s="18"/>
      <c r="O209" s="13"/>
    </row>
    <row r="210">
      <c r="A210" s="15" t="str">
        <f t="shared" si="15"/>
        <v>E01:7bη</v>
      </c>
      <c r="B210" s="15" t="s">
        <v>273</v>
      </c>
      <c r="C210" s="15">
        <v>0.0</v>
      </c>
      <c r="D210" s="15">
        <v>1.0</v>
      </c>
      <c r="E210" s="15">
        <v>7.0</v>
      </c>
      <c r="F210" s="15" t="s">
        <v>96</v>
      </c>
      <c r="G210" s="15"/>
      <c r="H210" s="15"/>
      <c r="I210" s="15"/>
      <c r="J210" s="16"/>
      <c r="K210" s="21"/>
      <c r="L210" s="21"/>
      <c r="M210" s="21"/>
      <c r="N210" s="18"/>
      <c r="O210" s="13"/>
    </row>
    <row r="211">
      <c r="A211" s="15" t="str">
        <f t="shared" si="15"/>
        <v>E01:7bθ</v>
      </c>
      <c r="B211" s="15" t="s">
        <v>273</v>
      </c>
      <c r="C211" s="15">
        <v>0.0</v>
      </c>
      <c r="D211" s="15">
        <v>1.0</v>
      </c>
      <c r="E211" s="15">
        <v>7.0</v>
      </c>
      <c r="F211" s="15" t="s">
        <v>105</v>
      </c>
      <c r="G211" s="15"/>
      <c r="H211" s="15"/>
      <c r="I211" s="15"/>
      <c r="J211" s="16"/>
      <c r="K211" s="21"/>
      <c r="L211" s="21"/>
      <c r="M211" s="21"/>
      <c r="N211" s="18"/>
      <c r="O211" s="13"/>
    </row>
    <row r="212" hidden="1">
      <c r="A212" s="15" t="str">
        <f t="shared" si="15"/>
        <v>E01:7c</v>
      </c>
      <c r="B212" s="15" t="s">
        <v>273</v>
      </c>
      <c r="C212" s="15">
        <v>0.0</v>
      </c>
      <c r="D212" s="15">
        <v>1.0</v>
      </c>
      <c r="E212" s="15">
        <v>7.0</v>
      </c>
      <c r="F212" s="8" t="s">
        <v>8</v>
      </c>
      <c r="G212" s="15" t="s">
        <v>23</v>
      </c>
      <c r="H212" s="15" t="s">
        <v>93</v>
      </c>
      <c r="I212" s="15" t="s">
        <v>383</v>
      </c>
      <c r="J212" s="16">
        <v>0.0</v>
      </c>
      <c r="K212" s="21">
        <v>347.0</v>
      </c>
      <c r="L212" s="21">
        <v>300.0</v>
      </c>
      <c r="M212" s="21">
        <v>326.0</v>
      </c>
      <c r="N212" s="18" t="s">
        <v>26</v>
      </c>
      <c r="O212" s="13" t="s">
        <v>384</v>
      </c>
      <c r="P212" t="s">
        <v>47</v>
      </c>
      <c r="Q212" t="s">
        <v>276</v>
      </c>
      <c r="R212" t="s">
        <v>311</v>
      </c>
      <c r="S212" t="s">
        <v>276</v>
      </c>
      <c r="T212" t="s">
        <v>26</v>
      </c>
      <c r="U212" t="s">
        <v>26</v>
      </c>
    </row>
    <row r="213">
      <c r="A213" s="15" t="str">
        <f t="shared" si="15"/>
        <v>E01:7d</v>
      </c>
      <c r="B213" s="15" t="s">
        <v>273</v>
      </c>
      <c r="C213" s="15">
        <v>0.0</v>
      </c>
      <c r="D213" s="15">
        <v>1.0</v>
      </c>
      <c r="E213" s="15">
        <v>7.0</v>
      </c>
      <c r="F213" s="8" t="s">
        <v>9</v>
      </c>
      <c r="G213" s="15" t="s">
        <v>22</v>
      </c>
      <c r="H213" s="15" t="s">
        <v>92</v>
      </c>
      <c r="I213" s="15" t="s">
        <v>385</v>
      </c>
      <c r="J213" s="16">
        <v>4.0</v>
      </c>
      <c r="K213" s="21">
        <v>97.0</v>
      </c>
      <c r="L213" s="21">
        <v>-89.0</v>
      </c>
      <c r="M213" s="21">
        <v>5.0</v>
      </c>
      <c r="N213" s="18" t="s">
        <v>26</v>
      </c>
      <c r="O213" s="13" t="s">
        <v>386</v>
      </c>
      <c r="P213" t="s">
        <v>57</v>
      </c>
      <c r="Q213" t="s">
        <v>276</v>
      </c>
      <c r="R213" t="s">
        <v>26</v>
      </c>
      <c r="S213" t="s">
        <v>47</v>
      </c>
      <c r="T213" t="s">
        <v>26</v>
      </c>
      <c r="U213" t="s">
        <v>26</v>
      </c>
    </row>
    <row r="214">
      <c r="A214" s="15" t="str">
        <f t="shared" si="15"/>
        <v>E01:7dα</v>
      </c>
      <c r="B214" s="15" t="s">
        <v>273</v>
      </c>
      <c r="C214" s="15">
        <v>0.0</v>
      </c>
      <c r="D214" s="15">
        <v>1.0</v>
      </c>
      <c r="E214" s="15">
        <v>7.0</v>
      </c>
      <c r="F214" s="15" t="s">
        <v>32</v>
      </c>
      <c r="G214" s="15"/>
      <c r="H214" s="15"/>
      <c r="I214" s="15"/>
      <c r="J214" s="16"/>
      <c r="K214" s="21"/>
      <c r="L214" s="21"/>
      <c r="M214" s="21"/>
      <c r="N214" s="18"/>
      <c r="O214" s="13"/>
    </row>
    <row r="215">
      <c r="A215" s="15" t="str">
        <f t="shared" si="15"/>
        <v>E01:7dβ</v>
      </c>
      <c r="B215" s="15" t="s">
        <v>273</v>
      </c>
      <c r="C215" s="15">
        <v>0.0</v>
      </c>
      <c r="D215" s="15">
        <v>1.0</v>
      </c>
      <c r="E215" s="15">
        <v>7.0</v>
      </c>
      <c r="F215" s="15" t="s">
        <v>42</v>
      </c>
      <c r="G215" s="15"/>
      <c r="H215" s="15"/>
      <c r="I215" s="15"/>
      <c r="J215" s="16"/>
      <c r="K215" s="21"/>
      <c r="L215" s="21"/>
      <c r="M215" s="21"/>
      <c r="N215" s="18"/>
      <c r="O215" s="13"/>
    </row>
    <row r="216">
      <c r="A216" s="15" t="str">
        <f t="shared" si="15"/>
        <v>E01:7dγ</v>
      </c>
      <c r="B216" s="15" t="s">
        <v>273</v>
      </c>
      <c r="C216" s="15">
        <v>0.0</v>
      </c>
      <c r="D216" s="15">
        <v>1.0</v>
      </c>
      <c r="E216" s="15">
        <v>7.0</v>
      </c>
      <c r="F216" s="15" t="s">
        <v>52</v>
      </c>
      <c r="G216" s="15"/>
      <c r="H216" s="15"/>
      <c r="I216" s="15"/>
      <c r="J216" s="16"/>
      <c r="K216" s="21"/>
      <c r="L216" s="21"/>
      <c r="M216" s="21"/>
      <c r="N216" s="18"/>
      <c r="O216" s="13"/>
    </row>
    <row r="217">
      <c r="A217" s="15" t="str">
        <f t="shared" si="15"/>
        <v>E01:7dδ</v>
      </c>
      <c r="B217" s="15" t="s">
        <v>273</v>
      </c>
      <c r="C217" s="15">
        <v>0.0</v>
      </c>
      <c r="D217" s="15">
        <v>1.0</v>
      </c>
      <c r="E217" s="15">
        <v>7.0</v>
      </c>
      <c r="F217" s="15" t="s">
        <v>62</v>
      </c>
      <c r="G217" s="15"/>
      <c r="H217" s="15"/>
      <c r="I217" s="15"/>
      <c r="J217" s="16"/>
      <c r="K217" s="21"/>
      <c r="L217" s="21"/>
      <c r="M217" s="21"/>
      <c r="N217" s="18"/>
      <c r="O217" s="13"/>
    </row>
    <row r="218" hidden="1">
      <c r="A218" s="15" t="str">
        <f t="shared" si="15"/>
        <v>E01:7e</v>
      </c>
      <c r="B218" s="15" t="s">
        <v>273</v>
      </c>
      <c r="C218" s="15">
        <v>0.0</v>
      </c>
      <c r="D218" s="15">
        <v>1.0</v>
      </c>
      <c r="E218" s="15">
        <v>7.0</v>
      </c>
      <c r="F218" s="8" t="s">
        <v>10</v>
      </c>
      <c r="G218" s="15" t="s">
        <v>23</v>
      </c>
      <c r="H218" s="15" t="s">
        <v>278</v>
      </c>
      <c r="I218" s="15" t="s">
        <v>289</v>
      </c>
      <c r="J218" s="16">
        <v>1.0</v>
      </c>
      <c r="K218" s="21">
        <v>-4.0</v>
      </c>
      <c r="L218" s="21">
        <v>-26.0</v>
      </c>
      <c r="M218" s="21">
        <v>-14.0</v>
      </c>
      <c r="N218" s="18" t="s">
        <v>26</v>
      </c>
      <c r="O218" s="13" t="s">
        <v>284</v>
      </c>
      <c r="P218" t="s">
        <v>37</v>
      </c>
      <c r="Q218" t="s">
        <v>57</v>
      </c>
      <c r="R218" t="s">
        <v>57</v>
      </c>
      <c r="S218" t="s">
        <v>57</v>
      </c>
      <c r="T218" t="s">
        <v>26</v>
      </c>
      <c r="U218" t="s">
        <v>47</v>
      </c>
    </row>
    <row r="219" hidden="1">
      <c r="A219" s="15" t="str">
        <f>if(OR(G219="Secondary Relay",G219="Prime Relay",G219="Citadel Class Relay"),F219,join("",if(B219="East Rim","E",if(B219="South Rim","S",if(B219="West Rim","W","N"))),C219,D219,":",E219,if(F219="S","",F219)))</f>
        <v>E01:7</v>
      </c>
      <c r="B219" s="15" t="s">
        <v>273</v>
      </c>
      <c r="C219" s="15">
        <v>0.0</v>
      </c>
      <c r="D219" s="15">
        <v>1.0</v>
      </c>
      <c r="E219" s="8">
        <v>7.0</v>
      </c>
      <c r="F219" s="8" t="s">
        <v>302</v>
      </c>
      <c r="G219" s="8" t="s">
        <v>303</v>
      </c>
      <c r="H219" t="s">
        <v>285</v>
      </c>
      <c r="I219" s="8" t="s">
        <v>387</v>
      </c>
      <c r="J219" s="16"/>
      <c r="K219" s="21"/>
      <c r="L219" s="21"/>
      <c r="M219" s="21"/>
      <c r="N219" s="18"/>
      <c r="O219" s="13"/>
      <c r="P219" t="s">
        <v>57</v>
      </c>
      <c r="Q219" t="s">
        <v>57</v>
      </c>
      <c r="R219" t="s">
        <v>57</v>
      </c>
      <c r="S219" t="s">
        <v>276</v>
      </c>
      <c r="T219" t="s">
        <v>26</v>
      </c>
      <c r="U219" t="s">
        <v>26</v>
      </c>
    </row>
    <row r="220" hidden="1">
      <c r="A220" s="15" t="str">
        <f t="shared" ref="A220:A258" si="16">if(OR(G220="Secondary Relay",G220="Prime Relay"),F220,join("",if(B220="East Rim","E",if(B220="South Rim","S",if(B220="West Rim","W","N"))),C220,D220,":",E220,if(F220="S","",F220)))</f>
        <v>E01:8a</v>
      </c>
      <c r="B220" s="15" t="s">
        <v>273</v>
      </c>
      <c r="C220" s="15">
        <v>0.0</v>
      </c>
      <c r="D220" s="15">
        <v>1.0</v>
      </c>
      <c r="E220" s="15">
        <v>8.0</v>
      </c>
      <c r="F220" s="8" t="s">
        <v>6</v>
      </c>
      <c r="G220" s="15" t="s">
        <v>23</v>
      </c>
      <c r="H220" s="15" t="s">
        <v>93</v>
      </c>
      <c r="I220" s="15" t="s">
        <v>388</v>
      </c>
      <c r="J220" s="16">
        <v>2.0</v>
      </c>
      <c r="K220" s="21">
        <v>876.0</v>
      </c>
      <c r="L220" s="21">
        <v>670.0</v>
      </c>
      <c r="M220" s="21">
        <v>775.0</v>
      </c>
      <c r="N220" s="18" t="s">
        <v>26</v>
      </c>
      <c r="O220" s="13" t="s">
        <v>389</v>
      </c>
      <c r="P220" t="s">
        <v>57</v>
      </c>
      <c r="Q220" t="s">
        <v>47</v>
      </c>
      <c r="R220" t="s">
        <v>57</v>
      </c>
      <c r="S220" t="s">
        <v>37</v>
      </c>
      <c r="T220" t="s">
        <v>26</v>
      </c>
      <c r="U220" t="s">
        <v>37</v>
      </c>
    </row>
    <row r="221" hidden="1">
      <c r="A221" s="15" t="str">
        <f t="shared" si="16"/>
        <v>E01:8b</v>
      </c>
      <c r="B221" s="15" t="s">
        <v>273</v>
      </c>
      <c r="C221" s="15">
        <v>0.0</v>
      </c>
      <c r="D221" s="15">
        <v>1.0</v>
      </c>
      <c r="E221" s="15">
        <v>8.0</v>
      </c>
      <c r="F221" s="8" t="s">
        <v>7</v>
      </c>
      <c r="G221" s="15" t="s">
        <v>23</v>
      </c>
      <c r="H221" s="15" t="s">
        <v>285</v>
      </c>
      <c r="I221" s="15" t="s">
        <v>390</v>
      </c>
      <c r="J221" s="16">
        <v>2.0</v>
      </c>
      <c r="K221" s="21">
        <v>738.0</v>
      </c>
      <c r="L221" s="21">
        <v>651.0</v>
      </c>
      <c r="M221" s="21">
        <v>696.0</v>
      </c>
      <c r="N221" s="18" t="s">
        <v>26</v>
      </c>
      <c r="O221" s="13" t="s">
        <v>391</v>
      </c>
      <c r="P221" t="s">
        <v>276</v>
      </c>
      <c r="Q221" t="s">
        <v>57</v>
      </c>
      <c r="R221" t="s">
        <v>276</v>
      </c>
      <c r="S221" t="s">
        <v>37</v>
      </c>
      <c r="T221" t="s">
        <v>57</v>
      </c>
      <c r="U221" t="s">
        <v>26</v>
      </c>
    </row>
    <row r="222">
      <c r="A222" s="15" t="str">
        <f t="shared" si="16"/>
        <v>E01:8c</v>
      </c>
      <c r="B222" s="15" t="s">
        <v>273</v>
      </c>
      <c r="C222" s="15">
        <v>0.0</v>
      </c>
      <c r="D222" s="15">
        <v>1.0</v>
      </c>
      <c r="E222" s="15">
        <v>8.0</v>
      </c>
      <c r="F222" s="8" t="s">
        <v>8</v>
      </c>
      <c r="G222" s="15" t="s">
        <v>22</v>
      </c>
      <c r="H222" s="15" t="s">
        <v>93</v>
      </c>
      <c r="I222" s="15" t="s">
        <v>392</v>
      </c>
      <c r="J222" s="16">
        <v>8.0</v>
      </c>
      <c r="K222" s="21">
        <v>-17.0</v>
      </c>
      <c r="L222" s="21">
        <v>-27.0</v>
      </c>
      <c r="M222" s="21">
        <v>-21.0</v>
      </c>
      <c r="N222" s="18" t="s">
        <v>26</v>
      </c>
      <c r="O222" s="13" t="s">
        <v>384</v>
      </c>
      <c r="P222" t="s">
        <v>57</v>
      </c>
      <c r="Q222" t="s">
        <v>276</v>
      </c>
      <c r="R222" t="s">
        <v>276</v>
      </c>
      <c r="S222" t="s">
        <v>47</v>
      </c>
      <c r="T222" t="s">
        <v>311</v>
      </c>
      <c r="U222" t="s">
        <v>26</v>
      </c>
    </row>
    <row r="223">
      <c r="A223" s="15" t="str">
        <f t="shared" si="16"/>
        <v>E01:8cα</v>
      </c>
      <c r="B223" s="15" t="s">
        <v>273</v>
      </c>
      <c r="C223" s="15">
        <v>0.0</v>
      </c>
      <c r="D223" s="15">
        <v>1.0</v>
      </c>
      <c r="E223" s="15">
        <v>8.0</v>
      </c>
      <c r="F223" s="15" t="s">
        <v>31</v>
      </c>
      <c r="G223" s="15"/>
      <c r="H223" s="15"/>
      <c r="I223" s="15"/>
      <c r="J223" s="16"/>
      <c r="K223" s="21"/>
      <c r="L223" s="21"/>
      <c r="M223" s="21"/>
      <c r="N223" s="18"/>
      <c r="O223" s="13"/>
    </row>
    <row r="224">
      <c r="A224" s="15" t="str">
        <f t="shared" si="16"/>
        <v>E01:8cβ</v>
      </c>
      <c r="B224" s="15" t="s">
        <v>273</v>
      </c>
      <c r="C224" s="15">
        <v>0.0</v>
      </c>
      <c r="D224" s="15">
        <v>1.0</v>
      </c>
      <c r="E224" s="15">
        <v>8.0</v>
      </c>
      <c r="F224" s="15" t="s">
        <v>41</v>
      </c>
      <c r="G224" s="15"/>
      <c r="H224" s="15"/>
      <c r="I224" s="15"/>
      <c r="J224" s="16"/>
      <c r="K224" s="21"/>
      <c r="L224" s="21"/>
      <c r="M224" s="21"/>
      <c r="N224" s="18"/>
      <c r="O224" s="13"/>
    </row>
    <row r="225">
      <c r="A225" s="15" t="str">
        <f t="shared" si="16"/>
        <v>E01:8cγ</v>
      </c>
      <c r="B225" s="15" t="s">
        <v>273</v>
      </c>
      <c r="C225" s="15">
        <v>0.0</v>
      </c>
      <c r="D225" s="15">
        <v>1.0</v>
      </c>
      <c r="E225" s="15">
        <v>8.0</v>
      </c>
      <c r="F225" s="15" t="s">
        <v>51</v>
      </c>
      <c r="G225" s="15"/>
      <c r="H225" s="15"/>
      <c r="I225" s="15"/>
      <c r="J225" s="16"/>
      <c r="K225" s="21"/>
      <c r="L225" s="21"/>
      <c r="M225" s="21"/>
      <c r="N225" s="18"/>
      <c r="O225" s="13"/>
    </row>
    <row r="226">
      <c r="A226" s="15" t="str">
        <f t="shared" si="16"/>
        <v>E01:8cδ</v>
      </c>
      <c r="B226" s="15" t="s">
        <v>273</v>
      </c>
      <c r="C226" s="15">
        <v>0.0</v>
      </c>
      <c r="D226" s="15">
        <v>1.0</v>
      </c>
      <c r="E226" s="15">
        <v>8.0</v>
      </c>
      <c r="F226" s="15" t="s">
        <v>61</v>
      </c>
      <c r="G226" s="15"/>
      <c r="H226" s="15"/>
      <c r="I226" s="15"/>
      <c r="J226" s="16"/>
      <c r="K226" s="21"/>
      <c r="L226" s="21"/>
      <c r="M226" s="21"/>
      <c r="N226" s="18"/>
      <c r="O226" s="13"/>
    </row>
    <row r="227">
      <c r="A227" s="15" t="str">
        <f t="shared" si="16"/>
        <v>E01:8cε</v>
      </c>
      <c r="B227" s="15" t="s">
        <v>273</v>
      </c>
      <c r="C227" s="15">
        <v>0.0</v>
      </c>
      <c r="D227" s="15">
        <v>1.0</v>
      </c>
      <c r="E227" s="15">
        <v>8.0</v>
      </c>
      <c r="F227" s="15" t="s">
        <v>71</v>
      </c>
      <c r="G227" s="15"/>
      <c r="H227" s="15"/>
      <c r="I227" s="15"/>
      <c r="J227" s="16"/>
      <c r="K227" s="21"/>
      <c r="L227" s="21"/>
      <c r="M227" s="21"/>
      <c r="N227" s="18"/>
      <c r="O227" s="13"/>
    </row>
    <row r="228">
      <c r="A228" s="15" t="str">
        <f t="shared" si="16"/>
        <v>E01:8cζ</v>
      </c>
      <c r="B228" s="15" t="s">
        <v>273</v>
      </c>
      <c r="C228" s="15">
        <v>0.0</v>
      </c>
      <c r="D228" s="15">
        <v>1.0</v>
      </c>
      <c r="E228" s="15">
        <v>8.0</v>
      </c>
      <c r="F228" s="15" t="s">
        <v>81</v>
      </c>
      <c r="G228" s="15"/>
      <c r="H228" s="15"/>
      <c r="I228" s="15"/>
      <c r="J228" s="16"/>
      <c r="K228" s="21"/>
      <c r="L228" s="21"/>
      <c r="M228" s="21"/>
      <c r="N228" s="18"/>
      <c r="O228" s="13"/>
    </row>
    <row r="229">
      <c r="A229" s="15" t="str">
        <f t="shared" si="16"/>
        <v>E01:8cη</v>
      </c>
      <c r="B229" s="15" t="s">
        <v>273</v>
      </c>
      <c r="C229" s="15">
        <v>0.0</v>
      </c>
      <c r="D229" s="15">
        <v>1.0</v>
      </c>
      <c r="E229" s="15">
        <v>8.0</v>
      </c>
      <c r="F229" s="15" t="s">
        <v>97</v>
      </c>
      <c r="G229" s="15"/>
      <c r="H229" s="15"/>
      <c r="I229" s="15"/>
      <c r="J229" s="16"/>
      <c r="K229" s="21"/>
      <c r="L229" s="21"/>
      <c r="M229" s="21"/>
      <c r="N229" s="18"/>
      <c r="O229" s="13"/>
    </row>
    <row r="230">
      <c r="A230" s="15" t="str">
        <f t="shared" si="16"/>
        <v>E01:8cθ</v>
      </c>
      <c r="B230" s="15" t="s">
        <v>273</v>
      </c>
      <c r="C230" s="15">
        <v>0.0</v>
      </c>
      <c r="D230" s="15">
        <v>1.0</v>
      </c>
      <c r="E230" s="15">
        <v>8.0</v>
      </c>
      <c r="F230" s="15" t="s">
        <v>106</v>
      </c>
      <c r="G230" s="15"/>
      <c r="H230" s="15"/>
      <c r="I230" s="15"/>
      <c r="J230" s="16"/>
      <c r="K230" s="21"/>
      <c r="L230" s="21"/>
      <c r="M230" s="21"/>
      <c r="N230" s="18"/>
      <c r="O230" s="13"/>
    </row>
    <row r="231">
      <c r="A231" s="15" t="str">
        <f t="shared" si="16"/>
        <v>E01:8d</v>
      </c>
      <c r="B231" s="15" t="s">
        <v>273</v>
      </c>
      <c r="C231" s="15">
        <v>0.0</v>
      </c>
      <c r="D231" s="15">
        <v>1.0</v>
      </c>
      <c r="E231" s="15">
        <v>8.0</v>
      </c>
      <c r="F231" s="8" t="s">
        <v>9</v>
      </c>
      <c r="G231" s="15" t="s">
        <v>22</v>
      </c>
      <c r="H231" s="15" t="s">
        <v>91</v>
      </c>
      <c r="I231" s="15" t="s">
        <v>393</v>
      </c>
      <c r="J231" s="16">
        <v>17.0</v>
      </c>
      <c r="K231" s="21">
        <v>-55.0</v>
      </c>
      <c r="L231" s="21">
        <v>-87.0</v>
      </c>
      <c r="M231" s="21">
        <v>-72.0</v>
      </c>
      <c r="N231" s="18" t="s">
        <v>26</v>
      </c>
      <c r="O231" s="13" t="s">
        <v>310</v>
      </c>
      <c r="P231" t="s">
        <v>57</v>
      </c>
      <c r="Q231" t="s">
        <v>57</v>
      </c>
      <c r="R231" t="s">
        <v>47</v>
      </c>
      <c r="S231" t="s">
        <v>26</v>
      </c>
      <c r="T231" t="s">
        <v>26</v>
      </c>
      <c r="U231" t="s">
        <v>26</v>
      </c>
    </row>
    <row r="232">
      <c r="A232" s="15" t="str">
        <f t="shared" si="16"/>
        <v>E01:8dα</v>
      </c>
      <c r="B232" s="15" t="s">
        <v>273</v>
      </c>
      <c r="C232" s="15">
        <v>0.0</v>
      </c>
      <c r="D232" s="15">
        <v>1.0</v>
      </c>
      <c r="E232" s="15">
        <v>8.0</v>
      </c>
      <c r="F232" s="15" t="s">
        <v>32</v>
      </c>
      <c r="G232" s="15"/>
      <c r="H232" s="15"/>
      <c r="I232" s="15"/>
      <c r="J232" s="16"/>
      <c r="K232" s="21"/>
      <c r="L232" s="21"/>
      <c r="M232" s="21"/>
      <c r="N232" s="18"/>
      <c r="O232" s="13"/>
    </row>
    <row r="233">
      <c r="A233" s="15" t="str">
        <f t="shared" si="16"/>
        <v>E01:8dβ</v>
      </c>
      <c r="B233" s="15" t="s">
        <v>273</v>
      </c>
      <c r="C233" s="15">
        <v>0.0</v>
      </c>
      <c r="D233" s="15">
        <v>1.0</v>
      </c>
      <c r="E233" s="15">
        <v>8.0</v>
      </c>
      <c r="F233" s="15" t="s">
        <v>42</v>
      </c>
      <c r="G233" s="15"/>
      <c r="H233" s="15"/>
      <c r="I233" s="15"/>
      <c r="J233" s="16"/>
      <c r="K233" s="21"/>
      <c r="L233" s="21"/>
      <c r="M233" s="21"/>
      <c r="N233" s="18"/>
      <c r="O233" s="13"/>
    </row>
    <row r="234">
      <c r="A234" s="15" t="str">
        <f t="shared" si="16"/>
        <v>E01:8dγ</v>
      </c>
      <c r="B234" s="15" t="s">
        <v>273</v>
      </c>
      <c r="C234" s="15">
        <v>0.0</v>
      </c>
      <c r="D234" s="15">
        <v>1.0</v>
      </c>
      <c r="E234" s="15">
        <v>8.0</v>
      </c>
      <c r="F234" s="15" t="s">
        <v>52</v>
      </c>
      <c r="G234" s="15"/>
      <c r="H234" s="15"/>
      <c r="I234" s="15"/>
      <c r="J234" s="16"/>
      <c r="K234" s="21"/>
      <c r="L234" s="21"/>
      <c r="M234" s="21"/>
      <c r="N234" s="18"/>
      <c r="O234" s="13"/>
    </row>
    <row r="235">
      <c r="A235" s="15" t="str">
        <f t="shared" si="16"/>
        <v>E01:8dδ</v>
      </c>
      <c r="B235" s="15" t="s">
        <v>273</v>
      </c>
      <c r="C235" s="15">
        <v>0.0</v>
      </c>
      <c r="D235" s="15">
        <v>1.0</v>
      </c>
      <c r="E235" s="15">
        <v>8.0</v>
      </c>
      <c r="F235" s="15" t="s">
        <v>62</v>
      </c>
      <c r="G235" s="15"/>
      <c r="H235" s="15"/>
      <c r="I235" s="15"/>
      <c r="J235" s="16"/>
      <c r="K235" s="21"/>
      <c r="L235" s="21"/>
      <c r="M235" s="21"/>
      <c r="N235" s="18"/>
      <c r="O235" s="13"/>
    </row>
    <row r="236">
      <c r="A236" s="15" t="str">
        <f t="shared" si="16"/>
        <v>E01:8dε</v>
      </c>
      <c r="B236" s="15" t="s">
        <v>273</v>
      </c>
      <c r="C236" s="15">
        <v>0.0</v>
      </c>
      <c r="D236" s="15">
        <v>1.0</v>
      </c>
      <c r="E236" s="15">
        <v>8.0</v>
      </c>
      <c r="F236" s="15" t="s">
        <v>72</v>
      </c>
      <c r="G236" s="15"/>
      <c r="H236" s="15"/>
      <c r="I236" s="15"/>
      <c r="J236" s="16"/>
      <c r="K236" s="21"/>
      <c r="L236" s="21"/>
      <c r="M236" s="21"/>
      <c r="N236" s="18"/>
      <c r="O236" s="13"/>
    </row>
    <row r="237">
      <c r="A237" s="15" t="str">
        <f t="shared" si="16"/>
        <v>E01:8dζ</v>
      </c>
      <c r="B237" s="15" t="s">
        <v>273</v>
      </c>
      <c r="C237" s="15">
        <v>0.0</v>
      </c>
      <c r="D237" s="15">
        <v>1.0</v>
      </c>
      <c r="E237" s="15">
        <v>8.0</v>
      </c>
      <c r="F237" s="15" t="s">
        <v>82</v>
      </c>
      <c r="G237" s="15"/>
      <c r="H237" s="15"/>
      <c r="I237" s="15"/>
      <c r="J237" s="16"/>
      <c r="K237" s="21"/>
      <c r="L237" s="21"/>
      <c r="M237" s="21"/>
      <c r="N237" s="18"/>
      <c r="O237" s="13"/>
    </row>
    <row r="238">
      <c r="A238" s="15" t="str">
        <f t="shared" si="16"/>
        <v>E01:8dη</v>
      </c>
      <c r="B238" s="15" t="s">
        <v>273</v>
      </c>
      <c r="C238" s="15">
        <v>0.0</v>
      </c>
      <c r="D238" s="15">
        <v>1.0</v>
      </c>
      <c r="E238" s="15">
        <v>8.0</v>
      </c>
      <c r="F238" s="15" t="s">
        <v>98</v>
      </c>
      <c r="G238" s="15"/>
      <c r="H238" s="15"/>
      <c r="I238" s="15"/>
      <c r="J238" s="16"/>
      <c r="K238" s="21"/>
      <c r="L238" s="21"/>
      <c r="M238" s="21"/>
      <c r="N238" s="18"/>
      <c r="O238" s="13"/>
    </row>
    <row r="239">
      <c r="A239" s="15" t="str">
        <f t="shared" si="16"/>
        <v>E01:8dθ</v>
      </c>
      <c r="B239" s="15" t="s">
        <v>273</v>
      </c>
      <c r="C239" s="15">
        <v>0.0</v>
      </c>
      <c r="D239" s="15">
        <v>1.0</v>
      </c>
      <c r="E239" s="15">
        <v>8.0</v>
      </c>
      <c r="F239" s="15" t="s">
        <v>107</v>
      </c>
      <c r="G239" s="15"/>
      <c r="H239" s="15"/>
      <c r="I239" s="15"/>
      <c r="J239" s="16"/>
      <c r="K239" s="21"/>
      <c r="L239" s="21"/>
      <c r="M239" s="21"/>
      <c r="N239" s="18"/>
      <c r="O239" s="13"/>
    </row>
    <row r="240">
      <c r="A240" s="15" t="str">
        <f t="shared" si="16"/>
        <v>E01:8dι</v>
      </c>
      <c r="B240" s="15" t="s">
        <v>273</v>
      </c>
      <c r="C240" s="15">
        <v>0.0</v>
      </c>
      <c r="D240" s="15">
        <v>1.0</v>
      </c>
      <c r="E240" s="15">
        <v>8.0</v>
      </c>
      <c r="F240" s="15" t="s">
        <v>116</v>
      </c>
      <c r="G240" s="15"/>
      <c r="H240" s="15"/>
      <c r="I240" s="15"/>
      <c r="J240" s="16"/>
      <c r="K240" s="21"/>
      <c r="L240" s="21"/>
      <c r="M240" s="21"/>
      <c r="N240" s="18"/>
      <c r="O240" s="13"/>
    </row>
    <row r="241">
      <c r="A241" s="15" t="str">
        <f t="shared" si="16"/>
        <v>E01:8dκ</v>
      </c>
      <c r="B241" s="15" t="s">
        <v>273</v>
      </c>
      <c r="C241" s="15">
        <v>0.0</v>
      </c>
      <c r="D241" s="15">
        <v>1.0</v>
      </c>
      <c r="E241" s="15">
        <v>8.0</v>
      </c>
      <c r="F241" s="15" t="s">
        <v>125</v>
      </c>
      <c r="G241" s="15"/>
      <c r="H241" s="15"/>
      <c r="I241" s="15"/>
      <c r="J241" s="16"/>
      <c r="K241" s="21"/>
      <c r="L241" s="21"/>
      <c r="M241" s="21"/>
      <c r="N241" s="18"/>
      <c r="O241" s="13"/>
    </row>
    <row r="242">
      <c r="A242" s="15" t="str">
        <f t="shared" si="16"/>
        <v>E01:8dλ</v>
      </c>
      <c r="B242" s="15" t="s">
        <v>273</v>
      </c>
      <c r="C242" s="15">
        <v>0.0</v>
      </c>
      <c r="D242" s="15">
        <v>1.0</v>
      </c>
      <c r="E242" s="15">
        <v>8.0</v>
      </c>
      <c r="F242" s="15" t="s">
        <v>134</v>
      </c>
      <c r="G242" s="15"/>
      <c r="H242" s="15"/>
      <c r="I242" s="15"/>
      <c r="J242" s="16"/>
      <c r="K242" s="21"/>
      <c r="L242" s="21"/>
      <c r="M242" s="21"/>
      <c r="N242" s="18"/>
      <c r="O242" s="13"/>
    </row>
    <row r="243">
      <c r="A243" s="15" t="str">
        <f t="shared" si="16"/>
        <v>E01:8dμ</v>
      </c>
      <c r="B243" s="15" t="s">
        <v>273</v>
      </c>
      <c r="C243" s="15">
        <v>0.0</v>
      </c>
      <c r="D243" s="15">
        <v>1.0</v>
      </c>
      <c r="E243" s="15">
        <v>8.0</v>
      </c>
      <c r="F243" s="15" t="s">
        <v>143</v>
      </c>
      <c r="G243" s="15"/>
      <c r="H243" s="15"/>
      <c r="I243" s="15"/>
      <c r="J243" s="16"/>
      <c r="K243" s="21"/>
      <c r="L243" s="21"/>
      <c r="M243" s="21"/>
      <c r="N243" s="18"/>
      <c r="O243" s="13"/>
    </row>
    <row r="244">
      <c r="A244" s="15" t="str">
        <f t="shared" si="16"/>
        <v>E01:8dν</v>
      </c>
      <c r="B244" s="15" t="s">
        <v>273</v>
      </c>
      <c r="C244" s="15">
        <v>0.0</v>
      </c>
      <c r="D244" s="15">
        <v>1.0</v>
      </c>
      <c r="E244" s="15">
        <v>8.0</v>
      </c>
      <c r="F244" s="15" t="s">
        <v>152</v>
      </c>
      <c r="G244" s="15"/>
      <c r="H244" s="15"/>
      <c r="I244" s="15"/>
      <c r="J244" s="16"/>
      <c r="K244" s="21"/>
      <c r="L244" s="21"/>
      <c r="M244" s="21"/>
      <c r="N244" s="18"/>
      <c r="O244" s="13"/>
    </row>
    <row r="245">
      <c r="A245" s="15" t="str">
        <f t="shared" si="16"/>
        <v>E01:8dξ</v>
      </c>
      <c r="B245" s="15" t="s">
        <v>273</v>
      </c>
      <c r="C245" s="15">
        <v>0.0</v>
      </c>
      <c r="D245" s="15">
        <v>1.0</v>
      </c>
      <c r="E245" s="15">
        <v>8.0</v>
      </c>
      <c r="F245" s="15" t="s">
        <v>161</v>
      </c>
      <c r="G245" s="15"/>
      <c r="H245" s="15"/>
      <c r="I245" s="15"/>
      <c r="J245" s="16"/>
      <c r="K245" s="21"/>
      <c r="L245" s="21"/>
      <c r="M245" s="21"/>
      <c r="N245" s="18"/>
      <c r="O245" s="13"/>
    </row>
    <row r="246">
      <c r="A246" s="15" t="str">
        <f t="shared" si="16"/>
        <v>E01:8dο</v>
      </c>
      <c r="B246" s="15" t="s">
        <v>273</v>
      </c>
      <c r="C246" s="15">
        <v>0.0</v>
      </c>
      <c r="D246" s="15">
        <v>1.0</v>
      </c>
      <c r="E246" s="15">
        <v>8.0</v>
      </c>
      <c r="F246" s="15" t="s">
        <v>170</v>
      </c>
      <c r="G246" s="15"/>
      <c r="H246" s="15"/>
      <c r="I246" s="15"/>
      <c r="J246" s="16"/>
      <c r="K246" s="21"/>
      <c r="L246" s="21"/>
      <c r="M246" s="21"/>
      <c r="N246" s="18"/>
      <c r="O246" s="13"/>
    </row>
    <row r="247">
      <c r="A247" s="15" t="str">
        <f t="shared" si="16"/>
        <v>E01:8dπ</v>
      </c>
      <c r="B247" s="15" t="s">
        <v>273</v>
      </c>
      <c r="C247" s="15">
        <v>0.0</v>
      </c>
      <c r="D247" s="15">
        <v>1.0</v>
      </c>
      <c r="E247" s="15">
        <v>8.0</v>
      </c>
      <c r="F247" s="15" t="s">
        <v>190</v>
      </c>
      <c r="G247" s="15"/>
      <c r="H247" s="15"/>
      <c r="I247" s="15"/>
      <c r="J247" s="16"/>
      <c r="K247" s="21"/>
      <c r="L247" s="21"/>
      <c r="M247" s="21"/>
      <c r="N247" s="18"/>
      <c r="O247" s="13"/>
    </row>
    <row r="248">
      <c r="A248" s="15" t="str">
        <f t="shared" si="16"/>
        <v>E01:8dρ</v>
      </c>
      <c r="B248" s="15" t="s">
        <v>273</v>
      </c>
      <c r="C248" s="15">
        <v>0.0</v>
      </c>
      <c r="D248" s="15">
        <v>1.0</v>
      </c>
      <c r="E248" s="15">
        <v>8.0</v>
      </c>
      <c r="F248" s="15" t="s">
        <v>200</v>
      </c>
      <c r="G248" s="15"/>
      <c r="H248" s="15"/>
      <c r="I248" s="15"/>
      <c r="J248" s="16"/>
      <c r="K248" s="21"/>
      <c r="L248" s="21"/>
      <c r="M248" s="21"/>
      <c r="N248" s="18"/>
      <c r="O248" s="13"/>
    </row>
    <row r="249">
      <c r="A249" s="15" t="str">
        <f t="shared" si="16"/>
        <v>E01:8e</v>
      </c>
      <c r="B249" s="15" t="s">
        <v>273</v>
      </c>
      <c r="C249" s="15">
        <v>0.0</v>
      </c>
      <c r="D249" s="15">
        <v>1.0</v>
      </c>
      <c r="E249" s="15">
        <v>8.0</v>
      </c>
      <c r="F249" s="8" t="s">
        <v>10</v>
      </c>
      <c r="G249" s="15" t="s">
        <v>22</v>
      </c>
      <c r="H249" s="15" t="s">
        <v>93</v>
      </c>
      <c r="I249" s="15" t="s">
        <v>394</v>
      </c>
      <c r="J249" s="16">
        <v>9.0</v>
      </c>
      <c r="K249" s="21">
        <v>-117.0</v>
      </c>
      <c r="L249" s="21">
        <v>-183.0</v>
      </c>
      <c r="M249" s="21">
        <v>-148.0</v>
      </c>
      <c r="N249" s="18" t="s">
        <v>26</v>
      </c>
      <c r="O249" s="13" t="s">
        <v>323</v>
      </c>
      <c r="P249" t="s">
        <v>57</v>
      </c>
      <c r="Q249" t="s">
        <v>57</v>
      </c>
      <c r="R249" t="s">
        <v>57</v>
      </c>
      <c r="S249" t="s">
        <v>276</v>
      </c>
      <c r="T249" t="s">
        <v>37</v>
      </c>
      <c r="U249" t="s">
        <v>26</v>
      </c>
    </row>
    <row r="250">
      <c r="A250" s="15" t="str">
        <f t="shared" si="16"/>
        <v>E01:8eα</v>
      </c>
      <c r="B250" s="15" t="s">
        <v>273</v>
      </c>
      <c r="C250" s="15">
        <v>0.0</v>
      </c>
      <c r="D250" s="15">
        <v>1.0</v>
      </c>
      <c r="E250" s="15">
        <v>8.0</v>
      </c>
      <c r="F250" s="15" t="s">
        <v>33</v>
      </c>
      <c r="G250" s="15"/>
      <c r="H250" s="15"/>
      <c r="I250" s="15"/>
      <c r="J250" s="16"/>
      <c r="K250" s="21"/>
      <c r="L250" s="21"/>
      <c r="M250" s="21"/>
      <c r="N250" s="18"/>
      <c r="O250" s="13"/>
    </row>
    <row r="251">
      <c r="A251" s="15" t="str">
        <f t="shared" si="16"/>
        <v>E01:8eβ</v>
      </c>
      <c r="B251" s="15" t="s">
        <v>273</v>
      </c>
      <c r="C251" s="15">
        <v>0.0</v>
      </c>
      <c r="D251" s="15">
        <v>1.0</v>
      </c>
      <c r="E251" s="15">
        <v>8.0</v>
      </c>
      <c r="F251" s="15" t="s">
        <v>43</v>
      </c>
      <c r="G251" s="15"/>
      <c r="H251" s="15"/>
      <c r="I251" s="15"/>
      <c r="J251" s="16"/>
      <c r="K251" s="21"/>
      <c r="L251" s="21"/>
      <c r="M251" s="21"/>
      <c r="N251" s="18"/>
      <c r="O251" s="13"/>
    </row>
    <row r="252">
      <c r="A252" s="15" t="str">
        <f t="shared" si="16"/>
        <v>E01:8eγ</v>
      </c>
      <c r="B252" s="15" t="s">
        <v>273</v>
      </c>
      <c r="C252" s="15">
        <v>0.0</v>
      </c>
      <c r="D252" s="15">
        <v>1.0</v>
      </c>
      <c r="E252" s="15">
        <v>8.0</v>
      </c>
      <c r="F252" s="15" t="s">
        <v>53</v>
      </c>
      <c r="G252" s="15"/>
      <c r="H252" s="15"/>
      <c r="I252" s="15"/>
      <c r="J252" s="16"/>
      <c r="K252" s="21"/>
      <c r="L252" s="21"/>
      <c r="M252" s="21"/>
      <c r="N252" s="18"/>
      <c r="O252" s="13"/>
    </row>
    <row r="253">
      <c r="A253" s="15" t="str">
        <f t="shared" si="16"/>
        <v>E01:8eδ</v>
      </c>
      <c r="B253" s="15" t="s">
        <v>273</v>
      </c>
      <c r="C253" s="15">
        <v>0.0</v>
      </c>
      <c r="D253" s="15">
        <v>1.0</v>
      </c>
      <c r="E253" s="15">
        <v>8.0</v>
      </c>
      <c r="F253" s="15" t="s">
        <v>63</v>
      </c>
      <c r="G253" s="15"/>
      <c r="H253" s="15"/>
      <c r="I253" s="15"/>
      <c r="J253" s="16"/>
      <c r="K253" s="21"/>
      <c r="L253" s="21"/>
      <c r="M253" s="21"/>
      <c r="N253" s="18"/>
      <c r="O253" s="13"/>
    </row>
    <row r="254">
      <c r="A254" s="15" t="str">
        <f t="shared" si="16"/>
        <v>E01:8eε</v>
      </c>
      <c r="B254" s="15" t="s">
        <v>273</v>
      </c>
      <c r="C254" s="15">
        <v>0.0</v>
      </c>
      <c r="D254" s="15">
        <v>1.0</v>
      </c>
      <c r="E254" s="15">
        <v>8.0</v>
      </c>
      <c r="F254" s="15" t="s">
        <v>73</v>
      </c>
      <c r="G254" s="15"/>
      <c r="H254" s="15"/>
      <c r="I254" s="15"/>
      <c r="J254" s="16"/>
      <c r="K254" s="21"/>
      <c r="L254" s="21"/>
      <c r="M254" s="21"/>
      <c r="N254" s="18"/>
      <c r="O254" s="13"/>
    </row>
    <row r="255">
      <c r="A255" s="15" t="str">
        <f t="shared" si="16"/>
        <v>E01:8eζ</v>
      </c>
      <c r="B255" s="15" t="s">
        <v>273</v>
      </c>
      <c r="C255" s="15">
        <v>0.0</v>
      </c>
      <c r="D255" s="15">
        <v>1.0</v>
      </c>
      <c r="E255" s="15">
        <v>8.0</v>
      </c>
      <c r="F255" s="15" t="s">
        <v>83</v>
      </c>
      <c r="G255" s="15"/>
      <c r="H255" s="15"/>
      <c r="I255" s="15"/>
      <c r="J255" s="16"/>
      <c r="K255" s="21"/>
      <c r="L255" s="21"/>
      <c r="M255" s="21"/>
      <c r="N255" s="18"/>
      <c r="O255" s="13"/>
    </row>
    <row r="256">
      <c r="A256" s="15" t="str">
        <f t="shared" si="16"/>
        <v>E01:8eη</v>
      </c>
      <c r="B256" s="15" t="s">
        <v>273</v>
      </c>
      <c r="C256" s="15">
        <v>0.0</v>
      </c>
      <c r="D256" s="15">
        <v>1.0</v>
      </c>
      <c r="E256" s="15">
        <v>8.0</v>
      </c>
      <c r="F256" s="15" t="s">
        <v>99</v>
      </c>
      <c r="G256" s="15"/>
      <c r="H256" s="15"/>
      <c r="I256" s="15"/>
      <c r="J256" s="16"/>
      <c r="K256" s="21"/>
      <c r="L256" s="21"/>
      <c r="M256" s="21"/>
      <c r="N256" s="18"/>
      <c r="O256" s="13"/>
    </row>
    <row r="257">
      <c r="A257" s="15" t="str">
        <f t="shared" si="16"/>
        <v>E01:8eθ</v>
      </c>
      <c r="B257" s="15" t="s">
        <v>273</v>
      </c>
      <c r="C257" s="15">
        <v>0.0</v>
      </c>
      <c r="D257" s="15">
        <v>1.0</v>
      </c>
      <c r="E257" s="15">
        <v>8.0</v>
      </c>
      <c r="F257" s="15" t="s">
        <v>108</v>
      </c>
      <c r="G257" s="15"/>
      <c r="H257" s="15"/>
      <c r="I257" s="15"/>
      <c r="J257" s="16"/>
      <c r="K257" s="21"/>
      <c r="L257" s="21"/>
      <c r="M257" s="21"/>
      <c r="N257" s="18"/>
      <c r="O257" s="13"/>
    </row>
    <row r="258">
      <c r="A258" s="15" t="str">
        <f t="shared" si="16"/>
        <v>E01:8eι</v>
      </c>
      <c r="B258" s="15" t="s">
        <v>273</v>
      </c>
      <c r="C258" s="15">
        <v>0.0</v>
      </c>
      <c r="D258" s="15">
        <v>1.0</v>
      </c>
      <c r="E258" s="15">
        <v>8.0</v>
      </c>
      <c r="F258" s="15" t="s">
        <v>117</v>
      </c>
      <c r="G258" s="15"/>
      <c r="H258" s="15"/>
      <c r="I258" s="15"/>
      <c r="J258" s="16"/>
      <c r="K258" s="21"/>
      <c r="L258" s="21"/>
      <c r="M258" s="21"/>
      <c r="N258" s="18"/>
      <c r="O258" s="13"/>
    </row>
    <row r="259" hidden="1">
      <c r="A259" s="15" t="str">
        <f>if(OR(G259="Secondary Relay",G259="Prime Relay",G259="Citadel Class Relay"),F259,join("",if(B259="East Rim","E",if(B259="South Rim","S",if(B259="West Rim","W","N"))),C259,D259,":",E259,if(F259="S","",F259)))</f>
        <v>E01:8</v>
      </c>
      <c r="B259" s="15" t="s">
        <v>273</v>
      </c>
      <c r="C259" s="15">
        <v>0.0</v>
      </c>
      <c r="D259" s="15">
        <v>1.0</v>
      </c>
      <c r="E259" s="8">
        <v>8.0</v>
      </c>
      <c r="F259" s="8" t="s">
        <v>302</v>
      </c>
      <c r="G259" s="8" t="s">
        <v>303</v>
      </c>
      <c r="H259" t="s">
        <v>278</v>
      </c>
      <c r="I259" s="8" t="s">
        <v>395</v>
      </c>
      <c r="J259" s="16"/>
      <c r="K259" s="21"/>
      <c r="L259" s="21"/>
      <c r="M259" s="21"/>
      <c r="N259" s="18"/>
      <c r="O259" s="13"/>
      <c r="P259" t="s">
        <v>57</v>
      </c>
      <c r="Q259" t="s">
        <v>37</v>
      </c>
      <c r="R259" t="s">
        <v>276</v>
      </c>
      <c r="S259" t="s">
        <v>47</v>
      </c>
      <c r="T259" t="s">
        <v>47</v>
      </c>
      <c r="U259" t="s">
        <v>37</v>
      </c>
    </row>
    <row r="260">
      <c r="A260" s="15" t="str">
        <f>if(OR(G260="Secondary Relay",G260="Prime Relay"),F260,join("",if(B260="East Rim","E",if(B260="South Rim","S",if(B260="West Rim","W","N"))),C260,D260,":",E260,if(F260="S","",F260)))</f>
        <v>E01:9a</v>
      </c>
      <c r="B260" s="15" t="s">
        <v>273</v>
      </c>
      <c r="C260" s="15">
        <v>0.0</v>
      </c>
      <c r="D260" s="15">
        <v>1.0</v>
      </c>
      <c r="E260" s="15">
        <v>9.0</v>
      </c>
      <c r="F260" s="8" t="s">
        <v>6</v>
      </c>
      <c r="G260" s="15" t="s">
        <v>22</v>
      </c>
      <c r="H260" s="15" t="s">
        <v>90</v>
      </c>
      <c r="I260" s="15" t="s">
        <v>396</v>
      </c>
      <c r="J260" s="16">
        <v>1.0</v>
      </c>
      <c r="K260" s="21">
        <v>953.0</v>
      </c>
      <c r="L260" s="21">
        <v>816.0</v>
      </c>
      <c r="M260" s="21">
        <v>887.0</v>
      </c>
      <c r="N260" s="18" t="s">
        <v>26</v>
      </c>
      <c r="O260" s="13" t="s">
        <v>290</v>
      </c>
      <c r="P260" t="s">
        <v>276</v>
      </c>
      <c r="Q260" t="s">
        <v>57</v>
      </c>
      <c r="R260" t="s">
        <v>47</v>
      </c>
      <c r="S260" t="s">
        <v>47</v>
      </c>
      <c r="T260" t="s">
        <v>26</v>
      </c>
      <c r="U260" t="s">
        <v>37</v>
      </c>
    </row>
    <row r="261">
      <c r="A261" s="15" t="s">
        <v>397</v>
      </c>
      <c r="B261" s="15" t="s">
        <v>273</v>
      </c>
      <c r="C261" s="15">
        <v>0.0</v>
      </c>
      <c r="D261" s="15">
        <v>1.0</v>
      </c>
      <c r="E261" s="15">
        <v>9.0</v>
      </c>
      <c r="F261" s="39" t="s">
        <v>29</v>
      </c>
      <c r="G261" s="15"/>
      <c r="H261" s="15"/>
      <c r="I261" s="15"/>
      <c r="J261" s="16"/>
      <c r="K261" s="21"/>
      <c r="L261" s="21"/>
      <c r="M261" s="21"/>
      <c r="N261" s="18"/>
      <c r="O261" s="13"/>
    </row>
    <row r="262">
      <c r="A262" s="15" t="str">
        <f t="shared" ref="A262:A267" si="17">if(OR(G262="Secondary Relay",G262="Prime Relay"),F262,join("",if(B262="East Rim","E",if(B262="South Rim","S",if(B262="West Rim","W","N"))),C262,D262,":",E262,if(F262="S","",F262)))</f>
        <v>E01:9b</v>
      </c>
      <c r="B262" s="15" t="s">
        <v>273</v>
      </c>
      <c r="C262" s="15">
        <v>0.0</v>
      </c>
      <c r="D262" s="15">
        <v>1.0</v>
      </c>
      <c r="E262" s="15">
        <v>9.0</v>
      </c>
      <c r="F262" s="8" t="s">
        <v>7</v>
      </c>
      <c r="G262" s="15" t="s">
        <v>22</v>
      </c>
      <c r="H262" s="15" t="s">
        <v>90</v>
      </c>
      <c r="I262" s="15" t="s">
        <v>398</v>
      </c>
      <c r="J262" s="16">
        <v>2.0</v>
      </c>
      <c r="K262" s="21">
        <v>782.0</v>
      </c>
      <c r="L262" s="21">
        <v>670.0</v>
      </c>
      <c r="M262" s="21">
        <v>725.0</v>
      </c>
      <c r="N262" s="18" t="s">
        <v>26</v>
      </c>
      <c r="O262" s="13" t="s">
        <v>323</v>
      </c>
      <c r="P262" t="s">
        <v>26</v>
      </c>
      <c r="Q262" t="s">
        <v>276</v>
      </c>
      <c r="R262" t="s">
        <v>57</v>
      </c>
      <c r="S262" t="s">
        <v>276</v>
      </c>
      <c r="T262" t="s">
        <v>37</v>
      </c>
      <c r="U262" t="s">
        <v>26</v>
      </c>
    </row>
    <row r="263">
      <c r="A263" s="15" t="str">
        <f t="shared" si="17"/>
        <v>E01:9bα</v>
      </c>
      <c r="B263" s="15" t="s">
        <v>273</v>
      </c>
      <c r="C263" s="15">
        <v>0.0</v>
      </c>
      <c r="D263" s="15">
        <v>1.0</v>
      </c>
      <c r="E263" s="15">
        <v>9.0</v>
      </c>
      <c r="F263" s="15" t="s">
        <v>30</v>
      </c>
      <c r="G263" s="15"/>
      <c r="H263" s="15"/>
      <c r="I263" s="15"/>
      <c r="J263" s="16"/>
      <c r="K263" s="21"/>
      <c r="L263" s="21"/>
      <c r="M263" s="21"/>
      <c r="N263" s="18"/>
      <c r="O263" s="13"/>
    </row>
    <row r="264">
      <c r="A264" s="15" t="str">
        <f t="shared" si="17"/>
        <v>E01:9bβ</v>
      </c>
      <c r="B264" s="15" t="s">
        <v>273</v>
      </c>
      <c r="C264" s="15">
        <v>0.0</v>
      </c>
      <c r="D264" s="15">
        <v>1.0</v>
      </c>
      <c r="E264" s="15">
        <v>9.0</v>
      </c>
      <c r="F264" s="15" t="s">
        <v>40</v>
      </c>
      <c r="G264" s="15"/>
      <c r="H264" s="15"/>
      <c r="I264" s="15"/>
      <c r="J264" s="16"/>
      <c r="K264" s="21"/>
      <c r="L264" s="21"/>
      <c r="M264" s="21"/>
      <c r="N264" s="18"/>
      <c r="O264" s="13"/>
    </row>
    <row r="265" hidden="1">
      <c r="A265" s="15" t="str">
        <f t="shared" si="17"/>
        <v>E01:9c</v>
      </c>
      <c r="B265" s="15" t="s">
        <v>273</v>
      </c>
      <c r="C265" s="15">
        <v>0.0</v>
      </c>
      <c r="D265" s="15">
        <v>1.0</v>
      </c>
      <c r="E265" s="15">
        <v>9.0</v>
      </c>
      <c r="F265" s="8" t="s">
        <v>8</v>
      </c>
      <c r="G265" s="15" t="s">
        <v>24</v>
      </c>
      <c r="H265" s="15" t="s">
        <v>87</v>
      </c>
      <c r="I265" s="15" t="s">
        <v>399</v>
      </c>
      <c r="J265" s="16">
        <v>1.0</v>
      </c>
      <c r="K265" s="21">
        <v>22.0</v>
      </c>
      <c r="L265" s="21">
        <v>-4.0</v>
      </c>
      <c r="M265" s="21">
        <v>7.0</v>
      </c>
      <c r="N265" s="18">
        <v>0.52</v>
      </c>
      <c r="O265" s="13" t="s">
        <v>282</v>
      </c>
      <c r="P265" t="s">
        <v>47</v>
      </c>
      <c r="Q265" t="s">
        <v>276</v>
      </c>
      <c r="R265" t="s">
        <v>57</v>
      </c>
      <c r="S265" t="s">
        <v>57</v>
      </c>
      <c r="T265" t="s">
        <v>26</v>
      </c>
      <c r="U265" t="s">
        <v>37</v>
      </c>
    </row>
    <row r="266" hidden="1">
      <c r="A266" s="15" t="str">
        <f t="shared" si="17"/>
        <v>E01:9d</v>
      </c>
      <c r="B266" s="15" t="s">
        <v>273</v>
      </c>
      <c r="C266" s="15">
        <v>0.0</v>
      </c>
      <c r="D266" s="15">
        <v>1.0</v>
      </c>
      <c r="E266" s="15">
        <v>9.0</v>
      </c>
      <c r="F266" s="8" t="s">
        <v>9</v>
      </c>
      <c r="G266" s="15" t="s">
        <v>23</v>
      </c>
      <c r="H266" s="15" t="s">
        <v>92</v>
      </c>
      <c r="I266" s="15" t="s">
        <v>400</v>
      </c>
      <c r="J266" s="16">
        <v>1.0</v>
      </c>
      <c r="K266" s="21">
        <v>-170.0</v>
      </c>
      <c r="L266" s="21">
        <v>-182.0</v>
      </c>
      <c r="M266" s="21">
        <v>-174.0</v>
      </c>
      <c r="N266" s="18" t="s">
        <v>281</v>
      </c>
      <c r="O266" s="13" t="s">
        <v>336</v>
      </c>
      <c r="P266" t="s">
        <v>57</v>
      </c>
      <c r="Q266" t="s">
        <v>26</v>
      </c>
      <c r="R266" t="s">
        <v>311</v>
      </c>
      <c r="S266" t="s">
        <v>47</v>
      </c>
      <c r="T266" t="s">
        <v>26</v>
      </c>
      <c r="U266" t="s">
        <v>26</v>
      </c>
    </row>
    <row r="267" hidden="1">
      <c r="A267" s="15" t="str">
        <f t="shared" si="17"/>
        <v>E01:9e</v>
      </c>
      <c r="B267" s="15" t="s">
        <v>273</v>
      </c>
      <c r="C267" s="15">
        <v>0.0</v>
      </c>
      <c r="D267" s="15">
        <v>1.0</v>
      </c>
      <c r="E267" s="15">
        <v>9.0</v>
      </c>
      <c r="F267" s="8" t="s">
        <v>10</v>
      </c>
      <c r="G267" s="15" t="s">
        <v>23</v>
      </c>
      <c r="H267" s="15" t="s">
        <v>92</v>
      </c>
      <c r="I267" s="15" t="s">
        <v>333</v>
      </c>
      <c r="J267" s="16">
        <v>2.0</v>
      </c>
      <c r="K267" s="21">
        <v>-203.0</v>
      </c>
      <c r="L267" s="21">
        <v>-241.0</v>
      </c>
      <c r="M267" s="21">
        <v>-220.0</v>
      </c>
      <c r="N267" s="18" t="s">
        <v>281</v>
      </c>
      <c r="O267" s="13" t="s">
        <v>284</v>
      </c>
      <c r="P267" t="s">
        <v>57</v>
      </c>
      <c r="Q267" t="s">
        <v>276</v>
      </c>
      <c r="R267" t="s">
        <v>57</v>
      </c>
      <c r="S267" t="s">
        <v>26</v>
      </c>
      <c r="T267" t="s">
        <v>37</v>
      </c>
      <c r="U267" t="s">
        <v>26</v>
      </c>
    </row>
    <row r="268" hidden="1">
      <c r="A268" s="15" t="str">
        <f>if(OR(G268="Secondary Relay",G268="Prime Relay",G268="Citadel Class Relay"),F268,join("",if(B268="East Rim","E",if(B268="South Rim","S",if(B268="West Rim","W","N"))),C268,D268,":",E268,if(F268="S","",F268)))</f>
        <v>E01:9</v>
      </c>
      <c r="B268" s="15" t="s">
        <v>273</v>
      </c>
      <c r="C268" s="15">
        <v>0.0</v>
      </c>
      <c r="D268" s="15">
        <v>1.0</v>
      </c>
      <c r="E268" s="8">
        <v>9.0</v>
      </c>
      <c r="F268" s="8" t="s">
        <v>302</v>
      </c>
      <c r="G268" s="8" t="s">
        <v>303</v>
      </c>
      <c r="H268" t="s">
        <v>278</v>
      </c>
      <c r="I268">
        <v>0.47</v>
      </c>
      <c r="J268" s="16"/>
      <c r="K268" s="21"/>
      <c r="L268" s="21"/>
      <c r="M268" s="21"/>
      <c r="N268" s="18"/>
      <c r="O268" s="13"/>
      <c r="P268" t="s">
        <v>57</v>
      </c>
      <c r="Q268" t="s">
        <v>57</v>
      </c>
      <c r="R268" t="s">
        <v>276</v>
      </c>
      <c r="S268" t="s">
        <v>37</v>
      </c>
      <c r="T268" t="s">
        <v>26</v>
      </c>
      <c r="U268" t="s">
        <v>26</v>
      </c>
    </row>
    <row r="269" hidden="1">
      <c r="A269" s="15" t="str">
        <f t="shared" ref="A269:A293" si="18">if(OR(G269="Secondary Relay",G269="Prime Relay"),F269,join("",if(B269="East Rim","E",if(B269="South Rim","S",if(B269="West Rim","W","N"))),C269,D269,":",E269,if(F269="S","",F269)))</f>
        <v>E01:10a</v>
      </c>
      <c r="B269" s="15" t="s">
        <v>273</v>
      </c>
      <c r="C269" s="15">
        <v>0.0</v>
      </c>
      <c r="D269" s="15">
        <v>1.0</v>
      </c>
      <c r="E269" s="15">
        <v>10.0</v>
      </c>
      <c r="F269" s="8" t="s">
        <v>6</v>
      </c>
      <c r="G269" s="15" t="s">
        <v>23</v>
      </c>
      <c r="H269" s="15" t="s">
        <v>88</v>
      </c>
      <c r="I269" s="15" t="s">
        <v>401</v>
      </c>
      <c r="J269" s="16">
        <v>0.0</v>
      </c>
      <c r="K269" s="21">
        <v>1580.0</v>
      </c>
      <c r="L269" s="21">
        <v>640.0</v>
      </c>
      <c r="M269" s="21">
        <v>1111.0</v>
      </c>
      <c r="N269" s="18" t="s">
        <v>26</v>
      </c>
      <c r="O269" s="13" t="s">
        <v>290</v>
      </c>
      <c r="P269" t="s">
        <v>57</v>
      </c>
      <c r="Q269" t="s">
        <v>276</v>
      </c>
      <c r="R269" t="s">
        <v>57</v>
      </c>
      <c r="S269" t="s">
        <v>57</v>
      </c>
      <c r="T269" t="s">
        <v>26</v>
      </c>
      <c r="U269" t="s">
        <v>37</v>
      </c>
    </row>
    <row r="270" hidden="1">
      <c r="A270" s="15" t="str">
        <f t="shared" si="18"/>
        <v>E01:10b</v>
      </c>
      <c r="B270" s="15" t="s">
        <v>273</v>
      </c>
      <c r="C270" s="15">
        <v>0.0</v>
      </c>
      <c r="D270" s="15">
        <v>1.0</v>
      </c>
      <c r="E270" s="15">
        <v>10.0</v>
      </c>
      <c r="F270" s="8" t="s">
        <v>7</v>
      </c>
      <c r="G270" s="15" t="s">
        <v>23</v>
      </c>
      <c r="H270" s="15" t="s">
        <v>93</v>
      </c>
      <c r="I270" s="15" t="s">
        <v>289</v>
      </c>
      <c r="J270" s="16">
        <v>0.0</v>
      </c>
      <c r="K270" s="21">
        <v>311.0</v>
      </c>
      <c r="L270" s="21">
        <v>243.0</v>
      </c>
      <c r="M270" s="21">
        <v>276.0</v>
      </c>
      <c r="N270" s="18" t="s">
        <v>26</v>
      </c>
      <c r="O270" s="13" t="s">
        <v>384</v>
      </c>
      <c r="P270" t="s">
        <v>311</v>
      </c>
      <c r="Q270" t="s">
        <v>276</v>
      </c>
      <c r="R270" t="s">
        <v>37</v>
      </c>
      <c r="S270" t="s">
        <v>37</v>
      </c>
      <c r="T270" t="s">
        <v>26</v>
      </c>
      <c r="U270" t="s">
        <v>37</v>
      </c>
    </row>
    <row r="271" hidden="1">
      <c r="A271" s="15" t="str">
        <f t="shared" si="18"/>
        <v>E01:10c</v>
      </c>
      <c r="B271" s="15" t="s">
        <v>273</v>
      </c>
      <c r="C271" s="15">
        <v>0.0</v>
      </c>
      <c r="D271" s="15">
        <v>1.0</v>
      </c>
      <c r="E271" s="15">
        <v>10.0</v>
      </c>
      <c r="F271" s="8" t="s">
        <v>8</v>
      </c>
      <c r="G271" s="15" t="s">
        <v>24</v>
      </c>
      <c r="H271" s="15" t="s">
        <v>316</v>
      </c>
      <c r="I271" s="15" t="s">
        <v>402</v>
      </c>
      <c r="J271" s="16">
        <v>2.0</v>
      </c>
      <c r="K271" s="21">
        <v>10.0</v>
      </c>
      <c r="L271" s="21">
        <v>4.0</v>
      </c>
      <c r="M271" s="21">
        <v>9.0</v>
      </c>
      <c r="N271" s="18">
        <v>0.32</v>
      </c>
      <c r="O271" s="13" t="s">
        <v>389</v>
      </c>
      <c r="P271" t="s">
        <v>57</v>
      </c>
      <c r="Q271" t="s">
        <v>276</v>
      </c>
      <c r="R271" t="s">
        <v>47</v>
      </c>
      <c r="S271" t="s">
        <v>57</v>
      </c>
      <c r="T271" t="s">
        <v>37</v>
      </c>
      <c r="U271" t="s">
        <v>26</v>
      </c>
    </row>
    <row r="272">
      <c r="A272" s="15" t="str">
        <f t="shared" si="18"/>
        <v>E01:10d</v>
      </c>
      <c r="B272" s="15" t="s">
        <v>273</v>
      </c>
      <c r="C272" s="15">
        <v>0.0</v>
      </c>
      <c r="D272" s="15">
        <v>1.0</v>
      </c>
      <c r="E272" s="15">
        <v>10.0</v>
      </c>
      <c r="F272" s="8" t="s">
        <v>9</v>
      </c>
      <c r="G272" s="15" t="s">
        <v>22</v>
      </c>
      <c r="H272" s="15" t="s">
        <v>93</v>
      </c>
      <c r="I272" s="15" t="s">
        <v>403</v>
      </c>
      <c r="J272" s="16">
        <v>14.0</v>
      </c>
      <c r="K272" s="21">
        <v>-68.0</v>
      </c>
      <c r="L272" s="21">
        <v>-91.0</v>
      </c>
      <c r="M272" s="21">
        <v>-82.0</v>
      </c>
      <c r="N272" s="18" t="s">
        <v>26</v>
      </c>
      <c r="O272" s="13" t="s">
        <v>284</v>
      </c>
      <c r="P272" t="s">
        <v>276</v>
      </c>
      <c r="Q272" t="s">
        <v>276</v>
      </c>
      <c r="R272" t="s">
        <v>57</v>
      </c>
      <c r="S272" t="s">
        <v>57</v>
      </c>
      <c r="T272" t="s">
        <v>26</v>
      </c>
      <c r="U272" t="s">
        <v>37</v>
      </c>
    </row>
    <row r="273">
      <c r="A273" s="15" t="str">
        <f t="shared" si="18"/>
        <v>E01:10dα</v>
      </c>
      <c r="B273" s="15" t="s">
        <v>273</v>
      </c>
      <c r="C273" s="15">
        <v>0.0</v>
      </c>
      <c r="D273" s="15">
        <v>1.0</v>
      </c>
      <c r="E273" s="15">
        <v>10.0</v>
      </c>
      <c r="F273" s="15" t="s">
        <v>32</v>
      </c>
      <c r="G273" s="15"/>
      <c r="H273" s="15"/>
      <c r="I273" s="15"/>
      <c r="J273" s="16"/>
      <c r="K273" s="21"/>
      <c r="L273" s="21"/>
      <c r="M273" s="21"/>
      <c r="N273" s="18"/>
      <c r="O273" s="13"/>
    </row>
    <row r="274">
      <c r="A274" s="15" t="str">
        <f t="shared" si="18"/>
        <v>E01:10dβ</v>
      </c>
      <c r="B274" s="15" t="s">
        <v>273</v>
      </c>
      <c r="C274" s="15">
        <v>0.0</v>
      </c>
      <c r="D274" s="15">
        <v>1.0</v>
      </c>
      <c r="E274" s="15">
        <v>10.0</v>
      </c>
      <c r="F274" s="15" t="s">
        <v>42</v>
      </c>
      <c r="G274" s="15"/>
      <c r="H274" s="15"/>
      <c r="I274" s="15"/>
      <c r="J274" s="16"/>
      <c r="K274" s="21"/>
      <c r="L274" s="21"/>
      <c r="M274" s="21"/>
      <c r="N274" s="18"/>
      <c r="O274" s="13"/>
    </row>
    <row r="275">
      <c r="A275" s="15" t="str">
        <f t="shared" si="18"/>
        <v>E01:10dγ</v>
      </c>
      <c r="B275" s="15" t="s">
        <v>273</v>
      </c>
      <c r="C275" s="15">
        <v>0.0</v>
      </c>
      <c r="D275" s="15">
        <v>1.0</v>
      </c>
      <c r="E275" s="15">
        <v>10.0</v>
      </c>
      <c r="F275" s="15" t="s">
        <v>52</v>
      </c>
      <c r="G275" s="15"/>
      <c r="H275" s="15"/>
      <c r="I275" s="15"/>
      <c r="J275" s="16"/>
      <c r="K275" s="21"/>
      <c r="L275" s="21"/>
      <c r="M275" s="21"/>
      <c r="N275" s="18"/>
      <c r="O275" s="13"/>
    </row>
    <row r="276">
      <c r="A276" s="15" t="str">
        <f t="shared" si="18"/>
        <v>E01:10dδ</v>
      </c>
      <c r="B276" s="15" t="s">
        <v>273</v>
      </c>
      <c r="C276" s="15">
        <v>0.0</v>
      </c>
      <c r="D276" s="15">
        <v>1.0</v>
      </c>
      <c r="E276" s="15">
        <v>10.0</v>
      </c>
      <c r="F276" s="15" t="s">
        <v>62</v>
      </c>
      <c r="G276" s="15"/>
      <c r="H276" s="15"/>
      <c r="I276" s="15"/>
      <c r="J276" s="16"/>
      <c r="K276" s="21"/>
      <c r="L276" s="21"/>
      <c r="M276" s="21"/>
      <c r="N276" s="18"/>
      <c r="O276" s="13"/>
    </row>
    <row r="277">
      <c r="A277" s="15" t="str">
        <f t="shared" si="18"/>
        <v>E01:10dε</v>
      </c>
      <c r="B277" s="15" t="s">
        <v>273</v>
      </c>
      <c r="C277" s="15">
        <v>0.0</v>
      </c>
      <c r="D277" s="15">
        <v>1.0</v>
      </c>
      <c r="E277" s="15">
        <v>10.0</v>
      </c>
      <c r="F277" s="15" t="s">
        <v>72</v>
      </c>
      <c r="G277" s="15"/>
      <c r="H277" s="15"/>
      <c r="I277" s="15"/>
      <c r="J277" s="16"/>
      <c r="K277" s="21"/>
      <c r="L277" s="21"/>
      <c r="M277" s="21"/>
      <c r="N277" s="18"/>
      <c r="O277" s="13"/>
    </row>
    <row r="278">
      <c r="A278" s="15" t="str">
        <f t="shared" si="18"/>
        <v>E01:10dζ</v>
      </c>
      <c r="B278" s="15" t="s">
        <v>273</v>
      </c>
      <c r="C278" s="15">
        <v>0.0</v>
      </c>
      <c r="D278" s="15">
        <v>1.0</v>
      </c>
      <c r="E278" s="15">
        <v>10.0</v>
      </c>
      <c r="F278" s="15" t="s">
        <v>82</v>
      </c>
      <c r="G278" s="15"/>
      <c r="H278" s="15"/>
      <c r="I278" s="15"/>
      <c r="J278" s="16"/>
      <c r="K278" s="21"/>
      <c r="L278" s="21"/>
      <c r="M278" s="21"/>
      <c r="N278" s="18"/>
      <c r="O278" s="13"/>
    </row>
    <row r="279">
      <c r="A279" s="15" t="str">
        <f t="shared" si="18"/>
        <v>E01:10dη</v>
      </c>
      <c r="B279" s="15" t="s">
        <v>273</v>
      </c>
      <c r="C279" s="15">
        <v>0.0</v>
      </c>
      <c r="D279" s="15">
        <v>1.0</v>
      </c>
      <c r="E279" s="15">
        <v>10.0</v>
      </c>
      <c r="F279" s="15" t="s">
        <v>98</v>
      </c>
      <c r="G279" s="15"/>
      <c r="H279" s="15"/>
      <c r="I279" s="15"/>
      <c r="J279" s="16"/>
      <c r="K279" s="21"/>
      <c r="L279" s="21"/>
      <c r="M279" s="21"/>
      <c r="N279" s="18"/>
      <c r="O279" s="13"/>
    </row>
    <row r="280">
      <c r="A280" s="15" t="str">
        <f t="shared" si="18"/>
        <v>E01:10dθ</v>
      </c>
      <c r="B280" s="15" t="s">
        <v>273</v>
      </c>
      <c r="C280" s="15">
        <v>0.0</v>
      </c>
      <c r="D280" s="15">
        <v>1.0</v>
      </c>
      <c r="E280" s="15">
        <v>10.0</v>
      </c>
      <c r="F280" s="15" t="s">
        <v>107</v>
      </c>
      <c r="G280" s="15"/>
      <c r="H280" s="15"/>
      <c r="I280" s="15"/>
      <c r="J280" s="16"/>
      <c r="K280" s="21"/>
      <c r="L280" s="21"/>
      <c r="M280" s="21"/>
      <c r="N280" s="18"/>
      <c r="O280" s="13"/>
    </row>
    <row r="281">
      <c r="A281" s="15" t="str">
        <f t="shared" si="18"/>
        <v>E01:10dι</v>
      </c>
      <c r="B281" s="15" t="s">
        <v>273</v>
      </c>
      <c r="C281" s="15">
        <v>0.0</v>
      </c>
      <c r="D281" s="15">
        <v>1.0</v>
      </c>
      <c r="E281" s="15">
        <v>10.0</v>
      </c>
      <c r="F281" s="15" t="s">
        <v>116</v>
      </c>
      <c r="G281" s="15"/>
      <c r="H281" s="15"/>
      <c r="I281" s="15"/>
      <c r="J281" s="16"/>
      <c r="K281" s="21"/>
      <c r="L281" s="21"/>
      <c r="M281" s="21"/>
      <c r="N281" s="18"/>
      <c r="O281" s="13"/>
    </row>
    <row r="282">
      <c r="A282" s="15" t="str">
        <f t="shared" si="18"/>
        <v>E01:10dκ</v>
      </c>
      <c r="B282" s="15" t="s">
        <v>273</v>
      </c>
      <c r="C282" s="15">
        <v>0.0</v>
      </c>
      <c r="D282" s="15">
        <v>1.0</v>
      </c>
      <c r="E282" s="15">
        <v>10.0</v>
      </c>
      <c r="F282" s="15" t="s">
        <v>125</v>
      </c>
      <c r="G282" s="15"/>
      <c r="H282" s="15"/>
      <c r="I282" s="15"/>
      <c r="J282" s="16"/>
      <c r="K282" s="21"/>
      <c r="L282" s="21"/>
      <c r="M282" s="21"/>
      <c r="N282" s="18"/>
      <c r="O282" s="13"/>
    </row>
    <row r="283">
      <c r="A283" s="15" t="str">
        <f t="shared" si="18"/>
        <v>E01:10dλ</v>
      </c>
      <c r="B283" s="15" t="s">
        <v>273</v>
      </c>
      <c r="C283" s="15">
        <v>0.0</v>
      </c>
      <c r="D283" s="15">
        <v>1.0</v>
      </c>
      <c r="E283" s="15">
        <v>10.0</v>
      </c>
      <c r="F283" s="15" t="s">
        <v>134</v>
      </c>
      <c r="G283" s="15"/>
      <c r="H283" s="15"/>
      <c r="I283" s="15"/>
      <c r="J283" s="16"/>
      <c r="K283" s="21"/>
      <c r="L283" s="21"/>
      <c r="M283" s="21"/>
      <c r="N283" s="18"/>
      <c r="O283" s="13"/>
    </row>
    <row r="284">
      <c r="A284" s="15" t="str">
        <f t="shared" si="18"/>
        <v>E01:10dμ</v>
      </c>
      <c r="B284" s="15" t="s">
        <v>273</v>
      </c>
      <c r="C284" s="15">
        <v>0.0</v>
      </c>
      <c r="D284" s="15">
        <v>1.0</v>
      </c>
      <c r="E284" s="15">
        <v>10.0</v>
      </c>
      <c r="F284" s="15" t="s">
        <v>143</v>
      </c>
      <c r="G284" s="15"/>
      <c r="H284" s="15"/>
      <c r="I284" s="15"/>
      <c r="J284" s="16"/>
      <c r="K284" s="21"/>
      <c r="L284" s="21"/>
      <c r="M284" s="21"/>
      <c r="N284" s="18"/>
      <c r="O284" s="13"/>
    </row>
    <row r="285">
      <c r="A285" s="15" t="str">
        <f t="shared" si="18"/>
        <v>E01:10dν</v>
      </c>
      <c r="B285" s="15" t="s">
        <v>273</v>
      </c>
      <c r="C285" s="15">
        <v>0.0</v>
      </c>
      <c r="D285" s="15">
        <v>1.0</v>
      </c>
      <c r="E285" s="15">
        <v>10.0</v>
      </c>
      <c r="F285" s="15" t="s">
        <v>152</v>
      </c>
      <c r="G285" s="15"/>
      <c r="H285" s="15"/>
      <c r="I285" s="15"/>
      <c r="J285" s="16"/>
      <c r="K285" s="21"/>
      <c r="L285" s="21"/>
      <c r="M285" s="21"/>
      <c r="N285" s="18"/>
      <c r="O285" s="13"/>
    </row>
    <row r="286">
      <c r="A286" s="15" t="str">
        <f t="shared" si="18"/>
        <v>E01:10dξ</v>
      </c>
      <c r="B286" s="15" t="s">
        <v>273</v>
      </c>
      <c r="C286" s="15">
        <v>0.0</v>
      </c>
      <c r="D286" s="15">
        <v>1.0</v>
      </c>
      <c r="E286" s="15">
        <v>10.0</v>
      </c>
      <c r="F286" s="15" t="s">
        <v>161</v>
      </c>
      <c r="G286" s="15"/>
      <c r="H286" s="15"/>
      <c r="I286" s="15"/>
      <c r="J286" s="16"/>
      <c r="K286" s="21"/>
      <c r="L286" s="21"/>
      <c r="M286" s="21"/>
      <c r="N286" s="18"/>
      <c r="O286" s="13"/>
    </row>
    <row r="287">
      <c r="A287" s="15" t="str">
        <f t="shared" si="18"/>
        <v>E01:10e</v>
      </c>
      <c r="B287" s="15" t="s">
        <v>273</v>
      </c>
      <c r="C287" s="15">
        <v>0.0</v>
      </c>
      <c r="D287" s="15">
        <v>1.0</v>
      </c>
      <c r="E287" s="15">
        <v>10.0</v>
      </c>
      <c r="F287" s="8" t="s">
        <v>10</v>
      </c>
      <c r="G287" s="15" t="s">
        <v>22</v>
      </c>
      <c r="H287" s="15" t="s">
        <v>92</v>
      </c>
      <c r="I287" s="15" t="s">
        <v>274</v>
      </c>
      <c r="J287" s="16">
        <v>6.0</v>
      </c>
      <c r="K287" s="21">
        <v>-158.0</v>
      </c>
      <c r="L287" s="21">
        <v>-161.0</v>
      </c>
      <c r="M287" s="21">
        <v>-160.0</v>
      </c>
      <c r="N287" s="18" t="s">
        <v>26</v>
      </c>
      <c r="O287" s="13" t="s">
        <v>275</v>
      </c>
      <c r="P287" t="s">
        <v>276</v>
      </c>
      <c r="Q287" t="s">
        <v>276</v>
      </c>
      <c r="R287" t="s">
        <v>311</v>
      </c>
      <c r="S287" t="s">
        <v>57</v>
      </c>
      <c r="T287" t="s">
        <v>26</v>
      </c>
      <c r="U287" t="s">
        <v>26</v>
      </c>
    </row>
    <row r="288">
      <c r="A288" s="15" t="str">
        <f t="shared" si="18"/>
        <v>E01:10eα</v>
      </c>
      <c r="B288" s="15" t="s">
        <v>273</v>
      </c>
      <c r="C288" s="15">
        <v>0.0</v>
      </c>
      <c r="D288" s="15">
        <v>1.0</v>
      </c>
      <c r="E288" s="15">
        <v>10.0</v>
      </c>
      <c r="F288" s="15" t="s">
        <v>33</v>
      </c>
      <c r="G288" s="15"/>
      <c r="H288" s="15"/>
      <c r="I288" s="15"/>
      <c r="J288" s="16"/>
      <c r="K288" s="21"/>
      <c r="L288" s="21"/>
      <c r="M288" s="21"/>
      <c r="N288" s="18"/>
      <c r="O288" s="13"/>
    </row>
    <row r="289">
      <c r="A289" s="15" t="str">
        <f t="shared" si="18"/>
        <v>E01:10eβ</v>
      </c>
      <c r="B289" s="15" t="s">
        <v>273</v>
      </c>
      <c r="C289" s="15">
        <v>0.0</v>
      </c>
      <c r="D289" s="15">
        <v>1.0</v>
      </c>
      <c r="E289" s="15">
        <v>10.0</v>
      </c>
      <c r="F289" s="15" t="s">
        <v>43</v>
      </c>
      <c r="G289" s="15"/>
      <c r="H289" s="15"/>
      <c r="I289" s="15"/>
      <c r="J289" s="16"/>
      <c r="K289" s="21"/>
      <c r="L289" s="21"/>
      <c r="M289" s="21"/>
      <c r="N289" s="18"/>
      <c r="O289" s="13"/>
    </row>
    <row r="290">
      <c r="A290" s="15" t="str">
        <f t="shared" si="18"/>
        <v>E01:10eγ</v>
      </c>
      <c r="B290" s="15" t="s">
        <v>273</v>
      </c>
      <c r="C290" s="15">
        <v>0.0</v>
      </c>
      <c r="D290" s="15">
        <v>1.0</v>
      </c>
      <c r="E290" s="15">
        <v>10.0</v>
      </c>
      <c r="F290" s="15" t="s">
        <v>53</v>
      </c>
      <c r="G290" s="15"/>
      <c r="H290" s="15"/>
      <c r="I290" s="15"/>
      <c r="J290" s="16"/>
      <c r="K290" s="21"/>
      <c r="L290" s="21"/>
      <c r="M290" s="21"/>
      <c r="N290" s="18"/>
      <c r="O290" s="13"/>
    </row>
    <row r="291">
      <c r="A291" s="15" t="str">
        <f t="shared" si="18"/>
        <v>E01:10eδ</v>
      </c>
      <c r="B291" s="15" t="s">
        <v>273</v>
      </c>
      <c r="C291" s="15">
        <v>0.0</v>
      </c>
      <c r="D291" s="15">
        <v>1.0</v>
      </c>
      <c r="E291" s="15">
        <v>10.0</v>
      </c>
      <c r="F291" s="15" t="s">
        <v>63</v>
      </c>
      <c r="G291" s="15"/>
      <c r="H291" s="15"/>
      <c r="I291" s="15"/>
      <c r="J291" s="16"/>
      <c r="K291" s="21"/>
      <c r="L291" s="21"/>
      <c r="M291" s="21"/>
      <c r="N291" s="18"/>
      <c r="O291" s="13"/>
    </row>
    <row r="292">
      <c r="A292" s="15" t="str">
        <f t="shared" si="18"/>
        <v>E01:10eε</v>
      </c>
      <c r="B292" s="15" t="s">
        <v>273</v>
      </c>
      <c r="C292" s="15">
        <v>0.0</v>
      </c>
      <c r="D292" s="15">
        <v>1.0</v>
      </c>
      <c r="E292" s="15">
        <v>10.0</v>
      </c>
      <c r="F292" s="15" t="s">
        <v>73</v>
      </c>
      <c r="G292" s="15"/>
      <c r="H292" s="15"/>
      <c r="I292" s="15"/>
      <c r="J292" s="16"/>
      <c r="K292" s="21"/>
      <c r="L292" s="21"/>
      <c r="M292" s="21"/>
      <c r="N292" s="18"/>
      <c r="O292" s="13"/>
    </row>
    <row r="293">
      <c r="A293" s="15" t="str">
        <f t="shared" si="18"/>
        <v>E01:10eζ</v>
      </c>
      <c r="B293" s="15" t="s">
        <v>273</v>
      </c>
      <c r="C293" s="15">
        <v>0.0</v>
      </c>
      <c r="D293" s="15">
        <v>1.0</v>
      </c>
      <c r="E293" s="15">
        <v>10.0</v>
      </c>
      <c r="F293" s="15" t="s">
        <v>83</v>
      </c>
      <c r="G293" s="15"/>
      <c r="H293" s="15"/>
      <c r="I293" s="15"/>
      <c r="J293" s="16"/>
      <c r="K293" s="21"/>
      <c r="L293" s="21"/>
      <c r="M293" s="21"/>
      <c r="N293" s="18"/>
      <c r="O293" s="13"/>
    </row>
    <row r="294" hidden="1">
      <c r="A294" s="15" t="str">
        <f>if(OR(G294="Secondary Relay",G294="Prime Relay",G294="Citadel Class Relay"),F294,join("",if(B294="East Rim","E",if(B294="South Rim","S",if(B294="West Rim","W","N"))),C294,D294,":",E294,if(F294="S","",F294)))</f>
        <v>E01:10</v>
      </c>
      <c r="B294" s="15" t="s">
        <v>273</v>
      </c>
      <c r="C294" s="15">
        <v>0.0</v>
      </c>
      <c r="D294" s="15">
        <v>1.0</v>
      </c>
      <c r="E294" s="15">
        <v>10.0</v>
      </c>
      <c r="F294" s="8" t="s">
        <v>302</v>
      </c>
      <c r="G294" s="8" t="s">
        <v>303</v>
      </c>
      <c r="H294" t="s">
        <v>285</v>
      </c>
      <c r="I294" s="8" t="s">
        <v>404</v>
      </c>
      <c r="J294" s="16"/>
      <c r="K294" s="21"/>
      <c r="L294" s="21"/>
      <c r="M294" s="21"/>
      <c r="N294" s="18"/>
      <c r="O294" s="13"/>
      <c r="P294" t="s">
        <v>57</v>
      </c>
      <c r="Q294" t="s">
        <v>57</v>
      </c>
      <c r="R294" t="s">
        <v>57</v>
      </c>
      <c r="S294" t="s">
        <v>37</v>
      </c>
      <c r="T294" t="s">
        <v>57</v>
      </c>
      <c r="U294" t="s">
        <v>47</v>
      </c>
    </row>
    <row r="295">
      <c r="A295" s="15" t="str">
        <f t="shared" ref="A295:A300" si="19">if(OR(G295="Secondary Relay",G295="Prime Relay"),F295,join("",if(B295="East Rim","E",if(B295="South Rim","S",if(B295="West Rim","W","N"))),C295,D295,":",E295,if(F295="S","",F295)))</f>
        <v>E02:0a</v>
      </c>
      <c r="B295" s="15" t="s">
        <v>273</v>
      </c>
      <c r="C295" s="15">
        <v>0.0</v>
      </c>
      <c r="D295" s="15">
        <v>2.0</v>
      </c>
      <c r="E295" s="15">
        <v>0.0</v>
      </c>
      <c r="F295" s="8" t="s">
        <v>6</v>
      </c>
      <c r="G295" s="15" t="s">
        <v>22</v>
      </c>
      <c r="H295" s="15" t="s">
        <v>92</v>
      </c>
      <c r="I295" s="15" t="s">
        <v>274</v>
      </c>
      <c r="J295" s="16">
        <v>2.0</v>
      </c>
      <c r="K295" s="21">
        <v>501.0</v>
      </c>
      <c r="L295" s="21">
        <v>437.0</v>
      </c>
      <c r="M295" s="21">
        <v>467.0</v>
      </c>
      <c r="N295" s="18" t="s">
        <v>26</v>
      </c>
      <c r="O295" s="13" t="s">
        <v>275</v>
      </c>
      <c r="P295" t="s">
        <v>47</v>
      </c>
      <c r="Q295" t="s">
        <v>276</v>
      </c>
      <c r="R295" t="s">
        <v>276</v>
      </c>
      <c r="S295" t="s">
        <v>26</v>
      </c>
      <c r="T295" t="s">
        <v>26</v>
      </c>
      <c r="U295" t="s">
        <v>37</v>
      </c>
    </row>
    <row r="296">
      <c r="A296" s="15" t="str">
        <f t="shared" si="19"/>
        <v>E02:0aα</v>
      </c>
      <c r="B296" s="15" t="s">
        <v>273</v>
      </c>
      <c r="C296" s="15">
        <v>0.0</v>
      </c>
      <c r="D296" s="15">
        <v>2.0</v>
      </c>
      <c r="E296" s="15">
        <v>0.0</v>
      </c>
      <c r="F296" s="15" t="s">
        <v>29</v>
      </c>
      <c r="G296" s="15"/>
      <c r="H296" s="15"/>
      <c r="I296" s="15"/>
      <c r="J296" s="16"/>
      <c r="K296" s="21"/>
      <c r="L296" s="21"/>
      <c r="M296" s="21"/>
      <c r="N296" s="18"/>
      <c r="O296" s="13"/>
    </row>
    <row r="297">
      <c r="A297" s="15" t="str">
        <f t="shared" si="19"/>
        <v>E02:0aβ</v>
      </c>
      <c r="B297" s="15" t="s">
        <v>273</v>
      </c>
      <c r="C297" s="15">
        <v>0.0</v>
      </c>
      <c r="D297" s="15">
        <v>2.0</v>
      </c>
      <c r="E297" s="15">
        <v>0.0</v>
      </c>
      <c r="F297" s="15" t="s">
        <v>39</v>
      </c>
      <c r="G297" s="15"/>
      <c r="H297" s="15"/>
      <c r="I297" s="15"/>
      <c r="J297" s="16"/>
      <c r="K297" s="21"/>
      <c r="L297" s="21"/>
      <c r="M297" s="21"/>
      <c r="N297" s="18"/>
      <c r="O297" s="13"/>
    </row>
    <row r="298" hidden="1">
      <c r="A298" s="15" t="str">
        <f t="shared" si="19"/>
        <v>E02:0b</v>
      </c>
      <c r="B298" s="15" t="s">
        <v>273</v>
      </c>
      <c r="C298" s="15">
        <v>0.0</v>
      </c>
      <c r="D298" s="15">
        <v>2.0</v>
      </c>
      <c r="E298" s="15">
        <v>0.0</v>
      </c>
      <c r="F298" s="8" t="s">
        <v>7</v>
      </c>
      <c r="G298" s="15" t="s">
        <v>23</v>
      </c>
      <c r="H298" s="15" t="s">
        <v>288</v>
      </c>
      <c r="I298" s="15" t="s">
        <v>371</v>
      </c>
      <c r="J298" s="16">
        <v>2.0</v>
      </c>
      <c r="K298" s="21">
        <v>182.0</v>
      </c>
      <c r="L298" s="21">
        <v>137.0</v>
      </c>
      <c r="M298" s="21">
        <v>161.0</v>
      </c>
      <c r="N298" s="18" t="s">
        <v>26</v>
      </c>
      <c r="O298" s="13" t="s">
        <v>405</v>
      </c>
      <c r="P298" t="s">
        <v>276</v>
      </c>
      <c r="Q298" t="s">
        <v>311</v>
      </c>
      <c r="R298" t="s">
        <v>37</v>
      </c>
      <c r="S298" t="s">
        <v>37</v>
      </c>
      <c r="T298" t="s">
        <v>47</v>
      </c>
      <c r="U298" t="s">
        <v>26</v>
      </c>
    </row>
    <row r="299" hidden="1">
      <c r="A299" s="15" t="str">
        <f t="shared" si="19"/>
        <v>E02:0c</v>
      </c>
      <c r="B299" s="15" t="s">
        <v>273</v>
      </c>
      <c r="C299" s="15">
        <v>0.0</v>
      </c>
      <c r="D299" s="15">
        <v>2.0</v>
      </c>
      <c r="E299" s="15">
        <v>0.0</v>
      </c>
      <c r="F299" s="8" t="s">
        <v>8</v>
      </c>
      <c r="G299" s="15" t="s">
        <v>24</v>
      </c>
      <c r="H299" s="15" t="s">
        <v>87</v>
      </c>
      <c r="I299" s="15" t="s">
        <v>406</v>
      </c>
      <c r="J299" s="16">
        <v>2.0</v>
      </c>
      <c r="K299" s="21">
        <v>12.0</v>
      </c>
      <c r="L299" s="21">
        <v>1.0</v>
      </c>
      <c r="M299" s="21">
        <v>8.0</v>
      </c>
      <c r="N299" s="18">
        <v>0.6</v>
      </c>
      <c r="O299" s="13" t="s">
        <v>389</v>
      </c>
      <c r="P299" t="s">
        <v>57</v>
      </c>
      <c r="Q299" t="s">
        <v>57</v>
      </c>
      <c r="R299" t="s">
        <v>57</v>
      </c>
      <c r="S299" t="s">
        <v>37</v>
      </c>
      <c r="T299" t="s">
        <v>26</v>
      </c>
      <c r="U299" t="s">
        <v>26</v>
      </c>
    </row>
    <row r="300" hidden="1">
      <c r="A300" s="15" t="str">
        <f t="shared" si="19"/>
        <v>E02:0d</v>
      </c>
      <c r="B300" s="15" t="s">
        <v>273</v>
      </c>
      <c r="C300" s="15">
        <v>0.0</v>
      </c>
      <c r="D300" s="15">
        <v>2.0</v>
      </c>
      <c r="E300" s="15">
        <v>0.0</v>
      </c>
      <c r="F300" s="8" t="s">
        <v>9</v>
      </c>
      <c r="G300" s="15" t="s">
        <v>23</v>
      </c>
      <c r="H300" s="15" t="s">
        <v>92</v>
      </c>
      <c r="I300" s="15" t="s">
        <v>407</v>
      </c>
      <c r="J300" s="16">
        <v>2.0</v>
      </c>
      <c r="K300" s="21">
        <v>-207.0</v>
      </c>
      <c r="L300" s="21">
        <v>-213.0</v>
      </c>
      <c r="M300" s="21">
        <v>-211.0</v>
      </c>
      <c r="N300" s="18" t="s">
        <v>281</v>
      </c>
      <c r="O300" s="13" t="s">
        <v>408</v>
      </c>
      <c r="P300" t="s">
        <v>57</v>
      </c>
      <c r="Q300" t="s">
        <v>37</v>
      </c>
      <c r="R300" t="s">
        <v>276</v>
      </c>
      <c r="S300" t="s">
        <v>37</v>
      </c>
      <c r="T300" t="s">
        <v>57</v>
      </c>
      <c r="U300" t="s">
        <v>26</v>
      </c>
    </row>
    <row r="301" hidden="1">
      <c r="A301" s="15" t="str">
        <f t="shared" ref="A301:A302" si="20">if(OR(G301="Secondary Relay",G301="Prime Relay",G301="Citadel Class Relay"),F301,join("",if(B301="East Rim","E",if(B301="South Rim","S",if(B301="West Rim","W","N"))),C301,D301,":",E301,if(F301="S","",F301)))</f>
        <v>E02 Secondary Relay</v>
      </c>
      <c r="B301" s="15" t="s">
        <v>273</v>
      </c>
      <c r="C301" s="15">
        <v>0.0</v>
      </c>
      <c r="D301" s="15">
        <v>2.0</v>
      </c>
      <c r="E301" s="15">
        <v>0.0</v>
      </c>
      <c r="F301" s="15" t="s">
        <v>409</v>
      </c>
      <c r="G301" s="15" t="s">
        <v>300</v>
      </c>
      <c r="H301" s="38"/>
      <c r="I301" s="38"/>
      <c r="J301" s="16"/>
      <c r="K301" s="21"/>
      <c r="L301" s="21"/>
      <c r="M301" s="21"/>
      <c r="N301" s="18"/>
      <c r="O301" s="13"/>
      <c r="P301" s="38"/>
      <c r="Q301" s="38"/>
      <c r="R301" s="38"/>
      <c r="S301" s="38"/>
      <c r="T301" s="38"/>
      <c r="U301" s="38"/>
    </row>
    <row r="302" hidden="1">
      <c r="A302" s="15" t="str">
        <f t="shared" si="20"/>
        <v>E02:0</v>
      </c>
      <c r="B302" s="15" t="s">
        <v>273</v>
      </c>
      <c r="C302" s="15">
        <v>0.0</v>
      </c>
      <c r="D302" s="15">
        <v>2.0</v>
      </c>
      <c r="E302" s="8">
        <v>0.0</v>
      </c>
      <c r="F302" s="8" t="s">
        <v>302</v>
      </c>
      <c r="G302" s="8" t="s">
        <v>303</v>
      </c>
      <c r="H302" t="s">
        <v>278</v>
      </c>
      <c r="I302" s="8" t="s">
        <v>410</v>
      </c>
      <c r="J302" s="16"/>
      <c r="K302" s="21"/>
      <c r="L302" s="21"/>
      <c r="M302" s="21"/>
      <c r="N302" s="18"/>
      <c r="O302" s="13"/>
      <c r="P302" t="s">
        <v>57</v>
      </c>
      <c r="Q302" t="s">
        <v>57</v>
      </c>
      <c r="R302" t="s">
        <v>57</v>
      </c>
      <c r="S302" t="s">
        <v>26</v>
      </c>
      <c r="T302" t="s">
        <v>47</v>
      </c>
      <c r="U302" t="s">
        <v>37</v>
      </c>
    </row>
    <row r="303" hidden="1">
      <c r="A303" s="15" t="str">
        <f t="shared" ref="A303:A318" si="21">if(OR(G303="Secondary Relay",G303="Prime Relay"),F303,join("",if(B303="East Rim","E",if(B303="South Rim","S",if(B303="West Rim","W","N"))),C303,D303,":",E303,if(F303="S","",F303)))</f>
        <v>E02:1a</v>
      </c>
      <c r="B303" s="15" t="s">
        <v>273</v>
      </c>
      <c r="C303" s="15">
        <v>0.0</v>
      </c>
      <c r="D303" s="15">
        <v>2.0</v>
      </c>
      <c r="E303" s="15">
        <v>1.0</v>
      </c>
      <c r="F303" s="8" t="s">
        <v>6</v>
      </c>
      <c r="G303" s="15" t="s">
        <v>23</v>
      </c>
      <c r="H303" s="15" t="s">
        <v>278</v>
      </c>
      <c r="I303" s="15" t="s">
        <v>401</v>
      </c>
      <c r="J303" s="16">
        <v>0.0</v>
      </c>
      <c r="K303" s="21">
        <v>1259.0</v>
      </c>
      <c r="L303" s="21">
        <v>356.0</v>
      </c>
      <c r="M303" s="21">
        <v>809.0</v>
      </c>
      <c r="N303" s="18" t="s">
        <v>26</v>
      </c>
      <c r="O303" s="13" t="s">
        <v>293</v>
      </c>
      <c r="P303" t="s">
        <v>311</v>
      </c>
      <c r="Q303" t="s">
        <v>57</v>
      </c>
      <c r="R303" t="s">
        <v>57</v>
      </c>
      <c r="S303" t="s">
        <v>26</v>
      </c>
      <c r="T303" t="s">
        <v>26</v>
      </c>
      <c r="U303" t="s">
        <v>26</v>
      </c>
    </row>
    <row r="304">
      <c r="A304" s="15" t="str">
        <f t="shared" si="21"/>
        <v>E02:1b</v>
      </c>
      <c r="B304" s="15" t="s">
        <v>273</v>
      </c>
      <c r="C304" s="15">
        <v>0.0</v>
      </c>
      <c r="D304" s="15">
        <v>2.0</v>
      </c>
      <c r="E304" s="15">
        <v>1.0</v>
      </c>
      <c r="F304" s="8" t="s">
        <v>7</v>
      </c>
      <c r="G304" s="15" t="s">
        <v>22</v>
      </c>
      <c r="H304" s="15" t="s">
        <v>91</v>
      </c>
      <c r="I304" s="15" t="s">
        <v>411</v>
      </c>
      <c r="J304" s="16">
        <v>9.0</v>
      </c>
      <c r="K304" s="21">
        <v>179.0</v>
      </c>
      <c r="L304" s="21">
        <v>101.0</v>
      </c>
      <c r="M304" s="21">
        <v>141.0</v>
      </c>
      <c r="N304" s="18" t="s">
        <v>26</v>
      </c>
      <c r="O304" s="13" t="s">
        <v>275</v>
      </c>
      <c r="P304" t="s">
        <v>57</v>
      </c>
      <c r="Q304" t="s">
        <v>276</v>
      </c>
      <c r="R304" t="s">
        <v>276</v>
      </c>
      <c r="S304" t="s">
        <v>311</v>
      </c>
      <c r="T304" t="s">
        <v>26</v>
      </c>
      <c r="U304" t="s">
        <v>37</v>
      </c>
    </row>
    <row r="305">
      <c r="A305" s="15" t="str">
        <f t="shared" si="21"/>
        <v>E02:1bα</v>
      </c>
      <c r="B305" s="15" t="s">
        <v>273</v>
      </c>
      <c r="C305" s="15">
        <v>0.0</v>
      </c>
      <c r="D305" s="15">
        <v>2.0</v>
      </c>
      <c r="E305" s="15">
        <v>1.0</v>
      </c>
      <c r="F305" s="15" t="s">
        <v>30</v>
      </c>
      <c r="G305" s="15"/>
      <c r="H305" s="15"/>
      <c r="I305" s="15"/>
      <c r="J305" s="16"/>
      <c r="K305" s="21"/>
      <c r="L305" s="21"/>
      <c r="M305" s="21"/>
      <c r="N305" s="18"/>
      <c r="O305" s="13"/>
    </row>
    <row r="306">
      <c r="A306" s="15" t="str">
        <f t="shared" si="21"/>
        <v>E02:1bβ</v>
      </c>
      <c r="B306" s="15" t="s">
        <v>273</v>
      </c>
      <c r="C306" s="15">
        <v>0.0</v>
      </c>
      <c r="D306" s="15">
        <v>2.0</v>
      </c>
      <c r="E306" s="15">
        <v>1.0</v>
      </c>
      <c r="F306" s="15" t="s">
        <v>40</v>
      </c>
      <c r="G306" s="15"/>
      <c r="H306" s="15"/>
      <c r="I306" s="15"/>
      <c r="J306" s="16"/>
      <c r="K306" s="21"/>
      <c r="L306" s="21"/>
      <c r="M306" s="21"/>
      <c r="N306" s="18"/>
      <c r="O306" s="13"/>
    </row>
    <row r="307">
      <c r="A307" s="15" t="str">
        <f t="shared" si="21"/>
        <v>E02:1bγ</v>
      </c>
      <c r="B307" s="15" t="s">
        <v>273</v>
      </c>
      <c r="C307" s="15">
        <v>0.0</v>
      </c>
      <c r="D307" s="15">
        <v>2.0</v>
      </c>
      <c r="E307" s="15">
        <v>1.0</v>
      </c>
      <c r="F307" s="15" t="s">
        <v>50</v>
      </c>
      <c r="G307" s="15"/>
      <c r="H307" s="15"/>
      <c r="I307" s="15"/>
      <c r="J307" s="16"/>
      <c r="K307" s="21"/>
      <c r="L307" s="21"/>
      <c r="M307" s="21"/>
      <c r="N307" s="18"/>
      <c r="O307" s="13"/>
    </row>
    <row r="308">
      <c r="A308" s="15" t="str">
        <f t="shared" si="21"/>
        <v>E02:1bδ</v>
      </c>
      <c r="B308" s="15" t="s">
        <v>273</v>
      </c>
      <c r="C308" s="15">
        <v>0.0</v>
      </c>
      <c r="D308" s="15">
        <v>2.0</v>
      </c>
      <c r="E308" s="15">
        <v>1.0</v>
      </c>
      <c r="F308" s="15" t="s">
        <v>60</v>
      </c>
      <c r="G308" s="15"/>
      <c r="H308" s="15"/>
      <c r="I308" s="15"/>
      <c r="J308" s="16"/>
      <c r="K308" s="21"/>
      <c r="L308" s="21"/>
      <c r="M308" s="21"/>
      <c r="N308" s="18"/>
      <c r="O308" s="13"/>
    </row>
    <row r="309">
      <c r="A309" s="15" t="str">
        <f t="shared" si="21"/>
        <v>E02:1bε</v>
      </c>
      <c r="B309" s="15" t="s">
        <v>273</v>
      </c>
      <c r="C309" s="15">
        <v>0.0</v>
      </c>
      <c r="D309" s="15">
        <v>2.0</v>
      </c>
      <c r="E309" s="15">
        <v>1.0</v>
      </c>
      <c r="F309" s="15" t="s">
        <v>70</v>
      </c>
      <c r="G309" s="15"/>
      <c r="H309" s="15"/>
      <c r="I309" s="15"/>
      <c r="J309" s="16"/>
      <c r="K309" s="21"/>
      <c r="L309" s="21"/>
      <c r="M309" s="21"/>
      <c r="N309" s="18"/>
      <c r="O309" s="13"/>
    </row>
    <row r="310">
      <c r="A310" s="15" t="str">
        <f t="shared" si="21"/>
        <v>E02:1bζ</v>
      </c>
      <c r="B310" s="15" t="s">
        <v>273</v>
      </c>
      <c r="C310" s="15">
        <v>0.0</v>
      </c>
      <c r="D310" s="15">
        <v>2.0</v>
      </c>
      <c r="E310" s="15">
        <v>1.0</v>
      </c>
      <c r="F310" s="15" t="s">
        <v>80</v>
      </c>
      <c r="G310" s="15"/>
      <c r="H310" s="15"/>
      <c r="I310" s="15"/>
      <c r="J310" s="16"/>
      <c r="K310" s="21"/>
      <c r="L310" s="21"/>
      <c r="M310" s="21"/>
      <c r="N310" s="18"/>
      <c r="O310" s="13"/>
    </row>
    <row r="311">
      <c r="A311" s="15" t="str">
        <f t="shared" si="21"/>
        <v>E02:1bη</v>
      </c>
      <c r="B311" s="15" t="s">
        <v>273</v>
      </c>
      <c r="C311" s="15">
        <v>0.0</v>
      </c>
      <c r="D311" s="15">
        <v>2.0</v>
      </c>
      <c r="E311" s="15">
        <v>1.0</v>
      </c>
      <c r="F311" s="15" t="s">
        <v>96</v>
      </c>
      <c r="G311" s="15"/>
      <c r="H311" s="15"/>
      <c r="I311" s="15"/>
      <c r="J311" s="16"/>
      <c r="K311" s="21"/>
      <c r="L311" s="21"/>
      <c r="M311" s="21"/>
      <c r="N311" s="18"/>
      <c r="O311" s="13"/>
    </row>
    <row r="312">
      <c r="A312" s="15" t="str">
        <f t="shared" si="21"/>
        <v>E02:1bθ</v>
      </c>
      <c r="B312" s="15" t="s">
        <v>273</v>
      </c>
      <c r="C312" s="15">
        <v>0.0</v>
      </c>
      <c r="D312" s="15">
        <v>2.0</v>
      </c>
      <c r="E312" s="15">
        <v>1.0</v>
      </c>
      <c r="F312" s="15" t="s">
        <v>105</v>
      </c>
      <c r="G312" s="15"/>
      <c r="H312" s="15"/>
      <c r="I312" s="15"/>
      <c r="J312" s="16"/>
      <c r="K312" s="21"/>
      <c r="L312" s="21"/>
      <c r="M312" s="21"/>
      <c r="N312" s="18"/>
      <c r="O312" s="13"/>
    </row>
    <row r="313">
      <c r="A313" s="15" t="str">
        <f t="shared" si="21"/>
        <v>E02:1bι</v>
      </c>
      <c r="B313" s="15" t="s">
        <v>273</v>
      </c>
      <c r="C313" s="15">
        <v>0.0</v>
      </c>
      <c r="D313" s="15">
        <v>2.0</v>
      </c>
      <c r="E313" s="15">
        <v>1.0</v>
      </c>
      <c r="F313" s="15" t="s">
        <v>114</v>
      </c>
      <c r="G313" s="15"/>
      <c r="H313" s="15"/>
      <c r="I313" s="15"/>
      <c r="J313" s="16"/>
      <c r="K313" s="21"/>
      <c r="L313" s="21"/>
      <c r="M313" s="21"/>
      <c r="N313" s="18"/>
      <c r="O313" s="13"/>
    </row>
    <row r="314">
      <c r="A314" s="15" t="str">
        <f t="shared" si="21"/>
        <v>E02:1c</v>
      </c>
      <c r="B314" s="15" t="s">
        <v>273</v>
      </c>
      <c r="C314" s="15">
        <v>0.0</v>
      </c>
      <c r="D314" s="15">
        <v>2.0</v>
      </c>
      <c r="E314" s="15">
        <v>1.0</v>
      </c>
      <c r="F314" s="8" t="s">
        <v>8</v>
      </c>
      <c r="G314" s="15" t="s">
        <v>22</v>
      </c>
      <c r="H314" s="15" t="s">
        <v>90</v>
      </c>
      <c r="I314" s="15" t="s">
        <v>412</v>
      </c>
      <c r="J314" s="16">
        <v>3.0</v>
      </c>
      <c r="K314" s="21">
        <v>-47.0</v>
      </c>
      <c r="L314" s="21">
        <v>-98.0</v>
      </c>
      <c r="M314" s="21">
        <v>-71.0</v>
      </c>
      <c r="N314" s="18" t="s">
        <v>26</v>
      </c>
      <c r="O314" s="13" t="s">
        <v>323</v>
      </c>
      <c r="P314" t="s">
        <v>37</v>
      </c>
      <c r="Q314" t="s">
        <v>276</v>
      </c>
      <c r="R314" t="s">
        <v>37</v>
      </c>
      <c r="S314" t="s">
        <v>47</v>
      </c>
      <c r="T314" t="s">
        <v>37</v>
      </c>
      <c r="U314" t="s">
        <v>37</v>
      </c>
    </row>
    <row r="315">
      <c r="A315" s="15" t="str">
        <f t="shared" si="21"/>
        <v>E02:1cα</v>
      </c>
      <c r="B315" s="15" t="s">
        <v>273</v>
      </c>
      <c r="C315" s="15">
        <v>0.0</v>
      </c>
      <c r="D315" s="15">
        <v>2.0</v>
      </c>
      <c r="E315" s="15">
        <v>1.0</v>
      </c>
      <c r="F315" s="15" t="s">
        <v>31</v>
      </c>
      <c r="G315" s="15"/>
      <c r="H315" s="15"/>
      <c r="I315" s="15"/>
      <c r="J315" s="16"/>
      <c r="K315" s="21"/>
      <c r="L315" s="21"/>
      <c r="M315" s="21"/>
      <c r="N315" s="18"/>
      <c r="O315" s="13"/>
    </row>
    <row r="316">
      <c r="A316" s="15" t="str">
        <f t="shared" si="21"/>
        <v>E02:1cβ</v>
      </c>
      <c r="B316" s="15" t="s">
        <v>273</v>
      </c>
      <c r="C316" s="15">
        <v>0.0</v>
      </c>
      <c r="D316" s="15">
        <v>2.0</v>
      </c>
      <c r="E316" s="15">
        <v>1.0</v>
      </c>
      <c r="F316" s="15" t="s">
        <v>41</v>
      </c>
      <c r="G316" s="15"/>
      <c r="H316" s="15"/>
      <c r="I316" s="15"/>
      <c r="J316" s="16"/>
      <c r="K316" s="21"/>
      <c r="L316" s="21"/>
      <c r="M316" s="21"/>
      <c r="N316" s="18"/>
      <c r="O316" s="13"/>
    </row>
    <row r="317">
      <c r="A317" s="15" t="str">
        <f t="shared" si="21"/>
        <v>E02:1cγ</v>
      </c>
      <c r="B317" s="15" t="s">
        <v>273</v>
      </c>
      <c r="C317" s="15">
        <v>0.0</v>
      </c>
      <c r="D317" s="15">
        <v>2.0</v>
      </c>
      <c r="E317" s="15">
        <v>1.0</v>
      </c>
      <c r="F317" s="15" t="s">
        <v>51</v>
      </c>
      <c r="G317" s="15"/>
      <c r="H317" s="15"/>
      <c r="I317" s="15"/>
      <c r="J317" s="16"/>
      <c r="K317" s="21"/>
      <c r="L317" s="21"/>
      <c r="M317" s="21"/>
      <c r="N317" s="18"/>
      <c r="O317" s="13"/>
    </row>
    <row r="318" hidden="1">
      <c r="A318" s="15" t="str">
        <f t="shared" si="21"/>
        <v>E02:1d</v>
      </c>
      <c r="B318" s="15" t="s">
        <v>273</v>
      </c>
      <c r="C318" s="15">
        <v>0.0</v>
      </c>
      <c r="D318" s="15">
        <v>2.0</v>
      </c>
      <c r="E318" s="15">
        <v>1.0</v>
      </c>
      <c r="F318" s="8" t="s">
        <v>9</v>
      </c>
      <c r="G318" s="15" t="s">
        <v>22</v>
      </c>
      <c r="H318" s="15" t="s">
        <v>89</v>
      </c>
      <c r="I318" s="15" t="s">
        <v>328</v>
      </c>
      <c r="J318" s="16">
        <v>0.0</v>
      </c>
      <c r="K318" s="21">
        <v>-152.0</v>
      </c>
      <c r="L318" s="21">
        <v>-204.0</v>
      </c>
      <c r="M318" s="21">
        <v>-179.0</v>
      </c>
      <c r="N318" s="18" t="s">
        <v>26</v>
      </c>
      <c r="O318" s="13" t="s">
        <v>275</v>
      </c>
      <c r="P318" t="s">
        <v>57</v>
      </c>
      <c r="Q318" t="s">
        <v>57</v>
      </c>
      <c r="R318" t="s">
        <v>57</v>
      </c>
      <c r="S318" t="s">
        <v>26</v>
      </c>
      <c r="T318" t="s">
        <v>26</v>
      </c>
      <c r="U318" t="s">
        <v>26</v>
      </c>
    </row>
    <row r="319" hidden="1">
      <c r="A319" s="15" t="str">
        <f>if(OR(G319="Secondary Relay",G319="Prime Relay",G319="Citadel Class Relay"),F319,join("",if(B319="East Rim","E",if(B319="South Rim","S",if(B319="West Rim","W","N"))),C319,D319,":",E319,if(F319="S","",F319)))</f>
        <v>E02:1</v>
      </c>
      <c r="B319" s="15" t="s">
        <v>273</v>
      </c>
      <c r="C319" s="15">
        <v>0.0</v>
      </c>
      <c r="D319" s="15">
        <v>2.0</v>
      </c>
      <c r="E319" s="8">
        <v>1.0</v>
      </c>
      <c r="F319" s="8" t="s">
        <v>302</v>
      </c>
      <c r="G319" s="8" t="s">
        <v>303</v>
      </c>
      <c r="H319" t="s">
        <v>288</v>
      </c>
      <c r="I319" s="8" t="s">
        <v>413</v>
      </c>
      <c r="J319" s="16"/>
      <c r="K319" s="21"/>
      <c r="L319" s="21"/>
      <c r="M319" s="21"/>
      <c r="N319" s="18"/>
      <c r="O319" s="13"/>
      <c r="P319" t="s">
        <v>57</v>
      </c>
      <c r="Q319" t="s">
        <v>47</v>
      </c>
      <c r="R319" t="s">
        <v>276</v>
      </c>
      <c r="S319" t="s">
        <v>47</v>
      </c>
      <c r="T319" t="s">
        <v>37</v>
      </c>
      <c r="U319" t="s">
        <v>37</v>
      </c>
    </row>
    <row r="320" hidden="1">
      <c r="A320" s="15" t="str">
        <f t="shared" ref="A320:A332" si="22">if(OR(G320="Secondary Relay",G320="Prime Relay"),F320,join("",if(B320="East Rim","E",if(B320="South Rim","S",if(B320="West Rim","W","N"))),C320,D320,":",E320,if(F320="S","",F320)))</f>
        <v>E02:2a</v>
      </c>
      <c r="B320" s="15" t="s">
        <v>273</v>
      </c>
      <c r="C320" s="15">
        <v>0.0</v>
      </c>
      <c r="D320" s="15">
        <v>2.0</v>
      </c>
      <c r="E320" s="15">
        <v>2.0</v>
      </c>
      <c r="F320" s="8" t="s">
        <v>6</v>
      </c>
      <c r="G320" s="15" t="s">
        <v>23</v>
      </c>
      <c r="H320" s="15" t="s">
        <v>278</v>
      </c>
      <c r="I320" s="15" t="s">
        <v>414</v>
      </c>
      <c r="J320" s="16">
        <v>0.0</v>
      </c>
      <c r="K320" s="21">
        <v>1536.0</v>
      </c>
      <c r="L320" s="21">
        <v>536.0</v>
      </c>
      <c r="M320" s="21">
        <v>1038.0</v>
      </c>
      <c r="N320" s="18" t="s">
        <v>26</v>
      </c>
      <c r="O320" s="13" t="s">
        <v>415</v>
      </c>
      <c r="P320" t="s">
        <v>57</v>
      </c>
      <c r="Q320" t="s">
        <v>57</v>
      </c>
      <c r="R320" t="s">
        <v>57</v>
      </c>
      <c r="S320" t="s">
        <v>37</v>
      </c>
      <c r="T320" t="s">
        <v>37</v>
      </c>
      <c r="U320" t="s">
        <v>26</v>
      </c>
    </row>
    <row r="321">
      <c r="A321" s="15" t="str">
        <f t="shared" si="22"/>
        <v>E02:2b</v>
      </c>
      <c r="B321" s="15" t="s">
        <v>273</v>
      </c>
      <c r="C321" s="15">
        <v>0.0</v>
      </c>
      <c r="D321" s="15">
        <v>2.0</v>
      </c>
      <c r="E321" s="15">
        <v>2.0</v>
      </c>
      <c r="F321" s="8" t="s">
        <v>7</v>
      </c>
      <c r="G321" s="15" t="s">
        <v>22</v>
      </c>
      <c r="H321" s="15" t="s">
        <v>88</v>
      </c>
      <c r="I321" s="15" t="s">
        <v>416</v>
      </c>
      <c r="J321" s="16">
        <v>3.0</v>
      </c>
      <c r="K321" s="21">
        <v>92.0</v>
      </c>
      <c r="L321" s="21">
        <v>37.0</v>
      </c>
      <c r="M321" s="21">
        <v>67.0</v>
      </c>
      <c r="N321" s="18" t="s">
        <v>26</v>
      </c>
      <c r="O321" s="13" t="s">
        <v>417</v>
      </c>
      <c r="P321" t="s">
        <v>47</v>
      </c>
      <c r="Q321" t="s">
        <v>57</v>
      </c>
      <c r="R321" t="s">
        <v>57</v>
      </c>
      <c r="S321" t="s">
        <v>26</v>
      </c>
      <c r="T321" t="s">
        <v>26</v>
      </c>
      <c r="U321" t="s">
        <v>37</v>
      </c>
    </row>
    <row r="322">
      <c r="A322" s="15" t="str">
        <f t="shared" si="22"/>
        <v>E02:2bα</v>
      </c>
      <c r="B322" s="15" t="s">
        <v>273</v>
      </c>
      <c r="C322" s="15">
        <v>0.0</v>
      </c>
      <c r="D322" s="15">
        <v>2.0</v>
      </c>
      <c r="E322" s="15">
        <v>2.0</v>
      </c>
      <c r="F322" s="4" t="s">
        <v>30</v>
      </c>
      <c r="G322" s="15"/>
      <c r="H322" s="15"/>
      <c r="I322" s="15"/>
      <c r="J322" s="16"/>
      <c r="K322" s="21"/>
      <c r="L322" s="21"/>
      <c r="M322" s="21"/>
      <c r="N322" s="18"/>
      <c r="O322" s="13"/>
    </row>
    <row r="323">
      <c r="A323" s="15" t="str">
        <f t="shared" si="22"/>
        <v>E02:2bβ</v>
      </c>
      <c r="B323" s="15" t="s">
        <v>273</v>
      </c>
      <c r="C323" s="15">
        <v>0.0</v>
      </c>
      <c r="D323" s="15">
        <v>2.0</v>
      </c>
      <c r="E323" s="15">
        <v>2.0</v>
      </c>
      <c r="F323" s="4" t="s">
        <v>40</v>
      </c>
      <c r="G323" s="15"/>
      <c r="H323" s="15"/>
      <c r="I323" s="15"/>
      <c r="J323" s="16"/>
      <c r="K323" s="21"/>
      <c r="L323" s="21"/>
      <c r="M323" s="21"/>
      <c r="N323" s="18"/>
      <c r="O323" s="13"/>
    </row>
    <row r="324">
      <c r="A324" s="15" t="str">
        <f t="shared" si="22"/>
        <v>E02:2bγ</v>
      </c>
      <c r="B324" s="15" t="s">
        <v>273</v>
      </c>
      <c r="C324" s="15">
        <v>0.0</v>
      </c>
      <c r="D324" s="15">
        <v>2.0</v>
      </c>
      <c r="E324" s="15">
        <v>2.0</v>
      </c>
      <c r="F324" s="4" t="s">
        <v>50</v>
      </c>
      <c r="G324" s="15"/>
      <c r="H324" s="15"/>
      <c r="I324" s="15"/>
      <c r="J324" s="16"/>
      <c r="K324" s="21"/>
      <c r="L324" s="21"/>
      <c r="M324" s="21"/>
      <c r="N324" s="18"/>
      <c r="O324" s="13"/>
    </row>
    <row r="325" hidden="1">
      <c r="A325" s="15" t="str">
        <f t="shared" si="22"/>
        <v>E02:2c</v>
      </c>
      <c r="B325" s="15" t="s">
        <v>273</v>
      </c>
      <c r="C325" s="15">
        <v>0.0</v>
      </c>
      <c r="D325" s="15">
        <v>2.0</v>
      </c>
      <c r="E325" s="15">
        <v>2.0</v>
      </c>
      <c r="F325" s="8" t="s">
        <v>8</v>
      </c>
      <c r="G325" s="15" t="s">
        <v>24</v>
      </c>
      <c r="H325" s="15" t="s">
        <v>87</v>
      </c>
      <c r="I325" s="15" t="s">
        <v>418</v>
      </c>
      <c r="J325" s="16">
        <v>1.0</v>
      </c>
      <c r="K325" s="21">
        <v>16.0</v>
      </c>
      <c r="L325" s="21">
        <v>6.0</v>
      </c>
      <c r="M325" s="21">
        <v>12.0</v>
      </c>
      <c r="N325" s="18">
        <v>0.51</v>
      </c>
      <c r="O325" s="13" t="s">
        <v>336</v>
      </c>
      <c r="P325" t="s">
        <v>47</v>
      </c>
      <c r="Q325" t="s">
        <v>276</v>
      </c>
      <c r="R325" t="s">
        <v>311</v>
      </c>
      <c r="S325" t="s">
        <v>47</v>
      </c>
      <c r="T325" t="s">
        <v>26</v>
      </c>
      <c r="U325" t="s">
        <v>26</v>
      </c>
    </row>
    <row r="326">
      <c r="A326" s="15" t="str">
        <f t="shared" si="22"/>
        <v>E02:2d</v>
      </c>
      <c r="B326" s="15" t="s">
        <v>273</v>
      </c>
      <c r="C326" s="15">
        <v>0.0</v>
      </c>
      <c r="D326" s="15">
        <v>2.0</v>
      </c>
      <c r="E326" s="15">
        <v>2.0</v>
      </c>
      <c r="F326" s="8" t="s">
        <v>9</v>
      </c>
      <c r="G326" s="15" t="s">
        <v>22</v>
      </c>
      <c r="H326" s="15" t="s">
        <v>89</v>
      </c>
      <c r="I326" s="15" t="s">
        <v>416</v>
      </c>
      <c r="J326" s="16">
        <v>6.0</v>
      </c>
      <c r="K326" s="21">
        <v>-181.0</v>
      </c>
      <c r="L326" s="21">
        <v>-197.0</v>
      </c>
      <c r="M326" s="21">
        <v>-190.0</v>
      </c>
      <c r="N326" s="18" t="s">
        <v>26</v>
      </c>
      <c r="O326" s="13" t="s">
        <v>419</v>
      </c>
      <c r="P326" t="s">
        <v>276</v>
      </c>
      <c r="Q326" t="s">
        <v>47</v>
      </c>
      <c r="R326" t="s">
        <v>57</v>
      </c>
      <c r="S326" t="s">
        <v>57</v>
      </c>
      <c r="T326" t="s">
        <v>311</v>
      </c>
      <c r="U326" t="s">
        <v>26</v>
      </c>
    </row>
    <row r="327">
      <c r="A327" s="15" t="str">
        <f t="shared" si="22"/>
        <v>E02:2dα</v>
      </c>
      <c r="B327" s="15" t="s">
        <v>273</v>
      </c>
      <c r="C327" s="15">
        <v>0.0</v>
      </c>
      <c r="D327" s="15">
        <v>2.0</v>
      </c>
      <c r="E327" s="15">
        <v>2.0</v>
      </c>
      <c r="F327" s="15" t="s">
        <v>32</v>
      </c>
      <c r="G327" s="15"/>
      <c r="H327" s="15"/>
      <c r="I327" s="15"/>
      <c r="J327" s="16"/>
      <c r="K327" s="21"/>
      <c r="L327" s="21"/>
      <c r="M327" s="21"/>
      <c r="N327" s="18"/>
      <c r="O327" s="13"/>
    </row>
    <row r="328">
      <c r="A328" s="15" t="str">
        <f t="shared" si="22"/>
        <v>E02:2dβ</v>
      </c>
      <c r="B328" s="15" t="s">
        <v>273</v>
      </c>
      <c r="C328" s="15">
        <v>0.0</v>
      </c>
      <c r="D328" s="15">
        <v>2.0</v>
      </c>
      <c r="E328" s="15">
        <v>2.0</v>
      </c>
      <c r="F328" s="15" t="s">
        <v>42</v>
      </c>
      <c r="G328" s="15"/>
      <c r="H328" s="15"/>
      <c r="I328" s="15"/>
      <c r="J328" s="16"/>
      <c r="K328" s="21"/>
      <c r="L328" s="21"/>
      <c r="M328" s="21"/>
      <c r="N328" s="18"/>
      <c r="O328" s="13"/>
    </row>
    <row r="329">
      <c r="A329" s="15" t="str">
        <f t="shared" si="22"/>
        <v>E02:2dγ</v>
      </c>
      <c r="B329" s="15" t="s">
        <v>273</v>
      </c>
      <c r="C329" s="15">
        <v>0.0</v>
      </c>
      <c r="D329" s="15">
        <v>2.0</v>
      </c>
      <c r="E329" s="15">
        <v>2.0</v>
      </c>
      <c r="F329" s="15" t="s">
        <v>52</v>
      </c>
      <c r="G329" s="15"/>
      <c r="H329" s="15"/>
      <c r="I329" s="15"/>
      <c r="J329" s="16"/>
      <c r="K329" s="21"/>
      <c r="L329" s="21"/>
      <c r="M329" s="21"/>
      <c r="N329" s="18"/>
      <c r="O329" s="13"/>
    </row>
    <row r="330">
      <c r="A330" s="15" t="str">
        <f t="shared" si="22"/>
        <v>E02:2dδ</v>
      </c>
      <c r="B330" s="15" t="s">
        <v>273</v>
      </c>
      <c r="C330" s="15">
        <v>0.0</v>
      </c>
      <c r="D330" s="15">
        <v>2.0</v>
      </c>
      <c r="E330" s="15">
        <v>2.0</v>
      </c>
      <c r="F330" s="15" t="s">
        <v>62</v>
      </c>
      <c r="G330" s="15"/>
      <c r="H330" s="15"/>
      <c r="I330" s="15"/>
      <c r="J330" s="16"/>
      <c r="K330" s="21"/>
      <c r="L330" s="21"/>
      <c r="M330" s="21"/>
      <c r="N330" s="18"/>
      <c r="O330" s="13"/>
    </row>
    <row r="331">
      <c r="A331" s="15" t="str">
        <f t="shared" si="22"/>
        <v>E02:2dε</v>
      </c>
      <c r="B331" s="15" t="s">
        <v>273</v>
      </c>
      <c r="C331" s="15">
        <v>0.0</v>
      </c>
      <c r="D331" s="15">
        <v>2.0</v>
      </c>
      <c r="E331" s="15">
        <v>2.0</v>
      </c>
      <c r="F331" s="15" t="s">
        <v>72</v>
      </c>
      <c r="G331" s="15"/>
      <c r="H331" s="15"/>
      <c r="I331" s="15"/>
      <c r="J331" s="16"/>
      <c r="K331" s="21"/>
      <c r="L331" s="21"/>
      <c r="M331" s="21"/>
      <c r="N331" s="18"/>
      <c r="O331" s="13"/>
    </row>
    <row r="332">
      <c r="A332" s="15" t="str">
        <f t="shared" si="22"/>
        <v>E02:2dζ</v>
      </c>
      <c r="B332" s="15" t="s">
        <v>273</v>
      </c>
      <c r="C332" s="15">
        <v>0.0</v>
      </c>
      <c r="D332" s="15">
        <v>2.0</v>
      </c>
      <c r="E332" s="15">
        <v>2.0</v>
      </c>
      <c r="F332" s="15" t="s">
        <v>82</v>
      </c>
      <c r="G332" s="15"/>
      <c r="H332" s="15"/>
      <c r="I332" s="15"/>
      <c r="J332" s="16"/>
      <c r="K332" s="21"/>
      <c r="L332" s="21"/>
      <c r="M332" s="21"/>
      <c r="N332" s="18"/>
      <c r="O332" s="13"/>
    </row>
    <row r="333" hidden="1">
      <c r="A333" s="15" t="str">
        <f>if(OR(G333="Secondary Relay",G333="Prime Relay",G333="Citadel Class Relay"),F333,join("",if(B333="East Rim","E",if(B333="South Rim","S",if(B333="West Rim","W","N"))),C333,D333,":",E333,if(F333="S","",F333)))</f>
        <v>E02:2</v>
      </c>
      <c r="B333" s="15" t="s">
        <v>273</v>
      </c>
      <c r="C333" s="15">
        <v>0.0</v>
      </c>
      <c r="D333" s="15">
        <v>2.0</v>
      </c>
      <c r="E333" s="15">
        <v>2.0</v>
      </c>
      <c r="F333" s="8" t="s">
        <v>302</v>
      </c>
      <c r="G333" s="8" t="s">
        <v>303</v>
      </c>
      <c r="H333" t="s">
        <v>278</v>
      </c>
      <c r="I333" s="8" t="s">
        <v>420</v>
      </c>
      <c r="J333" s="16"/>
      <c r="K333" s="21"/>
      <c r="L333" s="21"/>
      <c r="M333" s="21"/>
      <c r="N333" s="18"/>
      <c r="O333" s="13"/>
      <c r="P333" t="s">
        <v>57</v>
      </c>
      <c r="Q333" t="s">
        <v>311</v>
      </c>
      <c r="R333" t="s">
        <v>57</v>
      </c>
      <c r="S333" t="s">
        <v>57</v>
      </c>
      <c r="T333" t="s">
        <v>26</v>
      </c>
      <c r="U333" t="s">
        <v>26</v>
      </c>
    </row>
    <row r="334" hidden="1">
      <c r="A334" s="15" t="str">
        <f t="shared" ref="A334:A342" si="23">if(OR(G334="Secondary Relay",G334="Prime Relay"),F334,join("",if(B334="East Rim","E",if(B334="South Rim","S",if(B334="West Rim","W","N"))),C334,D334,":",E334,if(F334="S","",F334)))</f>
        <v>E03:0a</v>
      </c>
      <c r="B334" s="15" t="s">
        <v>273</v>
      </c>
      <c r="C334" s="15">
        <v>0.0</v>
      </c>
      <c r="D334" s="15">
        <v>3.0</v>
      </c>
      <c r="E334" s="15">
        <v>0.0</v>
      </c>
      <c r="F334" s="8" t="s">
        <v>6</v>
      </c>
      <c r="G334" s="15" t="s">
        <v>23</v>
      </c>
      <c r="H334" s="15" t="s">
        <v>291</v>
      </c>
      <c r="I334" s="15" t="s">
        <v>421</v>
      </c>
      <c r="J334" s="16">
        <v>0.0</v>
      </c>
      <c r="K334" s="21">
        <v>227.0</v>
      </c>
      <c r="L334" s="21">
        <v>-150.0</v>
      </c>
      <c r="M334" s="21">
        <v>39.0</v>
      </c>
      <c r="N334" s="18" t="s">
        <v>26</v>
      </c>
      <c r="O334" s="13" t="s">
        <v>313</v>
      </c>
      <c r="P334" t="s">
        <v>57</v>
      </c>
      <c r="Q334" t="s">
        <v>57</v>
      </c>
      <c r="R334" t="s">
        <v>276</v>
      </c>
      <c r="S334" t="s">
        <v>47</v>
      </c>
      <c r="T334" t="s">
        <v>47</v>
      </c>
      <c r="U334" t="s">
        <v>26</v>
      </c>
    </row>
    <row r="335">
      <c r="A335" s="15" t="str">
        <f t="shared" si="23"/>
        <v>E03:0b</v>
      </c>
      <c r="B335" s="15" t="s">
        <v>273</v>
      </c>
      <c r="C335" s="15">
        <v>0.0</v>
      </c>
      <c r="D335" s="15">
        <v>3.0</v>
      </c>
      <c r="E335" s="15">
        <v>0.0</v>
      </c>
      <c r="F335" s="8" t="s">
        <v>7</v>
      </c>
      <c r="G335" s="15" t="s">
        <v>22</v>
      </c>
      <c r="H335" s="15" t="s">
        <v>89</v>
      </c>
      <c r="I335" s="15" t="s">
        <v>422</v>
      </c>
      <c r="J335" s="16">
        <v>1.0</v>
      </c>
      <c r="K335" s="21">
        <v>184.0</v>
      </c>
      <c r="L335" s="21">
        <v>161.0</v>
      </c>
      <c r="M335" s="21">
        <v>172.0</v>
      </c>
      <c r="N335" s="18" t="s">
        <v>26</v>
      </c>
      <c r="O335" s="13" t="s">
        <v>323</v>
      </c>
      <c r="P335" t="s">
        <v>57</v>
      </c>
      <c r="Q335" t="s">
        <v>57</v>
      </c>
      <c r="R335" t="s">
        <v>57</v>
      </c>
      <c r="S335" t="s">
        <v>276</v>
      </c>
      <c r="T335" t="s">
        <v>26</v>
      </c>
      <c r="U335" t="s">
        <v>26</v>
      </c>
    </row>
    <row r="336">
      <c r="A336" s="15" t="str">
        <f t="shared" si="23"/>
        <v>E03:0bα</v>
      </c>
      <c r="B336" s="15" t="s">
        <v>273</v>
      </c>
      <c r="C336" s="15">
        <v>0.0</v>
      </c>
      <c r="D336" s="15">
        <v>3.0</v>
      </c>
      <c r="E336" s="15">
        <v>0.0</v>
      </c>
      <c r="F336" s="4" t="s">
        <v>30</v>
      </c>
      <c r="G336" s="15"/>
      <c r="H336" s="15"/>
      <c r="I336" s="15"/>
      <c r="J336" s="16"/>
      <c r="K336" s="21"/>
      <c r="L336" s="21"/>
      <c r="M336" s="21"/>
      <c r="N336" s="18"/>
      <c r="O336" s="13"/>
    </row>
    <row r="337">
      <c r="A337" s="15" t="str">
        <f t="shared" si="23"/>
        <v>E03:0c</v>
      </c>
      <c r="B337" s="15" t="s">
        <v>273</v>
      </c>
      <c r="C337" s="15">
        <v>0.0</v>
      </c>
      <c r="D337" s="15">
        <v>3.0</v>
      </c>
      <c r="E337" s="15">
        <v>0.0</v>
      </c>
      <c r="F337" s="8" t="s">
        <v>8</v>
      </c>
      <c r="G337" s="15" t="s">
        <v>22</v>
      </c>
      <c r="H337" s="15" t="s">
        <v>92</v>
      </c>
      <c r="I337" s="15" t="s">
        <v>385</v>
      </c>
      <c r="J337" s="16">
        <v>5.0</v>
      </c>
      <c r="K337" s="21">
        <v>-78.0</v>
      </c>
      <c r="L337" s="21">
        <v>-80.0</v>
      </c>
      <c r="M337" s="21">
        <v>-78.0</v>
      </c>
      <c r="N337" s="18" t="s">
        <v>26</v>
      </c>
      <c r="O337" s="13" t="s">
        <v>275</v>
      </c>
      <c r="P337" t="s">
        <v>276</v>
      </c>
      <c r="Q337" t="s">
        <v>37</v>
      </c>
      <c r="R337" t="s">
        <v>57</v>
      </c>
      <c r="S337" t="s">
        <v>37</v>
      </c>
      <c r="T337" t="s">
        <v>26</v>
      </c>
      <c r="U337" t="s">
        <v>26</v>
      </c>
    </row>
    <row r="338">
      <c r="A338" s="15" t="str">
        <f t="shared" si="23"/>
        <v>E03:0cα</v>
      </c>
      <c r="B338" s="15" t="s">
        <v>273</v>
      </c>
      <c r="C338" s="15">
        <v>0.0</v>
      </c>
      <c r="D338" s="15">
        <v>3.0</v>
      </c>
      <c r="E338" s="15">
        <v>0.0</v>
      </c>
      <c r="F338" s="15" t="s">
        <v>31</v>
      </c>
      <c r="G338" s="15"/>
      <c r="H338" s="15"/>
      <c r="I338" s="15"/>
      <c r="J338" s="16"/>
      <c r="K338" s="21"/>
      <c r="L338" s="21"/>
      <c r="M338" s="21"/>
      <c r="N338" s="18"/>
      <c r="O338" s="13"/>
    </row>
    <row r="339">
      <c r="A339" s="15" t="str">
        <f t="shared" si="23"/>
        <v>E03:0cβ</v>
      </c>
      <c r="B339" s="15" t="s">
        <v>273</v>
      </c>
      <c r="C339" s="15">
        <v>0.0</v>
      </c>
      <c r="D339" s="15">
        <v>3.0</v>
      </c>
      <c r="E339" s="15">
        <v>0.0</v>
      </c>
      <c r="F339" s="15" t="s">
        <v>41</v>
      </c>
      <c r="G339" s="15"/>
      <c r="H339" s="15"/>
      <c r="I339" s="15"/>
      <c r="J339" s="16"/>
      <c r="K339" s="21"/>
      <c r="L339" s="21"/>
      <c r="M339" s="21"/>
      <c r="N339" s="18"/>
      <c r="O339" s="13"/>
    </row>
    <row r="340">
      <c r="A340" s="15" t="str">
        <f t="shared" si="23"/>
        <v>E03:0cγ</v>
      </c>
      <c r="B340" s="15" t="s">
        <v>273</v>
      </c>
      <c r="C340" s="15">
        <v>0.0</v>
      </c>
      <c r="D340" s="15">
        <v>3.0</v>
      </c>
      <c r="E340" s="15">
        <v>0.0</v>
      </c>
      <c r="F340" s="15" t="s">
        <v>51</v>
      </c>
      <c r="G340" s="15"/>
      <c r="H340" s="15"/>
      <c r="I340" s="15"/>
      <c r="J340" s="16"/>
      <c r="K340" s="21"/>
      <c r="L340" s="21"/>
      <c r="M340" s="21"/>
      <c r="N340" s="18"/>
      <c r="O340" s="13"/>
    </row>
    <row r="341">
      <c r="A341" s="15" t="str">
        <f t="shared" si="23"/>
        <v>E03:0cδ</v>
      </c>
      <c r="B341" s="15" t="s">
        <v>273</v>
      </c>
      <c r="C341" s="15">
        <v>0.0</v>
      </c>
      <c r="D341" s="15">
        <v>3.0</v>
      </c>
      <c r="E341" s="15">
        <v>0.0</v>
      </c>
      <c r="F341" s="15" t="s">
        <v>61</v>
      </c>
      <c r="G341" s="15"/>
      <c r="H341" s="15"/>
      <c r="I341" s="15"/>
      <c r="J341" s="16"/>
      <c r="K341" s="21"/>
      <c r="L341" s="21"/>
      <c r="M341" s="21"/>
      <c r="N341" s="18"/>
      <c r="O341" s="13"/>
    </row>
    <row r="342">
      <c r="A342" s="15" t="str">
        <f t="shared" si="23"/>
        <v>E03:0cε</v>
      </c>
      <c r="B342" s="15" t="s">
        <v>273</v>
      </c>
      <c r="C342" s="15">
        <v>0.0</v>
      </c>
      <c r="D342" s="15">
        <v>3.0</v>
      </c>
      <c r="E342" s="15">
        <v>0.0</v>
      </c>
      <c r="F342" s="15" t="s">
        <v>71</v>
      </c>
      <c r="G342" s="15"/>
      <c r="H342" s="15"/>
      <c r="I342" s="15"/>
      <c r="J342" s="16"/>
      <c r="K342" s="21"/>
      <c r="L342" s="21"/>
      <c r="M342" s="21"/>
      <c r="N342" s="18"/>
      <c r="O342" s="13"/>
    </row>
    <row r="343" hidden="1">
      <c r="A343" s="15" t="str">
        <f t="shared" ref="A343:A344" si="24">if(OR(G343="Secondary Relay",G343="Prime Relay",G343="Citadel Class Relay"),F343,join("",if(B343="East Rim","E",if(B343="South Rim","S",if(B343="West Rim","W","N"))),C343,D343,":",E343,if(F343="S","",F343)))</f>
        <v>E03 Secondary Relay</v>
      </c>
      <c r="B343" s="15" t="s">
        <v>273</v>
      </c>
      <c r="C343" s="15">
        <v>0.0</v>
      </c>
      <c r="D343" s="15">
        <v>3.0</v>
      </c>
      <c r="E343" s="15">
        <v>0.0</v>
      </c>
      <c r="F343" s="15" t="s">
        <v>423</v>
      </c>
      <c r="G343" s="8" t="s">
        <v>300</v>
      </c>
      <c r="H343" s="38"/>
      <c r="I343" s="38"/>
      <c r="J343" s="16"/>
      <c r="K343" s="21"/>
      <c r="L343" s="21"/>
      <c r="M343" s="21"/>
      <c r="N343" s="18"/>
      <c r="O343" s="13"/>
      <c r="P343" s="38"/>
      <c r="Q343" s="38"/>
      <c r="R343" s="38"/>
      <c r="S343" s="38"/>
      <c r="T343" s="38"/>
      <c r="U343" s="38"/>
    </row>
    <row r="344" hidden="1">
      <c r="A344" s="15" t="str">
        <f t="shared" si="24"/>
        <v>E03:0</v>
      </c>
      <c r="B344" s="15" t="s">
        <v>273</v>
      </c>
      <c r="C344" s="15">
        <v>0.0</v>
      </c>
      <c r="D344" s="15">
        <v>3.0</v>
      </c>
      <c r="E344" s="8">
        <v>0.0</v>
      </c>
      <c r="F344" s="8" t="s">
        <v>302</v>
      </c>
      <c r="G344" s="8" t="s">
        <v>303</v>
      </c>
      <c r="H344" t="s">
        <v>288</v>
      </c>
      <c r="I344" s="8" t="s">
        <v>424</v>
      </c>
      <c r="J344" s="16"/>
      <c r="K344" s="21"/>
      <c r="L344" s="21"/>
      <c r="M344" s="21"/>
      <c r="N344" s="18"/>
      <c r="O344" s="13"/>
      <c r="P344" t="s">
        <v>47</v>
      </c>
      <c r="Q344" t="s">
        <v>37</v>
      </c>
      <c r="R344" t="s">
        <v>37</v>
      </c>
      <c r="S344" t="s">
        <v>26</v>
      </c>
      <c r="T344" t="s">
        <v>57</v>
      </c>
      <c r="U344" t="s">
        <v>26</v>
      </c>
    </row>
    <row r="345" hidden="1">
      <c r="A345" s="15" t="str">
        <f t="shared" ref="A345:A372" si="25">if(OR(G345="Secondary Relay",G345="Prime Relay"),F345,join("",if(B345="East Rim","E",if(B345="South Rim","S",if(B345="West Rim","W","N"))),C345,D345,":",E345,if(F345="S","",F345)))</f>
        <v>E03:1a</v>
      </c>
      <c r="B345" s="15" t="s">
        <v>273</v>
      </c>
      <c r="C345" s="15">
        <v>0.0</v>
      </c>
      <c r="D345" s="15">
        <v>3.0</v>
      </c>
      <c r="E345" s="15">
        <v>1.0</v>
      </c>
      <c r="F345" s="8" t="s">
        <v>6</v>
      </c>
      <c r="G345" s="15" t="s">
        <v>23</v>
      </c>
      <c r="H345" s="15" t="s">
        <v>285</v>
      </c>
      <c r="I345" s="15" t="s">
        <v>425</v>
      </c>
      <c r="J345" s="16">
        <v>1.0</v>
      </c>
      <c r="K345" s="21">
        <v>337.0</v>
      </c>
      <c r="L345" s="21">
        <v>270.0</v>
      </c>
      <c r="M345" s="21">
        <v>302.0</v>
      </c>
      <c r="N345" s="18" t="s">
        <v>26</v>
      </c>
      <c r="O345" s="13" t="s">
        <v>426</v>
      </c>
      <c r="P345" t="s">
        <v>276</v>
      </c>
      <c r="Q345" t="s">
        <v>57</v>
      </c>
      <c r="R345" t="s">
        <v>57</v>
      </c>
      <c r="S345" t="s">
        <v>37</v>
      </c>
      <c r="T345" t="s">
        <v>47</v>
      </c>
      <c r="U345" t="s">
        <v>26</v>
      </c>
    </row>
    <row r="346" hidden="1">
      <c r="A346" s="15" t="str">
        <f t="shared" si="25"/>
        <v>E03:1b</v>
      </c>
      <c r="B346" s="15" t="s">
        <v>273</v>
      </c>
      <c r="C346" s="15">
        <v>0.0</v>
      </c>
      <c r="D346" s="15">
        <v>3.0</v>
      </c>
      <c r="E346" s="15">
        <v>1.0</v>
      </c>
      <c r="F346" s="8" t="s">
        <v>7</v>
      </c>
      <c r="G346" s="15" t="s">
        <v>23</v>
      </c>
      <c r="H346" s="15" t="s">
        <v>278</v>
      </c>
      <c r="I346" s="15" t="s">
        <v>427</v>
      </c>
      <c r="J346" s="16">
        <v>0.0</v>
      </c>
      <c r="K346" s="21">
        <v>101.0</v>
      </c>
      <c r="L346" s="21">
        <v>-105.0</v>
      </c>
      <c r="M346" s="21">
        <v>0.0</v>
      </c>
      <c r="N346" s="18" t="s">
        <v>26</v>
      </c>
      <c r="O346" s="13" t="s">
        <v>323</v>
      </c>
      <c r="P346" t="s">
        <v>57</v>
      </c>
      <c r="Q346" t="s">
        <v>276</v>
      </c>
      <c r="R346" t="s">
        <v>57</v>
      </c>
      <c r="S346" t="s">
        <v>276</v>
      </c>
      <c r="T346" t="s">
        <v>47</v>
      </c>
      <c r="U346" t="s">
        <v>37</v>
      </c>
    </row>
    <row r="347">
      <c r="A347" s="15" t="str">
        <f t="shared" si="25"/>
        <v>E03:1c</v>
      </c>
      <c r="B347" s="15" t="s">
        <v>273</v>
      </c>
      <c r="C347" s="15">
        <v>0.0</v>
      </c>
      <c r="D347" s="15">
        <v>3.0</v>
      </c>
      <c r="E347" s="15">
        <v>1.0</v>
      </c>
      <c r="F347" s="8" t="s">
        <v>8</v>
      </c>
      <c r="G347" s="15" t="s">
        <v>22</v>
      </c>
      <c r="H347" s="15" t="s">
        <v>92</v>
      </c>
      <c r="I347" s="15" t="s">
        <v>416</v>
      </c>
      <c r="J347" s="16">
        <v>5.0</v>
      </c>
      <c r="K347" s="21">
        <v>83.0</v>
      </c>
      <c r="L347" s="21">
        <v>50.0</v>
      </c>
      <c r="M347" s="21">
        <v>67.0</v>
      </c>
      <c r="N347" s="18" t="s">
        <v>26</v>
      </c>
      <c r="O347" s="13" t="s">
        <v>384</v>
      </c>
      <c r="P347" t="s">
        <v>47</v>
      </c>
      <c r="Q347" t="s">
        <v>276</v>
      </c>
      <c r="R347" t="s">
        <v>57</v>
      </c>
      <c r="S347" t="s">
        <v>26</v>
      </c>
      <c r="T347" t="s">
        <v>26</v>
      </c>
      <c r="U347" t="s">
        <v>26</v>
      </c>
    </row>
    <row r="348">
      <c r="A348" s="15" t="str">
        <f t="shared" si="25"/>
        <v>E03:1cα</v>
      </c>
      <c r="B348" s="15" t="s">
        <v>273</v>
      </c>
      <c r="C348" s="15">
        <v>0.0</v>
      </c>
      <c r="D348" s="15">
        <v>3.0</v>
      </c>
      <c r="E348" s="15">
        <v>1.0</v>
      </c>
      <c r="F348" s="4" t="s">
        <v>31</v>
      </c>
      <c r="G348" s="15"/>
      <c r="H348" s="15"/>
      <c r="I348" s="15"/>
      <c r="J348" s="16"/>
      <c r="K348" s="21"/>
      <c r="L348" s="21"/>
      <c r="M348" s="21"/>
      <c r="N348" s="18"/>
      <c r="O348" s="13"/>
    </row>
    <row r="349">
      <c r="A349" s="15" t="str">
        <f t="shared" si="25"/>
        <v>E03:1cβ</v>
      </c>
      <c r="B349" s="15" t="s">
        <v>273</v>
      </c>
      <c r="C349" s="15">
        <v>0.0</v>
      </c>
      <c r="D349" s="15">
        <v>3.0</v>
      </c>
      <c r="E349" s="15">
        <v>1.0</v>
      </c>
      <c r="F349" s="4" t="s">
        <v>41</v>
      </c>
      <c r="G349" s="15"/>
      <c r="H349" s="15"/>
      <c r="I349" s="15"/>
      <c r="J349" s="16"/>
      <c r="K349" s="21"/>
      <c r="L349" s="21"/>
      <c r="M349" s="21"/>
      <c r="N349" s="18"/>
      <c r="O349" s="13"/>
    </row>
    <row r="350">
      <c r="A350" s="15" t="str">
        <f t="shared" si="25"/>
        <v>E03:1cγ</v>
      </c>
      <c r="B350" s="15" t="s">
        <v>273</v>
      </c>
      <c r="C350" s="15">
        <v>0.0</v>
      </c>
      <c r="D350" s="15">
        <v>3.0</v>
      </c>
      <c r="E350" s="15">
        <v>1.0</v>
      </c>
      <c r="F350" s="4" t="s">
        <v>51</v>
      </c>
      <c r="G350" s="15"/>
      <c r="H350" s="15"/>
      <c r="I350" s="15"/>
      <c r="J350" s="16"/>
      <c r="K350" s="21"/>
      <c r="L350" s="21"/>
      <c r="M350" s="21"/>
      <c r="N350" s="18"/>
      <c r="O350" s="13"/>
    </row>
    <row r="351">
      <c r="A351" s="15" t="str">
        <f t="shared" si="25"/>
        <v>E03:1cδ</v>
      </c>
      <c r="B351" s="15" t="s">
        <v>273</v>
      </c>
      <c r="C351" s="15">
        <v>0.0</v>
      </c>
      <c r="D351" s="15">
        <v>3.0</v>
      </c>
      <c r="E351" s="15">
        <v>1.0</v>
      </c>
      <c r="F351" s="4" t="s">
        <v>61</v>
      </c>
      <c r="G351" s="15"/>
      <c r="H351" s="15"/>
      <c r="I351" s="15"/>
      <c r="J351" s="16"/>
      <c r="K351" s="21"/>
      <c r="L351" s="21"/>
      <c r="M351" s="21"/>
      <c r="N351" s="18"/>
      <c r="O351" s="13"/>
    </row>
    <row r="352">
      <c r="A352" s="15" t="str">
        <f t="shared" si="25"/>
        <v>E03:1cε</v>
      </c>
      <c r="B352" s="15" t="s">
        <v>273</v>
      </c>
      <c r="C352" s="15">
        <v>0.0</v>
      </c>
      <c r="D352" s="15">
        <v>3.0</v>
      </c>
      <c r="E352" s="15">
        <v>1.0</v>
      </c>
      <c r="F352" s="4" t="s">
        <v>71</v>
      </c>
      <c r="G352" s="15"/>
      <c r="H352" s="15"/>
      <c r="I352" s="15"/>
      <c r="J352" s="16"/>
      <c r="K352" s="21"/>
      <c r="L352" s="21"/>
      <c r="M352" s="21"/>
      <c r="N352" s="18"/>
      <c r="O352" s="13"/>
    </row>
    <row r="353">
      <c r="A353" s="15" t="str">
        <f t="shared" si="25"/>
        <v>E03:1d</v>
      </c>
      <c r="B353" s="15" t="s">
        <v>273</v>
      </c>
      <c r="C353" s="15">
        <v>0.0</v>
      </c>
      <c r="D353" s="15">
        <v>3.0</v>
      </c>
      <c r="E353" s="15">
        <v>1.0</v>
      </c>
      <c r="F353" s="8" t="s">
        <v>9</v>
      </c>
      <c r="G353" s="15" t="s">
        <v>22</v>
      </c>
      <c r="H353" s="15" t="s">
        <v>90</v>
      </c>
      <c r="I353" s="15" t="s">
        <v>428</v>
      </c>
      <c r="J353" s="16">
        <v>5.0</v>
      </c>
      <c r="K353" s="21">
        <v>-186.0</v>
      </c>
      <c r="L353" s="21">
        <v>-189.0</v>
      </c>
      <c r="M353" s="21">
        <v>-188.0</v>
      </c>
      <c r="N353" s="18" t="s">
        <v>26</v>
      </c>
      <c r="O353" s="13" t="s">
        <v>329</v>
      </c>
      <c r="P353" t="s">
        <v>57</v>
      </c>
      <c r="Q353" t="s">
        <v>311</v>
      </c>
      <c r="R353" t="s">
        <v>57</v>
      </c>
      <c r="S353" t="s">
        <v>276</v>
      </c>
      <c r="T353" t="s">
        <v>26</v>
      </c>
      <c r="U353" t="s">
        <v>26</v>
      </c>
    </row>
    <row r="354">
      <c r="A354" s="15" t="str">
        <f t="shared" si="25"/>
        <v>E03:1dα</v>
      </c>
      <c r="B354" s="15" t="s">
        <v>273</v>
      </c>
      <c r="C354" s="15">
        <v>0.0</v>
      </c>
      <c r="D354" s="15">
        <v>3.0</v>
      </c>
      <c r="E354" s="15">
        <v>1.0</v>
      </c>
      <c r="F354" s="15" t="s">
        <v>32</v>
      </c>
      <c r="G354" s="15"/>
      <c r="H354" s="15"/>
      <c r="I354" s="15"/>
      <c r="J354" s="16"/>
      <c r="K354" s="21"/>
      <c r="L354" s="21"/>
      <c r="M354" s="21"/>
      <c r="N354" s="18"/>
      <c r="O354" s="13"/>
    </row>
    <row r="355">
      <c r="A355" s="15" t="str">
        <f t="shared" si="25"/>
        <v>E03:1dβ</v>
      </c>
      <c r="B355" s="15" t="s">
        <v>273</v>
      </c>
      <c r="C355" s="15">
        <v>0.0</v>
      </c>
      <c r="D355" s="15">
        <v>3.0</v>
      </c>
      <c r="E355" s="15">
        <v>1.0</v>
      </c>
      <c r="F355" s="15" t="s">
        <v>42</v>
      </c>
      <c r="G355" s="15"/>
      <c r="H355" s="15"/>
      <c r="I355" s="15"/>
      <c r="J355" s="16"/>
      <c r="K355" s="21"/>
      <c r="L355" s="21"/>
      <c r="M355" s="21"/>
      <c r="N355" s="18"/>
      <c r="O355" s="13"/>
    </row>
    <row r="356">
      <c r="A356" s="15" t="str">
        <f t="shared" si="25"/>
        <v>E03:1dγ</v>
      </c>
      <c r="B356" s="15" t="s">
        <v>273</v>
      </c>
      <c r="C356" s="15">
        <v>0.0</v>
      </c>
      <c r="D356" s="15">
        <v>3.0</v>
      </c>
      <c r="E356" s="15">
        <v>1.0</v>
      </c>
      <c r="F356" s="15" t="s">
        <v>52</v>
      </c>
      <c r="G356" s="15"/>
      <c r="H356" s="15"/>
      <c r="I356" s="15"/>
      <c r="J356" s="16"/>
      <c r="K356" s="21"/>
      <c r="L356" s="21"/>
      <c r="M356" s="21"/>
      <c r="N356" s="18"/>
      <c r="O356" s="13"/>
    </row>
    <row r="357">
      <c r="A357" s="15" t="str">
        <f t="shared" si="25"/>
        <v>E03:1dδ</v>
      </c>
      <c r="B357" s="15" t="s">
        <v>273</v>
      </c>
      <c r="C357" s="15">
        <v>0.0</v>
      </c>
      <c r="D357" s="15">
        <v>3.0</v>
      </c>
      <c r="E357" s="15">
        <v>1.0</v>
      </c>
      <c r="F357" s="15" t="s">
        <v>62</v>
      </c>
      <c r="G357" s="15"/>
      <c r="H357" s="15"/>
      <c r="I357" s="15"/>
      <c r="J357" s="16"/>
      <c r="K357" s="21"/>
      <c r="L357" s="21"/>
      <c r="M357" s="21"/>
      <c r="N357" s="18"/>
      <c r="O357" s="13"/>
    </row>
    <row r="358">
      <c r="A358" s="15" t="str">
        <f t="shared" si="25"/>
        <v>E03:1dε</v>
      </c>
      <c r="B358" s="15" t="s">
        <v>273</v>
      </c>
      <c r="C358" s="15">
        <v>0.0</v>
      </c>
      <c r="D358" s="15">
        <v>3.0</v>
      </c>
      <c r="E358" s="15">
        <v>1.0</v>
      </c>
      <c r="F358" s="15" t="s">
        <v>72</v>
      </c>
      <c r="G358" s="15"/>
      <c r="H358" s="15"/>
      <c r="I358" s="15"/>
      <c r="J358" s="16"/>
      <c r="K358" s="21"/>
      <c r="L358" s="21"/>
      <c r="M358" s="21"/>
      <c r="N358" s="18"/>
      <c r="O358" s="13"/>
    </row>
    <row r="359">
      <c r="A359" s="15" t="str">
        <f t="shared" si="25"/>
        <v>E03:1e</v>
      </c>
      <c r="B359" s="15" t="s">
        <v>273</v>
      </c>
      <c r="C359" s="15">
        <v>0.0</v>
      </c>
      <c r="D359" s="15">
        <v>3.0</v>
      </c>
      <c r="E359" s="15">
        <v>1.0</v>
      </c>
      <c r="F359" s="8" t="s">
        <v>10</v>
      </c>
      <c r="G359" s="15" t="s">
        <v>22</v>
      </c>
      <c r="H359" s="15" t="s">
        <v>93</v>
      </c>
      <c r="I359" s="15" t="s">
        <v>429</v>
      </c>
      <c r="J359" s="16">
        <v>13.0</v>
      </c>
      <c r="K359" s="21">
        <v>-196.0</v>
      </c>
      <c r="L359" s="21">
        <v>-204.0</v>
      </c>
      <c r="M359" s="21">
        <v>-198.0</v>
      </c>
      <c r="N359" s="18" t="s">
        <v>26</v>
      </c>
      <c r="O359" s="13" t="s">
        <v>386</v>
      </c>
      <c r="P359" t="s">
        <v>57</v>
      </c>
      <c r="Q359" t="s">
        <v>276</v>
      </c>
      <c r="R359" t="s">
        <v>47</v>
      </c>
      <c r="S359" t="s">
        <v>26</v>
      </c>
      <c r="T359" t="s">
        <v>37</v>
      </c>
      <c r="U359" t="s">
        <v>47</v>
      </c>
    </row>
    <row r="360">
      <c r="A360" s="15" t="str">
        <f t="shared" si="25"/>
        <v>E03:1eα</v>
      </c>
      <c r="B360" s="15" t="s">
        <v>273</v>
      </c>
      <c r="C360" s="15">
        <v>0.0</v>
      </c>
      <c r="D360" s="15">
        <v>3.0</v>
      </c>
      <c r="E360" s="15">
        <v>1.0</v>
      </c>
      <c r="F360" s="15" t="s">
        <v>33</v>
      </c>
      <c r="G360" s="15"/>
      <c r="H360" s="15"/>
      <c r="I360" s="15"/>
      <c r="J360" s="16"/>
      <c r="K360" s="21"/>
      <c r="L360" s="21"/>
      <c r="M360" s="21"/>
      <c r="N360" s="18"/>
      <c r="O360" s="13"/>
    </row>
    <row r="361">
      <c r="A361" s="15" t="str">
        <f t="shared" si="25"/>
        <v>E03:1eβ</v>
      </c>
      <c r="B361" s="15" t="s">
        <v>273</v>
      </c>
      <c r="C361" s="15">
        <v>0.0</v>
      </c>
      <c r="D361" s="15">
        <v>3.0</v>
      </c>
      <c r="E361" s="15">
        <v>1.0</v>
      </c>
      <c r="F361" s="15" t="s">
        <v>43</v>
      </c>
      <c r="G361" s="15"/>
      <c r="H361" s="15"/>
      <c r="I361" s="15"/>
      <c r="J361" s="16"/>
      <c r="K361" s="21"/>
      <c r="L361" s="21"/>
      <c r="M361" s="21"/>
      <c r="N361" s="18"/>
      <c r="O361" s="13"/>
    </row>
    <row r="362">
      <c r="A362" s="15" t="str">
        <f t="shared" si="25"/>
        <v>E03:1eγ</v>
      </c>
      <c r="B362" s="15" t="s">
        <v>273</v>
      </c>
      <c r="C362" s="15">
        <v>0.0</v>
      </c>
      <c r="D362" s="15">
        <v>3.0</v>
      </c>
      <c r="E362" s="15">
        <v>1.0</v>
      </c>
      <c r="F362" s="15" t="s">
        <v>53</v>
      </c>
      <c r="G362" s="15"/>
      <c r="H362" s="15"/>
      <c r="I362" s="15"/>
      <c r="J362" s="16"/>
      <c r="K362" s="21"/>
      <c r="L362" s="21"/>
      <c r="M362" s="21"/>
      <c r="N362" s="18"/>
      <c r="O362" s="13"/>
    </row>
    <row r="363">
      <c r="A363" s="15" t="str">
        <f t="shared" si="25"/>
        <v>E03:1eδ</v>
      </c>
      <c r="B363" s="15" t="s">
        <v>273</v>
      </c>
      <c r="C363" s="15">
        <v>0.0</v>
      </c>
      <c r="D363" s="15">
        <v>3.0</v>
      </c>
      <c r="E363" s="15">
        <v>1.0</v>
      </c>
      <c r="F363" s="15" t="s">
        <v>63</v>
      </c>
      <c r="G363" s="15"/>
      <c r="H363" s="15"/>
      <c r="I363" s="15"/>
      <c r="J363" s="16"/>
      <c r="K363" s="21"/>
      <c r="L363" s="21"/>
      <c r="M363" s="21"/>
      <c r="N363" s="18"/>
      <c r="O363" s="13"/>
    </row>
    <row r="364">
      <c r="A364" s="15" t="str">
        <f t="shared" si="25"/>
        <v>E03:1eε</v>
      </c>
      <c r="B364" s="15" t="s">
        <v>273</v>
      </c>
      <c r="C364" s="15">
        <v>0.0</v>
      </c>
      <c r="D364" s="15">
        <v>3.0</v>
      </c>
      <c r="E364" s="15">
        <v>1.0</v>
      </c>
      <c r="F364" s="15" t="s">
        <v>73</v>
      </c>
      <c r="G364" s="15"/>
      <c r="H364" s="15"/>
      <c r="I364" s="15"/>
      <c r="J364" s="16"/>
      <c r="K364" s="21"/>
      <c r="L364" s="21"/>
      <c r="M364" s="21"/>
      <c r="N364" s="18"/>
      <c r="O364" s="13"/>
    </row>
    <row r="365">
      <c r="A365" s="15" t="str">
        <f t="shared" si="25"/>
        <v>E03:1eζ</v>
      </c>
      <c r="B365" s="15" t="s">
        <v>273</v>
      </c>
      <c r="C365" s="15">
        <v>0.0</v>
      </c>
      <c r="D365" s="15">
        <v>3.0</v>
      </c>
      <c r="E365" s="15">
        <v>1.0</v>
      </c>
      <c r="F365" s="15" t="s">
        <v>83</v>
      </c>
      <c r="G365" s="15"/>
      <c r="H365" s="15"/>
      <c r="I365" s="15"/>
      <c r="J365" s="16"/>
      <c r="K365" s="21"/>
      <c r="L365" s="21"/>
      <c r="M365" s="21"/>
      <c r="N365" s="18"/>
      <c r="O365" s="13"/>
    </row>
    <row r="366">
      <c r="A366" s="15" t="str">
        <f t="shared" si="25"/>
        <v>E03:1eη</v>
      </c>
      <c r="B366" s="15" t="s">
        <v>273</v>
      </c>
      <c r="C366" s="15">
        <v>0.0</v>
      </c>
      <c r="D366" s="15">
        <v>3.0</v>
      </c>
      <c r="E366" s="15">
        <v>1.0</v>
      </c>
      <c r="F366" s="15" t="s">
        <v>99</v>
      </c>
      <c r="G366" s="15"/>
      <c r="H366" s="15"/>
      <c r="I366" s="15"/>
      <c r="J366" s="16"/>
      <c r="K366" s="21"/>
      <c r="L366" s="21"/>
      <c r="M366" s="21"/>
      <c r="N366" s="18"/>
      <c r="O366" s="13"/>
    </row>
    <row r="367">
      <c r="A367" s="15" t="str">
        <f t="shared" si="25"/>
        <v>E03:1eθ</v>
      </c>
      <c r="B367" s="15" t="s">
        <v>273</v>
      </c>
      <c r="C367" s="15">
        <v>0.0</v>
      </c>
      <c r="D367" s="15">
        <v>3.0</v>
      </c>
      <c r="E367" s="15">
        <v>1.0</v>
      </c>
      <c r="F367" s="15" t="s">
        <v>108</v>
      </c>
      <c r="G367" s="15"/>
      <c r="H367" s="15"/>
      <c r="I367" s="15"/>
      <c r="J367" s="16"/>
      <c r="K367" s="21"/>
      <c r="L367" s="21"/>
      <c r="M367" s="21"/>
      <c r="N367" s="18"/>
      <c r="O367" s="13"/>
    </row>
    <row r="368">
      <c r="A368" s="15" t="str">
        <f t="shared" si="25"/>
        <v>E03:1eι</v>
      </c>
      <c r="B368" s="15" t="s">
        <v>273</v>
      </c>
      <c r="C368" s="15">
        <v>0.0</v>
      </c>
      <c r="D368" s="15">
        <v>3.0</v>
      </c>
      <c r="E368" s="15">
        <v>1.0</v>
      </c>
      <c r="F368" s="15" t="s">
        <v>117</v>
      </c>
      <c r="G368" s="15"/>
      <c r="H368" s="15"/>
      <c r="I368" s="15"/>
      <c r="J368" s="16"/>
      <c r="K368" s="21"/>
      <c r="L368" s="21"/>
      <c r="M368" s="21"/>
      <c r="N368" s="18"/>
      <c r="O368" s="13"/>
    </row>
    <row r="369">
      <c r="A369" s="15" t="str">
        <f t="shared" si="25"/>
        <v>E03:1eκ</v>
      </c>
      <c r="B369" s="15" t="s">
        <v>273</v>
      </c>
      <c r="C369" s="15">
        <v>0.0</v>
      </c>
      <c r="D369" s="15">
        <v>3.0</v>
      </c>
      <c r="E369" s="15">
        <v>1.0</v>
      </c>
      <c r="F369" s="15" t="s">
        <v>126</v>
      </c>
      <c r="G369" s="15"/>
      <c r="H369" s="15"/>
      <c r="I369" s="15"/>
      <c r="J369" s="16"/>
      <c r="K369" s="21"/>
      <c r="L369" s="21"/>
      <c r="M369" s="21"/>
      <c r="N369" s="18"/>
      <c r="O369" s="13"/>
    </row>
    <row r="370">
      <c r="A370" s="15" t="str">
        <f t="shared" si="25"/>
        <v>E03:1eλ</v>
      </c>
      <c r="B370" s="15" t="s">
        <v>273</v>
      </c>
      <c r="C370" s="15">
        <v>0.0</v>
      </c>
      <c r="D370" s="15">
        <v>3.0</v>
      </c>
      <c r="E370" s="15">
        <v>1.0</v>
      </c>
      <c r="F370" s="15" t="s">
        <v>135</v>
      </c>
      <c r="G370" s="15"/>
      <c r="H370" s="15"/>
      <c r="I370" s="15"/>
      <c r="J370" s="16"/>
      <c r="K370" s="21"/>
      <c r="L370" s="21"/>
      <c r="M370" s="21"/>
      <c r="N370" s="18"/>
      <c r="O370" s="13"/>
    </row>
    <row r="371">
      <c r="A371" s="15" t="str">
        <f t="shared" si="25"/>
        <v>E03:1eμ</v>
      </c>
      <c r="B371" s="15" t="s">
        <v>273</v>
      </c>
      <c r="C371" s="15">
        <v>0.0</v>
      </c>
      <c r="D371" s="15">
        <v>3.0</v>
      </c>
      <c r="E371" s="15">
        <v>1.0</v>
      </c>
      <c r="F371" s="15" t="s">
        <v>144</v>
      </c>
      <c r="G371" s="15"/>
      <c r="H371" s="15"/>
      <c r="I371" s="15"/>
      <c r="J371" s="16"/>
      <c r="K371" s="21"/>
      <c r="L371" s="21"/>
      <c r="M371" s="21"/>
      <c r="N371" s="18"/>
      <c r="O371" s="13"/>
    </row>
    <row r="372">
      <c r="A372" s="15" t="str">
        <f t="shared" si="25"/>
        <v>E03:1eν</v>
      </c>
      <c r="B372" s="15" t="s">
        <v>273</v>
      </c>
      <c r="C372" s="15">
        <v>0.0</v>
      </c>
      <c r="D372" s="15">
        <v>3.0</v>
      </c>
      <c r="E372" s="15">
        <v>1.0</v>
      </c>
      <c r="F372" s="15" t="s">
        <v>153</v>
      </c>
      <c r="G372" s="15"/>
      <c r="H372" s="15"/>
      <c r="I372" s="15"/>
      <c r="J372" s="16"/>
      <c r="K372" s="21"/>
      <c r="L372" s="21"/>
      <c r="M372" s="21"/>
      <c r="N372" s="18"/>
      <c r="O372" s="13"/>
    </row>
    <row r="373" hidden="1">
      <c r="A373" s="15" t="str">
        <f>if(OR(G373="Secondary Relay",G373="Prime Relay",G373="Citadel Class Relay"),F373,join("",if(B373="East Rim","E",if(B373="South Rim","S",if(B373="West Rim","W","N"))),C373,D373,":",E373,if(F373="S","",F373)))</f>
        <v>E03:1</v>
      </c>
      <c r="B373" s="15" t="s">
        <v>273</v>
      </c>
      <c r="C373" s="15">
        <v>0.0</v>
      </c>
      <c r="D373" s="15">
        <v>3.0</v>
      </c>
      <c r="E373" s="8">
        <v>1.0</v>
      </c>
      <c r="F373" s="8" t="s">
        <v>302</v>
      </c>
      <c r="G373" s="8" t="s">
        <v>303</v>
      </c>
      <c r="H373" t="s">
        <v>278</v>
      </c>
      <c r="I373" s="8" t="s">
        <v>430</v>
      </c>
      <c r="J373" s="16"/>
      <c r="K373" s="21"/>
      <c r="L373" s="21"/>
      <c r="M373" s="21"/>
      <c r="N373" s="18"/>
      <c r="O373" s="13"/>
      <c r="P373" t="s">
        <v>57</v>
      </c>
      <c r="Q373" t="s">
        <v>57</v>
      </c>
      <c r="R373" t="s">
        <v>57</v>
      </c>
      <c r="S373" t="s">
        <v>311</v>
      </c>
      <c r="T373" t="s">
        <v>26</v>
      </c>
      <c r="U373" t="s">
        <v>26</v>
      </c>
    </row>
    <row r="374" hidden="1">
      <c r="A374" s="15" t="str">
        <f t="shared" ref="A374:A375" si="26">if(OR(G374="Secondary Relay",G374="Prime Relay"),F374,join("",if(B374="East Rim","E",if(B374="South Rim","S",if(B374="West Rim","W","N"))),C374,D374,":",E374,if(F374="S","",F374)))</f>
        <v>E03:2c</v>
      </c>
      <c r="B374" s="15" t="s">
        <v>273</v>
      </c>
      <c r="C374" s="15">
        <v>0.0</v>
      </c>
      <c r="D374" s="15">
        <v>3.0</v>
      </c>
      <c r="E374" s="15">
        <v>2.0</v>
      </c>
      <c r="F374" s="8" t="s">
        <v>8</v>
      </c>
      <c r="G374" s="15" t="s">
        <v>23</v>
      </c>
      <c r="H374" s="15" t="s">
        <v>278</v>
      </c>
      <c r="I374" s="15" t="s">
        <v>371</v>
      </c>
      <c r="J374" s="16">
        <v>0.0</v>
      </c>
      <c r="K374" s="21">
        <v>208.0</v>
      </c>
      <c r="L374" s="21">
        <v>185.0</v>
      </c>
      <c r="M374" s="21">
        <v>198.0</v>
      </c>
      <c r="N374" s="18" t="s">
        <v>26</v>
      </c>
      <c r="O374" s="13" t="s">
        <v>293</v>
      </c>
      <c r="P374" t="s">
        <v>57</v>
      </c>
      <c r="Q374" t="s">
        <v>57</v>
      </c>
      <c r="R374" t="s">
        <v>57</v>
      </c>
      <c r="S374" t="s">
        <v>26</v>
      </c>
      <c r="T374" t="s">
        <v>26</v>
      </c>
      <c r="U374" t="s">
        <v>37</v>
      </c>
    </row>
    <row r="375">
      <c r="A375" s="15" t="str">
        <f t="shared" si="26"/>
        <v>E03:2f</v>
      </c>
      <c r="B375" s="15" t="s">
        <v>273</v>
      </c>
      <c r="C375" s="15">
        <v>0.0</v>
      </c>
      <c r="D375" s="15">
        <v>3.0</v>
      </c>
      <c r="E375" s="15">
        <v>2.0</v>
      </c>
      <c r="F375" s="8" t="s">
        <v>11</v>
      </c>
      <c r="G375" s="15" t="s">
        <v>22</v>
      </c>
      <c r="H375" s="15" t="s">
        <v>93</v>
      </c>
      <c r="I375" s="15" t="s">
        <v>431</v>
      </c>
      <c r="J375" s="16">
        <v>9.0</v>
      </c>
      <c r="K375" s="21">
        <v>-188.0</v>
      </c>
      <c r="L375" s="21">
        <v>-199.0</v>
      </c>
      <c r="M375" s="21">
        <v>-194.0</v>
      </c>
      <c r="N375" s="18" t="s">
        <v>26</v>
      </c>
      <c r="O375" s="13" t="s">
        <v>386</v>
      </c>
      <c r="P375" t="s">
        <v>37</v>
      </c>
      <c r="Q375" t="s">
        <v>26</v>
      </c>
      <c r="R375" t="s">
        <v>57</v>
      </c>
      <c r="S375" t="s">
        <v>37</v>
      </c>
      <c r="T375" t="s">
        <v>26</v>
      </c>
      <c r="U375" t="s">
        <v>26</v>
      </c>
    </row>
    <row r="376" hidden="1">
      <c r="A376" s="15" t="str">
        <f>if(OR(G376="Secondary Relay",G376="Prime Relay",G376="Citadel Class Relay"),F376,join("",if(B376="East Rim","E",if(B376="South Rim","S",if(B376="West Rim","W","N"))),C376,D376,":",E376,if(F376="S","",F376)))</f>
        <v>E03:2</v>
      </c>
      <c r="B376" s="15" t="s">
        <v>273</v>
      </c>
      <c r="C376" s="15">
        <v>0.0</v>
      </c>
      <c r="D376" s="15">
        <v>3.0</v>
      </c>
      <c r="E376" s="8">
        <v>2.0</v>
      </c>
      <c r="F376" s="8" t="s">
        <v>302</v>
      </c>
      <c r="G376" s="8" t="s">
        <v>303</v>
      </c>
      <c r="H376" t="s">
        <v>278</v>
      </c>
      <c r="I376" s="8" t="s">
        <v>432</v>
      </c>
      <c r="J376" s="16"/>
      <c r="K376" s="21"/>
      <c r="L376" s="21"/>
      <c r="M376" s="21"/>
      <c r="N376" s="18"/>
      <c r="O376" s="13"/>
      <c r="P376" t="s">
        <v>57</v>
      </c>
      <c r="Q376" t="s">
        <v>57</v>
      </c>
      <c r="R376" t="s">
        <v>47</v>
      </c>
      <c r="S376" t="s">
        <v>26</v>
      </c>
      <c r="T376" t="s">
        <v>26</v>
      </c>
      <c r="U376" t="s">
        <v>26</v>
      </c>
    </row>
    <row r="377">
      <c r="A377" s="15" t="str">
        <f t="shared" ref="A377:A419" si="27">if(OR(G377="Secondary Relay",G377="Prime Relay"),F377,join("",if(B377="East Rim","E",if(B377="South Rim","S",if(B377="West Rim","W","N"))),C377,D377,":",E377,if(F377="S","",F377)))</f>
        <v>E03:2fα</v>
      </c>
      <c r="B377" s="15" t="s">
        <v>273</v>
      </c>
      <c r="C377" s="15">
        <v>0.0</v>
      </c>
      <c r="D377" s="15">
        <v>3.0</v>
      </c>
      <c r="E377" s="15">
        <v>2.0</v>
      </c>
      <c r="F377" s="15" t="s">
        <v>34</v>
      </c>
      <c r="G377" s="15"/>
      <c r="H377" s="15"/>
      <c r="I377" s="15"/>
      <c r="J377" s="16"/>
      <c r="K377" s="21"/>
      <c r="L377" s="21"/>
      <c r="M377" s="21"/>
      <c r="N377" s="18"/>
      <c r="O377" s="13"/>
    </row>
    <row r="378">
      <c r="A378" s="15" t="str">
        <f t="shared" si="27"/>
        <v>E03:2fβ</v>
      </c>
      <c r="B378" s="15" t="s">
        <v>273</v>
      </c>
      <c r="C378" s="15">
        <v>0.0</v>
      </c>
      <c r="D378" s="15">
        <v>3.0</v>
      </c>
      <c r="E378" s="15">
        <v>2.0</v>
      </c>
      <c r="F378" s="15" t="s">
        <v>44</v>
      </c>
      <c r="G378" s="15"/>
      <c r="H378" s="15"/>
      <c r="I378" s="15"/>
      <c r="J378" s="16"/>
      <c r="K378" s="21"/>
      <c r="L378" s="21"/>
      <c r="M378" s="21"/>
      <c r="N378" s="18"/>
      <c r="O378" s="13"/>
    </row>
    <row r="379">
      <c r="A379" s="15" t="str">
        <f t="shared" si="27"/>
        <v>E03:2fγ</v>
      </c>
      <c r="B379" s="15" t="s">
        <v>273</v>
      </c>
      <c r="C379" s="15">
        <v>0.0</v>
      </c>
      <c r="D379" s="15">
        <v>3.0</v>
      </c>
      <c r="E379" s="15">
        <v>2.0</v>
      </c>
      <c r="F379" s="15" t="s">
        <v>54</v>
      </c>
      <c r="G379" s="15"/>
      <c r="H379" s="15"/>
      <c r="I379" s="15"/>
      <c r="J379" s="16"/>
      <c r="K379" s="21"/>
      <c r="L379" s="21"/>
      <c r="M379" s="21"/>
      <c r="N379" s="18"/>
      <c r="O379" s="13"/>
    </row>
    <row r="380">
      <c r="A380" s="15" t="str">
        <f t="shared" si="27"/>
        <v>E03:2fδ</v>
      </c>
      <c r="B380" s="15" t="s">
        <v>273</v>
      </c>
      <c r="C380" s="15">
        <v>0.0</v>
      </c>
      <c r="D380" s="15">
        <v>3.0</v>
      </c>
      <c r="E380" s="15">
        <v>2.0</v>
      </c>
      <c r="F380" s="15" t="s">
        <v>64</v>
      </c>
      <c r="G380" s="15"/>
      <c r="H380" s="15"/>
      <c r="I380" s="15"/>
      <c r="J380" s="16"/>
      <c r="K380" s="21"/>
      <c r="L380" s="21"/>
      <c r="M380" s="21"/>
      <c r="N380" s="18"/>
      <c r="O380" s="13"/>
    </row>
    <row r="381">
      <c r="A381" s="15" t="str">
        <f t="shared" si="27"/>
        <v>E03:2fε</v>
      </c>
      <c r="B381" s="15" t="s">
        <v>273</v>
      </c>
      <c r="C381" s="15">
        <v>0.0</v>
      </c>
      <c r="D381" s="15">
        <v>3.0</v>
      </c>
      <c r="E381" s="15">
        <v>2.0</v>
      </c>
      <c r="F381" s="15" t="s">
        <v>74</v>
      </c>
      <c r="G381" s="15"/>
      <c r="H381" s="15"/>
      <c r="I381" s="15"/>
      <c r="J381" s="16"/>
      <c r="K381" s="21"/>
      <c r="L381" s="21"/>
      <c r="M381" s="21"/>
      <c r="N381" s="18"/>
      <c r="O381" s="13"/>
    </row>
    <row r="382">
      <c r="A382" s="15" t="str">
        <f t="shared" si="27"/>
        <v>E03:2fζ</v>
      </c>
      <c r="B382" s="15" t="s">
        <v>273</v>
      </c>
      <c r="C382" s="15">
        <v>0.0</v>
      </c>
      <c r="D382" s="15">
        <v>3.0</v>
      </c>
      <c r="E382" s="15">
        <v>2.0</v>
      </c>
      <c r="F382" s="15" t="s">
        <v>84</v>
      </c>
      <c r="G382" s="15"/>
      <c r="H382" s="15"/>
      <c r="I382" s="15"/>
      <c r="J382" s="16"/>
      <c r="K382" s="21"/>
      <c r="L382" s="21"/>
      <c r="M382" s="21"/>
      <c r="N382" s="18"/>
      <c r="O382" s="13"/>
    </row>
    <row r="383">
      <c r="A383" s="15" t="str">
        <f t="shared" si="27"/>
        <v>E03:2fη</v>
      </c>
      <c r="B383" s="15" t="s">
        <v>273</v>
      </c>
      <c r="C383" s="15">
        <v>0.0</v>
      </c>
      <c r="D383" s="15">
        <v>3.0</v>
      </c>
      <c r="E383" s="15">
        <v>2.0</v>
      </c>
      <c r="F383" s="15" t="s">
        <v>100</v>
      </c>
      <c r="G383" s="15"/>
      <c r="H383" s="15"/>
      <c r="I383" s="15"/>
      <c r="J383" s="16"/>
      <c r="K383" s="21"/>
      <c r="L383" s="21"/>
      <c r="M383" s="21"/>
      <c r="N383" s="18"/>
      <c r="O383" s="13"/>
    </row>
    <row r="384">
      <c r="A384" s="15" t="str">
        <f t="shared" si="27"/>
        <v>E03:2fθ</v>
      </c>
      <c r="B384" s="15" t="s">
        <v>273</v>
      </c>
      <c r="C384" s="15">
        <v>0.0</v>
      </c>
      <c r="D384" s="15">
        <v>3.0</v>
      </c>
      <c r="E384" s="15">
        <v>2.0</v>
      </c>
      <c r="F384" s="15" t="s">
        <v>109</v>
      </c>
      <c r="G384" s="15"/>
      <c r="H384" s="15"/>
      <c r="I384" s="15"/>
      <c r="J384" s="16"/>
      <c r="K384" s="21"/>
      <c r="L384" s="21"/>
      <c r="M384" s="21"/>
      <c r="N384" s="18"/>
      <c r="O384" s="13"/>
    </row>
    <row r="385">
      <c r="A385" s="15" t="str">
        <f t="shared" si="27"/>
        <v>E03:2fι</v>
      </c>
      <c r="B385" s="15" t="s">
        <v>273</v>
      </c>
      <c r="C385" s="15">
        <v>0.0</v>
      </c>
      <c r="D385" s="15">
        <v>3.0</v>
      </c>
      <c r="E385" s="15">
        <v>2.0</v>
      </c>
      <c r="F385" s="15" t="s">
        <v>118</v>
      </c>
      <c r="G385" s="15"/>
      <c r="H385" s="15"/>
      <c r="I385" s="15"/>
      <c r="J385" s="16"/>
      <c r="K385" s="21"/>
      <c r="L385" s="21"/>
      <c r="M385" s="21"/>
      <c r="N385" s="18"/>
      <c r="O385" s="13"/>
    </row>
    <row r="386">
      <c r="A386" s="15" t="str">
        <f t="shared" si="27"/>
        <v>E03:3a</v>
      </c>
      <c r="B386" s="15" t="s">
        <v>273</v>
      </c>
      <c r="C386" s="15">
        <v>0.0</v>
      </c>
      <c r="D386" s="15">
        <v>3.0</v>
      </c>
      <c r="E386" s="15">
        <v>3.0</v>
      </c>
      <c r="F386" s="8" t="s">
        <v>6</v>
      </c>
      <c r="G386" s="15" t="s">
        <v>22</v>
      </c>
      <c r="H386" s="15" t="s">
        <v>93</v>
      </c>
      <c r="I386" s="15" t="s">
        <v>433</v>
      </c>
      <c r="J386" s="16">
        <v>10.0</v>
      </c>
      <c r="K386" s="21">
        <v>94.0</v>
      </c>
      <c r="L386" s="21">
        <v>57.0</v>
      </c>
      <c r="M386" s="21">
        <v>78.0</v>
      </c>
      <c r="N386" s="18" t="s">
        <v>26</v>
      </c>
      <c r="O386" s="13" t="s">
        <v>290</v>
      </c>
      <c r="P386" t="s">
        <v>57</v>
      </c>
      <c r="Q386" t="s">
        <v>276</v>
      </c>
      <c r="R386" t="s">
        <v>47</v>
      </c>
      <c r="S386" t="s">
        <v>57</v>
      </c>
      <c r="T386" t="s">
        <v>37</v>
      </c>
      <c r="U386" t="s">
        <v>26</v>
      </c>
    </row>
    <row r="387" hidden="1">
      <c r="A387" s="15" t="str">
        <f t="shared" si="27"/>
        <v>E03:3b</v>
      </c>
      <c r="B387" s="15" t="s">
        <v>273</v>
      </c>
      <c r="C387" s="15">
        <v>0.0</v>
      </c>
      <c r="D387" s="15">
        <v>3.0</v>
      </c>
      <c r="E387" s="15">
        <v>3.0</v>
      </c>
      <c r="F387" s="8" t="s">
        <v>7</v>
      </c>
      <c r="G387" s="15" t="s">
        <v>23</v>
      </c>
      <c r="H387" s="15" t="s">
        <v>92</v>
      </c>
      <c r="I387" s="15" t="s">
        <v>334</v>
      </c>
      <c r="J387" s="16">
        <v>2.0</v>
      </c>
      <c r="K387" s="21">
        <v>-126.0</v>
      </c>
      <c r="L387" s="21">
        <v>-161.0</v>
      </c>
      <c r="M387" s="21">
        <v>-145.0</v>
      </c>
      <c r="N387" s="18" t="s">
        <v>281</v>
      </c>
      <c r="O387" s="13" t="s">
        <v>389</v>
      </c>
      <c r="P387" t="s">
        <v>57</v>
      </c>
      <c r="Q387" t="s">
        <v>26</v>
      </c>
      <c r="R387" t="s">
        <v>57</v>
      </c>
      <c r="S387" t="s">
        <v>37</v>
      </c>
      <c r="T387" t="s">
        <v>47</v>
      </c>
      <c r="U387" t="s">
        <v>26</v>
      </c>
    </row>
    <row r="388">
      <c r="A388" s="15" t="str">
        <f t="shared" si="27"/>
        <v>E03:3aα</v>
      </c>
      <c r="B388" s="15" t="s">
        <v>273</v>
      </c>
      <c r="C388" s="15">
        <v>0.0</v>
      </c>
      <c r="D388" s="15">
        <v>3.0</v>
      </c>
      <c r="E388" s="15">
        <v>3.0</v>
      </c>
      <c r="F388" s="15" t="s">
        <v>29</v>
      </c>
      <c r="G388" s="15"/>
      <c r="H388" s="15"/>
      <c r="I388" s="15"/>
      <c r="J388" s="16"/>
      <c r="K388" s="21"/>
      <c r="L388" s="21"/>
      <c r="M388" s="21"/>
      <c r="N388" s="18"/>
      <c r="O388" s="13"/>
    </row>
    <row r="389">
      <c r="A389" s="15" t="str">
        <f t="shared" si="27"/>
        <v>E03:3aβ</v>
      </c>
      <c r="B389" s="15" t="s">
        <v>273</v>
      </c>
      <c r="C389" s="15">
        <v>0.0</v>
      </c>
      <c r="D389" s="15">
        <v>3.0</v>
      </c>
      <c r="E389" s="15">
        <v>3.0</v>
      </c>
      <c r="F389" s="15" t="s">
        <v>39</v>
      </c>
      <c r="G389" s="15"/>
      <c r="H389" s="15"/>
      <c r="I389" s="15"/>
      <c r="J389" s="16"/>
      <c r="K389" s="21"/>
      <c r="L389" s="21"/>
      <c r="M389" s="21"/>
      <c r="N389" s="18"/>
      <c r="O389" s="13"/>
    </row>
    <row r="390">
      <c r="A390" s="15" t="str">
        <f t="shared" si="27"/>
        <v>E03:3aγ</v>
      </c>
      <c r="B390" s="15" t="s">
        <v>273</v>
      </c>
      <c r="C390" s="15">
        <v>0.0</v>
      </c>
      <c r="D390" s="15">
        <v>3.0</v>
      </c>
      <c r="E390" s="15">
        <v>3.0</v>
      </c>
      <c r="F390" s="15" t="s">
        <v>49</v>
      </c>
      <c r="G390" s="15"/>
      <c r="H390" s="15"/>
      <c r="I390" s="15"/>
      <c r="J390" s="16"/>
      <c r="K390" s="21"/>
      <c r="L390" s="21"/>
      <c r="M390" s="21"/>
      <c r="N390" s="18"/>
      <c r="O390" s="13"/>
    </row>
    <row r="391">
      <c r="A391" s="15" t="str">
        <f t="shared" si="27"/>
        <v>E03:3aδ</v>
      </c>
      <c r="B391" s="15" t="s">
        <v>273</v>
      </c>
      <c r="C391" s="15">
        <v>0.0</v>
      </c>
      <c r="D391" s="15">
        <v>3.0</v>
      </c>
      <c r="E391" s="15">
        <v>3.0</v>
      </c>
      <c r="F391" s="15" t="s">
        <v>59</v>
      </c>
      <c r="G391" s="15"/>
      <c r="H391" s="15"/>
      <c r="I391" s="15"/>
      <c r="J391" s="16"/>
      <c r="K391" s="21"/>
      <c r="L391" s="21"/>
      <c r="M391" s="21"/>
      <c r="N391" s="18"/>
      <c r="O391" s="13"/>
    </row>
    <row r="392">
      <c r="A392" s="15" t="str">
        <f t="shared" si="27"/>
        <v>E03:3aε</v>
      </c>
      <c r="B392" s="15" t="s">
        <v>273</v>
      </c>
      <c r="C392" s="15">
        <v>0.0</v>
      </c>
      <c r="D392" s="15">
        <v>3.0</v>
      </c>
      <c r="E392" s="15">
        <v>3.0</v>
      </c>
      <c r="F392" s="15" t="s">
        <v>69</v>
      </c>
      <c r="G392" s="15"/>
      <c r="H392" s="15"/>
      <c r="I392" s="15"/>
      <c r="J392" s="16"/>
      <c r="K392" s="21"/>
      <c r="L392" s="21"/>
      <c r="M392" s="21"/>
      <c r="N392" s="18"/>
      <c r="O392" s="13"/>
    </row>
    <row r="393">
      <c r="A393" s="15" t="str">
        <f t="shared" si="27"/>
        <v>E03:3aζ</v>
      </c>
      <c r="B393" s="15" t="s">
        <v>273</v>
      </c>
      <c r="C393" s="15">
        <v>0.0</v>
      </c>
      <c r="D393" s="15">
        <v>3.0</v>
      </c>
      <c r="E393" s="15">
        <v>3.0</v>
      </c>
      <c r="F393" s="15" t="s">
        <v>79</v>
      </c>
      <c r="G393" s="15"/>
      <c r="H393" s="15"/>
      <c r="I393" s="15"/>
      <c r="J393" s="16"/>
      <c r="K393" s="21"/>
      <c r="L393" s="21"/>
      <c r="M393" s="21"/>
      <c r="N393" s="18"/>
      <c r="O393" s="13"/>
    </row>
    <row r="394">
      <c r="A394" s="15" t="str">
        <f t="shared" si="27"/>
        <v>E03:3aη</v>
      </c>
      <c r="B394" s="15" t="s">
        <v>273</v>
      </c>
      <c r="C394" s="15">
        <v>0.0</v>
      </c>
      <c r="D394" s="15">
        <v>3.0</v>
      </c>
      <c r="E394" s="15">
        <v>3.0</v>
      </c>
      <c r="F394" s="15" t="s">
        <v>95</v>
      </c>
      <c r="G394" s="15"/>
      <c r="H394" s="15"/>
      <c r="I394" s="15"/>
      <c r="J394" s="16"/>
      <c r="K394" s="21"/>
      <c r="L394" s="21"/>
      <c r="M394" s="21"/>
      <c r="N394" s="18"/>
      <c r="O394" s="13"/>
    </row>
    <row r="395">
      <c r="A395" s="15" t="str">
        <f t="shared" si="27"/>
        <v>E03:3aθ</v>
      </c>
      <c r="B395" s="15" t="s">
        <v>273</v>
      </c>
      <c r="C395" s="15">
        <v>0.0</v>
      </c>
      <c r="D395" s="15">
        <v>3.0</v>
      </c>
      <c r="E395" s="15">
        <v>3.0</v>
      </c>
      <c r="F395" s="15" t="s">
        <v>104</v>
      </c>
      <c r="G395" s="15"/>
      <c r="H395" s="15"/>
      <c r="I395" s="15"/>
      <c r="J395" s="16"/>
      <c r="K395" s="21"/>
      <c r="L395" s="21"/>
      <c r="M395" s="21"/>
      <c r="N395" s="18"/>
      <c r="O395" s="13"/>
    </row>
    <row r="396">
      <c r="A396" s="15" t="str">
        <f t="shared" si="27"/>
        <v>E03:3aι</v>
      </c>
      <c r="B396" s="15" t="s">
        <v>273</v>
      </c>
      <c r="C396" s="15">
        <v>0.0</v>
      </c>
      <c r="D396" s="15">
        <v>3.0</v>
      </c>
      <c r="E396" s="15">
        <v>3.0</v>
      </c>
      <c r="F396" s="15" t="s">
        <v>113</v>
      </c>
      <c r="G396" s="15"/>
      <c r="H396" s="15"/>
      <c r="I396" s="15"/>
      <c r="J396" s="16"/>
      <c r="K396" s="21"/>
      <c r="L396" s="21"/>
      <c r="M396" s="21"/>
      <c r="N396" s="18"/>
      <c r="O396" s="13"/>
    </row>
    <row r="397">
      <c r="A397" s="15" t="str">
        <f t="shared" si="27"/>
        <v>E03:3aκ</v>
      </c>
      <c r="B397" s="15" t="s">
        <v>273</v>
      </c>
      <c r="C397" s="15">
        <v>0.0</v>
      </c>
      <c r="D397" s="15">
        <v>3.0</v>
      </c>
      <c r="E397" s="15">
        <v>3.0</v>
      </c>
      <c r="F397" s="15" t="s">
        <v>122</v>
      </c>
      <c r="G397" s="15"/>
      <c r="H397" s="15"/>
      <c r="I397" s="15"/>
      <c r="J397" s="16"/>
      <c r="K397" s="21"/>
      <c r="L397" s="21"/>
      <c r="M397" s="21"/>
      <c r="N397" s="18"/>
      <c r="O397" s="13"/>
    </row>
    <row r="398">
      <c r="A398" s="15" t="str">
        <f t="shared" si="27"/>
        <v>E03:3c</v>
      </c>
      <c r="B398" s="15" t="s">
        <v>273</v>
      </c>
      <c r="C398" s="15">
        <v>0.0</v>
      </c>
      <c r="D398" s="15">
        <v>3.0</v>
      </c>
      <c r="E398" s="15">
        <v>3.0</v>
      </c>
      <c r="F398" s="8" t="s">
        <v>8</v>
      </c>
      <c r="G398" s="15" t="s">
        <v>22</v>
      </c>
      <c r="H398" s="15" t="s">
        <v>91</v>
      </c>
      <c r="I398" s="15" t="s">
        <v>434</v>
      </c>
      <c r="J398" s="16">
        <v>20.0</v>
      </c>
      <c r="K398" s="21">
        <v>-157.0</v>
      </c>
      <c r="L398" s="21">
        <v>-192.0</v>
      </c>
      <c r="M398" s="21">
        <v>-174.0</v>
      </c>
      <c r="N398" s="18" t="s">
        <v>26</v>
      </c>
      <c r="O398" s="13" t="s">
        <v>287</v>
      </c>
      <c r="P398" t="s">
        <v>57</v>
      </c>
      <c r="Q398" t="s">
        <v>57</v>
      </c>
      <c r="R398" t="s">
        <v>57</v>
      </c>
      <c r="S398" t="s">
        <v>37</v>
      </c>
      <c r="T398" t="s">
        <v>26</v>
      </c>
      <c r="U398" t="s">
        <v>26</v>
      </c>
    </row>
    <row r="399">
      <c r="A399" s="15" t="str">
        <f t="shared" si="27"/>
        <v>E03:3cα</v>
      </c>
      <c r="B399" s="15" t="s">
        <v>273</v>
      </c>
      <c r="C399" s="15">
        <v>0.0</v>
      </c>
      <c r="D399" s="15">
        <v>3.0</v>
      </c>
      <c r="E399" s="15">
        <v>3.0</v>
      </c>
      <c r="F399" s="15" t="s">
        <v>31</v>
      </c>
      <c r="G399" s="15"/>
      <c r="H399" s="15"/>
      <c r="I399" s="15"/>
      <c r="J399" s="16"/>
      <c r="K399" s="21"/>
      <c r="L399" s="21"/>
      <c r="M399" s="21"/>
      <c r="N399" s="18"/>
      <c r="O399" s="13"/>
    </row>
    <row r="400">
      <c r="A400" s="15" t="str">
        <f t="shared" si="27"/>
        <v>E03:3cβ</v>
      </c>
      <c r="B400" s="15" t="s">
        <v>273</v>
      </c>
      <c r="C400" s="15">
        <v>0.0</v>
      </c>
      <c r="D400" s="15">
        <v>3.0</v>
      </c>
      <c r="E400" s="15">
        <v>3.0</v>
      </c>
      <c r="F400" s="15" t="s">
        <v>41</v>
      </c>
      <c r="G400" s="15"/>
      <c r="H400" s="15"/>
      <c r="I400" s="15"/>
      <c r="J400" s="16"/>
      <c r="K400" s="21"/>
      <c r="L400" s="21"/>
      <c r="M400" s="21"/>
      <c r="N400" s="18"/>
      <c r="O400" s="13"/>
    </row>
    <row r="401">
      <c r="A401" s="15" t="str">
        <f t="shared" si="27"/>
        <v>E03:3cγ</v>
      </c>
      <c r="B401" s="15" t="s">
        <v>273</v>
      </c>
      <c r="C401" s="15">
        <v>0.0</v>
      </c>
      <c r="D401" s="15">
        <v>3.0</v>
      </c>
      <c r="E401" s="15">
        <v>3.0</v>
      </c>
      <c r="F401" s="15" t="s">
        <v>51</v>
      </c>
      <c r="G401" s="15"/>
      <c r="H401" s="15"/>
      <c r="I401" s="15"/>
      <c r="J401" s="16"/>
      <c r="K401" s="21"/>
      <c r="L401" s="21"/>
      <c r="M401" s="21"/>
      <c r="N401" s="18"/>
      <c r="O401" s="13"/>
    </row>
    <row r="402">
      <c r="A402" s="15" t="str">
        <f t="shared" si="27"/>
        <v>E03:3cδ</v>
      </c>
      <c r="B402" s="15" t="s">
        <v>273</v>
      </c>
      <c r="C402" s="15">
        <v>0.0</v>
      </c>
      <c r="D402" s="15">
        <v>3.0</v>
      </c>
      <c r="E402" s="15">
        <v>3.0</v>
      </c>
      <c r="F402" s="15" t="s">
        <v>61</v>
      </c>
      <c r="G402" s="15"/>
      <c r="H402" s="15"/>
      <c r="I402" s="15"/>
      <c r="J402" s="16"/>
      <c r="K402" s="21"/>
      <c r="L402" s="21"/>
      <c r="M402" s="21"/>
      <c r="N402" s="18"/>
      <c r="O402" s="13"/>
    </row>
    <row r="403">
      <c r="A403" s="15" t="str">
        <f t="shared" si="27"/>
        <v>E03:3cε</v>
      </c>
      <c r="B403" s="15" t="s">
        <v>273</v>
      </c>
      <c r="C403" s="15">
        <v>0.0</v>
      </c>
      <c r="D403" s="15">
        <v>3.0</v>
      </c>
      <c r="E403" s="15">
        <v>3.0</v>
      </c>
      <c r="F403" s="15" t="s">
        <v>71</v>
      </c>
      <c r="G403" s="15"/>
      <c r="H403" s="15"/>
      <c r="I403" s="15"/>
      <c r="J403" s="16"/>
      <c r="K403" s="21"/>
      <c r="L403" s="21"/>
      <c r="M403" s="21"/>
      <c r="N403" s="18"/>
      <c r="O403" s="13"/>
    </row>
    <row r="404">
      <c r="A404" s="15" t="str">
        <f t="shared" si="27"/>
        <v>E03:3cζ</v>
      </c>
      <c r="B404" s="15" t="s">
        <v>273</v>
      </c>
      <c r="C404" s="15">
        <v>0.0</v>
      </c>
      <c r="D404" s="15">
        <v>3.0</v>
      </c>
      <c r="E404" s="15">
        <v>3.0</v>
      </c>
      <c r="F404" s="15" t="s">
        <v>81</v>
      </c>
      <c r="G404" s="15"/>
      <c r="H404" s="15"/>
      <c r="I404" s="15"/>
      <c r="J404" s="16"/>
      <c r="K404" s="21"/>
      <c r="L404" s="21"/>
      <c r="M404" s="21"/>
      <c r="N404" s="18"/>
      <c r="O404" s="13"/>
    </row>
    <row r="405">
      <c r="A405" s="15" t="str">
        <f t="shared" si="27"/>
        <v>E03:3cη</v>
      </c>
      <c r="B405" s="15" t="s">
        <v>273</v>
      </c>
      <c r="C405" s="15">
        <v>0.0</v>
      </c>
      <c r="D405" s="15">
        <v>3.0</v>
      </c>
      <c r="E405" s="15">
        <v>3.0</v>
      </c>
      <c r="F405" s="15" t="s">
        <v>97</v>
      </c>
      <c r="G405" s="15"/>
      <c r="H405" s="15"/>
      <c r="I405" s="15"/>
      <c r="J405" s="16"/>
      <c r="K405" s="21"/>
      <c r="L405" s="21"/>
      <c r="M405" s="21"/>
      <c r="N405" s="18"/>
      <c r="O405" s="13"/>
    </row>
    <row r="406">
      <c r="A406" s="15" t="str">
        <f t="shared" si="27"/>
        <v>E03:3cθ</v>
      </c>
      <c r="B406" s="15" t="s">
        <v>273</v>
      </c>
      <c r="C406" s="15">
        <v>0.0</v>
      </c>
      <c r="D406" s="15">
        <v>3.0</v>
      </c>
      <c r="E406" s="15">
        <v>3.0</v>
      </c>
      <c r="F406" s="15" t="s">
        <v>106</v>
      </c>
      <c r="G406" s="15"/>
      <c r="H406" s="15"/>
      <c r="I406" s="15"/>
      <c r="J406" s="16"/>
      <c r="K406" s="21"/>
      <c r="L406" s="21"/>
      <c r="M406" s="21"/>
      <c r="N406" s="18"/>
      <c r="O406" s="13"/>
    </row>
    <row r="407">
      <c r="A407" s="15" t="str">
        <f t="shared" si="27"/>
        <v>E03:3cι</v>
      </c>
      <c r="B407" s="15" t="s">
        <v>273</v>
      </c>
      <c r="C407" s="15">
        <v>0.0</v>
      </c>
      <c r="D407" s="15">
        <v>3.0</v>
      </c>
      <c r="E407" s="15">
        <v>3.0</v>
      </c>
      <c r="F407" s="15" t="s">
        <v>115</v>
      </c>
      <c r="G407" s="15"/>
      <c r="H407" s="15"/>
      <c r="I407" s="15"/>
      <c r="J407" s="16"/>
      <c r="K407" s="21"/>
      <c r="L407" s="21"/>
      <c r="M407" s="21"/>
      <c r="N407" s="18"/>
      <c r="O407" s="13"/>
    </row>
    <row r="408">
      <c r="A408" s="15" t="str">
        <f t="shared" si="27"/>
        <v>E03:3cκ</v>
      </c>
      <c r="B408" s="15" t="s">
        <v>273</v>
      </c>
      <c r="C408" s="15">
        <v>0.0</v>
      </c>
      <c r="D408" s="15">
        <v>3.0</v>
      </c>
      <c r="E408" s="15">
        <v>3.0</v>
      </c>
      <c r="F408" s="15" t="s">
        <v>124</v>
      </c>
      <c r="G408" s="15"/>
      <c r="H408" s="15"/>
      <c r="I408" s="15"/>
      <c r="J408" s="16"/>
      <c r="K408" s="21"/>
      <c r="L408" s="21"/>
      <c r="M408" s="21"/>
      <c r="N408" s="18"/>
      <c r="O408" s="13"/>
    </row>
    <row r="409">
      <c r="A409" s="15" t="str">
        <f t="shared" si="27"/>
        <v>E03:3cλ</v>
      </c>
      <c r="B409" s="15" t="s">
        <v>273</v>
      </c>
      <c r="C409" s="15">
        <v>0.0</v>
      </c>
      <c r="D409" s="15">
        <v>3.0</v>
      </c>
      <c r="E409" s="15">
        <v>3.0</v>
      </c>
      <c r="F409" s="15" t="s">
        <v>133</v>
      </c>
      <c r="G409" s="15"/>
      <c r="H409" s="15"/>
      <c r="I409" s="15"/>
      <c r="J409" s="16"/>
      <c r="K409" s="21"/>
      <c r="L409" s="21"/>
      <c r="M409" s="21"/>
      <c r="N409" s="18"/>
      <c r="O409" s="13"/>
    </row>
    <row r="410">
      <c r="A410" s="15" t="str">
        <f t="shared" si="27"/>
        <v>E03:3cμ</v>
      </c>
      <c r="B410" s="15" t="s">
        <v>273</v>
      </c>
      <c r="C410" s="15">
        <v>0.0</v>
      </c>
      <c r="D410" s="15">
        <v>3.0</v>
      </c>
      <c r="E410" s="15">
        <v>3.0</v>
      </c>
      <c r="F410" s="15" t="s">
        <v>142</v>
      </c>
      <c r="G410" s="15"/>
      <c r="H410" s="15"/>
      <c r="I410" s="15"/>
      <c r="J410" s="16"/>
      <c r="K410" s="21"/>
      <c r="L410" s="21"/>
      <c r="M410" s="21"/>
      <c r="N410" s="18"/>
      <c r="O410" s="13"/>
    </row>
    <row r="411">
      <c r="A411" s="15" t="str">
        <f t="shared" si="27"/>
        <v>E03:3cν</v>
      </c>
      <c r="B411" s="15" t="s">
        <v>273</v>
      </c>
      <c r="C411" s="15">
        <v>0.0</v>
      </c>
      <c r="D411" s="15">
        <v>3.0</v>
      </c>
      <c r="E411" s="15">
        <v>3.0</v>
      </c>
      <c r="F411" s="15" t="s">
        <v>151</v>
      </c>
      <c r="G411" s="15"/>
      <c r="H411" s="15"/>
      <c r="I411" s="15"/>
      <c r="J411" s="16"/>
      <c r="K411" s="21"/>
      <c r="L411" s="21"/>
      <c r="M411" s="21"/>
      <c r="N411" s="18"/>
      <c r="O411" s="13"/>
    </row>
    <row r="412">
      <c r="A412" s="15" t="str">
        <f t="shared" si="27"/>
        <v>E03:3cξ</v>
      </c>
      <c r="B412" s="15" t="s">
        <v>273</v>
      </c>
      <c r="C412" s="15">
        <v>0.0</v>
      </c>
      <c r="D412" s="15">
        <v>3.0</v>
      </c>
      <c r="E412" s="15">
        <v>3.0</v>
      </c>
      <c r="F412" s="15" t="s">
        <v>160</v>
      </c>
      <c r="G412" s="15"/>
      <c r="H412" s="15"/>
      <c r="I412" s="15"/>
      <c r="J412" s="16"/>
      <c r="K412" s="21"/>
      <c r="L412" s="21"/>
      <c r="M412" s="21"/>
      <c r="N412" s="18"/>
      <c r="O412" s="13"/>
    </row>
    <row r="413">
      <c r="A413" s="15" t="str">
        <f t="shared" si="27"/>
        <v>E03:3cο</v>
      </c>
      <c r="B413" s="15" t="s">
        <v>273</v>
      </c>
      <c r="C413" s="15">
        <v>0.0</v>
      </c>
      <c r="D413" s="15">
        <v>3.0</v>
      </c>
      <c r="E413" s="15">
        <v>3.0</v>
      </c>
      <c r="F413" s="15" t="s">
        <v>169</v>
      </c>
      <c r="G413" s="15"/>
      <c r="H413" s="15"/>
      <c r="I413" s="15"/>
      <c r="J413" s="16"/>
      <c r="K413" s="21"/>
      <c r="L413" s="21"/>
      <c r="M413" s="21"/>
      <c r="N413" s="18"/>
      <c r="O413" s="13"/>
    </row>
    <row r="414">
      <c r="A414" s="15" t="str">
        <f t="shared" si="27"/>
        <v>E03:3cπ</v>
      </c>
      <c r="B414" s="15" t="s">
        <v>273</v>
      </c>
      <c r="C414" s="15">
        <v>0.0</v>
      </c>
      <c r="D414" s="15">
        <v>3.0</v>
      </c>
      <c r="E414" s="15">
        <v>3.0</v>
      </c>
      <c r="F414" s="15" t="s">
        <v>189</v>
      </c>
      <c r="G414" s="15"/>
      <c r="H414" s="15"/>
      <c r="I414" s="15"/>
      <c r="J414" s="16"/>
      <c r="K414" s="21"/>
      <c r="L414" s="21"/>
      <c r="M414" s="21"/>
      <c r="N414" s="18"/>
      <c r="O414" s="13"/>
    </row>
    <row r="415">
      <c r="A415" s="15" t="str">
        <f t="shared" si="27"/>
        <v>E03:3cρ</v>
      </c>
      <c r="B415" s="15" t="s">
        <v>273</v>
      </c>
      <c r="C415" s="15">
        <v>0.0</v>
      </c>
      <c r="D415" s="15">
        <v>3.0</v>
      </c>
      <c r="E415" s="15">
        <v>3.0</v>
      </c>
      <c r="F415" s="15" t="s">
        <v>199</v>
      </c>
      <c r="G415" s="15"/>
      <c r="H415" s="15"/>
      <c r="I415" s="15"/>
      <c r="J415" s="16"/>
      <c r="K415" s="21"/>
      <c r="L415" s="21"/>
      <c r="M415" s="21"/>
      <c r="N415" s="18"/>
      <c r="O415" s="13"/>
    </row>
    <row r="416">
      <c r="A416" s="15" t="str">
        <f t="shared" si="27"/>
        <v>E03:3cσ</v>
      </c>
      <c r="B416" s="15" t="s">
        <v>273</v>
      </c>
      <c r="C416" s="15">
        <v>0.0</v>
      </c>
      <c r="D416" s="15">
        <v>3.0</v>
      </c>
      <c r="E416" s="15">
        <v>3.0</v>
      </c>
      <c r="F416" s="15" t="s">
        <v>208</v>
      </c>
      <c r="G416" s="15"/>
      <c r="H416" s="15"/>
      <c r="I416" s="15"/>
      <c r="J416" s="16"/>
      <c r="K416" s="21"/>
      <c r="L416" s="21"/>
      <c r="M416" s="21"/>
      <c r="N416" s="18"/>
      <c r="O416" s="13"/>
    </row>
    <row r="417">
      <c r="A417" s="15" t="str">
        <f t="shared" si="27"/>
        <v>E03:3cτ</v>
      </c>
      <c r="B417" s="15" t="s">
        <v>273</v>
      </c>
      <c r="C417" s="15">
        <v>0.0</v>
      </c>
      <c r="D417" s="15">
        <v>3.0</v>
      </c>
      <c r="E417" s="15">
        <v>3.0</v>
      </c>
      <c r="F417" s="15" t="s">
        <v>218</v>
      </c>
      <c r="G417" s="15"/>
      <c r="H417" s="15"/>
      <c r="I417" s="15"/>
      <c r="J417" s="16"/>
      <c r="K417" s="21"/>
      <c r="L417" s="21"/>
      <c r="M417" s="21"/>
      <c r="N417" s="18"/>
      <c r="O417" s="13"/>
    </row>
    <row r="418">
      <c r="A418" s="15" t="str">
        <f t="shared" si="27"/>
        <v>E03:3cυ</v>
      </c>
      <c r="B418" s="15" t="s">
        <v>273</v>
      </c>
      <c r="C418" s="15">
        <v>0.0</v>
      </c>
      <c r="D418" s="15">
        <v>3.0</v>
      </c>
      <c r="E418" s="15">
        <v>3.0</v>
      </c>
      <c r="F418" s="15" t="s">
        <v>228</v>
      </c>
      <c r="G418" s="15"/>
      <c r="H418" s="15"/>
      <c r="I418" s="15"/>
      <c r="J418" s="16"/>
      <c r="K418" s="21"/>
      <c r="L418" s="21"/>
      <c r="M418" s="21"/>
      <c r="N418" s="18"/>
      <c r="O418" s="13"/>
    </row>
    <row r="419">
      <c r="A419" s="15" t="str">
        <f t="shared" si="27"/>
        <v>E03:3d</v>
      </c>
      <c r="B419" s="15" t="s">
        <v>273</v>
      </c>
      <c r="C419" s="15">
        <v>0.0</v>
      </c>
      <c r="D419" s="15">
        <v>3.0</v>
      </c>
      <c r="E419" s="15">
        <v>3.0</v>
      </c>
      <c r="F419" s="8" t="s">
        <v>9</v>
      </c>
      <c r="G419" s="15" t="s">
        <v>22</v>
      </c>
      <c r="H419" s="15" t="s">
        <v>93</v>
      </c>
      <c r="I419" s="15" t="s">
        <v>435</v>
      </c>
      <c r="J419" s="16">
        <v>8.0</v>
      </c>
      <c r="K419" s="21">
        <v>-166.0</v>
      </c>
      <c r="L419" s="21">
        <v>-219.0</v>
      </c>
      <c r="M419" s="21">
        <v>-192.0</v>
      </c>
      <c r="N419" s="18" t="s">
        <v>26</v>
      </c>
      <c r="O419" s="13" t="s">
        <v>419</v>
      </c>
      <c r="P419" t="s">
        <v>47</v>
      </c>
      <c r="Q419" t="s">
        <v>26</v>
      </c>
      <c r="R419" t="s">
        <v>57</v>
      </c>
      <c r="S419" t="s">
        <v>47</v>
      </c>
      <c r="T419" t="s">
        <v>37</v>
      </c>
      <c r="U419" t="s">
        <v>26</v>
      </c>
    </row>
    <row r="420" hidden="1">
      <c r="A420" s="15" t="str">
        <f t="shared" ref="A420:A421" si="28">if(OR(G420="Secondary Relay",G420="Prime Relay",G420="Citadel Class Relay"),F420,join("",if(B420="East Rim","E",if(B420="South Rim","S",if(B420="West Rim","W","N"))),C420,D420,":",E420,if(F420="S","",F420)))</f>
        <v>E03-S34 Primary Relay</v>
      </c>
      <c r="B420" s="15" t="s">
        <v>273</v>
      </c>
      <c r="C420" s="15">
        <v>0.0</v>
      </c>
      <c r="D420" s="15">
        <v>3.0</v>
      </c>
      <c r="E420" s="15">
        <v>3.0</v>
      </c>
      <c r="F420" s="8" t="s">
        <v>436</v>
      </c>
      <c r="G420" s="8" t="s">
        <v>219</v>
      </c>
      <c r="H420" s="38"/>
      <c r="I420" s="38"/>
      <c r="J420" s="16"/>
      <c r="K420" s="21"/>
      <c r="L420" s="21"/>
      <c r="M420" s="21"/>
      <c r="N420" s="18"/>
      <c r="O420" s="13"/>
      <c r="P420" s="38"/>
      <c r="Q420" s="38"/>
      <c r="R420" s="38"/>
      <c r="S420" s="38"/>
      <c r="T420" s="38"/>
      <c r="U420" s="38"/>
    </row>
    <row r="421" hidden="1">
      <c r="A421" s="15" t="str">
        <f t="shared" si="28"/>
        <v>E03:3</v>
      </c>
      <c r="B421" s="15" t="s">
        <v>273</v>
      </c>
      <c r="C421" s="15">
        <v>0.0</v>
      </c>
      <c r="D421" s="15">
        <v>3.0</v>
      </c>
      <c r="E421" s="15">
        <v>3.0</v>
      </c>
      <c r="F421" s="8" t="s">
        <v>302</v>
      </c>
      <c r="G421" s="8" t="s">
        <v>303</v>
      </c>
      <c r="H421" t="s">
        <v>278</v>
      </c>
      <c r="I421" s="8" t="s">
        <v>337</v>
      </c>
      <c r="J421" s="16"/>
      <c r="K421" s="21"/>
      <c r="L421" s="21"/>
      <c r="M421" s="21"/>
      <c r="N421" s="18"/>
      <c r="O421" s="13"/>
      <c r="P421" t="s">
        <v>57</v>
      </c>
      <c r="Q421" t="s">
        <v>57</v>
      </c>
      <c r="R421" t="s">
        <v>276</v>
      </c>
      <c r="S421" t="s">
        <v>37</v>
      </c>
      <c r="T421" t="s">
        <v>26</v>
      </c>
      <c r="U421" t="s">
        <v>57</v>
      </c>
    </row>
    <row r="422" hidden="1">
      <c r="A422" s="15" t="str">
        <f t="shared" ref="A422:A455" si="29">if(OR(G422="Secondary Relay",G422="Prime Relay"),F422,join("",if(B422="East Rim","E",if(B422="South Rim","S",if(B422="West Rim","W","N"))),C422,D422,":",E422,if(F422="S","",F422)))</f>
        <v>E03:4a</v>
      </c>
      <c r="B422" s="15" t="s">
        <v>273</v>
      </c>
      <c r="C422" s="15">
        <v>0.0</v>
      </c>
      <c r="D422" s="15">
        <v>3.0</v>
      </c>
      <c r="E422" s="15">
        <v>4.0</v>
      </c>
      <c r="F422" s="8" t="s">
        <v>6</v>
      </c>
      <c r="G422" s="15" t="s">
        <v>23</v>
      </c>
      <c r="H422" t="s">
        <v>278</v>
      </c>
      <c r="I422" t="s">
        <v>437</v>
      </c>
      <c r="J422" s="16">
        <v>2.0</v>
      </c>
      <c r="K422" s="21">
        <v>1341.0</v>
      </c>
      <c r="L422" s="21">
        <v>1340.0</v>
      </c>
      <c r="M422" s="21">
        <v>1340.0</v>
      </c>
      <c r="N422" s="18" t="s">
        <v>26</v>
      </c>
      <c r="O422" s="13" t="s">
        <v>389</v>
      </c>
      <c r="P422" t="s">
        <v>57</v>
      </c>
      <c r="Q422" t="s">
        <v>57</v>
      </c>
      <c r="R422" t="s">
        <v>276</v>
      </c>
      <c r="S422" t="s">
        <v>26</v>
      </c>
      <c r="T422" t="s">
        <v>57</v>
      </c>
      <c r="U422" t="s">
        <v>26</v>
      </c>
    </row>
    <row r="423">
      <c r="A423" s="15" t="str">
        <f t="shared" si="29"/>
        <v>E03:3dα</v>
      </c>
      <c r="B423" s="15" t="s">
        <v>273</v>
      </c>
      <c r="C423" s="15">
        <v>0.0</v>
      </c>
      <c r="D423" s="15">
        <v>3.0</v>
      </c>
      <c r="E423" s="15">
        <v>3.0</v>
      </c>
      <c r="F423" s="15" t="s">
        <v>32</v>
      </c>
      <c r="G423" s="15"/>
      <c r="J423" s="16"/>
      <c r="K423" s="21"/>
      <c r="L423" s="21"/>
      <c r="M423" s="21"/>
      <c r="N423" s="18"/>
      <c r="O423" s="13"/>
    </row>
    <row r="424">
      <c r="A424" s="15" t="str">
        <f t="shared" si="29"/>
        <v>E03:3dβ</v>
      </c>
      <c r="B424" s="15" t="s">
        <v>273</v>
      </c>
      <c r="C424" s="15">
        <v>0.0</v>
      </c>
      <c r="D424" s="15">
        <v>3.0</v>
      </c>
      <c r="E424" s="15">
        <v>3.0</v>
      </c>
      <c r="F424" s="15" t="s">
        <v>42</v>
      </c>
      <c r="G424" s="15"/>
      <c r="J424" s="16"/>
      <c r="K424" s="21"/>
      <c r="L424" s="21"/>
      <c r="M424" s="21"/>
      <c r="N424" s="18"/>
      <c r="O424" s="13"/>
    </row>
    <row r="425">
      <c r="A425" s="15" t="str">
        <f t="shared" si="29"/>
        <v>E03:3dγ</v>
      </c>
      <c r="B425" s="15" t="s">
        <v>273</v>
      </c>
      <c r="C425" s="15">
        <v>0.0</v>
      </c>
      <c r="D425" s="15">
        <v>3.0</v>
      </c>
      <c r="E425" s="15">
        <v>3.0</v>
      </c>
      <c r="F425" s="15" t="s">
        <v>52</v>
      </c>
      <c r="G425" s="15"/>
      <c r="J425" s="16"/>
      <c r="K425" s="21"/>
      <c r="L425" s="21"/>
      <c r="M425" s="21"/>
      <c r="N425" s="18"/>
      <c r="O425" s="13"/>
    </row>
    <row r="426">
      <c r="A426" s="15" t="str">
        <f t="shared" si="29"/>
        <v>E03:3dδ</v>
      </c>
      <c r="B426" s="15" t="s">
        <v>273</v>
      </c>
      <c r="C426" s="15">
        <v>0.0</v>
      </c>
      <c r="D426" s="15">
        <v>3.0</v>
      </c>
      <c r="E426" s="15">
        <v>3.0</v>
      </c>
      <c r="F426" s="15" t="s">
        <v>62</v>
      </c>
      <c r="G426" s="15"/>
      <c r="J426" s="16"/>
      <c r="K426" s="21"/>
      <c r="L426" s="21"/>
      <c r="M426" s="21"/>
      <c r="N426" s="18"/>
      <c r="O426" s="13"/>
    </row>
    <row r="427">
      <c r="A427" s="15" t="str">
        <f t="shared" si="29"/>
        <v>E03:3dε</v>
      </c>
      <c r="B427" s="15" t="s">
        <v>273</v>
      </c>
      <c r="C427" s="15">
        <v>0.0</v>
      </c>
      <c r="D427" s="15">
        <v>3.0</v>
      </c>
      <c r="E427" s="15">
        <v>3.0</v>
      </c>
      <c r="F427" s="15" t="s">
        <v>72</v>
      </c>
      <c r="G427" s="15"/>
      <c r="J427" s="16"/>
      <c r="K427" s="21"/>
      <c r="L427" s="21"/>
      <c r="M427" s="21"/>
      <c r="N427" s="18"/>
      <c r="O427" s="13"/>
    </row>
    <row r="428">
      <c r="A428" s="15" t="str">
        <f t="shared" si="29"/>
        <v>E03:3dζ</v>
      </c>
      <c r="B428" s="15" t="s">
        <v>273</v>
      </c>
      <c r="C428" s="15">
        <v>0.0</v>
      </c>
      <c r="D428" s="15">
        <v>3.0</v>
      </c>
      <c r="E428" s="15">
        <v>3.0</v>
      </c>
      <c r="F428" s="15" t="s">
        <v>82</v>
      </c>
      <c r="G428" s="15"/>
      <c r="J428" s="16"/>
      <c r="K428" s="21"/>
      <c r="L428" s="21"/>
      <c r="M428" s="21"/>
      <c r="N428" s="18"/>
      <c r="O428" s="13"/>
    </row>
    <row r="429">
      <c r="A429" s="15" t="str">
        <f t="shared" si="29"/>
        <v>E03:3dη</v>
      </c>
      <c r="B429" s="15" t="s">
        <v>273</v>
      </c>
      <c r="C429" s="15">
        <v>0.0</v>
      </c>
      <c r="D429" s="15">
        <v>3.0</v>
      </c>
      <c r="E429" s="15">
        <v>3.0</v>
      </c>
      <c r="F429" s="15" t="s">
        <v>98</v>
      </c>
      <c r="G429" s="15"/>
      <c r="J429" s="16"/>
      <c r="K429" s="21"/>
      <c r="L429" s="21"/>
      <c r="M429" s="21"/>
      <c r="N429" s="18"/>
      <c r="O429" s="13"/>
    </row>
    <row r="430">
      <c r="A430" s="15" t="str">
        <f t="shared" si="29"/>
        <v>E03:3dθ</v>
      </c>
      <c r="B430" s="15" t="s">
        <v>273</v>
      </c>
      <c r="C430" s="15">
        <v>0.0</v>
      </c>
      <c r="D430" s="15">
        <v>3.0</v>
      </c>
      <c r="E430" s="15">
        <v>3.0</v>
      </c>
      <c r="F430" s="15" t="s">
        <v>107</v>
      </c>
      <c r="G430" s="15"/>
      <c r="J430" s="16"/>
      <c r="K430" s="21"/>
      <c r="L430" s="21"/>
      <c r="M430" s="21"/>
      <c r="N430" s="18"/>
      <c r="O430" s="13"/>
    </row>
    <row r="431">
      <c r="A431" s="15" t="str">
        <f t="shared" si="29"/>
        <v>E03:4b</v>
      </c>
      <c r="B431" s="15" t="s">
        <v>273</v>
      </c>
      <c r="C431" s="15">
        <v>0.0</v>
      </c>
      <c r="D431" s="15">
        <v>3.0</v>
      </c>
      <c r="E431" s="15">
        <v>4.0</v>
      </c>
      <c r="F431" s="8" t="s">
        <v>7</v>
      </c>
      <c r="G431" s="15" t="s">
        <v>22</v>
      </c>
      <c r="H431" t="s">
        <v>91</v>
      </c>
      <c r="I431" t="s">
        <v>438</v>
      </c>
      <c r="J431" s="16">
        <v>5.0</v>
      </c>
      <c r="K431" s="21">
        <v>195.0</v>
      </c>
      <c r="L431" s="21">
        <v>140.0</v>
      </c>
      <c r="M431" s="21">
        <v>167.0</v>
      </c>
      <c r="N431" s="18" t="s">
        <v>26</v>
      </c>
      <c r="O431" s="13" t="s">
        <v>284</v>
      </c>
      <c r="P431" t="s">
        <v>57</v>
      </c>
      <c r="Q431" t="s">
        <v>57</v>
      </c>
      <c r="R431" t="s">
        <v>57</v>
      </c>
      <c r="S431" t="s">
        <v>276</v>
      </c>
      <c r="T431" t="s">
        <v>47</v>
      </c>
      <c r="U431" t="s">
        <v>37</v>
      </c>
    </row>
    <row r="432">
      <c r="A432" s="15" t="str">
        <f t="shared" si="29"/>
        <v>E03:4bα</v>
      </c>
      <c r="B432" s="15" t="s">
        <v>273</v>
      </c>
      <c r="C432" s="15">
        <v>0.0</v>
      </c>
      <c r="D432" s="15">
        <v>3.0</v>
      </c>
      <c r="E432" s="15">
        <v>4.0</v>
      </c>
      <c r="F432" s="15" t="s">
        <v>30</v>
      </c>
      <c r="G432" s="15"/>
      <c r="J432" s="16"/>
      <c r="K432" s="21"/>
      <c r="L432" s="21"/>
      <c r="M432" s="21"/>
      <c r="N432" s="18"/>
      <c r="O432" s="13"/>
    </row>
    <row r="433">
      <c r="A433" s="15" t="str">
        <f t="shared" si="29"/>
        <v>E03:4bβ</v>
      </c>
      <c r="B433" s="15" t="s">
        <v>273</v>
      </c>
      <c r="C433" s="15">
        <v>0.0</v>
      </c>
      <c r="D433" s="15">
        <v>3.0</v>
      </c>
      <c r="E433" s="15">
        <v>4.0</v>
      </c>
      <c r="F433" s="15" t="s">
        <v>40</v>
      </c>
      <c r="G433" s="15"/>
      <c r="J433" s="16"/>
      <c r="K433" s="21"/>
      <c r="L433" s="21"/>
      <c r="M433" s="21"/>
      <c r="N433" s="18"/>
      <c r="O433" s="13"/>
    </row>
    <row r="434">
      <c r="A434" s="15" t="str">
        <f t="shared" si="29"/>
        <v>E03:4bγ</v>
      </c>
      <c r="B434" s="15" t="s">
        <v>273</v>
      </c>
      <c r="C434" s="15">
        <v>0.0</v>
      </c>
      <c r="D434" s="15">
        <v>3.0</v>
      </c>
      <c r="E434" s="15">
        <v>4.0</v>
      </c>
      <c r="F434" s="15" t="s">
        <v>50</v>
      </c>
      <c r="G434" s="15"/>
      <c r="J434" s="16"/>
      <c r="K434" s="21"/>
      <c r="L434" s="21"/>
      <c r="M434" s="21"/>
      <c r="N434" s="18"/>
      <c r="O434" s="13"/>
    </row>
    <row r="435">
      <c r="A435" s="15" t="str">
        <f t="shared" si="29"/>
        <v>E03:4bδ</v>
      </c>
      <c r="B435" s="15" t="s">
        <v>273</v>
      </c>
      <c r="C435" s="15">
        <v>0.0</v>
      </c>
      <c r="D435" s="15">
        <v>3.0</v>
      </c>
      <c r="E435" s="15">
        <v>4.0</v>
      </c>
      <c r="F435" s="15" t="s">
        <v>60</v>
      </c>
      <c r="G435" s="15"/>
      <c r="J435" s="16"/>
      <c r="K435" s="21"/>
      <c r="L435" s="21"/>
      <c r="M435" s="21"/>
      <c r="N435" s="18"/>
      <c r="O435" s="13"/>
    </row>
    <row r="436">
      <c r="A436" s="15" t="str">
        <f t="shared" si="29"/>
        <v>E03:4bε</v>
      </c>
      <c r="B436" s="15" t="s">
        <v>273</v>
      </c>
      <c r="C436" s="15">
        <v>0.0</v>
      </c>
      <c r="D436" s="15">
        <v>3.0</v>
      </c>
      <c r="E436" s="15">
        <v>4.0</v>
      </c>
      <c r="F436" s="15" t="s">
        <v>70</v>
      </c>
      <c r="G436" s="15"/>
      <c r="J436" s="16"/>
      <c r="K436" s="21"/>
      <c r="L436" s="21"/>
      <c r="M436" s="21"/>
      <c r="N436" s="18"/>
      <c r="O436" s="13"/>
    </row>
    <row r="437">
      <c r="A437" s="15" t="str">
        <f t="shared" si="29"/>
        <v>E03:4c</v>
      </c>
      <c r="B437" s="15" t="s">
        <v>273</v>
      </c>
      <c r="C437" s="15">
        <v>0.0</v>
      </c>
      <c r="D437" s="15">
        <v>3.0</v>
      </c>
      <c r="E437" s="15">
        <v>4.0</v>
      </c>
      <c r="F437" s="8" t="s">
        <v>8</v>
      </c>
      <c r="G437" s="15" t="s">
        <v>22</v>
      </c>
      <c r="H437" t="s">
        <v>92</v>
      </c>
      <c r="I437" t="s">
        <v>385</v>
      </c>
      <c r="J437" s="16">
        <v>3.0</v>
      </c>
      <c r="K437" s="21">
        <v>186.0</v>
      </c>
      <c r="L437" s="21">
        <v>119.0</v>
      </c>
      <c r="M437" s="21">
        <v>154.0</v>
      </c>
      <c r="N437" s="18" t="s">
        <v>26</v>
      </c>
      <c r="O437" s="13" t="s">
        <v>415</v>
      </c>
      <c r="P437" t="s">
        <v>47</v>
      </c>
      <c r="Q437" t="s">
        <v>276</v>
      </c>
      <c r="R437" t="s">
        <v>47</v>
      </c>
      <c r="S437" t="s">
        <v>57</v>
      </c>
      <c r="T437" t="s">
        <v>26</v>
      </c>
      <c r="U437" t="s">
        <v>26</v>
      </c>
    </row>
    <row r="438" hidden="1">
      <c r="A438" s="15" t="str">
        <f t="shared" si="29"/>
        <v>E03:4d</v>
      </c>
      <c r="B438" s="15" t="s">
        <v>273</v>
      </c>
      <c r="C438" s="15">
        <v>0.0</v>
      </c>
      <c r="D438" s="15">
        <v>3.0</v>
      </c>
      <c r="E438" s="15">
        <v>4.0</v>
      </c>
      <c r="F438" s="8" t="s">
        <v>9</v>
      </c>
      <c r="G438" s="15" t="s">
        <v>23</v>
      </c>
      <c r="H438" t="s">
        <v>278</v>
      </c>
      <c r="I438" t="s">
        <v>439</v>
      </c>
      <c r="J438" s="16">
        <v>0.0</v>
      </c>
      <c r="K438" s="21">
        <v>80.0</v>
      </c>
      <c r="L438" s="21">
        <v>-21.0</v>
      </c>
      <c r="M438" s="21">
        <v>28.0</v>
      </c>
      <c r="N438" s="18" t="s">
        <v>26</v>
      </c>
      <c r="O438" s="13" t="s">
        <v>275</v>
      </c>
      <c r="P438" t="s">
        <v>57</v>
      </c>
      <c r="Q438" t="s">
        <v>57</v>
      </c>
      <c r="R438" t="s">
        <v>57</v>
      </c>
      <c r="S438" t="s">
        <v>26</v>
      </c>
      <c r="T438" t="s">
        <v>37</v>
      </c>
      <c r="U438" t="s">
        <v>26</v>
      </c>
    </row>
    <row r="439" hidden="1">
      <c r="A439" s="15" t="str">
        <f t="shared" si="29"/>
        <v>E03:4e</v>
      </c>
      <c r="B439" s="15" t="s">
        <v>273</v>
      </c>
      <c r="C439" s="15">
        <v>0.0</v>
      </c>
      <c r="D439" s="15">
        <v>3.0</v>
      </c>
      <c r="E439" s="15">
        <v>4.0</v>
      </c>
      <c r="F439" s="8" t="s">
        <v>10</v>
      </c>
      <c r="G439" s="5" t="s">
        <v>24</v>
      </c>
      <c r="H439" t="s">
        <v>87</v>
      </c>
      <c r="I439" t="s">
        <v>440</v>
      </c>
      <c r="J439" s="16">
        <v>1.0</v>
      </c>
      <c r="K439" s="21">
        <v>44.0</v>
      </c>
      <c r="L439" s="21">
        <v>31.0</v>
      </c>
      <c r="M439" s="21">
        <v>36.0</v>
      </c>
      <c r="N439" s="18">
        <v>0.72</v>
      </c>
      <c r="O439" s="13" t="s">
        <v>441</v>
      </c>
      <c r="P439" t="s">
        <v>57</v>
      </c>
      <c r="Q439" t="s">
        <v>37</v>
      </c>
      <c r="R439" t="s">
        <v>47</v>
      </c>
      <c r="S439" t="s">
        <v>37</v>
      </c>
      <c r="T439" t="s">
        <v>47</v>
      </c>
      <c r="U439" t="s">
        <v>26</v>
      </c>
    </row>
    <row r="440">
      <c r="A440" s="15" t="str">
        <f t="shared" si="29"/>
        <v>E03:4cα</v>
      </c>
      <c r="B440" s="15" t="s">
        <v>273</v>
      </c>
      <c r="C440" s="15">
        <v>0.0</v>
      </c>
      <c r="D440" s="15">
        <v>3.0</v>
      </c>
      <c r="E440" s="15">
        <v>4.0</v>
      </c>
      <c r="F440" s="4" t="s">
        <v>31</v>
      </c>
      <c r="G440" s="15"/>
      <c r="J440" s="16"/>
      <c r="K440" s="21"/>
      <c r="L440" s="21"/>
      <c r="M440" s="21"/>
      <c r="N440" s="18"/>
      <c r="O440" s="13"/>
    </row>
    <row r="441">
      <c r="A441" s="15" t="str">
        <f t="shared" si="29"/>
        <v>E03:4cβ</v>
      </c>
      <c r="B441" s="15" t="s">
        <v>273</v>
      </c>
      <c r="C441" s="15">
        <v>0.0</v>
      </c>
      <c r="D441" s="15">
        <v>3.0</v>
      </c>
      <c r="E441" s="15">
        <v>4.0</v>
      </c>
      <c r="F441" s="4" t="s">
        <v>41</v>
      </c>
      <c r="G441" s="15"/>
      <c r="J441" s="16"/>
      <c r="K441" s="21"/>
      <c r="L441" s="21"/>
      <c r="M441" s="21"/>
      <c r="N441" s="18"/>
      <c r="O441" s="13"/>
    </row>
    <row r="442">
      <c r="A442" s="15" t="str">
        <f t="shared" si="29"/>
        <v>E03:4cγ</v>
      </c>
      <c r="B442" s="15" t="s">
        <v>273</v>
      </c>
      <c r="C442" s="15">
        <v>0.0</v>
      </c>
      <c r="D442" s="15">
        <v>3.0</v>
      </c>
      <c r="E442" s="15">
        <v>4.0</v>
      </c>
      <c r="F442" s="4" t="s">
        <v>51</v>
      </c>
      <c r="G442" s="15"/>
      <c r="J442" s="16"/>
      <c r="K442" s="21"/>
      <c r="L442" s="21"/>
      <c r="M442" s="21"/>
      <c r="N442" s="18"/>
      <c r="O442" s="13"/>
    </row>
    <row r="443">
      <c r="A443" s="15" t="str">
        <f t="shared" si="29"/>
        <v>E03:4f</v>
      </c>
      <c r="B443" s="15" t="s">
        <v>273</v>
      </c>
      <c r="C443" s="15">
        <v>0.0</v>
      </c>
      <c r="D443" s="15">
        <v>3.0</v>
      </c>
      <c r="E443" s="15">
        <v>4.0</v>
      </c>
      <c r="F443" s="8" t="s">
        <v>11</v>
      </c>
      <c r="G443" s="15" t="s">
        <v>22</v>
      </c>
      <c r="H443" t="s">
        <v>89</v>
      </c>
      <c r="I443" t="s">
        <v>442</v>
      </c>
      <c r="J443" s="16">
        <v>10.0</v>
      </c>
      <c r="K443" s="21">
        <v>-76.0</v>
      </c>
      <c r="L443" s="21">
        <v>-99.0</v>
      </c>
      <c r="M443" s="21">
        <v>-89.0</v>
      </c>
      <c r="N443" s="18" t="s">
        <v>26</v>
      </c>
      <c r="O443" s="13" t="s">
        <v>315</v>
      </c>
      <c r="P443" t="s">
        <v>57</v>
      </c>
      <c r="Q443" t="s">
        <v>57</v>
      </c>
      <c r="R443" t="s">
        <v>57</v>
      </c>
      <c r="S443" t="s">
        <v>26</v>
      </c>
      <c r="T443" t="s">
        <v>26</v>
      </c>
      <c r="U443" t="s">
        <v>37</v>
      </c>
    </row>
    <row r="444">
      <c r="A444" s="15" t="str">
        <f t="shared" si="29"/>
        <v>E03:4fα</v>
      </c>
      <c r="B444" s="15" t="s">
        <v>273</v>
      </c>
      <c r="C444" s="15">
        <v>0.0</v>
      </c>
      <c r="D444" s="15">
        <v>3.0</v>
      </c>
      <c r="E444" s="15">
        <v>4.0</v>
      </c>
      <c r="F444" s="15" t="s">
        <v>34</v>
      </c>
      <c r="G444" s="15"/>
      <c r="J444" s="16"/>
      <c r="K444" s="21"/>
      <c r="L444" s="21"/>
      <c r="M444" s="21"/>
      <c r="N444" s="18"/>
      <c r="O444" s="13"/>
    </row>
    <row r="445">
      <c r="A445" s="15" t="str">
        <f t="shared" si="29"/>
        <v>E03:4fβ</v>
      </c>
      <c r="B445" s="15" t="s">
        <v>273</v>
      </c>
      <c r="C445" s="15">
        <v>0.0</v>
      </c>
      <c r="D445" s="15">
        <v>3.0</v>
      </c>
      <c r="E445" s="15">
        <v>4.0</v>
      </c>
      <c r="F445" s="15" t="s">
        <v>44</v>
      </c>
      <c r="G445" s="15"/>
      <c r="J445" s="16"/>
      <c r="K445" s="21"/>
      <c r="L445" s="21"/>
      <c r="M445" s="21"/>
      <c r="N445" s="18"/>
      <c r="O445" s="13"/>
    </row>
    <row r="446">
      <c r="A446" s="15" t="str">
        <f t="shared" si="29"/>
        <v>E03:4fγ</v>
      </c>
      <c r="B446" s="15" t="s">
        <v>273</v>
      </c>
      <c r="C446" s="15">
        <v>0.0</v>
      </c>
      <c r="D446" s="15">
        <v>3.0</v>
      </c>
      <c r="E446" s="15">
        <v>4.0</v>
      </c>
      <c r="F446" s="15" t="s">
        <v>54</v>
      </c>
      <c r="G446" s="15"/>
      <c r="J446" s="16"/>
      <c r="K446" s="21"/>
      <c r="L446" s="21"/>
      <c r="M446" s="21"/>
      <c r="N446" s="18"/>
      <c r="O446" s="13"/>
    </row>
    <row r="447">
      <c r="A447" s="15" t="str">
        <f t="shared" si="29"/>
        <v>E03:4fδ</v>
      </c>
      <c r="B447" s="15" t="s">
        <v>273</v>
      </c>
      <c r="C447" s="15">
        <v>0.0</v>
      </c>
      <c r="D447" s="15">
        <v>3.0</v>
      </c>
      <c r="E447" s="15">
        <v>4.0</v>
      </c>
      <c r="F447" s="15" t="s">
        <v>64</v>
      </c>
      <c r="G447" s="15"/>
      <c r="J447" s="16"/>
      <c r="K447" s="21"/>
      <c r="L447" s="21"/>
      <c r="M447" s="21"/>
      <c r="N447" s="18"/>
      <c r="O447" s="13"/>
    </row>
    <row r="448">
      <c r="A448" s="15" t="str">
        <f t="shared" si="29"/>
        <v>E03:4fε</v>
      </c>
      <c r="B448" s="15" t="s">
        <v>273</v>
      </c>
      <c r="C448" s="15">
        <v>0.0</v>
      </c>
      <c r="D448" s="15">
        <v>3.0</v>
      </c>
      <c r="E448" s="15">
        <v>4.0</v>
      </c>
      <c r="F448" s="15" t="s">
        <v>74</v>
      </c>
      <c r="G448" s="15"/>
      <c r="J448" s="16"/>
      <c r="K448" s="21"/>
      <c r="L448" s="21"/>
      <c r="M448" s="21"/>
      <c r="N448" s="18"/>
      <c r="O448" s="13"/>
    </row>
    <row r="449">
      <c r="A449" s="15" t="str">
        <f t="shared" si="29"/>
        <v>E03:4fζ</v>
      </c>
      <c r="B449" s="15" t="s">
        <v>273</v>
      </c>
      <c r="C449" s="15">
        <v>0.0</v>
      </c>
      <c r="D449" s="15">
        <v>3.0</v>
      </c>
      <c r="E449" s="15">
        <v>4.0</v>
      </c>
      <c r="F449" s="15" t="s">
        <v>84</v>
      </c>
      <c r="G449" s="15"/>
      <c r="J449" s="16"/>
      <c r="K449" s="21"/>
      <c r="L449" s="21"/>
      <c r="M449" s="21"/>
      <c r="N449" s="18"/>
      <c r="O449" s="13"/>
    </row>
    <row r="450">
      <c r="A450" s="15" t="str">
        <f t="shared" si="29"/>
        <v>E03:4fη</v>
      </c>
      <c r="B450" s="15" t="s">
        <v>273</v>
      </c>
      <c r="C450" s="15">
        <v>0.0</v>
      </c>
      <c r="D450" s="15">
        <v>3.0</v>
      </c>
      <c r="E450" s="15">
        <v>4.0</v>
      </c>
      <c r="F450" s="15" t="s">
        <v>100</v>
      </c>
      <c r="G450" s="15"/>
      <c r="J450" s="16"/>
      <c r="K450" s="21"/>
      <c r="L450" s="21"/>
      <c r="M450" s="21"/>
      <c r="N450" s="18"/>
      <c r="O450" s="13"/>
    </row>
    <row r="451">
      <c r="A451" s="15" t="str">
        <f t="shared" si="29"/>
        <v>E03:4fθ</v>
      </c>
      <c r="B451" s="15" t="s">
        <v>273</v>
      </c>
      <c r="C451" s="15">
        <v>0.0</v>
      </c>
      <c r="D451" s="15">
        <v>3.0</v>
      </c>
      <c r="E451" s="15">
        <v>4.0</v>
      </c>
      <c r="F451" s="15" t="s">
        <v>109</v>
      </c>
      <c r="G451" s="15"/>
      <c r="J451" s="16"/>
      <c r="K451" s="21"/>
      <c r="L451" s="21"/>
      <c r="M451" s="21"/>
      <c r="N451" s="18"/>
      <c r="O451" s="13"/>
    </row>
    <row r="452">
      <c r="A452" s="15" t="str">
        <f t="shared" si="29"/>
        <v>E03:4fι</v>
      </c>
      <c r="B452" s="15" t="s">
        <v>273</v>
      </c>
      <c r="C452" s="15">
        <v>0.0</v>
      </c>
      <c r="D452" s="15">
        <v>3.0</v>
      </c>
      <c r="E452" s="15">
        <v>4.0</v>
      </c>
      <c r="F452" s="15" t="s">
        <v>118</v>
      </c>
      <c r="G452" s="15"/>
      <c r="J452" s="16"/>
      <c r="K452" s="21"/>
      <c r="L452" s="21"/>
      <c r="M452" s="21"/>
      <c r="N452" s="18"/>
      <c r="O452" s="13"/>
    </row>
    <row r="453">
      <c r="A453" s="15" t="str">
        <f t="shared" si="29"/>
        <v>E03:4fκ</v>
      </c>
      <c r="B453" s="15" t="s">
        <v>273</v>
      </c>
      <c r="C453" s="15">
        <v>0.0</v>
      </c>
      <c r="D453" s="15">
        <v>3.0</v>
      </c>
      <c r="E453" s="15">
        <v>4.0</v>
      </c>
      <c r="F453" s="15" t="s">
        <v>127</v>
      </c>
      <c r="G453" s="15"/>
      <c r="J453" s="16"/>
      <c r="K453" s="21"/>
      <c r="L453" s="21"/>
      <c r="M453" s="21"/>
      <c r="N453" s="18"/>
      <c r="O453" s="13"/>
    </row>
    <row r="454">
      <c r="A454" s="15" t="str">
        <f t="shared" si="29"/>
        <v>E03:4g</v>
      </c>
      <c r="B454" s="15" t="s">
        <v>273</v>
      </c>
      <c r="C454" s="15">
        <v>0.0</v>
      </c>
      <c r="D454" s="15">
        <v>3.0</v>
      </c>
      <c r="E454" s="15">
        <v>4.0</v>
      </c>
      <c r="F454" s="8" t="s">
        <v>12</v>
      </c>
      <c r="G454" s="15" t="s">
        <v>22</v>
      </c>
      <c r="H454" t="s">
        <v>87</v>
      </c>
      <c r="I454" t="s">
        <v>274</v>
      </c>
      <c r="J454" s="16">
        <v>5.0</v>
      </c>
      <c r="K454" s="21">
        <v>-208.0</v>
      </c>
      <c r="L454" s="21">
        <v>-280.0</v>
      </c>
      <c r="M454" s="21">
        <v>-244.0</v>
      </c>
      <c r="N454" s="18" t="s">
        <v>26</v>
      </c>
      <c r="O454" s="13" t="s">
        <v>313</v>
      </c>
      <c r="P454" t="s">
        <v>311</v>
      </c>
      <c r="Q454" t="s">
        <v>276</v>
      </c>
      <c r="R454" t="s">
        <v>47</v>
      </c>
      <c r="S454" t="s">
        <v>47</v>
      </c>
      <c r="T454" t="s">
        <v>311</v>
      </c>
      <c r="U454" t="s">
        <v>47</v>
      </c>
    </row>
    <row r="455" hidden="1">
      <c r="A455" s="15" t="str">
        <f t="shared" si="29"/>
        <v>E03:4h</v>
      </c>
      <c r="B455" s="15" t="s">
        <v>273</v>
      </c>
      <c r="C455" s="15">
        <v>0.0</v>
      </c>
      <c r="D455" s="15">
        <v>3.0</v>
      </c>
      <c r="E455" s="15">
        <v>4.0</v>
      </c>
      <c r="F455" s="8" t="s">
        <v>13</v>
      </c>
      <c r="G455" s="15" t="s">
        <v>23</v>
      </c>
      <c r="H455" t="s">
        <v>92</v>
      </c>
      <c r="I455" t="s">
        <v>414</v>
      </c>
      <c r="J455" s="16">
        <v>0.0</v>
      </c>
      <c r="K455" s="21">
        <v>-156.0</v>
      </c>
      <c r="L455" s="21">
        <v>-181.0</v>
      </c>
      <c r="M455" s="21">
        <v>-170.0</v>
      </c>
      <c r="N455" s="18" t="s">
        <v>281</v>
      </c>
      <c r="O455" s="13" t="s">
        <v>323</v>
      </c>
      <c r="P455" t="s">
        <v>26</v>
      </c>
      <c r="Q455" t="s">
        <v>276</v>
      </c>
      <c r="R455" t="s">
        <v>57</v>
      </c>
      <c r="S455" t="s">
        <v>26</v>
      </c>
      <c r="T455" t="s">
        <v>37</v>
      </c>
      <c r="U455" t="s">
        <v>26</v>
      </c>
    </row>
    <row r="456" hidden="1">
      <c r="A456" s="15" t="str">
        <f>if(OR(G456="Secondary Relay",G456="Prime Relay",G456="Citadel Class Relay"),F456,join("",if(B456="East Rim","E",if(B456="South Rim","S",if(B456="West Rim","W","N"))),C456,D456,":",E456,if(F456="S","",F456)))</f>
        <v>E03:4</v>
      </c>
      <c r="B456" s="15" t="s">
        <v>273</v>
      </c>
      <c r="C456" s="15">
        <v>0.0</v>
      </c>
      <c r="D456" s="15">
        <v>3.0</v>
      </c>
      <c r="E456" s="15">
        <v>4.0</v>
      </c>
      <c r="F456" s="8" t="s">
        <v>302</v>
      </c>
      <c r="G456" s="8" t="s">
        <v>303</v>
      </c>
      <c r="H456" t="s">
        <v>443</v>
      </c>
      <c r="I456" s="8" t="s">
        <v>444</v>
      </c>
      <c r="J456" s="16"/>
      <c r="K456" s="21"/>
      <c r="L456" s="21"/>
      <c r="M456" s="21"/>
      <c r="N456" s="18"/>
      <c r="O456" s="13"/>
      <c r="P456" t="s">
        <v>276</v>
      </c>
      <c r="Q456" t="s">
        <v>47</v>
      </c>
      <c r="R456" t="s">
        <v>47</v>
      </c>
      <c r="S456" t="s">
        <v>26</v>
      </c>
      <c r="T456" t="s">
        <v>37</v>
      </c>
      <c r="U456" t="s">
        <v>47</v>
      </c>
    </row>
    <row r="457" hidden="1">
      <c r="A457" s="15" t="str">
        <f t="shared" ref="A457:A458" si="30">if(OR(G457="Secondary Relay",G457="Prime Relay"),F457,join("",if(B457="East Rim","E",if(B457="South Rim","S",if(B457="West Rim","W","N"))),C457,D457,":",E457,if(F457="S","",F457)))</f>
        <v>E04:0a</v>
      </c>
      <c r="B457" s="15" t="s">
        <v>273</v>
      </c>
      <c r="C457" s="15">
        <v>0.0</v>
      </c>
      <c r="D457" s="15">
        <v>4.0</v>
      </c>
      <c r="E457" s="15">
        <v>0.0</v>
      </c>
      <c r="F457" s="8" t="s">
        <v>6</v>
      </c>
      <c r="G457" s="5" t="s">
        <v>23</v>
      </c>
      <c r="H457" t="s">
        <v>93</v>
      </c>
      <c r="I457" t="s">
        <v>445</v>
      </c>
      <c r="J457" s="16">
        <v>1.0</v>
      </c>
      <c r="K457" s="21">
        <v>850.0</v>
      </c>
      <c r="L457" s="21">
        <v>2.0</v>
      </c>
      <c r="M457" s="21">
        <v>428.0</v>
      </c>
      <c r="N457" s="18" t="s">
        <v>26</v>
      </c>
      <c r="O457" s="13" t="s">
        <v>290</v>
      </c>
      <c r="P457" t="s">
        <v>276</v>
      </c>
      <c r="Q457" t="s">
        <v>57</v>
      </c>
      <c r="R457" t="s">
        <v>57</v>
      </c>
      <c r="S457" t="s">
        <v>37</v>
      </c>
      <c r="T457" t="s">
        <v>37</v>
      </c>
      <c r="U457" t="s">
        <v>26</v>
      </c>
    </row>
    <row r="458" hidden="1">
      <c r="A458" s="15" t="str">
        <f t="shared" si="30"/>
        <v>E04:0b</v>
      </c>
      <c r="B458" s="15" t="s">
        <v>273</v>
      </c>
      <c r="C458" s="15">
        <v>0.0</v>
      </c>
      <c r="D458" s="15">
        <v>4.0</v>
      </c>
      <c r="E458" s="15">
        <v>0.0</v>
      </c>
      <c r="F458" s="8" t="s">
        <v>7</v>
      </c>
      <c r="G458" s="15" t="s">
        <v>23</v>
      </c>
      <c r="H458" t="s">
        <v>92</v>
      </c>
      <c r="I458" t="s">
        <v>421</v>
      </c>
      <c r="J458" s="16">
        <v>2.0</v>
      </c>
      <c r="K458" s="21">
        <v>-87.0</v>
      </c>
      <c r="L458" s="21">
        <v>-91.0</v>
      </c>
      <c r="M458" s="21">
        <v>-89.0</v>
      </c>
      <c r="N458" s="18" t="s">
        <v>281</v>
      </c>
      <c r="O458" s="13" t="s">
        <v>389</v>
      </c>
      <c r="P458" t="s">
        <v>57</v>
      </c>
      <c r="Q458" t="s">
        <v>311</v>
      </c>
      <c r="R458" t="s">
        <v>276</v>
      </c>
      <c r="S458" t="s">
        <v>47</v>
      </c>
      <c r="T458" t="s">
        <v>276</v>
      </c>
      <c r="U458" t="s">
        <v>26</v>
      </c>
    </row>
    <row r="459" hidden="1">
      <c r="A459" s="15" t="str">
        <f t="shared" ref="A459:A460" si="31">if(OR(G459="Secondary Relay",G459="Prime Relay",G459="Citadel Class Relay"),F459,join("",if(B459="East Rim","E",if(B459="South Rim","S",if(B459="West Rim","W","N"))),C459,D459,":",E459,if(F459="S","",F459)))</f>
        <v>E04 Secondary Relay</v>
      </c>
      <c r="B459" s="15" t="s">
        <v>273</v>
      </c>
      <c r="C459" s="15">
        <v>0.0</v>
      </c>
      <c r="D459" s="15">
        <v>4.0</v>
      </c>
      <c r="E459" s="15">
        <v>0.0</v>
      </c>
      <c r="F459" s="8" t="s">
        <v>446</v>
      </c>
      <c r="G459" s="8" t="s">
        <v>300</v>
      </c>
      <c r="H459" s="38"/>
      <c r="I459" s="38"/>
      <c r="J459" s="16"/>
      <c r="K459" s="21"/>
      <c r="L459" s="21"/>
      <c r="M459" s="21"/>
      <c r="N459" s="18"/>
      <c r="O459" s="13"/>
      <c r="P459" s="38"/>
      <c r="Q459" s="38"/>
      <c r="R459" s="38"/>
      <c r="S459" s="38"/>
      <c r="T459" s="38"/>
      <c r="U459" s="38"/>
    </row>
    <row r="460" hidden="1">
      <c r="A460" s="15" t="str">
        <f t="shared" si="31"/>
        <v>E04:0</v>
      </c>
      <c r="B460" s="15" t="s">
        <v>273</v>
      </c>
      <c r="C460" s="15">
        <v>0.0</v>
      </c>
      <c r="D460" s="15">
        <v>4.0</v>
      </c>
      <c r="E460" s="15">
        <v>0.0</v>
      </c>
      <c r="F460" s="8" t="s">
        <v>302</v>
      </c>
      <c r="G460" s="8" t="s">
        <v>303</v>
      </c>
      <c r="H460" t="s">
        <v>443</v>
      </c>
      <c r="I460" s="8" t="s">
        <v>447</v>
      </c>
      <c r="J460" s="16"/>
      <c r="K460" s="21"/>
      <c r="L460" s="21"/>
      <c r="M460" s="21"/>
      <c r="N460" s="18"/>
      <c r="O460" s="13"/>
      <c r="P460" t="s">
        <v>276</v>
      </c>
      <c r="Q460" t="s">
        <v>276</v>
      </c>
      <c r="R460" t="s">
        <v>57</v>
      </c>
      <c r="S460" t="s">
        <v>47</v>
      </c>
      <c r="T460" t="s">
        <v>26</v>
      </c>
      <c r="U460" t="s">
        <v>26</v>
      </c>
    </row>
    <row r="461" hidden="1">
      <c r="A461" s="15" t="str">
        <f t="shared" ref="A461:A462" si="32">if(OR(G461="Secondary Relay",G461="Prime Relay"),F461,join("",if(B461="East Rim","E",if(B461="South Rim","S",if(B461="West Rim","W","N"))),C461,D461,":",E461,if(F461="S","",F461)))</f>
        <v>E04:1a</v>
      </c>
      <c r="B461" s="15" t="s">
        <v>273</v>
      </c>
      <c r="C461" s="15">
        <v>0.0</v>
      </c>
      <c r="D461" s="15">
        <v>4.0</v>
      </c>
      <c r="E461" s="15">
        <v>1.0</v>
      </c>
      <c r="F461" s="8" t="s">
        <v>6</v>
      </c>
      <c r="G461" s="5" t="s">
        <v>23</v>
      </c>
      <c r="H461" t="s">
        <v>288</v>
      </c>
      <c r="I461" t="s">
        <v>448</v>
      </c>
      <c r="J461" s="16">
        <v>1.0</v>
      </c>
      <c r="K461" s="21">
        <v>1243.0</v>
      </c>
      <c r="L461" s="21">
        <v>1138.0</v>
      </c>
      <c r="M461" s="21">
        <v>1192.0</v>
      </c>
      <c r="N461" s="18" t="s">
        <v>26</v>
      </c>
      <c r="O461" s="13" t="s">
        <v>290</v>
      </c>
      <c r="P461" t="s">
        <v>57</v>
      </c>
      <c r="Q461" t="s">
        <v>57</v>
      </c>
      <c r="R461" t="s">
        <v>57</v>
      </c>
      <c r="S461" t="s">
        <v>26</v>
      </c>
      <c r="T461" t="s">
        <v>276</v>
      </c>
      <c r="U461" t="s">
        <v>37</v>
      </c>
    </row>
    <row r="462" hidden="1">
      <c r="A462" s="15" t="str">
        <f t="shared" si="32"/>
        <v>E04:1b</v>
      </c>
      <c r="B462" s="15" t="s">
        <v>273</v>
      </c>
      <c r="C462" s="15">
        <v>0.0</v>
      </c>
      <c r="D462" s="15">
        <v>4.0</v>
      </c>
      <c r="E462" s="15">
        <v>1.0</v>
      </c>
      <c r="F462" s="8" t="s">
        <v>7</v>
      </c>
      <c r="G462" s="5" t="s">
        <v>23</v>
      </c>
      <c r="H462" t="s">
        <v>92</v>
      </c>
      <c r="I462" t="s">
        <v>439</v>
      </c>
      <c r="J462" s="16">
        <v>2.0</v>
      </c>
      <c r="K462" s="21">
        <v>-164.0</v>
      </c>
      <c r="L462" s="21">
        <v>-169.0</v>
      </c>
      <c r="M462" s="21">
        <v>-167.0</v>
      </c>
      <c r="N462" s="18" t="s">
        <v>281</v>
      </c>
      <c r="O462" s="13" t="s">
        <v>315</v>
      </c>
      <c r="P462" t="s">
        <v>37</v>
      </c>
      <c r="Q462" t="s">
        <v>37</v>
      </c>
      <c r="R462" t="s">
        <v>311</v>
      </c>
      <c r="S462" t="s">
        <v>26</v>
      </c>
      <c r="T462" t="s">
        <v>37</v>
      </c>
      <c r="U462" t="s">
        <v>26</v>
      </c>
    </row>
    <row r="463" hidden="1">
      <c r="A463" s="15" t="str">
        <f t="shared" ref="A463:A464" si="33">if(OR(G463="Secondary Relay",G463="Prime Relay",G463="Citadel Class Relay"),F463,join("",if(B463="East Rim","E",if(B463="South Rim","S",if(B463="West Rim","W","N"))),C463,D463,":",E463,if(F463="S","",F463)))</f>
        <v>E04-W42 Primary Relay</v>
      </c>
      <c r="B463" s="15" t="s">
        <v>273</v>
      </c>
      <c r="C463" s="15">
        <v>0.0</v>
      </c>
      <c r="D463" s="15">
        <v>4.0</v>
      </c>
      <c r="E463" s="15">
        <v>1.0</v>
      </c>
      <c r="F463" s="8" t="s">
        <v>449</v>
      </c>
      <c r="G463" s="8" t="s">
        <v>219</v>
      </c>
      <c r="H463" s="38"/>
      <c r="I463" s="38"/>
      <c r="J463" s="16"/>
      <c r="K463" s="21"/>
      <c r="L463" s="21"/>
      <c r="M463" s="21"/>
      <c r="N463" s="18"/>
      <c r="O463" s="13"/>
      <c r="P463" s="38"/>
      <c r="Q463" s="38"/>
      <c r="R463" s="38"/>
      <c r="S463" s="38"/>
      <c r="T463" s="38"/>
      <c r="U463" s="38"/>
    </row>
    <row r="464" hidden="1">
      <c r="A464" s="15" t="str">
        <f t="shared" si="33"/>
        <v>E04:1</v>
      </c>
      <c r="B464" s="15" t="s">
        <v>273</v>
      </c>
      <c r="C464" s="15">
        <v>0.0</v>
      </c>
      <c r="D464" s="15">
        <v>4.0</v>
      </c>
      <c r="E464" s="15">
        <v>1.0</v>
      </c>
      <c r="F464" s="8" t="s">
        <v>302</v>
      </c>
      <c r="G464" s="8" t="s">
        <v>303</v>
      </c>
      <c r="H464" t="s">
        <v>278</v>
      </c>
      <c r="I464" s="8" t="s">
        <v>420</v>
      </c>
      <c r="J464" s="16"/>
      <c r="K464" s="21"/>
      <c r="L464" s="21"/>
      <c r="M464" s="21"/>
      <c r="N464" s="18"/>
      <c r="O464" s="13"/>
      <c r="P464" t="s">
        <v>57</v>
      </c>
      <c r="Q464" t="s">
        <v>57</v>
      </c>
      <c r="R464" t="s">
        <v>57</v>
      </c>
      <c r="S464" t="s">
        <v>276</v>
      </c>
      <c r="T464" t="s">
        <v>26</v>
      </c>
      <c r="U464" t="s">
        <v>26</v>
      </c>
    </row>
    <row r="465" hidden="1">
      <c r="A465" s="15" t="str">
        <f t="shared" ref="A465:A473" si="34">if(OR(G465="Secondary Relay",G465="Prime Relay"),F465,join("",if(B465="East Rim","E",if(B465="South Rim","S",if(B465="West Rim","W","N"))),C465,D465,":",E465,if(F465="S","",F465)))</f>
        <v>E05:0a</v>
      </c>
      <c r="B465" s="15" t="s">
        <v>273</v>
      </c>
      <c r="C465" s="15">
        <v>0.0</v>
      </c>
      <c r="D465" s="15">
        <v>5.0</v>
      </c>
      <c r="E465" s="15">
        <v>0.0</v>
      </c>
      <c r="F465" s="8" t="s">
        <v>6</v>
      </c>
      <c r="G465" s="15" t="s">
        <v>23</v>
      </c>
      <c r="H465" t="s">
        <v>288</v>
      </c>
      <c r="I465" t="s">
        <v>450</v>
      </c>
      <c r="J465" s="16">
        <v>1.0</v>
      </c>
      <c r="K465" s="21">
        <v>417.0</v>
      </c>
      <c r="L465" s="21">
        <v>326.0</v>
      </c>
      <c r="M465" s="21">
        <v>372.0</v>
      </c>
      <c r="N465" s="18" t="s">
        <v>26</v>
      </c>
      <c r="O465" s="13" t="s">
        <v>287</v>
      </c>
      <c r="P465" t="s">
        <v>311</v>
      </c>
      <c r="Q465" t="s">
        <v>276</v>
      </c>
      <c r="R465" t="s">
        <v>57</v>
      </c>
      <c r="S465" t="s">
        <v>37</v>
      </c>
      <c r="T465" t="s">
        <v>26</v>
      </c>
      <c r="U465" t="s">
        <v>26</v>
      </c>
    </row>
    <row r="466" hidden="1">
      <c r="A466" s="15" t="str">
        <f t="shared" si="34"/>
        <v>E05:0b</v>
      </c>
      <c r="B466" s="15" t="s">
        <v>273</v>
      </c>
      <c r="C466" s="15">
        <v>0.0</v>
      </c>
      <c r="D466" s="15">
        <v>5.0</v>
      </c>
      <c r="E466" s="15">
        <v>0.0</v>
      </c>
      <c r="F466" s="8" t="s">
        <v>7</v>
      </c>
      <c r="G466" s="15" t="s">
        <v>24</v>
      </c>
      <c r="H466" t="s">
        <v>87</v>
      </c>
      <c r="I466" t="s">
        <v>451</v>
      </c>
      <c r="J466" s="16">
        <v>1.0</v>
      </c>
      <c r="K466" s="21">
        <v>19.0</v>
      </c>
      <c r="L466" s="21">
        <v>6.0</v>
      </c>
      <c r="M466" s="21">
        <v>13.0</v>
      </c>
      <c r="N466" s="18">
        <v>0.7</v>
      </c>
      <c r="O466" s="13" t="s">
        <v>354</v>
      </c>
      <c r="P466" t="s">
        <v>57</v>
      </c>
      <c r="Q466" t="s">
        <v>57</v>
      </c>
      <c r="R466" t="s">
        <v>57</v>
      </c>
      <c r="S466" t="s">
        <v>37</v>
      </c>
      <c r="T466" t="s">
        <v>47</v>
      </c>
      <c r="U466" t="s">
        <v>26</v>
      </c>
    </row>
    <row r="467" hidden="1">
      <c r="A467" s="15" t="str">
        <f t="shared" si="34"/>
        <v>E05:0c</v>
      </c>
      <c r="B467" s="15" t="s">
        <v>273</v>
      </c>
      <c r="C467" s="15">
        <v>0.0</v>
      </c>
      <c r="D467" s="15">
        <v>5.0</v>
      </c>
      <c r="E467" s="15">
        <v>0.0</v>
      </c>
      <c r="F467" s="8" t="s">
        <v>8</v>
      </c>
      <c r="G467" s="15" t="s">
        <v>24</v>
      </c>
      <c r="H467" t="s">
        <v>318</v>
      </c>
      <c r="I467" t="s">
        <v>452</v>
      </c>
      <c r="J467" s="16">
        <v>2.0</v>
      </c>
      <c r="K467" s="21">
        <v>-6.0</v>
      </c>
      <c r="L467" s="21">
        <v>-10.0</v>
      </c>
      <c r="M467" s="21">
        <v>-9.0</v>
      </c>
      <c r="N467" s="18">
        <v>0.42</v>
      </c>
      <c r="O467" s="13" t="s">
        <v>391</v>
      </c>
      <c r="P467" t="s">
        <v>57</v>
      </c>
      <c r="Q467" t="s">
        <v>276</v>
      </c>
      <c r="R467" t="s">
        <v>57</v>
      </c>
      <c r="S467" t="s">
        <v>26</v>
      </c>
      <c r="T467" t="s">
        <v>26</v>
      </c>
      <c r="U467" t="s">
        <v>47</v>
      </c>
    </row>
    <row r="468">
      <c r="A468" s="15" t="str">
        <f t="shared" si="34"/>
        <v>E03:4gα</v>
      </c>
      <c r="B468" s="15" t="s">
        <v>273</v>
      </c>
      <c r="C468" s="15">
        <v>0.0</v>
      </c>
      <c r="D468" s="15">
        <v>3.0</v>
      </c>
      <c r="E468" s="15">
        <v>4.0</v>
      </c>
      <c r="F468" s="15" t="s">
        <v>35</v>
      </c>
      <c r="G468" s="15"/>
      <c r="J468" s="16"/>
      <c r="K468" s="21"/>
      <c r="L468" s="21"/>
      <c r="M468" s="21"/>
      <c r="N468" s="18"/>
      <c r="O468" s="13"/>
    </row>
    <row r="469">
      <c r="A469" s="15" t="str">
        <f t="shared" si="34"/>
        <v>E03:4gβ</v>
      </c>
      <c r="B469" s="15" t="s">
        <v>273</v>
      </c>
      <c r="C469" s="15">
        <v>0.0</v>
      </c>
      <c r="D469" s="15">
        <v>3.0</v>
      </c>
      <c r="E469" s="15">
        <v>4.0</v>
      </c>
      <c r="F469" s="15" t="s">
        <v>45</v>
      </c>
      <c r="G469" s="15"/>
      <c r="J469" s="16"/>
      <c r="K469" s="21"/>
      <c r="L469" s="21"/>
      <c r="M469" s="21"/>
      <c r="N469" s="18"/>
      <c r="O469" s="13"/>
    </row>
    <row r="470">
      <c r="A470" s="15" t="str">
        <f t="shared" si="34"/>
        <v>E03:4gγ</v>
      </c>
      <c r="B470" s="15" t="s">
        <v>273</v>
      </c>
      <c r="C470" s="15">
        <v>0.0</v>
      </c>
      <c r="D470" s="15">
        <v>3.0</v>
      </c>
      <c r="E470" s="15">
        <v>4.0</v>
      </c>
      <c r="F470" s="15" t="s">
        <v>55</v>
      </c>
      <c r="G470" s="15"/>
      <c r="J470" s="16"/>
      <c r="K470" s="21"/>
      <c r="L470" s="21"/>
      <c r="M470" s="21"/>
      <c r="N470" s="18"/>
      <c r="O470" s="13"/>
    </row>
    <row r="471">
      <c r="A471" s="15" t="str">
        <f t="shared" si="34"/>
        <v>E03:4gδ</v>
      </c>
      <c r="B471" s="15" t="s">
        <v>273</v>
      </c>
      <c r="C471" s="15">
        <v>0.0</v>
      </c>
      <c r="D471" s="15">
        <v>3.0</v>
      </c>
      <c r="E471" s="15">
        <v>4.0</v>
      </c>
      <c r="F471" s="15" t="s">
        <v>65</v>
      </c>
      <c r="G471" s="15"/>
      <c r="J471" s="16"/>
      <c r="K471" s="21"/>
      <c r="L471" s="21"/>
      <c r="M471" s="21"/>
      <c r="N471" s="18"/>
      <c r="O471" s="13"/>
    </row>
    <row r="472">
      <c r="A472" s="15" t="str">
        <f t="shared" si="34"/>
        <v>E03:4gε</v>
      </c>
      <c r="B472" s="15" t="s">
        <v>273</v>
      </c>
      <c r="C472" s="15">
        <v>0.0</v>
      </c>
      <c r="D472" s="15">
        <v>3.0</v>
      </c>
      <c r="E472" s="15">
        <v>4.0</v>
      </c>
      <c r="F472" s="15" t="s">
        <v>75</v>
      </c>
      <c r="G472" s="15"/>
      <c r="J472" s="16"/>
      <c r="K472" s="21"/>
      <c r="L472" s="21"/>
      <c r="M472" s="21"/>
      <c r="N472" s="18"/>
      <c r="O472" s="13"/>
    </row>
    <row r="473">
      <c r="A473" s="15" t="str">
        <f t="shared" si="34"/>
        <v>E05:0d</v>
      </c>
      <c r="B473" s="15" t="s">
        <v>273</v>
      </c>
      <c r="C473" s="15">
        <v>0.0</v>
      </c>
      <c r="D473" s="15">
        <v>5.0</v>
      </c>
      <c r="E473" s="15">
        <v>0.0</v>
      </c>
      <c r="F473" s="8" t="s">
        <v>9</v>
      </c>
      <c r="G473" s="15" t="s">
        <v>22</v>
      </c>
      <c r="H473" t="s">
        <v>93</v>
      </c>
      <c r="I473" t="s">
        <v>453</v>
      </c>
      <c r="J473" s="16">
        <v>2.0</v>
      </c>
      <c r="K473" s="21">
        <v>-67.0</v>
      </c>
      <c r="L473" s="21">
        <v>-143.0</v>
      </c>
      <c r="M473" s="21">
        <v>-107.0</v>
      </c>
      <c r="N473" s="18" t="s">
        <v>26</v>
      </c>
      <c r="O473" s="13" t="s">
        <v>290</v>
      </c>
      <c r="P473" t="s">
        <v>37</v>
      </c>
      <c r="Q473" t="s">
        <v>57</v>
      </c>
      <c r="R473" t="s">
        <v>26</v>
      </c>
      <c r="S473" t="s">
        <v>57</v>
      </c>
      <c r="T473" t="s">
        <v>37</v>
      </c>
      <c r="U473" t="s">
        <v>26</v>
      </c>
    </row>
    <row r="474" hidden="1">
      <c r="A474" s="15" t="str">
        <f t="shared" ref="A474:A475" si="35">if(OR(G474="Secondary Relay",G474="Prime Relay",G474="Citadel Class Relay"),F474,join("",if(B474="East Rim","E",if(B474="South Rim","S",if(B474="West Rim","W","N"))),C474,D474,":",E474,if(F474="S","",F474)))</f>
        <v>E05 Secondary Relay</v>
      </c>
      <c r="B474" s="15" t="s">
        <v>273</v>
      </c>
      <c r="C474" s="15">
        <v>0.0</v>
      </c>
      <c r="D474" s="15">
        <v>5.0</v>
      </c>
      <c r="E474" s="15">
        <v>0.0</v>
      </c>
      <c r="F474" s="8" t="s">
        <v>454</v>
      </c>
      <c r="G474" s="8" t="s">
        <v>300</v>
      </c>
      <c r="H474" s="38"/>
      <c r="I474" s="38"/>
      <c r="J474" s="16"/>
      <c r="K474" s="21"/>
      <c r="L474" s="21"/>
      <c r="M474" s="21"/>
      <c r="N474" s="18"/>
      <c r="O474" s="13"/>
      <c r="P474" s="38"/>
      <c r="Q474" s="38"/>
      <c r="R474" s="38"/>
      <c r="S474" s="38"/>
      <c r="T474" s="38"/>
      <c r="U474" s="38"/>
    </row>
    <row r="475" hidden="1">
      <c r="A475" s="15" t="str">
        <f t="shared" si="35"/>
        <v>E05:0</v>
      </c>
      <c r="B475" s="15" t="s">
        <v>273</v>
      </c>
      <c r="C475" s="15">
        <v>0.0</v>
      </c>
      <c r="D475" s="15">
        <v>5.0</v>
      </c>
      <c r="E475" s="15">
        <v>0.0</v>
      </c>
      <c r="F475" s="8" t="s">
        <v>302</v>
      </c>
      <c r="G475" s="8" t="s">
        <v>303</v>
      </c>
      <c r="H475" t="s">
        <v>278</v>
      </c>
      <c r="I475" t="s">
        <v>455</v>
      </c>
      <c r="J475" s="16"/>
      <c r="K475" s="21"/>
      <c r="L475" s="21"/>
      <c r="M475" s="21"/>
      <c r="N475" s="18"/>
      <c r="O475" s="13"/>
      <c r="P475" t="s">
        <v>57</v>
      </c>
      <c r="Q475" t="s">
        <v>276</v>
      </c>
      <c r="R475" t="s">
        <v>311</v>
      </c>
      <c r="S475" t="s">
        <v>37</v>
      </c>
      <c r="T475" t="s">
        <v>26</v>
      </c>
      <c r="U475" t="s">
        <v>26</v>
      </c>
    </row>
    <row r="476">
      <c r="A476" s="15" t="str">
        <f t="shared" ref="A476:A517" si="36">if(OR(G476="Secondary Relay",G476="Prime Relay"),F476,join("",if(B476="East Rim","E",if(B476="South Rim","S",if(B476="West Rim","W","N"))),C476,D476,":",E476,if(F476="S","",F476)))</f>
        <v>E05:0dα</v>
      </c>
      <c r="B476" s="15" t="s">
        <v>273</v>
      </c>
      <c r="C476" s="15">
        <v>0.0</v>
      </c>
      <c r="D476" s="15">
        <v>5.0</v>
      </c>
      <c r="E476" s="15">
        <v>0.0</v>
      </c>
      <c r="F476" s="15" t="s">
        <v>32</v>
      </c>
      <c r="G476" s="15"/>
      <c r="J476" s="16"/>
      <c r="K476" s="21"/>
      <c r="L476" s="21"/>
      <c r="M476" s="21"/>
      <c r="N476" s="18"/>
      <c r="O476" s="13"/>
    </row>
    <row r="477">
      <c r="A477" s="15" t="str">
        <f t="shared" si="36"/>
        <v>E05:0dβ</v>
      </c>
      <c r="B477" s="15" t="s">
        <v>273</v>
      </c>
      <c r="C477" s="15">
        <v>0.0</v>
      </c>
      <c r="D477" s="15">
        <v>5.0</v>
      </c>
      <c r="E477" s="15">
        <v>0.0</v>
      </c>
      <c r="F477" s="15" t="s">
        <v>42</v>
      </c>
      <c r="G477" s="15"/>
      <c r="J477" s="16"/>
      <c r="K477" s="21"/>
      <c r="L477" s="21"/>
      <c r="M477" s="21"/>
      <c r="N477" s="18"/>
      <c r="O477" s="13"/>
    </row>
    <row r="478">
      <c r="A478" s="15" t="str">
        <f t="shared" si="36"/>
        <v>E05:1a</v>
      </c>
      <c r="B478" s="15" t="s">
        <v>273</v>
      </c>
      <c r="C478" s="15">
        <v>0.0</v>
      </c>
      <c r="D478" s="15">
        <v>5.0</v>
      </c>
      <c r="E478" s="15">
        <v>1.0</v>
      </c>
      <c r="F478" s="8" t="s">
        <v>6</v>
      </c>
      <c r="G478" s="15" t="s">
        <v>22</v>
      </c>
      <c r="H478" t="s">
        <v>88</v>
      </c>
      <c r="I478" t="s">
        <v>328</v>
      </c>
      <c r="J478" s="16">
        <v>5.0</v>
      </c>
      <c r="K478" s="21">
        <v>917.0</v>
      </c>
      <c r="L478" s="21">
        <v>820.0</v>
      </c>
      <c r="M478" s="21">
        <v>871.0</v>
      </c>
      <c r="N478" s="18" t="s">
        <v>26</v>
      </c>
      <c r="O478" s="13" t="s">
        <v>419</v>
      </c>
      <c r="P478" t="s">
        <v>57</v>
      </c>
      <c r="Q478" t="s">
        <v>276</v>
      </c>
      <c r="R478" t="s">
        <v>57</v>
      </c>
      <c r="S478" t="s">
        <v>47</v>
      </c>
      <c r="T478" t="s">
        <v>26</v>
      </c>
      <c r="U478" t="s">
        <v>26</v>
      </c>
    </row>
    <row r="479" hidden="1">
      <c r="A479" s="15" t="str">
        <f t="shared" si="36"/>
        <v>E05:1b</v>
      </c>
      <c r="B479" s="15" t="s">
        <v>273</v>
      </c>
      <c r="C479" s="15">
        <v>0.0</v>
      </c>
      <c r="D479" s="15">
        <v>5.0</v>
      </c>
      <c r="E479" s="15">
        <v>1.0</v>
      </c>
      <c r="F479" s="8" t="s">
        <v>7</v>
      </c>
      <c r="G479" s="15" t="s">
        <v>23</v>
      </c>
      <c r="H479" t="s">
        <v>93</v>
      </c>
      <c r="I479" t="s">
        <v>407</v>
      </c>
      <c r="J479" s="16">
        <v>0.0</v>
      </c>
      <c r="K479" s="21">
        <v>737.0</v>
      </c>
      <c r="L479" s="21">
        <v>718.0</v>
      </c>
      <c r="M479" s="21">
        <v>730.0</v>
      </c>
      <c r="N479" s="18" t="s">
        <v>26</v>
      </c>
      <c r="O479" s="13" t="s">
        <v>310</v>
      </c>
      <c r="P479" t="s">
        <v>47</v>
      </c>
      <c r="Q479" t="s">
        <v>276</v>
      </c>
      <c r="R479" t="s">
        <v>57</v>
      </c>
      <c r="S479" t="s">
        <v>47</v>
      </c>
      <c r="T479" t="s">
        <v>26</v>
      </c>
      <c r="U479" t="s">
        <v>26</v>
      </c>
    </row>
    <row r="480" hidden="1">
      <c r="A480" s="15" t="str">
        <f t="shared" si="36"/>
        <v>E05:1c</v>
      </c>
      <c r="B480" s="15" t="s">
        <v>273</v>
      </c>
      <c r="C480" s="15">
        <v>0.0</v>
      </c>
      <c r="D480" s="15">
        <v>5.0</v>
      </c>
      <c r="E480" s="15">
        <v>1.0</v>
      </c>
      <c r="F480" s="8" t="s">
        <v>8</v>
      </c>
      <c r="G480" s="15" t="s">
        <v>23</v>
      </c>
      <c r="H480" t="s">
        <v>278</v>
      </c>
      <c r="I480" t="s">
        <v>400</v>
      </c>
      <c r="J480" s="16">
        <v>1.0</v>
      </c>
      <c r="K480" s="21">
        <v>246.0</v>
      </c>
      <c r="L480" s="21">
        <v>-248.0</v>
      </c>
      <c r="M480" s="21">
        <v>-3.0</v>
      </c>
      <c r="N480" s="18" t="s">
        <v>26</v>
      </c>
      <c r="O480" s="13" t="s">
        <v>441</v>
      </c>
      <c r="P480" t="s">
        <v>57</v>
      </c>
      <c r="Q480" t="s">
        <v>57</v>
      </c>
      <c r="R480" t="s">
        <v>57</v>
      </c>
      <c r="S480" t="s">
        <v>26</v>
      </c>
      <c r="T480" t="s">
        <v>26</v>
      </c>
      <c r="U480" t="s">
        <v>26</v>
      </c>
    </row>
    <row r="481" hidden="1">
      <c r="A481" s="15" t="str">
        <f t="shared" si="36"/>
        <v>E05:1d</v>
      </c>
      <c r="B481" s="15" t="s">
        <v>273</v>
      </c>
      <c r="C481" s="15">
        <v>0.0</v>
      </c>
      <c r="D481" s="15">
        <v>5.0</v>
      </c>
      <c r="E481" s="15">
        <v>1.0</v>
      </c>
      <c r="F481" s="8" t="s">
        <v>9</v>
      </c>
      <c r="G481" s="15" t="s">
        <v>24</v>
      </c>
      <c r="H481" t="s">
        <v>87</v>
      </c>
      <c r="I481" t="s">
        <v>335</v>
      </c>
      <c r="J481" s="16">
        <v>1.0</v>
      </c>
      <c r="K481" s="21">
        <v>2.0</v>
      </c>
      <c r="L481" s="21">
        <v>-18.0</v>
      </c>
      <c r="M481" s="21">
        <v>-9.0</v>
      </c>
      <c r="N481" s="18">
        <v>0.85</v>
      </c>
      <c r="O481" s="13" t="s">
        <v>297</v>
      </c>
      <c r="P481" t="s">
        <v>276</v>
      </c>
      <c r="Q481" t="s">
        <v>276</v>
      </c>
      <c r="R481" t="s">
        <v>276</v>
      </c>
      <c r="S481" t="s">
        <v>47</v>
      </c>
      <c r="T481" t="s">
        <v>26</v>
      </c>
      <c r="U481" t="s">
        <v>26</v>
      </c>
    </row>
    <row r="482">
      <c r="A482" s="15" t="str">
        <f t="shared" si="36"/>
        <v>E05:1aα</v>
      </c>
      <c r="B482" s="15" t="s">
        <v>273</v>
      </c>
      <c r="C482" s="15">
        <v>0.0</v>
      </c>
      <c r="D482" s="15">
        <v>5.0</v>
      </c>
      <c r="E482" s="15">
        <v>1.0</v>
      </c>
      <c r="F482" s="15" t="s">
        <v>29</v>
      </c>
      <c r="G482" s="15"/>
      <c r="J482" s="16"/>
      <c r="K482" s="21"/>
      <c r="L482" s="21"/>
      <c r="M482" s="21"/>
      <c r="N482" s="18"/>
      <c r="O482" s="13"/>
    </row>
    <row r="483">
      <c r="A483" s="15" t="str">
        <f t="shared" si="36"/>
        <v>E05:1aβ</v>
      </c>
      <c r="B483" s="15" t="s">
        <v>273</v>
      </c>
      <c r="C483" s="15">
        <v>0.0</v>
      </c>
      <c r="D483" s="15">
        <v>5.0</v>
      </c>
      <c r="E483" s="15">
        <v>1.0</v>
      </c>
      <c r="F483" s="15" t="s">
        <v>39</v>
      </c>
      <c r="G483" s="15"/>
      <c r="J483" s="16"/>
      <c r="K483" s="21"/>
      <c r="L483" s="21"/>
      <c r="M483" s="21"/>
      <c r="N483" s="18"/>
      <c r="O483" s="13"/>
    </row>
    <row r="484">
      <c r="A484" s="15" t="str">
        <f t="shared" si="36"/>
        <v>E05:1aγ</v>
      </c>
      <c r="B484" s="15" t="s">
        <v>273</v>
      </c>
      <c r="C484" s="15">
        <v>0.0</v>
      </c>
      <c r="D484" s="15">
        <v>5.0</v>
      </c>
      <c r="E484" s="15">
        <v>1.0</v>
      </c>
      <c r="F484" s="15" t="s">
        <v>49</v>
      </c>
      <c r="G484" s="15"/>
      <c r="J484" s="16"/>
      <c r="K484" s="21"/>
      <c r="L484" s="21"/>
      <c r="M484" s="21"/>
      <c r="N484" s="18"/>
      <c r="O484" s="13"/>
    </row>
    <row r="485">
      <c r="A485" s="15" t="str">
        <f t="shared" si="36"/>
        <v>E05:1aδ</v>
      </c>
      <c r="B485" s="15" t="s">
        <v>273</v>
      </c>
      <c r="C485" s="15">
        <v>0.0</v>
      </c>
      <c r="D485" s="15">
        <v>5.0</v>
      </c>
      <c r="E485" s="15">
        <v>1.0</v>
      </c>
      <c r="F485" s="15" t="s">
        <v>59</v>
      </c>
      <c r="G485" s="15"/>
      <c r="J485" s="16"/>
      <c r="K485" s="21"/>
      <c r="L485" s="21"/>
      <c r="M485" s="21"/>
      <c r="N485" s="18"/>
      <c r="O485" s="13"/>
    </row>
    <row r="486">
      <c r="A486" s="15" t="str">
        <f t="shared" si="36"/>
        <v>E05:1aε</v>
      </c>
      <c r="B486" s="15" t="s">
        <v>273</v>
      </c>
      <c r="C486" s="15">
        <v>0.0</v>
      </c>
      <c r="D486" s="15">
        <v>5.0</v>
      </c>
      <c r="E486" s="15">
        <v>1.0</v>
      </c>
      <c r="F486" s="15" t="s">
        <v>69</v>
      </c>
      <c r="G486" s="15"/>
      <c r="J486" s="16"/>
      <c r="K486" s="21"/>
      <c r="L486" s="21"/>
      <c r="M486" s="21"/>
      <c r="N486" s="18"/>
      <c r="O486" s="13"/>
    </row>
    <row r="487">
      <c r="A487" s="15" t="str">
        <f t="shared" si="36"/>
        <v>E05:1e</v>
      </c>
      <c r="B487" s="15" t="s">
        <v>273</v>
      </c>
      <c r="C487" s="15">
        <v>0.0</v>
      </c>
      <c r="D487" s="15">
        <v>5.0</v>
      </c>
      <c r="E487" s="15">
        <v>1.0</v>
      </c>
      <c r="F487" s="8" t="s">
        <v>10</v>
      </c>
      <c r="G487" s="15" t="s">
        <v>22</v>
      </c>
      <c r="H487" t="s">
        <v>88</v>
      </c>
      <c r="I487" t="s">
        <v>456</v>
      </c>
      <c r="J487" s="16">
        <v>6.0</v>
      </c>
      <c r="K487" s="21">
        <v>-159.0</v>
      </c>
      <c r="L487" s="21">
        <v>-161.0</v>
      </c>
      <c r="M487" s="21">
        <v>-162.0</v>
      </c>
      <c r="N487" s="18" t="s">
        <v>26</v>
      </c>
      <c r="O487" s="13" t="s">
        <v>310</v>
      </c>
      <c r="P487" t="s">
        <v>311</v>
      </c>
      <c r="Q487" t="s">
        <v>276</v>
      </c>
      <c r="R487" t="s">
        <v>57</v>
      </c>
      <c r="S487" t="s">
        <v>37</v>
      </c>
      <c r="T487" t="s">
        <v>47</v>
      </c>
      <c r="U487" t="s">
        <v>26</v>
      </c>
    </row>
    <row r="488">
      <c r="A488" s="15" t="str">
        <f t="shared" si="36"/>
        <v>E05:1eα</v>
      </c>
      <c r="B488" s="15" t="s">
        <v>273</v>
      </c>
      <c r="C488" s="15">
        <v>0.0</v>
      </c>
      <c r="D488" s="15">
        <v>5.0</v>
      </c>
      <c r="E488" s="15">
        <v>1.0</v>
      </c>
      <c r="F488" s="15" t="s">
        <v>33</v>
      </c>
      <c r="G488" s="15"/>
      <c r="J488" s="16"/>
      <c r="K488" s="21"/>
      <c r="L488" s="21"/>
      <c r="M488" s="21"/>
      <c r="N488" s="18"/>
      <c r="O488" s="13"/>
    </row>
    <row r="489">
      <c r="A489" s="15" t="str">
        <f t="shared" si="36"/>
        <v>E05:1eβ</v>
      </c>
      <c r="B489" s="15" t="s">
        <v>273</v>
      </c>
      <c r="C489" s="15">
        <v>0.0</v>
      </c>
      <c r="D489" s="15">
        <v>5.0</v>
      </c>
      <c r="E489" s="15">
        <v>1.0</v>
      </c>
      <c r="F489" s="15" t="s">
        <v>43</v>
      </c>
      <c r="G489" s="15"/>
      <c r="J489" s="16"/>
      <c r="K489" s="21"/>
      <c r="L489" s="21"/>
      <c r="M489" s="21"/>
      <c r="N489" s="18"/>
      <c r="O489" s="13"/>
    </row>
    <row r="490">
      <c r="A490" s="15" t="str">
        <f t="shared" si="36"/>
        <v>E05:1eγ</v>
      </c>
      <c r="B490" s="15" t="s">
        <v>273</v>
      </c>
      <c r="C490" s="15">
        <v>0.0</v>
      </c>
      <c r="D490" s="15">
        <v>5.0</v>
      </c>
      <c r="E490" s="15">
        <v>1.0</v>
      </c>
      <c r="F490" s="15" t="s">
        <v>53</v>
      </c>
      <c r="G490" s="15"/>
      <c r="J490" s="16"/>
      <c r="K490" s="21"/>
      <c r="L490" s="21"/>
      <c r="M490" s="21"/>
      <c r="N490" s="18"/>
      <c r="O490" s="13"/>
    </row>
    <row r="491">
      <c r="A491" s="15" t="str">
        <f t="shared" si="36"/>
        <v>E05:1eδ</v>
      </c>
      <c r="B491" s="15" t="s">
        <v>273</v>
      </c>
      <c r="C491" s="15">
        <v>0.0</v>
      </c>
      <c r="D491" s="15">
        <v>5.0</v>
      </c>
      <c r="E491" s="15">
        <v>1.0</v>
      </c>
      <c r="F491" s="15" t="s">
        <v>63</v>
      </c>
      <c r="G491" s="15"/>
      <c r="J491" s="16"/>
      <c r="K491" s="21"/>
      <c r="L491" s="21"/>
      <c r="M491" s="21"/>
      <c r="N491" s="18"/>
      <c r="O491" s="13"/>
    </row>
    <row r="492">
      <c r="A492" s="15" t="str">
        <f t="shared" si="36"/>
        <v>E05:1eε</v>
      </c>
      <c r="B492" s="15" t="s">
        <v>273</v>
      </c>
      <c r="C492" s="15">
        <v>0.0</v>
      </c>
      <c r="D492" s="15">
        <v>5.0</v>
      </c>
      <c r="E492" s="15">
        <v>1.0</v>
      </c>
      <c r="F492" s="15" t="s">
        <v>73</v>
      </c>
      <c r="G492" s="15"/>
      <c r="J492" s="16"/>
      <c r="K492" s="21"/>
      <c r="L492" s="21"/>
      <c r="M492" s="21"/>
      <c r="N492" s="18"/>
      <c r="O492" s="13"/>
    </row>
    <row r="493">
      <c r="A493" s="15" t="str">
        <f t="shared" si="36"/>
        <v>E05:1eζ</v>
      </c>
      <c r="B493" s="15" t="s">
        <v>273</v>
      </c>
      <c r="C493" s="15">
        <v>0.0</v>
      </c>
      <c r="D493" s="15">
        <v>5.0</v>
      </c>
      <c r="E493" s="15">
        <v>1.0</v>
      </c>
      <c r="F493" s="15" t="s">
        <v>83</v>
      </c>
      <c r="G493" s="15"/>
      <c r="J493" s="16"/>
      <c r="K493" s="21"/>
      <c r="L493" s="21"/>
      <c r="M493" s="21"/>
      <c r="N493" s="18"/>
      <c r="O493" s="13"/>
    </row>
    <row r="494">
      <c r="A494" s="15" t="str">
        <f t="shared" si="36"/>
        <v>E05:1f</v>
      </c>
      <c r="B494" s="15" t="s">
        <v>273</v>
      </c>
      <c r="C494" s="15">
        <v>0.0</v>
      </c>
      <c r="D494" s="15">
        <v>5.0</v>
      </c>
      <c r="E494" s="15">
        <v>1.0</v>
      </c>
      <c r="F494" s="8" t="s">
        <v>11</v>
      </c>
      <c r="G494" s="15" t="s">
        <v>22</v>
      </c>
      <c r="H494" t="s">
        <v>91</v>
      </c>
      <c r="I494" t="s">
        <v>457</v>
      </c>
      <c r="J494" s="16">
        <v>22.0</v>
      </c>
      <c r="K494" s="21">
        <v>-184.0</v>
      </c>
      <c r="L494" s="21">
        <v>-202.0</v>
      </c>
      <c r="M494" s="21">
        <v>-191.0</v>
      </c>
      <c r="N494" s="18" t="s">
        <v>26</v>
      </c>
      <c r="O494" s="13" t="s">
        <v>419</v>
      </c>
      <c r="P494" t="s">
        <v>276</v>
      </c>
      <c r="Q494" t="s">
        <v>57</v>
      </c>
      <c r="R494" t="s">
        <v>311</v>
      </c>
      <c r="S494" t="s">
        <v>37</v>
      </c>
      <c r="T494" t="s">
        <v>26</v>
      </c>
      <c r="U494" t="s">
        <v>26</v>
      </c>
    </row>
    <row r="495">
      <c r="A495" s="15" t="str">
        <f t="shared" si="36"/>
        <v>E05:1fα</v>
      </c>
      <c r="B495" s="15" t="s">
        <v>273</v>
      </c>
      <c r="C495" s="15">
        <v>0.0</v>
      </c>
      <c r="D495" s="15">
        <v>5.0</v>
      </c>
      <c r="E495" s="15">
        <v>1.0</v>
      </c>
      <c r="F495" s="15" t="s">
        <v>34</v>
      </c>
      <c r="G495" s="5"/>
      <c r="J495" s="16"/>
      <c r="K495" s="21"/>
      <c r="L495" s="21"/>
      <c r="M495" s="21"/>
      <c r="N495" s="18"/>
      <c r="O495" s="13"/>
    </row>
    <row r="496">
      <c r="A496" s="15" t="str">
        <f t="shared" si="36"/>
        <v>E05:1fβ</v>
      </c>
      <c r="B496" s="15" t="s">
        <v>273</v>
      </c>
      <c r="C496" s="15">
        <v>0.0</v>
      </c>
      <c r="D496" s="15">
        <v>5.0</v>
      </c>
      <c r="E496" s="15">
        <v>1.0</v>
      </c>
      <c r="F496" s="15" t="s">
        <v>44</v>
      </c>
      <c r="G496" s="5"/>
      <c r="J496" s="16"/>
      <c r="K496" s="21"/>
      <c r="L496" s="21"/>
      <c r="M496" s="21"/>
      <c r="N496" s="18"/>
      <c r="O496" s="13"/>
    </row>
    <row r="497">
      <c r="A497" s="15" t="str">
        <f t="shared" si="36"/>
        <v>E05:1fγ</v>
      </c>
      <c r="B497" s="15" t="s">
        <v>273</v>
      </c>
      <c r="C497" s="15">
        <v>0.0</v>
      </c>
      <c r="D497" s="15">
        <v>5.0</v>
      </c>
      <c r="E497" s="15">
        <v>1.0</v>
      </c>
      <c r="F497" s="15" t="s">
        <v>54</v>
      </c>
      <c r="G497" s="5"/>
      <c r="J497" s="16"/>
      <c r="K497" s="21"/>
      <c r="L497" s="21"/>
      <c r="M497" s="21"/>
      <c r="N497" s="18"/>
      <c r="O497" s="13"/>
    </row>
    <row r="498">
      <c r="A498" s="15" t="str">
        <f t="shared" si="36"/>
        <v>E05:1fδ</v>
      </c>
      <c r="B498" s="15" t="s">
        <v>273</v>
      </c>
      <c r="C498" s="15">
        <v>0.0</v>
      </c>
      <c r="D498" s="15">
        <v>5.0</v>
      </c>
      <c r="E498" s="15">
        <v>1.0</v>
      </c>
      <c r="F498" s="15" t="s">
        <v>64</v>
      </c>
      <c r="G498" s="5"/>
      <c r="J498" s="16"/>
      <c r="K498" s="21"/>
      <c r="L498" s="21"/>
      <c r="M498" s="21"/>
      <c r="N498" s="18"/>
      <c r="O498" s="13"/>
    </row>
    <row r="499">
      <c r="A499" s="15" t="str">
        <f t="shared" si="36"/>
        <v>E05:1fε</v>
      </c>
      <c r="B499" s="15" t="s">
        <v>273</v>
      </c>
      <c r="C499" s="15">
        <v>0.0</v>
      </c>
      <c r="D499" s="15">
        <v>5.0</v>
      </c>
      <c r="E499" s="15">
        <v>1.0</v>
      </c>
      <c r="F499" s="15" t="s">
        <v>74</v>
      </c>
      <c r="G499" s="5"/>
      <c r="J499" s="16"/>
      <c r="K499" s="21"/>
      <c r="L499" s="21"/>
      <c r="M499" s="21"/>
      <c r="N499" s="18"/>
      <c r="O499" s="13"/>
    </row>
    <row r="500">
      <c r="A500" s="15" t="str">
        <f t="shared" si="36"/>
        <v>E05:1fζ</v>
      </c>
      <c r="B500" s="15" t="s">
        <v>273</v>
      </c>
      <c r="C500" s="15">
        <v>0.0</v>
      </c>
      <c r="D500" s="15">
        <v>5.0</v>
      </c>
      <c r="E500" s="15">
        <v>1.0</v>
      </c>
      <c r="F500" s="15" t="s">
        <v>84</v>
      </c>
      <c r="G500" s="5"/>
      <c r="J500" s="16"/>
      <c r="K500" s="21"/>
      <c r="L500" s="21"/>
      <c r="M500" s="21"/>
      <c r="N500" s="18"/>
      <c r="O500" s="13"/>
    </row>
    <row r="501">
      <c r="A501" s="15" t="str">
        <f t="shared" si="36"/>
        <v>E05:1fη</v>
      </c>
      <c r="B501" s="15" t="s">
        <v>273</v>
      </c>
      <c r="C501" s="15">
        <v>0.0</v>
      </c>
      <c r="D501" s="15">
        <v>5.0</v>
      </c>
      <c r="E501" s="15">
        <v>1.0</v>
      </c>
      <c r="F501" s="15" t="s">
        <v>100</v>
      </c>
      <c r="G501" s="5"/>
      <c r="J501" s="16"/>
      <c r="K501" s="21"/>
      <c r="L501" s="21"/>
      <c r="M501" s="21"/>
      <c r="N501" s="18"/>
      <c r="O501" s="13"/>
    </row>
    <row r="502">
      <c r="A502" s="15" t="str">
        <f t="shared" si="36"/>
        <v>E05:1fθ</v>
      </c>
      <c r="B502" s="15" t="s">
        <v>273</v>
      </c>
      <c r="C502" s="15">
        <v>0.0</v>
      </c>
      <c r="D502" s="15">
        <v>5.0</v>
      </c>
      <c r="E502" s="15">
        <v>1.0</v>
      </c>
      <c r="F502" s="15" t="s">
        <v>109</v>
      </c>
      <c r="G502" s="5"/>
      <c r="J502" s="16"/>
      <c r="K502" s="21"/>
      <c r="L502" s="21"/>
      <c r="M502" s="21"/>
      <c r="N502" s="18"/>
      <c r="O502" s="13"/>
    </row>
    <row r="503">
      <c r="A503" s="15" t="str">
        <f t="shared" si="36"/>
        <v>E05:1fι</v>
      </c>
      <c r="B503" s="15" t="s">
        <v>273</v>
      </c>
      <c r="C503" s="15">
        <v>0.0</v>
      </c>
      <c r="D503" s="15">
        <v>5.0</v>
      </c>
      <c r="E503" s="15">
        <v>1.0</v>
      </c>
      <c r="F503" s="15" t="s">
        <v>118</v>
      </c>
      <c r="G503" s="5"/>
      <c r="J503" s="16"/>
      <c r="K503" s="21"/>
      <c r="L503" s="21"/>
      <c r="M503" s="21"/>
      <c r="N503" s="18"/>
      <c r="O503" s="13"/>
    </row>
    <row r="504">
      <c r="A504" s="15" t="str">
        <f t="shared" si="36"/>
        <v>E05:1fκ</v>
      </c>
      <c r="B504" s="15" t="s">
        <v>273</v>
      </c>
      <c r="C504" s="15">
        <v>0.0</v>
      </c>
      <c r="D504" s="15">
        <v>5.0</v>
      </c>
      <c r="E504" s="15">
        <v>1.0</v>
      </c>
      <c r="F504" s="15" t="s">
        <v>127</v>
      </c>
      <c r="G504" s="5"/>
      <c r="J504" s="16"/>
      <c r="K504" s="21"/>
      <c r="L504" s="21"/>
      <c r="M504" s="21"/>
      <c r="N504" s="18"/>
      <c r="O504" s="13"/>
    </row>
    <row r="505">
      <c r="A505" s="15" t="str">
        <f t="shared" si="36"/>
        <v>E05:1fλ</v>
      </c>
      <c r="B505" s="15" t="s">
        <v>273</v>
      </c>
      <c r="C505" s="15">
        <v>0.0</v>
      </c>
      <c r="D505" s="15">
        <v>5.0</v>
      </c>
      <c r="E505" s="15">
        <v>1.0</v>
      </c>
      <c r="F505" s="15" t="s">
        <v>136</v>
      </c>
      <c r="G505" s="5"/>
      <c r="J505" s="16"/>
      <c r="K505" s="21"/>
      <c r="L505" s="21"/>
      <c r="M505" s="21"/>
      <c r="N505" s="18"/>
      <c r="O505" s="13"/>
    </row>
    <row r="506">
      <c r="A506" s="15" t="str">
        <f t="shared" si="36"/>
        <v>E05:1fμ</v>
      </c>
      <c r="B506" s="15" t="s">
        <v>273</v>
      </c>
      <c r="C506" s="15">
        <v>0.0</v>
      </c>
      <c r="D506" s="15">
        <v>5.0</v>
      </c>
      <c r="E506" s="15">
        <v>1.0</v>
      </c>
      <c r="F506" s="15" t="s">
        <v>145</v>
      </c>
      <c r="G506" s="5"/>
      <c r="J506" s="16"/>
      <c r="K506" s="21"/>
      <c r="L506" s="21"/>
      <c r="M506" s="21"/>
      <c r="N506" s="18"/>
      <c r="O506" s="13"/>
    </row>
    <row r="507">
      <c r="A507" s="15" t="str">
        <f t="shared" si="36"/>
        <v>E05:1fν</v>
      </c>
      <c r="B507" s="15" t="s">
        <v>273</v>
      </c>
      <c r="C507" s="15">
        <v>0.0</v>
      </c>
      <c r="D507" s="15">
        <v>5.0</v>
      </c>
      <c r="E507" s="15">
        <v>1.0</v>
      </c>
      <c r="F507" s="15" t="s">
        <v>154</v>
      </c>
      <c r="G507" s="5"/>
      <c r="J507" s="16"/>
      <c r="K507" s="21"/>
      <c r="L507" s="21"/>
      <c r="M507" s="21"/>
      <c r="N507" s="18"/>
      <c r="O507" s="13"/>
    </row>
    <row r="508">
      <c r="A508" s="15" t="str">
        <f t="shared" si="36"/>
        <v>E05:1fξ</v>
      </c>
      <c r="B508" s="15" t="s">
        <v>273</v>
      </c>
      <c r="C508" s="15">
        <v>0.0</v>
      </c>
      <c r="D508" s="15">
        <v>5.0</v>
      </c>
      <c r="E508" s="15">
        <v>1.0</v>
      </c>
      <c r="F508" s="15" t="s">
        <v>163</v>
      </c>
      <c r="G508" s="5"/>
      <c r="J508" s="16"/>
      <c r="K508" s="21"/>
      <c r="L508" s="21"/>
      <c r="M508" s="21"/>
      <c r="N508" s="18"/>
      <c r="O508" s="13"/>
    </row>
    <row r="509">
      <c r="A509" s="15" t="str">
        <f t="shared" si="36"/>
        <v>E05:1fο</v>
      </c>
      <c r="B509" s="15" t="s">
        <v>273</v>
      </c>
      <c r="C509" s="15">
        <v>0.0</v>
      </c>
      <c r="D509" s="15">
        <v>5.0</v>
      </c>
      <c r="E509" s="15">
        <v>1.0</v>
      </c>
      <c r="F509" s="15" t="s">
        <v>172</v>
      </c>
      <c r="G509" s="5"/>
      <c r="J509" s="16"/>
      <c r="K509" s="21"/>
      <c r="L509" s="21"/>
      <c r="M509" s="21"/>
      <c r="N509" s="18"/>
      <c r="O509" s="13"/>
    </row>
    <row r="510">
      <c r="A510" s="15" t="str">
        <f t="shared" si="36"/>
        <v>E05:1fπ</v>
      </c>
      <c r="B510" s="15" t="s">
        <v>273</v>
      </c>
      <c r="C510" s="15">
        <v>0.0</v>
      </c>
      <c r="D510" s="15">
        <v>5.0</v>
      </c>
      <c r="E510" s="15">
        <v>1.0</v>
      </c>
      <c r="F510" s="15" t="s">
        <v>192</v>
      </c>
      <c r="G510" s="5"/>
      <c r="J510" s="16"/>
      <c r="K510" s="21"/>
      <c r="L510" s="21"/>
      <c r="M510" s="21"/>
      <c r="N510" s="18"/>
      <c r="O510" s="13"/>
    </row>
    <row r="511">
      <c r="A511" s="15" t="str">
        <f t="shared" si="36"/>
        <v>E05:1fρ</v>
      </c>
      <c r="B511" s="15" t="s">
        <v>273</v>
      </c>
      <c r="C511" s="15">
        <v>0.0</v>
      </c>
      <c r="D511" s="15">
        <v>5.0</v>
      </c>
      <c r="E511" s="15">
        <v>1.0</v>
      </c>
      <c r="F511" s="15" t="s">
        <v>202</v>
      </c>
      <c r="G511" s="5"/>
      <c r="J511" s="16"/>
      <c r="K511" s="21"/>
      <c r="L511" s="21"/>
      <c r="M511" s="21"/>
      <c r="N511" s="18"/>
      <c r="O511" s="13"/>
    </row>
    <row r="512">
      <c r="A512" s="15" t="str">
        <f t="shared" si="36"/>
        <v>E05:1fσ</v>
      </c>
      <c r="B512" s="15" t="s">
        <v>273</v>
      </c>
      <c r="C512" s="15">
        <v>0.0</v>
      </c>
      <c r="D512" s="15">
        <v>5.0</v>
      </c>
      <c r="E512" s="15">
        <v>1.0</v>
      </c>
      <c r="F512" s="15" t="s">
        <v>211</v>
      </c>
      <c r="G512" s="5"/>
      <c r="J512" s="16"/>
      <c r="K512" s="21"/>
      <c r="L512" s="21"/>
      <c r="M512" s="21"/>
      <c r="N512" s="18"/>
      <c r="O512" s="13"/>
    </row>
    <row r="513">
      <c r="A513" s="15" t="str">
        <f t="shared" si="36"/>
        <v>E05:1fτ</v>
      </c>
      <c r="B513" s="15" t="s">
        <v>273</v>
      </c>
      <c r="C513" s="15">
        <v>0.0</v>
      </c>
      <c r="D513" s="15">
        <v>5.0</v>
      </c>
      <c r="E513" s="15">
        <v>1.0</v>
      </c>
      <c r="F513" s="15" t="s">
        <v>222</v>
      </c>
      <c r="G513" s="5"/>
      <c r="J513" s="16"/>
      <c r="K513" s="21"/>
      <c r="L513" s="21"/>
      <c r="M513" s="21"/>
      <c r="N513" s="18"/>
      <c r="O513" s="13"/>
    </row>
    <row r="514">
      <c r="A514" s="15" t="str">
        <f t="shared" si="36"/>
        <v>E05:1fυ</v>
      </c>
      <c r="B514" s="15" t="s">
        <v>273</v>
      </c>
      <c r="C514" s="15">
        <v>0.0</v>
      </c>
      <c r="D514" s="15">
        <v>5.0</v>
      </c>
      <c r="E514" s="15">
        <v>1.0</v>
      </c>
      <c r="F514" s="15" t="s">
        <v>231</v>
      </c>
      <c r="G514" s="5"/>
      <c r="J514" s="16"/>
      <c r="K514" s="21"/>
      <c r="L514" s="21"/>
      <c r="M514" s="21"/>
      <c r="N514" s="18"/>
      <c r="O514" s="13"/>
    </row>
    <row r="515">
      <c r="A515" s="15" t="str">
        <f t="shared" si="36"/>
        <v>E05:1fφ</v>
      </c>
      <c r="B515" s="15" t="s">
        <v>273</v>
      </c>
      <c r="C515" s="15">
        <v>0.0</v>
      </c>
      <c r="D515" s="15">
        <v>5.0</v>
      </c>
      <c r="E515" s="15">
        <v>1.0</v>
      </c>
      <c r="F515" s="15" t="s">
        <v>243</v>
      </c>
      <c r="G515" s="5"/>
      <c r="J515" s="16"/>
      <c r="K515" s="21"/>
      <c r="L515" s="21"/>
      <c r="M515" s="21"/>
      <c r="N515" s="18"/>
      <c r="O515" s="13"/>
    </row>
    <row r="516">
      <c r="A516" s="15" t="str">
        <f t="shared" si="36"/>
        <v>E05:1fχ</v>
      </c>
      <c r="B516" s="15" t="s">
        <v>273</v>
      </c>
      <c r="C516" s="15">
        <v>0.0</v>
      </c>
      <c r="D516" s="15">
        <v>5.0</v>
      </c>
      <c r="E516" s="15">
        <v>1.0</v>
      </c>
      <c r="F516" s="15" t="s">
        <v>252</v>
      </c>
      <c r="G516" s="5"/>
      <c r="J516" s="16"/>
      <c r="K516" s="21"/>
      <c r="L516" s="21"/>
      <c r="M516" s="21"/>
      <c r="N516" s="18"/>
      <c r="O516" s="13"/>
    </row>
    <row r="517">
      <c r="A517" s="15" t="str">
        <f t="shared" si="36"/>
        <v>E05:1g</v>
      </c>
      <c r="B517" s="15" t="s">
        <v>273</v>
      </c>
      <c r="C517" s="15">
        <v>0.0</v>
      </c>
      <c r="D517" s="15">
        <v>5.0</v>
      </c>
      <c r="E517" s="15">
        <v>1.0</v>
      </c>
      <c r="F517" s="8" t="s">
        <v>12</v>
      </c>
      <c r="G517" s="5" t="s">
        <v>22</v>
      </c>
      <c r="H517" t="s">
        <v>92</v>
      </c>
      <c r="I517" t="s">
        <v>328</v>
      </c>
      <c r="J517" s="16">
        <v>4.0</v>
      </c>
      <c r="K517" s="21">
        <v>-223.0</v>
      </c>
      <c r="L517" s="21">
        <v>-232.0</v>
      </c>
      <c r="M517" s="21">
        <v>-227.0</v>
      </c>
      <c r="N517" s="18" t="s">
        <v>26</v>
      </c>
      <c r="O517" s="13" t="s">
        <v>415</v>
      </c>
      <c r="P517" t="s">
        <v>276</v>
      </c>
      <c r="Q517" t="s">
        <v>26</v>
      </c>
      <c r="R517" t="s">
        <v>276</v>
      </c>
      <c r="S517" t="s">
        <v>26</v>
      </c>
      <c r="T517" t="s">
        <v>37</v>
      </c>
      <c r="U517" t="s">
        <v>37</v>
      </c>
    </row>
    <row r="518" hidden="1">
      <c r="A518" s="15" t="str">
        <f>if(OR(G518="Secondary Relay",G518="Prime Relay",G518="Citadel Class Relay"),F518,join("",if(B518="East Rim","E",if(B518="South Rim","S",if(B518="West Rim","W","N"))),C518,D518,":",E518,if(F518="S","",F518)))</f>
        <v>E05:1</v>
      </c>
      <c r="B518" s="15" t="s">
        <v>273</v>
      </c>
      <c r="C518" s="15">
        <v>0.0</v>
      </c>
      <c r="D518" s="15">
        <v>5.0</v>
      </c>
      <c r="E518" s="15">
        <v>1.0</v>
      </c>
      <c r="F518" s="8" t="s">
        <v>302</v>
      </c>
      <c r="G518" s="8" t="s">
        <v>303</v>
      </c>
      <c r="H518" t="s">
        <v>278</v>
      </c>
      <c r="I518" t="s">
        <v>420</v>
      </c>
      <c r="J518" s="16"/>
      <c r="K518" s="21"/>
      <c r="L518" s="21"/>
      <c r="M518" s="21"/>
      <c r="N518" s="18"/>
      <c r="O518" s="13"/>
      <c r="P518" t="s">
        <v>37</v>
      </c>
      <c r="Q518" t="s">
        <v>276</v>
      </c>
      <c r="R518" t="s">
        <v>311</v>
      </c>
      <c r="S518" t="s">
        <v>37</v>
      </c>
      <c r="T518" t="s">
        <v>26</v>
      </c>
      <c r="U518" t="s">
        <v>26</v>
      </c>
    </row>
    <row r="519" hidden="1">
      <c r="A519" s="15" t="str">
        <f t="shared" ref="A519:A551" si="37">if(OR(G519="Secondary Relay",G519="Prime Relay"),F519,join("",if(B519="East Rim","E",if(B519="South Rim","S",if(B519="West Rim","W","N"))),C519,D519,":",E519,if(F519="S","",F519)))</f>
        <v>E05:2a</v>
      </c>
      <c r="B519" s="15" t="s">
        <v>273</v>
      </c>
      <c r="C519" s="15">
        <v>0.0</v>
      </c>
      <c r="D519" s="15">
        <v>5.0</v>
      </c>
      <c r="E519" s="8">
        <v>2.0</v>
      </c>
      <c r="F519" s="8" t="s">
        <v>6</v>
      </c>
      <c r="G519" s="15" t="s">
        <v>23</v>
      </c>
      <c r="H519" t="s">
        <v>278</v>
      </c>
      <c r="I519" t="s">
        <v>425</v>
      </c>
      <c r="J519" s="16">
        <v>2.0</v>
      </c>
      <c r="K519" s="21">
        <v>1072.0</v>
      </c>
      <c r="L519" s="21">
        <v>93.0</v>
      </c>
      <c r="M519" s="21">
        <v>581.0</v>
      </c>
      <c r="N519" s="18" t="s">
        <v>26</v>
      </c>
      <c r="O519" s="13" t="s">
        <v>307</v>
      </c>
      <c r="P519" t="s">
        <v>47</v>
      </c>
      <c r="Q519" t="s">
        <v>311</v>
      </c>
      <c r="R519" t="s">
        <v>276</v>
      </c>
      <c r="S519" t="s">
        <v>57</v>
      </c>
      <c r="T519" t="s">
        <v>37</v>
      </c>
      <c r="U519" t="s">
        <v>57</v>
      </c>
    </row>
    <row r="520">
      <c r="A520" s="15" t="str">
        <f t="shared" si="37"/>
        <v>E05:1gα</v>
      </c>
      <c r="B520" s="15" t="s">
        <v>273</v>
      </c>
      <c r="C520" s="15">
        <v>0.0</v>
      </c>
      <c r="D520" s="15">
        <v>5.0</v>
      </c>
      <c r="E520" s="15">
        <v>1.0</v>
      </c>
      <c r="F520" s="15" t="s">
        <v>35</v>
      </c>
      <c r="G520" s="15"/>
      <c r="J520" s="16"/>
      <c r="K520" s="21"/>
      <c r="L520" s="21"/>
      <c r="M520" s="21"/>
      <c r="N520" s="18"/>
      <c r="O520" s="13"/>
    </row>
    <row r="521">
      <c r="A521" s="15" t="str">
        <f t="shared" si="37"/>
        <v>E05:1gβ</v>
      </c>
      <c r="B521" s="15" t="s">
        <v>273</v>
      </c>
      <c r="C521" s="15">
        <v>0.0</v>
      </c>
      <c r="D521" s="15">
        <v>5.0</v>
      </c>
      <c r="E521" s="15">
        <v>1.0</v>
      </c>
      <c r="F521" s="15" t="s">
        <v>45</v>
      </c>
      <c r="G521" s="15"/>
      <c r="J521" s="16"/>
      <c r="K521" s="21"/>
      <c r="L521" s="21"/>
      <c r="M521" s="21"/>
      <c r="N521" s="18"/>
      <c r="O521" s="13"/>
    </row>
    <row r="522">
      <c r="A522" s="15" t="str">
        <f t="shared" si="37"/>
        <v>E05:1gγ</v>
      </c>
      <c r="B522" s="15" t="s">
        <v>273</v>
      </c>
      <c r="C522" s="15">
        <v>0.0</v>
      </c>
      <c r="D522" s="15">
        <v>5.0</v>
      </c>
      <c r="E522" s="15">
        <v>1.0</v>
      </c>
      <c r="F522" s="15" t="s">
        <v>55</v>
      </c>
      <c r="G522" s="15"/>
      <c r="J522" s="16"/>
      <c r="K522" s="21"/>
      <c r="L522" s="21"/>
      <c r="M522" s="21"/>
      <c r="N522" s="18"/>
      <c r="O522" s="13"/>
    </row>
    <row r="523">
      <c r="A523" s="15" t="str">
        <f t="shared" si="37"/>
        <v>E05:1gδ</v>
      </c>
      <c r="B523" s="15" t="s">
        <v>273</v>
      </c>
      <c r="C523" s="15">
        <v>0.0</v>
      </c>
      <c r="D523" s="15">
        <v>5.0</v>
      </c>
      <c r="E523" s="15">
        <v>1.0</v>
      </c>
      <c r="F523" s="15" t="s">
        <v>65</v>
      </c>
      <c r="G523" s="15"/>
      <c r="J523" s="16"/>
      <c r="K523" s="21"/>
      <c r="L523" s="21"/>
      <c r="M523" s="21"/>
      <c r="N523" s="18"/>
      <c r="O523" s="13"/>
    </row>
    <row r="524">
      <c r="A524" s="15" t="str">
        <f t="shared" si="37"/>
        <v>E05:2b</v>
      </c>
      <c r="B524" s="15" t="s">
        <v>273</v>
      </c>
      <c r="C524" s="15">
        <v>0.0</v>
      </c>
      <c r="D524" s="15">
        <v>5.0</v>
      </c>
      <c r="E524" s="8">
        <v>2.0</v>
      </c>
      <c r="F524" s="8" t="s">
        <v>7</v>
      </c>
      <c r="G524" s="15" t="s">
        <v>22</v>
      </c>
      <c r="H524" t="s">
        <v>93</v>
      </c>
      <c r="I524" t="s">
        <v>458</v>
      </c>
      <c r="J524" s="16">
        <v>11.0</v>
      </c>
      <c r="K524" s="21">
        <v>-109.0</v>
      </c>
      <c r="L524" s="21">
        <v>-185.0</v>
      </c>
      <c r="M524" s="21">
        <v>-145.0</v>
      </c>
      <c r="N524" s="18" t="s">
        <v>26</v>
      </c>
      <c r="O524" s="13" t="s">
        <v>275</v>
      </c>
      <c r="P524" t="s">
        <v>57</v>
      </c>
      <c r="Q524" t="s">
        <v>276</v>
      </c>
      <c r="R524" t="s">
        <v>57</v>
      </c>
      <c r="S524" t="s">
        <v>57</v>
      </c>
      <c r="T524" t="s">
        <v>47</v>
      </c>
      <c r="U524" t="s">
        <v>47</v>
      </c>
    </row>
    <row r="525">
      <c r="A525" s="15" t="str">
        <f t="shared" si="37"/>
        <v>E05:2bα</v>
      </c>
      <c r="B525" s="15" t="s">
        <v>273</v>
      </c>
      <c r="C525" s="15">
        <v>0.0</v>
      </c>
      <c r="D525" s="15">
        <v>5.0</v>
      </c>
      <c r="E525" s="8">
        <v>2.0</v>
      </c>
      <c r="F525" s="15" t="s">
        <v>30</v>
      </c>
      <c r="G525" s="15"/>
      <c r="J525" s="16"/>
      <c r="K525" s="21"/>
      <c r="L525" s="21"/>
      <c r="M525" s="21"/>
      <c r="N525" s="18"/>
      <c r="O525" s="13"/>
    </row>
    <row r="526">
      <c r="A526" s="15" t="str">
        <f t="shared" si="37"/>
        <v>E05:2bβ</v>
      </c>
      <c r="B526" s="15" t="s">
        <v>273</v>
      </c>
      <c r="C526" s="15">
        <v>0.0</v>
      </c>
      <c r="D526" s="15">
        <v>5.0</v>
      </c>
      <c r="E526" s="8">
        <v>2.0</v>
      </c>
      <c r="F526" s="15" t="s">
        <v>40</v>
      </c>
      <c r="G526" s="15"/>
      <c r="J526" s="16"/>
      <c r="K526" s="21"/>
      <c r="L526" s="21"/>
      <c r="M526" s="21"/>
      <c r="N526" s="18"/>
      <c r="O526" s="13"/>
    </row>
    <row r="527">
      <c r="A527" s="15" t="str">
        <f t="shared" si="37"/>
        <v>E05:2bγ</v>
      </c>
      <c r="B527" s="15" t="s">
        <v>273</v>
      </c>
      <c r="C527" s="15">
        <v>0.0</v>
      </c>
      <c r="D527" s="15">
        <v>5.0</v>
      </c>
      <c r="E527" s="8">
        <v>2.0</v>
      </c>
      <c r="F527" s="15" t="s">
        <v>50</v>
      </c>
      <c r="G527" s="15"/>
      <c r="J527" s="16"/>
      <c r="K527" s="21"/>
      <c r="L527" s="21"/>
      <c r="M527" s="21"/>
      <c r="N527" s="18"/>
      <c r="O527" s="13"/>
    </row>
    <row r="528">
      <c r="A528" s="15" t="str">
        <f t="shared" si="37"/>
        <v>E05:2bδ</v>
      </c>
      <c r="B528" s="15" t="s">
        <v>273</v>
      </c>
      <c r="C528" s="15">
        <v>0.0</v>
      </c>
      <c r="D528" s="15">
        <v>5.0</v>
      </c>
      <c r="E528" s="8">
        <v>2.0</v>
      </c>
      <c r="F528" s="15" t="s">
        <v>60</v>
      </c>
      <c r="G528" s="15"/>
      <c r="J528" s="16"/>
      <c r="K528" s="21"/>
      <c r="L528" s="21"/>
      <c r="M528" s="21"/>
      <c r="N528" s="18"/>
      <c r="O528" s="13"/>
    </row>
    <row r="529">
      <c r="A529" s="15" t="str">
        <f t="shared" si="37"/>
        <v>E05:2bε</v>
      </c>
      <c r="B529" s="15" t="s">
        <v>273</v>
      </c>
      <c r="C529" s="15">
        <v>0.0</v>
      </c>
      <c r="D529" s="15">
        <v>5.0</v>
      </c>
      <c r="E529" s="8">
        <v>2.0</v>
      </c>
      <c r="F529" s="15" t="s">
        <v>70</v>
      </c>
      <c r="G529" s="15"/>
      <c r="J529" s="16"/>
      <c r="K529" s="21"/>
      <c r="L529" s="21"/>
      <c r="M529" s="21"/>
      <c r="N529" s="18"/>
      <c r="O529" s="13"/>
    </row>
    <row r="530">
      <c r="A530" s="15" t="str">
        <f t="shared" si="37"/>
        <v>E05:2bζ</v>
      </c>
      <c r="B530" s="15" t="s">
        <v>273</v>
      </c>
      <c r="C530" s="15">
        <v>0.0</v>
      </c>
      <c r="D530" s="15">
        <v>5.0</v>
      </c>
      <c r="E530" s="8">
        <v>2.0</v>
      </c>
      <c r="F530" s="15" t="s">
        <v>80</v>
      </c>
      <c r="G530" s="15"/>
      <c r="J530" s="16"/>
      <c r="K530" s="21"/>
      <c r="L530" s="21"/>
      <c r="M530" s="21"/>
      <c r="N530" s="18"/>
      <c r="O530" s="13"/>
    </row>
    <row r="531">
      <c r="A531" s="15" t="str">
        <f t="shared" si="37"/>
        <v>E05:2bη</v>
      </c>
      <c r="B531" s="15" t="s">
        <v>273</v>
      </c>
      <c r="C531" s="15">
        <v>0.0</v>
      </c>
      <c r="D531" s="15">
        <v>5.0</v>
      </c>
      <c r="E531" s="8">
        <v>2.0</v>
      </c>
      <c r="F531" s="15" t="s">
        <v>96</v>
      </c>
      <c r="G531" s="15"/>
      <c r="J531" s="16"/>
      <c r="K531" s="21"/>
      <c r="L531" s="21"/>
      <c r="M531" s="21"/>
      <c r="N531" s="18"/>
      <c r="O531" s="13"/>
    </row>
    <row r="532">
      <c r="A532" s="15" t="str">
        <f t="shared" si="37"/>
        <v>E05:2bθ</v>
      </c>
      <c r="B532" s="15" t="s">
        <v>273</v>
      </c>
      <c r="C532" s="15">
        <v>0.0</v>
      </c>
      <c r="D532" s="15">
        <v>5.0</v>
      </c>
      <c r="E532" s="8">
        <v>2.0</v>
      </c>
      <c r="F532" s="15" t="s">
        <v>105</v>
      </c>
      <c r="G532" s="15"/>
      <c r="J532" s="16"/>
      <c r="K532" s="21"/>
      <c r="L532" s="21"/>
      <c r="M532" s="21"/>
      <c r="N532" s="18"/>
      <c r="O532" s="13"/>
    </row>
    <row r="533">
      <c r="A533" s="15" t="str">
        <f t="shared" si="37"/>
        <v>E05:2bι</v>
      </c>
      <c r="B533" s="15" t="s">
        <v>273</v>
      </c>
      <c r="C533" s="15">
        <v>0.0</v>
      </c>
      <c r="D533" s="15">
        <v>5.0</v>
      </c>
      <c r="E533" s="8">
        <v>2.0</v>
      </c>
      <c r="F533" s="15" t="s">
        <v>114</v>
      </c>
      <c r="G533" s="15"/>
      <c r="J533" s="16"/>
      <c r="K533" s="21"/>
      <c r="L533" s="21"/>
      <c r="M533" s="21"/>
      <c r="N533" s="18"/>
      <c r="O533" s="13"/>
    </row>
    <row r="534">
      <c r="A534" s="15" t="str">
        <f t="shared" si="37"/>
        <v>E05:2bκ</v>
      </c>
      <c r="B534" s="15" t="s">
        <v>273</v>
      </c>
      <c r="C534" s="15">
        <v>0.0</v>
      </c>
      <c r="D534" s="15">
        <v>5.0</v>
      </c>
      <c r="E534" s="8">
        <v>2.0</v>
      </c>
      <c r="F534" s="15" t="s">
        <v>123</v>
      </c>
      <c r="G534" s="15"/>
      <c r="J534" s="16"/>
      <c r="K534" s="21"/>
      <c r="L534" s="21"/>
      <c r="M534" s="21"/>
      <c r="N534" s="18"/>
      <c r="O534" s="13"/>
    </row>
    <row r="535">
      <c r="A535" s="15" t="str">
        <f t="shared" si="37"/>
        <v>E05:2bλ</v>
      </c>
      <c r="B535" s="15" t="s">
        <v>273</v>
      </c>
      <c r="C535" s="15">
        <v>0.0</v>
      </c>
      <c r="D535" s="15">
        <v>5.0</v>
      </c>
      <c r="E535" s="8">
        <v>2.0</v>
      </c>
      <c r="F535" s="15" t="s">
        <v>132</v>
      </c>
      <c r="G535" s="15"/>
      <c r="J535" s="16"/>
      <c r="K535" s="21"/>
      <c r="L535" s="21"/>
      <c r="M535" s="21"/>
      <c r="N535" s="18"/>
      <c r="O535" s="13"/>
    </row>
    <row r="536">
      <c r="A536" s="15" t="str">
        <f t="shared" si="37"/>
        <v>E05:2c</v>
      </c>
      <c r="B536" s="15" t="s">
        <v>273</v>
      </c>
      <c r="C536" s="15">
        <v>0.0</v>
      </c>
      <c r="D536" s="15">
        <v>5.0</v>
      </c>
      <c r="E536" s="8">
        <v>2.0</v>
      </c>
      <c r="F536" s="8" t="s">
        <v>8</v>
      </c>
      <c r="G536" s="15" t="s">
        <v>22</v>
      </c>
      <c r="H536" t="s">
        <v>91</v>
      </c>
      <c r="I536" t="s">
        <v>459</v>
      </c>
      <c r="J536" s="16">
        <v>14.0</v>
      </c>
      <c r="K536" s="21">
        <v>-151.0</v>
      </c>
      <c r="L536" s="21">
        <v>-244.0</v>
      </c>
      <c r="M536" s="21">
        <v>-199.0</v>
      </c>
      <c r="N536" s="18" t="s">
        <v>26</v>
      </c>
      <c r="O536" s="13" t="s">
        <v>313</v>
      </c>
      <c r="P536" t="s">
        <v>57</v>
      </c>
      <c r="Q536" t="s">
        <v>311</v>
      </c>
      <c r="R536" t="s">
        <v>276</v>
      </c>
      <c r="S536" t="s">
        <v>37</v>
      </c>
      <c r="T536" t="s">
        <v>47</v>
      </c>
      <c r="U536" t="s">
        <v>37</v>
      </c>
    </row>
    <row r="537">
      <c r="A537" s="15" t="str">
        <f t="shared" si="37"/>
        <v>E05:2cα</v>
      </c>
      <c r="B537" s="15" t="s">
        <v>273</v>
      </c>
      <c r="C537" s="15">
        <v>0.0</v>
      </c>
      <c r="D537" s="15">
        <v>5.0</v>
      </c>
      <c r="E537" s="8">
        <v>2.0</v>
      </c>
      <c r="F537" s="15" t="s">
        <v>31</v>
      </c>
      <c r="G537" s="15"/>
      <c r="J537" s="16"/>
      <c r="K537" s="21"/>
      <c r="L537" s="21"/>
      <c r="M537" s="21"/>
      <c r="N537" s="18"/>
      <c r="O537" s="13"/>
    </row>
    <row r="538">
      <c r="A538" s="15" t="str">
        <f t="shared" si="37"/>
        <v>E05:2cβ</v>
      </c>
      <c r="B538" s="15" t="s">
        <v>273</v>
      </c>
      <c r="C538" s="15">
        <v>0.0</v>
      </c>
      <c r="D538" s="15">
        <v>5.0</v>
      </c>
      <c r="E538" s="8">
        <v>2.0</v>
      </c>
      <c r="F538" s="15" t="s">
        <v>41</v>
      </c>
      <c r="G538" s="15"/>
      <c r="J538" s="16"/>
      <c r="K538" s="21"/>
      <c r="L538" s="21"/>
      <c r="M538" s="21"/>
      <c r="N538" s="18"/>
      <c r="O538" s="13"/>
    </row>
    <row r="539">
      <c r="A539" s="15" t="str">
        <f t="shared" si="37"/>
        <v>E05:2cγ</v>
      </c>
      <c r="B539" s="15" t="s">
        <v>273</v>
      </c>
      <c r="C539" s="15">
        <v>0.0</v>
      </c>
      <c r="D539" s="15">
        <v>5.0</v>
      </c>
      <c r="E539" s="8">
        <v>2.0</v>
      </c>
      <c r="F539" s="15" t="s">
        <v>51</v>
      </c>
      <c r="G539" s="15"/>
      <c r="J539" s="16"/>
      <c r="K539" s="21"/>
      <c r="L539" s="21"/>
      <c r="M539" s="21"/>
      <c r="N539" s="18"/>
      <c r="O539" s="13"/>
    </row>
    <row r="540">
      <c r="A540" s="15" t="str">
        <f t="shared" si="37"/>
        <v>E05:2cδ</v>
      </c>
      <c r="B540" s="15" t="s">
        <v>273</v>
      </c>
      <c r="C540" s="15">
        <v>0.0</v>
      </c>
      <c r="D540" s="15">
        <v>5.0</v>
      </c>
      <c r="E540" s="8">
        <v>2.0</v>
      </c>
      <c r="F540" s="15" t="s">
        <v>61</v>
      </c>
      <c r="G540" s="15"/>
      <c r="J540" s="16"/>
      <c r="K540" s="21"/>
      <c r="L540" s="21"/>
      <c r="M540" s="21"/>
      <c r="N540" s="18"/>
      <c r="O540" s="13"/>
    </row>
    <row r="541">
      <c r="A541" s="15" t="str">
        <f t="shared" si="37"/>
        <v>E05:2cε</v>
      </c>
      <c r="B541" s="15" t="s">
        <v>273</v>
      </c>
      <c r="C541" s="15">
        <v>0.0</v>
      </c>
      <c r="D541" s="15">
        <v>5.0</v>
      </c>
      <c r="E541" s="8">
        <v>2.0</v>
      </c>
      <c r="F541" s="15" t="s">
        <v>71</v>
      </c>
      <c r="G541" s="15"/>
      <c r="J541" s="16"/>
      <c r="K541" s="21"/>
      <c r="L541" s="21"/>
      <c r="M541" s="21"/>
      <c r="N541" s="18"/>
      <c r="O541" s="13"/>
    </row>
    <row r="542">
      <c r="A542" s="15" t="str">
        <f t="shared" si="37"/>
        <v>E05:2cζ</v>
      </c>
      <c r="B542" s="15" t="s">
        <v>273</v>
      </c>
      <c r="C542" s="15">
        <v>0.0</v>
      </c>
      <c r="D542" s="15">
        <v>5.0</v>
      </c>
      <c r="E542" s="8">
        <v>2.0</v>
      </c>
      <c r="F542" s="15" t="s">
        <v>81</v>
      </c>
      <c r="G542" s="15"/>
      <c r="J542" s="16"/>
      <c r="K542" s="21"/>
      <c r="L542" s="21"/>
      <c r="M542" s="21"/>
      <c r="N542" s="18"/>
      <c r="O542" s="13"/>
    </row>
    <row r="543">
      <c r="A543" s="15" t="str">
        <f t="shared" si="37"/>
        <v>E05:2cη</v>
      </c>
      <c r="B543" s="15" t="s">
        <v>273</v>
      </c>
      <c r="C543" s="15">
        <v>0.0</v>
      </c>
      <c r="D543" s="15">
        <v>5.0</v>
      </c>
      <c r="E543" s="8">
        <v>2.0</v>
      </c>
      <c r="F543" s="15" t="s">
        <v>97</v>
      </c>
      <c r="G543" s="15"/>
      <c r="J543" s="16"/>
      <c r="K543" s="21"/>
      <c r="L543" s="21"/>
      <c r="M543" s="21"/>
      <c r="N543" s="18"/>
      <c r="O543" s="13"/>
    </row>
    <row r="544">
      <c r="A544" s="15" t="str">
        <f t="shared" si="37"/>
        <v>E05:2cθ</v>
      </c>
      <c r="B544" s="15" t="s">
        <v>273</v>
      </c>
      <c r="C544" s="15">
        <v>0.0</v>
      </c>
      <c r="D544" s="15">
        <v>5.0</v>
      </c>
      <c r="E544" s="8">
        <v>2.0</v>
      </c>
      <c r="F544" s="15" t="s">
        <v>106</v>
      </c>
      <c r="G544" s="15"/>
      <c r="J544" s="16"/>
      <c r="K544" s="21"/>
      <c r="L544" s="21"/>
      <c r="M544" s="21"/>
      <c r="N544" s="18"/>
      <c r="O544" s="13"/>
    </row>
    <row r="545">
      <c r="A545" s="15" t="str">
        <f t="shared" si="37"/>
        <v>E05:2cι</v>
      </c>
      <c r="B545" s="15" t="s">
        <v>273</v>
      </c>
      <c r="C545" s="15">
        <v>0.0</v>
      </c>
      <c r="D545" s="15">
        <v>5.0</v>
      </c>
      <c r="E545" s="8">
        <v>2.0</v>
      </c>
      <c r="F545" s="15" t="s">
        <v>115</v>
      </c>
      <c r="G545" s="15"/>
      <c r="J545" s="16"/>
      <c r="K545" s="21"/>
      <c r="L545" s="21"/>
      <c r="M545" s="21"/>
      <c r="N545" s="18"/>
      <c r="O545" s="13"/>
    </row>
    <row r="546">
      <c r="A546" s="15" t="str">
        <f t="shared" si="37"/>
        <v>E05:2cκ</v>
      </c>
      <c r="B546" s="15" t="s">
        <v>273</v>
      </c>
      <c r="C546" s="15">
        <v>0.0</v>
      </c>
      <c r="D546" s="15">
        <v>5.0</v>
      </c>
      <c r="E546" s="8">
        <v>2.0</v>
      </c>
      <c r="F546" s="15" t="s">
        <v>124</v>
      </c>
      <c r="G546" s="15"/>
      <c r="J546" s="16"/>
      <c r="K546" s="21"/>
      <c r="L546" s="21"/>
      <c r="M546" s="21"/>
      <c r="N546" s="18"/>
      <c r="O546" s="13"/>
    </row>
    <row r="547">
      <c r="A547" s="15" t="str">
        <f t="shared" si="37"/>
        <v>E05:2cλ</v>
      </c>
      <c r="B547" s="15" t="s">
        <v>273</v>
      </c>
      <c r="C547" s="15">
        <v>0.0</v>
      </c>
      <c r="D547" s="15">
        <v>5.0</v>
      </c>
      <c r="E547" s="8">
        <v>2.0</v>
      </c>
      <c r="F547" s="15" t="s">
        <v>133</v>
      </c>
      <c r="G547" s="15"/>
      <c r="J547" s="16"/>
      <c r="K547" s="21"/>
      <c r="L547" s="21"/>
      <c r="M547" s="21"/>
      <c r="N547" s="18"/>
      <c r="O547" s="13"/>
    </row>
    <row r="548">
      <c r="A548" s="15" t="str">
        <f t="shared" si="37"/>
        <v>E05:2cμ</v>
      </c>
      <c r="B548" s="15" t="s">
        <v>273</v>
      </c>
      <c r="C548" s="15">
        <v>0.0</v>
      </c>
      <c r="D548" s="15">
        <v>5.0</v>
      </c>
      <c r="E548" s="8">
        <v>2.0</v>
      </c>
      <c r="F548" s="15" t="s">
        <v>142</v>
      </c>
      <c r="G548" s="15"/>
      <c r="J548" s="16"/>
      <c r="K548" s="21"/>
      <c r="L548" s="21"/>
      <c r="M548" s="21"/>
      <c r="N548" s="18"/>
      <c r="O548" s="13"/>
    </row>
    <row r="549">
      <c r="A549" s="15" t="str">
        <f t="shared" si="37"/>
        <v>E05:2cν</v>
      </c>
      <c r="B549" s="15" t="s">
        <v>273</v>
      </c>
      <c r="C549" s="15">
        <v>0.0</v>
      </c>
      <c r="D549" s="15">
        <v>5.0</v>
      </c>
      <c r="E549" s="8">
        <v>2.0</v>
      </c>
      <c r="F549" s="15" t="s">
        <v>151</v>
      </c>
      <c r="G549" s="15"/>
      <c r="J549" s="16"/>
      <c r="K549" s="21"/>
      <c r="L549" s="21"/>
      <c r="M549" s="21"/>
      <c r="N549" s="18"/>
      <c r="O549" s="13"/>
    </row>
    <row r="550">
      <c r="A550" s="15" t="str">
        <f t="shared" si="37"/>
        <v>E05:2cξ</v>
      </c>
      <c r="B550" s="15" t="s">
        <v>273</v>
      </c>
      <c r="C550" s="15">
        <v>0.0</v>
      </c>
      <c r="D550" s="15">
        <v>5.0</v>
      </c>
      <c r="E550" s="8">
        <v>2.0</v>
      </c>
      <c r="F550" s="15" t="s">
        <v>160</v>
      </c>
      <c r="G550" s="15"/>
      <c r="J550" s="16"/>
      <c r="K550" s="21"/>
      <c r="L550" s="21"/>
      <c r="M550" s="21"/>
      <c r="N550" s="18"/>
      <c r="O550" s="13"/>
    </row>
    <row r="551">
      <c r="A551" s="15" t="str">
        <f t="shared" si="37"/>
        <v>E05:2d</v>
      </c>
      <c r="B551" s="15" t="s">
        <v>273</v>
      </c>
      <c r="C551" s="15">
        <v>0.0</v>
      </c>
      <c r="D551" s="15">
        <v>5.0</v>
      </c>
      <c r="E551" s="8">
        <v>2.0</v>
      </c>
      <c r="F551" s="8" t="s">
        <v>9</v>
      </c>
      <c r="G551" s="15" t="s">
        <v>22</v>
      </c>
      <c r="H551" t="s">
        <v>88</v>
      </c>
      <c r="I551" t="s">
        <v>456</v>
      </c>
      <c r="J551" s="16">
        <v>6.0</v>
      </c>
      <c r="K551" s="21">
        <v>-159.0</v>
      </c>
      <c r="L551" s="21">
        <v>-161.0</v>
      </c>
      <c r="M551" s="21">
        <v>-162.0</v>
      </c>
      <c r="N551" s="18" t="s">
        <v>26</v>
      </c>
      <c r="O551" s="13" t="s">
        <v>310</v>
      </c>
      <c r="P551" t="s">
        <v>57</v>
      </c>
      <c r="Q551" t="s">
        <v>276</v>
      </c>
      <c r="R551" t="s">
        <v>57</v>
      </c>
      <c r="S551" t="s">
        <v>57</v>
      </c>
      <c r="T551" t="s">
        <v>26</v>
      </c>
      <c r="U551" t="s">
        <v>26</v>
      </c>
    </row>
    <row r="552" hidden="1">
      <c r="A552" s="15" t="str">
        <f>if(OR(G552="Secondary Relay",G552="Prime Relay",G552="Citadel Class Relay"),F552,join("",if(B552="East Rim","E",if(B552="South Rim","S",if(B552="West Rim","W","N"))),C552,D552,":",E552,if(F552="S","",F552)))</f>
        <v>E05:2</v>
      </c>
      <c r="B552" s="15" t="s">
        <v>273</v>
      </c>
      <c r="C552" s="15">
        <v>0.0</v>
      </c>
      <c r="D552" s="15">
        <v>5.0</v>
      </c>
      <c r="E552" s="8">
        <v>2.0</v>
      </c>
      <c r="F552" s="8" t="s">
        <v>302</v>
      </c>
      <c r="G552" s="8" t="s">
        <v>303</v>
      </c>
      <c r="H552" t="s">
        <v>278</v>
      </c>
      <c r="I552" t="s">
        <v>460</v>
      </c>
      <c r="J552" s="16"/>
      <c r="K552" s="21"/>
      <c r="L552" s="21"/>
      <c r="M552" s="21"/>
      <c r="N552" s="18"/>
      <c r="O552" s="13"/>
      <c r="P552" t="s">
        <v>57</v>
      </c>
      <c r="Q552" t="s">
        <v>57</v>
      </c>
      <c r="R552" t="s">
        <v>57</v>
      </c>
      <c r="S552" t="s">
        <v>47</v>
      </c>
      <c r="T552" t="s">
        <v>311</v>
      </c>
      <c r="U552" t="s">
        <v>26</v>
      </c>
    </row>
    <row r="553">
      <c r="A553" s="15" t="str">
        <f t="shared" ref="A553:A594" si="38">if(OR(G553="Secondary Relay",G553="Prime Relay"),F553,join("",if(B553="East Rim","E",if(B553="South Rim","S",if(B553="West Rim","W","N"))),C553,D553,":",E553,if(F553="S","",F553)))</f>
        <v>E05:2dα</v>
      </c>
      <c r="B553" s="15" t="s">
        <v>273</v>
      </c>
      <c r="C553" s="15">
        <v>0.0</v>
      </c>
      <c r="D553" s="15">
        <v>5.0</v>
      </c>
      <c r="E553" s="8">
        <v>2.0</v>
      </c>
      <c r="F553" s="15" t="s">
        <v>32</v>
      </c>
      <c r="G553" s="15"/>
      <c r="J553" s="16"/>
      <c r="K553" s="21"/>
      <c r="L553" s="21"/>
      <c r="M553" s="21"/>
      <c r="N553" s="18"/>
      <c r="O553" s="13"/>
    </row>
    <row r="554">
      <c r="A554" s="15" t="str">
        <f t="shared" si="38"/>
        <v>E05:2dβ</v>
      </c>
      <c r="B554" s="15" t="s">
        <v>273</v>
      </c>
      <c r="C554" s="15">
        <v>0.0</v>
      </c>
      <c r="D554" s="15">
        <v>5.0</v>
      </c>
      <c r="E554" s="8">
        <v>2.0</v>
      </c>
      <c r="F554" s="15" t="s">
        <v>42</v>
      </c>
      <c r="G554" s="15"/>
      <c r="J554" s="16"/>
      <c r="K554" s="21"/>
      <c r="L554" s="21"/>
      <c r="M554" s="21"/>
      <c r="N554" s="18"/>
      <c r="O554" s="13"/>
    </row>
    <row r="555">
      <c r="A555" s="15" t="str">
        <f t="shared" si="38"/>
        <v>E05:2dγ</v>
      </c>
      <c r="B555" s="15" t="s">
        <v>273</v>
      </c>
      <c r="C555" s="15">
        <v>0.0</v>
      </c>
      <c r="D555" s="15">
        <v>5.0</v>
      </c>
      <c r="E555" s="8">
        <v>2.0</v>
      </c>
      <c r="F555" s="15" t="s">
        <v>52</v>
      </c>
      <c r="G555" s="15"/>
      <c r="J555" s="16"/>
      <c r="K555" s="21"/>
      <c r="L555" s="21"/>
      <c r="M555" s="21"/>
      <c r="N555" s="18"/>
      <c r="O555" s="13"/>
    </row>
    <row r="556">
      <c r="A556" s="15" t="str">
        <f t="shared" si="38"/>
        <v>E05:2dδ</v>
      </c>
      <c r="B556" s="15" t="s">
        <v>273</v>
      </c>
      <c r="C556" s="15">
        <v>0.0</v>
      </c>
      <c r="D556" s="15">
        <v>5.0</v>
      </c>
      <c r="E556" s="8">
        <v>2.0</v>
      </c>
      <c r="F556" s="15" t="s">
        <v>62</v>
      </c>
      <c r="G556" s="15"/>
      <c r="J556" s="16"/>
      <c r="K556" s="21"/>
      <c r="L556" s="21"/>
      <c r="M556" s="21"/>
      <c r="N556" s="18"/>
      <c r="O556" s="13"/>
    </row>
    <row r="557">
      <c r="A557" s="15" t="str">
        <f t="shared" si="38"/>
        <v>E05:2dε</v>
      </c>
      <c r="B557" s="15" t="s">
        <v>273</v>
      </c>
      <c r="C557" s="15">
        <v>0.0</v>
      </c>
      <c r="D557" s="15">
        <v>5.0</v>
      </c>
      <c r="E557" s="8">
        <v>2.0</v>
      </c>
      <c r="F557" s="15" t="s">
        <v>72</v>
      </c>
      <c r="G557" s="15"/>
      <c r="J557" s="16"/>
      <c r="K557" s="21"/>
      <c r="L557" s="21"/>
      <c r="M557" s="21"/>
      <c r="N557" s="18"/>
      <c r="O557" s="13"/>
    </row>
    <row r="558">
      <c r="A558" s="15" t="str">
        <f t="shared" si="38"/>
        <v>E05:2dζ</v>
      </c>
      <c r="B558" s="15" t="s">
        <v>273</v>
      </c>
      <c r="C558" s="15">
        <v>0.0</v>
      </c>
      <c r="D558" s="15">
        <v>5.0</v>
      </c>
      <c r="E558" s="8">
        <v>2.0</v>
      </c>
      <c r="F558" s="15" t="s">
        <v>82</v>
      </c>
      <c r="G558" s="15"/>
      <c r="J558" s="16"/>
      <c r="K558" s="21"/>
      <c r="L558" s="21"/>
      <c r="M558" s="21"/>
      <c r="N558" s="18"/>
      <c r="O558" s="13"/>
    </row>
    <row r="559">
      <c r="A559" s="15" t="str">
        <f t="shared" si="38"/>
        <v>E05:3a</v>
      </c>
      <c r="B559" s="15" t="s">
        <v>273</v>
      </c>
      <c r="C559" s="15">
        <v>0.0</v>
      </c>
      <c r="D559" s="15">
        <v>5.0</v>
      </c>
      <c r="E559" s="15">
        <v>3.0</v>
      </c>
      <c r="F559" s="8" t="s">
        <v>6</v>
      </c>
      <c r="G559" s="15" t="s">
        <v>22</v>
      </c>
      <c r="H559" t="s">
        <v>90</v>
      </c>
      <c r="I559" t="s">
        <v>461</v>
      </c>
      <c r="J559" s="16">
        <v>11.0</v>
      </c>
      <c r="K559" s="21">
        <v>595.0</v>
      </c>
      <c r="L559" s="21">
        <v>552.0</v>
      </c>
      <c r="M559" s="21">
        <v>576.0</v>
      </c>
      <c r="N559" s="18" t="s">
        <v>26</v>
      </c>
      <c r="O559" s="13" t="s">
        <v>419</v>
      </c>
      <c r="P559" t="s">
        <v>57</v>
      </c>
      <c r="Q559" t="s">
        <v>276</v>
      </c>
      <c r="R559" t="s">
        <v>276</v>
      </c>
      <c r="S559" t="s">
        <v>26</v>
      </c>
      <c r="T559" t="s">
        <v>37</v>
      </c>
      <c r="U559" t="s">
        <v>26</v>
      </c>
    </row>
    <row r="560" hidden="1">
      <c r="A560" s="15" t="str">
        <f t="shared" si="38"/>
        <v>E05:3b</v>
      </c>
      <c r="B560" s="15" t="s">
        <v>273</v>
      </c>
      <c r="C560" s="15">
        <v>0.0</v>
      </c>
      <c r="D560" s="15">
        <v>5.0</v>
      </c>
      <c r="E560" s="15">
        <v>3.0</v>
      </c>
      <c r="F560" s="8" t="s">
        <v>7</v>
      </c>
      <c r="G560" s="15" t="s">
        <v>23</v>
      </c>
      <c r="H560" t="s">
        <v>288</v>
      </c>
      <c r="I560" t="s">
        <v>400</v>
      </c>
      <c r="J560" s="16">
        <v>0.0</v>
      </c>
      <c r="K560" s="21">
        <v>360.0</v>
      </c>
      <c r="L560" s="21">
        <v>281.0</v>
      </c>
      <c r="M560" s="21">
        <v>322.0</v>
      </c>
      <c r="N560" s="18" t="s">
        <v>26</v>
      </c>
      <c r="O560" s="13" t="s">
        <v>329</v>
      </c>
      <c r="P560" t="s">
        <v>47</v>
      </c>
      <c r="Q560" t="s">
        <v>276</v>
      </c>
      <c r="R560" t="s">
        <v>57</v>
      </c>
      <c r="S560" t="s">
        <v>47</v>
      </c>
      <c r="T560" t="s">
        <v>57</v>
      </c>
      <c r="U560" t="s">
        <v>26</v>
      </c>
    </row>
    <row r="561">
      <c r="A561" s="15" t="str">
        <f t="shared" si="38"/>
        <v>E05:3aα</v>
      </c>
      <c r="B561" s="15" t="s">
        <v>273</v>
      </c>
      <c r="C561" s="15">
        <v>0.0</v>
      </c>
      <c r="D561" s="15">
        <v>5.0</v>
      </c>
      <c r="E561" s="15">
        <v>3.0</v>
      </c>
      <c r="F561" s="15" t="s">
        <v>29</v>
      </c>
      <c r="G561" s="15"/>
      <c r="J561" s="16"/>
      <c r="K561" s="21"/>
      <c r="L561" s="21"/>
      <c r="M561" s="21"/>
      <c r="N561" s="18"/>
      <c r="O561" s="13"/>
    </row>
    <row r="562">
      <c r="A562" s="15" t="str">
        <f t="shared" si="38"/>
        <v>E05:3aβ</v>
      </c>
      <c r="B562" s="15" t="s">
        <v>273</v>
      </c>
      <c r="C562" s="15">
        <v>0.0</v>
      </c>
      <c r="D562" s="15">
        <v>5.0</v>
      </c>
      <c r="E562" s="15">
        <v>3.0</v>
      </c>
      <c r="F562" s="15" t="s">
        <v>39</v>
      </c>
      <c r="G562" s="15"/>
      <c r="J562" s="16"/>
      <c r="K562" s="21"/>
      <c r="L562" s="21"/>
      <c r="M562" s="21"/>
      <c r="N562" s="18"/>
      <c r="O562" s="13"/>
    </row>
    <row r="563">
      <c r="A563" s="15" t="str">
        <f t="shared" si="38"/>
        <v>E05:3aγ</v>
      </c>
      <c r="B563" s="15" t="s">
        <v>273</v>
      </c>
      <c r="C563" s="15">
        <v>0.0</v>
      </c>
      <c r="D563" s="15">
        <v>5.0</v>
      </c>
      <c r="E563" s="15">
        <v>3.0</v>
      </c>
      <c r="F563" s="15" t="s">
        <v>49</v>
      </c>
      <c r="G563" s="15"/>
      <c r="J563" s="16"/>
      <c r="K563" s="21"/>
      <c r="L563" s="21"/>
      <c r="M563" s="21"/>
      <c r="N563" s="18"/>
      <c r="O563" s="13"/>
    </row>
    <row r="564">
      <c r="A564" s="15" t="str">
        <f t="shared" si="38"/>
        <v>E05:3aδ</v>
      </c>
      <c r="B564" s="15" t="s">
        <v>273</v>
      </c>
      <c r="C564" s="15">
        <v>0.0</v>
      </c>
      <c r="D564" s="15">
        <v>5.0</v>
      </c>
      <c r="E564" s="15">
        <v>3.0</v>
      </c>
      <c r="F564" s="15" t="s">
        <v>59</v>
      </c>
      <c r="G564" s="15"/>
      <c r="J564" s="16"/>
      <c r="K564" s="21"/>
      <c r="L564" s="21"/>
      <c r="M564" s="21"/>
      <c r="N564" s="18"/>
      <c r="O564" s="13"/>
    </row>
    <row r="565">
      <c r="A565" s="15" t="str">
        <f t="shared" si="38"/>
        <v>E05:3aε</v>
      </c>
      <c r="B565" s="15" t="s">
        <v>273</v>
      </c>
      <c r="C565" s="15">
        <v>0.0</v>
      </c>
      <c r="D565" s="15">
        <v>5.0</v>
      </c>
      <c r="E565" s="15">
        <v>3.0</v>
      </c>
      <c r="F565" s="15" t="s">
        <v>69</v>
      </c>
      <c r="G565" s="15"/>
      <c r="J565" s="16"/>
      <c r="K565" s="21"/>
      <c r="L565" s="21"/>
      <c r="M565" s="21"/>
      <c r="N565" s="18"/>
      <c r="O565" s="13"/>
    </row>
    <row r="566">
      <c r="A566" s="15" t="str">
        <f t="shared" si="38"/>
        <v>E05:3aζ</v>
      </c>
      <c r="B566" s="15" t="s">
        <v>273</v>
      </c>
      <c r="C566" s="15">
        <v>0.0</v>
      </c>
      <c r="D566" s="15">
        <v>5.0</v>
      </c>
      <c r="E566" s="15">
        <v>3.0</v>
      </c>
      <c r="F566" s="15" t="s">
        <v>79</v>
      </c>
      <c r="G566" s="15"/>
      <c r="J566" s="16"/>
      <c r="K566" s="21"/>
      <c r="L566" s="21"/>
      <c r="M566" s="21"/>
      <c r="N566" s="18"/>
      <c r="O566" s="13"/>
    </row>
    <row r="567">
      <c r="A567" s="15" t="str">
        <f t="shared" si="38"/>
        <v>E05:3aη</v>
      </c>
      <c r="B567" s="15" t="s">
        <v>273</v>
      </c>
      <c r="C567" s="15">
        <v>0.0</v>
      </c>
      <c r="D567" s="15">
        <v>5.0</v>
      </c>
      <c r="E567" s="15">
        <v>3.0</v>
      </c>
      <c r="F567" s="15" t="s">
        <v>95</v>
      </c>
      <c r="G567" s="15"/>
      <c r="J567" s="16"/>
      <c r="K567" s="21"/>
      <c r="L567" s="21"/>
      <c r="M567" s="21"/>
      <c r="N567" s="18"/>
      <c r="O567" s="13"/>
    </row>
    <row r="568">
      <c r="A568" s="15" t="str">
        <f t="shared" si="38"/>
        <v>E05:3aθ</v>
      </c>
      <c r="B568" s="15" t="s">
        <v>273</v>
      </c>
      <c r="C568" s="15">
        <v>0.0</v>
      </c>
      <c r="D568" s="15">
        <v>5.0</v>
      </c>
      <c r="E568" s="15">
        <v>3.0</v>
      </c>
      <c r="F568" s="15" t="s">
        <v>104</v>
      </c>
      <c r="G568" s="15"/>
      <c r="J568" s="16"/>
      <c r="K568" s="21"/>
      <c r="L568" s="21"/>
      <c r="M568" s="21"/>
      <c r="N568" s="18"/>
      <c r="O568" s="13"/>
    </row>
    <row r="569">
      <c r="A569" s="15" t="str">
        <f t="shared" si="38"/>
        <v>E05:3aι</v>
      </c>
      <c r="B569" s="15" t="s">
        <v>273</v>
      </c>
      <c r="C569" s="15">
        <v>0.0</v>
      </c>
      <c r="D569" s="15">
        <v>5.0</v>
      </c>
      <c r="E569" s="15">
        <v>3.0</v>
      </c>
      <c r="F569" s="15" t="s">
        <v>113</v>
      </c>
      <c r="G569" s="15"/>
      <c r="J569" s="16"/>
      <c r="K569" s="21"/>
      <c r="L569" s="21"/>
      <c r="M569" s="21"/>
      <c r="N569" s="18"/>
      <c r="O569" s="13"/>
    </row>
    <row r="570">
      <c r="A570" s="15" t="str">
        <f t="shared" si="38"/>
        <v>E05:3aκ</v>
      </c>
      <c r="B570" s="15" t="s">
        <v>273</v>
      </c>
      <c r="C570" s="15">
        <v>0.0</v>
      </c>
      <c r="D570" s="15">
        <v>5.0</v>
      </c>
      <c r="E570" s="15">
        <v>3.0</v>
      </c>
      <c r="F570" s="15" t="s">
        <v>122</v>
      </c>
      <c r="G570" s="15"/>
      <c r="J570" s="16"/>
      <c r="K570" s="21"/>
      <c r="L570" s="21"/>
      <c r="M570" s="21"/>
      <c r="N570" s="18"/>
      <c r="O570" s="13"/>
    </row>
    <row r="571">
      <c r="A571" s="15" t="str">
        <f t="shared" si="38"/>
        <v>E05:3aλ</v>
      </c>
      <c r="B571" s="15" t="s">
        <v>273</v>
      </c>
      <c r="C571" s="15">
        <v>0.0</v>
      </c>
      <c r="D571" s="15">
        <v>5.0</v>
      </c>
      <c r="E571" s="15">
        <v>3.0</v>
      </c>
      <c r="F571" s="15" t="s">
        <v>131</v>
      </c>
      <c r="G571" s="15"/>
      <c r="J571" s="16"/>
      <c r="K571" s="21"/>
      <c r="L571" s="21"/>
      <c r="M571" s="21"/>
      <c r="N571" s="18"/>
      <c r="O571" s="13"/>
    </row>
    <row r="572">
      <c r="A572" s="15" t="str">
        <f t="shared" si="38"/>
        <v>E05:3c</v>
      </c>
      <c r="B572" s="15" t="s">
        <v>273</v>
      </c>
      <c r="C572" s="15">
        <v>0.0</v>
      </c>
      <c r="D572" s="15">
        <v>5.0</v>
      </c>
      <c r="E572" s="15">
        <v>3.0</v>
      </c>
      <c r="F572" s="8" t="s">
        <v>8</v>
      </c>
      <c r="G572" s="15" t="s">
        <v>22</v>
      </c>
      <c r="H572" t="s">
        <v>91</v>
      </c>
      <c r="I572" t="s">
        <v>462</v>
      </c>
      <c r="J572" s="16">
        <v>18.0</v>
      </c>
      <c r="K572" s="21">
        <v>182.0</v>
      </c>
      <c r="L572" s="21">
        <v>121.0</v>
      </c>
      <c r="M572" s="21">
        <v>150.0</v>
      </c>
      <c r="N572" s="18" t="s">
        <v>26</v>
      </c>
      <c r="O572" s="13" t="s">
        <v>379</v>
      </c>
      <c r="P572" t="s">
        <v>47</v>
      </c>
      <c r="Q572" t="s">
        <v>276</v>
      </c>
      <c r="R572" t="s">
        <v>57</v>
      </c>
      <c r="S572" t="s">
        <v>37</v>
      </c>
      <c r="T572" t="s">
        <v>37</v>
      </c>
      <c r="U572" t="s">
        <v>26</v>
      </c>
    </row>
    <row r="573" hidden="1">
      <c r="A573" s="15" t="str">
        <f t="shared" si="38"/>
        <v>E05:3d</v>
      </c>
      <c r="B573" s="15" t="s">
        <v>273</v>
      </c>
      <c r="C573" s="15">
        <v>0.0</v>
      </c>
      <c r="D573" s="15">
        <v>5.0</v>
      </c>
      <c r="E573" s="15">
        <v>3.0</v>
      </c>
      <c r="F573" s="8" t="s">
        <v>9</v>
      </c>
      <c r="G573" s="15" t="s">
        <v>24</v>
      </c>
      <c r="H573" t="s">
        <v>318</v>
      </c>
      <c r="I573" t="s">
        <v>463</v>
      </c>
      <c r="J573" s="16">
        <v>1.0</v>
      </c>
      <c r="K573" s="21">
        <v>36.0</v>
      </c>
      <c r="L573" s="21">
        <v>1.0</v>
      </c>
      <c r="M573" s="21">
        <v>21.0</v>
      </c>
      <c r="N573" s="18">
        <v>0.47</v>
      </c>
      <c r="O573" s="13" t="s">
        <v>419</v>
      </c>
      <c r="P573" t="s">
        <v>47</v>
      </c>
      <c r="Q573" t="s">
        <v>57</v>
      </c>
      <c r="R573" t="s">
        <v>57</v>
      </c>
      <c r="S573" t="s">
        <v>37</v>
      </c>
      <c r="T573" t="s">
        <v>57</v>
      </c>
      <c r="U573" t="s">
        <v>26</v>
      </c>
    </row>
    <row r="574" hidden="1">
      <c r="A574" s="15" t="str">
        <f t="shared" si="38"/>
        <v>E05:3e</v>
      </c>
      <c r="B574" s="15" t="s">
        <v>273</v>
      </c>
      <c r="C574" s="15">
        <v>0.0</v>
      </c>
      <c r="D574" s="15">
        <v>5.0</v>
      </c>
      <c r="E574" s="15">
        <v>3.0</v>
      </c>
      <c r="F574" s="8" t="s">
        <v>10</v>
      </c>
      <c r="G574" s="15" t="s">
        <v>24</v>
      </c>
      <c r="H574" t="s">
        <v>87</v>
      </c>
      <c r="I574" t="s">
        <v>331</v>
      </c>
      <c r="J574" s="16">
        <v>1.0</v>
      </c>
      <c r="K574" s="21">
        <v>10.0</v>
      </c>
      <c r="L574" s="21">
        <v>0.0</v>
      </c>
      <c r="M574" s="21">
        <v>4.0</v>
      </c>
      <c r="N574" s="18">
        <v>0.96</v>
      </c>
      <c r="O574" s="13" t="s">
        <v>313</v>
      </c>
      <c r="P574" t="s">
        <v>57</v>
      </c>
      <c r="Q574" t="s">
        <v>57</v>
      </c>
      <c r="R574" t="s">
        <v>311</v>
      </c>
      <c r="S574" t="s">
        <v>37</v>
      </c>
      <c r="T574" t="s">
        <v>26</v>
      </c>
      <c r="U574" t="s">
        <v>26</v>
      </c>
    </row>
    <row r="575" hidden="1">
      <c r="A575" s="15" t="str">
        <f t="shared" si="38"/>
        <v>E05:3f</v>
      </c>
      <c r="B575" s="15" t="s">
        <v>273</v>
      </c>
      <c r="C575" s="15">
        <v>0.0</v>
      </c>
      <c r="D575" s="15">
        <v>5.0</v>
      </c>
      <c r="E575" s="15">
        <v>3.0</v>
      </c>
      <c r="F575" s="8" t="s">
        <v>11</v>
      </c>
      <c r="G575" s="15" t="s">
        <v>22</v>
      </c>
      <c r="H575" t="s">
        <v>90</v>
      </c>
      <c r="I575" t="s">
        <v>464</v>
      </c>
      <c r="J575" s="16">
        <v>0.0</v>
      </c>
      <c r="K575" s="21">
        <v>-213.0</v>
      </c>
      <c r="L575" s="21">
        <v>-226.0</v>
      </c>
      <c r="M575" s="21">
        <v>-218.0</v>
      </c>
      <c r="N575" s="18" t="s">
        <v>26</v>
      </c>
      <c r="O575" s="13" t="s">
        <v>354</v>
      </c>
      <c r="P575" t="s">
        <v>26</v>
      </c>
      <c r="Q575" t="s">
        <v>57</v>
      </c>
      <c r="R575" t="s">
        <v>26</v>
      </c>
      <c r="S575" t="s">
        <v>57</v>
      </c>
      <c r="T575" t="s">
        <v>47</v>
      </c>
      <c r="U575" t="s">
        <v>26</v>
      </c>
    </row>
    <row r="576">
      <c r="A576" s="15" t="str">
        <f t="shared" si="38"/>
        <v>E05:3cα</v>
      </c>
      <c r="B576" s="15" t="s">
        <v>273</v>
      </c>
      <c r="C576" s="15">
        <v>0.0</v>
      </c>
      <c r="D576" s="15">
        <v>5.0</v>
      </c>
      <c r="E576" s="15">
        <v>3.0</v>
      </c>
      <c r="F576" s="15" t="s">
        <v>31</v>
      </c>
      <c r="G576" s="15"/>
      <c r="J576" s="16"/>
      <c r="K576" s="21"/>
      <c r="L576" s="21"/>
      <c r="M576" s="21"/>
      <c r="N576" s="18"/>
      <c r="O576" s="13"/>
    </row>
    <row r="577">
      <c r="A577" s="15" t="str">
        <f t="shared" si="38"/>
        <v>E05:3cβ</v>
      </c>
      <c r="B577" s="15" t="s">
        <v>273</v>
      </c>
      <c r="C577" s="15">
        <v>0.0</v>
      </c>
      <c r="D577" s="15">
        <v>5.0</v>
      </c>
      <c r="E577" s="15">
        <v>3.0</v>
      </c>
      <c r="F577" s="15" t="s">
        <v>41</v>
      </c>
      <c r="G577" s="15"/>
      <c r="J577" s="16"/>
      <c r="K577" s="21"/>
      <c r="L577" s="21"/>
      <c r="M577" s="21"/>
      <c r="N577" s="18"/>
      <c r="O577" s="13"/>
    </row>
    <row r="578">
      <c r="A578" s="15" t="str">
        <f t="shared" si="38"/>
        <v>E05:3cγ</v>
      </c>
      <c r="B578" s="15" t="s">
        <v>273</v>
      </c>
      <c r="C578" s="15">
        <v>0.0</v>
      </c>
      <c r="D578" s="15">
        <v>5.0</v>
      </c>
      <c r="E578" s="15">
        <v>3.0</v>
      </c>
      <c r="F578" s="15" t="s">
        <v>51</v>
      </c>
      <c r="G578" s="15"/>
      <c r="J578" s="16"/>
      <c r="K578" s="21"/>
      <c r="L578" s="21"/>
      <c r="M578" s="21"/>
      <c r="N578" s="18"/>
      <c r="O578" s="13"/>
    </row>
    <row r="579">
      <c r="A579" s="15" t="str">
        <f t="shared" si="38"/>
        <v>E05:3cδ</v>
      </c>
      <c r="B579" s="15" t="s">
        <v>273</v>
      </c>
      <c r="C579" s="15">
        <v>0.0</v>
      </c>
      <c r="D579" s="15">
        <v>5.0</v>
      </c>
      <c r="E579" s="15">
        <v>3.0</v>
      </c>
      <c r="F579" s="15" t="s">
        <v>61</v>
      </c>
      <c r="G579" s="15"/>
      <c r="J579" s="16"/>
      <c r="K579" s="21"/>
      <c r="L579" s="21"/>
      <c r="M579" s="21"/>
      <c r="N579" s="18"/>
      <c r="O579" s="13"/>
    </row>
    <row r="580">
      <c r="A580" s="15" t="str">
        <f t="shared" si="38"/>
        <v>E05:3cε</v>
      </c>
      <c r="B580" s="15" t="s">
        <v>273</v>
      </c>
      <c r="C580" s="15">
        <v>0.0</v>
      </c>
      <c r="D580" s="15">
        <v>5.0</v>
      </c>
      <c r="E580" s="15">
        <v>3.0</v>
      </c>
      <c r="F580" s="15" t="s">
        <v>71</v>
      </c>
      <c r="G580" s="15"/>
      <c r="J580" s="16"/>
      <c r="K580" s="21"/>
      <c r="L580" s="21"/>
      <c r="M580" s="21"/>
      <c r="N580" s="18"/>
      <c r="O580" s="13"/>
    </row>
    <row r="581">
      <c r="A581" s="15" t="str">
        <f t="shared" si="38"/>
        <v>E05:3cζ</v>
      </c>
      <c r="B581" s="15" t="s">
        <v>273</v>
      </c>
      <c r="C581" s="15">
        <v>0.0</v>
      </c>
      <c r="D581" s="15">
        <v>5.0</v>
      </c>
      <c r="E581" s="15">
        <v>3.0</v>
      </c>
      <c r="F581" s="15" t="s">
        <v>81</v>
      </c>
      <c r="G581" s="15"/>
      <c r="J581" s="16"/>
      <c r="K581" s="21"/>
      <c r="L581" s="21"/>
      <c r="M581" s="21"/>
      <c r="N581" s="18"/>
      <c r="O581" s="13"/>
    </row>
    <row r="582">
      <c r="A582" s="15" t="str">
        <f t="shared" si="38"/>
        <v>E05:3cη</v>
      </c>
      <c r="B582" s="15" t="s">
        <v>273</v>
      </c>
      <c r="C582" s="15">
        <v>0.0</v>
      </c>
      <c r="D582" s="15">
        <v>5.0</v>
      </c>
      <c r="E582" s="15">
        <v>3.0</v>
      </c>
      <c r="F582" s="15" t="s">
        <v>97</v>
      </c>
      <c r="G582" s="15"/>
      <c r="J582" s="16"/>
      <c r="K582" s="21"/>
      <c r="L582" s="21"/>
      <c r="M582" s="21"/>
      <c r="N582" s="18"/>
      <c r="O582" s="13"/>
    </row>
    <row r="583">
      <c r="A583" s="15" t="str">
        <f t="shared" si="38"/>
        <v>E05:3cθ</v>
      </c>
      <c r="B583" s="15" t="s">
        <v>273</v>
      </c>
      <c r="C583" s="15">
        <v>0.0</v>
      </c>
      <c r="D583" s="15">
        <v>5.0</v>
      </c>
      <c r="E583" s="15">
        <v>3.0</v>
      </c>
      <c r="F583" s="15" t="s">
        <v>106</v>
      </c>
      <c r="G583" s="15"/>
      <c r="J583" s="16"/>
      <c r="K583" s="21"/>
      <c r="L583" s="21"/>
      <c r="M583" s="21"/>
      <c r="N583" s="18"/>
      <c r="O583" s="13"/>
    </row>
    <row r="584">
      <c r="A584" s="15" t="str">
        <f t="shared" si="38"/>
        <v>E05:3cι</v>
      </c>
      <c r="B584" s="15" t="s">
        <v>273</v>
      </c>
      <c r="C584" s="15">
        <v>0.0</v>
      </c>
      <c r="D584" s="15">
        <v>5.0</v>
      </c>
      <c r="E584" s="15">
        <v>3.0</v>
      </c>
      <c r="F584" s="15" t="s">
        <v>115</v>
      </c>
      <c r="G584" s="15"/>
      <c r="J584" s="16"/>
      <c r="K584" s="21"/>
      <c r="L584" s="21"/>
      <c r="M584" s="21"/>
      <c r="N584" s="18"/>
      <c r="O584" s="13"/>
    </row>
    <row r="585">
      <c r="A585" s="15" t="str">
        <f t="shared" si="38"/>
        <v>E05:3cκ</v>
      </c>
      <c r="B585" s="15" t="s">
        <v>273</v>
      </c>
      <c r="C585" s="15">
        <v>0.0</v>
      </c>
      <c r="D585" s="15">
        <v>5.0</v>
      </c>
      <c r="E585" s="15">
        <v>3.0</v>
      </c>
      <c r="F585" s="15" t="s">
        <v>124</v>
      </c>
      <c r="G585" s="15"/>
      <c r="J585" s="16"/>
      <c r="K585" s="21"/>
      <c r="L585" s="21"/>
      <c r="M585" s="21"/>
      <c r="N585" s="18"/>
      <c r="O585" s="13"/>
    </row>
    <row r="586">
      <c r="A586" s="15" t="str">
        <f t="shared" si="38"/>
        <v>E05:3cλ</v>
      </c>
      <c r="B586" s="15" t="s">
        <v>273</v>
      </c>
      <c r="C586" s="15">
        <v>0.0</v>
      </c>
      <c r="D586" s="15">
        <v>5.0</v>
      </c>
      <c r="E586" s="15">
        <v>3.0</v>
      </c>
      <c r="F586" s="15" t="s">
        <v>133</v>
      </c>
      <c r="G586" s="15"/>
      <c r="J586" s="16"/>
      <c r="K586" s="21"/>
      <c r="L586" s="21"/>
      <c r="M586" s="21"/>
      <c r="N586" s="18"/>
      <c r="O586" s="13"/>
    </row>
    <row r="587">
      <c r="A587" s="15" t="str">
        <f t="shared" si="38"/>
        <v>E05:3cμ</v>
      </c>
      <c r="B587" s="15" t="s">
        <v>273</v>
      </c>
      <c r="C587" s="15">
        <v>0.0</v>
      </c>
      <c r="D587" s="15">
        <v>5.0</v>
      </c>
      <c r="E587" s="15">
        <v>3.0</v>
      </c>
      <c r="F587" s="15" t="s">
        <v>142</v>
      </c>
      <c r="G587" s="15"/>
      <c r="J587" s="16"/>
      <c r="K587" s="21"/>
      <c r="L587" s="21"/>
      <c r="M587" s="21"/>
      <c r="N587" s="18"/>
      <c r="O587" s="13"/>
    </row>
    <row r="588">
      <c r="A588" s="15" t="str">
        <f t="shared" si="38"/>
        <v>E05:3cν</v>
      </c>
      <c r="B588" s="15" t="s">
        <v>273</v>
      </c>
      <c r="C588" s="15">
        <v>0.0</v>
      </c>
      <c r="D588" s="15">
        <v>5.0</v>
      </c>
      <c r="E588" s="15">
        <v>3.0</v>
      </c>
      <c r="F588" s="15" t="s">
        <v>151</v>
      </c>
      <c r="G588" s="15"/>
      <c r="J588" s="16"/>
      <c r="K588" s="21"/>
      <c r="L588" s="21"/>
      <c r="M588" s="21"/>
      <c r="N588" s="18"/>
      <c r="O588" s="13"/>
    </row>
    <row r="589">
      <c r="A589" s="15" t="str">
        <f t="shared" si="38"/>
        <v>E05:3cξ</v>
      </c>
      <c r="B589" s="15" t="s">
        <v>273</v>
      </c>
      <c r="C589" s="15">
        <v>0.0</v>
      </c>
      <c r="D589" s="15">
        <v>5.0</v>
      </c>
      <c r="E589" s="15">
        <v>3.0</v>
      </c>
      <c r="F589" s="15" t="s">
        <v>160</v>
      </c>
      <c r="G589" s="15"/>
      <c r="J589" s="16"/>
      <c r="K589" s="21"/>
      <c r="L589" s="21"/>
      <c r="M589" s="21"/>
      <c r="N589" s="18"/>
      <c r="O589" s="13"/>
    </row>
    <row r="590">
      <c r="A590" s="15" t="str">
        <f t="shared" si="38"/>
        <v>E05:3cο</v>
      </c>
      <c r="B590" s="15" t="s">
        <v>273</v>
      </c>
      <c r="C590" s="15">
        <v>0.0</v>
      </c>
      <c r="D590" s="15">
        <v>5.0</v>
      </c>
      <c r="E590" s="15">
        <v>3.0</v>
      </c>
      <c r="F590" s="15" t="s">
        <v>169</v>
      </c>
      <c r="G590" s="15"/>
      <c r="J590" s="16"/>
      <c r="K590" s="21"/>
      <c r="L590" s="21"/>
      <c r="M590" s="21"/>
      <c r="N590" s="18"/>
      <c r="O590" s="13"/>
    </row>
    <row r="591">
      <c r="A591" s="15" t="str">
        <f t="shared" si="38"/>
        <v>E05:3cπ</v>
      </c>
      <c r="B591" s="15" t="s">
        <v>273</v>
      </c>
      <c r="C591" s="15">
        <v>0.0</v>
      </c>
      <c r="D591" s="15">
        <v>5.0</v>
      </c>
      <c r="E591" s="15">
        <v>3.0</v>
      </c>
      <c r="F591" s="15" t="s">
        <v>189</v>
      </c>
      <c r="G591" s="15"/>
      <c r="J591" s="16"/>
      <c r="K591" s="21"/>
      <c r="L591" s="21"/>
      <c r="M591" s="21"/>
      <c r="N591" s="18"/>
      <c r="O591" s="13"/>
    </row>
    <row r="592">
      <c r="A592" s="15" t="str">
        <f t="shared" si="38"/>
        <v>E05:3cρ</v>
      </c>
      <c r="B592" s="15" t="s">
        <v>273</v>
      </c>
      <c r="C592" s="15">
        <v>0.0</v>
      </c>
      <c r="D592" s="15">
        <v>5.0</v>
      </c>
      <c r="E592" s="15">
        <v>3.0</v>
      </c>
      <c r="F592" s="15" t="s">
        <v>199</v>
      </c>
      <c r="G592" s="15"/>
      <c r="J592" s="16"/>
      <c r="K592" s="21"/>
      <c r="L592" s="21"/>
      <c r="M592" s="21"/>
      <c r="N592" s="18"/>
      <c r="O592" s="13"/>
    </row>
    <row r="593">
      <c r="A593" s="15" t="str">
        <f t="shared" si="38"/>
        <v>E05:3cσ</v>
      </c>
      <c r="B593" s="15" t="s">
        <v>273</v>
      </c>
      <c r="C593" s="15">
        <v>0.0</v>
      </c>
      <c r="D593" s="15">
        <v>5.0</v>
      </c>
      <c r="E593" s="15">
        <v>3.0</v>
      </c>
      <c r="F593" s="15" t="s">
        <v>208</v>
      </c>
      <c r="G593" s="15"/>
      <c r="J593" s="16"/>
      <c r="K593" s="21"/>
      <c r="L593" s="21"/>
      <c r="M593" s="21"/>
      <c r="N593" s="18"/>
      <c r="O593" s="13"/>
    </row>
    <row r="594">
      <c r="A594" s="15" t="str">
        <f t="shared" si="38"/>
        <v>E05:3g</v>
      </c>
      <c r="B594" s="15" t="s">
        <v>273</v>
      </c>
      <c r="C594" s="15">
        <v>0.0</v>
      </c>
      <c r="D594" s="15">
        <v>5.0</v>
      </c>
      <c r="E594" s="15">
        <v>3.0</v>
      </c>
      <c r="F594" s="8" t="s">
        <v>12</v>
      </c>
      <c r="G594" s="15" t="s">
        <v>22</v>
      </c>
      <c r="H594" t="s">
        <v>93</v>
      </c>
      <c r="I594" t="s">
        <v>465</v>
      </c>
      <c r="J594" s="16">
        <v>15.0</v>
      </c>
      <c r="K594" s="21">
        <v>-240.0</v>
      </c>
      <c r="L594" s="21">
        <v>-254.0</v>
      </c>
      <c r="M594" s="21">
        <v>-245.0</v>
      </c>
      <c r="N594" s="18" t="s">
        <v>26</v>
      </c>
      <c r="O594" s="13" t="s">
        <v>313</v>
      </c>
      <c r="P594" t="s">
        <v>311</v>
      </c>
      <c r="Q594" t="s">
        <v>276</v>
      </c>
      <c r="R594" t="s">
        <v>47</v>
      </c>
      <c r="S594" t="s">
        <v>26</v>
      </c>
      <c r="T594" t="s">
        <v>47</v>
      </c>
      <c r="U594" t="s">
        <v>26</v>
      </c>
    </row>
    <row r="595" hidden="1">
      <c r="A595" s="15" t="str">
        <f>if(OR(G595="Secondary Relay",G595="Prime Relay",G595="Citadel Class Relay"),F595,join("",if(B595="East Rim","E",if(B595="South Rim","S",if(B595="West Rim","W","N"))),C595,D595,":",E595,if(F595="S","",F595)))</f>
        <v>E05:3</v>
      </c>
      <c r="B595" s="15" t="s">
        <v>273</v>
      </c>
      <c r="C595" s="15">
        <v>0.0</v>
      </c>
      <c r="D595" s="15">
        <v>5.0</v>
      </c>
      <c r="E595" s="15">
        <v>3.0</v>
      </c>
      <c r="F595" s="8" t="s">
        <v>302</v>
      </c>
      <c r="G595" s="8" t="s">
        <v>303</v>
      </c>
      <c r="H595" t="s">
        <v>278</v>
      </c>
      <c r="I595" t="s">
        <v>447</v>
      </c>
      <c r="J595" s="16"/>
      <c r="K595" s="21"/>
      <c r="L595" s="21"/>
      <c r="M595" s="21"/>
      <c r="N595" s="18"/>
      <c r="O595" s="13"/>
      <c r="P595" t="s">
        <v>47</v>
      </c>
      <c r="Q595" t="s">
        <v>57</v>
      </c>
      <c r="R595" t="s">
        <v>57</v>
      </c>
      <c r="S595" t="s">
        <v>26</v>
      </c>
      <c r="T595" t="s">
        <v>37</v>
      </c>
      <c r="U595" t="s">
        <v>26</v>
      </c>
    </row>
    <row r="596">
      <c r="A596" s="15" t="str">
        <f t="shared" ref="A596:A612" si="39">if(OR(G596="Secondary Relay",G596="Prime Relay"),F596,join("",if(B596="East Rim","E",if(B596="South Rim","S",if(B596="West Rim","W","N"))),C596,D596,":",E596,if(F596="S","",F596)))</f>
        <v>E05:3gα</v>
      </c>
      <c r="B596" s="15" t="s">
        <v>273</v>
      </c>
      <c r="C596" s="15">
        <v>0.0</v>
      </c>
      <c r="D596" s="15">
        <v>5.0</v>
      </c>
      <c r="E596" s="15">
        <v>3.0</v>
      </c>
      <c r="F596" s="15" t="s">
        <v>35</v>
      </c>
      <c r="G596" s="15"/>
      <c r="J596" s="16"/>
      <c r="K596" s="21"/>
      <c r="L596" s="21"/>
      <c r="M596" s="21"/>
      <c r="N596" s="18"/>
      <c r="O596" s="13"/>
    </row>
    <row r="597">
      <c r="A597" s="15" t="str">
        <f t="shared" si="39"/>
        <v>E05:3gβ</v>
      </c>
      <c r="B597" s="15" t="s">
        <v>273</v>
      </c>
      <c r="C597" s="15">
        <v>0.0</v>
      </c>
      <c r="D597" s="15">
        <v>5.0</v>
      </c>
      <c r="E597" s="15">
        <v>3.0</v>
      </c>
      <c r="F597" s="15" t="s">
        <v>45</v>
      </c>
      <c r="G597" s="15"/>
      <c r="J597" s="16"/>
      <c r="K597" s="21"/>
      <c r="L597" s="21"/>
      <c r="M597" s="21"/>
      <c r="N597" s="18"/>
      <c r="O597" s="13"/>
    </row>
    <row r="598">
      <c r="A598" s="15" t="str">
        <f t="shared" si="39"/>
        <v>E05:3gγ</v>
      </c>
      <c r="B598" s="15" t="s">
        <v>273</v>
      </c>
      <c r="C598" s="15">
        <v>0.0</v>
      </c>
      <c r="D598" s="15">
        <v>5.0</v>
      </c>
      <c r="E598" s="15">
        <v>3.0</v>
      </c>
      <c r="F598" s="15" t="s">
        <v>55</v>
      </c>
      <c r="G598" s="15"/>
      <c r="J598" s="16"/>
      <c r="K598" s="21"/>
      <c r="L598" s="21"/>
      <c r="M598" s="21"/>
      <c r="N598" s="18"/>
      <c r="O598" s="13"/>
    </row>
    <row r="599">
      <c r="A599" s="15" t="str">
        <f t="shared" si="39"/>
        <v>E05:3gδ</v>
      </c>
      <c r="B599" s="15" t="s">
        <v>273</v>
      </c>
      <c r="C599" s="15">
        <v>0.0</v>
      </c>
      <c r="D599" s="15">
        <v>5.0</v>
      </c>
      <c r="E599" s="15">
        <v>3.0</v>
      </c>
      <c r="F599" s="15" t="s">
        <v>65</v>
      </c>
      <c r="G599" s="15"/>
      <c r="J599" s="16"/>
      <c r="K599" s="21"/>
      <c r="L599" s="21"/>
      <c r="M599" s="21"/>
      <c r="N599" s="18"/>
      <c r="O599" s="13"/>
    </row>
    <row r="600">
      <c r="A600" s="15" t="str">
        <f t="shared" si="39"/>
        <v>E05:3gε</v>
      </c>
      <c r="B600" s="15" t="s">
        <v>273</v>
      </c>
      <c r="C600" s="15">
        <v>0.0</v>
      </c>
      <c r="D600" s="15">
        <v>5.0</v>
      </c>
      <c r="E600" s="15">
        <v>3.0</v>
      </c>
      <c r="F600" s="15" t="s">
        <v>75</v>
      </c>
      <c r="G600" s="15"/>
      <c r="J600" s="16"/>
      <c r="K600" s="21"/>
      <c r="L600" s="21"/>
      <c r="M600" s="21"/>
      <c r="N600" s="18"/>
      <c r="O600" s="13"/>
    </row>
    <row r="601">
      <c r="A601" s="15" t="str">
        <f t="shared" si="39"/>
        <v>E05:3gζ</v>
      </c>
      <c r="B601" s="15" t="s">
        <v>273</v>
      </c>
      <c r="C601" s="15">
        <v>0.0</v>
      </c>
      <c r="D601" s="15">
        <v>5.0</v>
      </c>
      <c r="E601" s="15">
        <v>3.0</v>
      </c>
      <c r="F601" s="15" t="s">
        <v>85</v>
      </c>
      <c r="G601" s="15"/>
      <c r="J601" s="16"/>
      <c r="K601" s="21"/>
      <c r="L601" s="21"/>
      <c r="M601" s="21"/>
      <c r="N601" s="18"/>
      <c r="O601" s="13"/>
    </row>
    <row r="602">
      <c r="A602" s="15" t="str">
        <f t="shared" si="39"/>
        <v>E05:3gη</v>
      </c>
      <c r="B602" s="15" t="s">
        <v>273</v>
      </c>
      <c r="C602" s="15">
        <v>0.0</v>
      </c>
      <c r="D602" s="15">
        <v>5.0</v>
      </c>
      <c r="E602" s="15">
        <v>3.0</v>
      </c>
      <c r="F602" s="15" t="s">
        <v>101</v>
      </c>
      <c r="G602" s="15"/>
      <c r="J602" s="16"/>
      <c r="K602" s="21"/>
      <c r="L602" s="21"/>
      <c r="M602" s="21"/>
      <c r="N602" s="18"/>
      <c r="O602" s="13"/>
    </row>
    <row r="603">
      <c r="A603" s="15" t="str">
        <f t="shared" si="39"/>
        <v>E05:3gθ</v>
      </c>
      <c r="B603" s="15" t="s">
        <v>273</v>
      </c>
      <c r="C603" s="15">
        <v>0.0</v>
      </c>
      <c r="D603" s="15">
        <v>5.0</v>
      </c>
      <c r="E603" s="15">
        <v>3.0</v>
      </c>
      <c r="F603" s="15" t="s">
        <v>110</v>
      </c>
      <c r="G603" s="15"/>
      <c r="J603" s="16"/>
      <c r="K603" s="21"/>
      <c r="L603" s="21"/>
      <c r="M603" s="21"/>
      <c r="N603" s="18"/>
      <c r="O603" s="13"/>
    </row>
    <row r="604">
      <c r="A604" s="15" t="str">
        <f t="shared" si="39"/>
        <v>E05:3gι</v>
      </c>
      <c r="B604" s="15" t="s">
        <v>273</v>
      </c>
      <c r="C604" s="15">
        <v>0.0</v>
      </c>
      <c r="D604" s="15">
        <v>5.0</v>
      </c>
      <c r="E604" s="15">
        <v>3.0</v>
      </c>
      <c r="F604" s="15" t="s">
        <v>119</v>
      </c>
      <c r="G604" s="15"/>
      <c r="J604" s="16"/>
      <c r="K604" s="21"/>
      <c r="L604" s="21"/>
      <c r="M604" s="21"/>
      <c r="N604" s="18"/>
      <c r="O604" s="13"/>
    </row>
    <row r="605">
      <c r="A605" s="15" t="str">
        <f t="shared" si="39"/>
        <v>E05:3gκ</v>
      </c>
      <c r="B605" s="15" t="s">
        <v>273</v>
      </c>
      <c r="C605" s="15">
        <v>0.0</v>
      </c>
      <c r="D605" s="15">
        <v>5.0</v>
      </c>
      <c r="E605" s="15">
        <v>3.0</v>
      </c>
      <c r="F605" s="15" t="s">
        <v>128</v>
      </c>
      <c r="G605" s="15"/>
      <c r="J605" s="16"/>
      <c r="K605" s="21"/>
      <c r="L605" s="21"/>
      <c r="M605" s="21"/>
      <c r="N605" s="18"/>
      <c r="O605" s="13"/>
    </row>
    <row r="606">
      <c r="A606" s="15" t="str">
        <f t="shared" si="39"/>
        <v>E05:3gλ</v>
      </c>
      <c r="B606" s="15" t="s">
        <v>273</v>
      </c>
      <c r="C606" s="15">
        <v>0.0</v>
      </c>
      <c r="D606" s="15">
        <v>5.0</v>
      </c>
      <c r="E606" s="15">
        <v>3.0</v>
      </c>
      <c r="F606" s="15" t="s">
        <v>137</v>
      </c>
      <c r="G606" s="15"/>
      <c r="J606" s="16"/>
      <c r="K606" s="21"/>
      <c r="L606" s="21"/>
      <c r="M606" s="21"/>
      <c r="N606" s="18"/>
      <c r="O606" s="13"/>
    </row>
    <row r="607">
      <c r="A607" s="15" t="str">
        <f t="shared" si="39"/>
        <v>E05:3gμ</v>
      </c>
      <c r="B607" s="15" t="s">
        <v>273</v>
      </c>
      <c r="C607" s="15">
        <v>0.0</v>
      </c>
      <c r="D607" s="15">
        <v>5.0</v>
      </c>
      <c r="E607" s="15">
        <v>3.0</v>
      </c>
      <c r="F607" s="15" t="s">
        <v>146</v>
      </c>
      <c r="G607" s="15"/>
      <c r="J607" s="16"/>
      <c r="K607" s="21"/>
      <c r="L607" s="21"/>
      <c r="M607" s="21"/>
      <c r="N607" s="18"/>
      <c r="O607" s="13"/>
    </row>
    <row r="608">
      <c r="A608" s="15" t="str">
        <f t="shared" si="39"/>
        <v>E05:3gν</v>
      </c>
      <c r="B608" s="15" t="s">
        <v>273</v>
      </c>
      <c r="C608" s="15">
        <v>0.0</v>
      </c>
      <c r="D608" s="15">
        <v>5.0</v>
      </c>
      <c r="E608" s="15">
        <v>3.0</v>
      </c>
      <c r="F608" s="15" t="s">
        <v>155</v>
      </c>
      <c r="G608" s="15"/>
      <c r="J608" s="16"/>
      <c r="K608" s="21"/>
      <c r="L608" s="21"/>
      <c r="M608" s="21"/>
      <c r="N608" s="18"/>
      <c r="O608" s="13"/>
    </row>
    <row r="609">
      <c r="A609" s="15" t="str">
        <f t="shared" si="39"/>
        <v>E05:3gξ</v>
      </c>
      <c r="B609" s="15" t="s">
        <v>273</v>
      </c>
      <c r="C609" s="15">
        <v>0.0</v>
      </c>
      <c r="D609" s="15">
        <v>5.0</v>
      </c>
      <c r="E609" s="15">
        <v>3.0</v>
      </c>
      <c r="F609" s="15" t="s">
        <v>164</v>
      </c>
      <c r="G609" s="15"/>
      <c r="J609" s="16"/>
      <c r="K609" s="21"/>
      <c r="L609" s="21"/>
      <c r="M609" s="21"/>
      <c r="N609" s="18"/>
      <c r="O609" s="13"/>
    </row>
    <row r="610">
      <c r="A610" s="15" t="str">
        <f t="shared" si="39"/>
        <v>E05:3gο</v>
      </c>
      <c r="B610" s="15" t="s">
        <v>273</v>
      </c>
      <c r="C610" s="15">
        <v>0.0</v>
      </c>
      <c r="D610" s="15">
        <v>5.0</v>
      </c>
      <c r="E610" s="15">
        <v>3.0</v>
      </c>
      <c r="F610" s="15" t="s">
        <v>173</v>
      </c>
      <c r="G610" s="15"/>
      <c r="J610" s="16"/>
      <c r="K610" s="21"/>
      <c r="L610" s="21"/>
      <c r="M610" s="21"/>
      <c r="N610" s="18"/>
      <c r="O610" s="13"/>
    </row>
    <row r="611">
      <c r="A611" s="15" t="str">
        <f t="shared" si="39"/>
        <v>E05:4a</v>
      </c>
      <c r="B611" s="15" t="s">
        <v>273</v>
      </c>
      <c r="C611" s="15">
        <v>0.0</v>
      </c>
      <c r="D611" s="15">
        <v>5.0</v>
      </c>
      <c r="E611" s="15">
        <v>4.0</v>
      </c>
      <c r="F611" s="8" t="s">
        <v>6</v>
      </c>
      <c r="G611" s="15" t="s">
        <v>22</v>
      </c>
      <c r="H611" t="s">
        <v>88</v>
      </c>
      <c r="I611" t="s">
        <v>355</v>
      </c>
      <c r="J611" s="16">
        <v>5.0</v>
      </c>
      <c r="K611" s="21">
        <v>577.0</v>
      </c>
      <c r="L611" s="21">
        <v>400.0</v>
      </c>
      <c r="M611" s="21">
        <v>491.0</v>
      </c>
      <c r="N611" s="18" t="s">
        <v>26</v>
      </c>
      <c r="O611" s="13" t="s">
        <v>415</v>
      </c>
      <c r="P611" t="s">
        <v>37</v>
      </c>
      <c r="Q611" t="s">
        <v>57</v>
      </c>
      <c r="R611" t="s">
        <v>57</v>
      </c>
      <c r="S611" t="s">
        <v>47</v>
      </c>
      <c r="T611" t="s">
        <v>26</v>
      </c>
      <c r="U611" t="s">
        <v>26</v>
      </c>
    </row>
    <row r="612" hidden="1">
      <c r="A612" s="15" t="str">
        <f t="shared" si="39"/>
        <v>E05:4b</v>
      </c>
      <c r="B612" s="15" t="s">
        <v>273</v>
      </c>
      <c r="C612" s="15">
        <v>0.0</v>
      </c>
      <c r="D612" s="15">
        <v>5.0</v>
      </c>
      <c r="E612" s="15">
        <v>4.0</v>
      </c>
      <c r="F612" s="8" t="s">
        <v>7</v>
      </c>
      <c r="G612" s="15" t="s">
        <v>23</v>
      </c>
      <c r="H612" t="s">
        <v>87</v>
      </c>
      <c r="I612" t="s">
        <v>466</v>
      </c>
      <c r="J612" s="16">
        <v>0.0</v>
      </c>
      <c r="K612" s="21">
        <v>118.0</v>
      </c>
      <c r="L612" s="21">
        <v>115.0</v>
      </c>
      <c r="M612" s="21">
        <v>117.0</v>
      </c>
      <c r="N612" s="18">
        <v>0.76</v>
      </c>
      <c r="O612" s="13" t="s">
        <v>275</v>
      </c>
      <c r="P612" t="s">
        <v>57</v>
      </c>
      <c r="Q612" t="s">
        <v>57</v>
      </c>
      <c r="R612" t="s">
        <v>37</v>
      </c>
      <c r="S612" t="s">
        <v>26</v>
      </c>
      <c r="T612" t="s">
        <v>47</v>
      </c>
      <c r="U612" t="s">
        <v>26</v>
      </c>
    </row>
    <row r="613" hidden="1">
      <c r="A613" s="15" t="str">
        <f>if(OR(G613="Secondary Relay",G613="Prime Relay",G613="Citadel Class Relay"),F613,join("",if(B613="East Rim","E",if(B613="South Rim","S",if(B613="West Rim","W","N"))),C613,D613,":",E613,if(F613="S","",F613)))</f>
        <v>E05:4</v>
      </c>
      <c r="B613" s="15" t="s">
        <v>273</v>
      </c>
      <c r="C613" s="15">
        <v>0.0</v>
      </c>
      <c r="D613" s="15">
        <v>5.0</v>
      </c>
      <c r="E613" s="15">
        <v>4.0</v>
      </c>
      <c r="F613" s="8" t="s">
        <v>302</v>
      </c>
      <c r="G613" s="8" t="s">
        <v>303</v>
      </c>
      <c r="H613" t="s">
        <v>278</v>
      </c>
      <c r="I613" t="s">
        <v>467</v>
      </c>
      <c r="J613" s="16"/>
      <c r="K613" s="21"/>
      <c r="L613" s="21"/>
      <c r="M613" s="21"/>
      <c r="N613" s="18"/>
      <c r="O613" s="13"/>
      <c r="P613" t="s">
        <v>57</v>
      </c>
      <c r="Q613" t="s">
        <v>37</v>
      </c>
      <c r="R613" t="s">
        <v>57</v>
      </c>
      <c r="S613" t="s">
        <v>47</v>
      </c>
      <c r="T613" t="s">
        <v>26</v>
      </c>
      <c r="U613" t="s">
        <v>26</v>
      </c>
    </row>
    <row r="614">
      <c r="A614" s="15" t="str">
        <f t="shared" ref="A614:A638" si="40">if(OR(G614="Secondary Relay",G614="Prime Relay"),F614,join("",if(B614="East Rim","E",if(B614="South Rim","S",if(B614="West Rim","W","N"))),C614,D614,":",E614,if(F614="S","",F614)))</f>
        <v>E05:4aα</v>
      </c>
      <c r="B614" s="15" t="s">
        <v>273</v>
      </c>
      <c r="C614" s="15">
        <v>0.0</v>
      </c>
      <c r="D614" s="15">
        <v>5.0</v>
      </c>
      <c r="E614" s="15">
        <v>4.0</v>
      </c>
      <c r="F614" s="15" t="s">
        <v>29</v>
      </c>
      <c r="G614" s="15"/>
      <c r="J614" s="16"/>
      <c r="K614" s="21"/>
      <c r="L614" s="21"/>
      <c r="M614" s="21"/>
      <c r="N614" s="18"/>
      <c r="O614" s="13"/>
    </row>
    <row r="615">
      <c r="A615" s="15" t="str">
        <f t="shared" si="40"/>
        <v>E05:4aβ</v>
      </c>
      <c r="B615" s="15" t="s">
        <v>273</v>
      </c>
      <c r="C615" s="15">
        <v>0.0</v>
      </c>
      <c r="D615" s="15">
        <v>5.0</v>
      </c>
      <c r="E615" s="15">
        <v>4.0</v>
      </c>
      <c r="F615" s="15" t="s">
        <v>39</v>
      </c>
      <c r="G615" s="15"/>
      <c r="J615" s="16"/>
      <c r="K615" s="21"/>
      <c r="L615" s="21"/>
      <c r="M615" s="21"/>
      <c r="N615" s="18"/>
      <c r="O615" s="13"/>
    </row>
    <row r="616">
      <c r="A616" s="15" t="str">
        <f t="shared" si="40"/>
        <v>E05:4aγ</v>
      </c>
      <c r="B616" s="15" t="s">
        <v>273</v>
      </c>
      <c r="C616" s="15">
        <v>0.0</v>
      </c>
      <c r="D616" s="15">
        <v>5.0</v>
      </c>
      <c r="E616" s="15">
        <v>4.0</v>
      </c>
      <c r="F616" s="15" t="s">
        <v>49</v>
      </c>
      <c r="G616" s="15"/>
      <c r="J616" s="16"/>
      <c r="K616" s="21"/>
      <c r="L616" s="21"/>
      <c r="M616" s="21"/>
      <c r="N616" s="18"/>
      <c r="O616" s="13"/>
    </row>
    <row r="617">
      <c r="A617" s="15" t="str">
        <f t="shared" si="40"/>
        <v>E05:4aδ</v>
      </c>
      <c r="B617" s="15" t="s">
        <v>273</v>
      </c>
      <c r="C617" s="15">
        <v>0.0</v>
      </c>
      <c r="D617" s="15">
        <v>5.0</v>
      </c>
      <c r="E617" s="15">
        <v>4.0</v>
      </c>
      <c r="F617" s="15" t="s">
        <v>59</v>
      </c>
      <c r="G617" s="15"/>
      <c r="J617" s="16"/>
      <c r="K617" s="21"/>
      <c r="L617" s="21"/>
      <c r="M617" s="21"/>
      <c r="N617" s="18"/>
      <c r="O617" s="13"/>
    </row>
    <row r="618">
      <c r="A618" s="15" t="str">
        <f t="shared" si="40"/>
        <v>E05:4aε</v>
      </c>
      <c r="B618" s="15" t="s">
        <v>273</v>
      </c>
      <c r="C618" s="15">
        <v>0.0</v>
      </c>
      <c r="D618" s="15">
        <v>5.0</v>
      </c>
      <c r="E618" s="15">
        <v>4.0</v>
      </c>
      <c r="F618" s="15" t="s">
        <v>69</v>
      </c>
      <c r="G618" s="15"/>
      <c r="J618" s="16"/>
      <c r="K618" s="21"/>
      <c r="L618" s="21"/>
      <c r="M618" s="21"/>
      <c r="N618" s="18"/>
      <c r="O618" s="13"/>
    </row>
    <row r="619">
      <c r="A619" s="15" t="str">
        <f t="shared" si="40"/>
        <v>E05:5a</v>
      </c>
      <c r="B619" s="15" t="s">
        <v>273</v>
      </c>
      <c r="C619" s="15">
        <v>0.0</v>
      </c>
      <c r="D619" s="15">
        <v>5.0</v>
      </c>
      <c r="E619" s="15">
        <v>5.0</v>
      </c>
      <c r="F619" s="8" t="s">
        <v>6</v>
      </c>
      <c r="G619" s="15" t="s">
        <v>22</v>
      </c>
      <c r="H619" t="s">
        <v>88</v>
      </c>
      <c r="I619" t="s">
        <v>456</v>
      </c>
      <c r="J619" s="16">
        <v>3.0</v>
      </c>
      <c r="K619" s="21">
        <v>-9.0</v>
      </c>
      <c r="L619" s="21">
        <v>-51.0</v>
      </c>
      <c r="M619" s="21">
        <v>-30.0</v>
      </c>
      <c r="N619" s="18" t="s">
        <v>26</v>
      </c>
      <c r="O619" s="13" t="s">
        <v>290</v>
      </c>
      <c r="P619" t="s">
        <v>57</v>
      </c>
      <c r="Q619" t="s">
        <v>47</v>
      </c>
      <c r="R619" t="s">
        <v>276</v>
      </c>
      <c r="S619" t="s">
        <v>26</v>
      </c>
      <c r="T619" t="s">
        <v>47</v>
      </c>
      <c r="U619" t="s">
        <v>26</v>
      </c>
    </row>
    <row r="620">
      <c r="A620" s="15" t="str">
        <f t="shared" si="40"/>
        <v>E05:5aα</v>
      </c>
      <c r="B620" s="15" t="s">
        <v>273</v>
      </c>
      <c r="C620" s="15">
        <v>0.0</v>
      </c>
      <c r="D620" s="15">
        <v>5.0</v>
      </c>
      <c r="E620" s="15">
        <v>5.0</v>
      </c>
      <c r="F620" s="15" t="s">
        <v>29</v>
      </c>
      <c r="G620" s="15"/>
      <c r="J620" s="16"/>
      <c r="K620" s="21"/>
      <c r="L620" s="21"/>
      <c r="M620" s="21"/>
      <c r="N620" s="18"/>
      <c r="O620" s="13"/>
    </row>
    <row r="621">
      <c r="A621" s="15" t="str">
        <f t="shared" si="40"/>
        <v>E05:5aβ</v>
      </c>
      <c r="B621" s="15" t="s">
        <v>273</v>
      </c>
      <c r="C621" s="15">
        <v>0.0</v>
      </c>
      <c r="D621" s="15">
        <v>5.0</v>
      </c>
      <c r="E621" s="15">
        <v>5.0</v>
      </c>
      <c r="F621" s="15" t="s">
        <v>39</v>
      </c>
      <c r="G621" s="15"/>
      <c r="J621" s="16"/>
      <c r="K621" s="21"/>
      <c r="L621" s="21"/>
      <c r="M621" s="21"/>
      <c r="N621" s="18"/>
      <c r="O621" s="13"/>
    </row>
    <row r="622">
      <c r="A622" s="15" t="str">
        <f t="shared" si="40"/>
        <v>E05:5aγ</v>
      </c>
      <c r="B622" s="15" t="s">
        <v>273</v>
      </c>
      <c r="C622" s="15">
        <v>0.0</v>
      </c>
      <c r="D622" s="15">
        <v>5.0</v>
      </c>
      <c r="E622" s="15">
        <v>5.0</v>
      </c>
      <c r="F622" s="15" t="s">
        <v>49</v>
      </c>
      <c r="G622" s="15"/>
      <c r="J622" s="16"/>
      <c r="K622" s="21"/>
      <c r="L622" s="21"/>
      <c r="M622" s="21"/>
      <c r="N622" s="18"/>
      <c r="O622" s="13"/>
    </row>
    <row r="623">
      <c r="A623" s="15" t="str">
        <f t="shared" si="40"/>
        <v>E05:5b</v>
      </c>
      <c r="B623" s="15" t="s">
        <v>273</v>
      </c>
      <c r="C623" s="15">
        <v>0.0</v>
      </c>
      <c r="D623" s="15">
        <v>5.0</v>
      </c>
      <c r="E623" s="15">
        <v>5.0</v>
      </c>
      <c r="F623" s="8" t="s">
        <v>7</v>
      </c>
      <c r="G623" s="15" t="s">
        <v>22</v>
      </c>
      <c r="H623" t="s">
        <v>91</v>
      </c>
      <c r="I623" t="s">
        <v>468</v>
      </c>
      <c r="J623" s="16">
        <v>14.0</v>
      </c>
      <c r="K623" s="21">
        <v>-64.0</v>
      </c>
      <c r="L623" s="21">
        <v>-104.0</v>
      </c>
      <c r="M623" s="21">
        <v>-82.0</v>
      </c>
      <c r="N623" s="18" t="s">
        <v>26</v>
      </c>
      <c r="O623" s="13" t="s">
        <v>354</v>
      </c>
      <c r="P623" t="s">
        <v>26</v>
      </c>
      <c r="Q623" t="s">
        <v>57</v>
      </c>
      <c r="R623" t="s">
        <v>276</v>
      </c>
      <c r="S623" t="s">
        <v>47</v>
      </c>
      <c r="T623" t="s">
        <v>26</v>
      </c>
      <c r="U623" t="s">
        <v>26</v>
      </c>
    </row>
    <row r="624">
      <c r="A624" s="15" t="str">
        <f t="shared" si="40"/>
        <v>E05:5bα</v>
      </c>
      <c r="B624" s="15" t="s">
        <v>273</v>
      </c>
      <c r="C624" s="15">
        <v>0.0</v>
      </c>
      <c r="D624" s="15">
        <v>5.0</v>
      </c>
      <c r="E624" s="15">
        <v>5.0</v>
      </c>
      <c r="F624" s="15" t="s">
        <v>30</v>
      </c>
      <c r="G624" s="15"/>
      <c r="J624" s="16"/>
      <c r="K624" s="21"/>
      <c r="L624" s="21"/>
      <c r="M624" s="21"/>
      <c r="N624" s="18"/>
      <c r="O624" s="13"/>
    </row>
    <row r="625">
      <c r="A625" s="15" t="str">
        <f t="shared" si="40"/>
        <v>E05:5bβ</v>
      </c>
      <c r="B625" s="15" t="s">
        <v>273</v>
      </c>
      <c r="C625" s="15">
        <v>0.0</v>
      </c>
      <c r="D625" s="15">
        <v>5.0</v>
      </c>
      <c r="E625" s="15">
        <v>5.0</v>
      </c>
      <c r="F625" s="15" t="s">
        <v>40</v>
      </c>
      <c r="G625" s="15"/>
      <c r="J625" s="16"/>
      <c r="K625" s="21"/>
      <c r="L625" s="21"/>
      <c r="M625" s="21"/>
      <c r="N625" s="18"/>
      <c r="O625" s="13"/>
    </row>
    <row r="626">
      <c r="A626" s="15" t="str">
        <f t="shared" si="40"/>
        <v>E05:5bγ</v>
      </c>
      <c r="B626" s="15" t="s">
        <v>273</v>
      </c>
      <c r="C626" s="15">
        <v>0.0</v>
      </c>
      <c r="D626" s="15">
        <v>5.0</v>
      </c>
      <c r="E626" s="15">
        <v>5.0</v>
      </c>
      <c r="F626" s="15" t="s">
        <v>50</v>
      </c>
      <c r="G626" s="15"/>
      <c r="J626" s="16"/>
      <c r="K626" s="21"/>
      <c r="L626" s="21"/>
      <c r="M626" s="21"/>
      <c r="N626" s="18"/>
      <c r="O626" s="13"/>
    </row>
    <row r="627">
      <c r="A627" s="15" t="str">
        <f t="shared" si="40"/>
        <v>E05:5bδ</v>
      </c>
      <c r="B627" s="15" t="s">
        <v>273</v>
      </c>
      <c r="C627" s="15">
        <v>0.0</v>
      </c>
      <c r="D627" s="15">
        <v>5.0</v>
      </c>
      <c r="E627" s="15">
        <v>5.0</v>
      </c>
      <c r="F627" s="15" t="s">
        <v>60</v>
      </c>
      <c r="G627" s="15"/>
      <c r="J627" s="16"/>
      <c r="K627" s="21"/>
      <c r="L627" s="21"/>
      <c r="M627" s="21"/>
      <c r="N627" s="18"/>
      <c r="O627" s="13"/>
    </row>
    <row r="628">
      <c r="A628" s="15" t="str">
        <f t="shared" si="40"/>
        <v>E05:5bε</v>
      </c>
      <c r="B628" s="15" t="s">
        <v>273</v>
      </c>
      <c r="C628" s="15">
        <v>0.0</v>
      </c>
      <c r="D628" s="15">
        <v>5.0</v>
      </c>
      <c r="E628" s="15">
        <v>5.0</v>
      </c>
      <c r="F628" s="15" t="s">
        <v>70</v>
      </c>
      <c r="G628" s="15"/>
      <c r="J628" s="16"/>
      <c r="K628" s="21"/>
      <c r="L628" s="21"/>
      <c r="M628" s="21"/>
      <c r="N628" s="18"/>
      <c r="O628" s="13"/>
    </row>
    <row r="629">
      <c r="A629" s="15" t="str">
        <f t="shared" si="40"/>
        <v>E05:5bζ</v>
      </c>
      <c r="B629" s="15" t="s">
        <v>273</v>
      </c>
      <c r="C629" s="15">
        <v>0.0</v>
      </c>
      <c r="D629" s="15">
        <v>5.0</v>
      </c>
      <c r="E629" s="15">
        <v>5.0</v>
      </c>
      <c r="F629" s="15" t="s">
        <v>80</v>
      </c>
      <c r="G629" s="15"/>
      <c r="J629" s="16"/>
      <c r="K629" s="21"/>
      <c r="L629" s="21"/>
      <c r="M629" s="21"/>
      <c r="N629" s="18"/>
      <c r="O629" s="13"/>
    </row>
    <row r="630">
      <c r="A630" s="15" t="str">
        <f t="shared" si="40"/>
        <v>E05:5bη</v>
      </c>
      <c r="B630" s="15" t="s">
        <v>273</v>
      </c>
      <c r="C630" s="15">
        <v>0.0</v>
      </c>
      <c r="D630" s="15">
        <v>5.0</v>
      </c>
      <c r="E630" s="15">
        <v>5.0</v>
      </c>
      <c r="F630" s="15" t="s">
        <v>96</v>
      </c>
      <c r="G630" s="15"/>
      <c r="J630" s="16"/>
      <c r="K630" s="21"/>
      <c r="L630" s="21"/>
      <c r="M630" s="21"/>
      <c r="N630" s="18"/>
      <c r="O630" s="13"/>
    </row>
    <row r="631">
      <c r="A631" s="15" t="str">
        <f t="shared" si="40"/>
        <v>E05:5bθ</v>
      </c>
      <c r="B631" s="15" t="s">
        <v>273</v>
      </c>
      <c r="C631" s="15">
        <v>0.0</v>
      </c>
      <c r="D631" s="15">
        <v>5.0</v>
      </c>
      <c r="E631" s="15">
        <v>5.0</v>
      </c>
      <c r="F631" s="15" t="s">
        <v>105</v>
      </c>
      <c r="G631" s="15"/>
      <c r="J631" s="16"/>
      <c r="K631" s="21"/>
      <c r="L631" s="21"/>
      <c r="M631" s="21"/>
      <c r="N631" s="18"/>
      <c r="O631" s="13"/>
    </row>
    <row r="632">
      <c r="A632" s="15" t="str">
        <f t="shared" si="40"/>
        <v>E05:5bι</v>
      </c>
      <c r="B632" s="15" t="s">
        <v>273</v>
      </c>
      <c r="C632" s="15">
        <v>0.0</v>
      </c>
      <c r="D632" s="15">
        <v>5.0</v>
      </c>
      <c r="E632" s="15">
        <v>5.0</v>
      </c>
      <c r="F632" s="15" t="s">
        <v>114</v>
      </c>
      <c r="G632" s="15"/>
      <c r="J632" s="16"/>
      <c r="K632" s="21"/>
      <c r="L632" s="21"/>
      <c r="M632" s="21"/>
      <c r="N632" s="18"/>
      <c r="O632" s="13"/>
    </row>
    <row r="633">
      <c r="A633" s="15" t="str">
        <f t="shared" si="40"/>
        <v>E05:5bκ</v>
      </c>
      <c r="B633" s="15" t="s">
        <v>273</v>
      </c>
      <c r="C633" s="15">
        <v>0.0</v>
      </c>
      <c r="D633" s="15">
        <v>5.0</v>
      </c>
      <c r="E633" s="15">
        <v>5.0</v>
      </c>
      <c r="F633" s="15" t="s">
        <v>123</v>
      </c>
      <c r="G633" s="15"/>
      <c r="J633" s="16"/>
      <c r="K633" s="21"/>
      <c r="L633" s="21"/>
      <c r="M633" s="21"/>
      <c r="N633" s="18"/>
      <c r="O633" s="13"/>
    </row>
    <row r="634">
      <c r="A634" s="15" t="str">
        <f t="shared" si="40"/>
        <v>E05:5bλ</v>
      </c>
      <c r="B634" s="15" t="s">
        <v>273</v>
      </c>
      <c r="C634" s="15">
        <v>0.0</v>
      </c>
      <c r="D634" s="15">
        <v>5.0</v>
      </c>
      <c r="E634" s="15">
        <v>5.0</v>
      </c>
      <c r="F634" s="15" t="s">
        <v>132</v>
      </c>
      <c r="G634" s="15"/>
      <c r="J634" s="16"/>
      <c r="K634" s="21"/>
      <c r="L634" s="21"/>
      <c r="M634" s="21"/>
      <c r="N634" s="18"/>
      <c r="O634" s="13"/>
    </row>
    <row r="635">
      <c r="A635" s="15" t="str">
        <f t="shared" si="40"/>
        <v>E05:5bμ</v>
      </c>
      <c r="B635" s="15" t="s">
        <v>273</v>
      </c>
      <c r="C635" s="15">
        <v>0.0</v>
      </c>
      <c r="D635" s="15">
        <v>5.0</v>
      </c>
      <c r="E635" s="15">
        <v>5.0</v>
      </c>
      <c r="F635" s="15" t="s">
        <v>141</v>
      </c>
      <c r="G635" s="15"/>
      <c r="J635" s="16"/>
      <c r="K635" s="21"/>
      <c r="L635" s="21"/>
      <c r="M635" s="21"/>
      <c r="N635" s="18"/>
      <c r="O635" s="13"/>
    </row>
    <row r="636">
      <c r="A636" s="15" t="str">
        <f t="shared" si="40"/>
        <v>E05:5bν</v>
      </c>
      <c r="B636" s="15" t="s">
        <v>273</v>
      </c>
      <c r="C636" s="15">
        <v>0.0</v>
      </c>
      <c r="D636" s="15">
        <v>5.0</v>
      </c>
      <c r="E636" s="15">
        <v>5.0</v>
      </c>
      <c r="F636" s="15" t="s">
        <v>150</v>
      </c>
      <c r="G636" s="15"/>
      <c r="J636" s="16"/>
      <c r="K636" s="21"/>
      <c r="L636" s="21"/>
      <c r="M636" s="21"/>
      <c r="N636" s="18"/>
      <c r="O636" s="13"/>
    </row>
    <row r="637">
      <c r="A637" s="15" t="str">
        <f t="shared" si="40"/>
        <v>E05:5bξ</v>
      </c>
      <c r="B637" s="15" t="s">
        <v>273</v>
      </c>
      <c r="C637" s="15">
        <v>0.0</v>
      </c>
      <c r="D637" s="15">
        <v>5.0</v>
      </c>
      <c r="E637" s="15">
        <v>5.0</v>
      </c>
      <c r="F637" s="15" t="s">
        <v>159</v>
      </c>
      <c r="G637" s="15"/>
      <c r="J637" s="16"/>
      <c r="K637" s="21"/>
      <c r="L637" s="21"/>
      <c r="M637" s="21"/>
      <c r="N637" s="18"/>
      <c r="O637" s="13"/>
    </row>
    <row r="638">
      <c r="A638" s="15" t="str">
        <f t="shared" si="40"/>
        <v>E05:5c</v>
      </c>
      <c r="B638" s="15" t="s">
        <v>273</v>
      </c>
      <c r="C638" s="15">
        <v>0.0</v>
      </c>
      <c r="D638" s="15">
        <v>5.0</v>
      </c>
      <c r="E638" s="15">
        <v>5.0</v>
      </c>
      <c r="F638" s="8" t="s">
        <v>8</v>
      </c>
      <c r="G638" s="15" t="s">
        <v>22</v>
      </c>
      <c r="H638" t="s">
        <v>93</v>
      </c>
      <c r="I638" t="s">
        <v>469</v>
      </c>
      <c r="J638" s="16">
        <v>11.0</v>
      </c>
      <c r="K638" s="21">
        <v>-139.0</v>
      </c>
      <c r="L638" s="21">
        <v>-191.0</v>
      </c>
      <c r="M638" s="21">
        <v>-164.0</v>
      </c>
      <c r="N638" s="18" t="s">
        <v>26</v>
      </c>
      <c r="O638" s="13" t="s">
        <v>287</v>
      </c>
      <c r="P638" t="s">
        <v>57</v>
      </c>
      <c r="Q638" t="s">
        <v>37</v>
      </c>
      <c r="R638" t="s">
        <v>37</v>
      </c>
      <c r="S638" t="s">
        <v>26</v>
      </c>
      <c r="T638" t="s">
        <v>26</v>
      </c>
      <c r="U638" t="s">
        <v>26</v>
      </c>
    </row>
    <row r="639" hidden="1">
      <c r="A639" s="15" t="str">
        <f>if(OR(G639="Secondary Relay",G639="Prime Relay",G639="Citadel Class Relay"),F639,join("",if(B639="East Rim","E",if(B639="South Rim","S",if(B639="West Rim","W","N"))),C639,D639,":",E639,if(F639="S","",F639)))</f>
        <v>E05:5</v>
      </c>
      <c r="B639" s="15" t="s">
        <v>273</v>
      </c>
      <c r="C639" s="15">
        <v>0.0</v>
      </c>
      <c r="D639" s="15">
        <v>5.0</v>
      </c>
      <c r="E639" s="15">
        <v>5.0</v>
      </c>
      <c r="F639" s="8" t="s">
        <v>302</v>
      </c>
      <c r="G639" s="8" t="s">
        <v>303</v>
      </c>
      <c r="H639" t="s">
        <v>278</v>
      </c>
      <c r="I639" t="s">
        <v>470</v>
      </c>
      <c r="J639" s="16"/>
      <c r="K639" s="21"/>
      <c r="L639" s="21"/>
      <c r="M639" s="21"/>
      <c r="N639" s="18"/>
      <c r="O639" s="13"/>
      <c r="P639" t="s">
        <v>57</v>
      </c>
      <c r="Q639" t="s">
        <v>57</v>
      </c>
      <c r="R639" t="s">
        <v>57</v>
      </c>
      <c r="S639" t="s">
        <v>47</v>
      </c>
      <c r="T639" t="s">
        <v>37</v>
      </c>
      <c r="U639" t="s">
        <v>26</v>
      </c>
    </row>
    <row r="640" hidden="1">
      <c r="A640" s="15" t="str">
        <f t="shared" ref="A640:A641" si="41">if(OR(G640="Secondary Relay",G640="Prime Relay"),F640,join("",if(B640="East Rim","E",if(B640="South Rim","S",if(B640="West Rim","W","N"))),C640,D640,":",E640,if(F640="S","",F640)))</f>
        <v>E06:0a</v>
      </c>
      <c r="B640" s="15" t="s">
        <v>273</v>
      </c>
      <c r="C640" s="15">
        <v>0.0</v>
      </c>
      <c r="D640" s="15">
        <v>6.0</v>
      </c>
      <c r="E640" s="15">
        <v>0.0</v>
      </c>
      <c r="F640" s="8" t="s">
        <v>6</v>
      </c>
      <c r="G640" s="15" t="s">
        <v>23</v>
      </c>
      <c r="H640" t="s">
        <v>278</v>
      </c>
      <c r="I640" t="s">
        <v>471</v>
      </c>
      <c r="J640" s="16">
        <v>0.0</v>
      </c>
      <c r="K640" s="21">
        <v>214.0</v>
      </c>
      <c r="L640" s="21">
        <v>69.0</v>
      </c>
      <c r="M640" s="21">
        <v>143.0</v>
      </c>
      <c r="N640" s="18" t="s">
        <v>26</v>
      </c>
      <c r="O640" s="13" t="s">
        <v>332</v>
      </c>
      <c r="P640" t="s">
        <v>47</v>
      </c>
      <c r="Q640" t="s">
        <v>37</v>
      </c>
      <c r="R640" t="s">
        <v>57</v>
      </c>
      <c r="S640" t="s">
        <v>37</v>
      </c>
      <c r="T640" t="s">
        <v>26</v>
      </c>
      <c r="U640" t="s">
        <v>26</v>
      </c>
    </row>
    <row r="641" hidden="1">
      <c r="A641" s="15" t="str">
        <f t="shared" si="41"/>
        <v>E06:0b</v>
      </c>
      <c r="B641" s="15" t="s">
        <v>273</v>
      </c>
      <c r="C641" s="15">
        <v>0.0</v>
      </c>
      <c r="D641" s="15">
        <v>6.0</v>
      </c>
      <c r="E641" s="15">
        <v>0.0</v>
      </c>
      <c r="F641" s="8" t="s">
        <v>7</v>
      </c>
      <c r="G641" s="15" t="s">
        <v>23</v>
      </c>
      <c r="H641" t="s">
        <v>87</v>
      </c>
      <c r="I641" t="s">
        <v>472</v>
      </c>
      <c r="J641" s="16">
        <v>0.0</v>
      </c>
      <c r="K641" s="21">
        <v>94.0</v>
      </c>
      <c r="L641" s="21">
        <v>74.0</v>
      </c>
      <c r="M641" s="21">
        <v>83.0</v>
      </c>
      <c r="N641" s="18">
        <v>0.67</v>
      </c>
      <c r="O641" s="13" t="s">
        <v>275</v>
      </c>
      <c r="P641" t="s">
        <v>57</v>
      </c>
      <c r="Q641" t="s">
        <v>57</v>
      </c>
      <c r="R641" t="s">
        <v>37</v>
      </c>
      <c r="S641" t="s">
        <v>37</v>
      </c>
      <c r="T641" t="s">
        <v>26</v>
      </c>
      <c r="U641" t="s">
        <v>26</v>
      </c>
    </row>
    <row r="642" hidden="1">
      <c r="A642" s="15" t="str">
        <f t="shared" ref="A642:A643" si="42">if(OR(G642="Secondary Relay",G642="Prime Relay",G642="Citadel Class Relay"),F642,join("",if(B642="East Rim","E",if(B642="South Rim","S",if(B642="West Rim","W","N"))),C642,D642,":",E642,if(F642="S","",F642)))</f>
        <v>E06 Secondary Relay</v>
      </c>
      <c r="B642" s="15" t="s">
        <v>273</v>
      </c>
      <c r="C642" s="15">
        <v>0.0</v>
      </c>
      <c r="D642" s="15">
        <v>6.0</v>
      </c>
      <c r="E642" s="15">
        <v>0.0</v>
      </c>
      <c r="F642" s="8" t="s">
        <v>473</v>
      </c>
      <c r="G642" s="8" t="s">
        <v>300</v>
      </c>
      <c r="H642" s="38"/>
      <c r="I642" s="38"/>
      <c r="J642" s="16"/>
      <c r="K642" s="21"/>
      <c r="L642" s="21"/>
      <c r="M642" s="21"/>
      <c r="N642" s="18"/>
      <c r="O642" s="13"/>
      <c r="P642" s="38"/>
      <c r="Q642" s="38"/>
      <c r="R642" s="38"/>
      <c r="S642" s="38"/>
      <c r="T642" s="38"/>
      <c r="U642" s="38"/>
    </row>
    <row r="643" hidden="1">
      <c r="A643" s="15" t="str">
        <f t="shared" si="42"/>
        <v>E06:0</v>
      </c>
      <c r="B643" s="15" t="s">
        <v>273</v>
      </c>
      <c r="C643" s="15">
        <v>0.0</v>
      </c>
      <c r="D643" s="15">
        <v>6.0</v>
      </c>
      <c r="E643" s="15">
        <v>0.0</v>
      </c>
      <c r="F643" s="8" t="s">
        <v>302</v>
      </c>
      <c r="G643" s="8" t="s">
        <v>303</v>
      </c>
      <c r="H643" t="s">
        <v>278</v>
      </c>
      <c r="I643" t="s">
        <v>474</v>
      </c>
      <c r="J643" s="16"/>
      <c r="K643" s="21"/>
      <c r="L643" s="21"/>
      <c r="M643" s="21"/>
      <c r="N643" s="18"/>
      <c r="O643" s="13"/>
      <c r="P643" t="s">
        <v>57</v>
      </c>
      <c r="Q643" t="s">
        <v>57</v>
      </c>
      <c r="R643" t="s">
        <v>37</v>
      </c>
      <c r="S643" t="s">
        <v>26</v>
      </c>
      <c r="T643" t="s">
        <v>37</v>
      </c>
      <c r="U643" t="s">
        <v>26</v>
      </c>
    </row>
    <row r="644" hidden="1">
      <c r="A644" s="15" t="str">
        <f t="shared" ref="A644:A659" si="43">if(OR(G644="Secondary Relay",G644="Prime Relay"),F644,join("",if(B644="East Rim","E",if(B644="South Rim","S",if(B644="West Rim","W","N"))),C644,D644,":",E644,if(F644="S","",F644)))</f>
        <v>E06:1a</v>
      </c>
      <c r="B644" s="15" t="s">
        <v>273</v>
      </c>
      <c r="C644" s="15">
        <v>0.0</v>
      </c>
      <c r="D644" s="15">
        <v>6.0</v>
      </c>
      <c r="E644" s="8">
        <v>1.0</v>
      </c>
      <c r="F644" s="8" t="s">
        <v>6</v>
      </c>
      <c r="G644" s="15" t="s">
        <v>23</v>
      </c>
      <c r="H644" t="s">
        <v>288</v>
      </c>
      <c r="I644" t="s">
        <v>475</v>
      </c>
      <c r="J644" s="16">
        <v>0.0</v>
      </c>
      <c r="K644" s="21">
        <v>863.0</v>
      </c>
      <c r="L644" s="21">
        <v>717.0</v>
      </c>
      <c r="M644" s="21">
        <v>792.0</v>
      </c>
      <c r="N644" s="18" t="s">
        <v>26</v>
      </c>
      <c r="O644" s="13" t="s">
        <v>384</v>
      </c>
      <c r="P644" t="s">
        <v>57</v>
      </c>
      <c r="Q644" t="s">
        <v>57</v>
      </c>
      <c r="R644" t="s">
        <v>276</v>
      </c>
      <c r="S644" t="s">
        <v>57</v>
      </c>
      <c r="T644" t="s">
        <v>311</v>
      </c>
      <c r="U644" t="s">
        <v>26</v>
      </c>
    </row>
    <row r="645">
      <c r="A645" s="15" t="str">
        <f t="shared" si="43"/>
        <v>E05:5cα</v>
      </c>
      <c r="B645" s="15" t="s">
        <v>273</v>
      </c>
      <c r="C645" s="15">
        <v>0.0</v>
      </c>
      <c r="D645" s="15">
        <v>5.0</v>
      </c>
      <c r="E645" s="15">
        <v>5.0</v>
      </c>
      <c r="F645" s="15" t="s">
        <v>31</v>
      </c>
      <c r="G645" s="15"/>
      <c r="J645" s="16"/>
      <c r="K645" s="21"/>
      <c r="L645" s="21"/>
      <c r="M645" s="21"/>
      <c r="N645" s="18"/>
      <c r="O645" s="13"/>
    </row>
    <row r="646">
      <c r="A646" s="15" t="str">
        <f t="shared" si="43"/>
        <v>E05:5cβ</v>
      </c>
      <c r="B646" s="15" t="s">
        <v>273</v>
      </c>
      <c r="C646" s="15">
        <v>0.0</v>
      </c>
      <c r="D646" s="15">
        <v>5.0</v>
      </c>
      <c r="E646" s="15">
        <v>5.0</v>
      </c>
      <c r="F646" s="15" t="s">
        <v>41</v>
      </c>
      <c r="G646" s="15"/>
      <c r="J646" s="16"/>
      <c r="K646" s="21"/>
      <c r="L646" s="21"/>
      <c r="M646" s="21"/>
      <c r="N646" s="18"/>
      <c r="O646" s="13"/>
    </row>
    <row r="647">
      <c r="A647" s="15" t="str">
        <f t="shared" si="43"/>
        <v>E05:5cγ</v>
      </c>
      <c r="B647" s="15" t="s">
        <v>273</v>
      </c>
      <c r="C647" s="15">
        <v>0.0</v>
      </c>
      <c r="D647" s="15">
        <v>5.0</v>
      </c>
      <c r="E647" s="15">
        <v>5.0</v>
      </c>
      <c r="F647" s="15" t="s">
        <v>51</v>
      </c>
      <c r="G647" s="15"/>
      <c r="J647" s="16"/>
      <c r="K647" s="21"/>
      <c r="L647" s="21"/>
      <c r="M647" s="21"/>
      <c r="N647" s="18"/>
      <c r="O647" s="13"/>
    </row>
    <row r="648">
      <c r="A648" s="15" t="str">
        <f t="shared" si="43"/>
        <v>E05:5cδ</v>
      </c>
      <c r="B648" s="15" t="s">
        <v>273</v>
      </c>
      <c r="C648" s="15">
        <v>0.0</v>
      </c>
      <c r="D648" s="15">
        <v>5.0</v>
      </c>
      <c r="E648" s="15">
        <v>5.0</v>
      </c>
      <c r="F648" s="15" t="s">
        <v>61</v>
      </c>
      <c r="G648" s="15"/>
      <c r="J648" s="16"/>
      <c r="K648" s="21"/>
      <c r="L648" s="21"/>
      <c r="M648" s="21"/>
      <c r="N648" s="18"/>
      <c r="O648" s="13"/>
    </row>
    <row r="649">
      <c r="A649" s="15" t="str">
        <f t="shared" si="43"/>
        <v>E05:5cε</v>
      </c>
      <c r="B649" s="15" t="s">
        <v>273</v>
      </c>
      <c r="C649" s="15">
        <v>0.0</v>
      </c>
      <c r="D649" s="15">
        <v>5.0</v>
      </c>
      <c r="E649" s="15">
        <v>5.0</v>
      </c>
      <c r="F649" s="15" t="s">
        <v>71</v>
      </c>
      <c r="G649" s="15"/>
      <c r="J649" s="16"/>
      <c r="K649" s="21"/>
      <c r="L649" s="21"/>
      <c r="M649" s="21"/>
      <c r="N649" s="18"/>
      <c r="O649" s="13"/>
    </row>
    <row r="650">
      <c r="A650" s="15" t="str">
        <f t="shared" si="43"/>
        <v>E05:5cζ</v>
      </c>
      <c r="B650" s="15" t="s">
        <v>273</v>
      </c>
      <c r="C650" s="15">
        <v>0.0</v>
      </c>
      <c r="D650" s="15">
        <v>5.0</v>
      </c>
      <c r="E650" s="15">
        <v>5.0</v>
      </c>
      <c r="F650" s="15" t="s">
        <v>81</v>
      </c>
      <c r="G650" s="15"/>
      <c r="J650" s="16"/>
      <c r="K650" s="21"/>
      <c r="L650" s="21"/>
      <c r="M650" s="21"/>
      <c r="N650" s="18"/>
      <c r="O650" s="13"/>
    </row>
    <row r="651">
      <c r="A651" s="15" t="str">
        <f t="shared" si="43"/>
        <v>E05:5cη</v>
      </c>
      <c r="B651" s="15" t="s">
        <v>273</v>
      </c>
      <c r="C651" s="15">
        <v>0.0</v>
      </c>
      <c r="D651" s="15">
        <v>5.0</v>
      </c>
      <c r="E651" s="15">
        <v>5.0</v>
      </c>
      <c r="F651" s="15" t="s">
        <v>97</v>
      </c>
      <c r="G651" s="15"/>
      <c r="J651" s="16"/>
      <c r="K651" s="21"/>
      <c r="L651" s="21"/>
      <c r="M651" s="21"/>
      <c r="N651" s="18"/>
      <c r="O651" s="13"/>
    </row>
    <row r="652">
      <c r="A652" s="15" t="str">
        <f t="shared" si="43"/>
        <v>E05:5cθ</v>
      </c>
      <c r="B652" s="15" t="s">
        <v>273</v>
      </c>
      <c r="C652" s="15">
        <v>0.0</v>
      </c>
      <c r="D652" s="15">
        <v>5.0</v>
      </c>
      <c r="E652" s="15">
        <v>5.0</v>
      </c>
      <c r="F652" s="15" t="s">
        <v>106</v>
      </c>
      <c r="G652" s="15"/>
      <c r="J652" s="16"/>
      <c r="K652" s="21"/>
      <c r="L652" s="21"/>
      <c r="M652" s="21"/>
      <c r="N652" s="18"/>
      <c r="O652" s="13"/>
    </row>
    <row r="653">
      <c r="A653" s="15" t="str">
        <f t="shared" si="43"/>
        <v>E05:5cι</v>
      </c>
      <c r="B653" s="15" t="s">
        <v>273</v>
      </c>
      <c r="C653" s="15">
        <v>0.0</v>
      </c>
      <c r="D653" s="15">
        <v>5.0</v>
      </c>
      <c r="E653" s="15">
        <v>5.0</v>
      </c>
      <c r="F653" s="15" t="s">
        <v>115</v>
      </c>
      <c r="G653" s="15"/>
      <c r="J653" s="16"/>
      <c r="K653" s="21"/>
      <c r="L653" s="21"/>
      <c r="M653" s="21"/>
      <c r="N653" s="18"/>
      <c r="O653" s="13"/>
    </row>
    <row r="654">
      <c r="A654" s="15" t="str">
        <f t="shared" si="43"/>
        <v>E05:5cκ</v>
      </c>
      <c r="B654" s="15" t="s">
        <v>273</v>
      </c>
      <c r="C654" s="15">
        <v>0.0</v>
      </c>
      <c r="D654" s="15">
        <v>5.0</v>
      </c>
      <c r="E654" s="15">
        <v>5.0</v>
      </c>
      <c r="F654" s="15" t="s">
        <v>124</v>
      </c>
      <c r="G654" s="15"/>
      <c r="J654" s="16"/>
      <c r="K654" s="21"/>
      <c r="L654" s="21"/>
      <c r="M654" s="21"/>
      <c r="N654" s="18"/>
      <c r="O654" s="13"/>
    </row>
    <row r="655">
      <c r="A655" s="15" t="str">
        <f t="shared" si="43"/>
        <v>E05:5cλ</v>
      </c>
      <c r="B655" s="15" t="s">
        <v>273</v>
      </c>
      <c r="C655" s="15">
        <v>0.0</v>
      </c>
      <c r="D655" s="15">
        <v>5.0</v>
      </c>
      <c r="E655" s="15">
        <v>5.0</v>
      </c>
      <c r="F655" s="15" t="s">
        <v>133</v>
      </c>
      <c r="G655" s="15"/>
      <c r="J655" s="16"/>
      <c r="K655" s="21"/>
      <c r="L655" s="21"/>
      <c r="M655" s="21"/>
      <c r="N655" s="18"/>
      <c r="O655" s="13"/>
    </row>
    <row r="656">
      <c r="A656" s="15" t="str">
        <f t="shared" si="43"/>
        <v>E06:1b</v>
      </c>
      <c r="B656" s="15" t="s">
        <v>273</v>
      </c>
      <c r="C656" s="15">
        <v>0.0</v>
      </c>
      <c r="D656" s="15">
        <v>6.0</v>
      </c>
      <c r="E656" s="8">
        <v>1.0</v>
      </c>
      <c r="F656" s="8" t="s">
        <v>7</v>
      </c>
      <c r="G656" s="15" t="s">
        <v>22</v>
      </c>
      <c r="H656" t="s">
        <v>92</v>
      </c>
      <c r="I656" t="s">
        <v>385</v>
      </c>
      <c r="J656" s="16">
        <v>2.0</v>
      </c>
      <c r="K656" s="21">
        <v>-102.0</v>
      </c>
      <c r="L656" s="21">
        <v>-112.0</v>
      </c>
      <c r="M656" s="21">
        <v>-106.0</v>
      </c>
      <c r="N656" s="18" t="s">
        <v>26</v>
      </c>
      <c r="O656" s="13" t="s">
        <v>379</v>
      </c>
      <c r="P656" t="s">
        <v>311</v>
      </c>
      <c r="Q656" t="s">
        <v>37</v>
      </c>
      <c r="R656" t="s">
        <v>276</v>
      </c>
      <c r="S656" t="s">
        <v>47</v>
      </c>
      <c r="T656" t="s">
        <v>26</v>
      </c>
      <c r="U656" t="s">
        <v>26</v>
      </c>
    </row>
    <row r="657">
      <c r="A657" s="15" t="str">
        <f t="shared" si="43"/>
        <v>E06:1bα</v>
      </c>
      <c r="B657" s="15" t="s">
        <v>273</v>
      </c>
      <c r="C657" s="15">
        <v>0.0</v>
      </c>
      <c r="D657" s="15">
        <v>6.0</v>
      </c>
      <c r="E657" s="8">
        <v>1.0</v>
      </c>
      <c r="F657" s="15" t="s">
        <v>30</v>
      </c>
      <c r="G657" s="15"/>
      <c r="J657" s="16"/>
      <c r="K657" s="21"/>
      <c r="L657" s="21"/>
      <c r="M657" s="21"/>
      <c r="N657" s="18"/>
      <c r="O657" s="13"/>
    </row>
    <row r="658">
      <c r="A658" s="15" t="str">
        <f t="shared" si="43"/>
        <v>E06:1bβ</v>
      </c>
      <c r="B658" s="15" t="s">
        <v>273</v>
      </c>
      <c r="C658" s="15">
        <v>0.0</v>
      </c>
      <c r="D658" s="15">
        <v>6.0</v>
      </c>
      <c r="E658" s="8">
        <v>1.0</v>
      </c>
      <c r="F658" s="15" t="s">
        <v>40</v>
      </c>
      <c r="G658" s="15"/>
      <c r="J658" s="16"/>
      <c r="K658" s="21"/>
      <c r="L658" s="21"/>
      <c r="M658" s="21"/>
      <c r="N658" s="18"/>
      <c r="O658" s="13"/>
    </row>
    <row r="659">
      <c r="A659" s="15" t="str">
        <f t="shared" si="43"/>
        <v>E06:1c</v>
      </c>
      <c r="B659" s="15" t="s">
        <v>273</v>
      </c>
      <c r="C659" s="15">
        <v>0.0</v>
      </c>
      <c r="D659" s="15">
        <v>6.0</v>
      </c>
      <c r="E659" s="8">
        <v>1.0</v>
      </c>
      <c r="F659" s="8" t="s">
        <v>8</v>
      </c>
      <c r="G659" s="15" t="s">
        <v>22</v>
      </c>
      <c r="H659" t="s">
        <v>90</v>
      </c>
      <c r="I659" t="s">
        <v>476</v>
      </c>
      <c r="J659" s="16">
        <v>13.0</v>
      </c>
      <c r="K659" s="21">
        <v>-164.0</v>
      </c>
      <c r="L659" s="21">
        <v>-213.0</v>
      </c>
      <c r="M659" s="21">
        <v>-189.0</v>
      </c>
      <c r="N659" s="18" t="s">
        <v>26</v>
      </c>
      <c r="O659" s="13" t="s">
        <v>287</v>
      </c>
      <c r="P659" t="s">
        <v>57</v>
      </c>
      <c r="Q659" t="s">
        <v>26</v>
      </c>
      <c r="R659" t="s">
        <v>57</v>
      </c>
      <c r="S659" t="s">
        <v>37</v>
      </c>
      <c r="T659" t="s">
        <v>311</v>
      </c>
      <c r="U659" t="s">
        <v>57</v>
      </c>
    </row>
    <row r="660" hidden="1">
      <c r="A660" s="15" t="str">
        <f t="shared" ref="A660:A661" si="44">if(OR(G660="Secondary Relay",G660="Prime Relay",G660="Citadel Class Relay"),F660,join("",if(B660="East Rim","E",if(B660="South Rim","S",if(B660="West Rim","W","N"))),C660,D660,":",E660,if(F660="S","",F660)))</f>
        <v>E06-E60 Primary Relay</v>
      </c>
      <c r="B660" s="15" t="s">
        <v>273</v>
      </c>
      <c r="C660" s="15">
        <v>0.0</v>
      </c>
      <c r="D660" s="15">
        <v>6.0</v>
      </c>
      <c r="E660" s="8">
        <v>1.0</v>
      </c>
      <c r="F660" s="8" t="s">
        <v>477</v>
      </c>
      <c r="G660" s="8" t="s">
        <v>219</v>
      </c>
      <c r="H660" s="38"/>
      <c r="I660" s="38"/>
      <c r="J660" s="16"/>
      <c r="K660" s="21"/>
      <c r="L660" s="21"/>
      <c r="M660" s="21"/>
      <c r="N660" s="18"/>
      <c r="O660" s="13"/>
      <c r="P660" s="38"/>
      <c r="Q660" s="38"/>
      <c r="R660" s="38"/>
      <c r="S660" s="38"/>
      <c r="T660" s="38"/>
      <c r="U660" s="38"/>
    </row>
    <row r="661" hidden="1">
      <c r="A661" s="15" t="str">
        <f t="shared" si="44"/>
        <v>E06:1</v>
      </c>
      <c r="B661" s="15" t="s">
        <v>273</v>
      </c>
      <c r="C661" s="15">
        <v>0.0</v>
      </c>
      <c r="D661" s="15">
        <v>6.0</v>
      </c>
      <c r="E661" s="15">
        <v>1.0</v>
      </c>
      <c r="F661" s="8" t="s">
        <v>302</v>
      </c>
      <c r="G661" s="8" t="s">
        <v>303</v>
      </c>
      <c r="H661" t="s">
        <v>278</v>
      </c>
      <c r="I661" t="s">
        <v>478</v>
      </c>
      <c r="J661" s="16"/>
      <c r="K661" s="21"/>
      <c r="L661" s="21"/>
      <c r="M661" s="21"/>
      <c r="N661" s="18"/>
      <c r="O661" s="13"/>
      <c r="P661" t="s">
        <v>57</v>
      </c>
      <c r="Q661" t="s">
        <v>276</v>
      </c>
      <c r="R661" t="s">
        <v>276</v>
      </c>
      <c r="S661" t="s">
        <v>26</v>
      </c>
      <c r="T661" t="s">
        <v>37</v>
      </c>
      <c r="U661" t="s">
        <v>47</v>
      </c>
    </row>
    <row r="662">
      <c r="A662" s="15" t="str">
        <f t="shared" ref="A662:A688" si="45">if(OR(G662="Secondary Relay",G662="Prime Relay"),F662,join("",if(B662="East Rim","E",if(B662="South Rim","S",if(B662="West Rim","W","N"))),C662,D662,":",E662,if(F662="S","",F662)))</f>
        <v>E06:1cα</v>
      </c>
      <c r="B662" s="15" t="s">
        <v>273</v>
      </c>
      <c r="C662" s="15">
        <v>0.0</v>
      </c>
      <c r="D662" s="15">
        <v>6.0</v>
      </c>
      <c r="E662" s="8">
        <v>1.0</v>
      </c>
      <c r="F662" s="15" t="s">
        <v>31</v>
      </c>
      <c r="G662" s="15"/>
      <c r="J662" s="16"/>
      <c r="K662" s="21"/>
      <c r="L662" s="21"/>
      <c r="M662" s="21"/>
      <c r="N662" s="18"/>
      <c r="O662" s="13"/>
    </row>
    <row r="663">
      <c r="A663" s="15" t="str">
        <f t="shared" si="45"/>
        <v>E06:1cβ</v>
      </c>
      <c r="B663" s="15" t="s">
        <v>273</v>
      </c>
      <c r="C663" s="15">
        <v>0.0</v>
      </c>
      <c r="D663" s="15">
        <v>6.0</v>
      </c>
      <c r="E663" s="8">
        <v>1.0</v>
      </c>
      <c r="F663" s="15" t="s">
        <v>41</v>
      </c>
      <c r="G663" s="15"/>
      <c r="J663" s="16"/>
      <c r="K663" s="21"/>
      <c r="L663" s="21"/>
      <c r="M663" s="21"/>
      <c r="N663" s="18"/>
      <c r="O663" s="13"/>
    </row>
    <row r="664">
      <c r="A664" s="15" t="str">
        <f t="shared" si="45"/>
        <v>E06:1cγ</v>
      </c>
      <c r="B664" s="15" t="s">
        <v>273</v>
      </c>
      <c r="C664" s="15">
        <v>0.0</v>
      </c>
      <c r="D664" s="15">
        <v>6.0</v>
      </c>
      <c r="E664" s="8">
        <v>1.0</v>
      </c>
      <c r="F664" s="15" t="s">
        <v>51</v>
      </c>
      <c r="G664" s="15"/>
      <c r="J664" s="16"/>
      <c r="K664" s="21"/>
      <c r="L664" s="21"/>
      <c r="M664" s="21"/>
      <c r="N664" s="18"/>
      <c r="O664" s="13"/>
    </row>
    <row r="665">
      <c r="A665" s="15" t="str">
        <f t="shared" si="45"/>
        <v>E06:1cδ</v>
      </c>
      <c r="B665" s="15" t="s">
        <v>273</v>
      </c>
      <c r="C665" s="15">
        <v>0.0</v>
      </c>
      <c r="D665" s="15">
        <v>6.0</v>
      </c>
      <c r="E665" s="8">
        <v>1.0</v>
      </c>
      <c r="F665" s="15" t="s">
        <v>61</v>
      </c>
      <c r="G665" s="15"/>
      <c r="J665" s="16"/>
      <c r="K665" s="21"/>
      <c r="L665" s="21"/>
      <c r="M665" s="21"/>
      <c r="N665" s="18"/>
      <c r="O665" s="13"/>
    </row>
    <row r="666">
      <c r="A666" s="15" t="str">
        <f t="shared" si="45"/>
        <v>E06:1cε</v>
      </c>
      <c r="B666" s="15" t="s">
        <v>273</v>
      </c>
      <c r="C666" s="15">
        <v>0.0</v>
      </c>
      <c r="D666" s="15">
        <v>6.0</v>
      </c>
      <c r="E666" s="8">
        <v>1.0</v>
      </c>
      <c r="F666" s="15" t="s">
        <v>71</v>
      </c>
      <c r="G666" s="15"/>
      <c r="J666" s="16"/>
      <c r="K666" s="21"/>
      <c r="L666" s="21"/>
      <c r="M666" s="21"/>
      <c r="N666" s="18"/>
      <c r="O666" s="13"/>
    </row>
    <row r="667">
      <c r="A667" s="15" t="str">
        <f t="shared" si="45"/>
        <v>E06:1cζ</v>
      </c>
      <c r="B667" s="15" t="s">
        <v>273</v>
      </c>
      <c r="C667" s="15">
        <v>0.0</v>
      </c>
      <c r="D667" s="15">
        <v>6.0</v>
      </c>
      <c r="E667" s="8">
        <v>1.0</v>
      </c>
      <c r="F667" s="15" t="s">
        <v>81</v>
      </c>
      <c r="G667" s="15"/>
      <c r="J667" s="16"/>
      <c r="K667" s="21"/>
      <c r="L667" s="21"/>
      <c r="M667" s="21"/>
      <c r="N667" s="18"/>
      <c r="O667" s="13"/>
    </row>
    <row r="668">
      <c r="A668" s="15" t="str">
        <f t="shared" si="45"/>
        <v>E06:1cη</v>
      </c>
      <c r="B668" s="15" t="s">
        <v>273</v>
      </c>
      <c r="C668" s="15">
        <v>0.0</v>
      </c>
      <c r="D668" s="15">
        <v>6.0</v>
      </c>
      <c r="E668" s="8">
        <v>1.0</v>
      </c>
      <c r="F668" s="15" t="s">
        <v>97</v>
      </c>
      <c r="G668" s="15"/>
      <c r="J668" s="16"/>
      <c r="K668" s="21"/>
      <c r="L668" s="21"/>
      <c r="M668" s="21"/>
      <c r="N668" s="18"/>
      <c r="O668" s="13"/>
    </row>
    <row r="669">
      <c r="A669" s="15" t="str">
        <f t="shared" si="45"/>
        <v>E06:1cθ</v>
      </c>
      <c r="B669" s="15" t="s">
        <v>273</v>
      </c>
      <c r="C669" s="15">
        <v>0.0</v>
      </c>
      <c r="D669" s="15">
        <v>6.0</v>
      </c>
      <c r="E669" s="8">
        <v>1.0</v>
      </c>
      <c r="F669" s="15" t="s">
        <v>106</v>
      </c>
      <c r="G669" s="15"/>
      <c r="J669" s="16"/>
      <c r="K669" s="21"/>
      <c r="L669" s="21"/>
      <c r="M669" s="21"/>
      <c r="N669" s="18"/>
      <c r="O669" s="13"/>
    </row>
    <row r="670">
      <c r="A670" s="15" t="str">
        <f t="shared" si="45"/>
        <v>E06:1cι</v>
      </c>
      <c r="B670" s="15" t="s">
        <v>273</v>
      </c>
      <c r="C670" s="15">
        <v>0.0</v>
      </c>
      <c r="D670" s="15">
        <v>6.0</v>
      </c>
      <c r="E670" s="8">
        <v>1.0</v>
      </c>
      <c r="F670" s="15" t="s">
        <v>115</v>
      </c>
      <c r="G670" s="15"/>
      <c r="J670" s="16"/>
      <c r="K670" s="21"/>
      <c r="L670" s="21"/>
      <c r="M670" s="21"/>
      <c r="N670" s="18"/>
      <c r="O670" s="13"/>
    </row>
    <row r="671">
      <c r="A671" s="15" t="str">
        <f t="shared" si="45"/>
        <v>E06:1cκ</v>
      </c>
      <c r="B671" s="15" t="s">
        <v>273</v>
      </c>
      <c r="C671" s="15">
        <v>0.0</v>
      </c>
      <c r="D671" s="15">
        <v>6.0</v>
      </c>
      <c r="E671" s="8">
        <v>1.0</v>
      </c>
      <c r="F671" s="15" t="s">
        <v>124</v>
      </c>
      <c r="G671" s="15"/>
      <c r="J671" s="16"/>
      <c r="K671" s="21"/>
      <c r="L671" s="21"/>
      <c r="M671" s="21"/>
      <c r="N671" s="18"/>
      <c r="O671" s="13"/>
    </row>
    <row r="672">
      <c r="A672" s="15" t="str">
        <f t="shared" si="45"/>
        <v>E06:1cλ</v>
      </c>
      <c r="B672" s="15" t="s">
        <v>273</v>
      </c>
      <c r="C672" s="15">
        <v>0.0</v>
      </c>
      <c r="D672" s="15">
        <v>6.0</v>
      </c>
      <c r="E672" s="8">
        <v>1.0</v>
      </c>
      <c r="F672" s="15" t="s">
        <v>133</v>
      </c>
      <c r="G672" s="15"/>
      <c r="J672" s="16"/>
      <c r="K672" s="21"/>
      <c r="L672" s="21"/>
      <c r="M672" s="21"/>
      <c r="N672" s="18"/>
      <c r="O672" s="13"/>
    </row>
    <row r="673">
      <c r="A673" s="15" t="str">
        <f t="shared" si="45"/>
        <v>E06:1cμ</v>
      </c>
      <c r="B673" s="15" t="s">
        <v>273</v>
      </c>
      <c r="C673" s="15">
        <v>0.0</v>
      </c>
      <c r="D673" s="15">
        <v>6.0</v>
      </c>
      <c r="E673" s="8">
        <v>1.0</v>
      </c>
      <c r="F673" s="15" t="s">
        <v>142</v>
      </c>
      <c r="G673" s="15"/>
      <c r="J673" s="16"/>
      <c r="K673" s="21"/>
      <c r="L673" s="21"/>
      <c r="M673" s="21"/>
      <c r="N673" s="18"/>
      <c r="O673" s="13"/>
    </row>
    <row r="674">
      <c r="A674" s="15" t="str">
        <f t="shared" si="45"/>
        <v>E06:1cν</v>
      </c>
      <c r="B674" s="15" t="s">
        <v>273</v>
      </c>
      <c r="C674" s="15">
        <v>0.0</v>
      </c>
      <c r="D674" s="15">
        <v>6.0</v>
      </c>
      <c r="E674" s="8">
        <v>1.0</v>
      </c>
      <c r="F674" s="15" t="s">
        <v>151</v>
      </c>
      <c r="G674" s="15"/>
      <c r="J674" s="16"/>
      <c r="K674" s="21"/>
      <c r="L674" s="21"/>
      <c r="M674" s="21"/>
      <c r="N674" s="18"/>
      <c r="O674" s="13"/>
    </row>
    <row r="675">
      <c r="A675" s="15" t="str">
        <f t="shared" si="45"/>
        <v>E10:0a</v>
      </c>
      <c r="B675" s="15" t="s">
        <v>273</v>
      </c>
      <c r="C675" s="8">
        <v>1.0</v>
      </c>
      <c r="D675" s="8">
        <v>0.0</v>
      </c>
      <c r="E675" s="8">
        <v>0.0</v>
      </c>
      <c r="F675" s="8" t="s">
        <v>6</v>
      </c>
      <c r="G675" s="15" t="s">
        <v>22</v>
      </c>
      <c r="H675" t="s">
        <v>91</v>
      </c>
      <c r="I675" t="s">
        <v>479</v>
      </c>
      <c r="J675" s="16">
        <v>11.0</v>
      </c>
      <c r="K675" s="21">
        <v>664.0</v>
      </c>
      <c r="L675" s="21">
        <v>629.0</v>
      </c>
      <c r="M675" s="21">
        <v>648.0</v>
      </c>
      <c r="N675" s="18" t="s">
        <v>26</v>
      </c>
      <c r="O675" s="13" t="s">
        <v>287</v>
      </c>
      <c r="P675" t="s">
        <v>57</v>
      </c>
      <c r="Q675" t="s">
        <v>276</v>
      </c>
      <c r="R675" t="s">
        <v>47</v>
      </c>
      <c r="S675" t="s">
        <v>37</v>
      </c>
      <c r="T675" t="s">
        <v>37</v>
      </c>
      <c r="U675" t="s">
        <v>26</v>
      </c>
    </row>
    <row r="676" hidden="1">
      <c r="A676" s="15" t="str">
        <f t="shared" si="45"/>
        <v>E10:0b</v>
      </c>
      <c r="B676" s="15" t="s">
        <v>273</v>
      </c>
      <c r="C676" s="8">
        <v>1.0</v>
      </c>
      <c r="D676" s="8">
        <v>0.0</v>
      </c>
      <c r="E676" s="8">
        <v>0.0</v>
      </c>
      <c r="F676" s="8" t="s">
        <v>7</v>
      </c>
      <c r="G676" s="15" t="s">
        <v>23</v>
      </c>
      <c r="H676" t="s">
        <v>278</v>
      </c>
      <c r="I676" t="s">
        <v>480</v>
      </c>
      <c r="J676" s="16">
        <v>2.0</v>
      </c>
      <c r="K676" s="21">
        <v>230.0</v>
      </c>
      <c r="L676" s="21">
        <v>-240.0</v>
      </c>
      <c r="M676" s="21">
        <v>-6.0</v>
      </c>
      <c r="N676" s="18" t="s">
        <v>26</v>
      </c>
      <c r="O676" s="13" t="s">
        <v>284</v>
      </c>
      <c r="P676" t="s">
        <v>26</v>
      </c>
      <c r="Q676" t="s">
        <v>57</v>
      </c>
      <c r="R676" t="s">
        <v>276</v>
      </c>
      <c r="S676" t="s">
        <v>26</v>
      </c>
      <c r="T676" t="s">
        <v>26</v>
      </c>
      <c r="U676" t="s">
        <v>26</v>
      </c>
    </row>
    <row r="677">
      <c r="A677" s="15" t="str">
        <f t="shared" si="45"/>
        <v>E10:0aα</v>
      </c>
      <c r="B677" s="15" t="s">
        <v>273</v>
      </c>
      <c r="C677" s="8">
        <v>1.0</v>
      </c>
      <c r="D677" s="8">
        <v>0.0</v>
      </c>
      <c r="E677" s="8">
        <v>0.0</v>
      </c>
      <c r="F677" s="15" t="s">
        <v>29</v>
      </c>
      <c r="G677" s="15"/>
      <c r="J677" s="16"/>
      <c r="K677" s="21"/>
      <c r="L677" s="21"/>
      <c r="M677" s="21"/>
      <c r="N677" s="18"/>
      <c r="O677" s="13"/>
    </row>
    <row r="678">
      <c r="A678" s="15" t="str">
        <f t="shared" si="45"/>
        <v>E10:0aβ</v>
      </c>
      <c r="B678" s="15" t="s">
        <v>273</v>
      </c>
      <c r="C678" s="8">
        <v>1.0</v>
      </c>
      <c r="D678" s="8">
        <v>0.0</v>
      </c>
      <c r="E678" s="8">
        <v>0.0</v>
      </c>
      <c r="F678" s="15" t="s">
        <v>39</v>
      </c>
      <c r="G678" s="15"/>
      <c r="J678" s="16"/>
      <c r="K678" s="21"/>
      <c r="L678" s="21"/>
      <c r="M678" s="21"/>
      <c r="N678" s="18"/>
      <c r="O678" s="13"/>
    </row>
    <row r="679">
      <c r="A679" s="15" t="str">
        <f t="shared" si="45"/>
        <v>E10:0aγ</v>
      </c>
      <c r="B679" s="15" t="s">
        <v>273</v>
      </c>
      <c r="C679" s="8">
        <v>1.0</v>
      </c>
      <c r="D679" s="8">
        <v>0.0</v>
      </c>
      <c r="E679" s="8">
        <v>0.0</v>
      </c>
      <c r="F679" s="15" t="s">
        <v>49</v>
      </c>
      <c r="G679" s="15"/>
      <c r="J679" s="16"/>
      <c r="K679" s="21"/>
      <c r="L679" s="21"/>
      <c r="M679" s="21"/>
      <c r="N679" s="18"/>
      <c r="O679" s="13"/>
    </row>
    <row r="680">
      <c r="A680" s="15" t="str">
        <f t="shared" si="45"/>
        <v>E10:0aδ</v>
      </c>
      <c r="B680" s="15" t="s">
        <v>273</v>
      </c>
      <c r="C680" s="8">
        <v>1.0</v>
      </c>
      <c r="D680" s="8">
        <v>0.0</v>
      </c>
      <c r="E680" s="8">
        <v>0.0</v>
      </c>
      <c r="F680" s="15" t="s">
        <v>59</v>
      </c>
      <c r="G680" s="15"/>
      <c r="J680" s="16"/>
      <c r="K680" s="21"/>
      <c r="L680" s="21"/>
      <c r="M680" s="21"/>
      <c r="N680" s="18"/>
      <c r="O680" s="13"/>
    </row>
    <row r="681">
      <c r="A681" s="15" t="str">
        <f t="shared" si="45"/>
        <v>E10:0aε</v>
      </c>
      <c r="B681" s="15" t="s">
        <v>273</v>
      </c>
      <c r="C681" s="8">
        <v>1.0</v>
      </c>
      <c r="D681" s="8">
        <v>0.0</v>
      </c>
      <c r="E681" s="8">
        <v>0.0</v>
      </c>
      <c r="F681" s="15" t="s">
        <v>69</v>
      </c>
      <c r="G681" s="15"/>
      <c r="J681" s="16"/>
      <c r="K681" s="21"/>
      <c r="L681" s="21"/>
      <c r="M681" s="21"/>
      <c r="N681" s="18"/>
      <c r="O681" s="13"/>
    </row>
    <row r="682">
      <c r="A682" s="15" t="str">
        <f t="shared" si="45"/>
        <v>E10:0aζ</v>
      </c>
      <c r="B682" s="15" t="s">
        <v>273</v>
      </c>
      <c r="C682" s="8">
        <v>1.0</v>
      </c>
      <c r="D682" s="8">
        <v>0.0</v>
      </c>
      <c r="E682" s="8">
        <v>0.0</v>
      </c>
      <c r="F682" s="15" t="s">
        <v>79</v>
      </c>
      <c r="G682" s="15"/>
      <c r="J682" s="16"/>
      <c r="K682" s="21"/>
      <c r="L682" s="21"/>
      <c r="M682" s="21"/>
      <c r="N682" s="18"/>
      <c r="O682" s="13"/>
    </row>
    <row r="683">
      <c r="A683" s="15" t="str">
        <f t="shared" si="45"/>
        <v>E10:0aη</v>
      </c>
      <c r="B683" s="15" t="s">
        <v>273</v>
      </c>
      <c r="C683" s="8">
        <v>1.0</v>
      </c>
      <c r="D683" s="8">
        <v>0.0</v>
      </c>
      <c r="E683" s="8">
        <v>0.0</v>
      </c>
      <c r="F683" s="15" t="s">
        <v>95</v>
      </c>
      <c r="G683" s="15"/>
      <c r="J683" s="16"/>
      <c r="K683" s="21"/>
      <c r="L683" s="21"/>
      <c r="M683" s="21"/>
      <c r="N683" s="18"/>
      <c r="O683" s="13"/>
    </row>
    <row r="684">
      <c r="A684" s="15" t="str">
        <f t="shared" si="45"/>
        <v>E10:0aθ</v>
      </c>
      <c r="B684" s="15" t="s">
        <v>273</v>
      </c>
      <c r="C684" s="8">
        <v>1.0</v>
      </c>
      <c r="D684" s="8">
        <v>0.0</v>
      </c>
      <c r="E684" s="8">
        <v>0.0</v>
      </c>
      <c r="F684" s="15" t="s">
        <v>104</v>
      </c>
      <c r="G684" s="15"/>
      <c r="J684" s="16"/>
      <c r="K684" s="21"/>
      <c r="L684" s="21"/>
      <c r="M684" s="21"/>
      <c r="N684" s="18"/>
      <c r="O684" s="13"/>
    </row>
    <row r="685">
      <c r="A685" s="15" t="str">
        <f t="shared" si="45"/>
        <v>E10:0aι</v>
      </c>
      <c r="B685" s="15" t="s">
        <v>273</v>
      </c>
      <c r="C685" s="8">
        <v>1.0</v>
      </c>
      <c r="D685" s="8">
        <v>0.0</v>
      </c>
      <c r="E685" s="8">
        <v>0.0</v>
      </c>
      <c r="F685" s="15" t="s">
        <v>113</v>
      </c>
      <c r="G685" s="15"/>
      <c r="J685" s="16"/>
      <c r="K685" s="21"/>
      <c r="L685" s="21"/>
      <c r="M685" s="21"/>
      <c r="N685" s="18"/>
      <c r="O685" s="13"/>
    </row>
    <row r="686">
      <c r="A686" s="15" t="str">
        <f t="shared" si="45"/>
        <v>E10:0aκ</v>
      </c>
      <c r="B686" s="15" t="s">
        <v>273</v>
      </c>
      <c r="C686" s="8">
        <v>1.0</v>
      </c>
      <c r="D686" s="8">
        <v>0.0</v>
      </c>
      <c r="E686" s="8">
        <v>0.0</v>
      </c>
      <c r="F686" s="15" t="s">
        <v>122</v>
      </c>
      <c r="G686" s="15"/>
      <c r="J686" s="16"/>
      <c r="K686" s="21"/>
      <c r="L686" s="21"/>
      <c r="M686" s="21"/>
      <c r="N686" s="18"/>
      <c r="O686" s="13"/>
    </row>
    <row r="687">
      <c r="A687" s="15" t="str">
        <f t="shared" si="45"/>
        <v>E10:0aλ</v>
      </c>
      <c r="B687" s="15" t="s">
        <v>273</v>
      </c>
      <c r="C687" s="8">
        <v>1.0</v>
      </c>
      <c r="D687" s="8">
        <v>0.0</v>
      </c>
      <c r="E687" s="8">
        <v>0.0</v>
      </c>
      <c r="F687" s="15" t="s">
        <v>131</v>
      </c>
      <c r="G687" s="15"/>
      <c r="J687" s="16"/>
      <c r="K687" s="21"/>
      <c r="L687" s="21"/>
      <c r="M687" s="21"/>
      <c r="N687" s="18"/>
      <c r="O687" s="13"/>
    </row>
    <row r="688">
      <c r="A688" s="15" t="str">
        <f t="shared" si="45"/>
        <v>E10:0c</v>
      </c>
      <c r="B688" s="15" t="s">
        <v>273</v>
      </c>
      <c r="C688" s="8">
        <v>1.0</v>
      </c>
      <c r="D688" s="8">
        <v>0.0</v>
      </c>
      <c r="E688" s="8">
        <v>0.0</v>
      </c>
      <c r="F688" s="8" t="s">
        <v>8</v>
      </c>
      <c r="G688" s="15" t="s">
        <v>22</v>
      </c>
      <c r="H688" t="s">
        <v>93</v>
      </c>
      <c r="I688" t="s">
        <v>481</v>
      </c>
      <c r="J688" s="16">
        <v>9.0</v>
      </c>
      <c r="K688" s="21">
        <v>93.0</v>
      </c>
      <c r="L688" s="21">
        <v>92.0</v>
      </c>
      <c r="M688" s="21">
        <v>94.0</v>
      </c>
      <c r="N688" s="18" t="s">
        <v>26</v>
      </c>
      <c r="O688" s="13" t="s">
        <v>310</v>
      </c>
      <c r="P688" t="s">
        <v>57</v>
      </c>
      <c r="Q688" t="s">
        <v>276</v>
      </c>
      <c r="R688" t="s">
        <v>57</v>
      </c>
      <c r="S688" t="s">
        <v>37</v>
      </c>
      <c r="T688" t="s">
        <v>26</v>
      </c>
      <c r="U688" t="s">
        <v>47</v>
      </c>
    </row>
    <row r="689" hidden="1">
      <c r="A689" s="15" t="str">
        <f t="shared" ref="A689:A690" si="46">if(OR(G689="Secondary Relay",G689="Prime Relay",G689="Citadel Class Relay"),F689,join("",if(B689="East Rim","E",if(B689="South Rim","S",if(B689="West Rim","W","N"))),C689,D689,":",E689,if(F689="S","",F689)))</f>
        <v>E10 Seconday Relay</v>
      </c>
      <c r="B689" s="15" t="s">
        <v>273</v>
      </c>
      <c r="C689" s="8">
        <v>1.0</v>
      </c>
      <c r="D689" s="8">
        <v>0.0</v>
      </c>
      <c r="E689" s="8">
        <v>0.0</v>
      </c>
      <c r="F689" s="8" t="s">
        <v>482</v>
      </c>
      <c r="G689" s="8" t="s">
        <v>300</v>
      </c>
      <c r="H689" s="38"/>
      <c r="I689" s="38"/>
      <c r="J689" s="16"/>
      <c r="K689" s="21"/>
      <c r="L689" s="21"/>
      <c r="M689" s="21"/>
      <c r="N689" s="18"/>
      <c r="O689" s="13"/>
      <c r="P689" s="38"/>
      <c r="Q689" s="38"/>
      <c r="R689" s="38"/>
      <c r="S689" s="38"/>
      <c r="T689" s="38"/>
      <c r="U689" s="38"/>
    </row>
    <row r="690" hidden="1">
      <c r="A690" s="15" t="str">
        <f t="shared" si="46"/>
        <v>E10:0</v>
      </c>
      <c r="B690" s="15" t="s">
        <v>273</v>
      </c>
      <c r="C690" s="15">
        <v>1.0</v>
      </c>
      <c r="D690" s="15">
        <v>0.0</v>
      </c>
      <c r="E690" s="15">
        <v>0.0</v>
      </c>
      <c r="F690" s="8" t="s">
        <v>302</v>
      </c>
      <c r="G690" s="8" t="s">
        <v>303</v>
      </c>
      <c r="H690" t="s">
        <v>278</v>
      </c>
      <c r="I690" t="s">
        <v>483</v>
      </c>
      <c r="J690" s="16"/>
      <c r="K690" s="21"/>
      <c r="L690" s="21"/>
      <c r="M690" s="21"/>
      <c r="N690" s="18"/>
      <c r="O690" s="13"/>
      <c r="P690" t="s">
        <v>57</v>
      </c>
      <c r="Q690" t="s">
        <v>57</v>
      </c>
      <c r="R690" t="s">
        <v>57</v>
      </c>
      <c r="S690" t="s">
        <v>37</v>
      </c>
      <c r="T690" t="s">
        <v>47</v>
      </c>
      <c r="U690" t="s">
        <v>26</v>
      </c>
    </row>
    <row r="691" hidden="1">
      <c r="A691" s="15" t="str">
        <f>if(OR(G691="Secondary Relay",G691="Prime Relay"),F691,join("",if(B691="East Rim","E",if(B691="South Rim","S",if(B691="West Rim","W","N"))),C691,D691,":",E691,if(F691="S","",F691)))</f>
        <v>E10:1a</v>
      </c>
      <c r="B691" s="15" t="s">
        <v>273</v>
      </c>
      <c r="C691" s="15">
        <v>1.0</v>
      </c>
      <c r="D691" s="15">
        <v>0.0</v>
      </c>
      <c r="E691" s="15">
        <v>1.0</v>
      </c>
      <c r="F691" s="8" t="s">
        <v>6</v>
      </c>
      <c r="G691" s="15" t="s">
        <v>23</v>
      </c>
      <c r="H691" t="s">
        <v>278</v>
      </c>
      <c r="I691" t="s">
        <v>475</v>
      </c>
      <c r="J691" s="16">
        <v>1.0</v>
      </c>
      <c r="K691" s="21">
        <v>400.0</v>
      </c>
      <c r="L691" s="21">
        <v>348.0</v>
      </c>
      <c r="M691" s="21">
        <v>372.0</v>
      </c>
      <c r="N691" s="18" t="s">
        <v>26</v>
      </c>
      <c r="O691" s="13" t="s">
        <v>426</v>
      </c>
      <c r="P691" t="s">
        <v>311</v>
      </c>
      <c r="Q691" t="s">
        <v>276</v>
      </c>
      <c r="R691" t="s">
        <v>276</v>
      </c>
      <c r="S691" t="s">
        <v>57</v>
      </c>
      <c r="T691" t="s">
        <v>26</v>
      </c>
      <c r="U691" t="s">
        <v>26</v>
      </c>
    </row>
    <row r="692">
      <c r="A692" s="15" t="s">
        <v>484</v>
      </c>
      <c r="B692" s="15" t="s">
        <v>273</v>
      </c>
      <c r="C692" s="8">
        <v>1.0</v>
      </c>
      <c r="D692" s="8">
        <v>0.0</v>
      </c>
      <c r="E692" s="8">
        <v>0.0</v>
      </c>
      <c r="F692" s="15" t="s">
        <v>31</v>
      </c>
      <c r="G692" s="15"/>
      <c r="J692" s="16"/>
      <c r="K692" s="21"/>
      <c r="L692" s="21"/>
      <c r="M692" s="21"/>
      <c r="N692" s="18"/>
      <c r="O692" s="13"/>
    </row>
    <row r="693">
      <c r="A693" s="15" t="s">
        <v>484</v>
      </c>
      <c r="B693" s="15" t="s">
        <v>273</v>
      </c>
      <c r="C693" s="8">
        <v>1.0</v>
      </c>
      <c r="D693" s="8">
        <v>0.0</v>
      </c>
      <c r="E693" s="8">
        <v>0.0</v>
      </c>
      <c r="F693" s="15" t="s">
        <v>41</v>
      </c>
      <c r="G693" s="15"/>
      <c r="J693" s="16"/>
      <c r="K693" s="21"/>
      <c r="L693" s="21"/>
      <c r="M693" s="21"/>
      <c r="N693" s="18"/>
      <c r="O693" s="13"/>
    </row>
    <row r="694">
      <c r="A694" s="15" t="s">
        <v>484</v>
      </c>
      <c r="B694" s="15" t="s">
        <v>273</v>
      </c>
      <c r="C694" s="8">
        <v>1.0</v>
      </c>
      <c r="D694" s="8">
        <v>0.0</v>
      </c>
      <c r="E694" s="8">
        <v>0.0</v>
      </c>
      <c r="F694" s="15" t="s">
        <v>51</v>
      </c>
      <c r="G694" s="15"/>
      <c r="J694" s="16"/>
      <c r="K694" s="21"/>
      <c r="L694" s="21"/>
      <c r="M694" s="21"/>
      <c r="N694" s="18"/>
      <c r="O694" s="13"/>
    </row>
    <row r="695">
      <c r="A695" s="15" t="s">
        <v>484</v>
      </c>
      <c r="B695" s="15" t="s">
        <v>273</v>
      </c>
      <c r="C695" s="8">
        <v>1.0</v>
      </c>
      <c r="D695" s="8">
        <v>0.0</v>
      </c>
      <c r="E695" s="8">
        <v>0.0</v>
      </c>
      <c r="F695" s="15" t="s">
        <v>61</v>
      </c>
      <c r="G695" s="15"/>
      <c r="J695" s="16"/>
      <c r="K695" s="21"/>
      <c r="L695" s="21"/>
      <c r="M695" s="21"/>
      <c r="N695" s="18"/>
      <c r="O695" s="13"/>
    </row>
    <row r="696">
      <c r="A696" s="15" t="s">
        <v>484</v>
      </c>
      <c r="B696" s="15" t="s">
        <v>273</v>
      </c>
      <c r="C696" s="8">
        <v>1.0</v>
      </c>
      <c r="D696" s="8">
        <v>0.0</v>
      </c>
      <c r="E696" s="8">
        <v>0.0</v>
      </c>
      <c r="F696" s="15" t="s">
        <v>71</v>
      </c>
      <c r="G696" s="15"/>
      <c r="J696" s="16"/>
      <c r="K696" s="21"/>
      <c r="L696" s="21"/>
      <c r="M696" s="21"/>
      <c r="N696" s="18"/>
      <c r="O696" s="13"/>
    </row>
    <row r="697">
      <c r="A697" s="15" t="s">
        <v>484</v>
      </c>
      <c r="B697" s="15" t="s">
        <v>273</v>
      </c>
      <c r="C697" s="8">
        <v>1.0</v>
      </c>
      <c r="D697" s="8">
        <v>0.0</v>
      </c>
      <c r="E697" s="8">
        <v>0.0</v>
      </c>
      <c r="F697" s="15" t="s">
        <v>81</v>
      </c>
      <c r="G697" s="15"/>
      <c r="J697" s="16"/>
      <c r="K697" s="21"/>
      <c r="L697" s="21"/>
      <c r="M697" s="21"/>
      <c r="N697" s="18"/>
      <c r="O697" s="13"/>
    </row>
    <row r="698">
      <c r="A698" s="15" t="s">
        <v>484</v>
      </c>
      <c r="B698" s="15" t="s">
        <v>273</v>
      </c>
      <c r="C698" s="8">
        <v>1.0</v>
      </c>
      <c r="D698" s="8">
        <v>0.0</v>
      </c>
      <c r="E698" s="8">
        <v>0.0</v>
      </c>
      <c r="F698" s="15" t="s">
        <v>97</v>
      </c>
      <c r="G698" s="15"/>
      <c r="J698" s="16"/>
      <c r="K698" s="21"/>
      <c r="L698" s="21"/>
      <c r="M698" s="21"/>
      <c r="N698" s="18"/>
      <c r="O698" s="13"/>
    </row>
    <row r="699">
      <c r="A699" s="15" t="s">
        <v>484</v>
      </c>
      <c r="B699" s="15" t="s">
        <v>273</v>
      </c>
      <c r="C699" s="8">
        <v>1.0</v>
      </c>
      <c r="D699" s="8">
        <v>0.0</v>
      </c>
      <c r="E699" s="8">
        <v>0.0</v>
      </c>
      <c r="F699" s="15" t="s">
        <v>106</v>
      </c>
      <c r="G699" s="15"/>
      <c r="J699" s="16"/>
      <c r="K699" s="21"/>
      <c r="L699" s="21"/>
      <c r="M699" s="21"/>
      <c r="N699" s="18"/>
      <c r="O699" s="13"/>
    </row>
    <row r="700">
      <c r="A700" s="15" t="s">
        <v>484</v>
      </c>
      <c r="B700" s="15" t="s">
        <v>273</v>
      </c>
      <c r="C700" s="8">
        <v>1.0</v>
      </c>
      <c r="D700" s="8">
        <v>0.0</v>
      </c>
      <c r="E700" s="8">
        <v>0.0</v>
      </c>
      <c r="F700" s="15" t="s">
        <v>115</v>
      </c>
      <c r="G700" s="15"/>
      <c r="J700" s="16"/>
      <c r="K700" s="21"/>
      <c r="L700" s="21"/>
      <c r="M700" s="21"/>
      <c r="N700" s="18"/>
      <c r="O700" s="13"/>
    </row>
    <row r="701">
      <c r="A701" s="15" t="str">
        <f t="shared" ref="A701:A704" si="47">if(OR(G701="Secondary Relay",G701="Prime Relay"),F701,join("",if(B701="East Rim","E",if(B701="South Rim","S",if(B701="West Rim","W","N"))),C701,D701,":",E701,if(F701="S","",F701)))</f>
        <v>E10:1b</v>
      </c>
      <c r="B701" s="15" t="s">
        <v>273</v>
      </c>
      <c r="C701" s="15">
        <v>1.0</v>
      </c>
      <c r="D701" s="15">
        <v>0.0</v>
      </c>
      <c r="E701" s="15">
        <v>1.0</v>
      </c>
      <c r="F701" s="8" t="s">
        <v>7</v>
      </c>
      <c r="G701" s="15" t="s">
        <v>22</v>
      </c>
      <c r="H701" t="s">
        <v>90</v>
      </c>
      <c r="I701" t="s">
        <v>485</v>
      </c>
      <c r="J701" s="16">
        <v>1.0</v>
      </c>
      <c r="K701" s="21">
        <v>166.0</v>
      </c>
      <c r="L701" s="21">
        <v>126.0</v>
      </c>
      <c r="M701" s="21">
        <v>148.0</v>
      </c>
      <c r="N701" s="18" t="s">
        <v>26</v>
      </c>
      <c r="O701" s="13" t="s">
        <v>419</v>
      </c>
      <c r="P701" t="s">
        <v>57</v>
      </c>
      <c r="Q701" t="s">
        <v>276</v>
      </c>
      <c r="R701" t="s">
        <v>57</v>
      </c>
      <c r="S701" t="s">
        <v>37</v>
      </c>
      <c r="T701" t="s">
        <v>26</v>
      </c>
      <c r="U701" t="s">
        <v>26</v>
      </c>
    </row>
    <row r="702" hidden="1">
      <c r="A702" s="15" t="str">
        <f t="shared" si="47"/>
        <v>E10:1c</v>
      </c>
      <c r="B702" s="15" t="s">
        <v>273</v>
      </c>
      <c r="C702" s="15">
        <v>1.0</v>
      </c>
      <c r="D702" s="15">
        <v>0.0</v>
      </c>
      <c r="E702" s="15">
        <v>1.0</v>
      </c>
      <c r="F702" s="8" t="s">
        <v>8</v>
      </c>
      <c r="G702" s="15" t="s">
        <v>23</v>
      </c>
      <c r="H702" t="s">
        <v>92</v>
      </c>
      <c r="I702" t="s">
        <v>486</v>
      </c>
      <c r="J702" s="16">
        <v>1.0</v>
      </c>
      <c r="K702" s="21">
        <v>-8.0</v>
      </c>
      <c r="L702" s="21">
        <v>-47.0</v>
      </c>
      <c r="M702" s="21">
        <v>-28.0</v>
      </c>
      <c r="N702" s="18" t="s">
        <v>281</v>
      </c>
      <c r="O702" s="13" t="s">
        <v>351</v>
      </c>
      <c r="P702" t="s">
        <v>47</v>
      </c>
      <c r="Q702" t="s">
        <v>26</v>
      </c>
      <c r="R702" t="s">
        <v>276</v>
      </c>
      <c r="S702" t="s">
        <v>37</v>
      </c>
      <c r="T702" t="s">
        <v>26</v>
      </c>
      <c r="U702" t="s">
        <v>276</v>
      </c>
    </row>
    <row r="703">
      <c r="A703" s="15" t="str">
        <f t="shared" si="47"/>
        <v>E10:1bα</v>
      </c>
      <c r="B703" s="15" t="s">
        <v>273</v>
      </c>
      <c r="C703" s="15">
        <v>1.0</v>
      </c>
      <c r="D703" s="15">
        <v>0.0</v>
      </c>
      <c r="E703" s="15">
        <v>1.0</v>
      </c>
      <c r="F703" s="15" t="s">
        <v>30</v>
      </c>
      <c r="G703" s="15"/>
      <c r="J703" s="16"/>
      <c r="K703" s="21"/>
      <c r="L703" s="21"/>
      <c r="M703" s="21"/>
      <c r="N703" s="18"/>
      <c r="O703" s="13"/>
    </row>
    <row r="704">
      <c r="A704" s="15" t="str">
        <f t="shared" si="47"/>
        <v>E10:1d</v>
      </c>
      <c r="B704" s="15" t="s">
        <v>273</v>
      </c>
      <c r="C704" s="8">
        <v>1.0</v>
      </c>
      <c r="D704" s="8">
        <v>0.0</v>
      </c>
      <c r="E704" s="8">
        <v>1.0</v>
      </c>
      <c r="F704" s="8" t="s">
        <v>9</v>
      </c>
      <c r="G704" s="15" t="s">
        <v>22</v>
      </c>
      <c r="H704" t="s">
        <v>91</v>
      </c>
      <c r="I704" t="s">
        <v>487</v>
      </c>
      <c r="J704" s="16">
        <v>7.0</v>
      </c>
      <c r="K704" s="21">
        <v>-208.0</v>
      </c>
      <c r="L704" s="21">
        <v>-249.0</v>
      </c>
      <c r="M704" s="21">
        <v>-227.0</v>
      </c>
      <c r="N704" s="18" t="s">
        <v>26</v>
      </c>
      <c r="O704" s="13" t="s">
        <v>417</v>
      </c>
      <c r="P704" t="s">
        <v>47</v>
      </c>
      <c r="Q704" t="s">
        <v>57</v>
      </c>
      <c r="R704" t="s">
        <v>276</v>
      </c>
      <c r="S704" t="s">
        <v>57</v>
      </c>
      <c r="T704" t="s">
        <v>311</v>
      </c>
      <c r="U704" t="s">
        <v>37</v>
      </c>
    </row>
    <row r="705" hidden="1">
      <c r="A705" s="15" t="str">
        <f t="shared" ref="A705:A706" si="48">if(OR(G705="Secondary Relay",G705="Prime Relay",G705="Citadel Class Relay"),F705,join("",if(B705="East Rim","E",if(B705="South Rim","S",if(B705="West Rim","W","N"))),C705,D705,":",E705,if(F705="S","",F705)))</f>
        <v>E10-E21 Primary Relay</v>
      </c>
      <c r="B705" s="15" t="s">
        <v>273</v>
      </c>
      <c r="C705" s="15">
        <v>1.0</v>
      </c>
      <c r="D705" s="15">
        <v>0.0</v>
      </c>
      <c r="E705" s="15">
        <v>1.0</v>
      </c>
      <c r="F705" s="8" t="s">
        <v>488</v>
      </c>
      <c r="G705" s="8" t="s">
        <v>219</v>
      </c>
      <c r="H705" s="38"/>
      <c r="I705" s="38"/>
      <c r="J705" s="16"/>
      <c r="K705" s="21"/>
      <c r="L705" s="21"/>
      <c r="M705" s="21"/>
      <c r="N705" s="18"/>
      <c r="O705" s="13"/>
      <c r="P705" s="38"/>
      <c r="Q705" s="38"/>
      <c r="R705" s="38"/>
      <c r="S705" s="38"/>
      <c r="T705" s="38"/>
      <c r="U705" s="38"/>
    </row>
    <row r="706" hidden="1">
      <c r="A706" s="15" t="str">
        <f t="shared" si="48"/>
        <v>E10:1</v>
      </c>
      <c r="B706" s="15" t="s">
        <v>273</v>
      </c>
      <c r="C706" s="15">
        <v>1.0</v>
      </c>
      <c r="D706" s="15">
        <v>0.0</v>
      </c>
      <c r="E706" s="15">
        <v>1.0</v>
      </c>
      <c r="F706" s="8" t="s">
        <v>302</v>
      </c>
      <c r="G706" s="8" t="s">
        <v>303</v>
      </c>
      <c r="H706" t="s">
        <v>278</v>
      </c>
      <c r="I706" t="s">
        <v>420</v>
      </c>
      <c r="J706" s="16"/>
      <c r="K706" s="21"/>
      <c r="L706" s="21"/>
      <c r="M706" s="21"/>
      <c r="N706" s="18"/>
      <c r="O706" s="13"/>
      <c r="P706" t="s">
        <v>37</v>
      </c>
      <c r="Q706" t="s">
        <v>57</v>
      </c>
      <c r="R706" t="s">
        <v>276</v>
      </c>
      <c r="S706" t="s">
        <v>26</v>
      </c>
      <c r="T706" t="s">
        <v>37</v>
      </c>
      <c r="U706" t="s">
        <v>57</v>
      </c>
    </row>
    <row r="707" hidden="1">
      <c r="A707" s="15" t="str">
        <f t="shared" ref="A707:A717" si="49">if(OR(G707="Secondary Relay",G707="Prime Relay"),F707,join("",if(B707="East Rim","E",if(B707="South Rim","S",if(B707="West Rim","W","N"))),C707,D707,":",E707,if(F707="S","",F707)))</f>
        <v>E10:2a</v>
      </c>
      <c r="B707" s="15" t="s">
        <v>273</v>
      </c>
      <c r="C707" s="8">
        <v>1.0</v>
      </c>
      <c r="D707" s="8">
        <v>0.0</v>
      </c>
      <c r="E707" s="8">
        <v>2.0</v>
      </c>
      <c r="F707" s="8" t="s">
        <v>6</v>
      </c>
      <c r="G707" s="15" t="s">
        <v>24</v>
      </c>
      <c r="H707" t="s">
        <v>89</v>
      </c>
      <c r="I707" t="s">
        <v>489</v>
      </c>
      <c r="J707" s="16">
        <v>1.0</v>
      </c>
      <c r="K707" s="21">
        <v>21.0</v>
      </c>
      <c r="L707" s="21">
        <v>15.0</v>
      </c>
      <c r="M707" s="21">
        <v>20.0</v>
      </c>
      <c r="N707" s="18">
        <v>0.14</v>
      </c>
      <c r="O707" s="13" t="s">
        <v>290</v>
      </c>
      <c r="P707" t="s">
        <v>57</v>
      </c>
      <c r="Q707" t="s">
        <v>276</v>
      </c>
      <c r="R707" t="s">
        <v>57</v>
      </c>
      <c r="S707" t="s">
        <v>47</v>
      </c>
      <c r="T707" t="s">
        <v>26</v>
      </c>
      <c r="U707" t="s">
        <v>47</v>
      </c>
    </row>
    <row r="708">
      <c r="A708" s="15" t="str">
        <f t="shared" si="49"/>
        <v>E10:1dα</v>
      </c>
      <c r="B708" s="15" t="s">
        <v>273</v>
      </c>
      <c r="C708" s="8">
        <v>1.0</v>
      </c>
      <c r="D708" s="8">
        <v>0.0</v>
      </c>
      <c r="E708" s="8">
        <v>1.0</v>
      </c>
      <c r="F708" s="15" t="s">
        <v>32</v>
      </c>
      <c r="G708" s="15"/>
      <c r="J708" s="16"/>
      <c r="K708" s="21"/>
      <c r="L708" s="21"/>
      <c r="M708" s="21"/>
      <c r="N708" s="18"/>
      <c r="O708" s="13"/>
    </row>
    <row r="709">
      <c r="A709" s="15" t="str">
        <f t="shared" si="49"/>
        <v>E10:1dβ</v>
      </c>
      <c r="B709" s="15" t="s">
        <v>273</v>
      </c>
      <c r="C709" s="8">
        <v>1.0</v>
      </c>
      <c r="D709" s="8">
        <v>0.0</v>
      </c>
      <c r="E709" s="8">
        <v>1.0</v>
      </c>
      <c r="F709" s="15" t="s">
        <v>42</v>
      </c>
      <c r="G709" s="15"/>
      <c r="J709" s="16"/>
      <c r="K709" s="21"/>
      <c r="L709" s="21"/>
      <c r="M709" s="21"/>
      <c r="N709" s="18"/>
      <c r="O709" s="13"/>
    </row>
    <row r="710">
      <c r="A710" s="15" t="str">
        <f t="shared" si="49"/>
        <v>E10:1dγ</v>
      </c>
      <c r="B710" s="15" t="s">
        <v>273</v>
      </c>
      <c r="C710" s="8">
        <v>1.0</v>
      </c>
      <c r="D710" s="8">
        <v>0.0</v>
      </c>
      <c r="E710" s="8">
        <v>1.0</v>
      </c>
      <c r="F710" s="15" t="s">
        <v>52</v>
      </c>
      <c r="G710" s="15"/>
      <c r="J710" s="16"/>
      <c r="K710" s="21"/>
      <c r="L710" s="21"/>
      <c r="M710" s="21"/>
      <c r="N710" s="18"/>
      <c r="O710" s="13"/>
    </row>
    <row r="711">
      <c r="A711" s="15" t="str">
        <f t="shared" si="49"/>
        <v>E10:1dδ</v>
      </c>
      <c r="B711" s="15" t="s">
        <v>273</v>
      </c>
      <c r="C711" s="8">
        <v>1.0</v>
      </c>
      <c r="D711" s="8">
        <v>0.0</v>
      </c>
      <c r="E711" s="8">
        <v>1.0</v>
      </c>
      <c r="F711" s="15" t="s">
        <v>62</v>
      </c>
      <c r="G711" s="15"/>
      <c r="J711" s="16"/>
      <c r="K711" s="21"/>
      <c r="L711" s="21"/>
      <c r="M711" s="21"/>
      <c r="N711" s="18"/>
      <c r="O711" s="13"/>
    </row>
    <row r="712">
      <c r="A712" s="15" t="str">
        <f t="shared" si="49"/>
        <v>E10:1dε</v>
      </c>
      <c r="B712" s="15" t="s">
        <v>273</v>
      </c>
      <c r="C712" s="8">
        <v>1.0</v>
      </c>
      <c r="D712" s="8">
        <v>0.0</v>
      </c>
      <c r="E712" s="8">
        <v>1.0</v>
      </c>
      <c r="F712" s="15" t="s">
        <v>72</v>
      </c>
      <c r="G712" s="15"/>
      <c r="J712" s="16"/>
      <c r="K712" s="21"/>
      <c r="L712" s="21"/>
      <c r="M712" s="21"/>
      <c r="N712" s="18"/>
      <c r="O712" s="13"/>
    </row>
    <row r="713">
      <c r="A713" s="15" t="str">
        <f t="shared" si="49"/>
        <v>E10:1dζ</v>
      </c>
      <c r="B713" s="15" t="s">
        <v>273</v>
      </c>
      <c r="C713" s="8">
        <v>1.0</v>
      </c>
      <c r="D713" s="8">
        <v>0.0</v>
      </c>
      <c r="E713" s="8">
        <v>1.0</v>
      </c>
      <c r="F713" s="15" t="s">
        <v>82</v>
      </c>
      <c r="G713" s="15"/>
      <c r="J713" s="16"/>
      <c r="K713" s="21"/>
      <c r="L713" s="21"/>
      <c r="M713" s="21"/>
      <c r="N713" s="18"/>
      <c r="O713" s="13"/>
    </row>
    <row r="714">
      <c r="A714" s="15" t="str">
        <f t="shared" si="49"/>
        <v>E10:1dη</v>
      </c>
      <c r="B714" s="15" t="s">
        <v>273</v>
      </c>
      <c r="C714" s="8">
        <v>1.0</v>
      </c>
      <c r="D714" s="8">
        <v>0.0</v>
      </c>
      <c r="E714" s="8">
        <v>1.0</v>
      </c>
      <c r="F714" s="15" t="s">
        <v>98</v>
      </c>
      <c r="G714" s="15"/>
      <c r="J714" s="16"/>
      <c r="K714" s="21"/>
      <c r="L714" s="21"/>
      <c r="M714" s="21"/>
      <c r="N714" s="18"/>
      <c r="O714" s="13"/>
    </row>
    <row r="715">
      <c r="A715" s="15" t="str">
        <f t="shared" si="49"/>
        <v>E10:2b</v>
      </c>
      <c r="B715" s="15" t="s">
        <v>273</v>
      </c>
      <c r="C715" s="8">
        <v>1.0</v>
      </c>
      <c r="D715" s="8">
        <v>0.0</v>
      </c>
      <c r="E715" s="8">
        <v>2.0</v>
      </c>
      <c r="F715" s="8" t="s">
        <v>7</v>
      </c>
      <c r="G715" s="15" t="s">
        <v>22</v>
      </c>
      <c r="H715" t="s">
        <v>92</v>
      </c>
      <c r="I715" t="s">
        <v>385</v>
      </c>
      <c r="J715" s="16">
        <v>1.0</v>
      </c>
      <c r="K715" s="21">
        <v>-82.0</v>
      </c>
      <c r="L715" s="21">
        <v>-107.0</v>
      </c>
      <c r="M715" s="21">
        <v>-97.0</v>
      </c>
      <c r="N715" s="18" t="s">
        <v>26</v>
      </c>
      <c r="O715" s="13" t="s">
        <v>417</v>
      </c>
      <c r="P715" t="s">
        <v>57</v>
      </c>
      <c r="Q715" t="s">
        <v>276</v>
      </c>
      <c r="R715" t="s">
        <v>57</v>
      </c>
      <c r="S715" t="s">
        <v>311</v>
      </c>
      <c r="T715" t="s">
        <v>26</v>
      </c>
      <c r="U715" t="s">
        <v>26</v>
      </c>
    </row>
    <row r="716">
      <c r="A716" s="15" t="str">
        <f t="shared" si="49"/>
        <v>E10:2bα</v>
      </c>
      <c r="B716" s="15" t="s">
        <v>273</v>
      </c>
      <c r="C716" s="8">
        <v>1.0</v>
      </c>
      <c r="D716" s="8">
        <v>0.0</v>
      </c>
      <c r="E716" s="8">
        <v>2.0</v>
      </c>
      <c r="F716" s="15" t="s">
        <v>30</v>
      </c>
      <c r="G716" s="15"/>
      <c r="J716" s="16"/>
      <c r="K716" s="21"/>
      <c r="L716" s="21"/>
      <c r="M716" s="21"/>
      <c r="N716" s="18"/>
      <c r="O716" s="13"/>
    </row>
    <row r="717">
      <c r="A717" s="15" t="str">
        <f t="shared" si="49"/>
        <v>E10:2c</v>
      </c>
      <c r="B717" s="15" t="s">
        <v>273</v>
      </c>
      <c r="C717" s="8">
        <v>1.0</v>
      </c>
      <c r="D717" s="8">
        <v>0.0</v>
      </c>
      <c r="E717" s="8">
        <v>2.0</v>
      </c>
      <c r="F717" s="8" t="s">
        <v>8</v>
      </c>
      <c r="G717" s="15" t="s">
        <v>22</v>
      </c>
      <c r="H717" t="s">
        <v>92</v>
      </c>
      <c r="I717" t="s">
        <v>456</v>
      </c>
      <c r="J717" s="16">
        <v>2.0</v>
      </c>
      <c r="K717" s="21">
        <v>-148.0</v>
      </c>
      <c r="L717" s="21">
        <v>-152.0</v>
      </c>
      <c r="M717" s="21">
        <v>-150.0</v>
      </c>
      <c r="N717" s="18" t="s">
        <v>26</v>
      </c>
      <c r="O717" s="13" t="s">
        <v>287</v>
      </c>
      <c r="P717" t="s">
        <v>57</v>
      </c>
      <c r="Q717" t="s">
        <v>57</v>
      </c>
      <c r="R717" t="s">
        <v>57</v>
      </c>
      <c r="S717" t="s">
        <v>57</v>
      </c>
      <c r="T717" t="s">
        <v>26</v>
      </c>
      <c r="U717" t="s">
        <v>26</v>
      </c>
    </row>
    <row r="718" hidden="1">
      <c r="A718" s="15" t="str">
        <f t="shared" ref="A718:A719" si="50">if(OR(G718="Secondary Relay",G718="Prime Relay",G718="Citadel Class Relay"),F718,join("",if(B718="East Rim","E",if(B718="South Rim","S",if(B718="West Rim","W","N"))),C718,D718,":",E718,if(F718="S","",F718)))</f>
        <v>E10-N50 Primary Relay</v>
      </c>
      <c r="B718" s="15" t="s">
        <v>273</v>
      </c>
      <c r="C718" s="15">
        <v>1.0</v>
      </c>
      <c r="D718" s="15">
        <v>0.0</v>
      </c>
      <c r="E718" s="15">
        <v>2.0</v>
      </c>
      <c r="F718" s="8" t="s">
        <v>490</v>
      </c>
      <c r="G718" s="8" t="s">
        <v>219</v>
      </c>
      <c r="H718" s="38"/>
      <c r="I718" s="38"/>
      <c r="J718" s="16"/>
      <c r="K718" s="21"/>
      <c r="L718" s="21"/>
      <c r="M718" s="21"/>
      <c r="N718" s="18"/>
      <c r="O718" s="13"/>
      <c r="P718" s="38"/>
      <c r="Q718" s="38"/>
      <c r="R718" s="38"/>
      <c r="S718" s="38"/>
      <c r="T718" s="38"/>
      <c r="U718" s="38"/>
    </row>
    <row r="719" hidden="1">
      <c r="A719" s="15" t="str">
        <f t="shared" si="50"/>
        <v>E10:2</v>
      </c>
      <c r="B719" s="15" t="s">
        <v>273</v>
      </c>
      <c r="C719" s="15">
        <v>1.0</v>
      </c>
      <c r="D719" s="15">
        <v>0.0</v>
      </c>
      <c r="E719" s="15">
        <v>2.0</v>
      </c>
      <c r="F719" s="8" t="s">
        <v>302</v>
      </c>
      <c r="G719" s="8" t="s">
        <v>303</v>
      </c>
      <c r="H719" t="s">
        <v>278</v>
      </c>
      <c r="I719" t="s">
        <v>395</v>
      </c>
      <c r="J719" s="16"/>
      <c r="K719" s="21"/>
      <c r="L719" s="21"/>
      <c r="M719" s="21"/>
      <c r="N719" s="18"/>
      <c r="O719" s="13"/>
      <c r="P719" t="s">
        <v>26</v>
      </c>
      <c r="Q719" t="s">
        <v>276</v>
      </c>
      <c r="R719" t="s">
        <v>57</v>
      </c>
      <c r="S719" t="s">
        <v>47</v>
      </c>
      <c r="T719" t="s">
        <v>26</v>
      </c>
      <c r="U719" t="s">
        <v>57</v>
      </c>
    </row>
    <row r="720">
      <c r="A720" s="15" t="str">
        <f t="shared" ref="A720:A729" si="51">if(OR(G720="Secondary Relay",G720="Prime Relay"),F720,join("",if(B720="East Rim","E",if(B720="South Rim","S",if(B720="West Rim","W","N"))),C720,D720,":",E720,if(F720="S","",F720)))</f>
        <v>E10:2cα</v>
      </c>
      <c r="B720" s="15" t="s">
        <v>273</v>
      </c>
      <c r="C720" s="8">
        <v>1.0</v>
      </c>
      <c r="D720" s="8">
        <v>0.0</v>
      </c>
      <c r="E720" s="8">
        <v>2.0</v>
      </c>
      <c r="F720" s="15" t="s">
        <v>31</v>
      </c>
      <c r="G720" s="5"/>
      <c r="J720" s="16"/>
      <c r="K720" s="21"/>
      <c r="L720" s="21"/>
      <c r="M720" s="21"/>
      <c r="N720" s="18"/>
      <c r="O720" s="13"/>
    </row>
    <row r="721">
      <c r="A721" s="15" t="str">
        <f t="shared" si="51"/>
        <v>E10:2cβ</v>
      </c>
      <c r="B721" s="15" t="s">
        <v>273</v>
      </c>
      <c r="C721" s="8">
        <v>1.0</v>
      </c>
      <c r="D721" s="8">
        <v>0.0</v>
      </c>
      <c r="E721" s="8">
        <v>2.0</v>
      </c>
      <c r="F721" s="15" t="s">
        <v>41</v>
      </c>
      <c r="G721" s="5"/>
      <c r="J721" s="16"/>
      <c r="K721" s="21"/>
      <c r="L721" s="21"/>
      <c r="M721" s="21"/>
      <c r="N721" s="18"/>
      <c r="O721" s="13"/>
    </row>
    <row r="722">
      <c r="A722" s="15" t="str">
        <f t="shared" si="51"/>
        <v>E20:0a</v>
      </c>
      <c r="B722" s="15" t="s">
        <v>273</v>
      </c>
      <c r="C722" s="8">
        <v>2.0</v>
      </c>
      <c r="D722" s="8">
        <v>0.0</v>
      </c>
      <c r="E722" s="8">
        <v>0.0</v>
      </c>
      <c r="F722" s="8" t="s">
        <v>6</v>
      </c>
      <c r="G722" s="5" t="s">
        <v>22</v>
      </c>
      <c r="H722" t="s">
        <v>91</v>
      </c>
      <c r="I722" t="s">
        <v>491</v>
      </c>
      <c r="J722" s="16">
        <v>9.0</v>
      </c>
      <c r="K722" s="21">
        <v>959.0</v>
      </c>
      <c r="L722" s="21">
        <v>933.0</v>
      </c>
      <c r="M722" s="21">
        <v>948.0</v>
      </c>
      <c r="N722" s="18" t="s">
        <v>26</v>
      </c>
      <c r="O722" s="13" t="s">
        <v>386</v>
      </c>
      <c r="P722" t="s">
        <v>47</v>
      </c>
      <c r="Q722" t="s">
        <v>311</v>
      </c>
      <c r="R722" t="s">
        <v>57</v>
      </c>
      <c r="S722" t="s">
        <v>26</v>
      </c>
      <c r="T722" t="s">
        <v>57</v>
      </c>
      <c r="U722" t="s">
        <v>26</v>
      </c>
    </row>
    <row r="723" hidden="1">
      <c r="A723" s="15" t="str">
        <f t="shared" si="51"/>
        <v>E20:0b</v>
      </c>
      <c r="B723" s="15" t="s">
        <v>273</v>
      </c>
      <c r="C723" s="8">
        <v>2.0</v>
      </c>
      <c r="D723" s="8">
        <v>0.0</v>
      </c>
      <c r="E723" s="8">
        <v>0.0</v>
      </c>
      <c r="F723" s="8" t="s">
        <v>7</v>
      </c>
      <c r="G723" s="15" t="s">
        <v>23</v>
      </c>
      <c r="H723" t="s">
        <v>278</v>
      </c>
      <c r="I723" t="s">
        <v>492</v>
      </c>
      <c r="J723" s="16">
        <v>2.0</v>
      </c>
      <c r="K723" s="21">
        <v>649.0</v>
      </c>
      <c r="L723" s="21">
        <v>632.0</v>
      </c>
      <c r="M723" s="21">
        <v>643.0</v>
      </c>
      <c r="N723" s="18" t="s">
        <v>26</v>
      </c>
      <c r="O723" s="13" t="s">
        <v>405</v>
      </c>
      <c r="P723" t="s">
        <v>57</v>
      </c>
      <c r="Q723" t="s">
        <v>57</v>
      </c>
      <c r="R723" t="s">
        <v>57</v>
      </c>
      <c r="S723" t="s">
        <v>47</v>
      </c>
      <c r="T723" t="s">
        <v>26</v>
      </c>
      <c r="U723" t="s">
        <v>47</v>
      </c>
    </row>
    <row r="724" hidden="1">
      <c r="A724" s="15" t="str">
        <f t="shared" si="51"/>
        <v>E20:0c</v>
      </c>
      <c r="B724" s="15" t="s">
        <v>273</v>
      </c>
      <c r="C724" s="8">
        <v>2.0</v>
      </c>
      <c r="D724" s="8">
        <v>0.0</v>
      </c>
      <c r="E724" s="8">
        <v>0.0</v>
      </c>
      <c r="F724" s="8" t="s">
        <v>8</v>
      </c>
      <c r="G724" s="15" t="s">
        <v>23</v>
      </c>
      <c r="H724" t="s">
        <v>278</v>
      </c>
      <c r="I724" t="s">
        <v>371</v>
      </c>
      <c r="J724" s="16">
        <v>2.0</v>
      </c>
      <c r="K724" s="21">
        <v>422.0</v>
      </c>
      <c r="L724" s="21">
        <v>352.0</v>
      </c>
      <c r="M724" s="21">
        <v>389.0</v>
      </c>
      <c r="N724" s="18" t="s">
        <v>26</v>
      </c>
      <c r="O724" s="13" t="s">
        <v>405</v>
      </c>
      <c r="P724" t="s">
        <v>57</v>
      </c>
      <c r="Q724" t="s">
        <v>276</v>
      </c>
      <c r="R724" t="s">
        <v>47</v>
      </c>
      <c r="S724" t="s">
        <v>26</v>
      </c>
      <c r="T724" t="s">
        <v>26</v>
      </c>
      <c r="U724" t="s">
        <v>26</v>
      </c>
    </row>
    <row r="725" hidden="1">
      <c r="A725" s="15" t="str">
        <f t="shared" si="51"/>
        <v>E20:0d</v>
      </c>
      <c r="B725" s="15" t="s">
        <v>273</v>
      </c>
      <c r="C725" s="8">
        <v>2.0</v>
      </c>
      <c r="D725" s="8">
        <v>0.0</v>
      </c>
      <c r="E725" s="8">
        <v>0.0</v>
      </c>
      <c r="F725" s="8" t="s">
        <v>9</v>
      </c>
      <c r="G725" s="15" t="s">
        <v>23</v>
      </c>
      <c r="H725" t="s">
        <v>288</v>
      </c>
      <c r="I725" t="s">
        <v>493</v>
      </c>
      <c r="J725" s="16">
        <v>2.0</v>
      </c>
      <c r="K725" s="21">
        <v>418.0</v>
      </c>
      <c r="L725" s="21">
        <v>301.0</v>
      </c>
      <c r="M725" s="21">
        <v>358.0</v>
      </c>
      <c r="N725" s="18" t="s">
        <v>26</v>
      </c>
      <c r="O725" s="13" t="s">
        <v>293</v>
      </c>
      <c r="P725" t="s">
        <v>276</v>
      </c>
      <c r="Q725" t="s">
        <v>37</v>
      </c>
      <c r="R725" t="s">
        <v>57</v>
      </c>
      <c r="S725" t="s">
        <v>37</v>
      </c>
      <c r="T725" t="s">
        <v>37</v>
      </c>
      <c r="U725" t="s">
        <v>26</v>
      </c>
    </row>
    <row r="726" hidden="1">
      <c r="A726" s="15" t="str">
        <f t="shared" si="51"/>
        <v>E20:0e</v>
      </c>
      <c r="B726" s="15" t="s">
        <v>273</v>
      </c>
      <c r="C726" s="8">
        <v>2.0</v>
      </c>
      <c r="D726" s="8">
        <v>0.0</v>
      </c>
      <c r="E726" s="8">
        <v>0.0</v>
      </c>
      <c r="F726" s="8" t="s">
        <v>10</v>
      </c>
      <c r="G726" s="15" t="s">
        <v>23</v>
      </c>
      <c r="H726" t="s">
        <v>93</v>
      </c>
      <c r="I726" t="s">
        <v>451</v>
      </c>
      <c r="J726" s="16">
        <v>2.0</v>
      </c>
      <c r="K726" s="21">
        <v>166.0</v>
      </c>
      <c r="L726" s="21">
        <v>-250.0</v>
      </c>
      <c r="M726" s="21">
        <v>-40.0</v>
      </c>
      <c r="N726" s="18" t="s">
        <v>26</v>
      </c>
      <c r="O726" s="13" t="s">
        <v>494</v>
      </c>
      <c r="P726" t="s">
        <v>276</v>
      </c>
      <c r="Q726" t="s">
        <v>276</v>
      </c>
      <c r="R726" t="s">
        <v>57</v>
      </c>
      <c r="S726" t="s">
        <v>37</v>
      </c>
      <c r="T726" t="s">
        <v>26</v>
      </c>
      <c r="U726" t="s">
        <v>26</v>
      </c>
    </row>
    <row r="727" hidden="1">
      <c r="A727" s="15" t="str">
        <f t="shared" si="51"/>
        <v>E20 Secondary Relay</v>
      </c>
      <c r="B727" s="15" t="s">
        <v>273</v>
      </c>
      <c r="C727" s="8">
        <v>2.0</v>
      </c>
      <c r="D727" s="8">
        <v>0.0</v>
      </c>
      <c r="E727" s="8">
        <v>0.0</v>
      </c>
      <c r="F727" s="8" t="s">
        <v>495</v>
      </c>
      <c r="G727" s="8" t="s">
        <v>300</v>
      </c>
      <c r="H727" s="38"/>
      <c r="I727" s="38"/>
      <c r="J727" s="16"/>
      <c r="K727" s="21"/>
      <c r="L727" s="21"/>
      <c r="M727" s="21"/>
      <c r="N727" s="18"/>
      <c r="O727" s="13"/>
      <c r="P727" s="38"/>
      <c r="Q727" s="38"/>
      <c r="R727" s="38"/>
      <c r="S727" s="38"/>
      <c r="T727" s="38"/>
      <c r="U727" s="38"/>
    </row>
    <row r="728" hidden="1">
      <c r="A728" s="15" t="str">
        <f t="shared" si="51"/>
        <v>E20:0f</v>
      </c>
      <c r="B728" s="15" t="s">
        <v>273</v>
      </c>
      <c r="C728" s="8">
        <v>2.0</v>
      </c>
      <c r="D728" s="8">
        <v>0.0</v>
      </c>
      <c r="E728" s="8">
        <v>0.0</v>
      </c>
      <c r="F728" s="8" t="s">
        <v>11</v>
      </c>
      <c r="G728" s="15" t="s">
        <v>23</v>
      </c>
      <c r="H728" t="s">
        <v>87</v>
      </c>
      <c r="I728" t="s">
        <v>496</v>
      </c>
      <c r="J728" s="16">
        <v>1.0</v>
      </c>
      <c r="K728" s="21">
        <v>109.0</v>
      </c>
      <c r="L728" s="21">
        <v>88.0</v>
      </c>
      <c r="M728" s="21">
        <v>98.0</v>
      </c>
      <c r="N728" s="18">
        <v>0.66</v>
      </c>
      <c r="O728" s="13" t="s">
        <v>419</v>
      </c>
      <c r="P728" t="s">
        <v>311</v>
      </c>
      <c r="Q728" t="s">
        <v>276</v>
      </c>
      <c r="R728" t="s">
        <v>57</v>
      </c>
      <c r="S728" t="s">
        <v>57</v>
      </c>
      <c r="T728" t="s">
        <v>311</v>
      </c>
      <c r="U728" t="s">
        <v>57</v>
      </c>
    </row>
    <row r="729" hidden="1">
      <c r="A729" s="15" t="str">
        <f t="shared" si="51"/>
        <v>E20:0g</v>
      </c>
      <c r="B729" s="15" t="s">
        <v>273</v>
      </c>
      <c r="C729" s="8">
        <v>2.0</v>
      </c>
      <c r="D729" s="8">
        <v>0.0</v>
      </c>
      <c r="E729" s="8">
        <v>0.0</v>
      </c>
      <c r="F729" s="8" t="s">
        <v>12</v>
      </c>
      <c r="G729" s="15" t="s">
        <v>24</v>
      </c>
      <c r="H729" t="s">
        <v>87</v>
      </c>
      <c r="I729" t="s">
        <v>497</v>
      </c>
      <c r="J729" s="16">
        <v>1.0</v>
      </c>
      <c r="K729" s="21">
        <v>15.0</v>
      </c>
      <c r="L729" s="21">
        <v>9.0</v>
      </c>
      <c r="M729" s="21">
        <v>11.0</v>
      </c>
      <c r="N729" s="18">
        <v>0.75</v>
      </c>
      <c r="O729" s="13" t="s">
        <v>336</v>
      </c>
      <c r="P729" t="s">
        <v>311</v>
      </c>
      <c r="Q729" t="s">
        <v>57</v>
      </c>
      <c r="R729" t="s">
        <v>37</v>
      </c>
      <c r="S729" t="s">
        <v>57</v>
      </c>
      <c r="T729" t="s">
        <v>26</v>
      </c>
      <c r="U729" t="s">
        <v>26</v>
      </c>
    </row>
    <row r="730" hidden="1">
      <c r="A730" s="15" t="str">
        <f t="shared" ref="A730:A731" si="52">if(OR(G730="Secondary Relay",G730="Prime Relay",G730="Citadel Class Relay"),F730,join("",if(B730="East Rim","E",if(B730="South Rim","S",if(B730="West Rim","W","N"))),C730,D730,":",E730,if(F730="S","",F730)))</f>
        <v>E20:0h</v>
      </c>
      <c r="B730" s="15" t="s">
        <v>273</v>
      </c>
      <c r="C730" s="8">
        <v>2.0</v>
      </c>
      <c r="D730" s="8">
        <v>0.0</v>
      </c>
      <c r="E730" s="8">
        <v>0.0</v>
      </c>
      <c r="F730" s="8" t="s">
        <v>13</v>
      </c>
      <c r="G730" s="15" t="s">
        <v>23</v>
      </c>
      <c r="H730" t="s">
        <v>87</v>
      </c>
      <c r="I730" t="s">
        <v>407</v>
      </c>
      <c r="J730" s="16">
        <v>0.0</v>
      </c>
      <c r="K730" s="21">
        <v>9.0</v>
      </c>
      <c r="L730" s="21">
        <v>-12.0</v>
      </c>
      <c r="M730" s="21">
        <v>-2.0</v>
      </c>
      <c r="N730" s="18">
        <v>0.63</v>
      </c>
      <c r="O730" s="13" t="s">
        <v>275</v>
      </c>
      <c r="P730" t="s">
        <v>57</v>
      </c>
      <c r="Q730" t="s">
        <v>276</v>
      </c>
      <c r="R730" t="s">
        <v>57</v>
      </c>
      <c r="S730" t="s">
        <v>26</v>
      </c>
      <c r="T730" t="s">
        <v>26</v>
      </c>
      <c r="U730" t="s">
        <v>26</v>
      </c>
    </row>
    <row r="731" hidden="1">
      <c r="A731" s="15" t="str">
        <f t="shared" si="52"/>
        <v>E20:0</v>
      </c>
      <c r="B731" s="15" t="s">
        <v>273</v>
      </c>
      <c r="C731" s="15">
        <v>2.0</v>
      </c>
      <c r="D731" s="15">
        <v>0.0</v>
      </c>
      <c r="E731" s="15">
        <v>0.0</v>
      </c>
      <c r="F731" s="8" t="s">
        <v>302</v>
      </c>
      <c r="G731" s="8" t="s">
        <v>303</v>
      </c>
      <c r="H731" t="s">
        <v>498</v>
      </c>
      <c r="I731" t="s">
        <v>499</v>
      </c>
      <c r="J731" s="16"/>
      <c r="K731" s="21"/>
      <c r="L731" s="21"/>
      <c r="M731" s="21"/>
      <c r="N731" s="18"/>
      <c r="O731" s="13"/>
      <c r="P731" t="s">
        <v>276</v>
      </c>
      <c r="Q731" t="s">
        <v>276</v>
      </c>
      <c r="R731" t="s">
        <v>276</v>
      </c>
      <c r="S731" t="s">
        <v>57</v>
      </c>
      <c r="T731" t="s">
        <v>37</v>
      </c>
      <c r="U731" t="s">
        <v>26</v>
      </c>
    </row>
    <row r="732" hidden="1">
      <c r="A732" s="15" t="str">
        <f t="shared" ref="A732:A761" si="53">if(OR(G732="Secondary Relay",G732="Prime Relay"),F732,join("",if(B732="East Rim","E",if(B732="South Rim","S",if(B732="West Rim","W","N"))),C732,D732,":",E732,if(F732="S","",F732)))</f>
        <v>E20:1a</v>
      </c>
      <c r="B732" s="15" t="s">
        <v>273</v>
      </c>
      <c r="C732" s="8">
        <v>2.0</v>
      </c>
      <c r="D732" s="8">
        <v>0.0</v>
      </c>
      <c r="E732" s="8">
        <v>1.0</v>
      </c>
      <c r="F732" s="8" t="s">
        <v>6</v>
      </c>
      <c r="G732" s="15" t="s">
        <v>23</v>
      </c>
      <c r="H732" t="s">
        <v>285</v>
      </c>
      <c r="I732" t="s">
        <v>500</v>
      </c>
      <c r="J732" s="16">
        <v>0.0</v>
      </c>
      <c r="K732" s="21">
        <v>1671.0</v>
      </c>
      <c r="L732" s="21">
        <v>809.0</v>
      </c>
      <c r="M732" s="21">
        <v>1239.0</v>
      </c>
      <c r="N732" s="18" t="s">
        <v>26</v>
      </c>
      <c r="O732" s="13" t="s">
        <v>310</v>
      </c>
      <c r="P732" t="s">
        <v>57</v>
      </c>
      <c r="Q732" t="s">
        <v>57</v>
      </c>
      <c r="R732" t="s">
        <v>37</v>
      </c>
      <c r="S732" t="s">
        <v>26</v>
      </c>
      <c r="T732" t="s">
        <v>26</v>
      </c>
      <c r="U732" t="s">
        <v>26</v>
      </c>
    </row>
    <row r="733">
      <c r="A733" s="15" t="str">
        <f t="shared" si="53"/>
        <v>E20:0aα</v>
      </c>
      <c r="B733" s="15" t="s">
        <v>273</v>
      </c>
      <c r="C733" s="8">
        <v>2.0</v>
      </c>
      <c r="D733" s="8">
        <v>0.0</v>
      </c>
      <c r="E733" s="8">
        <v>0.0</v>
      </c>
      <c r="F733" s="15" t="s">
        <v>29</v>
      </c>
      <c r="G733" s="15"/>
      <c r="J733" s="16"/>
      <c r="K733" s="21"/>
      <c r="L733" s="21"/>
      <c r="M733" s="21"/>
      <c r="N733" s="18"/>
      <c r="O733" s="13"/>
    </row>
    <row r="734">
      <c r="A734" s="15" t="str">
        <f t="shared" si="53"/>
        <v>E20:0aβ</v>
      </c>
      <c r="B734" s="15" t="s">
        <v>273</v>
      </c>
      <c r="C734" s="8">
        <v>2.0</v>
      </c>
      <c r="D734" s="8">
        <v>0.0</v>
      </c>
      <c r="E734" s="8">
        <v>0.0</v>
      </c>
      <c r="F734" s="15" t="s">
        <v>39</v>
      </c>
      <c r="G734" s="15"/>
      <c r="J734" s="16"/>
      <c r="K734" s="21"/>
      <c r="L734" s="21"/>
      <c r="M734" s="21"/>
      <c r="N734" s="18"/>
      <c r="O734" s="13"/>
    </row>
    <row r="735">
      <c r="A735" s="15" t="str">
        <f t="shared" si="53"/>
        <v>E20:0aγ</v>
      </c>
      <c r="B735" s="15" t="s">
        <v>273</v>
      </c>
      <c r="C735" s="8">
        <v>2.0</v>
      </c>
      <c r="D735" s="8">
        <v>0.0</v>
      </c>
      <c r="E735" s="8">
        <v>0.0</v>
      </c>
      <c r="F735" s="15" t="s">
        <v>49</v>
      </c>
      <c r="G735" s="15"/>
      <c r="J735" s="16"/>
      <c r="K735" s="21"/>
      <c r="L735" s="21"/>
      <c r="M735" s="21"/>
      <c r="N735" s="18"/>
      <c r="O735" s="13"/>
    </row>
    <row r="736">
      <c r="A736" s="15" t="str">
        <f t="shared" si="53"/>
        <v>E20:0aδ</v>
      </c>
      <c r="B736" s="15" t="s">
        <v>273</v>
      </c>
      <c r="C736" s="8">
        <v>2.0</v>
      </c>
      <c r="D736" s="8">
        <v>0.0</v>
      </c>
      <c r="E736" s="8">
        <v>0.0</v>
      </c>
      <c r="F736" s="15" t="s">
        <v>59</v>
      </c>
      <c r="G736" s="15"/>
      <c r="J736" s="16"/>
      <c r="K736" s="21"/>
      <c r="L736" s="21"/>
      <c r="M736" s="21"/>
      <c r="N736" s="18"/>
      <c r="O736" s="13"/>
    </row>
    <row r="737">
      <c r="A737" s="15" t="str">
        <f t="shared" si="53"/>
        <v>E20:0aε</v>
      </c>
      <c r="B737" s="15" t="s">
        <v>273</v>
      </c>
      <c r="C737" s="8">
        <v>2.0</v>
      </c>
      <c r="D737" s="8">
        <v>0.0</v>
      </c>
      <c r="E737" s="8">
        <v>0.0</v>
      </c>
      <c r="F737" s="15" t="s">
        <v>69</v>
      </c>
      <c r="G737" s="15"/>
      <c r="J737" s="16"/>
      <c r="K737" s="21"/>
      <c r="L737" s="21"/>
      <c r="M737" s="21"/>
      <c r="N737" s="18"/>
      <c r="O737" s="13"/>
    </row>
    <row r="738">
      <c r="A738" s="15" t="str">
        <f t="shared" si="53"/>
        <v>E20:0aζ</v>
      </c>
      <c r="B738" s="15" t="s">
        <v>273</v>
      </c>
      <c r="C738" s="8">
        <v>2.0</v>
      </c>
      <c r="D738" s="8">
        <v>0.0</v>
      </c>
      <c r="E738" s="8">
        <v>0.0</v>
      </c>
      <c r="F738" s="15" t="s">
        <v>79</v>
      </c>
      <c r="G738" s="15"/>
      <c r="J738" s="16"/>
      <c r="K738" s="21"/>
      <c r="L738" s="21"/>
      <c r="M738" s="21"/>
      <c r="N738" s="18"/>
      <c r="O738" s="13"/>
    </row>
    <row r="739">
      <c r="A739" s="15" t="str">
        <f t="shared" si="53"/>
        <v>E20:0aη</v>
      </c>
      <c r="B739" s="15" t="s">
        <v>273</v>
      </c>
      <c r="C739" s="8">
        <v>2.0</v>
      </c>
      <c r="D739" s="8">
        <v>0.0</v>
      </c>
      <c r="E739" s="8">
        <v>0.0</v>
      </c>
      <c r="F739" s="15" t="s">
        <v>95</v>
      </c>
      <c r="G739" s="15"/>
      <c r="J739" s="16"/>
      <c r="K739" s="21"/>
      <c r="L739" s="21"/>
      <c r="M739" s="21"/>
      <c r="N739" s="18"/>
      <c r="O739" s="13"/>
    </row>
    <row r="740">
      <c r="A740" s="15" t="str">
        <f t="shared" si="53"/>
        <v>E20:0aθ</v>
      </c>
      <c r="B740" s="15" t="s">
        <v>273</v>
      </c>
      <c r="C740" s="8">
        <v>2.0</v>
      </c>
      <c r="D740" s="8">
        <v>0.0</v>
      </c>
      <c r="E740" s="8">
        <v>0.0</v>
      </c>
      <c r="F740" s="15" t="s">
        <v>104</v>
      </c>
      <c r="G740" s="15"/>
      <c r="J740" s="16"/>
      <c r="K740" s="21"/>
      <c r="L740" s="21"/>
      <c r="M740" s="21"/>
      <c r="N740" s="18"/>
      <c r="O740" s="13"/>
    </row>
    <row r="741">
      <c r="A741" s="15" t="str">
        <f t="shared" si="53"/>
        <v>E20:0aι</v>
      </c>
      <c r="B741" s="15" t="s">
        <v>273</v>
      </c>
      <c r="C741" s="8">
        <v>2.0</v>
      </c>
      <c r="D741" s="8">
        <v>0.0</v>
      </c>
      <c r="E741" s="8">
        <v>0.0</v>
      </c>
      <c r="F741" s="15" t="s">
        <v>113</v>
      </c>
      <c r="G741" s="15"/>
      <c r="J741" s="16"/>
      <c r="K741" s="21"/>
      <c r="L741" s="21"/>
      <c r="M741" s="21"/>
      <c r="N741" s="18"/>
      <c r="O741" s="13"/>
    </row>
    <row r="742">
      <c r="A742" s="15" t="str">
        <f t="shared" si="53"/>
        <v>E20:1b</v>
      </c>
      <c r="B742" s="15" t="s">
        <v>273</v>
      </c>
      <c r="C742" s="8">
        <v>2.0</v>
      </c>
      <c r="D742" s="8">
        <v>0.0</v>
      </c>
      <c r="E742" s="8">
        <v>1.0</v>
      </c>
      <c r="F742" s="8" t="s">
        <v>7</v>
      </c>
      <c r="G742" s="15" t="s">
        <v>22</v>
      </c>
      <c r="H742" t="s">
        <v>92</v>
      </c>
      <c r="I742" t="s">
        <v>385</v>
      </c>
      <c r="J742" s="16">
        <v>5.0</v>
      </c>
      <c r="K742" s="21">
        <v>994.0</v>
      </c>
      <c r="L742" s="21">
        <v>932.0</v>
      </c>
      <c r="M742" s="21">
        <v>964.0</v>
      </c>
      <c r="N742" s="18" t="s">
        <v>26</v>
      </c>
      <c r="O742" s="13" t="s">
        <v>323</v>
      </c>
      <c r="P742" t="s">
        <v>57</v>
      </c>
      <c r="Q742" t="s">
        <v>57</v>
      </c>
      <c r="R742" t="s">
        <v>57</v>
      </c>
      <c r="S742" t="s">
        <v>47</v>
      </c>
      <c r="T742" t="s">
        <v>37</v>
      </c>
      <c r="U742" t="s">
        <v>26</v>
      </c>
    </row>
    <row r="743" hidden="1">
      <c r="A743" s="15" t="str">
        <f t="shared" si="53"/>
        <v>E20:1c</v>
      </c>
      <c r="B743" s="15" t="s">
        <v>273</v>
      </c>
      <c r="C743" s="8">
        <v>2.0</v>
      </c>
      <c r="D743" s="8">
        <v>0.0</v>
      </c>
      <c r="E743" s="8">
        <v>1.0</v>
      </c>
      <c r="F743" s="8" t="s">
        <v>8</v>
      </c>
      <c r="G743" s="15" t="s">
        <v>23</v>
      </c>
      <c r="H743" t="s">
        <v>288</v>
      </c>
      <c r="I743" t="s">
        <v>501</v>
      </c>
      <c r="J743" s="16">
        <v>0.0</v>
      </c>
      <c r="K743" s="21">
        <v>715.0</v>
      </c>
      <c r="L743" s="21">
        <v>686.0</v>
      </c>
      <c r="M743" s="21">
        <v>703.0</v>
      </c>
      <c r="N743" s="18" t="s">
        <v>26</v>
      </c>
      <c r="O743" s="13" t="s">
        <v>329</v>
      </c>
      <c r="P743" t="s">
        <v>57</v>
      </c>
      <c r="Q743" t="s">
        <v>311</v>
      </c>
      <c r="R743" t="s">
        <v>57</v>
      </c>
      <c r="S743" t="s">
        <v>276</v>
      </c>
      <c r="T743" t="s">
        <v>26</v>
      </c>
      <c r="U743" t="s">
        <v>26</v>
      </c>
    </row>
    <row r="744">
      <c r="A744" s="15" t="str">
        <f t="shared" si="53"/>
        <v>E20:1bα</v>
      </c>
      <c r="B744" s="15" t="s">
        <v>273</v>
      </c>
      <c r="C744" s="8">
        <v>2.0</v>
      </c>
      <c r="D744" s="8">
        <v>0.0</v>
      </c>
      <c r="E744" s="8">
        <v>1.0</v>
      </c>
      <c r="F744" s="15" t="s">
        <v>30</v>
      </c>
      <c r="G744" s="15"/>
      <c r="J744" s="16"/>
      <c r="K744" s="21"/>
      <c r="L744" s="21"/>
      <c r="M744" s="21"/>
      <c r="N744" s="18"/>
      <c r="O744" s="13"/>
    </row>
    <row r="745">
      <c r="A745" s="15" t="str">
        <f t="shared" si="53"/>
        <v>E20:1bβ</v>
      </c>
      <c r="B745" s="15" t="s">
        <v>273</v>
      </c>
      <c r="C745" s="8">
        <v>2.0</v>
      </c>
      <c r="D745" s="8">
        <v>0.0</v>
      </c>
      <c r="E745" s="8">
        <v>1.0</v>
      </c>
      <c r="F745" s="15" t="s">
        <v>40</v>
      </c>
      <c r="G745" s="15"/>
      <c r="J745" s="16"/>
      <c r="K745" s="21"/>
      <c r="L745" s="21"/>
      <c r="M745" s="21"/>
      <c r="N745" s="18"/>
      <c r="O745" s="13"/>
    </row>
    <row r="746">
      <c r="A746" s="15" t="str">
        <f t="shared" si="53"/>
        <v>E20:1bγ</v>
      </c>
      <c r="B746" s="15" t="s">
        <v>273</v>
      </c>
      <c r="C746" s="8">
        <v>2.0</v>
      </c>
      <c r="D746" s="8">
        <v>0.0</v>
      </c>
      <c r="E746" s="8">
        <v>1.0</v>
      </c>
      <c r="F746" s="15" t="s">
        <v>50</v>
      </c>
      <c r="G746" s="15"/>
      <c r="J746" s="16"/>
      <c r="K746" s="21"/>
      <c r="L746" s="21"/>
      <c r="M746" s="21"/>
      <c r="N746" s="18"/>
      <c r="O746" s="13"/>
    </row>
    <row r="747">
      <c r="A747" s="15" t="str">
        <f t="shared" si="53"/>
        <v>E20:1bδ</v>
      </c>
      <c r="B747" s="15" t="s">
        <v>273</v>
      </c>
      <c r="C747" s="8">
        <v>2.0</v>
      </c>
      <c r="D747" s="8">
        <v>0.0</v>
      </c>
      <c r="E747" s="8">
        <v>1.0</v>
      </c>
      <c r="F747" s="15" t="s">
        <v>60</v>
      </c>
      <c r="G747" s="15"/>
      <c r="J747" s="16"/>
      <c r="K747" s="21"/>
      <c r="L747" s="21"/>
      <c r="M747" s="21"/>
      <c r="N747" s="18"/>
      <c r="O747" s="13"/>
    </row>
    <row r="748">
      <c r="A748" s="15" t="str">
        <f t="shared" si="53"/>
        <v>E20:1bε</v>
      </c>
      <c r="B748" s="15" t="s">
        <v>273</v>
      </c>
      <c r="C748" s="8">
        <v>2.0</v>
      </c>
      <c r="D748" s="8">
        <v>0.0</v>
      </c>
      <c r="E748" s="8">
        <v>1.0</v>
      </c>
      <c r="F748" s="15" t="s">
        <v>70</v>
      </c>
      <c r="G748" s="15"/>
      <c r="J748" s="16"/>
      <c r="K748" s="21"/>
      <c r="L748" s="21"/>
      <c r="M748" s="21"/>
      <c r="N748" s="18"/>
      <c r="O748" s="13"/>
    </row>
    <row r="749">
      <c r="A749" s="15" t="str">
        <f t="shared" si="53"/>
        <v>E20:1c</v>
      </c>
      <c r="B749" s="15" t="s">
        <v>273</v>
      </c>
      <c r="C749" s="8">
        <v>2.0</v>
      </c>
      <c r="D749" s="8">
        <v>0.0</v>
      </c>
      <c r="E749" s="8">
        <v>1.0</v>
      </c>
      <c r="F749" s="8" t="s">
        <v>8</v>
      </c>
      <c r="G749" s="15" t="s">
        <v>22</v>
      </c>
      <c r="H749" t="s">
        <v>89</v>
      </c>
      <c r="I749" t="s">
        <v>502</v>
      </c>
      <c r="J749" s="16">
        <v>1.0</v>
      </c>
      <c r="K749" s="21">
        <v>168.0</v>
      </c>
      <c r="L749" s="21">
        <v>105.0</v>
      </c>
      <c r="M749" s="21">
        <v>135.0</v>
      </c>
      <c r="N749" s="18" t="s">
        <v>26</v>
      </c>
      <c r="O749" s="13" t="s">
        <v>384</v>
      </c>
      <c r="P749" t="s">
        <v>47</v>
      </c>
      <c r="Q749" t="s">
        <v>276</v>
      </c>
      <c r="R749" t="s">
        <v>57</v>
      </c>
      <c r="S749" t="s">
        <v>37</v>
      </c>
      <c r="T749" t="s">
        <v>26</v>
      </c>
      <c r="U749" t="s">
        <v>37</v>
      </c>
    </row>
    <row r="750" hidden="1">
      <c r="A750" s="15" t="str">
        <f t="shared" si="53"/>
        <v>E20:1d</v>
      </c>
      <c r="B750" s="15" t="s">
        <v>273</v>
      </c>
      <c r="C750" s="8">
        <v>2.0</v>
      </c>
      <c r="D750" s="8">
        <v>0.0</v>
      </c>
      <c r="E750" s="8">
        <v>1.0</v>
      </c>
      <c r="F750" s="8" t="s">
        <v>9</v>
      </c>
      <c r="G750" s="15" t="s">
        <v>23</v>
      </c>
      <c r="H750" t="s">
        <v>87</v>
      </c>
      <c r="I750" t="s">
        <v>296</v>
      </c>
      <c r="J750" s="16">
        <v>0.0</v>
      </c>
      <c r="K750" s="21">
        <v>42.0</v>
      </c>
      <c r="L750" s="21">
        <v>13.0</v>
      </c>
      <c r="M750" s="21">
        <v>30.0</v>
      </c>
      <c r="N750" s="18">
        <v>0.86</v>
      </c>
      <c r="O750" s="13" t="s">
        <v>310</v>
      </c>
      <c r="P750" t="s">
        <v>47</v>
      </c>
      <c r="Q750" t="s">
        <v>57</v>
      </c>
      <c r="R750" t="s">
        <v>57</v>
      </c>
      <c r="S750" t="s">
        <v>57</v>
      </c>
      <c r="T750" t="s">
        <v>37</v>
      </c>
      <c r="U750" t="s">
        <v>26</v>
      </c>
    </row>
    <row r="751">
      <c r="A751" s="15" t="str">
        <f t="shared" si="53"/>
        <v>E20:1cα</v>
      </c>
      <c r="B751" s="15" t="s">
        <v>273</v>
      </c>
      <c r="C751" s="8">
        <v>2.0</v>
      </c>
      <c r="D751" s="8">
        <v>0.0</v>
      </c>
      <c r="E751" s="8">
        <v>1.0</v>
      </c>
      <c r="F751" s="15" t="s">
        <v>31</v>
      </c>
      <c r="G751" s="15"/>
      <c r="J751" s="16"/>
      <c r="K751" s="21"/>
      <c r="L751" s="21"/>
      <c r="M751" s="21"/>
      <c r="N751" s="18"/>
      <c r="O751" s="13"/>
    </row>
    <row r="752">
      <c r="A752" s="15" t="str">
        <f t="shared" si="53"/>
        <v>E20:1e</v>
      </c>
      <c r="B752" s="15" t="s">
        <v>273</v>
      </c>
      <c r="C752" s="8">
        <v>2.0</v>
      </c>
      <c r="D752" s="8">
        <v>0.0</v>
      </c>
      <c r="E752" s="8">
        <v>1.0</v>
      </c>
      <c r="F752" s="8" t="s">
        <v>10</v>
      </c>
      <c r="G752" s="15" t="s">
        <v>22</v>
      </c>
      <c r="H752" t="s">
        <v>89</v>
      </c>
      <c r="I752" t="s">
        <v>422</v>
      </c>
      <c r="J752" s="16">
        <v>8.0</v>
      </c>
      <c r="K752" s="21">
        <v>-113.0</v>
      </c>
      <c r="L752" s="21">
        <v>-180.0</v>
      </c>
      <c r="M752" s="21">
        <v>-148.0</v>
      </c>
      <c r="N752" s="18" t="s">
        <v>26</v>
      </c>
      <c r="O752" s="13" t="s">
        <v>310</v>
      </c>
      <c r="P752" t="s">
        <v>276</v>
      </c>
      <c r="Q752" t="s">
        <v>311</v>
      </c>
      <c r="R752" t="s">
        <v>26</v>
      </c>
      <c r="S752" t="s">
        <v>26</v>
      </c>
      <c r="T752" t="s">
        <v>37</v>
      </c>
      <c r="U752" t="s">
        <v>57</v>
      </c>
    </row>
    <row r="753">
      <c r="A753" s="15" t="str">
        <f t="shared" si="53"/>
        <v>E20:1eα</v>
      </c>
      <c r="B753" s="15" t="s">
        <v>273</v>
      </c>
      <c r="C753" s="8">
        <v>2.0</v>
      </c>
      <c r="D753" s="8">
        <v>0.0</v>
      </c>
      <c r="E753" s="8">
        <v>1.0</v>
      </c>
      <c r="F753" s="15" t="s">
        <v>33</v>
      </c>
      <c r="G753" s="15"/>
      <c r="J753" s="16"/>
      <c r="K753" s="21"/>
      <c r="L753" s="21"/>
      <c r="M753" s="21"/>
      <c r="N753" s="18"/>
      <c r="O753" s="13"/>
    </row>
    <row r="754">
      <c r="A754" s="15" t="str">
        <f t="shared" si="53"/>
        <v>E20:1eβ</v>
      </c>
      <c r="B754" s="15" t="s">
        <v>273</v>
      </c>
      <c r="C754" s="8">
        <v>2.0</v>
      </c>
      <c r="D754" s="8">
        <v>0.0</v>
      </c>
      <c r="E754" s="8">
        <v>1.0</v>
      </c>
      <c r="F754" s="15" t="s">
        <v>43</v>
      </c>
      <c r="G754" s="15"/>
      <c r="J754" s="16"/>
      <c r="K754" s="21"/>
      <c r="L754" s="21"/>
      <c r="M754" s="21"/>
      <c r="N754" s="18"/>
      <c r="O754" s="13"/>
    </row>
    <row r="755">
      <c r="A755" s="15" t="str">
        <f t="shared" si="53"/>
        <v>E20:1eγ</v>
      </c>
      <c r="B755" s="15" t="s">
        <v>273</v>
      </c>
      <c r="C755" s="8">
        <v>2.0</v>
      </c>
      <c r="D755" s="8">
        <v>0.0</v>
      </c>
      <c r="E755" s="8">
        <v>1.0</v>
      </c>
      <c r="F755" s="15" t="s">
        <v>53</v>
      </c>
      <c r="G755" s="15"/>
      <c r="J755" s="16"/>
      <c r="K755" s="21"/>
      <c r="L755" s="21"/>
      <c r="M755" s="21"/>
      <c r="N755" s="18"/>
      <c r="O755" s="13"/>
    </row>
    <row r="756">
      <c r="A756" s="15" t="str">
        <f t="shared" si="53"/>
        <v>E20:1eδ</v>
      </c>
      <c r="B756" s="15" t="s">
        <v>273</v>
      </c>
      <c r="C756" s="8">
        <v>2.0</v>
      </c>
      <c r="D756" s="8">
        <v>0.0</v>
      </c>
      <c r="E756" s="8">
        <v>1.0</v>
      </c>
      <c r="F756" s="15" t="s">
        <v>63</v>
      </c>
      <c r="G756" s="15"/>
      <c r="J756" s="16"/>
      <c r="K756" s="21"/>
      <c r="L756" s="21"/>
      <c r="M756" s="21"/>
      <c r="N756" s="18"/>
      <c r="O756" s="13"/>
    </row>
    <row r="757">
      <c r="A757" s="15" t="str">
        <f t="shared" si="53"/>
        <v>E20:1eε</v>
      </c>
      <c r="B757" s="15" t="s">
        <v>273</v>
      </c>
      <c r="C757" s="8">
        <v>2.0</v>
      </c>
      <c r="D757" s="8">
        <v>0.0</v>
      </c>
      <c r="E757" s="8">
        <v>1.0</v>
      </c>
      <c r="F757" s="15" t="s">
        <v>73</v>
      </c>
      <c r="G757" s="15"/>
      <c r="J757" s="16"/>
      <c r="K757" s="21"/>
      <c r="L757" s="21"/>
      <c r="M757" s="21"/>
      <c r="N757" s="18"/>
      <c r="O757" s="13"/>
    </row>
    <row r="758">
      <c r="A758" s="15" t="str">
        <f t="shared" si="53"/>
        <v>E20:1eζ</v>
      </c>
      <c r="B758" s="15" t="s">
        <v>273</v>
      </c>
      <c r="C758" s="8">
        <v>2.0</v>
      </c>
      <c r="D758" s="8">
        <v>0.0</v>
      </c>
      <c r="E758" s="8">
        <v>1.0</v>
      </c>
      <c r="F758" s="15" t="s">
        <v>83</v>
      </c>
      <c r="G758" s="15"/>
      <c r="J758" s="16"/>
      <c r="K758" s="21"/>
      <c r="L758" s="21"/>
      <c r="M758" s="21"/>
      <c r="N758" s="18"/>
      <c r="O758" s="13"/>
    </row>
    <row r="759">
      <c r="A759" s="15" t="str">
        <f t="shared" si="53"/>
        <v>E20:1eη</v>
      </c>
      <c r="B759" s="15" t="s">
        <v>273</v>
      </c>
      <c r="C759" s="8">
        <v>2.0</v>
      </c>
      <c r="D759" s="8">
        <v>0.0</v>
      </c>
      <c r="E759" s="8">
        <v>1.0</v>
      </c>
      <c r="F759" s="15" t="s">
        <v>99</v>
      </c>
      <c r="G759" s="15"/>
      <c r="J759" s="16"/>
      <c r="K759" s="21"/>
      <c r="L759" s="21"/>
      <c r="M759" s="21"/>
      <c r="N759" s="18"/>
      <c r="O759" s="13"/>
    </row>
    <row r="760">
      <c r="A760" s="15" t="str">
        <f t="shared" si="53"/>
        <v>E20:1eθ</v>
      </c>
      <c r="B760" s="15" t="s">
        <v>273</v>
      </c>
      <c r="C760" s="8">
        <v>2.0</v>
      </c>
      <c r="D760" s="8">
        <v>0.0</v>
      </c>
      <c r="E760" s="8">
        <v>1.0</v>
      </c>
      <c r="F760" s="15" t="s">
        <v>108</v>
      </c>
      <c r="G760" s="15"/>
      <c r="J760" s="16"/>
      <c r="K760" s="21"/>
      <c r="L760" s="21"/>
      <c r="M760" s="21"/>
      <c r="N760" s="18"/>
      <c r="O760" s="13"/>
    </row>
    <row r="761">
      <c r="A761" s="15" t="str">
        <f t="shared" si="53"/>
        <v>E20:1f</v>
      </c>
      <c r="B761" s="15" t="s">
        <v>273</v>
      </c>
      <c r="C761" s="8">
        <v>2.0</v>
      </c>
      <c r="D761" s="8">
        <v>0.0</v>
      </c>
      <c r="E761" s="8">
        <v>1.0</v>
      </c>
      <c r="F761" s="8" t="s">
        <v>11</v>
      </c>
      <c r="G761" s="15" t="s">
        <v>22</v>
      </c>
      <c r="H761" t="s">
        <v>90</v>
      </c>
      <c r="I761" t="s">
        <v>503</v>
      </c>
      <c r="J761" s="16">
        <v>5.0</v>
      </c>
      <c r="K761" s="21">
        <v>-133.0</v>
      </c>
      <c r="L761" s="21">
        <v>-146.0</v>
      </c>
      <c r="M761" s="21">
        <v>-141.0</v>
      </c>
      <c r="N761" s="18" t="s">
        <v>26</v>
      </c>
      <c r="O761" s="13" t="s">
        <v>313</v>
      </c>
      <c r="P761" t="s">
        <v>37</v>
      </c>
      <c r="Q761" t="s">
        <v>276</v>
      </c>
      <c r="R761" t="s">
        <v>276</v>
      </c>
      <c r="S761" t="s">
        <v>26</v>
      </c>
      <c r="T761" t="s">
        <v>26</v>
      </c>
      <c r="U761" t="s">
        <v>57</v>
      </c>
    </row>
    <row r="762" hidden="1">
      <c r="A762" s="15" t="str">
        <f>if(OR(G762="Secondary Relay",G762="Prime Relay",G762="Citadel Class Relay"),F762,join("",if(B762="East Rim","E",if(B762="South Rim","S",if(B762="West Rim","W","N"))),C762,D762,":",E762,if(F762="S","",F762)))</f>
        <v>E20:1</v>
      </c>
      <c r="B762" s="15" t="s">
        <v>273</v>
      </c>
      <c r="C762" s="15">
        <v>2.0</v>
      </c>
      <c r="D762" s="15">
        <v>0.0</v>
      </c>
      <c r="E762" s="15">
        <v>1.0</v>
      </c>
      <c r="F762" s="8" t="s">
        <v>302</v>
      </c>
      <c r="G762" s="8" t="s">
        <v>303</v>
      </c>
      <c r="H762" s="15" t="s">
        <v>443</v>
      </c>
      <c r="I762" s="15" t="s">
        <v>504</v>
      </c>
      <c r="J762" s="16"/>
      <c r="K762" s="21"/>
      <c r="L762" s="21"/>
      <c r="M762" s="21"/>
      <c r="N762" s="18"/>
      <c r="O762" s="13"/>
      <c r="P762" t="s">
        <v>57</v>
      </c>
      <c r="Q762" t="s">
        <v>276</v>
      </c>
      <c r="R762" t="s">
        <v>57</v>
      </c>
      <c r="S762" t="s">
        <v>47</v>
      </c>
      <c r="T762" t="s">
        <v>47</v>
      </c>
      <c r="U762" t="s">
        <v>26</v>
      </c>
    </row>
    <row r="763">
      <c r="A763" s="15" t="str">
        <f t="shared" ref="A763:A784" si="54">if(OR(G763="Secondary Relay",G763="Prime Relay"),F763,join("",if(B763="East Rim","E",if(B763="South Rim","S",if(B763="West Rim","W","N"))),C763,D763,":",E763,if(F763="S","",F763)))</f>
        <v>E20:1fα</v>
      </c>
      <c r="B763" s="15" t="s">
        <v>273</v>
      </c>
      <c r="C763" s="8">
        <v>2.0</v>
      </c>
      <c r="D763" s="8">
        <v>0.0</v>
      </c>
      <c r="E763" s="8">
        <v>1.0</v>
      </c>
      <c r="F763" s="15" t="s">
        <v>34</v>
      </c>
      <c r="G763" s="15"/>
      <c r="J763" s="16"/>
      <c r="K763" s="21"/>
      <c r="L763" s="21"/>
      <c r="M763" s="21"/>
      <c r="N763" s="18"/>
      <c r="O763" s="13"/>
    </row>
    <row r="764">
      <c r="A764" s="15" t="str">
        <f t="shared" si="54"/>
        <v>E20:1fβ</v>
      </c>
      <c r="B764" s="15" t="s">
        <v>273</v>
      </c>
      <c r="C764" s="8">
        <v>2.0</v>
      </c>
      <c r="D764" s="8">
        <v>0.0</v>
      </c>
      <c r="E764" s="8">
        <v>1.0</v>
      </c>
      <c r="F764" s="15" t="s">
        <v>44</v>
      </c>
      <c r="G764" s="15"/>
      <c r="J764" s="16"/>
      <c r="K764" s="21"/>
      <c r="L764" s="21"/>
      <c r="M764" s="21"/>
      <c r="N764" s="18"/>
      <c r="O764" s="13"/>
    </row>
    <row r="765">
      <c r="A765" s="15" t="str">
        <f t="shared" si="54"/>
        <v>E20:1fγ</v>
      </c>
      <c r="B765" s="15" t="s">
        <v>273</v>
      </c>
      <c r="C765" s="8">
        <v>2.0</v>
      </c>
      <c r="D765" s="8">
        <v>0.0</v>
      </c>
      <c r="E765" s="8">
        <v>1.0</v>
      </c>
      <c r="F765" s="15" t="s">
        <v>54</v>
      </c>
      <c r="G765" s="15"/>
      <c r="J765" s="16"/>
      <c r="K765" s="21"/>
      <c r="L765" s="21"/>
      <c r="M765" s="21"/>
      <c r="N765" s="18"/>
      <c r="O765" s="13"/>
    </row>
    <row r="766">
      <c r="A766" s="15" t="str">
        <f t="shared" si="54"/>
        <v>E20:1fδ</v>
      </c>
      <c r="B766" s="15" t="s">
        <v>273</v>
      </c>
      <c r="C766" s="8">
        <v>2.0</v>
      </c>
      <c r="D766" s="8">
        <v>0.0</v>
      </c>
      <c r="E766" s="8">
        <v>1.0</v>
      </c>
      <c r="F766" s="15" t="s">
        <v>64</v>
      </c>
      <c r="G766" s="15"/>
      <c r="J766" s="16"/>
      <c r="K766" s="21"/>
      <c r="L766" s="21"/>
      <c r="M766" s="21"/>
      <c r="N766" s="18"/>
      <c r="O766" s="13"/>
    </row>
    <row r="767">
      <c r="A767" s="15" t="str">
        <f t="shared" si="54"/>
        <v>E20:1fε</v>
      </c>
      <c r="B767" s="15" t="s">
        <v>273</v>
      </c>
      <c r="C767" s="8">
        <v>2.0</v>
      </c>
      <c r="D767" s="8">
        <v>0.0</v>
      </c>
      <c r="E767" s="8">
        <v>1.0</v>
      </c>
      <c r="F767" s="15" t="s">
        <v>74</v>
      </c>
      <c r="G767" s="15"/>
      <c r="J767" s="16"/>
      <c r="K767" s="21"/>
      <c r="L767" s="21"/>
      <c r="M767" s="21"/>
      <c r="N767" s="18"/>
      <c r="O767" s="13"/>
    </row>
    <row r="768">
      <c r="A768" s="15" t="str">
        <f t="shared" si="54"/>
        <v>E20:2a</v>
      </c>
      <c r="B768" s="15" t="s">
        <v>273</v>
      </c>
      <c r="C768" s="15">
        <v>2.0</v>
      </c>
      <c r="D768" s="15">
        <v>0.0</v>
      </c>
      <c r="E768" s="15">
        <v>2.0</v>
      </c>
      <c r="F768" s="8" t="s">
        <v>6</v>
      </c>
      <c r="G768" s="15" t="s">
        <v>22</v>
      </c>
      <c r="H768" t="s">
        <v>91</v>
      </c>
      <c r="I768" t="s">
        <v>505</v>
      </c>
      <c r="J768" s="16">
        <v>15.0</v>
      </c>
      <c r="K768" s="21">
        <v>-108.0</v>
      </c>
      <c r="L768" s="21">
        <v>-196.0</v>
      </c>
      <c r="M768" s="21">
        <v>-151.0</v>
      </c>
      <c r="N768" s="18" t="s">
        <v>26</v>
      </c>
      <c r="O768" s="13" t="s">
        <v>323</v>
      </c>
      <c r="P768" t="s">
        <v>57</v>
      </c>
      <c r="Q768" t="s">
        <v>57</v>
      </c>
      <c r="R768" t="s">
        <v>57</v>
      </c>
      <c r="S768" t="s">
        <v>26</v>
      </c>
      <c r="T768" t="s">
        <v>26</v>
      </c>
      <c r="U768" t="s">
        <v>26</v>
      </c>
    </row>
    <row r="769">
      <c r="A769" s="15" t="str">
        <f t="shared" si="54"/>
        <v>E20:2aα</v>
      </c>
      <c r="B769" s="15" t="s">
        <v>273</v>
      </c>
      <c r="C769" s="15">
        <v>2.0</v>
      </c>
      <c r="D769" s="15">
        <v>0.0</v>
      </c>
      <c r="E769" s="15">
        <v>2.0</v>
      </c>
      <c r="F769" s="15" t="s">
        <v>29</v>
      </c>
      <c r="G769" s="15"/>
      <c r="J769" s="16"/>
      <c r="K769" s="21"/>
      <c r="L769" s="21"/>
      <c r="M769" s="21"/>
      <c r="N769" s="18"/>
      <c r="O769" s="13"/>
    </row>
    <row r="770">
      <c r="A770" s="15" t="str">
        <f t="shared" si="54"/>
        <v>E20:2aβ</v>
      </c>
      <c r="B770" s="15" t="s">
        <v>273</v>
      </c>
      <c r="C770" s="15">
        <v>2.0</v>
      </c>
      <c r="D770" s="15">
        <v>0.0</v>
      </c>
      <c r="E770" s="15">
        <v>2.0</v>
      </c>
      <c r="F770" s="15" t="s">
        <v>39</v>
      </c>
      <c r="G770" s="15"/>
      <c r="J770" s="16"/>
      <c r="K770" s="21"/>
      <c r="L770" s="21"/>
      <c r="M770" s="21"/>
      <c r="N770" s="18"/>
      <c r="O770" s="13"/>
    </row>
    <row r="771">
      <c r="A771" s="15" t="str">
        <f t="shared" si="54"/>
        <v>E20:2aγ</v>
      </c>
      <c r="B771" s="15" t="s">
        <v>273</v>
      </c>
      <c r="C771" s="15">
        <v>2.0</v>
      </c>
      <c r="D771" s="15">
        <v>0.0</v>
      </c>
      <c r="E771" s="15">
        <v>2.0</v>
      </c>
      <c r="F771" s="15" t="s">
        <v>49</v>
      </c>
      <c r="G771" s="15"/>
      <c r="J771" s="16"/>
      <c r="K771" s="21"/>
      <c r="L771" s="21"/>
      <c r="M771" s="21"/>
      <c r="N771" s="18"/>
      <c r="O771" s="13"/>
    </row>
    <row r="772">
      <c r="A772" s="15" t="str">
        <f t="shared" si="54"/>
        <v>E20:2aδ</v>
      </c>
      <c r="B772" s="15" t="s">
        <v>273</v>
      </c>
      <c r="C772" s="15">
        <v>2.0</v>
      </c>
      <c r="D772" s="15">
        <v>0.0</v>
      </c>
      <c r="E772" s="15">
        <v>2.0</v>
      </c>
      <c r="F772" s="15" t="s">
        <v>59</v>
      </c>
      <c r="G772" s="15"/>
      <c r="J772" s="16"/>
      <c r="K772" s="21"/>
      <c r="L772" s="21"/>
      <c r="M772" s="21"/>
      <c r="N772" s="18"/>
      <c r="O772" s="13"/>
    </row>
    <row r="773">
      <c r="A773" s="15" t="str">
        <f t="shared" si="54"/>
        <v>E20:2aε</v>
      </c>
      <c r="B773" s="15" t="s">
        <v>273</v>
      </c>
      <c r="C773" s="15">
        <v>2.0</v>
      </c>
      <c r="D773" s="15">
        <v>0.0</v>
      </c>
      <c r="E773" s="15">
        <v>2.0</v>
      </c>
      <c r="F773" s="15" t="s">
        <v>69</v>
      </c>
      <c r="G773" s="15"/>
      <c r="J773" s="16"/>
      <c r="K773" s="21"/>
      <c r="L773" s="21"/>
      <c r="M773" s="21"/>
      <c r="N773" s="18"/>
      <c r="O773" s="13"/>
    </row>
    <row r="774">
      <c r="A774" s="15" t="str">
        <f t="shared" si="54"/>
        <v>E20:2aζ</v>
      </c>
      <c r="B774" s="15" t="s">
        <v>273</v>
      </c>
      <c r="C774" s="15">
        <v>2.0</v>
      </c>
      <c r="D774" s="15">
        <v>0.0</v>
      </c>
      <c r="E774" s="15">
        <v>2.0</v>
      </c>
      <c r="F774" s="15" t="s">
        <v>79</v>
      </c>
      <c r="G774" s="15"/>
      <c r="J774" s="16"/>
      <c r="K774" s="21"/>
      <c r="L774" s="21"/>
      <c r="M774" s="21"/>
      <c r="N774" s="18"/>
      <c r="O774" s="13"/>
    </row>
    <row r="775">
      <c r="A775" s="15" t="str">
        <f t="shared" si="54"/>
        <v>E20:2aη</v>
      </c>
      <c r="B775" s="15" t="s">
        <v>273</v>
      </c>
      <c r="C775" s="15">
        <v>2.0</v>
      </c>
      <c r="D775" s="15">
        <v>0.0</v>
      </c>
      <c r="E775" s="15">
        <v>2.0</v>
      </c>
      <c r="F775" s="15" t="s">
        <v>95</v>
      </c>
      <c r="G775" s="15"/>
      <c r="J775" s="16"/>
      <c r="K775" s="21"/>
      <c r="L775" s="21"/>
      <c r="M775" s="21"/>
      <c r="N775" s="18"/>
      <c r="O775" s="13"/>
    </row>
    <row r="776">
      <c r="A776" s="15" t="str">
        <f t="shared" si="54"/>
        <v>E20:2aθ</v>
      </c>
      <c r="B776" s="15" t="s">
        <v>273</v>
      </c>
      <c r="C776" s="15">
        <v>2.0</v>
      </c>
      <c r="D776" s="15">
        <v>0.0</v>
      </c>
      <c r="E776" s="15">
        <v>2.0</v>
      </c>
      <c r="F776" s="15" t="s">
        <v>104</v>
      </c>
      <c r="G776" s="15"/>
      <c r="J776" s="16"/>
      <c r="K776" s="21"/>
      <c r="L776" s="21"/>
      <c r="M776" s="21"/>
      <c r="N776" s="18"/>
      <c r="O776" s="13"/>
    </row>
    <row r="777">
      <c r="A777" s="15" t="str">
        <f t="shared" si="54"/>
        <v>E20:2aι</v>
      </c>
      <c r="B777" s="15" t="s">
        <v>273</v>
      </c>
      <c r="C777" s="15">
        <v>2.0</v>
      </c>
      <c r="D777" s="15">
        <v>0.0</v>
      </c>
      <c r="E777" s="15">
        <v>2.0</v>
      </c>
      <c r="F777" s="15" t="s">
        <v>113</v>
      </c>
      <c r="G777" s="15"/>
      <c r="J777" s="16"/>
      <c r="K777" s="21"/>
      <c r="L777" s="21"/>
      <c r="M777" s="21"/>
      <c r="N777" s="18"/>
      <c r="O777" s="13"/>
    </row>
    <row r="778">
      <c r="A778" s="15" t="str">
        <f t="shared" si="54"/>
        <v>E20:2aκ</v>
      </c>
      <c r="B778" s="15" t="s">
        <v>273</v>
      </c>
      <c r="C778" s="15">
        <v>2.0</v>
      </c>
      <c r="D778" s="15">
        <v>0.0</v>
      </c>
      <c r="E778" s="15">
        <v>2.0</v>
      </c>
      <c r="F778" s="15" t="s">
        <v>122</v>
      </c>
      <c r="G778" s="15"/>
      <c r="J778" s="16"/>
      <c r="K778" s="21"/>
      <c r="L778" s="21"/>
      <c r="M778" s="21"/>
      <c r="N778" s="18"/>
      <c r="O778" s="13"/>
    </row>
    <row r="779">
      <c r="A779" s="15" t="str">
        <f t="shared" si="54"/>
        <v>E20:2aλ</v>
      </c>
      <c r="B779" s="15" t="s">
        <v>273</v>
      </c>
      <c r="C779" s="15">
        <v>2.0</v>
      </c>
      <c r="D779" s="15">
        <v>0.0</v>
      </c>
      <c r="E779" s="15">
        <v>2.0</v>
      </c>
      <c r="F779" s="15" t="s">
        <v>131</v>
      </c>
      <c r="G779" s="15"/>
      <c r="J779" s="16"/>
      <c r="K779" s="21"/>
      <c r="L779" s="21"/>
      <c r="M779" s="21"/>
      <c r="N779" s="18"/>
      <c r="O779" s="13"/>
    </row>
    <row r="780">
      <c r="A780" s="15" t="str">
        <f t="shared" si="54"/>
        <v>E20:2aμ</v>
      </c>
      <c r="B780" s="15" t="s">
        <v>273</v>
      </c>
      <c r="C780" s="15">
        <v>2.0</v>
      </c>
      <c r="D780" s="15">
        <v>0.0</v>
      </c>
      <c r="E780" s="15">
        <v>2.0</v>
      </c>
      <c r="F780" s="15" t="s">
        <v>140</v>
      </c>
      <c r="G780" s="15"/>
      <c r="J780" s="16"/>
      <c r="K780" s="21"/>
      <c r="L780" s="21"/>
      <c r="M780" s="21"/>
      <c r="N780" s="18"/>
      <c r="O780" s="13"/>
    </row>
    <row r="781">
      <c r="A781" s="15" t="str">
        <f t="shared" si="54"/>
        <v>E20:2aν</v>
      </c>
      <c r="B781" s="15" t="s">
        <v>273</v>
      </c>
      <c r="C781" s="15">
        <v>2.0</v>
      </c>
      <c r="D781" s="15">
        <v>0.0</v>
      </c>
      <c r="E781" s="15">
        <v>2.0</v>
      </c>
      <c r="F781" s="15" t="s">
        <v>149</v>
      </c>
      <c r="G781" s="15"/>
      <c r="J781" s="16"/>
      <c r="K781" s="21"/>
      <c r="L781" s="21"/>
      <c r="M781" s="21"/>
      <c r="N781" s="18"/>
      <c r="O781" s="13"/>
    </row>
    <row r="782">
      <c r="A782" s="15" t="str">
        <f t="shared" si="54"/>
        <v>E20:2aξ</v>
      </c>
      <c r="B782" s="15" t="s">
        <v>273</v>
      </c>
      <c r="C782" s="15">
        <v>2.0</v>
      </c>
      <c r="D782" s="15">
        <v>0.0</v>
      </c>
      <c r="E782" s="15">
        <v>2.0</v>
      </c>
      <c r="F782" s="15" t="s">
        <v>158</v>
      </c>
      <c r="G782" s="15"/>
      <c r="J782" s="16"/>
      <c r="K782" s="21"/>
      <c r="L782" s="21"/>
      <c r="M782" s="21"/>
      <c r="N782" s="18"/>
      <c r="O782" s="13"/>
    </row>
    <row r="783">
      <c r="A783" s="15" t="str">
        <f t="shared" si="54"/>
        <v>E20:2aο</v>
      </c>
      <c r="B783" s="15" t="s">
        <v>273</v>
      </c>
      <c r="C783" s="15">
        <v>2.0</v>
      </c>
      <c r="D783" s="15">
        <v>0.0</v>
      </c>
      <c r="E783" s="15">
        <v>2.0</v>
      </c>
      <c r="F783" s="15" t="s">
        <v>167</v>
      </c>
      <c r="G783" s="15"/>
      <c r="J783" s="16"/>
      <c r="K783" s="21"/>
      <c r="L783" s="21"/>
      <c r="M783" s="21"/>
      <c r="N783" s="18"/>
      <c r="O783" s="13"/>
    </row>
    <row r="784">
      <c r="A784" s="15" t="str">
        <f t="shared" si="54"/>
        <v>E20:2b</v>
      </c>
      <c r="B784" s="15" t="s">
        <v>273</v>
      </c>
      <c r="C784" s="8">
        <v>2.0</v>
      </c>
      <c r="D784" s="8">
        <v>0.0</v>
      </c>
      <c r="E784" s="8">
        <v>2.0</v>
      </c>
      <c r="F784" s="8" t="s">
        <v>7</v>
      </c>
      <c r="G784" s="15" t="s">
        <v>22</v>
      </c>
      <c r="H784" t="s">
        <v>87</v>
      </c>
      <c r="I784" t="s">
        <v>442</v>
      </c>
      <c r="J784" s="16">
        <v>7.0</v>
      </c>
      <c r="K784" s="21">
        <v>-145.0</v>
      </c>
      <c r="L784" s="21">
        <v>-148.0</v>
      </c>
      <c r="M784" s="21">
        <v>-149.0</v>
      </c>
      <c r="N784" s="18" t="s">
        <v>26</v>
      </c>
      <c r="O784" s="13" t="s">
        <v>290</v>
      </c>
      <c r="P784" t="s">
        <v>57</v>
      </c>
      <c r="Q784" t="s">
        <v>57</v>
      </c>
      <c r="R784" t="s">
        <v>276</v>
      </c>
      <c r="S784" t="s">
        <v>37</v>
      </c>
      <c r="T784" t="s">
        <v>26</v>
      </c>
      <c r="U784" t="s">
        <v>26</v>
      </c>
    </row>
    <row r="785" hidden="1">
      <c r="A785" s="15" t="str">
        <f>if(OR(G785="Secondary Relay",G785="Prime Relay",G785="Citadel Class Relay"),F785,join("",if(B785="East Rim","E",if(B785="South Rim","S",if(B785="West Rim","W","N"))),C785,D785,":",E785,if(F785="S","",F785)))</f>
        <v>E20:2</v>
      </c>
      <c r="B785" s="15" t="s">
        <v>273</v>
      </c>
      <c r="C785" s="15">
        <v>2.0</v>
      </c>
      <c r="D785" s="15">
        <v>0.0</v>
      </c>
      <c r="E785" s="15">
        <v>2.0</v>
      </c>
      <c r="F785" s="8" t="s">
        <v>302</v>
      </c>
      <c r="G785" s="8" t="s">
        <v>303</v>
      </c>
      <c r="H785" s="15" t="s">
        <v>278</v>
      </c>
      <c r="I785" s="15" t="s">
        <v>506</v>
      </c>
      <c r="J785" s="16"/>
      <c r="K785" s="21"/>
      <c r="L785" s="21"/>
      <c r="M785" s="21"/>
      <c r="N785" s="18"/>
      <c r="O785" s="13"/>
      <c r="P785" t="s">
        <v>311</v>
      </c>
      <c r="Q785" t="s">
        <v>57</v>
      </c>
      <c r="R785" t="s">
        <v>276</v>
      </c>
      <c r="S785" t="s">
        <v>47</v>
      </c>
      <c r="T785" t="s">
        <v>47</v>
      </c>
      <c r="U785" t="s">
        <v>276</v>
      </c>
    </row>
    <row r="786">
      <c r="A786" s="15" t="str">
        <f t="shared" ref="A786:A806" si="55">if(OR(G786="Secondary Relay",G786="Prime Relay"),F786,join("",if(B786="East Rim","E",if(B786="South Rim","S",if(B786="West Rim","W","N"))),C786,D786,":",E786,if(F786="S","",F786)))</f>
        <v>E20:2bα</v>
      </c>
      <c r="B786" s="15" t="s">
        <v>273</v>
      </c>
      <c r="C786" s="8">
        <v>2.0</v>
      </c>
      <c r="D786" s="8">
        <v>0.0</v>
      </c>
      <c r="E786" s="8">
        <v>2.0</v>
      </c>
      <c r="F786" s="15" t="s">
        <v>30</v>
      </c>
      <c r="G786" s="15"/>
      <c r="J786" s="16"/>
      <c r="K786" s="21"/>
      <c r="L786" s="21"/>
      <c r="M786" s="21"/>
      <c r="N786" s="18"/>
      <c r="O786" s="13"/>
    </row>
    <row r="787">
      <c r="A787" s="15" t="str">
        <f t="shared" si="55"/>
        <v>E20:2bβ</v>
      </c>
      <c r="B787" s="15" t="s">
        <v>273</v>
      </c>
      <c r="C787" s="8">
        <v>2.0</v>
      </c>
      <c r="D787" s="8">
        <v>0.0</v>
      </c>
      <c r="E787" s="8">
        <v>2.0</v>
      </c>
      <c r="F787" s="15" t="s">
        <v>40</v>
      </c>
      <c r="G787" s="15"/>
      <c r="J787" s="16"/>
      <c r="K787" s="21"/>
      <c r="L787" s="21"/>
      <c r="M787" s="21"/>
      <c r="N787" s="18"/>
      <c r="O787" s="13"/>
    </row>
    <row r="788">
      <c r="A788" s="15" t="str">
        <f t="shared" si="55"/>
        <v>E20:2bγ</v>
      </c>
      <c r="B788" s="15" t="s">
        <v>273</v>
      </c>
      <c r="C788" s="8">
        <v>2.0</v>
      </c>
      <c r="D788" s="8">
        <v>0.0</v>
      </c>
      <c r="E788" s="8">
        <v>2.0</v>
      </c>
      <c r="F788" s="15" t="s">
        <v>50</v>
      </c>
      <c r="G788" s="15"/>
      <c r="J788" s="16"/>
      <c r="K788" s="21"/>
      <c r="L788" s="21"/>
      <c r="M788" s="21"/>
      <c r="N788" s="18"/>
      <c r="O788" s="13"/>
    </row>
    <row r="789">
      <c r="A789" s="15" t="str">
        <f t="shared" si="55"/>
        <v>E20:2bδ</v>
      </c>
      <c r="B789" s="15" t="s">
        <v>273</v>
      </c>
      <c r="C789" s="8">
        <v>2.0</v>
      </c>
      <c r="D789" s="8">
        <v>0.0</v>
      </c>
      <c r="E789" s="8">
        <v>2.0</v>
      </c>
      <c r="F789" s="15" t="s">
        <v>60</v>
      </c>
      <c r="G789" s="15"/>
      <c r="J789" s="16"/>
      <c r="K789" s="21"/>
      <c r="L789" s="21"/>
      <c r="M789" s="21"/>
      <c r="N789" s="18"/>
      <c r="O789" s="13"/>
    </row>
    <row r="790">
      <c r="A790" s="15" t="str">
        <f t="shared" si="55"/>
        <v>E20:2bε</v>
      </c>
      <c r="B790" s="15" t="s">
        <v>273</v>
      </c>
      <c r="C790" s="8">
        <v>2.0</v>
      </c>
      <c r="D790" s="8">
        <v>0.0</v>
      </c>
      <c r="E790" s="8">
        <v>2.0</v>
      </c>
      <c r="F790" s="15" t="s">
        <v>70</v>
      </c>
      <c r="G790" s="15"/>
      <c r="J790" s="16"/>
      <c r="K790" s="21"/>
      <c r="L790" s="21"/>
      <c r="M790" s="21"/>
      <c r="N790" s="18"/>
      <c r="O790" s="13"/>
    </row>
    <row r="791">
      <c r="A791" s="15" t="str">
        <f t="shared" si="55"/>
        <v>E20:2bζ</v>
      </c>
      <c r="B791" s="15" t="s">
        <v>273</v>
      </c>
      <c r="C791" s="8">
        <v>2.0</v>
      </c>
      <c r="D791" s="8">
        <v>0.0</v>
      </c>
      <c r="E791" s="8">
        <v>2.0</v>
      </c>
      <c r="F791" s="15" t="s">
        <v>80</v>
      </c>
      <c r="G791" s="15"/>
      <c r="J791" s="16"/>
      <c r="K791" s="21"/>
      <c r="L791" s="21"/>
      <c r="M791" s="21"/>
      <c r="N791" s="18"/>
      <c r="O791" s="13"/>
    </row>
    <row r="792">
      <c r="A792" s="15" t="str">
        <f t="shared" si="55"/>
        <v>E20:2bη</v>
      </c>
      <c r="B792" s="15" t="s">
        <v>273</v>
      </c>
      <c r="C792" s="8">
        <v>2.0</v>
      </c>
      <c r="D792" s="8">
        <v>0.0</v>
      </c>
      <c r="E792" s="8">
        <v>2.0</v>
      </c>
      <c r="F792" s="15" t="s">
        <v>96</v>
      </c>
      <c r="G792" s="15"/>
      <c r="J792" s="16"/>
      <c r="K792" s="21"/>
      <c r="L792" s="21"/>
      <c r="M792" s="21"/>
      <c r="N792" s="18"/>
      <c r="O792" s="13"/>
    </row>
    <row r="793">
      <c r="A793" s="15" t="str">
        <f t="shared" si="55"/>
        <v>E20:3a</v>
      </c>
      <c r="B793" s="15" t="s">
        <v>273</v>
      </c>
      <c r="C793" s="8">
        <v>2.0</v>
      </c>
      <c r="D793" s="8">
        <v>0.0</v>
      </c>
      <c r="E793" s="8">
        <v>3.0</v>
      </c>
      <c r="F793" s="8" t="s">
        <v>6</v>
      </c>
      <c r="G793" s="15" t="s">
        <v>22</v>
      </c>
      <c r="H793" t="s">
        <v>93</v>
      </c>
      <c r="I793" t="s">
        <v>507</v>
      </c>
      <c r="J793" s="16">
        <v>6.0</v>
      </c>
      <c r="K793" s="21">
        <v>332.0</v>
      </c>
      <c r="L793" s="21">
        <v>219.0</v>
      </c>
      <c r="M793" s="21">
        <v>278.0</v>
      </c>
      <c r="N793" s="18" t="s">
        <v>26</v>
      </c>
      <c r="O793" s="13" t="s">
        <v>310</v>
      </c>
      <c r="P793" t="s">
        <v>57</v>
      </c>
      <c r="Q793" t="s">
        <v>276</v>
      </c>
      <c r="R793" t="s">
        <v>37</v>
      </c>
      <c r="S793" t="s">
        <v>26</v>
      </c>
      <c r="T793" t="s">
        <v>26</v>
      </c>
      <c r="U793" t="s">
        <v>26</v>
      </c>
    </row>
    <row r="794" hidden="1">
      <c r="A794" s="15" t="str">
        <f t="shared" si="55"/>
        <v>E20:3b</v>
      </c>
      <c r="B794" s="15" t="s">
        <v>273</v>
      </c>
      <c r="C794" s="8">
        <v>2.0</v>
      </c>
      <c r="D794" s="8">
        <v>0.0</v>
      </c>
      <c r="E794" s="8">
        <v>3.0</v>
      </c>
      <c r="F794" s="8" t="s">
        <v>7</v>
      </c>
      <c r="G794" s="15" t="s">
        <v>22</v>
      </c>
      <c r="H794" t="s">
        <v>87</v>
      </c>
      <c r="I794" t="s">
        <v>274</v>
      </c>
      <c r="J794" s="16">
        <v>0.0</v>
      </c>
      <c r="K794" s="21">
        <v>176.0</v>
      </c>
      <c r="L794" s="21">
        <v>146.0</v>
      </c>
      <c r="M794" s="21">
        <v>159.0</v>
      </c>
      <c r="N794" s="18" t="s">
        <v>26</v>
      </c>
      <c r="O794" s="13" t="s">
        <v>384</v>
      </c>
      <c r="P794" t="s">
        <v>37</v>
      </c>
      <c r="Q794" t="s">
        <v>57</v>
      </c>
      <c r="R794" t="s">
        <v>276</v>
      </c>
      <c r="S794" t="s">
        <v>26</v>
      </c>
      <c r="T794" t="s">
        <v>26</v>
      </c>
      <c r="U794" t="s">
        <v>37</v>
      </c>
    </row>
    <row r="795" hidden="1">
      <c r="A795" s="15" t="str">
        <f t="shared" si="55"/>
        <v>E20:3c</v>
      </c>
      <c r="B795" s="15" t="s">
        <v>273</v>
      </c>
      <c r="C795" s="8">
        <v>2.0</v>
      </c>
      <c r="D795" s="8">
        <v>0.0</v>
      </c>
      <c r="E795" s="8">
        <v>3.0</v>
      </c>
      <c r="F795" s="8" t="s">
        <v>8</v>
      </c>
      <c r="G795" s="15" t="s">
        <v>24</v>
      </c>
      <c r="H795" t="s">
        <v>87</v>
      </c>
      <c r="I795" t="s">
        <v>508</v>
      </c>
      <c r="J795" s="16">
        <v>2.0</v>
      </c>
      <c r="K795" s="21">
        <v>8.0</v>
      </c>
      <c r="L795" s="21">
        <v>8.0</v>
      </c>
      <c r="M795" s="21">
        <v>7.0</v>
      </c>
      <c r="N795" s="18">
        <v>0.5</v>
      </c>
      <c r="O795" s="13" t="s">
        <v>391</v>
      </c>
      <c r="P795" t="s">
        <v>57</v>
      </c>
      <c r="Q795" t="s">
        <v>57</v>
      </c>
      <c r="R795" t="s">
        <v>276</v>
      </c>
      <c r="S795" t="s">
        <v>37</v>
      </c>
      <c r="T795" t="s">
        <v>37</v>
      </c>
      <c r="U795" t="s">
        <v>26</v>
      </c>
    </row>
    <row r="796">
      <c r="A796" s="15" t="str">
        <f t="shared" si="55"/>
        <v>E20:3aα</v>
      </c>
      <c r="B796" s="15" t="s">
        <v>273</v>
      </c>
      <c r="C796" s="8">
        <v>2.0</v>
      </c>
      <c r="D796" s="8">
        <v>0.0</v>
      </c>
      <c r="E796" s="8">
        <v>3.0</v>
      </c>
      <c r="F796" s="15" t="s">
        <v>29</v>
      </c>
      <c r="G796" s="15"/>
      <c r="J796" s="16"/>
      <c r="K796" s="21"/>
      <c r="L796" s="21"/>
      <c r="M796" s="21"/>
      <c r="N796" s="18"/>
      <c r="O796" s="13"/>
    </row>
    <row r="797">
      <c r="A797" s="15" t="str">
        <f t="shared" si="55"/>
        <v>E20:3aβ</v>
      </c>
      <c r="B797" s="15" t="s">
        <v>273</v>
      </c>
      <c r="C797" s="8">
        <v>2.0</v>
      </c>
      <c r="D797" s="8">
        <v>0.0</v>
      </c>
      <c r="E797" s="8">
        <v>3.0</v>
      </c>
      <c r="F797" s="15" t="s">
        <v>39</v>
      </c>
      <c r="G797" s="15"/>
      <c r="J797" s="16"/>
      <c r="K797" s="21"/>
      <c r="L797" s="21"/>
      <c r="M797" s="21"/>
      <c r="N797" s="18"/>
      <c r="O797" s="13"/>
    </row>
    <row r="798">
      <c r="A798" s="15" t="str">
        <f t="shared" si="55"/>
        <v>E20:3aγ</v>
      </c>
      <c r="B798" s="15" t="s">
        <v>273</v>
      </c>
      <c r="C798" s="8">
        <v>2.0</v>
      </c>
      <c r="D798" s="8">
        <v>0.0</v>
      </c>
      <c r="E798" s="8">
        <v>3.0</v>
      </c>
      <c r="F798" s="15" t="s">
        <v>49</v>
      </c>
      <c r="G798" s="15"/>
      <c r="J798" s="16"/>
      <c r="K798" s="21"/>
      <c r="L798" s="21"/>
      <c r="M798" s="21"/>
      <c r="N798" s="18"/>
      <c r="O798" s="13"/>
    </row>
    <row r="799">
      <c r="A799" s="15" t="str">
        <f t="shared" si="55"/>
        <v>E20:3aδ</v>
      </c>
      <c r="B799" s="15" t="s">
        <v>273</v>
      </c>
      <c r="C799" s="8">
        <v>2.0</v>
      </c>
      <c r="D799" s="8">
        <v>0.0</v>
      </c>
      <c r="E799" s="8">
        <v>3.0</v>
      </c>
      <c r="F799" s="15" t="s">
        <v>59</v>
      </c>
      <c r="G799" s="15"/>
      <c r="J799" s="16"/>
      <c r="K799" s="21"/>
      <c r="L799" s="21"/>
      <c r="M799" s="21"/>
      <c r="N799" s="18"/>
      <c r="O799" s="13"/>
    </row>
    <row r="800">
      <c r="A800" s="15" t="str">
        <f t="shared" si="55"/>
        <v>E20:3aε</v>
      </c>
      <c r="B800" s="15" t="s">
        <v>273</v>
      </c>
      <c r="C800" s="8">
        <v>2.0</v>
      </c>
      <c r="D800" s="8">
        <v>0.0</v>
      </c>
      <c r="E800" s="8">
        <v>3.0</v>
      </c>
      <c r="F800" s="15" t="s">
        <v>69</v>
      </c>
      <c r="G800" s="15"/>
      <c r="J800" s="16"/>
      <c r="K800" s="21"/>
      <c r="L800" s="21"/>
      <c r="M800" s="21"/>
      <c r="N800" s="18"/>
      <c r="O800" s="13"/>
    </row>
    <row r="801">
      <c r="A801" s="15" t="str">
        <f t="shared" si="55"/>
        <v>E20:3aζ</v>
      </c>
      <c r="B801" s="15" t="s">
        <v>273</v>
      </c>
      <c r="C801" s="8">
        <v>2.0</v>
      </c>
      <c r="D801" s="8">
        <v>0.0</v>
      </c>
      <c r="E801" s="8">
        <v>3.0</v>
      </c>
      <c r="F801" s="15" t="s">
        <v>79</v>
      </c>
      <c r="G801" s="15"/>
      <c r="J801" s="16"/>
      <c r="K801" s="21"/>
      <c r="L801" s="21"/>
      <c r="M801" s="21"/>
      <c r="N801" s="18"/>
      <c r="O801" s="13"/>
    </row>
    <row r="802">
      <c r="A802" s="15" t="str">
        <f t="shared" si="55"/>
        <v>E20:3d</v>
      </c>
      <c r="B802" s="15" t="s">
        <v>273</v>
      </c>
      <c r="C802" s="8">
        <v>2.0</v>
      </c>
      <c r="D802" s="8">
        <v>0.0</v>
      </c>
      <c r="E802" s="8">
        <v>3.0</v>
      </c>
      <c r="F802" s="8" t="s">
        <v>9</v>
      </c>
      <c r="G802" s="15" t="s">
        <v>22</v>
      </c>
      <c r="H802" t="s">
        <v>87</v>
      </c>
      <c r="I802" t="s">
        <v>274</v>
      </c>
      <c r="J802" s="16">
        <v>1.0</v>
      </c>
      <c r="K802" s="21">
        <v>-47.0</v>
      </c>
      <c r="L802" s="21">
        <v>-61.0</v>
      </c>
      <c r="M802" s="21">
        <v>-56.0</v>
      </c>
      <c r="N802" s="18" t="s">
        <v>26</v>
      </c>
      <c r="O802" s="13" t="s">
        <v>384</v>
      </c>
      <c r="P802" t="s">
        <v>57</v>
      </c>
      <c r="Q802" t="s">
        <v>276</v>
      </c>
      <c r="R802" t="s">
        <v>57</v>
      </c>
      <c r="S802" t="s">
        <v>37</v>
      </c>
      <c r="T802" t="s">
        <v>26</v>
      </c>
      <c r="U802" t="s">
        <v>26</v>
      </c>
    </row>
    <row r="803" hidden="1">
      <c r="A803" s="15" t="str">
        <f t="shared" si="55"/>
        <v>E20:3e</v>
      </c>
      <c r="B803" s="15" t="s">
        <v>273</v>
      </c>
      <c r="C803" s="8">
        <v>2.0</v>
      </c>
      <c r="D803" s="8">
        <v>0.0</v>
      </c>
      <c r="E803" s="8">
        <v>3.0</v>
      </c>
      <c r="F803" s="8" t="s">
        <v>10</v>
      </c>
      <c r="G803" s="15" t="s">
        <v>23</v>
      </c>
      <c r="H803" t="s">
        <v>92</v>
      </c>
      <c r="I803" t="s">
        <v>289</v>
      </c>
      <c r="J803" s="16">
        <v>0.0</v>
      </c>
      <c r="K803" s="21">
        <v>-147.0</v>
      </c>
      <c r="L803" s="21">
        <v>-169.0</v>
      </c>
      <c r="M803" s="21">
        <v>-156.0</v>
      </c>
      <c r="N803" s="18" t="s">
        <v>281</v>
      </c>
      <c r="O803" s="13" t="s">
        <v>329</v>
      </c>
      <c r="P803" t="s">
        <v>57</v>
      </c>
      <c r="Q803" t="s">
        <v>276</v>
      </c>
      <c r="R803" t="s">
        <v>57</v>
      </c>
      <c r="S803" t="s">
        <v>47</v>
      </c>
      <c r="T803" t="s">
        <v>37</v>
      </c>
      <c r="U803" t="s">
        <v>26</v>
      </c>
    </row>
    <row r="804" hidden="1">
      <c r="A804" s="15" t="str">
        <f t="shared" si="55"/>
        <v>E20-E01 Primary Relay</v>
      </c>
      <c r="B804" s="15" t="s">
        <v>273</v>
      </c>
      <c r="C804" s="15">
        <v>2.0</v>
      </c>
      <c r="D804" s="15">
        <v>0.0</v>
      </c>
      <c r="E804" s="15">
        <v>3.0</v>
      </c>
      <c r="F804" s="8" t="s">
        <v>509</v>
      </c>
      <c r="G804" s="8" t="s">
        <v>219</v>
      </c>
      <c r="H804" s="38"/>
      <c r="I804" s="38"/>
      <c r="J804" s="16"/>
      <c r="K804" s="21"/>
      <c r="L804" s="21"/>
      <c r="M804" s="21"/>
      <c r="N804" s="18"/>
      <c r="O804" s="13"/>
      <c r="P804" s="38"/>
      <c r="Q804" s="38"/>
      <c r="R804" s="38"/>
      <c r="S804" s="38"/>
      <c r="T804" s="38"/>
      <c r="U804" s="38"/>
    </row>
    <row r="805">
      <c r="A805" s="15" t="str">
        <f t="shared" si="55"/>
        <v>E20:3dα</v>
      </c>
      <c r="B805" s="15" t="s">
        <v>273</v>
      </c>
      <c r="C805" s="8">
        <v>2.0</v>
      </c>
      <c r="D805" s="8">
        <v>0.0</v>
      </c>
      <c r="E805" s="8">
        <v>3.0</v>
      </c>
      <c r="F805" s="15" t="s">
        <v>32</v>
      </c>
      <c r="G805" s="15"/>
      <c r="J805" s="16"/>
      <c r="K805" s="21"/>
      <c r="L805" s="21"/>
      <c r="M805" s="21"/>
      <c r="N805" s="18"/>
      <c r="O805" s="13"/>
    </row>
    <row r="806">
      <c r="A806" s="15" t="str">
        <f t="shared" si="55"/>
        <v>E20:3f</v>
      </c>
      <c r="B806" s="15" t="s">
        <v>273</v>
      </c>
      <c r="C806" s="8">
        <v>2.0</v>
      </c>
      <c r="D806" s="8">
        <v>0.0</v>
      </c>
      <c r="E806" s="8">
        <v>3.0</v>
      </c>
      <c r="F806" s="8" t="s">
        <v>11</v>
      </c>
      <c r="G806" s="15" t="s">
        <v>22</v>
      </c>
      <c r="H806" t="s">
        <v>92</v>
      </c>
      <c r="I806" t="s">
        <v>355</v>
      </c>
      <c r="J806" s="16">
        <v>1.0</v>
      </c>
      <c r="K806" s="21">
        <v>-153.0</v>
      </c>
      <c r="L806" s="21">
        <v>-179.0</v>
      </c>
      <c r="M806" s="21">
        <v>-168.0</v>
      </c>
      <c r="N806" s="18" t="s">
        <v>26</v>
      </c>
      <c r="O806" s="13" t="s">
        <v>384</v>
      </c>
      <c r="P806" t="s">
        <v>276</v>
      </c>
      <c r="Q806" t="s">
        <v>311</v>
      </c>
      <c r="R806" t="s">
        <v>57</v>
      </c>
      <c r="S806" t="s">
        <v>37</v>
      </c>
      <c r="T806" t="s">
        <v>26</v>
      </c>
      <c r="U806" t="s">
        <v>26</v>
      </c>
    </row>
    <row r="807">
      <c r="A807" s="15" t="str">
        <f t="shared" ref="A807:A808" si="56">if(OR(G807="Secondary Relay",G807="Prime Relay",G807="Citadel Class Relay"),F807,join("",if(B807="East Rim","E",if(B807="South Rim","S",if(B807="West Rim","W","N"))),C807,D807,":",E807,if(F807="S","",F807)))</f>
        <v>E20:3g</v>
      </c>
      <c r="B807" s="15" t="s">
        <v>273</v>
      </c>
      <c r="C807" s="8">
        <v>2.0</v>
      </c>
      <c r="D807" s="8">
        <v>0.0</v>
      </c>
      <c r="E807" s="8">
        <v>3.0</v>
      </c>
      <c r="F807" s="8" t="s">
        <v>12</v>
      </c>
      <c r="G807" s="15" t="s">
        <v>22</v>
      </c>
      <c r="H807" t="s">
        <v>92</v>
      </c>
      <c r="I807" t="s">
        <v>456</v>
      </c>
      <c r="J807" s="16">
        <v>5.0</v>
      </c>
      <c r="K807" s="21">
        <v>-155.0</v>
      </c>
      <c r="L807" s="21">
        <v>-246.0</v>
      </c>
      <c r="M807" s="21">
        <v>-202.0</v>
      </c>
      <c r="N807" s="18" t="s">
        <v>26</v>
      </c>
      <c r="O807" s="13" t="s">
        <v>275</v>
      </c>
      <c r="P807" t="s">
        <v>276</v>
      </c>
      <c r="Q807" t="s">
        <v>57</v>
      </c>
      <c r="R807" t="s">
        <v>57</v>
      </c>
      <c r="S807" t="s">
        <v>37</v>
      </c>
      <c r="T807" t="s">
        <v>26</v>
      </c>
      <c r="U807" t="s">
        <v>26</v>
      </c>
    </row>
    <row r="808" hidden="1">
      <c r="A808" s="15" t="str">
        <f t="shared" si="56"/>
        <v>E20:3</v>
      </c>
      <c r="B808" s="15" t="s">
        <v>273</v>
      </c>
      <c r="C808" s="15">
        <v>2.0</v>
      </c>
      <c r="D808" s="15">
        <v>0.0</v>
      </c>
      <c r="E808" s="15">
        <v>3.0</v>
      </c>
      <c r="F808" s="8" t="s">
        <v>302</v>
      </c>
      <c r="G808" s="8" t="s">
        <v>303</v>
      </c>
      <c r="H808" s="15" t="s">
        <v>278</v>
      </c>
      <c r="I808" s="15" t="s">
        <v>455</v>
      </c>
      <c r="J808" s="16"/>
      <c r="K808" s="21"/>
      <c r="L808" s="21"/>
      <c r="M808" s="21"/>
      <c r="N808" s="18"/>
      <c r="O808" s="13"/>
      <c r="P808" t="s">
        <v>47</v>
      </c>
      <c r="Q808" t="s">
        <v>57</v>
      </c>
      <c r="R808" t="s">
        <v>57</v>
      </c>
      <c r="S808" t="s">
        <v>47</v>
      </c>
      <c r="T808" t="s">
        <v>311</v>
      </c>
      <c r="U808" t="s">
        <v>26</v>
      </c>
    </row>
    <row r="809">
      <c r="A809" s="15" t="str">
        <f t="shared" ref="A809:A812" si="57">if(OR(G809="Secondary Relay",G809="Prime Relay"),F809,join("",if(B809="East Rim","E",if(B809="South Rim","S",if(B809="West Rim","W","N"))),C809,D809,":",E809,if(F809="S","",F809)))</f>
        <v>E21:0a</v>
      </c>
      <c r="B809" s="15" t="s">
        <v>273</v>
      </c>
      <c r="C809" s="8">
        <v>2.0</v>
      </c>
      <c r="D809" s="8">
        <v>1.0</v>
      </c>
      <c r="E809" s="8">
        <v>0.0</v>
      </c>
      <c r="F809" s="8" t="s">
        <v>6</v>
      </c>
      <c r="G809" s="15" t="s">
        <v>22</v>
      </c>
      <c r="H809" t="s">
        <v>93</v>
      </c>
      <c r="I809" t="s">
        <v>510</v>
      </c>
      <c r="J809" s="16">
        <v>2.0</v>
      </c>
      <c r="K809" s="21">
        <v>107.0</v>
      </c>
      <c r="L809" s="21">
        <v>106.0</v>
      </c>
      <c r="M809" s="21">
        <v>108.0</v>
      </c>
      <c r="N809" s="18" t="s">
        <v>26</v>
      </c>
      <c r="O809" s="13" t="s">
        <v>379</v>
      </c>
      <c r="P809" t="s">
        <v>47</v>
      </c>
      <c r="Q809" t="s">
        <v>57</v>
      </c>
      <c r="R809" t="s">
        <v>276</v>
      </c>
      <c r="S809" t="s">
        <v>57</v>
      </c>
      <c r="T809" t="s">
        <v>26</v>
      </c>
      <c r="U809" t="s">
        <v>276</v>
      </c>
    </row>
    <row r="810" hidden="1">
      <c r="A810" s="15" t="str">
        <f t="shared" si="57"/>
        <v>E21:0b</v>
      </c>
      <c r="B810" s="15" t="s">
        <v>273</v>
      </c>
      <c r="C810" s="8">
        <v>2.0</v>
      </c>
      <c r="D810" s="8">
        <v>1.0</v>
      </c>
      <c r="E810" s="8">
        <v>0.0</v>
      </c>
      <c r="F810" s="8" t="s">
        <v>7</v>
      </c>
      <c r="G810" s="15" t="s">
        <v>24</v>
      </c>
      <c r="H810" t="s">
        <v>285</v>
      </c>
      <c r="I810" t="s">
        <v>306</v>
      </c>
      <c r="J810" s="16">
        <v>1.0</v>
      </c>
      <c r="K810" s="21">
        <v>15.0</v>
      </c>
      <c r="L810" s="21">
        <v>1.0</v>
      </c>
      <c r="M810" s="21">
        <v>6.0</v>
      </c>
      <c r="N810" s="18">
        <v>0.1</v>
      </c>
      <c r="O810" s="13" t="s">
        <v>426</v>
      </c>
      <c r="P810" t="s">
        <v>57</v>
      </c>
      <c r="Q810" t="s">
        <v>57</v>
      </c>
      <c r="R810" t="s">
        <v>57</v>
      </c>
      <c r="S810" t="s">
        <v>47</v>
      </c>
      <c r="T810" t="s">
        <v>57</v>
      </c>
      <c r="U810" t="s">
        <v>26</v>
      </c>
    </row>
    <row r="811" hidden="1">
      <c r="A811" s="15" t="str">
        <f t="shared" si="57"/>
        <v>E21:0c</v>
      </c>
      <c r="B811" s="15" t="s">
        <v>273</v>
      </c>
      <c r="C811" s="8">
        <v>2.0</v>
      </c>
      <c r="D811" s="8">
        <v>1.0</v>
      </c>
      <c r="E811" s="8">
        <v>0.0</v>
      </c>
      <c r="F811" s="8" t="s">
        <v>8</v>
      </c>
      <c r="G811" s="15" t="s">
        <v>23</v>
      </c>
      <c r="H811" t="s">
        <v>92</v>
      </c>
      <c r="I811" t="s">
        <v>511</v>
      </c>
      <c r="J811" s="16">
        <v>1.0</v>
      </c>
      <c r="K811" s="21">
        <v>-18.0</v>
      </c>
      <c r="L811" s="21">
        <v>-79.0</v>
      </c>
      <c r="M811" s="21">
        <v>-50.0</v>
      </c>
      <c r="N811" s="18" t="s">
        <v>281</v>
      </c>
      <c r="O811" s="13" t="s">
        <v>282</v>
      </c>
      <c r="P811" t="s">
        <v>57</v>
      </c>
      <c r="Q811" t="s">
        <v>276</v>
      </c>
      <c r="R811" t="s">
        <v>57</v>
      </c>
      <c r="S811" t="s">
        <v>37</v>
      </c>
      <c r="T811" t="s">
        <v>57</v>
      </c>
      <c r="U811" t="s">
        <v>26</v>
      </c>
    </row>
    <row r="812">
      <c r="A812" s="15" t="str">
        <f t="shared" si="57"/>
        <v>E21:0d</v>
      </c>
      <c r="B812" s="15" t="s">
        <v>273</v>
      </c>
      <c r="C812" s="8">
        <v>2.0</v>
      </c>
      <c r="D812" s="8">
        <v>1.0</v>
      </c>
      <c r="E812" s="8">
        <v>0.0</v>
      </c>
      <c r="F812" s="8" t="s">
        <v>9</v>
      </c>
      <c r="G812" s="15" t="s">
        <v>22</v>
      </c>
      <c r="H812" t="s">
        <v>91</v>
      </c>
      <c r="I812" t="s">
        <v>512</v>
      </c>
      <c r="J812" s="16">
        <v>22.0</v>
      </c>
      <c r="K812" s="21">
        <v>-129.0</v>
      </c>
      <c r="L812" s="21">
        <v>-181.0</v>
      </c>
      <c r="M812" s="21">
        <v>-154.0</v>
      </c>
      <c r="N812" s="18" t="s">
        <v>26</v>
      </c>
      <c r="O812" s="13" t="s">
        <v>354</v>
      </c>
      <c r="P812" t="s">
        <v>57</v>
      </c>
      <c r="Q812" t="s">
        <v>311</v>
      </c>
      <c r="R812" t="s">
        <v>311</v>
      </c>
      <c r="S812" t="s">
        <v>57</v>
      </c>
      <c r="T812" t="s">
        <v>26</v>
      </c>
      <c r="U812" t="s">
        <v>26</v>
      </c>
    </row>
    <row r="813" hidden="1">
      <c r="A813" s="15" t="str">
        <f t="shared" ref="A813:A815" si="58">if(OR(G813="Secondary Relay",G813="Prime Relay",G813="Citadel Class Relay"),F813,join("",if(B813="East Rim","E",if(B813="South Rim","S",if(B813="West Rim","W","N"))),C813,D813,":",E813,if(F813="S","",F813)))</f>
        <v>E21 Secondary Relay</v>
      </c>
      <c r="B813" s="15" t="s">
        <v>273</v>
      </c>
      <c r="C813" s="8">
        <v>2.0</v>
      </c>
      <c r="D813" s="8">
        <v>1.0</v>
      </c>
      <c r="E813" s="8">
        <v>0.0</v>
      </c>
      <c r="F813" s="8" t="s">
        <v>513</v>
      </c>
      <c r="G813" s="8" t="s">
        <v>300</v>
      </c>
      <c r="H813" s="38"/>
      <c r="I813" s="38"/>
      <c r="J813" s="16"/>
      <c r="K813" s="21"/>
      <c r="L813" s="21"/>
      <c r="M813" s="21"/>
      <c r="N813" s="18"/>
      <c r="O813" s="13"/>
      <c r="P813" s="38"/>
      <c r="Q813" s="38"/>
      <c r="R813" s="38"/>
      <c r="S813" s="38"/>
      <c r="T813" s="38"/>
      <c r="U813" s="38"/>
    </row>
    <row r="814" hidden="1">
      <c r="A814" s="15" t="str">
        <f t="shared" si="58"/>
        <v>E21-E10 Primary Relay</v>
      </c>
      <c r="B814" s="15" t="s">
        <v>273</v>
      </c>
      <c r="C814" s="15">
        <v>2.0</v>
      </c>
      <c r="D814" s="15">
        <v>1.0</v>
      </c>
      <c r="E814" s="8">
        <v>0.0</v>
      </c>
      <c r="F814" s="8" t="s">
        <v>514</v>
      </c>
      <c r="G814" s="8" t="s">
        <v>219</v>
      </c>
      <c r="H814" s="38"/>
      <c r="I814" s="38"/>
      <c r="J814" s="16"/>
      <c r="K814" s="21"/>
      <c r="L814" s="21"/>
      <c r="M814" s="21"/>
      <c r="N814" s="18"/>
      <c r="O814" s="13"/>
      <c r="P814" s="38"/>
      <c r="Q814" s="38"/>
      <c r="R814" s="38"/>
      <c r="S814" s="38"/>
      <c r="T814" s="38"/>
      <c r="U814" s="38"/>
    </row>
    <row r="815" hidden="1">
      <c r="A815" s="15" t="str">
        <f t="shared" si="58"/>
        <v>E21:0</v>
      </c>
      <c r="B815" s="15" t="s">
        <v>273</v>
      </c>
      <c r="C815" s="15">
        <v>2.0</v>
      </c>
      <c r="D815" s="15">
        <v>1.0</v>
      </c>
      <c r="E815" s="15">
        <v>0.0</v>
      </c>
      <c r="F815" s="8" t="s">
        <v>302</v>
      </c>
      <c r="G815" s="8" t="s">
        <v>303</v>
      </c>
      <c r="H815" s="15" t="s">
        <v>285</v>
      </c>
      <c r="I815" s="15" t="s">
        <v>515</v>
      </c>
      <c r="J815" s="16"/>
      <c r="K815" s="21"/>
      <c r="L815" s="21"/>
      <c r="M815" s="21"/>
      <c r="N815" s="18"/>
      <c r="O815" s="13"/>
      <c r="P815" t="s">
        <v>47</v>
      </c>
      <c r="Q815" t="s">
        <v>57</v>
      </c>
      <c r="R815" t="s">
        <v>276</v>
      </c>
      <c r="S815" t="s">
        <v>276</v>
      </c>
      <c r="T815" t="s">
        <v>37</v>
      </c>
      <c r="U815" t="s">
        <v>26</v>
      </c>
    </row>
    <row r="816" hidden="1">
      <c r="A816" s="15" t="str">
        <f t="shared" ref="A816:A822" si="59">if(OR(G816="Secondary Relay",G816="Prime Relay"),F816,join("",if(B816="East Rim","E",if(B816="South Rim","S",if(B816="West Rim","W","N"))),C816,D816,":",E816,if(F816="S","",F816)))</f>
        <v>E21:1a</v>
      </c>
      <c r="B816" s="15" t="s">
        <v>273</v>
      </c>
      <c r="C816" s="8">
        <v>2.0</v>
      </c>
      <c r="D816" s="8">
        <v>1.0</v>
      </c>
      <c r="E816" s="8">
        <v>1.0</v>
      </c>
      <c r="F816" s="8" t="s">
        <v>6</v>
      </c>
      <c r="G816" s="15" t="s">
        <v>23</v>
      </c>
      <c r="H816" t="s">
        <v>93</v>
      </c>
      <c r="I816" t="s">
        <v>516</v>
      </c>
      <c r="J816" s="16">
        <v>1.0</v>
      </c>
      <c r="K816" s="21">
        <v>1256.0</v>
      </c>
      <c r="L816" s="21">
        <v>353.0</v>
      </c>
      <c r="M816" s="21">
        <v>805.0</v>
      </c>
      <c r="N816" s="18" t="s">
        <v>26</v>
      </c>
      <c r="O816" s="13" t="s">
        <v>426</v>
      </c>
      <c r="P816" t="s">
        <v>47</v>
      </c>
      <c r="Q816" t="s">
        <v>276</v>
      </c>
      <c r="R816" t="s">
        <v>57</v>
      </c>
      <c r="S816" t="s">
        <v>37</v>
      </c>
      <c r="T816" t="s">
        <v>26</v>
      </c>
      <c r="U816" t="s">
        <v>26</v>
      </c>
    </row>
    <row r="817" hidden="1">
      <c r="A817" s="15" t="str">
        <f t="shared" si="59"/>
        <v>E21:1b</v>
      </c>
      <c r="B817" s="15" t="s">
        <v>273</v>
      </c>
      <c r="C817" s="8">
        <v>2.0</v>
      </c>
      <c r="D817" s="8">
        <v>1.0</v>
      </c>
      <c r="E817" s="8">
        <v>1.0</v>
      </c>
      <c r="F817" s="8" t="s">
        <v>7</v>
      </c>
      <c r="G817" s="15" t="s">
        <v>23</v>
      </c>
      <c r="H817" t="s">
        <v>88</v>
      </c>
      <c r="I817" t="s">
        <v>517</v>
      </c>
      <c r="J817" s="16">
        <v>0.0</v>
      </c>
      <c r="K817" s="21">
        <v>1245.0</v>
      </c>
      <c r="L817" s="21">
        <v>1144.0</v>
      </c>
      <c r="M817" s="21">
        <v>1197.0</v>
      </c>
      <c r="N817" s="18" t="s">
        <v>26</v>
      </c>
      <c r="O817" s="13" t="s">
        <v>417</v>
      </c>
      <c r="P817" t="s">
        <v>47</v>
      </c>
      <c r="Q817" t="s">
        <v>276</v>
      </c>
      <c r="R817" t="s">
        <v>311</v>
      </c>
      <c r="S817" t="s">
        <v>37</v>
      </c>
      <c r="T817" t="s">
        <v>26</v>
      </c>
      <c r="U817" t="s">
        <v>26</v>
      </c>
    </row>
    <row r="818">
      <c r="A818" s="15" t="str">
        <f t="shared" si="59"/>
        <v>E21:1c</v>
      </c>
      <c r="B818" s="15" t="s">
        <v>273</v>
      </c>
      <c r="C818" s="8">
        <v>2.0</v>
      </c>
      <c r="D818" s="8">
        <v>1.0</v>
      </c>
      <c r="E818" s="8">
        <v>1.0</v>
      </c>
      <c r="F818" s="8" t="s">
        <v>8</v>
      </c>
      <c r="G818" s="15" t="s">
        <v>22</v>
      </c>
      <c r="H818" t="s">
        <v>89</v>
      </c>
      <c r="I818" t="s">
        <v>502</v>
      </c>
      <c r="J818" s="16">
        <v>9.0</v>
      </c>
      <c r="K818" s="21">
        <v>752.0</v>
      </c>
      <c r="L818" s="21">
        <v>430.0</v>
      </c>
      <c r="M818" s="21">
        <v>589.0</v>
      </c>
      <c r="N818" s="18" t="s">
        <v>26</v>
      </c>
      <c r="O818" s="13" t="s">
        <v>284</v>
      </c>
      <c r="P818" t="s">
        <v>57</v>
      </c>
      <c r="Q818" t="s">
        <v>26</v>
      </c>
      <c r="R818" t="s">
        <v>276</v>
      </c>
      <c r="S818" t="s">
        <v>37</v>
      </c>
      <c r="T818" t="s">
        <v>311</v>
      </c>
      <c r="U818" t="s">
        <v>26</v>
      </c>
    </row>
    <row r="819">
      <c r="A819" s="15" t="str">
        <f t="shared" si="59"/>
        <v>E21:1d</v>
      </c>
      <c r="B819" s="15" t="s">
        <v>273</v>
      </c>
      <c r="C819" s="8">
        <v>2.0</v>
      </c>
      <c r="D819" s="8">
        <v>1.0</v>
      </c>
      <c r="E819" s="8">
        <v>1.0</v>
      </c>
      <c r="F819" s="8" t="s">
        <v>9</v>
      </c>
      <c r="G819" s="15" t="s">
        <v>22</v>
      </c>
      <c r="H819" t="s">
        <v>93</v>
      </c>
      <c r="I819" t="s">
        <v>518</v>
      </c>
      <c r="J819" s="16">
        <v>15.0</v>
      </c>
      <c r="K819" s="21">
        <v>358.0</v>
      </c>
      <c r="L819" s="21">
        <v>238.0</v>
      </c>
      <c r="M819" s="21">
        <v>298.0</v>
      </c>
      <c r="N819" s="18" t="s">
        <v>26</v>
      </c>
      <c r="O819" s="13" t="s">
        <v>354</v>
      </c>
      <c r="P819" t="s">
        <v>57</v>
      </c>
      <c r="Q819" t="s">
        <v>276</v>
      </c>
      <c r="R819" t="s">
        <v>57</v>
      </c>
      <c r="S819" t="s">
        <v>57</v>
      </c>
      <c r="T819" t="s">
        <v>26</v>
      </c>
      <c r="U819" t="s">
        <v>37</v>
      </c>
    </row>
    <row r="820">
      <c r="A820" s="15" t="str">
        <f t="shared" si="59"/>
        <v>E21:1e</v>
      </c>
      <c r="B820" s="15" t="s">
        <v>273</v>
      </c>
      <c r="C820" s="8">
        <v>2.0</v>
      </c>
      <c r="D820" s="8">
        <v>1.0</v>
      </c>
      <c r="E820" s="8">
        <v>1.0</v>
      </c>
      <c r="F820" s="8" t="s">
        <v>10</v>
      </c>
      <c r="G820" s="15" t="s">
        <v>22</v>
      </c>
      <c r="H820" t="s">
        <v>93</v>
      </c>
      <c r="I820" t="s">
        <v>519</v>
      </c>
      <c r="J820" s="16">
        <v>7.0</v>
      </c>
      <c r="K820" s="21">
        <v>-6.0</v>
      </c>
      <c r="L820" s="21">
        <v>-22.0</v>
      </c>
      <c r="M820" s="21">
        <v>-15.0</v>
      </c>
      <c r="N820" s="18" t="s">
        <v>26</v>
      </c>
      <c r="O820" s="13" t="s">
        <v>417</v>
      </c>
      <c r="P820" t="s">
        <v>311</v>
      </c>
      <c r="Q820" t="s">
        <v>57</v>
      </c>
      <c r="R820" t="s">
        <v>276</v>
      </c>
      <c r="S820" t="s">
        <v>37</v>
      </c>
      <c r="T820" t="s">
        <v>26</v>
      </c>
      <c r="U820" t="s">
        <v>37</v>
      </c>
    </row>
    <row r="821">
      <c r="A821" s="15" t="str">
        <f t="shared" si="59"/>
        <v>E21:1f</v>
      </c>
      <c r="B821" s="15" t="s">
        <v>273</v>
      </c>
      <c r="C821" s="8">
        <v>2.0</v>
      </c>
      <c r="D821" s="8">
        <v>1.0</v>
      </c>
      <c r="E821" s="8">
        <v>1.0</v>
      </c>
      <c r="F821" s="8" t="s">
        <v>11</v>
      </c>
      <c r="G821" s="15" t="s">
        <v>22</v>
      </c>
      <c r="H821" t="s">
        <v>93</v>
      </c>
      <c r="I821" t="s">
        <v>520</v>
      </c>
      <c r="J821" s="16">
        <v>9.0</v>
      </c>
      <c r="K821" s="21">
        <v>-53.0</v>
      </c>
      <c r="L821" s="21">
        <v>-73.0</v>
      </c>
      <c r="M821" s="21">
        <v>-65.0</v>
      </c>
      <c r="N821" s="18" t="s">
        <v>26</v>
      </c>
      <c r="O821" s="13" t="s">
        <v>386</v>
      </c>
      <c r="P821" t="s">
        <v>57</v>
      </c>
      <c r="Q821" t="s">
        <v>57</v>
      </c>
      <c r="R821" t="s">
        <v>276</v>
      </c>
      <c r="S821" t="s">
        <v>37</v>
      </c>
      <c r="T821" t="s">
        <v>26</v>
      </c>
      <c r="U821" t="s">
        <v>26</v>
      </c>
    </row>
    <row r="822">
      <c r="A822" s="15" t="str">
        <f t="shared" si="59"/>
        <v>E21:1g</v>
      </c>
      <c r="B822" s="15" t="s">
        <v>273</v>
      </c>
      <c r="C822" s="8">
        <v>2.0</v>
      </c>
      <c r="D822" s="8">
        <v>1.0</v>
      </c>
      <c r="E822" s="8">
        <v>1.0</v>
      </c>
      <c r="F822" s="8" t="s">
        <v>12</v>
      </c>
      <c r="G822" s="15" t="s">
        <v>22</v>
      </c>
      <c r="H822" t="s">
        <v>92</v>
      </c>
      <c r="I822" t="s">
        <v>328</v>
      </c>
      <c r="J822" s="16">
        <v>3.0</v>
      </c>
      <c r="K822" s="21">
        <v>-167.0</v>
      </c>
      <c r="L822" s="21">
        <v>-170.0</v>
      </c>
      <c r="M822" s="21">
        <v>-171.0</v>
      </c>
      <c r="N822" s="18" t="s">
        <v>26</v>
      </c>
      <c r="O822" s="13" t="s">
        <v>290</v>
      </c>
      <c r="P822" t="s">
        <v>276</v>
      </c>
      <c r="Q822" t="s">
        <v>311</v>
      </c>
      <c r="R822" t="s">
        <v>57</v>
      </c>
      <c r="S822" t="s">
        <v>37</v>
      </c>
      <c r="T822" t="s">
        <v>37</v>
      </c>
      <c r="U822" t="s">
        <v>26</v>
      </c>
    </row>
    <row r="823" hidden="1">
      <c r="A823" s="15" t="str">
        <f>if(OR(G823="Secondary Relay",G823="Prime Relay",G823="Citadel Class Relay"),F823,join("",if(B823="East Rim","E",if(B823="South Rim","S",if(B823="West Rim","W","N"))),C823,D823,":",E823,if(F823="S","",F823)))</f>
        <v>E21:1</v>
      </c>
      <c r="B823" s="15" t="s">
        <v>273</v>
      </c>
      <c r="C823" s="15">
        <v>2.0</v>
      </c>
      <c r="D823" s="15">
        <v>1.0</v>
      </c>
      <c r="E823" s="15">
        <v>1.0</v>
      </c>
      <c r="F823" s="8" t="s">
        <v>302</v>
      </c>
      <c r="G823" s="8" t="s">
        <v>303</v>
      </c>
      <c r="H823" s="15" t="s">
        <v>443</v>
      </c>
      <c r="I823" s="15" t="s">
        <v>521</v>
      </c>
      <c r="J823" s="16"/>
      <c r="K823" s="21"/>
      <c r="L823" s="21"/>
      <c r="M823" s="21"/>
      <c r="N823" s="18"/>
      <c r="O823" s="13"/>
      <c r="P823" t="s">
        <v>276</v>
      </c>
      <c r="Q823" t="s">
        <v>276</v>
      </c>
      <c r="R823" t="s">
        <v>57</v>
      </c>
      <c r="S823" t="s">
        <v>311</v>
      </c>
      <c r="T823" t="s">
        <v>26</v>
      </c>
      <c r="U823" t="s">
        <v>47</v>
      </c>
    </row>
    <row r="824" hidden="1">
      <c r="A824" s="15" t="str">
        <f t="shared" ref="A824:A826" si="60">if(OR(G824="Secondary Relay",G824="Prime Relay"),F824,join("",if(B824="East Rim","E",if(B824="South Rim","S",if(B824="West Rim","W","N"))),C824,D824,":",E824,if(F824="S","",F824)))</f>
        <v>E21:2a</v>
      </c>
      <c r="B824" s="15" t="s">
        <v>273</v>
      </c>
      <c r="C824" s="8">
        <v>2.0</v>
      </c>
      <c r="D824" s="8">
        <v>1.0</v>
      </c>
      <c r="E824" s="8">
        <v>2.0</v>
      </c>
      <c r="F824" s="8" t="s">
        <v>6</v>
      </c>
      <c r="G824" s="15" t="s">
        <v>23</v>
      </c>
      <c r="H824" t="s">
        <v>278</v>
      </c>
      <c r="I824" t="s">
        <v>283</v>
      </c>
      <c r="J824" s="16">
        <v>1.0</v>
      </c>
      <c r="K824" s="21">
        <v>454.0</v>
      </c>
      <c r="L824" s="21">
        <v>425.0</v>
      </c>
      <c r="M824" s="21">
        <v>439.0</v>
      </c>
      <c r="N824" s="18" t="s">
        <v>26</v>
      </c>
      <c r="O824" s="13" t="s">
        <v>293</v>
      </c>
      <c r="P824" t="s">
        <v>47</v>
      </c>
      <c r="Q824" t="s">
        <v>276</v>
      </c>
      <c r="R824" t="s">
        <v>57</v>
      </c>
      <c r="S824" t="s">
        <v>37</v>
      </c>
      <c r="T824" t="s">
        <v>26</v>
      </c>
      <c r="U824" t="s">
        <v>26</v>
      </c>
    </row>
    <row r="825" hidden="1">
      <c r="A825" s="15" t="str">
        <f t="shared" si="60"/>
        <v>E21:2b</v>
      </c>
      <c r="B825" s="15" t="s">
        <v>273</v>
      </c>
      <c r="C825" s="8">
        <v>2.0</v>
      </c>
      <c r="D825" s="8">
        <v>1.0</v>
      </c>
      <c r="E825" s="8">
        <v>2.0</v>
      </c>
      <c r="F825" s="8" t="s">
        <v>7</v>
      </c>
      <c r="G825" s="15" t="s">
        <v>23</v>
      </c>
      <c r="H825" t="s">
        <v>288</v>
      </c>
      <c r="I825" t="s">
        <v>522</v>
      </c>
      <c r="J825" s="16">
        <v>1.0</v>
      </c>
      <c r="K825" s="21">
        <v>425.0</v>
      </c>
      <c r="L825" s="21">
        <v>359.0</v>
      </c>
      <c r="M825" s="21">
        <v>392.0</v>
      </c>
      <c r="N825" s="18" t="s">
        <v>26</v>
      </c>
      <c r="O825" s="13" t="s">
        <v>441</v>
      </c>
      <c r="P825" t="s">
        <v>276</v>
      </c>
      <c r="Q825" t="s">
        <v>47</v>
      </c>
      <c r="R825" t="s">
        <v>57</v>
      </c>
      <c r="S825" t="s">
        <v>37</v>
      </c>
      <c r="T825" t="s">
        <v>57</v>
      </c>
      <c r="U825" t="s">
        <v>26</v>
      </c>
    </row>
    <row r="826" hidden="1">
      <c r="A826" s="15" t="str">
        <f t="shared" si="60"/>
        <v>E21:2c</v>
      </c>
      <c r="B826" s="15" t="s">
        <v>273</v>
      </c>
      <c r="C826" s="8">
        <v>2.0</v>
      </c>
      <c r="D826" s="8">
        <v>1.0</v>
      </c>
      <c r="E826" s="8">
        <v>2.0</v>
      </c>
      <c r="F826" s="8" t="s">
        <v>8</v>
      </c>
      <c r="G826" s="15" t="s">
        <v>23</v>
      </c>
      <c r="H826" t="s">
        <v>288</v>
      </c>
      <c r="I826" t="s">
        <v>466</v>
      </c>
      <c r="J826" s="16">
        <v>0.0</v>
      </c>
      <c r="K826" s="21">
        <v>359.0</v>
      </c>
      <c r="L826" s="21">
        <v>296.0</v>
      </c>
      <c r="M826" s="21">
        <v>327.0</v>
      </c>
      <c r="N826" s="18" t="s">
        <v>26</v>
      </c>
      <c r="O826" s="13" t="s">
        <v>384</v>
      </c>
      <c r="P826" t="s">
        <v>57</v>
      </c>
      <c r="Q826" t="s">
        <v>276</v>
      </c>
      <c r="R826" t="s">
        <v>37</v>
      </c>
      <c r="S826" t="s">
        <v>26</v>
      </c>
      <c r="T826" t="s">
        <v>26</v>
      </c>
      <c r="U826" t="s">
        <v>37</v>
      </c>
    </row>
    <row r="827" hidden="1">
      <c r="A827" s="15" t="str">
        <f>if(OR(G827="Secondary Relay",G827="Prime Relay",G827="Citadel Class Relay"),F827,join("",if(B827="East Rim","E",if(B827="South Rim","S",if(B827="West Rim","W","N"))),C827,D827,":",E827,if(F827="S","",F827)))</f>
        <v>E21:2</v>
      </c>
      <c r="B827" s="15" t="s">
        <v>273</v>
      </c>
      <c r="C827" s="15">
        <v>2.0</v>
      </c>
      <c r="D827" s="15">
        <v>1.0</v>
      </c>
      <c r="E827" s="15">
        <v>2.0</v>
      </c>
      <c r="F827" s="8" t="s">
        <v>302</v>
      </c>
      <c r="G827" s="8" t="s">
        <v>303</v>
      </c>
      <c r="H827" s="15" t="s">
        <v>278</v>
      </c>
      <c r="I827" s="15" t="s">
        <v>395</v>
      </c>
      <c r="J827" s="16"/>
      <c r="K827" s="21"/>
      <c r="L827" s="21"/>
      <c r="M827" s="21"/>
      <c r="N827" s="18"/>
      <c r="O827" s="13"/>
      <c r="P827" t="s">
        <v>57</v>
      </c>
      <c r="Q827" t="s">
        <v>276</v>
      </c>
      <c r="R827" t="s">
        <v>276</v>
      </c>
      <c r="S827" t="s">
        <v>26</v>
      </c>
      <c r="T827" t="s">
        <v>26</v>
      </c>
      <c r="U827" t="s">
        <v>26</v>
      </c>
    </row>
    <row r="828">
      <c r="A828" s="15" t="str">
        <f t="shared" ref="A828:A835" si="61">if(OR(G828="Secondary Relay",G828="Prime Relay"),F828,join("",if(B828="East Rim","E",if(B828="South Rim","S",if(B828="West Rim","W","N"))),C828,D828,":",E828,if(F828="S","",F828)))</f>
        <v>E22:0a</v>
      </c>
      <c r="B828" s="15" t="s">
        <v>273</v>
      </c>
      <c r="C828" s="8">
        <v>2.0</v>
      </c>
      <c r="D828" s="8">
        <v>2.0</v>
      </c>
      <c r="E828" s="8">
        <v>0.0</v>
      </c>
      <c r="F828" s="8" t="s">
        <v>6</v>
      </c>
      <c r="G828" s="15" t="s">
        <v>22</v>
      </c>
      <c r="H828" t="s">
        <v>92</v>
      </c>
      <c r="I828" t="s">
        <v>456</v>
      </c>
      <c r="J828" s="16">
        <v>2.0</v>
      </c>
      <c r="K828" s="21">
        <v>890.0</v>
      </c>
      <c r="L828" s="21">
        <v>876.0</v>
      </c>
      <c r="M828" s="21">
        <v>885.0</v>
      </c>
      <c r="N828" s="18" t="s">
        <v>26</v>
      </c>
      <c r="O828" s="13" t="s">
        <v>310</v>
      </c>
      <c r="P828" t="s">
        <v>47</v>
      </c>
      <c r="Q828" t="s">
        <v>57</v>
      </c>
      <c r="R828" t="s">
        <v>57</v>
      </c>
      <c r="S828" t="s">
        <v>57</v>
      </c>
      <c r="T828" t="s">
        <v>37</v>
      </c>
      <c r="U828" t="s">
        <v>26</v>
      </c>
    </row>
    <row r="829" hidden="1">
      <c r="A829" s="15" t="str">
        <f t="shared" si="61"/>
        <v>E22:0b</v>
      </c>
      <c r="B829" s="15" t="s">
        <v>273</v>
      </c>
      <c r="C829" s="8">
        <v>2.0</v>
      </c>
      <c r="D829" s="8">
        <v>2.0</v>
      </c>
      <c r="E829" s="8">
        <v>0.0</v>
      </c>
      <c r="F829" s="8" t="s">
        <v>7</v>
      </c>
      <c r="G829" s="15" t="s">
        <v>23</v>
      </c>
      <c r="H829" t="s">
        <v>278</v>
      </c>
      <c r="I829" t="s">
        <v>523</v>
      </c>
      <c r="J829" s="16">
        <v>1.0</v>
      </c>
      <c r="K829" s="21">
        <v>306.0</v>
      </c>
      <c r="L829" s="21">
        <v>240.0</v>
      </c>
      <c r="M829" s="21">
        <v>275.0</v>
      </c>
      <c r="N829" s="18" t="s">
        <v>26</v>
      </c>
      <c r="O829" s="13" t="s">
        <v>297</v>
      </c>
      <c r="P829" t="s">
        <v>276</v>
      </c>
      <c r="Q829" t="s">
        <v>276</v>
      </c>
      <c r="R829" t="s">
        <v>57</v>
      </c>
      <c r="S829" t="s">
        <v>26</v>
      </c>
      <c r="T829" t="s">
        <v>37</v>
      </c>
      <c r="U829" t="s">
        <v>57</v>
      </c>
    </row>
    <row r="830" hidden="1">
      <c r="A830" s="15" t="str">
        <f t="shared" si="61"/>
        <v>E22:0c</v>
      </c>
      <c r="B830" s="15" t="s">
        <v>273</v>
      </c>
      <c r="C830" s="8">
        <v>2.0</v>
      </c>
      <c r="D830" s="8">
        <v>2.0</v>
      </c>
      <c r="E830" s="8">
        <v>0.0</v>
      </c>
      <c r="F830" s="8" t="s">
        <v>8</v>
      </c>
      <c r="G830" s="15" t="s">
        <v>23</v>
      </c>
      <c r="H830" t="s">
        <v>278</v>
      </c>
      <c r="I830" t="s">
        <v>516</v>
      </c>
      <c r="J830" s="16">
        <v>1.0</v>
      </c>
      <c r="K830" s="21">
        <v>11.0</v>
      </c>
      <c r="L830" s="21">
        <v>-68.0</v>
      </c>
      <c r="M830" s="21">
        <v>-28.0</v>
      </c>
      <c r="N830" s="18" t="s">
        <v>26</v>
      </c>
      <c r="O830" s="13" t="s">
        <v>351</v>
      </c>
      <c r="P830" t="s">
        <v>276</v>
      </c>
      <c r="Q830" t="s">
        <v>57</v>
      </c>
      <c r="R830" t="s">
        <v>57</v>
      </c>
      <c r="S830" t="s">
        <v>37</v>
      </c>
      <c r="T830" t="s">
        <v>37</v>
      </c>
      <c r="U830" t="s">
        <v>47</v>
      </c>
    </row>
    <row r="831">
      <c r="A831" s="15" t="str">
        <f t="shared" si="61"/>
        <v>E22:0e</v>
      </c>
      <c r="B831" s="15" t="s">
        <v>273</v>
      </c>
      <c r="C831" s="8">
        <v>2.0</v>
      </c>
      <c r="D831" s="8">
        <v>2.0</v>
      </c>
      <c r="E831" s="8">
        <v>0.0</v>
      </c>
      <c r="F831" s="8" t="s">
        <v>10</v>
      </c>
      <c r="G831" s="15" t="s">
        <v>22</v>
      </c>
      <c r="H831" t="s">
        <v>87</v>
      </c>
      <c r="I831" t="s">
        <v>274</v>
      </c>
      <c r="J831" s="16">
        <v>6.0</v>
      </c>
      <c r="K831" s="21">
        <v>-7.0</v>
      </c>
      <c r="L831" s="21">
        <v>-19.0</v>
      </c>
      <c r="M831" s="21">
        <v>-14.0</v>
      </c>
      <c r="N831" s="18" t="s">
        <v>26</v>
      </c>
      <c r="O831" s="13" t="s">
        <v>379</v>
      </c>
      <c r="P831" t="s">
        <v>37</v>
      </c>
      <c r="Q831" t="s">
        <v>57</v>
      </c>
      <c r="R831" t="s">
        <v>57</v>
      </c>
      <c r="S831" t="s">
        <v>26</v>
      </c>
      <c r="T831" t="s">
        <v>37</v>
      </c>
      <c r="U831" t="s">
        <v>311</v>
      </c>
    </row>
    <row r="832" hidden="1">
      <c r="A832" s="15" t="str">
        <f t="shared" si="61"/>
        <v>E22 Secondary Relay</v>
      </c>
      <c r="B832" s="15" t="s">
        <v>273</v>
      </c>
      <c r="C832" s="8">
        <v>2.0</v>
      </c>
      <c r="D832" s="8">
        <v>2.0</v>
      </c>
      <c r="E832" s="8">
        <v>0.0</v>
      </c>
      <c r="F832" s="8" t="s">
        <v>524</v>
      </c>
      <c r="G832" s="8" t="s">
        <v>300</v>
      </c>
      <c r="H832" s="38"/>
      <c r="I832" s="38"/>
      <c r="J832" s="16"/>
      <c r="K832" s="21"/>
      <c r="L832" s="21"/>
      <c r="M832" s="21"/>
      <c r="N832" s="18"/>
      <c r="O832" s="13"/>
      <c r="P832" s="38"/>
      <c r="Q832" s="38"/>
      <c r="R832" s="38"/>
      <c r="S832" s="38"/>
      <c r="T832" s="38"/>
      <c r="U832" s="38"/>
    </row>
    <row r="833">
      <c r="A833" s="15" t="str">
        <f t="shared" si="61"/>
        <v>E22:0f</v>
      </c>
      <c r="B833" s="15" t="s">
        <v>273</v>
      </c>
      <c r="C833" s="8">
        <v>2.0</v>
      </c>
      <c r="D833" s="8">
        <v>2.0</v>
      </c>
      <c r="E833" s="8">
        <v>0.0</v>
      </c>
      <c r="F833" s="8" t="s">
        <v>11</v>
      </c>
      <c r="G833" s="15" t="s">
        <v>22</v>
      </c>
      <c r="H833" t="s">
        <v>92</v>
      </c>
      <c r="I833" t="s">
        <v>355</v>
      </c>
      <c r="J833" s="16">
        <v>3.0</v>
      </c>
      <c r="K833" s="21">
        <v>-41.0</v>
      </c>
      <c r="L833" s="21">
        <v>-49.0</v>
      </c>
      <c r="M833" s="21">
        <v>-43.0</v>
      </c>
      <c r="N833" s="18" t="s">
        <v>26</v>
      </c>
      <c r="O833" s="13" t="s">
        <v>290</v>
      </c>
      <c r="P833" t="s">
        <v>311</v>
      </c>
      <c r="Q833" t="s">
        <v>57</v>
      </c>
      <c r="R833" t="s">
        <v>276</v>
      </c>
      <c r="S833" t="s">
        <v>47</v>
      </c>
      <c r="T833" t="s">
        <v>26</v>
      </c>
      <c r="U833" t="s">
        <v>37</v>
      </c>
    </row>
    <row r="834">
      <c r="A834" s="15" t="str">
        <f t="shared" si="61"/>
        <v>E22:0g</v>
      </c>
      <c r="B834" s="15" t="s">
        <v>273</v>
      </c>
      <c r="C834" s="8">
        <v>2.0</v>
      </c>
      <c r="D834" s="8">
        <v>2.0</v>
      </c>
      <c r="E834" s="8">
        <v>0.0</v>
      </c>
      <c r="F834" s="8" t="s">
        <v>12</v>
      </c>
      <c r="G834" s="15" t="s">
        <v>22</v>
      </c>
      <c r="H834" t="s">
        <v>91</v>
      </c>
      <c r="I834" t="s">
        <v>525</v>
      </c>
      <c r="J834" s="16">
        <v>6.0</v>
      </c>
      <c r="K834" s="21">
        <v>-73.0</v>
      </c>
      <c r="L834" s="21">
        <v>-92.0</v>
      </c>
      <c r="M834" s="21">
        <v>-84.0</v>
      </c>
      <c r="N834" s="18" t="s">
        <v>26</v>
      </c>
      <c r="O834" s="13" t="s">
        <v>417</v>
      </c>
      <c r="P834" t="s">
        <v>47</v>
      </c>
      <c r="Q834" t="s">
        <v>57</v>
      </c>
      <c r="R834" t="s">
        <v>57</v>
      </c>
      <c r="S834" t="s">
        <v>26</v>
      </c>
      <c r="T834" t="s">
        <v>37</v>
      </c>
      <c r="U834" t="s">
        <v>37</v>
      </c>
    </row>
    <row r="835">
      <c r="A835" s="15" t="str">
        <f t="shared" si="61"/>
        <v>E22:0h</v>
      </c>
      <c r="B835" s="15" t="s">
        <v>273</v>
      </c>
      <c r="C835" s="8">
        <v>2.0</v>
      </c>
      <c r="D835" s="8">
        <v>2.0</v>
      </c>
      <c r="E835" s="8">
        <v>0.0</v>
      </c>
      <c r="F835" s="8" t="s">
        <v>13</v>
      </c>
      <c r="G835" s="15" t="s">
        <v>22</v>
      </c>
      <c r="H835" t="s">
        <v>91</v>
      </c>
      <c r="I835" t="s">
        <v>526</v>
      </c>
      <c r="J835" s="16">
        <v>21.0</v>
      </c>
      <c r="K835" s="21">
        <v>-117.0</v>
      </c>
      <c r="L835" s="21">
        <v>-141.0</v>
      </c>
      <c r="M835" s="21">
        <v>-127.0</v>
      </c>
      <c r="N835" s="18" t="s">
        <v>26</v>
      </c>
      <c r="O835" s="13" t="s">
        <v>310</v>
      </c>
      <c r="P835" t="s">
        <v>57</v>
      </c>
      <c r="Q835" t="s">
        <v>57</v>
      </c>
      <c r="R835" t="s">
        <v>57</v>
      </c>
      <c r="S835" t="s">
        <v>37</v>
      </c>
      <c r="T835" t="s">
        <v>47</v>
      </c>
      <c r="U835" t="s">
        <v>26</v>
      </c>
    </row>
    <row r="836">
      <c r="A836" s="15" t="str">
        <f t="shared" ref="A836:A837" si="62">if(OR(G836="Secondary Relay",G836="Prime Relay",G836="Citadel Class Relay"),F836,join("",if(B836="East Rim","E",if(B836="South Rim","S",if(B836="West Rim","W","N"))),C836,D836,":",E836,if(F836="S","",F836)))</f>
        <v>E22:0i</v>
      </c>
      <c r="B836" s="15" t="s">
        <v>273</v>
      </c>
      <c r="C836" s="8">
        <v>2.0</v>
      </c>
      <c r="D836" s="8">
        <v>2.0</v>
      </c>
      <c r="E836" s="8">
        <v>0.0</v>
      </c>
      <c r="F836" s="8" t="s">
        <v>527</v>
      </c>
      <c r="G836" s="15" t="s">
        <v>22</v>
      </c>
      <c r="H836" t="s">
        <v>91</v>
      </c>
      <c r="I836" t="s">
        <v>528</v>
      </c>
      <c r="J836" s="16">
        <v>10.0</v>
      </c>
      <c r="K836" s="21">
        <v>-152.0</v>
      </c>
      <c r="L836" s="21">
        <v>-160.0</v>
      </c>
      <c r="M836" s="21">
        <v>-157.0</v>
      </c>
      <c r="N836" s="18" t="s">
        <v>26</v>
      </c>
      <c r="O836" s="13" t="s">
        <v>293</v>
      </c>
      <c r="P836" t="s">
        <v>37</v>
      </c>
      <c r="Q836" t="s">
        <v>276</v>
      </c>
      <c r="R836" t="s">
        <v>276</v>
      </c>
      <c r="S836" t="s">
        <v>37</v>
      </c>
      <c r="T836" t="s">
        <v>47</v>
      </c>
      <c r="U836" t="s">
        <v>26</v>
      </c>
    </row>
    <row r="837" hidden="1">
      <c r="A837" s="15" t="str">
        <f t="shared" si="62"/>
        <v>E22:0</v>
      </c>
      <c r="B837" s="15" t="s">
        <v>273</v>
      </c>
      <c r="C837" s="15">
        <v>2.0</v>
      </c>
      <c r="D837" s="15">
        <v>2.0</v>
      </c>
      <c r="E837" s="15">
        <v>0.0</v>
      </c>
      <c r="F837" s="8" t="s">
        <v>302</v>
      </c>
      <c r="G837" s="8" t="s">
        <v>303</v>
      </c>
      <c r="H837" s="15" t="s">
        <v>278</v>
      </c>
      <c r="I837" s="15" t="s">
        <v>529</v>
      </c>
      <c r="J837" s="16"/>
      <c r="K837" s="21"/>
      <c r="L837" s="21"/>
      <c r="M837" s="21"/>
      <c r="N837" s="18"/>
      <c r="O837" s="13"/>
      <c r="P837" t="s">
        <v>47</v>
      </c>
      <c r="Q837" t="s">
        <v>57</v>
      </c>
      <c r="R837" t="s">
        <v>47</v>
      </c>
      <c r="S837" t="s">
        <v>47</v>
      </c>
      <c r="T837" t="s">
        <v>37</v>
      </c>
      <c r="U837" t="s">
        <v>26</v>
      </c>
    </row>
    <row r="838">
      <c r="A838" s="15" t="str">
        <f t="shared" ref="A838:A843" si="63">if(OR(G838="Secondary Relay",G838="Prime Relay"),F838,join("",if(B838="East Rim","E",if(B838="South Rim","S",if(B838="West Rim","W","N"))),C838,D838,":",E838,if(F838="S","",F838)))</f>
        <v>E22:1a</v>
      </c>
      <c r="B838" s="15" t="s">
        <v>273</v>
      </c>
      <c r="C838" s="8">
        <v>2.0</v>
      </c>
      <c r="D838" s="8">
        <v>2.0</v>
      </c>
      <c r="E838" s="8">
        <v>1.0</v>
      </c>
      <c r="F838" s="8" t="s">
        <v>6</v>
      </c>
      <c r="G838" s="15" t="s">
        <v>22</v>
      </c>
      <c r="H838" t="s">
        <v>87</v>
      </c>
      <c r="I838" t="s">
        <v>442</v>
      </c>
      <c r="J838" s="16">
        <v>3.0</v>
      </c>
      <c r="K838" s="21">
        <v>795.0</v>
      </c>
      <c r="L838" s="21">
        <v>579.0</v>
      </c>
      <c r="M838" s="21">
        <v>687.0</v>
      </c>
      <c r="N838" s="18" t="s">
        <v>26</v>
      </c>
      <c r="O838" s="13" t="s">
        <v>419</v>
      </c>
      <c r="P838" t="s">
        <v>57</v>
      </c>
      <c r="Q838" t="s">
        <v>47</v>
      </c>
      <c r="R838" t="s">
        <v>276</v>
      </c>
      <c r="S838" t="s">
        <v>37</v>
      </c>
      <c r="T838" t="s">
        <v>311</v>
      </c>
      <c r="U838" t="s">
        <v>26</v>
      </c>
    </row>
    <row r="839">
      <c r="A839" s="15" t="str">
        <f t="shared" si="63"/>
        <v>E22:1b</v>
      </c>
      <c r="B839" s="15" t="s">
        <v>273</v>
      </c>
      <c r="C839" s="8">
        <v>2.0</v>
      </c>
      <c r="D839" s="8">
        <v>2.0</v>
      </c>
      <c r="E839" s="8">
        <v>1.0</v>
      </c>
      <c r="F839" s="8" t="s">
        <v>7</v>
      </c>
      <c r="G839" s="15" t="s">
        <v>22</v>
      </c>
      <c r="H839" t="s">
        <v>91</v>
      </c>
      <c r="I839" t="s">
        <v>530</v>
      </c>
      <c r="J839" s="16">
        <v>15.0</v>
      </c>
      <c r="K839" s="21">
        <v>354.0</v>
      </c>
      <c r="L839" s="21">
        <v>264.0</v>
      </c>
      <c r="M839" s="21">
        <v>311.0</v>
      </c>
      <c r="N839" s="18" t="s">
        <v>26</v>
      </c>
      <c r="O839" s="13" t="s">
        <v>313</v>
      </c>
      <c r="P839" t="s">
        <v>57</v>
      </c>
      <c r="Q839" t="s">
        <v>276</v>
      </c>
      <c r="R839" t="s">
        <v>47</v>
      </c>
      <c r="S839" t="s">
        <v>26</v>
      </c>
      <c r="T839" t="s">
        <v>26</v>
      </c>
      <c r="U839" t="s">
        <v>26</v>
      </c>
    </row>
    <row r="840">
      <c r="A840" s="15" t="str">
        <f t="shared" si="63"/>
        <v>E22:1c</v>
      </c>
      <c r="B840" s="15" t="s">
        <v>273</v>
      </c>
      <c r="C840" s="8">
        <v>2.0</v>
      </c>
      <c r="D840" s="8">
        <v>2.0</v>
      </c>
      <c r="E840" s="8">
        <v>1.0</v>
      </c>
      <c r="F840" s="8" t="s">
        <v>8</v>
      </c>
      <c r="G840" s="15" t="s">
        <v>22</v>
      </c>
      <c r="H840" t="s">
        <v>93</v>
      </c>
      <c r="I840" t="s">
        <v>458</v>
      </c>
      <c r="J840" s="16">
        <v>18.0</v>
      </c>
      <c r="K840" s="21">
        <v>83.0</v>
      </c>
      <c r="L840" s="21">
        <v>-28.0</v>
      </c>
      <c r="M840" s="21">
        <v>27.0</v>
      </c>
      <c r="N840" s="18" t="s">
        <v>26</v>
      </c>
      <c r="O840" s="13" t="s">
        <v>284</v>
      </c>
      <c r="P840" t="s">
        <v>57</v>
      </c>
      <c r="Q840" t="s">
        <v>276</v>
      </c>
      <c r="R840" t="s">
        <v>276</v>
      </c>
      <c r="S840" t="s">
        <v>26</v>
      </c>
      <c r="T840" t="s">
        <v>26</v>
      </c>
      <c r="U840" t="s">
        <v>26</v>
      </c>
    </row>
    <row r="841">
      <c r="A841" s="15" t="str">
        <f t="shared" si="63"/>
        <v>E22:1d</v>
      </c>
      <c r="B841" s="15" t="s">
        <v>273</v>
      </c>
      <c r="C841" s="8">
        <v>2.0</v>
      </c>
      <c r="D841" s="8">
        <v>2.0</v>
      </c>
      <c r="E841" s="8">
        <v>1.0</v>
      </c>
      <c r="F841" s="8" t="s">
        <v>9</v>
      </c>
      <c r="G841" s="15" t="s">
        <v>22</v>
      </c>
      <c r="H841" t="s">
        <v>92</v>
      </c>
      <c r="I841" t="s">
        <v>416</v>
      </c>
      <c r="J841" s="16">
        <v>3.0</v>
      </c>
      <c r="K841" s="21">
        <v>-47.0</v>
      </c>
      <c r="L841" s="21">
        <v>-80.0</v>
      </c>
      <c r="M841" s="21">
        <v>-65.0</v>
      </c>
      <c r="N841" s="18" t="s">
        <v>26</v>
      </c>
      <c r="O841" s="13" t="s">
        <v>419</v>
      </c>
      <c r="P841" t="s">
        <v>276</v>
      </c>
      <c r="Q841" t="s">
        <v>276</v>
      </c>
      <c r="R841" t="s">
        <v>276</v>
      </c>
      <c r="S841" t="s">
        <v>37</v>
      </c>
      <c r="T841" t="s">
        <v>26</v>
      </c>
      <c r="U841" t="s">
        <v>26</v>
      </c>
    </row>
    <row r="842">
      <c r="A842" s="15" t="str">
        <f t="shared" si="63"/>
        <v>E22:1e</v>
      </c>
      <c r="B842" s="15" t="s">
        <v>273</v>
      </c>
      <c r="C842" s="8">
        <v>2.0</v>
      </c>
      <c r="D842" s="8">
        <v>2.0</v>
      </c>
      <c r="E842" s="8">
        <v>1.0</v>
      </c>
      <c r="F842" s="8" t="s">
        <v>10</v>
      </c>
      <c r="G842" s="15" t="s">
        <v>22</v>
      </c>
      <c r="H842" t="s">
        <v>92</v>
      </c>
      <c r="I842" t="s">
        <v>416</v>
      </c>
      <c r="J842" s="16">
        <v>3.0</v>
      </c>
      <c r="K842" s="21">
        <v>-47.0</v>
      </c>
      <c r="L842" s="21">
        <v>-88.0</v>
      </c>
      <c r="M842" s="21">
        <v>-69.0</v>
      </c>
      <c r="N842" s="18" t="s">
        <v>26</v>
      </c>
      <c r="O842" s="13" t="s">
        <v>384</v>
      </c>
      <c r="P842" t="s">
        <v>47</v>
      </c>
      <c r="Q842" t="s">
        <v>57</v>
      </c>
      <c r="R842" t="s">
        <v>47</v>
      </c>
      <c r="S842" t="s">
        <v>47</v>
      </c>
      <c r="T842" t="s">
        <v>26</v>
      </c>
      <c r="U842" t="s">
        <v>26</v>
      </c>
    </row>
    <row r="843" hidden="1">
      <c r="A843" s="15" t="str">
        <f t="shared" si="63"/>
        <v>E22-E30 Primary Relay</v>
      </c>
      <c r="B843" s="15" t="s">
        <v>273</v>
      </c>
      <c r="C843" s="15">
        <v>2.0</v>
      </c>
      <c r="D843" s="15">
        <v>2.0</v>
      </c>
      <c r="E843" s="15">
        <v>1.0</v>
      </c>
      <c r="F843" s="8" t="s">
        <v>531</v>
      </c>
      <c r="G843" s="8" t="s">
        <v>219</v>
      </c>
      <c r="H843" s="38"/>
      <c r="I843" s="38"/>
      <c r="J843" s="16"/>
      <c r="K843" s="21"/>
      <c r="L843" s="21"/>
      <c r="M843" s="21"/>
      <c r="N843" s="18"/>
      <c r="O843" s="13"/>
      <c r="P843" s="38"/>
      <c r="Q843" s="38"/>
      <c r="R843" s="38"/>
      <c r="S843" s="38"/>
      <c r="T843" s="38"/>
      <c r="U843" s="38"/>
    </row>
    <row r="844" hidden="1">
      <c r="A844" s="15" t="str">
        <f t="shared" ref="A844:A845" si="64">if(OR(G844="Secondary Relay",G844="Prime Relay",G844="Citadel Class Relay"),F844,join("",if(B844="East Rim","E",if(B844="South Rim","S",if(B844="West Rim","W","N"))),C844,D844,":",E844,if(F844="S","",F844)))</f>
        <v>E22:1f</v>
      </c>
      <c r="B844" s="15" t="s">
        <v>273</v>
      </c>
      <c r="C844" s="8">
        <v>2.0</v>
      </c>
      <c r="D844" s="8">
        <v>2.0</v>
      </c>
      <c r="E844" s="8">
        <v>1.0</v>
      </c>
      <c r="F844" s="8" t="s">
        <v>11</v>
      </c>
      <c r="G844" s="15" t="s">
        <v>23</v>
      </c>
      <c r="H844" t="s">
        <v>92</v>
      </c>
      <c r="I844" t="s">
        <v>450</v>
      </c>
      <c r="J844" s="16">
        <v>2.0</v>
      </c>
      <c r="K844" s="21">
        <v>-62.0</v>
      </c>
      <c r="L844" s="21">
        <v>-63.0</v>
      </c>
      <c r="M844" s="21">
        <v>-61.0</v>
      </c>
      <c r="N844" s="18" t="s">
        <v>281</v>
      </c>
      <c r="O844" s="13" t="s">
        <v>297</v>
      </c>
      <c r="P844" t="s">
        <v>311</v>
      </c>
      <c r="Q844" t="s">
        <v>276</v>
      </c>
      <c r="R844" t="s">
        <v>311</v>
      </c>
      <c r="S844" t="s">
        <v>47</v>
      </c>
      <c r="T844" t="s">
        <v>37</v>
      </c>
      <c r="U844" t="s">
        <v>26</v>
      </c>
    </row>
    <row r="845" hidden="1">
      <c r="A845" s="15" t="str">
        <f t="shared" si="64"/>
        <v>E22:1</v>
      </c>
      <c r="B845" s="15" t="s">
        <v>273</v>
      </c>
      <c r="C845" s="15">
        <v>2.0</v>
      </c>
      <c r="D845" s="15">
        <v>2.0</v>
      </c>
      <c r="E845" s="15">
        <v>1.0</v>
      </c>
      <c r="F845" s="8" t="s">
        <v>302</v>
      </c>
      <c r="G845" s="8" t="s">
        <v>303</v>
      </c>
      <c r="H845" s="15" t="s">
        <v>443</v>
      </c>
      <c r="I845" s="15" t="s">
        <v>532</v>
      </c>
      <c r="J845" s="16"/>
      <c r="K845" s="21"/>
      <c r="L845" s="21"/>
      <c r="M845" s="21"/>
      <c r="N845" s="18"/>
      <c r="O845" s="13"/>
      <c r="P845" t="s">
        <v>57</v>
      </c>
      <c r="Q845" t="s">
        <v>57</v>
      </c>
      <c r="R845" t="s">
        <v>57</v>
      </c>
      <c r="S845" t="s">
        <v>26</v>
      </c>
      <c r="T845" t="s">
        <v>37</v>
      </c>
      <c r="U845" t="s">
        <v>37</v>
      </c>
    </row>
    <row r="846">
      <c r="A846" s="15" t="str">
        <f t="shared" ref="A846:A849" si="65">if(OR(G846="Secondary Relay",G846="Prime Relay"),F846,join("",if(B846="East Rim","E",if(B846="South Rim","S",if(B846="West Rim","W","N"))),C846,D846,":",E846,if(F846="S","",F846)))</f>
        <v>E22:2a</v>
      </c>
      <c r="B846" s="15" t="s">
        <v>273</v>
      </c>
      <c r="C846" s="15">
        <v>2.0</v>
      </c>
      <c r="D846" s="15">
        <v>2.0</v>
      </c>
      <c r="E846" s="15">
        <v>2.0</v>
      </c>
      <c r="F846" s="8" t="s">
        <v>6</v>
      </c>
      <c r="G846" s="15" t="s">
        <v>22</v>
      </c>
      <c r="H846" t="s">
        <v>92</v>
      </c>
      <c r="I846" t="s">
        <v>385</v>
      </c>
      <c r="J846" s="16">
        <v>4.0</v>
      </c>
      <c r="K846" s="21">
        <v>281.0</v>
      </c>
      <c r="L846" s="21">
        <v>214.0</v>
      </c>
      <c r="M846" s="21">
        <v>248.0</v>
      </c>
      <c r="N846" s="18" t="s">
        <v>26</v>
      </c>
      <c r="O846" s="13" t="s">
        <v>323</v>
      </c>
      <c r="P846" t="s">
        <v>276</v>
      </c>
      <c r="Q846" t="s">
        <v>57</v>
      </c>
      <c r="R846" t="s">
        <v>57</v>
      </c>
      <c r="S846" t="s">
        <v>47</v>
      </c>
      <c r="T846" t="s">
        <v>37</v>
      </c>
      <c r="U846" t="s">
        <v>57</v>
      </c>
    </row>
    <row r="847" hidden="1">
      <c r="A847" s="15" t="str">
        <f t="shared" si="65"/>
        <v>E22:2b</v>
      </c>
      <c r="B847" s="15" t="s">
        <v>273</v>
      </c>
      <c r="C847" s="8">
        <v>2.0</v>
      </c>
      <c r="D847" s="8">
        <v>2.0</v>
      </c>
      <c r="E847" s="8">
        <v>2.0</v>
      </c>
      <c r="F847" s="8" t="s">
        <v>7</v>
      </c>
      <c r="G847" s="15" t="s">
        <v>23</v>
      </c>
      <c r="H847" t="s">
        <v>291</v>
      </c>
      <c r="I847" t="s">
        <v>501</v>
      </c>
      <c r="J847" s="16">
        <v>1.0</v>
      </c>
      <c r="K847" s="21">
        <v>118.0</v>
      </c>
      <c r="L847" s="21">
        <v>105.0</v>
      </c>
      <c r="M847" s="21">
        <v>113.0</v>
      </c>
      <c r="N847" s="18" t="s">
        <v>26</v>
      </c>
      <c r="O847" s="13" t="s">
        <v>313</v>
      </c>
      <c r="P847" t="s">
        <v>57</v>
      </c>
      <c r="Q847" t="s">
        <v>276</v>
      </c>
      <c r="R847" t="s">
        <v>57</v>
      </c>
      <c r="S847" t="s">
        <v>26</v>
      </c>
      <c r="T847" t="s">
        <v>26</v>
      </c>
      <c r="U847" t="s">
        <v>57</v>
      </c>
    </row>
    <row r="848">
      <c r="A848" s="15" t="str">
        <f t="shared" si="65"/>
        <v>E22:2c</v>
      </c>
      <c r="B848" s="15" t="s">
        <v>273</v>
      </c>
      <c r="C848" s="15">
        <v>2.0</v>
      </c>
      <c r="D848" s="15">
        <v>2.0</v>
      </c>
      <c r="E848" s="15">
        <v>2.0</v>
      </c>
      <c r="F848" s="8" t="s">
        <v>8</v>
      </c>
      <c r="G848" s="15" t="s">
        <v>22</v>
      </c>
      <c r="H848" t="s">
        <v>93</v>
      </c>
      <c r="I848" t="s">
        <v>533</v>
      </c>
      <c r="J848" s="16">
        <v>16.0</v>
      </c>
      <c r="K848" s="21">
        <v>-115.0</v>
      </c>
      <c r="L848" s="21">
        <v>-117.0</v>
      </c>
      <c r="M848" s="21">
        <v>-114.0</v>
      </c>
      <c r="N848" s="18" t="s">
        <v>26</v>
      </c>
      <c r="O848" s="13" t="s">
        <v>417</v>
      </c>
      <c r="P848" t="s">
        <v>276</v>
      </c>
      <c r="Q848" t="s">
        <v>57</v>
      </c>
      <c r="R848" t="s">
        <v>311</v>
      </c>
      <c r="S848" t="s">
        <v>57</v>
      </c>
      <c r="T848" t="s">
        <v>276</v>
      </c>
      <c r="U848" t="s">
        <v>26</v>
      </c>
    </row>
    <row r="849">
      <c r="A849" s="15" t="str">
        <f t="shared" si="65"/>
        <v>E22:2d</v>
      </c>
      <c r="B849" s="15" t="s">
        <v>273</v>
      </c>
      <c r="C849" s="8">
        <v>2.0</v>
      </c>
      <c r="D849" s="8">
        <v>2.0</v>
      </c>
      <c r="E849" s="8">
        <v>2.0</v>
      </c>
      <c r="F849" s="8" t="s">
        <v>9</v>
      </c>
      <c r="G849" s="15" t="s">
        <v>22</v>
      </c>
      <c r="H849" t="s">
        <v>91</v>
      </c>
      <c r="I849" t="s">
        <v>534</v>
      </c>
      <c r="J849" s="16">
        <v>20.0</v>
      </c>
      <c r="K849" s="21">
        <v>-220.0</v>
      </c>
      <c r="L849" s="21">
        <v>-221.0</v>
      </c>
      <c r="M849" s="21">
        <v>-220.0</v>
      </c>
      <c r="N849" s="18" t="s">
        <v>26</v>
      </c>
      <c r="O849" s="13" t="s">
        <v>275</v>
      </c>
      <c r="P849" t="s">
        <v>57</v>
      </c>
      <c r="Q849" t="s">
        <v>276</v>
      </c>
      <c r="R849" t="s">
        <v>311</v>
      </c>
      <c r="S849" t="s">
        <v>57</v>
      </c>
      <c r="T849" t="s">
        <v>37</v>
      </c>
      <c r="U849" t="s">
        <v>37</v>
      </c>
    </row>
    <row r="850" hidden="1">
      <c r="A850" s="15" t="str">
        <f>if(OR(G850="Secondary Relay",G850="Prime Relay",G850="Citadel Class Relay"),F850,join("",if(B850="East Rim","E",if(B850="South Rim","S",if(B850="West Rim","W","N"))),C850,D850,":",E850,if(F850="S","",F850)))</f>
        <v>E22:2</v>
      </c>
      <c r="B850" s="15" t="s">
        <v>273</v>
      </c>
      <c r="C850" s="15">
        <v>2.0</v>
      </c>
      <c r="D850" s="15">
        <v>2.0</v>
      </c>
      <c r="E850" s="15">
        <v>2.0</v>
      </c>
      <c r="F850" s="8" t="s">
        <v>302</v>
      </c>
      <c r="G850" s="8" t="s">
        <v>303</v>
      </c>
      <c r="H850" s="15" t="s">
        <v>278</v>
      </c>
      <c r="I850" s="15" t="s">
        <v>368</v>
      </c>
      <c r="J850" s="16"/>
      <c r="K850" s="21"/>
      <c r="L850" s="21"/>
      <c r="M850" s="21"/>
      <c r="N850" s="18"/>
      <c r="O850" s="13"/>
      <c r="P850" t="s">
        <v>57</v>
      </c>
      <c r="Q850" t="s">
        <v>276</v>
      </c>
      <c r="R850" t="s">
        <v>47</v>
      </c>
      <c r="S850" t="s">
        <v>26</v>
      </c>
      <c r="T850" t="s">
        <v>26</v>
      </c>
      <c r="U850" t="s">
        <v>57</v>
      </c>
    </row>
    <row r="851">
      <c r="A851" s="15" t="str">
        <f t="shared" ref="A851:A853" si="66">if(OR(G851="Secondary Relay",G851="Prime Relay"),F851,join("",if(B851="East Rim","E",if(B851="South Rim","S",if(B851="West Rim","W","N"))),C851,D851,":",E851,if(F851="S","",F851)))</f>
        <v>E22:3a</v>
      </c>
      <c r="B851" s="15" t="s">
        <v>273</v>
      </c>
      <c r="C851" s="8">
        <v>2.0</v>
      </c>
      <c r="D851" s="8">
        <v>2.0</v>
      </c>
      <c r="E851" s="8">
        <v>3.0</v>
      </c>
      <c r="F851" s="8" t="s">
        <v>6</v>
      </c>
      <c r="G851" s="15" t="s">
        <v>22</v>
      </c>
      <c r="H851" s="15" t="s">
        <v>91</v>
      </c>
      <c r="I851" t="s">
        <v>535</v>
      </c>
      <c r="J851" s="16">
        <v>18.0</v>
      </c>
      <c r="K851" s="21">
        <v>775.0</v>
      </c>
      <c r="L851" s="21">
        <v>649.0</v>
      </c>
      <c r="M851" s="21">
        <v>712.0</v>
      </c>
      <c r="N851" s="18" t="s">
        <v>26</v>
      </c>
      <c r="O851" s="13" t="s">
        <v>379</v>
      </c>
      <c r="P851" t="s">
        <v>276</v>
      </c>
      <c r="Q851" t="s">
        <v>276</v>
      </c>
      <c r="R851" t="s">
        <v>276</v>
      </c>
      <c r="S851" t="s">
        <v>26</v>
      </c>
      <c r="T851" t="s">
        <v>26</v>
      </c>
      <c r="U851" t="s">
        <v>26</v>
      </c>
    </row>
    <row r="852">
      <c r="A852" s="15" t="str">
        <f t="shared" si="66"/>
        <v>E22:3b</v>
      </c>
      <c r="B852" s="15" t="s">
        <v>273</v>
      </c>
      <c r="C852" s="8">
        <v>2.0</v>
      </c>
      <c r="D852" s="8">
        <v>2.0</v>
      </c>
      <c r="E852" s="8">
        <v>3.0</v>
      </c>
      <c r="F852" s="8" t="s">
        <v>7</v>
      </c>
      <c r="G852" s="15" t="s">
        <v>22</v>
      </c>
      <c r="H852" s="15" t="s">
        <v>93</v>
      </c>
      <c r="I852" t="s">
        <v>536</v>
      </c>
      <c r="J852" s="16">
        <v>7.0</v>
      </c>
      <c r="K852" s="21">
        <v>187.0</v>
      </c>
      <c r="L852" s="21">
        <v>177.0</v>
      </c>
      <c r="M852" s="21">
        <v>184.0</v>
      </c>
      <c r="N852" s="18" t="s">
        <v>26</v>
      </c>
      <c r="O852" s="13" t="s">
        <v>415</v>
      </c>
      <c r="P852" t="s">
        <v>47</v>
      </c>
      <c r="Q852" t="s">
        <v>276</v>
      </c>
      <c r="R852" t="s">
        <v>276</v>
      </c>
      <c r="S852" t="s">
        <v>47</v>
      </c>
      <c r="T852" t="s">
        <v>47</v>
      </c>
      <c r="U852" t="s">
        <v>26</v>
      </c>
    </row>
    <row r="853" hidden="1">
      <c r="A853" s="15" t="str">
        <f t="shared" si="66"/>
        <v>E22:3c</v>
      </c>
      <c r="B853" s="15" t="s">
        <v>273</v>
      </c>
      <c r="C853" s="8">
        <v>2.0</v>
      </c>
      <c r="D853" s="8">
        <v>2.0</v>
      </c>
      <c r="E853" s="8">
        <v>3.0</v>
      </c>
      <c r="F853" s="8" t="s">
        <v>8</v>
      </c>
      <c r="G853" s="15" t="s">
        <v>23</v>
      </c>
      <c r="H853" s="15" t="s">
        <v>93</v>
      </c>
      <c r="I853" t="s">
        <v>537</v>
      </c>
      <c r="J853" s="16">
        <v>1.0</v>
      </c>
      <c r="K853" s="21">
        <v>136.0</v>
      </c>
      <c r="L853" s="21">
        <v>-197.0</v>
      </c>
      <c r="M853" s="21">
        <v>-32.0</v>
      </c>
      <c r="N853" s="18" t="s">
        <v>26</v>
      </c>
      <c r="O853" s="13" t="s">
        <v>290</v>
      </c>
      <c r="P853" t="s">
        <v>57</v>
      </c>
      <c r="Q853" t="s">
        <v>276</v>
      </c>
      <c r="R853" t="s">
        <v>47</v>
      </c>
      <c r="S853" t="s">
        <v>47</v>
      </c>
      <c r="T853" t="s">
        <v>37</v>
      </c>
      <c r="U853" t="s">
        <v>26</v>
      </c>
    </row>
    <row r="854" hidden="1">
      <c r="A854" s="15" t="str">
        <f>if(OR(G854="Secondary Relay",G854="Prime Relay",G854="Citadel Class Relay"),F854,join("",if(B854="East Rim","E",if(B854="South Rim","S",if(B854="West Rim","W","N"))),C854,D854,":",E854,if(F854="S","",F854)))</f>
        <v>E22:3</v>
      </c>
      <c r="B854" s="15" t="s">
        <v>273</v>
      </c>
      <c r="C854" s="15">
        <v>2.0</v>
      </c>
      <c r="D854" s="15">
        <v>2.0</v>
      </c>
      <c r="E854" s="15">
        <v>3.0</v>
      </c>
      <c r="F854" s="8" t="s">
        <v>302</v>
      </c>
      <c r="G854" s="8" t="s">
        <v>303</v>
      </c>
      <c r="H854" s="15" t="s">
        <v>278</v>
      </c>
      <c r="I854" s="15" t="s">
        <v>521</v>
      </c>
      <c r="J854" s="16"/>
      <c r="K854" s="21"/>
      <c r="L854" s="21"/>
      <c r="M854" s="21"/>
      <c r="N854" s="18"/>
      <c r="O854" s="13"/>
      <c r="P854" t="s">
        <v>276</v>
      </c>
      <c r="Q854" t="s">
        <v>276</v>
      </c>
      <c r="R854" t="s">
        <v>57</v>
      </c>
      <c r="S854" t="s">
        <v>37</v>
      </c>
      <c r="T854" t="s">
        <v>57</v>
      </c>
      <c r="U854" t="s">
        <v>26</v>
      </c>
    </row>
    <row r="855" hidden="1">
      <c r="A855" s="15" t="str">
        <f>if(OR(G855="Secondary Relay",G855="Prime Relay"),F855,join("",if(B855="East Rim","E",if(B855="South Rim","S",if(B855="West Rim","W","N"))),C855,D855,":",E855,if(F855="S","",F855)))</f>
        <v>E22:4a</v>
      </c>
      <c r="B855" s="15" t="s">
        <v>273</v>
      </c>
      <c r="C855" s="8">
        <v>2.0</v>
      </c>
      <c r="D855" s="8">
        <v>2.0</v>
      </c>
      <c r="E855" s="8">
        <v>4.0</v>
      </c>
      <c r="F855" s="8" t="s">
        <v>6</v>
      </c>
      <c r="G855" s="15" t="s">
        <v>24</v>
      </c>
      <c r="H855" t="s">
        <v>318</v>
      </c>
      <c r="I855" t="s">
        <v>306</v>
      </c>
      <c r="J855" s="16">
        <v>1.0</v>
      </c>
      <c r="K855" s="21">
        <v>18.0</v>
      </c>
      <c r="L855" s="21">
        <v>6.0</v>
      </c>
      <c r="M855" s="21">
        <v>12.0</v>
      </c>
      <c r="N855" s="18">
        <v>0.42</v>
      </c>
      <c r="O855" s="13" t="s">
        <v>287</v>
      </c>
      <c r="P855" t="s">
        <v>57</v>
      </c>
      <c r="Q855" t="s">
        <v>57</v>
      </c>
      <c r="R855" t="s">
        <v>57</v>
      </c>
      <c r="S855" t="s">
        <v>311</v>
      </c>
      <c r="T855" t="s">
        <v>26</v>
      </c>
      <c r="U855" t="s">
        <v>26</v>
      </c>
    </row>
    <row r="856" hidden="1">
      <c r="A856" s="15" t="str">
        <f>if(OR(G856="Secondary Relay",G856="Prime Relay",G856="Citadel Class Relay"),F856,join("",if(B856="East Rim","E",if(B856="South Rim","S",if(B856="West Rim","W","N"))),C856,D856,":",E856,if(F856="S","",F856)))</f>
        <v>E22:4</v>
      </c>
      <c r="B856" s="15" t="s">
        <v>273</v>
      </c>
      <c r="C856" s="15">
        <v>2.0</v>
      </c>
      <c r="D856" s="15">
        <v>2.0</v>
      </c>
      <c r="E856" s="15">
        <v>4.0</v>
      </c>
      <c r="F856" s="8" t="s">
        <v>302</v>
      </c>
      <c r="G856" s="8" t="s">
        <v>303</v>
      </c>
      <c r="H856" s="15" t="s">
        <v>278</v>
      </c>
      <c r="I856" s="15" t="s">
        <v>538</v>
      </c>
      <c r="J856" s="16"/>
      <c r="K856" s="21"/>
      <c r="L856" s="21"/>
      <c r="M856" s="21"/>
      <c r="N856" s="18"/>
      <c r="O856" s="13"/>
      <c r="P856" t="s">
        <v>57</v>
      </c>
      <c r="Q856" t="s">
        <v>57</v>
      </c>
      <c r="R856" t="s">
        <v>276</v>
      </c>
      <c r="S856" t="s">
        <v>37</v>
      </c>
      <c r="T856" t="s">
        <v>26</v>
      </c>
      <c r="U856" t="s">
        <v>37</v>
      </c>
    </row>
    <row r="857" hidden="1">
      <c r="A857" s="15" t="str">
        <f t="shared" ref="A857:A861" si="67">if(OR(G857="Secondary Relay",G857="Prime Relay"),F857,join("",if(B857="East Rim","E",if(B857="South Rim","S",if(B857="West Rim","W","N"))),C857,D857,":",E857,if(F857="S","",F857)))</f>
        <v>E22:5a</v>
      </c>
      <c r="B857" s="15" t="s">
        <v>273</v>
      </c>
      <c r="C857" s="8">
        <v>2.0</v>
      </c>
      <c r="D857" s="8">
        <v>2.0</v>
      </c>
      <c r="E857" s="15">
        <v>5.0</v>
      </c>
      <c r="F857" s="8" t="s">
        <v>6</v>
      </c>
      <c r="G857" s="15" t="s">
        <v>23</v>
      </c>
      <c r="H857" t="s">
        <v>278</v>
      </c>
      <c r="I857" t="s">
        <v>539</v>
      </c>
      <c r="J857" s="16">
        <v>0.0</v>
      </c>
      <c r="K857" s="21">
        <v>555.0</v>
      </c>
      <c r="L857" s="21">
        <v>534.0</v>
      </c>
      <c r="M857" s="21">
        <v>543.0</v>
      </c>
      <c r="N857" s="18" t="s">
        <v>26</v>
      </c>
      <c r="O857" s="13" t="s">
        <v>417</v>
      </c>
      <c r="P857" t="s">
        <v>57</v>
      </c>
      <c r="Q857" t="s">
        <v>311</v>
      </c>
      <c r="R857" t="s">
        <v>47</v>
      </c>
      <c r="S857" t="s">
        <v>47</v>
      </c>
      <c r="T857" t="s">
        <v>57</v>
      </c>
      <c r="U857" t="s">
        <v>26</v>
      </c>
    </row>
    <row r="858">
      <c r="A858" s="15" t="str">
        <f t="shared" si="67"/>
        <v>E22:5b</v>
      </c>
      <c r="B858" s="15" t="s">
        <v>273</v>
      </c>
      <c r="C858" s="8">
        <v>2.0</v>
      </c>
      <c r="D858" s="8">
        <v>2.0</v>
      </c>
      <c r="E858" s="15">
        <v>5.0</v>
      </c>
      <c r="F858" s="8" t="s">
        <v>7</v>
      </c>
      <c r="G858" s="15" t="s">
        <v>22</v>
      </c>
      <c r="H858" t="s">
        <v>91</v>
      </c>
      <c r="I858" t="s">
        <v>540</v>
      </c>
      <c r="J858" s="16">
        <v>22.0</v>
      </c>
      <c r="K858" s="21">
        <v>525.0</v>
      </c>
      <c r="L858" s="21">
        <v>470.0</v>
      </c>
      <c r="M858" s="21">
        <v>499.0</v>
      </c>
      <c r="N858" s="18" t="s">
        <v>26</v>
      </c>
      <c r="O858" s="13" t="s">
        <v>386</v>
      </c>
      <c r="P858" t="s">
        <v>57</v>
      </c>
      <c r="Q858" t="s">
        <v>57</v>
      </c>
      <c r="R858" t="s">
        <v>57</v>
      </c>
      <c r="S858" t="s">
        <v>47</v>
      </c>
      <c r="T858" t="s">
        <v>26</v>
      </c>
      <c r="U858" t="s">
        <v>26</v>
      </c>
    </row>
    <row r="859" hidden="1">
      <c r="A859" s="15" t="str">
        <f t="shared" si="67"/>
        <v>E22:5c</v>
      </c>
      <c r="B859" s="15" t="s">
        <v>273</v>
      </c>
      <c r="C859" s="8">
        <v>2.0</v>
      </c>
      <c r="D859" s="8">
        <v>2.0</v>
      </c>
      <c r="E859" s="15">
        <v>5.0</v>
      </c>
      <c r="F859" s="8" t="s">
        <v>8</v>
      </c>
      <c r="G859" s="15" t="s">
        <v>23</v>
      </c>
      <c r="H859" t="s">
        <v>278</v>
      </c>
      <c r="I859" t="s">
        <v>541</v>
      </c>
      <c r="J859" s="16">
        <v>0.0</v>
      </c>
      <c r="K859" s="21">
        <v>459.0</v>
      </c>
      <c r="L859" s="21">
        <v>394.0</v>
      </c>
      <c r="M859" s="21">
        <v>425.0</v>
      </c>
      <c r="N859" s="18" t="s">
        <v>26</v>
      </c>
      <c r="O859" s="13" t="s">
        <v>310</v>
      </c>
      <c r="P859" t="s">
        <v>311</v>
      </c>
      <c r="Q859" t="s">
        <v>47</v>
      </c>
      <c r="R859" t="s">
        <v>276</v>
      </c>
      <c r="S859" t="s">
        <v>57</v>
      </c>
      <c r="T859" t="s">
        <v>26</v>
      </c>
      <c r="U859" t="s">
        <v>47</v>
      </c>
    </row>
    <row r="860" hidden="1">
      <c r="A860" s="15" t="str">
        <f t="shared" si="67"/>
        <v>E22:5d</v>
      </c>
      <c r="B860" s="15" t="s">
        <v>273</v>
      </c>
      <c r="C860" s="8">
        <v>2.0</v>
      </c>
      <c r="D860" s="8">
        <v>2.0</v>
      </c>
      <c r="E860" s="15">
        <v>5.0</v>
      </c>
      <c r="F860" s="8" t="s">
        <v>9</v>
      </c>
      <c r="G860" s="15" t="s">
        <v>23</v>
      </c>
      <c r="H860" t="s">
        <v>278</v>
      </c>
      <c r="I860" t="s">
        <v>542</v>
      </c>
      <c r="J860" s="16">
        <v>0.0</v>
      </c>
      <c r="K860" s="21">
        <v>26.0</v>
      </c>
      <c r="L860" s="21">
        <v>-41.0</v>
      </c>
      <c r="M860" s="21">
        <v>-10.0</v>
      </c>
      <c r="N860" s="18" t="s">
        <v>26</v>
      </c>
      <c r="O860" s="13" t="s">
        <v>332</v>
      </c>
      <c r="P860" t="s">
        <v>311</v>
      </c>
      <c r="Q860" t="s">
        <v>276</v>
      </c>
      <c r="R860" t="s">
        <v>57</v>
      </c>
      <c r="S860" t="s">
        <v>37</v>
      </c>
      <c r="T860" t="s">
        <v>47</v>
      </c>
      <c r="U860" t="s">
        <v>26</v>
      </c>
    </row>
    <row r="861" hidden="1">
      <c r="A861" s="15" t="str">
        <f t="shared" si="67"/>
        <v>E22:5e</v>
      </c>
      <c r="B861" s="15" t="s">
        <v>273</v>
      </c>
      <c r="C861" s="8">
        <v>2.0</v>
      </c>
      <c r="D861" s="8">
        <v>2.0</v>
      </c>
      <c r="E861" s="15">
        <v>5.0</v>
      </c>
      <c r="F861" s="8" t="s">
        <v>10</v>
      </c>
      <c r="G861" s="15" t="s">
        <v>24</v>
      </c>
      <c r="H861" t="s">
        <v>87</v>
      </c>
      <c r="I861" t="s">
        <v>402</v>
      </c>
      <c r="J861" s="16">
        <v>1.0</v>
      </c>
      <c r="K861" s="21">
        <v>1.0</v>
      </c>
      <c r="L861" s="21">
        <v>-4.0</v>
      </c>
      <c r="M861" s="21">
        <v>0.0</v>
      </c>
      <c r="N861" s="18">
        <v>0.77</v>
      </c>
      <c r="O861" s="13" t="s">
        <v>336</v>
      </c>
      <c r="P861" t="s">
        <v>57</v>
      </c>
      <c r="Q861" t="s">
        <v>57</v>
      </c>
      <c r="R861" t="s">
        <v>57</v>
      </c>
      <c r="S861" t="s">
        <v>47</v>
      </c>
      <c r="T861" t="s">
        <v>311</v>
      </c>
      <c r="U861" t="s">
        <v>26</v>
      </c>
    </row>
    <row r="862" hidden="1">
      <c r="A862" s="15" t="str">
        <f>if(OR(G862="Secondary Relay",G862="Prime Relay",G862="Citadel Class Relay"),F862,join("",if(B862="East Rim","E",if(B862="South Rim","S",if(B862="West Rim","W","N"))),C862,D862,":",E862,if(F862="S","",F862)))</f>
        <v>E22:5</v>
      </c>
      <c r="B862" s="15" t="s">
        <v>273</v>
      </c>
      <c r="C862" s="15">
        <v>2.0</v>
      </c>
      <c r="D862" s="15">
        <v>2.0</v>
      </c>
      <c r="E862" s="15">
        <v>5.0</v>
      </c>
      <c r="F862" s="8" t="s">
        <v>302</v>
      </c>
      <c r="G862" s="8" t="s">
        <v>303</v>
      </c>
      <c r="H862" s="15" t="s">
        <v>278</v>
      </c>
      <c r="I862" s="15" t="s">
        <v>474</v>
      </c>
      <c r="J862" s="16"/>
      <c r="K862" s="21"/>
      <c r="L862" s="21"/>
      <c r="M862" s="21"/>
      <c r="N862" s="18"/>
      <c r="O862" s="13"/>
      <c r="P862" t="s">
        <v>37</v>
      </c>
      <c r="Q862" t="s">
        <v>57</v>
      </c>
      <c r="R862" t="s">
        <v>47</v>
      </c>
      <c r="S862" t="s">
        <v>47</v>
      </c>
      <c r="T862" t="s">
        <v>26</v>
      </c>
      <c r="U862" t="s">
        <v>26</v>
      </c>
    </row>
    <row r="863" hidden="1">
      <c r="A863" s="15" t="str">
        <f t="shared" ref="A863:A868" si="68">if(OR(G863="Secondary Relay",G863="Prime Relay"),F863,join("",if(B863="East Rim","E",if(B863="South Rim","S",if(B863="West Rim","W","N"))),C863,D863,":",E863,if(F863="S","",F863)))</f>
        <v>E22:6a</v>
      </c>
      <c r="B863" s="15" t="s">
        <v>273</v>
      </c>
      <c r="C863" s="8">
        <v>2.0</v>
      </c>
      <c r="D863" s="8">
        <v>2.0</v>
      </c>
      <c r="E863" s="8">
        <v>6.0</v>
      </c>
      <c r="F863" s="8" t="s">
        <v>6</v>
      </c>
      <c r="G863" s="15" t="s">
        <v>23</v>
      </c>
      <c r="H863" t="s">
        <v>278</v>
      </c>
      <c r="I863" t="s">
        <v>543</v>
      </c>
      <c r="J863" s="16">
        <v>0.0</v>
      </c>
      <c r="K863" s="21">
        <v>439.0</v>
      </c>
      <c r="L863" s="21">
        <v>430.0</v>
      </c>
      <c r="M863" s="21">
        <v>434.0</v>
      </c>
      <c r="N863" s="18" t="s">
        <v>26</v>
      </c>
      <c r="O863" s="13" t="s">
        <v>419</v>
      </c>
      <c r="P863" t="s">
        <v>57</v>
      </c>
      <c r="Q863" t="s">
        <v>57</v>
      </c>
      <c r="R863" t="s">
        <v>57</v>
      </c>
      <c r="S863" t="s">
        <v>26</v>
      </c>
      <c r="T863" t="s">
        <v>26</v>
      </c>
      <c r="U863" t="s">
        <v>26</v>
      </c>
    </row>
    <row r="864">
      <c r="A864" s="15" t="str">
        <f t="shared" si="68"/>
        <v>E22:6b</v>
      </c>
      <c r="B864" s="15" t="s">
        <v>273</v>
      </c>
      <c r="C864" s="8">
        <v>2.0</v>
      </c>
      <c r="D864" s="8">
        <v>2.0</v>
      </c>
      <c r="E864" s="8">
        <v>6.0</v>
      </c>
      <c r="F864" s="8" t="s">
        <v>7</v>
      </c>
      <c r="G864" s="15" t="s">
        <v>22</v>
      </c>
      <c r="H864" t="s">
        <v>89</v>
      </c>
      <c r="I864" t="s">
        <v>442</v>
      </c>
      <c r="J864" s="16">
        <v>7.0</v>
      </c>
      <c r="K864" s="21">
        <v>192.0</v>
      </c>
      <c r="L864" s="21">
        <v>117.0</v>
      </c>
      <c r="M864" s="21">
        <v>153.0</v>
      </c>
      <c r="N864" s="18" t="s">
        <v>26</v>
      </c>
      <c r="O864" s="13" t="s">
        <v>384</v>
      </c>
      <c r="P864" t="s">
        <v>47</v>
      </c>
      <c r="Q864" t="s">
        <v>57</v>
      </c>
      <c r="R864" t="s">
        <v>276</v>
      </c>
      <c r="S864" t="s">
        <v>57</v>
      </c>
      <c r="T864" t="s">
        <v>37</v>
      </c>
      <c r="U864" t="s">
        <v>37</v>
      </c>
    </row>
    <row r="865">
      <c r="A865" s="15" t="str">
        <f t="shared" si="68"/>
        <v>E22:6c</v>
      </c>
      <c r="B865" s="15" t="s">
        <v>273</v>
      </c>
      <c r="C865" s="8">
        <v>2.0</v>
      </c>
      <c r="D865" s="8">
        <v>2.0</v>
      </c>
      <c r="E865" s="8">
        <v>6.0</v>
      </c>
      <c r="F865" s="8" t="s">
        <v>8</v>
      </c>
      <c r="G865" s="15" t="s">
        <v>22</v>
      </c>
      <c r="H865" t="s">
        <v>91</v>
      </c>
      <c r="I865" t="s">
        <v>544</v>
      </c>
      <c r="J865" s="16">
        <v>9.0</v>
      </c>
      <c r="K865" s="21">
        <v>180.0</v>
      </c>
      <c r="L865" s="21">
        <v>162.0</v>
      </c>
      <c r="M865" s="21">
        <v>172.0</v>
      </c>
      <c r="N865" s="18" t="s">
        <v>26</v>
      </c>
      <c r="O865" s="13" t="s">
        <v>275</v>
      </c>
      <c r="P865" t="s">
        <v>57</v>
      </c>
      <c r="Q865" t="s">
        <v>57</v>
      </c>
      <c r="R865" t="s">
        <v>57</v>
      </c>
      <c r="S865" t="s">
        <v>47</v>
      </c>
      <c r="T865" t="s">
        <v>26</v>
      </c>
      <c r="U865" t="s">
        <v>47</v>
      </c>
    </row>
    <row r="866" hidden="1">
      <c r="A866" s="15" t="str">
        <f t="shared" si="68"/>
        <v>E22:6d</v>
      </c>
      <c r="B866" s="15" t="s">
        <v>273</v>
      </c>
      <c r="C866" s="8">
        <v>2.0</v>
      </c>
      <c r="D866" s="8">
        <v>2.0</v>
      </c>
      <c r="E866" s="8">
        <v>6.0</v>
      </c>
      <c r="F866" s="8" t="s">
        <v>9</v>
      </c>
      <c r="G866" s="15" t="s">
        <v>23</v>
      </c>
      <c r="H866" t="s">
        <v>278</v>
      </c>
      <c r="I866" t="s">
        <v>545</v>
      </c>
      <c r="J866" s="16">
        <v>0.0</v>
      </c>
      <c r="K866" s="21">
        <v>44.0</v>
      </c>
      <c r="L866" s="21">
        <v>-4.0</v>
      </c>
      <c r="M866" s="21">
        <v>21.0</v>
      </c>
      <c r="N866" s="18" t="s">
        <v>26</v>
      </c>
      <c r="O866" s="13" t="s">
        <v>293</v>
      </c>
      <c r="P866" t="s">
        <v>311</v>
      </c>
      <c r="Q866" t="s">
        <v>57</v>
      </c>
      <c r="R866" t="s">
        <v>47</v>
      </c>
      <c r="S866" t="s">
        <v>26</v>
      </c>
      <c r="T866" t="s">
        <v>26</v>
      </c>
      <c r="U866" t="s">
        <v>26</v>
      </c>
    </row>
    <row r="867" hidden="1">
      <c r="A867" s="15" t="str">
        <f t="shared" si="68"/>
        <v>E22:6e</v>
      </c>
      <c r="B867" s="15" t="s">
        <v>273</v>
      </c>
      <c r="C867" s="8">
        <v>2.0</v>
      </c>
      <c r="D867" s="8">
        <v>2.0</v>
      </c>
      <c r="E867" s="8">
        <v>6.0</v>
      </c>
      <c r="F867" s="8" t="s">
        <v>10</v>
      </c>
      <c r="G867" s="15" t="s">
        <v>24</v>
      </c>
      <c r="H867" t="s">
        <v>87</v>
      </c>
      <c r="I867" t="s">
        <v>546</v>
      </c>
      <c r="J867" s="16">
        <v>1.0</v>
      </c>
      <c r="K867" s="21">
        <v>20.0</v>
      </c>
      <c r="L867" s="21">
        <v>10.0</v>
      </c>
      <c r="M867" s="21">
        <v>13.0</v>
      </c>
      <c r="N867" s="18">
        <v>0.82</v>
      </c>
      <c r="O867" s="13" t="s">
        <v>293</v>
      </c>
      <c r="P867" t="s">
        <v>57</v>
      </c>
      <c r="Q867" t="s">
        <v>57</v>
      </c>
      <c r="R867" t="s">
        <v>47</v>
      </c>
      <c r="S867" t="s">
        <v>26</v>
      </c>
      <c r="T867" t="s">
        <v>26</v>
      </c>
      <c r="U867" t="s">
        <v>26</v>
      </c>
    </row>
    <row r="868">
      <c r="A868" s="15" t="str">
        <f t="shared" si="68"/>
        <v>E22:6f</v>
      </c>
      <c r="B868" s="15" t="s">
        <v>273</v>
      </c>
      <c r="C868" s="8">
        <v>2.0</v>
      </c>
      <c r="D868" s="8">
        <v>2.0</v>
      </c>
      <c r="E868" s="8">
        <v>6.0</v>
      </c>
      <c r="F868" s="8" t="s">
        <v>11</v>
      </c>
      <c r="G868" s="15" t="s">
        <v>22</v>
      </c>
      <c r="H868" t="s">
        <v>93</v>
      </c>
      <c r="I868" t="s">
        <v>547</v>
      </c>
      <c r="J868" s="16">
        <v>2.0</v>
      </c>
      <c r="K868" s="21">
        <v>17.0</v>
      </c>
      <c r="L868" s="21">
        <v>-75.0</v>
      </c>
      <c r="M868" s="21">
        <v>-29.0</v>
      </c>
      <c r="N868" s="18" t="s">
        <v>26</v>
      </c>
      <c r="O868" s="13" t="s">
        <v>419</v>
      </c>
      <c r="P868" t="s">
        <v>57</v>
      </c>
      <c r="Q868" t="s">
        <v>57</v>
      </c>
      <c r="R868" t="s">
        <v>26</v>
      </c>
      <c r="S868" t="s">
        <v>276</v>
      </c>
      <c r="T868" t="s">
        <v>26</v>
      </c>
      <c r="U868" t="s">
        <v>26</v>
      </c>
    </row>
    <row r="869" hidden="1">
      <c r="A869" s="15" t="str">
        <f>if(OR(G869="Secondary Relay",G869="Prime Relay",G869="Citadel Class Relay"),F869,join("",if(B869="East Rim","E",if(B869="South Rim","S",if(B869="West Rim","W","N"))),C869,D869,":",E869,if(F869="S","",F869)))</f>
        <v>E22:6</v>
      </c>
      <c r="B869" s="15" t="s">
        <v>273</v>
      </c>
      <c r="C869" s="15">
        <v>2.0</v>
      </c>
      <c r="D869" s="15">
        <v>2.0</v>
      </c>
      <c r="E869" s="15">
        <v>6.0</v>
      </c>
      <c r="F869" s="8" t="s">
        <v>302</v>
      </c>
      <c r="G869" s="8" t="s">
        <v>303</v>
      </c>
      <c r="H869" s="15" t="s">
        <v>285</v>
      </c>
      <c r="I869" s="15" t="s">
        <v>548</v>
      </c>
      <c r="J869" s="16"/>
      <c r="K869" s="21"/>
      <c r="L869" s="21"/>
      <c r="M869" s="21"/>
      <c r="N869" s="18"/>
      <c r="O869" s="13"/>
      <c r="P869" t="s">
        <v>57</v>
      </c>
      <c r="Q869" t="s">
        <v>276</v>
      </c>
      <c r="R869" t="s">
        <v>311</v>
      </c>
      <c r="S869" t="s">
        <v>57</v>
      </c>
      <c r="T869" t="s">
        <v>26</v>
      </c>
      <c r="U869" t="s">
        <v>311</v>
      </c>
    </row>
    <row r="870" hidden="1">
      <c r="A870" s="15" t="str">
        <f t="shared" ref="A870:A877" si="69">if(OR(G870="Secondary Relay",G870="Prime Relay"),F870,join("",if(B870="East Rim","E",if(B870="South Rim","S",if(B870="West Rim","W","N"))),C870,D870,":",E870,if(F870="S","",F870)))</f>
        <v>E22:7a</v>
      </c>
      <c r="B870" s="15" t="s">
        <v>273</v>
      </c>
      <c r="C870" s="8">
        <v>2.0</v>
      </c>
      <c r="D870" s="8">
        <v>2.0</v>
      </c>
      <c r="E870" s="8">
        <v>7.0</v>
      </c>
      <c r="F870" s="8" t="s">
        <v>6</v>
      </c>
      <c r="G870" s="15" t="s">
        <v>23</v>
      </c>
      <c r="H870" t="s">
        <v>88</v>
      </c>
      <c r="I870" t="s">
        <v>549</v>
      </c>
      <c r="J870" s="16">
        <v>1.0</v>
      </c>
      <c r="K870" s="21">
        <v>1592.0</v>
      </c>
      <c r="L870" s="21">
        <v>721.0</v>
      </c>
      <c r="M870" s="21">
        <v>1159.0</v>
      </c>
      <c r="N870" s="18" t="s">
        <v>26</v>
      </c>
      <c r="O870" s="13" t="s">
        <v>336</v>
      </c>
      <c r="P870" t="s">
        <v>57</v>
      </c>
      <c r="Q870" t="s">
        <v>311</v>
      </c>
      <c r="R870" t="s">
        <v>37</v>
      </c>
      <c r="S870" t="s">
        <v>26</v>
      </c>
      <c r="T870" t="s">
        <v>26</v>
      </c>
      <c r="U870" t="s">
        <v>26</v>
      </c>
    </row>
    <row r="871" hidden="1">
      <c r="A871" s="15" t="str">
        <f t="shared" si="69"/>
        <v>E22:7b</v>
      </c>
      <c r="B871" s="15" t="s">
        <v>273</v>
      </c>
      <c r="C871" s="8">
        <v>2.0</v>
      </c>
      <c r="D871" s="8">
        <v>2.0</v>
      </c>
      <c r="E871" s="8">
        <v>7.0</v>
      </c>
      <c r="F871" s="8" t="s">
        <v>7</v>
      </c>
      <c r="G871" s="15" t="s">
        <v>23</v>
      </c>
      <c r="H871" t="s">
        <v>93</v>
      </c>
      <c r="I871" t="s">
        <v>480</v>
      </c>
      <c r="J871" s="16">
        <v>0.0</v>
      </c>
      <c r="K871" s="21">
        <v>995.0</v>
      </c>
      <c r="L871" s="21">
        <v>180.0</v>
      </c>
      <c r="M871" s="21">
        <v>589.0</v>
      </c>
      <c r="N871" s="18" t="s">
        <v>26</v>
      </c>
      <c r="O871" s="13" t="s">
        <v>313</v>
      </c>
      <c r="P871" t="s">
        <v>57</v>
      </c>
      <c r="Q871" t="s">
        <v>57</v>
      </c>
      <c r="R871" t="s">
        <v>57</v>
      </c>
      <c r="S871" t="s">
        <v>37</v>
      </c>
      <c r="T871" t="s">
        <v>26</v>
      </c>
      <c r="U871" t="s">
        <v>26</v>
      </c>
    </row>
    <row r="872" hidden="1">
      <c r="A872" s="15" t="str">
        <f t="shared" si="69"/>
        <v>E22:7c</v>
      </c>
      <c r="B872" s="15" t="s">
        <v>273</v>
      </c>
      <c r="C872" s="8">
        <v>2.0</v>
      </c>
      <c r="D872" s="8">
        <v>2.0</v>
      </c>
      <c r="E872" s="8">
        <v>7.0</v>
      </c>
      <c r="F872" s="8" t="s">
        <v>8</v>
      </c>
      <c r="G872" s="15" t="s">
        <v>23</v>
      </c>
      <c r="H872" t="s">
        <v>288</v>
      </c>
      <c r="I872" t="s">
        <v>296</v>
      </c>
      <c r="J872" s="16">
        <v>2.0</v>
      </c>
      <c r="K872" s="21">
        <v>454.0</v>
      </c>
      <c r="L872" s="21">
        <v>440.0</v>
      </c>
      <c r="M872" s="21">
        <v>445.0</v>
      </c>
      <c r="N872" s="18" t="s">
        <v>26</v>
      </c>
      <c r="O872" s="13" t="s">
        <v>405</v>
      </c>
      <c r="P872" t="s">
        <v>276</v>
      </c>
      <c r="Q872" t="s">
        <v>276</v>
      </c>
      <c r="R872" t="s">
        <v>47</v>
      </c>
      <c r="S872" t="s">
        <v>37</v>
      </c>
      <c r="T872" t="s">
        <v>26</v>
      </c>
      <c r="U872" t="s">
        <v>26</v>
      </c>
    </row>
    <row r="873" hidden="1">
      <c r="A873" s="15" t="str">
        <f t="shared" si="69"/>
        <v>E22:7d</v>
      </c>
      <c r="B873" s="15" t="s">
        <v>273</v>
      </c>
      <c r="C873" s="8">
        <v>2.0</v>
      </c>
      <c r="D873" s="8">
        <v>2.0</v>
      </c>
      <c r="E873" s="8">
        <v>7.0</v>
      </c>
      <c r="F873" s="8" t="s">
        <v>9</v>
      </c>
      <c r="G873" s="15" t="s">
        <v>23</v>
      </c>
      <c r="H873" t="s">
        <v>88</v>
      </c>
      <c r="I873" t="s">
        <v>550</v>
      </c>
      <c r="J873" s="16">
        <v>0.0</v>
      </c>
      <c r="K873" s="21">
        <v>263.0</v>
      </c>
      <c r="L873" s="21">
        <v>247.0</v>
      </c>
      <c r="M873" s="21">
        <v>256.0</v>
      </c>
      <c r="N873" s="18" t="s">
        <v>26</v>
      </c>
      <c r="O873" s="13" t="s">
        <v>310</v>
      </c>
      <c r="P873" t="s">
        <v>57</v>
      </c>
      <c r="Q873" t="s">
        <v>311</v>
      </c>
      <c r="R873" t="s">
        <v>57</v>
      </c>
      <c r="S873" t="s">
        <v>57</v>
      </c>
      <c r="T873" t="s">
        <v>47</v>
      </c>
      <c r="U873" t="s">
        <v>37</v>
      </c>
    </row>
    <row r="874" hidden="1">
      <c r="A874" s="15" t="str">
        <f t="shared" si="69"/>
        <v>E22:7e</v>
      </c>
      <c r="B874" s="15" t="s">
        <v>273</v>
      </c>
      <c r="C874" s="8">
        <v>2.0</v>
      </c>
      <c r="D874" s="8">
        <v>2.0</v>
      </c>
      <c r="E874" s="8">
        <v>7.0</v>
      </c>
      <c r="F874" s="8" t="s">
        <v>10</v>
      </c>
      <c r="G874" s="15" t="s">
        <v>23</v>
      </c>
      <c r="H874" t="s">
        <v>88</v>
      </c>
      <c r="I874" t="s">
        <v>551</v>
      </c>
      <c r="J874" s="16">
        <v>0.0</v>
      </c>
      <c r="K874" s="21">
        <v>239.0</v>
      </c>
      <c r="L874" s="21">
        <v>170.0</v>
      </c>
      <c r="M874" s="21">
        <v>204.0</v>
      </c>
      <c r="N874" s="18" t="s">
        <v>26</v>
      </c>
      <c r="O874" s="13" t="s">
        <v>332</v>
      </c>
      <c r="P874" t="s">
        <v>37</v>
      </c>
      <c r="Q874" t="s">
        <v>57</v>
      </c>
      <c r="R874" t="s">
        <v>57</v>
      </c>
      <c r="S874" t="s">
        <v>276</v>
      </c>
      <c r="T874" t="s">
        <v>26</v>
      </c>
      <c r="U874" t="s">
        <v>37</v>
      </c>
    </row>
    <row r="875">
      <c r="A875" s="15" t="str">
        <f t="shared" si="69"/>
        <v>E22:7f</v>
      </c>
      <c r="B875" s="15" t="s">
        <v>273</v>
      </c>
      <c r="C875" s="8">
        <v>2.0</v>
      </c>
      <c r="D875" s="8">
        <v>2.0</v>
      </c>
      <c r="E875" s="8">
        <v>7.0</v>
      </c>
      <c r="F875" s="8" t="s">
        <v>11</v>
      </c>
      <c r="G875" s="15" t="s">
        <v>22</v>
      </c>
      <c r="H875" t="s">
        <v>91</v>
      </c>
      <c r="I875" t="s">
        <v>552</v>
      </c>
      <c r="J875" s="16">
        <v>24.0</v>
      </c>
      <c r="K875" s="21">
        <v>-118.0</v>
      </c>
      <c r="L875" s="21">
        <v>-132.0</v>
      </c>
      <c r="M875" s="21">
        <v>-127.0</v>
      </c>
      <c r="N875" s="18" t="s">
        <v>26</v>
      </c>
      <c r="O875" s="13" t="s">
        <v>415</v>
      </c>
      <c r="P875" t="s">
        <v>276</v>
      </c>
      <c r="Q875" t="s">
        <v>276</v>
      </c>
      <c r="R875" t="s">
        <v>47</v>
      </c>
      <c r="S875" t="s">
        <v>26</v>
      </c>
      <c r="T875" t="s">
        <v>26</v>
      </c>
      <c r="U875" t="s">
        <v>37</v>
      </c>
    </row>
    <row r="876" hidden="1">
      <c r="A876" s="15" t="str">
        <f t="shared" si="69"/>
        <v>E22:7g</v>
      </c>
      <c r="B876" s="15" t="s">
        <v>273</v>
      </c>
      <c r="C876" s="8">
        <v>2.0</v>
      </c>
      <c r="D876" s="8">
        <v>2.0</v>
      </c>
      <c r="E876" s="8">
        <v>7.0</v>
      </c>
      <c r="F876" s="8" t="s">
        <v>12</v>
      </c>
      <c r="G876" s="15" t="s">
        <v>23</v>
      </c>
      <c r="H876" t="s">
        <v>92</v>
      </c>
      <c r="I876" t="s">
        <v>296</v>
      </c>
      <c r="J876" s="16">
        <v>2.0</v>
      </c>
      <c r="K876" s="21">
        <v>-119.0</v>
      </c>
      <c r="L876" s="21">
        <v>-149.0</v>
      </c>
      <c r="M876" s="21">
        <v>-135.0</v>
      </c>
      <c r="N876" s="18" t="s">
        <v>281</v>
      </c>
      <c r="O876" s="13" t="s">
        <v>282</v>
      </c>
      <c r="P876" t="s">
        <v>47</v>
      </c>
      <c r="Q876" t="s">
        <v>57</v>
      </c>
      <c r="R876" t="s">
        <v>311</v>
      </c>
      <c r="S876" t="s">
        <v>311</v>
      </c>
      <c r="T876" t="s">
        <v>37</v>
      </c>
      <c r="U876" t="s">
        <v>47</v>
      </c>
    </row>
    <row r="877">
      <c r="A877" s="15" t="str">
        <f t="shared" si="69"/>
        <v>E22:7h</v>
      </c>
      <c r="B877" s="15" t="s">
        <v>273</v>
      </c>
      <c r="C877" s="8">
        <v>2.0</v>
      </c>
      <c r="D877" s="8">
        <v>2.0</v>
      </c>
      <c r="E877" s="8">
        <v>7.0</v>
      </c>
      <c r="F877" s="8" t="s">
        <v>13</v>
      </c>
      <c r="G877" s="15" t="s">
        <v>22</v>
      </c>
      <c r="H877" t="s">
        <v>93</v>
      </c>
      <c r="I877" t="s">
        <v>553</v>
      </c>
      <c r="J877" s="16">
        <v>10.0</v>
      </c>
      <c r="K877" s="21">
        <v>-165.0</v>
      </c>
      <c r="L877" s="21">
        <v>-230.0</v>
      </c>
      <c r="M877" s="21">
        <v>-198.0</v>
      </c>
      <c r="N877" s="18" t="s">
        <v>26</v>
      </c>
      <c r="O877" s="13" t="s">
        <v>417</v>
      </c>
      <c r="P877" t="s">
        <v>37</v>
      </c>
      <c r="Q877" t="s">
        <v>311</v>
      </c>
      <c r="R877" t="s">
        <v>276</v>
      </c>
      <c r="S877" t="s">
        <v>37</v>
      </c>
      <c r="T877" t="s">
        <v>26</v>
      </c>
      <c r="U877" t="s">
        <v>26</v>
      </c>
    </row>
    <row r="878" hidden="1">
      <c r="A878" s="15" t="str">
        <f>if(OR(G878="Secondary Relay",G878="Prime Relay",G878="Citadel Class Relay"),F878,join("",if(B878="East Rim","E",if(B878="South Rim","S",if(B878="West Rim","W","N"))),C878,D878,":",E878,if(F878="S","",F878)))</f>
        <v>E22:7</v>
      </c>
      <c r="B878" s="15" t="s">
        <v>273</v>
      </c>
      <c r="C878" s="15">
        <v>2.0</v>
      </c>
      <c r="D878" s="15">
        <v>2.0</v>
      </c>
      <c r="E878" s="15">
        <v>7.0</v>
      </c>
      <c r="F878" s="8" t="s">
        <v>302</v>
      </c>
      <c r="G878" s="8" t="s">
        <v>303</v>
      </c>
      <c r="H878" s="15" t="s">
        <v>554</v>
      </c>
      <c r="I878" s="15" t="s">
        <v>555</v>
      </c>
      <c r="J878" s="16"/>
      <c r="K878" s="21"/>
      <c r="L878" s="21"/>
      <c r="M878" s="21"/>
      <c r="N878" s="18"/>
      <c r="O878" s="13"/>
      <c r="P878" t="s">
        <v>47</v>
      </c>
      <c r="Q878" t="s">
        <v>57</v>
      </c>
      <c r="R878" t="s">
        <v>57</v>
      </c>
      <c r="S878" t="s">
        <v>26</v>
      </c>
      <c r="T878" t="s">
        <v>26</v>
      </c>
      <c r="U878" t="s">
        <v>26</v>
      </c>
    </row>
    <row r="879" hidden="1">
      <c r="A879" s="15" t="str">
        <f t="shared" ref="A879:A880" si="70">if(OR(G879="Secondary Relay",G879="Prime Relay"),F879,join("",if(B879="East Rim","E",if(B879="South Rim","S",if(B879="West Rim","W","N"))),C879,D879,":",E879,if(F879="S","",F879)))</f>
        <v>E30:0a</v>
      </c>
      <c r="B879" s="15" t="s">
        <v>273</v>
      </c>
      <c r="C879" s="8">
        <v>3.0</v>
      </c>
      <c r="D879" s="8">
        <v>0.0</v>
      </c>
      <c r="E879" s="15">
        <v>0.0</v>
      </c>
      <c r="F879" s="8" t="s">
        <v>6</v>
      </c>
      <c r="G879" s="5" t="s">
        <v>24</v>
      </c>
      <c r="H879" t="s">
        <v>305</v>
      </c>
      <c r="I879" t="s">
        <v>556</v>
      </c>
      <c r="J879" s="16">
        <v>1.0</v>
      </c>
      <c r="K879" s="21">
        <v>9.0</v>
      </c>
      <c r="L879" s="21">
        <v>-17.0</v>
      </c>
      <c r="M879" s="21">
        <v>-6.0</v>
      </c>
      <c r="N879" s="18">
        <v>0.48</v>
      </c>
      <c r="O879" s="13" t="s">
        <v>419</v>
      </c>
      <c r="P879" t="s">
        <v>57</v>
      </c>
      <c r="Q879" t="s">
        <v>57</v>
      </c>
      <c r="R879" t="s">
        <v>47</v>
      </c>
      <c r="S879" t="s">
        <v>37</v>
      </c>
      <c r="T879" t="s">
        <v>26</v>
      </c>
      <c r="U879" t="s">
        <v>26</v>
      </c>
    </row>
    <row r="880" hidden="1">
      <c r="A880" s="15" t="str">
        <f t="shared" si="70"/>
        <v>E30:0b</v>
      </c>
      <c r="B880" s="15" t="s">
        <v>273</v>
      </c>
      <c r="C880" s="8">
        <v>3.0</v>
      </c>
      <c r="D880" s="8">
        <v>0.0</v>
      </c>
      <c r="E880" s="15">
        <v>0.0</v>
      </c>
      <c r="F880" s="8" t="s">
        <v>7</v>
      </c>
      <c r="G880" s="15" t="s">
        <v>24</v>
      </c>
      <c r="H880" s="15" t="s">
        <v>87</v>
      </c>
      <c r="I880" s="15" t="s">
        <v>350</v>
      </c>
      <c r="J880" s="16">
        <v>2.0</v>
      </c>
      <c r="K880" s="21">
        <v>-5.0</v>
      </c>
      <c r="L880" s="21">
        <v>-18.0</v>
      </c>
      <c r="M880" s="21">
        <v>-10.0</v>
      </c>
      <c r="N880" s="18">
        <v>0.59</v>
      </c>
      <c r="O880" s="13" t="s">
        <v>284</v>
      </c>
      <c r="P880" t="s">
        <v>57</v>
      </c>
      <c r="Q880" t="s">
        <v>276</v>
      </c>
      <c r="R880" t="s">
        <v>47</v>
      </c>
      <c r="S880" t="s">
        <v>47</v>
      </c>
      <c r="T880" t="s">
        <v>26</v>
      </c>
      <c r="U880" t="s">
        <v>26</v>
      </c>
    </row>
    <row r="881" hidden="1">
      <c r="A881" s="15" t="str">
        <f t="shared" ref="A881:A882" si="71">if(OR(G881="Secondary Relay",G881="Prime Relay",G881="Citadel Class Relay"),F881,join("",if(B881="East Rim","E",if(B881="South Rim","S",if(B881="West Rim","W","N"))),C881,D881,":",E881,if(F881="S","",F881)))</f>
        <v>E30 Secondary Relay</v>
      </c>
      <c r="B881" s="15" t="s">
        <v>273</v>
      </c>
      <c r="C881" s="8">
        <v>3.0</v>
      </c>
      <c r="D881" s="8">
        <v>0.0</v>
      </c>
      <c r="E881" s="15">
        <v>0.0</v>
      </c>
      <c r="F881" s="8" t="s">
        <v>557</v>
      </c>
      <c r="G881" s="8" t="s">
        <v>300</v>
      </c>
      <c r="H881" s="40"/>
      <c r="I881" s="41"/>
      <c r="J881" s="16"/>
      <c r="K881" s="21"/>
      <c r="L881" s="21"/>
      <c r="M881" s="21"/>
      <c r="N881" s="18"/>
      <c r="O881" s="13"/>
      <c r="P881" s="41"/>
      <c r="Q881" s="41"/>
      <c r="R881" s="41"/>
      <c r="S881" s="41"/>
      <c r="T881" s="41"/>
      <c r="U881" s="41"/>
    </row>
    <row r="882" hidden="1">
      <c r="A882" s="15" t="str">
        <f t="shared" si="71"/>
        <v>E30:0</v>
      </c>
      <c r="B882" s="15" t="s">
        <v>273</v>
      </c>
      <c r="C882" s="15">
        <v>3.0</v>
      </c>
      <c r="D882" s="15">
        <v>0.0</v>
      </c>
      <c r="E882" s="15">
        <v>0.0</v>
      </c>
      <c r="F882" s="8" t="s">
        <v>302</v>
      </c>
      <c r="G882" s="8" t="s">
        <v>303</v>
      </c>
      <c r="H882" s="15" t="s">
        <v>278</v>
      </c>
      <c r="I882" s="15" t="s">
        <v>529</v>
      </c>
      <c r="J882" s="16"/>
      <c r="K882" s="21"/>
      <c r="L882" s="21"/>
      <c r="M882" s="21"/>
      <c r="N882" s="18"/>
      <c r="O882" s="13"/>
      <c r="P882" t="s">
        <v>57</v>
      </c>
      <c r="Q882" t="s">
        <v>311</v>
      </c>
      <c r="R882" t="s">
        <v>57</v>
      </c>
      <c r="S882" t="s">
        <v>26</v>
      </c>
      <c r="T882" t="s">
        <v>26</v>
      </c>
      <c r="U882" t="s">
        <v>26</v>
      </c>
    </row>
    <row r="883" hidden="1">
      <c r="A883" s="15" t="str">
        <f t="shared" ref="A883:A886" si="72">if(OR(G883="Secondary Relay",G883="Prime Relay"),F883,join("",if(B883="East Rim","E",if(B883="South Rim","S",if(B883="West Rim","W","N"))),C883,D883,":",E883,if(F883="S","",F883)))</f>
        <v>E30:1a</v>
      </c>
      <c r="B883" s="15" t="s">
        <v>273</v>
      </c>
      <c r="C883" s="8">
        <v>3.0</v>
      </c>
      <c r="D883" s="8">
        <v>0.0</v>
      </c>
      <c r="E883" s="8">
        <v>1.0</v>
      </c>
      <c r="F883" s="8" t="s">
        <v>6</v>
      </c>
      <c r="G883" s="15" t="s">
        <v>23</v>
      </c>
      <c r="H883" s="15" t="s">
        <v>278</v>
      </c>
      <c r="I883" s="15" t="s">
        <v>558</v>
      </c>
      <c r="J883" s="16">
        <v>0.0</v>
      </c>
      <c r="K883" s="21">
        <v>1242.0</v>
      </c>
      <c r="L883" s="21">
        <v>1188.0</v>
      </c>
      <c r="M883" s="21">
        <v>1213.0</v>
      </c>
      <c r="N883" s="18" t="s">
        <v>26</v>
      </c>
      <c r="O883" s="13" t="s">
        <v>332</v>
      </c>
      <c r="P883" t="s">
        <v>57</v>
      </c>
      <c r="Q883" t="s">
        <v>276</v>
      </c>
      <c r="R883" t="s">
        <v>57</v>
      </c>
      <c r="S883" t="s">
        <v>26</v>
      </c>
      <c r="T883" t="s">
        <v>26</v>
      </c>
      <c r="U883" t="s">
        <v>26</v>
      </c>
    </row>
    <row r="884">
      <c r="A884" s="15" t="str">
        <f t="shared" si="72"/>
        <v>E30:1b</v>
      </c>
      <c r="B884" s="15" t="s">
        <v>273</v>
      </c>
      <c r="C884" s="8">
        <v>3.0</v>
      </c>
      <c r="D884" s="8">
        <v>0.0</v>
      </c>
      <c r="E884" s="8">
        <v>1.0</v>
      </c>
      <c r="F884" s="8" t="s">
        <v>7</v>
      </c>
      <c r="G884" s="15" t="s">
        <v>22</v>
      </c>
      <c r="H884" s="15" t="s">
        <v>90</v>
      </c>
      <c r="I884" s="15" t="s">
        <v>559</v>
      </c>
      <c r="J884" s="16">
        <v>12.0</v>
      </c>
      <c r="K884" s="21">
        <v>67.0</v>
      </c>
      <c r="L884" s="21">
        <v>-41.0</v>
      </c>
      <c r="M884" s="21">
        <v>14.0</v>
      </c>
      <c r="N884" s="18" t="s">
        <v>26</v>
      </c>
      <c r="O884" s="13" t="s">
        <v>310</v>
      </c>
      <c r="P884" t="s">
        <v>57</v>
      </c>
      <c r="Q884" t="s">
        <v>47</v>
      </c>
      <c r="R884" t="s">
        <v>57</v>
      </c>
      <c r="S884" t="s">
        <v>37</v>
      </c>
      <c r="T884" t="s">
        <v>37</v>
      </c>
      <c r="U884" t="s">
        <v>26</v>
      </c>
    </row>
    <row r="885" hidden="1">
      <c r="A885" s="15" t="str">
        <f t="shared" si="72"/>
        <v>E30:1c</v>
      </c>
      <c r="B885" s="15" t="s">
        <v>273</v>
      </c>
      <c r="C885" s="8">
        <v>3.0</v>
      </c>
      <c r="D885" s="8">
        <v>0.0</v>
      </c>
      <c r="E885" s="8">
        <v>1.0</v>
      </c>
      <c r="F885" s="8" t="s">
        <v>8</v>
      </c>
      <c r="G885" s="15" t="s">
        <v>23</v>
      </c>
      <c r="H885" s="15" t="s">
        <v>93</v>
      </c>
      <c r="I885" s="15" t="s">
        <v>560</v>
      </c>
      <c r="J885" s="16">
        <v>0.0</v>
      </c>
      <c r="K885" s="21">
        <v>63.0</v>
      </c>
      <c r="L885" s="21">
        <v>16.0</v>
      </c>
      <c r="M885" s="21">
        <v>40.0</v>
      </c>
      <c r="N885" s="18" t="s">
        <v>26</v>
      </c>
      <c r="O885" s="13" t="s">
        <v>323</v>
      </c>
      <c r="P885" t="s">
        <v>47</v>
      </c>
      <c r="Q885" t="s">
        <v>57</v>
      </c>
      <c r="R885" t="s">
        <v>57</v>
      </c>
      <c r="S885" t="s">
        <v>47</v>
      </c>
      <c r="T885" t="s">
        <v>26</v>
      </c>
      <c r="U885" t="s">
        <v>26</v>
      </c>
    </row>
    <row r="886" hidden="1">
      <c r="A886" s="15" t="str">
        <f t="shared" si="72"/>
        <v>E30:1d</v>
      </c>
      <c r="B886" s="15" t="s">
        <v>273</v>
      </c>
      <c r="C886" s="8">
        <v>3.0</v>
      </c>
      <c r="D886" s="8">
        <v>0.0</v>
      </c>
      <c r="E886" s="8">
        <v>1.0</v>
      </c>
      <c r="F886" s="8" t="s">
        <v>9</v>
      </c>
      <c r="G886" s="15" t="s">
        <v>24</v>
      </c>
      <c r="H886" s="15" t="s">
        <v>87</v>
      </c>
      <c r="I886" s="15" t="s">
        <v>450</v>
      </c>
      <c r="J886" s="16">
        <v>2.0</v>
      </c>
      <c r="K886" s="21">
        <v>38.0</v>
      </c>
      <c r="L886" s="21">
        <v>4.0</v>
      </c>
      <c r="M886" s="21">
        <v>22.0</v>
      </c>
      <c r="N886" s="18">
        <v>0.71</v>
      </c>
      <c r="O886" s="13" t="s">
        <v>284</v>
      </c>
      <c r="P886" t="s">
        <v>47</v>
      </c>
      <c r="Q886" t="s">
        <v>57</v>
      </c>
      <c r="R886" t="s">
        <v>311</v>
      </c>
      <c r="S886" t="s">
        <v>57</v>
      </c>
      <c r="T886" t="s">
        <v>37</v>
      </c>
      <c r="U886" t="s">
        <v>26</v>
      </c>
    </row>
    <row r="887" hidden="1">
      <c r="A887" s="15" t="str">
        <f>if(OR(G887="Secondary Relay",G887="Prime Relay",G887="Citadel Class Relay"),F887,join("",if(B887="East Rim","E",if(B887="South Rim","S",if(B887="West Rim","W","N"))),C887,D887,":",E887,if(F887="S","",F887)))</f>
        <v>E30:1</v>
      </c>
      <c r="B887" s="15" t="s">
        <v>273</v>
      </c>
      <c r="C887" s="15">
        <v>3.0</v>
      </c>
      <c r="D887" s="15">
        <v>0.0</v>
      </c>
      <c r="E887" s="15">
        <v>1.0</v>
      </c>
      <c r="F887" s="8" t="s">
        <v>302</v>
      </c>
      <c r="G887" s="8" t="s">
        <v>303</v>
      </c>
      <c r="H887" s="15" t="s">
        <v>278</v>
      </c>
      <c r="I887" s="15" t="s">
        <v>460</v>
      </c>
      <c r="J887" s="16"/>
      <c r="K887" s="21"/>
      <c r="L887" s="21"/>
      <c r="M887" s="21"/>
      <c r="N887" s="18"/>
      <c r="O887" s="13"/>
      <c r="P887" t="s">
        <v>276</v>
      </c>
      <c r="Q887" t="s">
        <v>57</v>
      </c>
      <c r="R887" t="s">
        <v>311</v>
      </c>
      <c r="S887" t="s">
        <v>47</v>
      </c>
      <c r="T887" t="s">
        <v>47</v>
      </c>
      <c r="U887" t="s">
        <v>57</v>
      </c>
    </row>
    <row r="888" hidden="1">
      <c r="A888" s="15" t="str">
        <f t="shared" ref="A888:A889" si="73">if(OR(G888="Secondary Relay",G888="Prime Relay"),F888,join("",if(B888="East Rim","E",if(B888="South Rim","S",if(B888="West Rim","W","N"))),C888,D888,":",E888,if(F888="S","",F888)))</f>
        <v>E30:2a</v>
      </c>
      <c r="B888" s="15" t="s">
        <v>273</v>
      </c>
      <c r="C888" s="8">
        <v>3.0</v>
      </c>
      <c r="D888" s="8">
        <v>0.0</v>
      </c>
      <c r="E888" s="8">
        <v>2.0</v>
      </c>
      <c r="F888" s="8" t="s">
        <v>6</v>
      </c>
      <c r="G888" s="15" t="s">
        <v>23</v>
      </c>
      <c r="H888" s="15" t="s">
        <v>288</v>
      </c>
      <c r="I888" s="15" t="s">
        <v>381</v>
      </c>
      <c r="J888" s="16">
        <v>0.0</v>
      </c>
      <c r="K888" s="21">
        <v>1258.0</v>
      </c>
      <c r="L888" s="21">
        <v>273.0</v>
      </c>
      <c r="M888" s="21">
        <v>764.0</v>
      </c>
      <c r="N888" s="18" t="s">
        <v>26</v>
      </c>
      <c r="O888" s="13" t="s">
        <v>384</v>
      </c>
      <c r="P888" t="s">
        <v>276</v>
      </c>
      <c r="Q888" t="s">
        <v>311</v>
      </c>
      <c r="R888" t="s">
        <v>47</v>
      </c>
      <c r="S888" t="s">
        <v>26</v>
      </c>
      <c r="T888" t="s">
        <v>26</v>
      </c>
      <c r="U888" t="s">
        <v>26</v>
      </c>
    </row>
    <row r="889" hidden="1">
      <c r="A889" s="15" t="str">
        <f t="shared" si="73"/>
        <v>E30:2b</v>
      </c>
      <c r="B889" s="15" t="s">
        <v>273</v>
      </c>
      <c r="C889" s="8">
        <v>3.0</v>
      </c>
      <c r="D889" s="8">
        <v>0.0</v>
      </c>
      <c r="E889" s="8">
        <v>2.0</v>
      </c>
      <c r="F889" s="8" t="s">
        <v>7</v>
      </c>
      <c r="G889" s="15" t="s">
        <v>24</v>
      </c>
      <c r="H889" s="15" t="s">
        <v>89</v>
      </c>
      <c r="I889" s="15" t="s">
        <v>448</v>
      </c>
      <c r="J889" s="16">
        <v>1.0</v>
      </c>
      <c r="K889" s="21">
        <v>9.0</v>
      </c>
      <c r="L889" s="21">
        <v>-8.0</v>
      </c>
      <c r="M889" s="21">
        <v>1.0</v>
      </c>
      <c r="N889" s="18">
        <v>0.12</v>
      </c>
      <c r="O889" s="13" t="s">
        <v>354</v>
      </c>
      <c r="P889" t="s">
        <v>57</v>
      </c>
      <c r="Q889" t="s">
        <v>57</v>
      </c>
      <c r="R889" t="s">
        <v>57</v>
      </c>
      <c r="S889" t="s">
        <v>47</v>
      </c>
      <c r="T889" t="s">
        <v>37</v>
      </c>
      <c r="U889" t="s">
        <v>276</v>
      </c>
    </row>
    <row r="890" hidden="1">
      <c r="A890" s="15" t="str">
        <f>if(OR(G890="Secondary Relay",G890="Prime Relay",G890="Citadel Class Relay"),F890,join("",if(B890="East Rim","E",if(B890="South Rim","S",if(B890="West Rim","W","N"))),C890,D890,":",E890,if(F890="S","",F890)))</f>
        <v>E30:2</v>
      </c>
      <c r="B890" s="15" t="s">
        <v>273</v>
      </c>
      <c r="C890" s="15">
        <v>3.0</v>
      </c>
      <c r="D890" s="15">
        <v>0.0</v>
      </c>
      <c r="E890" s="15">
        <v>2.0</v>
      </c>
      <c r="F890" s="8" t="s">
        <v>302</v>
      </c>
      <c r="G890" s="8" t="s">
        <v>303</v>
      </c>
      <c r="H890" s="15" t="s">
        <v>554</v>
      </c>
      <c r="I890" s="15" t="s">
        <v>561</v>
      </c>
      <c r="J890" s="16"/>
      <c r="K890" s="21"/>
      <c r="L890" s="21"/>
      <c r="M890" s="21"/>
      <c r="N890" s="18"/>
      <c r="O890" s="13"/>
      <c r="P890" t="s">
        <v>57</v>
      </c>
      <c r="Q890" t="s">
        <v>276</v>
      </c>
      <c r="R890" t="s">
        <v>276</v>
      </c>
      <c r="S890" t="s">
        <v>57</v>
      </c>
      <c r="T890" t="s">
        <v>26</v>
      </c>
      <c r="U890" t="s">
        <v>26</v>
      </c>
    </row>
    <row r="891">
      <c r="A891" s="15" t="str">
        <f t="shared" ref="A891:A894" si="74">if(OR(G891="Secondary Relay",G891="Prime Relay"),F891,join("",if(B891="East Rim","E",if(B891="South Rim","S",if(B891="West Rim","W","N"))),C891,D891,":",E891,if(F891="S","",F891)))</f>
        <v>E30:3a</v>
      </c>
      <c r="B891" s="15" t="s">
        <v>273</v>
      </c>
      <c r="C891" s="8">
        <v>3.0</v>
      </c>
      <c r="D891" s="8">
        <v>0.0</v>
      </c>
      <c r="E891" s="8">
        <v>3.0</v>
      </c>
      <c r="F891" s="8" t="s">
        <v>6</v>
      </c>
      <c r="G891" s="15" t="s">
        <v>22</v>
      </c>
      <c r="H891" s="15" t="s">
        <v>91</v>
      </c>
      <c r="I891" s="15" t="s">
        <v>562</v>
      </c>
      <c r="J891" s="16">
        <v>5.0</v>
      </c>
      <c r="K891" s="21">
        <v>353.0</v>
      </c>
      <c r="L891" s="21">
        <v>312.0</v>
      </c>
      <c r="M891" s="21">
        <v>334.0</v>
      </c>
      <c r="N891" s="18" t="s">
        <v>26</v>
      </c>
      <c r="O891" s="13" t="s">
        <v>310</v>
      </c>
      <c r="P891" t="s">
        <v>57</v>
      </c>
      <c r="Q891" t="s">
        <v>276</v>
      </c>
      <c r="R891" t="s">
        <v>311</v>
      </c>
      <c r="S891" t="s">
        <v>37</v>
      </c>
      <c r="T891" t="s">
        <v>26</v>
      </c>
      <c r="U891" t="s">
        <v>26</v>
      </c>
    </row>
    <row r="892" hidden="1">
      <c r="A892" s="15" t="str">
        <f t="shared" si="74"/>
        <v>E30:3b</v>
      </c>
      <c r="B892" s="15" t="s">
        <v>273</v>
      </c>
      <c r="C892" s="8">
        <v>3.0</v>
      </c>
      <c r="D892" s="8">
        <v>0.0</v>
      </c>
      <c r="E892" s="8">
        <v>3.0</v>
      </c>
      <c r="F892" s="8" t="s">
        <v>7</v>
      </c>
      <c r="G892" s="15" t="s">
        <v>23</v>
      </c>
      <c r="H892" s="15" t="s">
        <v>278</v>
      </c>
      <c r="I892" s="15" t="s">
        <v>563</v>
      </c>
      <c r="J892" s="16">
        <v>0.0</v>
      </c>
      <c r="K892" s="21">
        <v>413.0</v>
      </c>
      <c r="L892" s="21">
        <v>302.0</v>
      </c>
      <c r="M892" s="21">
        <v>360.0</v>
      </c>
      <c r="N892" s="18" t="s">
        <v>26</v>
      </c>
      <c r="O892" s="13" t="s">
        <v>293</v>
      </c>
      <c r="P892" t="s">
        <v>311</v>
      </c>
      <c r="Q892" t="s">
        <v>26</v>
      </c>
      <c r="R892" t="s">
        <v>57</v>
      </c>
      <c r="S892" t="s">
        <v>26</v>
      </c>
      <c r="T892" t="s">
        <v>37</v>
      </c>
      <c r="U892" t="s">
        <v>311</v>
      </c>
    </row>
    <row r="893" hidden="1">
      <c r="A893" s="15" t="str">
        <f t="shared" si="74"/>
        <v>E30:3c</v>
      </c>
      <c r="B893" s="15" t="s">
        <v>273</v>
      </c>
      <c r="C893" s="8">
        <v>3.0</v>
      </c>
      <c r="D893" s="8">
        <v>0.0</v>
      </c>
      <c r="E893" s="8">
        <v>3.0</v>
      </c>
      <c r="F893" s="8" t="s">
        <v>8</v>
      </c>
      <c r="G893" s="15" t="s">
        <v>24</v>
      </c>
      <c r="H893" s="15" t="s">
        <v>87</v>
      </c>
      <c r="I893" s="15" t="s">
        <v>556</v>
      </c>
      <c r="J893" s="16">
        <v>2.0</v>
      </c>
      <c r="K893" s="21">
        <v>22.0</v>
      </c>
      <c r="L893" s="21">
        <v>4.0</v>
      </c>
      <c r="M893" s="21">
        <v>12.0</v>
      </c>
      <c r="N893" s="18">
        <v>0.82</v>
      </c>
      <c r="O893" s="13" t="s">
        <v>297</v>
      </c>
      <c r="P893" t="s">
        <v>276</v>
      </c>
      <c r="Q893" t="s">
        <v>311</v>
      </c>
      <c r="R893" t="s">
        <v>57</v>
      </c>
      <c r="S893" t="s">
        <v>26</v>
      </c>
      <c r="T893" t="s">
        <v>26</v>
      </c>
      <c r="U893" t="s">
        <v>26</v>
      </c>
    </row>
    <row r="894" hidden="1">
      <c r="A894" s="15" t="str">
        <f t="shared" si="74"/>
        <v>E30:3d</v>
      </c>
      <c r="B894" s="15" t="s">
        <v>273</v>
      </c>
      <c r="C894" s="8">
        <v>3.0</v>
      </c>
      <c r="D894" s="8">
        <v>0.0</v>
      </c>
      <c r="E894" s="8">
        <v>3.0</v>
      </c>
      <c r="F894" s="8" t="s">
        <v>9</v>
      </c>
      <c r="G894" s="15" t="s">
        <v>24</v>
      </c>
      <c r="H894" s="15" t="s">
        <v>87</v>
      </c>
      <c r="I894" s="15" t="s">
        <v>564</v>
      </c>
      <c r="J894" s="16">
        <v>2.0</v>
      </c>
      <c r="K894" s="21">
        <v>-10.0</v>
      </c>
      <c r="L894" s="21">
        <v>-20.0</v>
      </c>
      <c r="M894" s="21">
        <v>-16.0</v>
      </c>
      <c r="N894" s="18">
        <v>0.59</v>
      </c>
      <c r="O894" s="13" t="s">
        <v>325</v>
      </c>
      <c r="P894" t="s">
        <v>47</v>
      </c>
      <c r="Q894" t="s">
        <v>276</v>
      </c>
      <c r="R894" t="s">
        <v>57</v>
      </c>
      <c r="S894" t="s">
        <v>26</v>
      </c>
      <c r="T894" t="s">
        <v>26</v>
      </c>
      <c r="U894" t="s">
        <v>37</v>
      </c>
    </row>
    <row r="895" hidden="1">
      <c r="A895" s="15" t="str">
        <f>if(OR(G895="Secondary Relay",G895="Prime Relay",G895="Citadel Class Relay"),F895,join("",if(B895="East Rim","E",if(B895="South Rim","S",if(B895="West Rim","W","N"))),C895,D895,":",E895,if(F895="S","",F895)))</f>
        <v>E30:3</v>
      </c>
      <c r="B895" s="15" t="s">
        <v>273</v>
      </c>
      <c r="C895" s="15">
        <v>3.0</v>
      </c>
      <c r="D895" s="15">
        <v>0.0</v>
      </c>
      <c r="E895" s="15">
        <v>3.0</v>
      </c>
      <c r="F895" s="8" t="s">
        <v>302</v>
      </c>
      <c r="G895" s="8" t="s">
        <v>303</v>
      </c>
      <c r="H895" s="15" t="s">
        <v>278</v>
      </c>
      <c r="I895" s="15" t="s">
        <v>321</v>
      </c>
      <c r="J895" s="16"/>
      <c r="K895" s="21"/>
      <c r="L895" s="21"/>
      <c r="M895" s="21"/>
      <c r="N895" s="18"/>
      <c r="O895" s="13"/>
      <c r="P895" t="s">
        <v>57</v>
      </c>
      <c r="Q895" t="s">
        <v>37</v>
      </c>
      <c r="R895" t="s">
        <v>276</v>
      </c>
      <c r="S895" t="s">
        <v>57</v>
      </c>
      <c r="T895" t="s">
        <v>26</v>
      </c>
      <c r="U895" t="s">
        <v>26</v>
      </c>
    </row>
    <row r="896">
      <c r="A896" s="15" t="str">
        <f t="shared" ref="A896:A902" si="75">if(OR(G896="Secondary Relay",G896="Prime Relay"),F896,join("",if(B896="East Rim","E",if(B896="South Rim","S",if(B896="West Rim","W","N"))),C896,D896,":",E896,if(F896="S","",F896)))</f>
        <v>E30:4a</v>
      </c>
      <c r="B896" s="15" t="s">
        <v>273</v>
      </c>
      <c r="C896" s="8">
        <v>3.0</v>
      </c>
      <c r="D896" s="8">
        <v>0.0</v>
      </c>
      <c r="E896" s="8">
        <v>4.0</v>
      </c>
      <c r="F896" s="8" t="s">
        <v>6</v>
      </c>
      <c r="G896" s="15" t="s">
        <v>22</v>
      </c>
      <c r="H896" s="15" t="s">
        <v>93</v>
      </c>
      <c r="I896" s="15" t="s">
        <v>565</v>
      </c>
      <c r="J896" s="16">
        <v>13.0</v>
      </c>
      <c r="K896" s="21">
        <v>622.0</v>
      </c>
      <c r="L896" s="21">
        <v>490.0</v>
      </c>
      <c r="M896" s="21">
        <v>558.0</v>
      </c>
      <c r="N896" s="18" t="s">
        <v>26</v>
      </c>
      <c r="O896" s="13" t="s">
        <v>417</v>
      </c>
      <c r="P896" t="s">
        <v>37</v>
      </c>
      <c r="Q896" t="s">
        <v>276</v>
      </c>
      <c r="R896" t="s">
        <v>276</v>
      </c>
      <c r="S896" t="s">
        <v>26</v>
      </c>
      <c r="T896" t="s">
        <v>26</v>
      </c>
      <c r="U896" t="s">
        <v>37</v>
      </c>
    </row>
    <row r="897">
      <c r="A897" s="15" t="str">
        <f t="shared" si="75"/>
        <v>E30:4b</v>
      </c>
      <c r="B897" s="15" t="s">
        <v>273</v>
      </c>
      <c r="C897" s="8">
        <v>3.0</v>
      </c>
      <c r="D897" s="8">
        <v>0.0</v>
      </c>
      <c r="E897" s="8">
        <v>4.0</v>
      </c>
      <c r="F897" s="8" t="s">
        <v>7</v>
      </c>
      <c r="G897" s="15" t="s">
        <v>22</v>
      </c>
      <c r="H897" s="15" t="s">
        <v>92</v>
      </c>
      <c r="I897" s="15" t="s">
        <v>416</v>
      </c>
      <c r="J897" s="16">
        <v>3.0</v>
      </c>
      <c r="K897" s="21">
        <v>164.0</v>
      </c>
      <c r="L897" s="21">
        <v>162.0</v>
      </c>
      <c r="M897" s="21">
        <v>165.0</v>
      </c>
      <c r="N897" s="18" t="s">
        <v>26</v>
      </c>
      <c r="O897" s="13" t="s">
        <v>287</v>
      </c>
      <c r="P897" t="s">
        <v>57</v>
      </c>
      <c r="Q897" t="s">
        <v>311</v>
      </c>
      <c r="R897" t="s">
        <v>57</v>
      </c>
      <c r="S897" t="s">
        <v>57</v>
      </c>
      <c r="T897" t="s">
        <v>26</v>
      </c>
      <c r="U897" t="s">
        <v>57</v>
      </c>
    </row>
    <row r="898" hidden="1">
      <c r="A898" s="15" t="str">
        <f t="shared" si="75"/>
        <v>E30:4c</v>
      </c>
      <c r="B898" s="15" t="s">
        <v>273</v>
      </c>
      <c r="C898" s="8">
        <v>3.0</v>
      </c>
      <c r="D898" s="8">
        <v>0.0</v>
      </c>
      <c r="E898" s="8">
        <v>4.0</v>
      </c>
      <c r="F898" s="8" t="s">
        <v>8</v>
      </c>
      <c r="G898" s="15" t="s">
        <v>23</v>
      </c>
      <c r="H898" s="15" t="s">
        <v>288</v>
      </c>
      <c r="I898" s="15" t="s">
        <v>566</v>
      </c>
      <c r="J898" s="16">
        <v>0.0</v>
      </c>
      <c r="K898" s="21">
        <v>158.0</v>
      </c>
      <c r="L898" s="21">
        <v>151.0</v>
      </c>
      <c r="M898" s="21">
        <v>156.0</v>
      </c>
      <c r="N898" s="18" t="s">
        <v>26</v>
      </c>
      <c r="O898" s="13" t="s">
        <v>567</v>
      </c>
      <c r="P898" t="s">
        <v>276</v>
      </c>
      <c r="Q898" t="s">
        <v>57</v>
      </c>
      <c r="R898" t="s">
        <v>37</v>
      </c>
      <c r="S898" t="s">
        <v>57</v>
      </c>
      <c r="T898" t="s">
        <v>26</v>
      </c>
      <c r="U898" t="s">
        <v>26</v>
      </c>
    </row>
    <row r="899">
      <c r="A899" s="15" t="str">
        <f t="shared" si="75"/>
        <v>E30:4d</v>
      </c>
      <c r="B899" s="15" t="s">
        <v>273</v>
      </c>
      <c r="C899" s="8">
        <v>3.0</v>
      </c>
      <c r="D899" s="8">
        <v>0.0</v>
      </c>
      <c r="E899" s="8">
        <v>4.0</v>
      </c>
      <c r="F899" s="8" t="s">
        <v>9</v>
      </c>
      <c r="G899" s="15" t="s">
        <v>22</v>
      </c>
      <c r="H899" s="15" t="s">
        <v>91</v>
      </c>
      <c r="I899" s="15" t="s">
        <v>568</v>
      </c>
      <c r="J899" s="16">
        <v>9.0</v>
      </c>
      <c r="K899" s="21">
        <v>151.0</v>
      </c>
      <c r="L899" s="21">
        <v>136.0</v>
      </c>
      <c r="M899" s="21">
        <v>145.0</v>
      </c>
      <c r="N899" s="18" t="s">
        <v>26</v>
      </c>
      <c r="O899" s="13" t="s">
        <v>417</v>
      </c>
      <c r="P899" t="s">
        <v>276</v>
      </c>
      <c r="Q899" t="s">
        <v>57</v>
      </c>
      <c r="R899" t="s">
        <v>57</v>
      </c>
      <c r="S899" t="s">
        <v>47</v>
      </c>
      <c r="T899" t="s">
        <v>57</v>
      </c>
      <c r="U899" t="s">
        <v>37</v>
      </c>
    </row>
    <row r="900" hidden="1">
      <c r="A900" s="15" t="str">
        <f t="shared" si="75"/>
        <v>E30:4e</v>
      </c>
      <c r="B900" s="15" t="s">
        <v>273</v>
      </c>
      <c r="C900" s="8">
        <v>3.0</v>
      </c>
      <c r="D900" s="8">
        <v>0.0</v>
      </c>
      <c r="E900" s="8">
        <v>4.0</v>
      </c>
      <c r="F900" s="8" t="s">
        <v>10</v>
      </c>
      <c r="G900" s="15" t="s">
        <v>23</v>
      </c>
      <c r="H900" s="15" t="s">
        <v>278</v>
      </c>
      <c r="I900" s="15" t="s">
        <v>569</v>
      </c>
      <c r="J900" s="16">
        <v>1.0</v>
      </c>
      <c r="K900" s="21">
        <v>92.0</v>
      </c>
      <c r="L900" s="21">
        <v>-45.0</v>
      </c>
      <c r="M900" s="21">
        <v>22.0</v>
      </c>
      <c r="N900" s="18" t="s">
        <v>26</v>
      </c>
      <c r="O900" s="13" t="s">
        <v>287</v>
      </c>
      <c r="P900" t="s">
        <v>26</v>
      </c>
      <c r="Q900" t="s">
        <v>276</v>
      </c>
      <c r="R900" t="s">
        <v>57</v>
      </c>
      <c r="S900" t="s">
        <v>57</v>
      </c>
      <c r="T900" t="s">
        <v>26</v>
      </c>
      <c r="U900" t="s">
        <v>37</v>
      </c>
    </row>
    <row r="901" hidden="1">
      <c r="A901" s="15" t="str">
        <f t="shared" si="75"/>
        <v>E30:4f</v>
      </c>
      <c r="B901" s="15" t="s">
        <v>273</v>
      </c>
      <c r="C901" s="8">
        <v>3.0</v>
      </c>
      <c r="D901" s="8">
        <v>0.0</v>
      </c>
      <c r="E901" s="8">
        <v>4.0</v>
      </c>
      <c r="F901" s="8" t="s">
        <v>11</v>
      </c>
      <c r="G901" s="15" t="s">
        <v>24</v>
      </c>
      <c r="H901" s="15" t="s">
        <v>317</v>
      </c>
      <c r="I901" s="15" t="s">
        <v>570</v>
      </c>
      <c r="J901" s="16">
        <v>2.0</v>
      </c>
      <c r="K901" s="21">
        <v>12.0</v>
      </c>
      <c r="L901" s="21">
        <v>1.0</v>
      </c>
      <c r="M901" s="21">
        <v>7.0</v>
      </c>
      <c r="N901" s="18">
        <v>0.21</v>
      </c>
      <c r="O901" s="13" t="s">
        <v>405</v>
      </c>
      <c r="P901" t="s">
        <v>37</v>
      </c>
      <c r="Q901" t="s">
        <v>57</v>
      </c>
      <c r="R901" t="s">
        <v>47</v>
      </c>
      <c r="S901" t="s">
        <v>276</v>
      </c>
      <c r="T901" t="s">
        <v>26</v>
      </c>
      <c r="U901" t="s">
        <v>26</v>
      </c>
    </row>
    <row r="902">
      <c r="A902" s="15" t="str">
        <f t="shared" si="75"/>
        <v>E30:4g</v>
      </c>
      <c r="B902" s="15" t="s">
        <v>273</v>
      </c>
      <c r="C902" s="8">
        <v>3.0</v>
      </c>
      <c r="D902" s="8">
        <v>0.0</v>
      </c>
      <c r="E902" s="8">
        <v>4.0</v>
      </c>
      <c r="F902" s="8" t="s">
        <v>12</v>
      </c>
      <c r="G902" s="15" t="s">
        <v>22</v>
      </c>
      <c r="H902" s="15" t="s">
        <v>91</v>
      </c>
      <c r="I902" s="15" t="s">
        <v>571</v>
      </c>
      <c r="J902" s="16">
        <v>10.0</v>
      </c>
      <c r="K902" s="21">
        <v>-130.0</v>
      </c>
      <c r="L902" s="21">
        <v>-136.0</v>
      </c>
      <c r="M902" s="21">
        <v>-134.0</v>
      </c>
      <c r="N902" s="18" t="s">
        <v>26</v>
      </c>
      <c r="O902" s="13" t="s">
        <v>384</v>
      </c>
      <c r="P902" t="s">
        <v>57</v>
      </c>
      <c r="Q902" t="s">
        <v>276</v>
      </c>
      <c r="R902" t="s">
        <v>276</v>
      </c>
      <c r="S902" t="s">
        <v>57</v>
      </c>
      <c r="T902" t="s">
        <v>37</v>
      </c>
      <c r="U902" t="s">
        <v>26</v>
      </c>
    </row>
    <row r="903" hidden="1">
      <c r="A903" s="15" t="str">
        <f>if(OR(G903="Secondary Relay",G903="Prime Relay",G903="Citadel Class Relay"),F903,join("",if(B903="East Rim","E",if(B903="South Rim","S",if(B903="West Rim","W","N"))),C903,D903,":",E903,if(F903="S","",F903)))</f>
        <v>E30:4</v>
      </c>
      <c r="B903" s="15" t="s">
        <v>273</v>
      </c>
      <c r="C903" s="15">
        <v>3.0</v>
      </c>
      <c r="D903" s="15">
        <v>0.0</v>
      </c>
      <c r="E903" s="15">
        <v>4.0</v>
      </c>
      <c r="F903" s="8" t="s">
        <v>302</v>
      </c>
      <c r="G903" s="8" t="s">
        <v>303</v>
      </c>
      <c r="H903" s="15" t="s">
        <v>278</v>
      </c>
      <c r="I903" s="15" t="s">
        <v>572</v>
      </c>
      <c r="J903" s="16"/>
      <c r="K903" s="21"/>
      <c r="L903" s="21"/>
      <c r="M903" s="21"/>
      <c r="N903" s="18"/>
      <c r="O903" s="13"/>
      <c r="P903" t="s">
        <v>57</v>
      </c>
      <c r="Q903" t="s">
        <v>37</v>
      </c>
      <c r="R903" t="s">
        <v>57</v>
      </c>
      <c r="S903" t="s">
        <v>276</v>
      </c>
      <c r="T903" t="s">
        <v>37</v>
      </c>
      <c r="U903" t="s">
        <v>57</v>
      </c>
    </row>
    <row r="904" hidden="1">
      <c r="A904" s="15" t="str">
        <f t="shared" ref="A904:A911" si="76">if(OR(G904="Secondary Relay",G904="Prime Relay"),F904,join("",if(B904="East Rim","E",if(B904="South Rim","S",if(B904="West Rim","W","N"))),C904,D904,":",E904,if(F904="S","",F904)))</f>
        <v>E30:5a</v>
      </c>
      <c r="B904" s="15" t="s">
        <v>273</v>
      </c>
      <c r="C904" s="8">
        <v>3.0</v>
      </c>
      <c r="D904" s="8">
        <v>0.0</v>
      </c>
      <c r="E904" s="8">
        <v>5.0</v>
      </c>
      <c r="F904" s="8" t="s">
        <v>6</v>
      </c>
      <c r="G904" s="15" t="s">
        <v>23</v>
      </c>
      <c r="H904" s="15" t="s">
        <v>288</v>
      </c>
      <c r="I904" s="15" t="s">
        <v>573</v>
      </c>
      <c r="J904" s="16">
        <v>0.0</v>
      </c>
      <c r="K904" s="21">
        <v>1700.0</v>
      </c>
      <c r="L904" s="21">
        <v>716.0</v>
      </c>
      <c r="M904" s="21">
        <v>1208.0</v>
      </c>
      <c r="N904" s="18" t="s">
        <v>26</v>
      </c>
      <c r="O904" s="13" t="s">
        <v>329</v>
      </c>
      <c r="P904" t="s">
        <v>57</v>
      </c>
      <c r="Q904" t="s">
        <v>57</v>
      </c>
      <c r="R904" t="s">
        <v>47</v>
      </c>
      <c r="S904" t="s">
        <v>47</v>
      </c>
      <c r="T904" t="s">
        <v>26</v>
      </c>
      <c r="U904" t="s">
        <v>37</v>
      </c>
    </row>
    <row r="905" hidden="1">
      <c r="A905" s="15" t="str">
        <f t="shared" si="76"/>
        <v>E30:5b</v>
      </c>
      <c r="B905" s="15" t="s">
        <v>273</v>
      </c>
      <c r="C905" s="8">
        <v>3.0</v>
      </c>
      <c r="D905" s="8">
        <v>0.0</v>
      </c>
      <c r="E905" s="8">
        <v>5.0</v>
      </c>
      <c r="F905" s="8" t="s">
        <v>7</v>
      </c>
      <c r="G905" s="15" t="s">
        <v>23</v>
      </c>
      <c r="H905" s="15" t="s">
        <v>288</v>
      </c>
      <c r="I905" s="15" t="s">
        <v>574</v>
      </c>
      <c r="J905" s="16">
        <v>0.0</v>
      </c>
      <c r="K905" s="21">
        <v>1227.0</v>
      </c>
      <c r="L905" s="21">
        <v>1167.0</v>
      </c>
      <c r="M905" s="21">
        <v>1195.0</v>
      </c>
      <c r="N905" s="18" t="s">
        <v>26</v>
      </c>
      <c r="O905" s="13" t="s">
        <v>329</v>
      </c>
      <c r="P905" t="s">
        <v>57</v>
      </c>
      <c r="Q905" t="s">
        <v>57</v>
      </c>
      <c r="R905" t="s">
        <v>57</v>
      </c>
      <c r="S905" t="s">
        <v>26</v>
      </c>
      <c r="T905" t="s">
        <v>26</v>
      </c>
      <c r="U905" t="s">
        <v>26</v>
      </c>
    </row>
    <row r="906" hidden="1">
      <c r="A906" s="15" t="str">
        <f t="shared" si="76"/>
        <v>E30:5c</v>
      </c>
      <c r="B906" s="15" t="s">
        <v>273</v>
      </c>
      <c r="C906" s="8">
        <v>3.0</v>
      </c>
      <c r="D906" s="8">
        <v>0.0</v>
      </c>
      <c r="E906" s="8">
        <v>5.0</v>
      </c>
      <c r="F906" s="8" t="s">
        <v>8</v>
      </c>
      <c r="G906" s="15" t="s">
        <v>23</v>
      </c>
      <c r="H906" s="15" t="s">
        <v>278</v>
      </c>
      <c r="I906" s="15" t="s">
        <v>575</v>
      </c>
      <c r="J906" s="16">
        <v>0.0</v>
      </c>
      <c r="K906" s="21">
        <v>244.0</v>
      </c>
      <c r="L906" s="21">
        <v>103.0</v>
      </c>
      <c r="M906" s="21">
        <v>173.0</v>
      </c>
      <c r="N906" s="18" t="s">
        <v>26</v>
      </c>
      <c r="O906" s="13" t="s">
        <v>332</v>
      </c>
      <c r="P906" t="s">
        <v>57</v>
      </c>
      <c r="Q906" t="s">
        <v>276</v>
      </c>
      <c r="R906" t="s">
        <v>57</v>
      </c>
      <c r="S906" t="s">
        <v>26</v>
      </c>
      <c r="T906" t="s">
        <v>47</v>
      </c>
      <c r="U906" t="s">
        <v>26</v>
      </c>
    </row>
    <row r="907" hidden="1">
      <c r="A907" s="15" t="str">
        <f t="shared" si="76"/>
        <v>E30:5d</v>
      </c>
      <c r="B907" s="15" t="s">
        <v>273</v>
      </c>
      <c r="C907" s="8">
        <v>3.0</v>
      </c>
      <c r="D907" s="8">
        <v>0.0</v>
      </c>
      <c r="E907" s="8">
        <v>5.0</v>
      </c>
      <c r="F907" s="8" t="s">
        <v>9</v>
      </c>
      <c r="G907" s="15" t="s">
        <v>23</v>
      </c>
      <c r="H907" s="15" t="s">
        <v>291</v>
      </c>
      <c r="I907" s="15" t="s">
        <v>576</v>
      </c>
      <c r="J907" s="16">
        <v>0.0</v>
      </c>
      <c r="K907" s="21">
        <v>83.0</v>
      </c>
      <c r="L907" s="21">
        <v>-84.0</v>
      </c>
      <c r="M907" s="21">
        <v>-3.0</v>
      </c>
      <c r="N907" s="18" t="s">
        <v>26</v>
      </c>
      <c r="O907" s="13" t="s">
        <v>313</v>
      </c>
      <c r="P907" t="s">
        <v>276</v>
      </c>
      <c r="Q907" t="s">
        <v>276</v>
      </c>
      <c r="R907" t="s">
        <v>57</v>
      </c>
      <c r="S907" t="s">
        <v>47</v>
      </c>
      <c r="T907" t="s">
        <v>37</v>
      </c>
      <c r="U907" t="s">
        <v>26</v>
      </c>
    </row>
    <row r="908" hidden="1">
      <c r="A908" s="15" t="str">
        <f t="shared" si="76"/>
        <v>E30:5e</v>
      </c>
      <c r="B908" s="15" t="s">
        <v>273</v>
      </c>
      <c r="C908" s="8">
        <v>3.0</v>
      </c>
      <c r="D908" s="8">
        <v>0.0</v>
      </c>
      <c r="E908" s="8">
        <v>5.0</v>
      </c>
      <c r="F908" s="8" t="s">
        <v>10</v>
      </c>
      <c r="G908" s="15" t="s">
        <v>23</v>
      </c>
      <c r="H908" s="15" t="s">
        <v>291</v>
      </c>
      <c r="I908" s="15" t="s">
        <v>577</v>
      </c>
      <c r="J908" s="16">
        <v>0.0</v>
      </c>
      <c r="K908" s="21">
        <v>53.0</v>
      </c>
      <c r="L908" s="21">
        <v>-57.0</v>
      </c>
      <c r="M908" s="21">
        <v>0.0</v>
      </c>
      <c r="N908" s="18" t="s">
        <v>26</v>
      </c>
      <c r="O908" s="13" t="s">
        <v>329</v>
      </c>
      <c r="P908" t="s">
        <v>276</v>
      </c>
      <c r="Q908" t="s">
        <v>276</v>
      </c>
      <c r="R908" t="s">
        <v>57</v>
      </c>
      <c r="S908" t="s">
        <v>276</v>
      </c>
      <c r="T908" t="s">
        <v>47</v>
      </c>
      <c r="U908" t="s">
        <v>26</v>
      </c>
    </row>
    <row r="909" hidden="1">
      <c r="A909" s="15" t="str">
        <f t="shared" si="76"/>
        <v>E30:5f</v>
      </c>
      <c r="B909" s="15" t="s">
        <v>273</v>
      </c>
      <c r="C909" s="8">
        <v>3.0</v>
      </c>
      <c r="D909" s="8">
        <v>0.0</v>
      </c>
      <c r="E909" s="8">
        <v>5.0</v>
      </c>
      <c r="F909" s="8" t="s">
        <v>11</v>
      </c>
      <c r="G909" s="15" t="s">
        <v>24</v>
      </c>
      <c r="H909" s="15" t="s">
        <v>89</v>
      </c>
      <c r="I909" s="15" t="s">
        <v>578</v>
      </c>
      <c r="J909" s="16">
        <v>2.0</v>
      </c>
      <c r="K909" s="21">
        <v>15.0</v>
      </c>
      <c r="L909" s="21">
        <v>15.0</v>
      </c>
      <c r="M909" s="21">
        <v>17.0</v>
      </c>
      <c r="N909" s="18">
        <v>0.15</v>
      </c>
      <c r="O909" s="13" t="s">
        <v>579</v>
      </c>
      <c r="P909" t="s">
        <v>57</v>
      </c>
      <c r="Q909" t="s">
        <v>37</v>
      </c>
      <c r="R909" t="s">
        <v>57</v>
      </c>
      <c r="S909" t="s">
        <v>47</v>
      </c>
      <c r="T909" t="s">
        <v>26</v>
      </c>
      <c r="U909" t="s">
        <v>47</v>
      </c>
    </row>
    <row r="910">
      <c r="A910" s="15" t="str">
        <f t="shared" si="76"/>
        <v>E30:5g</v>
      </c>
      <c r="B910" s="15" t="s">
        <v>273</v>
      </c>
      <c r="C910" s="8">
        <v>3.0</v>
      </c>
      <c r="D910" s="8">
        <v>0.0</v>
      </c>
      <c r="E910" s="8">
        <v>5.0</v>
      </c>
      <c r="F910" s="8" t="s">
        <v>12</v>
      </c>
      <c r="G910" s="15" t="s">
        <v>22</v>
      </c>
      <c r="H910" s="15" t="s">
        <v>91</v>
      </c>
      <c r="I910" s="15" t="s">
        <v>580</v>
      </c>
      <c r="J910" s="16">
        <v>14.0</v>
      </c>
      <c r="K910" s="21">
        <v>-26.0</v>
      </c>
      <c r="L910" s="21">
        <v>-62.0</v>
      </c>
      <c r="M910" s="21">
        <v>-43.0</v>
      </c>
      <c r="N910" s="18" t="s">
        <v>26</v>
      </c>
      <c r="O910" s="13" t="s">
        <v>384</v>
      </c>
      <c r="P910" t="s">
        <v>276</v>
      </c>
      <c r="Q910" t="s">
        <v>276</v>
      </c>
      <c r="R910" t="s">
        <v>57</v>
      </c>
      <c r="S910" t="s">
        <v>47</v>
      </c>
      <c r="T910" t="s">
        <v>26</v>
      </c>
      <c r="U910" t="s">
        <v>37</v>
      </c>
    </row>
    <row r="911">
      <c r="A911" s="15" t="str">
        <f t="shared" si="76"/>
        <v>E30:5h</v>
      </c>
      <c r="B911" s="15" t="s">
        <v>273</v>
      </c>
      <c r="C911" s="8">
        <v>3.0</v>
      </c>
      <c r="D911" s="8">
        <v>0.0</v>
      </c>
      <c r="E911" s="8">
        <v>5.0</v>
      </c>
      <c r="F911" s="8" t="s">
        <v>13</v>
      </c>
      <c r="G911" s="15" t="s">
        <v>22</v>
      </c>
      <c r="H911" s="15" t="s">
        <v>91</v>
      </c>
      <c r="I911" s="15" t="s">
        <v>581</v>
      </c>
      <c r="J911" s="16">
        <v>19.0</v>
      </c>
      <c r="K911" s="21">
        <v>-45.0</v>
      </c>
      <c r="L911" s="21">
        <v>-55.0</v>
      </c>
      <c r="M911" s="21">
        <v>-52.0</v>
      </c>
      <c r="N911" s="18" t="s">
        <v>26</v>
      </c>
      <c r="O911" s="13" t="s">
        <v>415</v>
      </c>
      <c r="P911" t="s">
        <v>57</v>
      </c>
      <c r="Q911" t="s">
        <v>311</v>
      </c>
      <c r="R911" t="s">
        <v>57</v>
      </c>
      <c r="S911" t="s">
        <v>276</v>
      </c>
      <c r="T911" t="s">
        <v>47</v>
      </c>
      <c r="U911" t="s">
        <v>57</v>
      </c>
    </row>
    <row r="912" hidden="1">
      <c r="A912" s="15" t="str">
        <f>if(OR(G912="Secondary Relay",G912="Prime Relay",G912="Citadel Class Relay"),F912,join("",if(B912="East Rim","E",if(B912="South Rim","S",if(B912="West Rim","W","N"))),C912,D912,":",E912,if(F912="S","",F912)))</f>
        <v>E30:5</v>
      </c>
      <c r="B912" s="15" t="s">
        <v>273</v>
      </c>
      <c r="C912" s="15">
        <v>3.0</v>
      </c>
      <c r="D912" s="15">
        <v>0.0</v>
      </c>
      <c r="E912" s="15">
        <v>5.0</v>
      </c>
      <c r="F912" s="8" t="s">
        <v>302</v>
      </c>
      <c r="G912" s="8" t="s">
        <v>303</v>
      </c>
      <c r="H912" s="15" t="s">
        <v>278</v>
      </c>
      <c r="I912" s="15" t="s">
        <v>582</v>
      </c>
      <c r="J912" s="16"/>
      <c r="K912" s="21"/>
      <c r="L912" s="21"/>
      <c r="M912" s="21"/>
      <c r="N912" s="18"/>
      <c r="O912" s="13"/>
      <c r="P912" t="s">
        <v>47</v>
      </c>
      <c r="Q912" t="s">
        <v>276</v>
      </c>
      <c r="R912" t="s">
        <v>57</v>
      </c>
      <c r="S912" t="s">
        <v>37</v>
      </c>
      <c r="T912" t="s">
        <v>57</v>
      </c>
      <c r="U912" t="s">
        <v>26</v>
      </c>
    </row>
    <row r="913" hidden="1">
      <c r="A913" s="15" t="str">
        <f t="shared" ref="A913:A915" si="77">if(OR(G913="Secondary Relay",G913="Prime Relay"),F913,join("",if(B913="East Rim","E",if(B913="South Rim","S",if(B913="West Rim","W","N"))),C913,D913,":",E913,if(F913="S","",F913)))</f>
        <v>E30:6a</v>
      </c>
      <c r="B913" s="15" t="s">
        <v>273</v>
      </c>
      <c r="C913" s="8">
        <v>3.0</v>
      </c>
      <c r="D913" s="8">
        <v>0.0</v>
      </c>
      <c r="E913" s="8">
        <v>6.0</v>
      </c>
      <c r="F913" s="8" t="s">
        <v>6</v>
      </c>
      <c r="G913" s="15" t="s">
        <v>23</v>
      </c>
      <c r="H913" s="15" t="s">
        <v>288</v>
      </c>
      <c r="I913" s="15" t="s">
        <v>279</v>
      </c>
      <c r="J913" s="16">
        <v>0.0</v>
      </c>
      <c r="K913" s="21">
        <v>1632.0</v>
      </c>
      <c r="L913" s="21">
        <v>721.0</v>
      </c>
      <c r="M913" s="21">
        <v>1177.0</v>
      </c>
      <c r="N913" s="18" t="s">
        <v>26</v>
      </c>
      <c r="O913" s="13" t="s">
        <v>567</v>
      </c>
      <c r="P913" t="s">
        <v>57</v>
      </c>
      <c r="Q913" t="s">
        <v>57</v>
      </c>
      <c r="R913" t="s">
        <v>57</v>
      </c>
      <c r="S913" t="s">
        <v>26</v>
      </c>
      <c r="T913" t="s">
        <v>47</v>
      </c>
      <c r="U913" t="s">
        <v>26</v>
      </c>
    </row>
    <row r="914" hidden="1">
      <c r="A914" s="15" t="str">
        <f t="shared" si="77"/>
        <v>E30:6b</v>
      </c>
      <c r="B914" s="15" t="s">
        <v>273</v>
      </c>
      <c r="C914" s="8">
        <v>3.0</v>
      </c>
      <c r="D914" s="8">
        <v>0.0</v>
      </c>
      <c r="E914" s="8">
        <v>6.0</v>
      </c>
      <c r="F914" s="8" t="s">
        <v>7</v>
      </c>
      <c r="G914" s="15" t="s">
        <v>23</v>
      </c>
      <c r="H914" s="15" t="s">
        <v>288</v>
      </c>
      <c r="I914" s="15" t="s">
        <v>471</v>
      </c>
      <c r="J914" s="16">
        <v>0.0</v>
      </c>
      <c r="K914" s="21">
        <v>1041.0</v>
      </c>
      <c r="L914" s="21">
        <v>924.0</v>
      </c>
      <c r="M914" s="21">
        <v>982.0</v>
      </c>
      <c r="N914" s="18" t="s">
        <v>26</v>
      </c>
      <c r="O914" s="13" t="s">
        <v>417</v>
      </c>
      <c r="P914" t="s">
        <v>57</v>
      </c>
      <c r="Q914" t="s">
        <v>57</v>
      </c>
      <c r="R914" t="s">
        <v>276</v>
      </c>
      <c r="S914" t="s">
        <v>57</v>
      </c>
      <c r="T914" t="s">
        <v>37</v>
      </c>
      <c r="U914" t="s">
        <v>26</v>
      </c>
    </row>
    <row r="915" hidden="1">
      <c r="A915" s="15" t="str">
        <f t="shared" si="77"/>
        <v>E30:6c</v>
      </c>
      <c r="B915" s="15" t="s">
        <v>273</v>
      </c>
      <c r="C915" s="8">
        <v>3.0</v>
      </c>
      <c r="D915" s="8">
        <v>0.0</v>
      </c>
      <c r="E915" s="8">
        <v>6.0</v>
      </c>
      <c r="F915" s="8" t="s">
        <v>8</v>
      </c>
      <c r="G915" s="15" t="s">
        <v>23</v>
      </c>
      <c r="H915" s="15" t="s">
        <v>88</v>
      </c>
      <c r="I915" s="15" t="s">
        <v>583</v>
      </c>
      <c r="J915" s="16">
        <v>1.0</v>
      </c>
      <c r="K915" s="21">
        <v>278.0</v>
      </c>
      <c r="L915" s="21">
        <v>270.0</v>
      </c>
      <c r="M915" s="21">
        <v>273.0</v>
      </c>
      <c r="N915" s="18" t="s">
        <v>26</v>
      </c>
      <c r="O915" s="13" t="s">
        <v>284</v>
      </c>
      <c r="P915" t="s">
        <v>57</v>
      </c>
      <c r="Q915" t="s">
        <v>47</v>
      </c>
      <c r="R915" t="s">
        <v>57</v>
      </c>
      <c r="S915" t="s">
        <v>57</v>
      </c>
      <c r="T915" t="s">
        <v>26</v>
      </c>
      <c r="U915" t="s">
        <v>26</v>
      </c>
    </row>
    <row r="916" hidden="1">
      <c r="A916" s="15" t="str">
        <f t="shared" ref="A916:A917" si="78">if(OR(G916="Secondary Relay",G916="Prime Relay",G916="Citadel Class Relay"),F916,join("",if(B916="East Rim","E",if(B916="South Rim","S",if(B916="West Rim","W","N"))),C916,D916,":",E916,if(F916="S","",F916)))</f>
        <v>E30-E22 Primary Relay</v>
      </c>
      <c r="B916" s="15" t="s">
        <v>273</v>
      </c>
      <c r="C916" s="15">
        <v>3.0</v>
      </c>
      <c r="D916" s="15">
        <v>0.0</v>
      </c>
      <c r="E916" s="15">
        <v>6.0</v>
      </c>
      <c r="F916" s="8" t="s">
        <v>584</v>
      </c>
      <c r="G916" s="8" t="s">
        <v>219</v>
      </c>
      <c r="H916" s="38"/>
      <c r="I916" s="38"/>
      <c r="J916" s="16"/>
      <c r="K916" s="21"/>
      <c r="L916" s="21"/>
      <c r="M916" s="21"/>
      <c r="N916" s="18"/>
      <c r="O916" s="13"/>
      <c r="P916" s="38"/>
      <c r="Q916" s="38"/>
      <c r="R916" s="38"/>
      <c r="S916" s="38"/>
      <c r="T916" s="38"/>
      <c r="U916" s="38"/>
    </row>
    <row r="917" hidden="1">
      <c r="A917" s="15" t="str">
        <f t="shared" si="78"/>
        <v>E30:6</v>
      </c>
      <c r="B917" s="15" t="s">
        <v>273</v>
      </c>
      <c r="C917" s="15">
        <v>3.0</v>
      </c>
      <c r="D917" s="15">
        <v>0.0</v>
      </c>
      <c r="E917" s="15">
        <v>6.0</v>
      </c>
      <c r="F917" s="8" t="s">
        <v>302</v>
      </c>
      <c r="G917" s="8" t="s">
        <v>303</v>
      </c>
      <c r="H917" s="15" t="s">
        <v>554</v>
      </c>
      <c r="I917" s="15" t="s">
        <v>585</v>
      </c>
      <c r="J917" s="16"/>
      <c r="K917" s="21"/>
      <c r="L917" s="21"/>
      <c r="M917" s="21"/>
      <c r="N917" s="18"/>
      <c r="O917" s="13"/>
      <c r="P917" t="s">
        <v>47</v>
      </c>
      <c r="Q917" t="s">
        <v>57</v>
      </c>
      <c r="R917" t="s">
        <v>276</v>
      </c>
      <c r="S917" t="s">
        <v>37</v>
      </c>
      <c r="T917" t="s">
        <v>47</v>
      </c>
      <c r="U917" t="s">
        <v>26</v>
      </c>
    </row>
    <row r="918" hidden="1">
      <c r="A918" s="15" t="str">
        <f t="shared" ref="A918:A923" si="79">if(OR(G918="Secondary Relay",G918="Prime Relay"),F918,join("",if(B918="East Rim","E",if(B918="South Rim","S",if(B918="West Rim","W","N"))),C918,D918,":",E918,if(F918="S","",F918)))</f>
        <v>E31:0a</v>
      </c>
      <c r="B918" s="15" t="s">
        <v>273</v>
      </c>
      <c r="C918" s="8">
        <v>3.0</v>
      </c>
      <c r="D918" s="8">
        <v>1.0</v>
      </c>
      <c r="E918" s="15">
        <v>0.0</v>
      </c>
      <c r="F918" s="8" t="s">
        <v>6</v>
      </c>
      <c r="G918" s="15" t="s">
        <v>23</v>
      </c>
      <c r="H918" s="15" t="s">
        <v>288</v>
      </c>
      <c r="I918" s="15" t="s">
        <v>586</v>
      </c>
      <c r="J918" s="16">
        <v>0.0</v>
      </c>
      <c r="K918" s="21">
        <v>406.0</v>
      </c>
      <c r="L918" s="21">
        <v>254.0</v>
      </c>
      <c r="M918" s="21">
        <v>329.0</v>
      </c>
      <c r="N918" s="18" t="s">
        <v>26</v>
      </c>
      <c r="O918" s="13" t="s">
        <v>275</v>
      </c>
      <c r="P918" t="s">
        <v>276</v>
      </c>
      <c r="Q918" t="s">
        <v>276</v>
      </c>
      <c r="R918" t="s">
        <v>57</v>
      </c>
      <c r="S918" t="s">
        <v>37</v>
      </c>
      <c r="T918" t="s">
        <v>26</v>
      </c>
      <c r="U918" t="s">
        <v>47</v>
      </c>
    </row>
    <row r="919" hidden="1">
      <c r="A919" s="15" t="str">
        <f t="shared" si="79"/>
        <v>E31:0b</v>
      </c>
      <c r="B919" s="15" t="s">
        <v>273</v>
      </c>
      <c r="C919" s="8">
        <v>3.0</v>
      </c>
      <c r="D919" s="8">
        <v>1.0</v>
      </c>
      <c r="E919" s="15">
        <v>0.0</v>
      </c>
      <c r="F919" s="8" t="s">
        <v>7</v>
      </c>
      <c r="G919" s="15" t="s">
        <v>23</v>
      </c>
      <c r="H919" s="15" t="s">
        <v>93</v>
      </c>
      <c r="I919" s="15" t="s">
        <v>587</v>
      </c>
      <c r="J919" s="16">
        <v>0.0</v>
      </c>
      <c r="K919" s="21">
        <v>227.0</v>
      </c>
      <c r="L919" s="21">
        <v>-245.0</v>
      </c>
      <c r="M919" s="21">
        <v>-7.0</v>
      </c>
      <c r="N919" s="18" t="s">
        <v>26</v>
      </c>
      <c r="O919" s="13" t="s">
        <v>332</v>
      </c>
      <c r="P919" t="s">
        <v>311</v>
      </c>
      <c r="Q919" t="s">
        <v>276</v>
      </c>
      <c r="R919" t="s">
        <v>57</v>
      </c>
      <c r="S919" t="s">
        <v>37</v>
      </c>
      <c r="T919" t="s">
        <v>26</v>
      </c>
      <c r="U919" t="s">
        <v>37</v>
      </c>
    </row>
    <row r="920" hidden="1">
      <c r="A920" s="15" t="str">
        <f t="shared" si="79"/>
        <v>E31:0c</v>
      </c>
      <c r="B920" s="15" t="s">
        <v>273</v>
      </c>
      <c r="C920" s="8">
        <v>3.0</v>
      </c>
      <c r="D920" s="8">
        <v>1.0</v>
      </c>
      <c r="E920" s="15">
        <v>0.0</v>
      </c>
      <c r="F920" s="8" t="s">
        <v>8</v>
      </c>
      <c r="G920" s="15" t="s">
        <v>23</v>
      </c>
      <c r="H920" s="15" t="s">
        <v>278</v>
      </c>
      <c r="I920" s="15" t="s">
        <v>541</v>
      </c>
      <c r="J920" s="16">
        <v>0.0</v>
      </c>
      <c r="K920" s="21">
        <v>-25.0</v>
      </c>
      <c r="L920" s="21">
        <v>-28.0</v>
      </c>
      <c r="M920" s="21">
        <v>-26.0</v>
      </c>
      <c r="N920" s="18" t="s">
        <v>26</v>
      </c>
      <c r="O920" s="13" t="s">
        <v>384</v>
      </c>
      <c r="P920" t="s">
        <v>57</v>
      </c>
      <c r="Q920" t="s">
        <v>57</v>
      </c>
      <c r="R920" t="s">
        <v>47</v>
      </c>
      <c r="S920" t="s">
        <v>47</v>
      </c>
      <c r="T920" t="s">
        <v>26</v>
      </c>
      <c r="U920" t="s">
        <v>37</v>
      </c>
    </row>
    <row r="921">
      <c r="A921" s="15" t="str">
        <f t="shared" si="79"/>
        <v>E31:0d</v>
      </c>
      <c r="B921" s="15" t="s">
        <v>273</v>
      </c>
      <c r="C921" s="8">
        <v>3.0</v>
      </c>
      <c r="D921" s="8">
        <v>1.0</v>
      </c>
      <c r="E921" s="15">
        <v>0.0</v>
      </c>
      <c r="F921" s="8" t="s">
        <v>9</v>
      </c>
      <c r="G921" s="15" t="s">
        <v>22</v>
      </c>
      <c r="H921" s="15" t="s">
        <v>92</v>
      </c>
      <c r="I921" s="15" t="s">
        <v>355</v>
      </c>
      <c r="J921" s="16">
        <v>4.0</v>
      </c>
      <c r="K921" s="21">
        <v>-53.0</v>
      </c>
      <c r="L921" s="21">
        <v>-101.0</v>
      </c>
      <c r="M921" s="21">
        <v>-79.0</v>
      </c>
      <c r="N921" s="18" t="s">
        <v>26</v>
      </c>
      <c r="O921" s="13" t="s">
        <v>384</v>
      </c>
      <c r="P921" t="s">
        <v>57</v>
      </c>
      <c r="Q921" t="s">
        <v>276</v>
      </c>
      <c r="R921" t="s">
        <v>57</v>
      </c>
      <c r="S921" t="s">
        <v>37</v>
      </c>
      <c r="T921" t="s">
        <v>47</v>
      </c>
      <c r="U921" t="s">
        <v>26</v>
      </c>
    </row>
    <row r="922">
      <c r="A922" s="15" t="str">
        <f t="shared" si="79"/>
        <v>E31:0e</v>
      </c>
      <c r="B922" s="15" t="s">
        <v>273</v>
      </c>
      <c r="C922" s="8">
        <v>3.0</v>
      </c>
      <c r="D922" s="8">
        <v>1.0</v>
      </c>
      <c r="E922" s="15">
        <v>0.0</v>
      </c>
      <c r="F922" s="8" t="s">
        <v>10</v>
      </c>
      <c r="G922" s="15" t="s">
        <v>22</v>
      </c>
      <c r="H922" s="15" t="s">
        <v>92</v>
      </c>
      <c r="I922" s="15" t="s">
        <v>416</v>
      </c>
      <c r="J922" s="16">
        <v>1.0</v>
      </c>
      <c r="K922" s="21">
        <v>-217.0</v>
      </c>
      <c r="L922" s="21">
        <v>-219.0</v>
      </c>
      <c r="M922" s="21">
        <v>-218.0</v>
      </c>
      <c r="N922" s="18" t="s">
        <v>26</v>
      </c>
      <c r="O922" s="13" t="s">
        <v>310</v>
      </c>
      <c r="P922" t="s">
        <v>37</v>
      </c>
      <c r="Q922" t="s">
        <v>311</v>
      </c>
      <c r="R922" t="s">
        <v>276</v>
      </c>
      <c r="S922" t="s">
        <v>57</v>
      </c>
      <c r="T922" t="s">
        <v>37</v>
      </c>
      <c r="U922" t="s">
        <v>26</v>
      </c>
    </row>
    <row r="923" hidden="1">
      <c r="A923" s="15" t="str">
        <f t="shared" si="79"/>
        <v>E31 Secondary Relay</v>
      </c>
      <c r="B923" s="15" t="s">
        <v>273</v>
      </c>
      <c r="C923" s="8">
        <v>3.0</v>
      </c>
      <c r="D923" s="8">
        <v>1.0</v>
      </c>
      <c r="E923" s="15">
        <v>0.0</v>
      </c>
      <c r="F923" s="8" t="s">
        <v>588</v>
      </c>
      <c r="G923" s="8" t="s">
        <v>300</v>
      </c>
      <c r="H923" s="38"/>
      <c r="I923" s="38"/>
      <c r="J923" s="16"/>
      <c r="K923" s="21"/>
      <c r="L923" s="21"/>
      <c r="M923" s="21"/>
      <c r="N923" s="18"/>
      <c r="O923" s="13"/>
      <c r="P923" s="38"/>
      <c r="Q923" s="38"/>
      <c r="R923" s="38"/>
      <c r="S923" s="38"/>
      <c r="T923" s="38"/>
      <c r="U923" s="38"/>
    </row>
    <row r="924">
      <c r="A924" s="15" t="str">
        <f t="shared" ref="A924:A925" si="80">if(OR(G924="Secondary Relay",G924="Prime Relay",G924="Citadel Class Relay"),F924,join("",if(B924="East Rim","E",if(B924="South Rim","S",if(B924="West Rim","W","N"))),C924,D924,":",E924,if(F924="S","",F924)))</f>
        <v>E31:0f</v>
      </c>
      <c r="B924" s="15" t="s">
        <v>273</v>
      </c>
      <c r="C924" s="8">
        <v>3.0</v>
      </c>
      <c r="D924" s="8">
        <v>1.0</v>
      </c>
      <c r="E924" s="15">
        <v>0.0</v>
      </c>
      <c r="F924" s="8" t="s">
        <v>11</v>
      </c>
      <c r="G924" s="15" t="s">
        <v>22</v>
      </c>
      <c r="H924" s="15" t="s">
        <v>93</v>
      </c>
      <c r="I924" s="15" t="s">
        <v>589</v>
      </c>
      <c r="J924" s="16">
        <v>10.0</v>
      </c>
      <c r="K924" s="21">
        <v>-230.0</v>
      </c>
      <c r="L924" s="21">
        <v>-245.0</v>
      </c>
      <c r="M924" s="21">
        <v>-239.0</v>
      </c>
      <c r="N924" s="18" t="s">
        <v>26</v>
      </c>
      <c r="O924" s="13" t="s">
        <v>384</v>
      </c>
      <c r="P924" t="s">
        <v>57</v>
      </c>
      <c r="Q924" t="s">
        <v>47</v>
      </c>
      <c r="R924" t="s">
        <v>311</v>
      </c>
      <c r="S924" t="s">
        <v>26</v>
      </c>
      <c r="T924" t="s">
        <v>47</v>
      </c>
      <c r="U924" t="s">
        <v>37</v>
      </c>
    </row>
    <row r="925" hidden="1">
      <c r="A925" s="15" t="str">
        <f t="shared" si="80"/>
        <v>E31:0</v>
      </c>
      <c r="B925" s="15" t="s">
        <v>273</v>
      </c>
      <c r="C925" s="15">
        <v>3.0</v>
      </c>
      <c r="D925" s="15">
        <v>1.0</v>
      </c>
      <c r="E925" s="15">
        <v>0.0</v>
      </c>
      <c r="F925" s="8" t="s">
        <v>302</v>
      </c>
      <c r="G925" s="8" t="s">
        <v>303</v>
      </c>
      <c r="H925" s="15" t="s">
        <v>278</v>
      </c>
      <c r="I925" s="15" t="s">
        <v>590</v>
      </c>
      <c r="J925" s="16"/>
      <c r="K925" s="21"/>
      <c r="L925" s="21"/>
      <c r="M925" s="21"/>
      <c r="N925" s="18"/>
      <c r="O925" s="13"/>
      <c r="P925" t="s">
        <v>311</v>
      </c>
      <c r="Q925" t="s">
        <v>57</v>
      </c>
      <c r="R925" t="s">
        <v>37</v>
      </c>
      <c r="S925" t="s">
        <v>57</v>
      </c>
      <c r="T925" t="s">
        <v>47</v>
      </c>
      <c r="U925" t="s">
        <v>26</v>
      </c>
    </row>
    <row r="926" hidden="1">
      <c r="A926" s="15" t="str">
        <f t="shared" ref="A926:A930" si="81">if(OR(G926="Secondary Relay",G926="Prime Relay"),F926,join("",if(B926="East Rim","E",if(B926="South Rim","S",if(B926="West Rim","W","N"))),C926,D926,":",E926,if(F926="S","",F926)))</f>
        <v>E31:1a</v>
      </c>
      <c r="B926" s="15" t="s">
        <v>273</v>
      </c>
      <c r="C926" s="8">
        <v>3.0</v>
      </c>
      <c r="D926" s="8">
        <v>1.0</v>
      </c>
      <c r="E926" s="8">
        <v>1.0</v>
      </c>
      <c r="F926" s="8" t="s">
        <v>6</v>
      </c>
      <c r="G926" s="15" t="s">
        <v>23</v>
      </c>
      <c r="H926" s="15" t="s">
        <v>288</v>
      </c>
      <c r="I926" s="15" t="s">
        <v>350</v>
      </c>
      <c r="J926" s="16">
        <v>2.0</v>
      </c>
      <c r="K926" s="21">
        <v>1520.0</v>
      </c>
      <c r="L926" s="21">
        <v>546.0</v>
      </c>
      <c r="M926" s="21">
        <v>1035.0</v>
      </c>
      <c r="N926" s="18" t="s">
        <v>26</v>
      </c>
      <c r="O926" s="13" t="s">
        <v>389</v>
      </c>
      <c r="P926" t="s">
        <v>57</v>
      </c>
      <c r="Q926" t="s">
        <v>57</v>
      </c>
      <c r="R926" t="s">
        <v>276</v>
      </c>
      <c r="S926" t="s">
        <v>57</v>
      </c>
      <c r="T926" t="s">
        <v>37</v>
      </c>
      <c r="U926" t="s">
        <v>26</v>
      </c>
    </row>
    <row r="927" hidden="1">
      <c r="A927" s="15" t="str">
        <f t="shared" si="81"/>
        <v>E31:1b</v>
      </c>
      <c r="B927" s="15" t="s">
        <v>273</v>
      </c>
      <c r="C927" s="8">
        <v>3.0</v>
      </c>
      <c r="D927" s="8">
        <v>1.0</v>
      </c>
      <c r="E927" s="8">
        <v>1.0</v>
      </c>
      <c r="F927" s="8" t="s">
        <v>7</v>
      </c>
      <c r="G927" s="15" t="s">
        <v>23</v>
      </c>
      <c r="H927" s="15" t="s">
        <v>93</v>
      </c>
      <c r="I927" s="15" t="s">
        <v>591</v>
      </c>
      <c r="J927" s="16">
        <v>2.0</v>
      </c>
      <c r="K927" s="21">
        <v>402.0</v>
      </c>
      <c r="L927" s="21">
        <v>387.0</v>
      </c>
      <c r="M927" s="21">
        <v>394.0</v>
      </c>
      <c r="N927" s="18" t="s">
        <v>26</v>
      </c>
      <c r="O927" s="13" t="s">
        <v>579</v>
      </c>
      <c r="P927" t="s">
        <v>47</v>
      </c>
      <c r="Q927" t="s">
        <v>57</v>
      </c>
      <c r="R927" t="s">
        <v>57</v>
      </c>
      <c r="S927" t="s">
        <v>47</v>
      </c>
      <c r="T927" t="s">
        <v>47</v>
      </c>
      <c r="U927" t="s">
        <v>26</v>
      </c>
    </row>
    <row r="928">
      <c r="A928" s="15" t="str">
        <f t="shared" si="81"/>
        <v>E31:1c</v>
      </c>
      <c r="B928" s="15" t="s">
        <v>273</v>
      </c>
      <c r="C928" s="8">
        <v>3.0</v>
      </c>
      <c r="D928" s="8">
        <v>1.0</v>
      </c>
      <c r="E928" s="8">
        <v>1.0</v>
      </c>
      <c r="F928" s="8" t="s">
        <v>8</v>
      </c>
      <c r="G928" s="15" t="s">
        <v>22</v>
      </c>
      <c r="H928" s="15" t="s">
        <v>91</v>
      </c>
      <c r="I928" s="15" t="s">
        <v>592</v>
      </c>
      <c r="J928" s="16">
        <v>14.0</v>
      </c>
      <c r="K928" s="21">
        <v>-186.0</v>
      </c>
      <c r="L928" s="21">
        <v>-210.0</v>
      </c>
      <c r="M928" s="21">
        <v>-199.0</v>
      </c>
      <c r="N928" s="18" t="s">
        <v>26</v>
      </c>
      <c r="O928" s="13" t="s">
        <v>287</v>
      </c>
      <c r="P928" t="s">
        <v>57</v>
      </c>
      <c r="Q928" t="s">
        <v>26</v>
      </c>
      <c r="R928" t="s">
        <v>57</v>
      </c>
      <c r="S928" t="s">
        <v>47</v>
      </c>
      <c r="T928" t="s">
        <v>37</v>
      </c>
      <c r="U928" t="s">
        <v>26</v>
      </c>
    </row>
    <row r="929">
      <c r="A929" s="15" t="str">
        <f t="shared" si="81"/>
        <v>E31:1d</v>
      </c>
      <c r="B929" s="15" t="s">
        <v>273</v>
      </c>
      <c r="C929" s="8">
        <v>3.0</v>
      </c>
      <c r="D929" s="8">
        <v>1.0</v>
      </c>
      <c r="E929" s="8">
        <v>1.0</v>
      </c>
      <c r="F929" s="8" t="s">
        <v>9</v>
      </c>
      <c r="G929" s="15" t="s">
        <v>22</v>
      </c>
      <c r="H929" s="15" t="s">
        <v>89</v>
      </c>
      <c r="I929" s="15" t="s">
        <v>274</v>
      </c>
      <c r="J929" s="16">
        <v>9.0</v>
      </c>
      <c r="K929" s="21">
        <v>-238.0</v>
      </c>
      <c r="L929" s="21">
        <v>-249.0</v>
      </c>
      <c r="M929" s="21">
        <v>-245.0</v>
      </c>
      <c r="N929" s="18" t="s">
        <v>26</v>
      </c>
      <c r="O929" s="13" t="s">
        <v>315</v>
      </c>
      <c r="P929" t="s">
        <v>276</v>
      </c>
      <c r="Q929" t="s">
        <v>57</v>
      </c>
      <c r="R929" t="s">
        <v>57</v>
      </c>
      <c r="S929" t="s">
        <v>311</v>
      </c>
      <c r="T929" t="s">
        <v>26</v>
      </c>
      <c r="U929" t="s">
        <v>26</v>
      </c>
    </row>
    <row r="930">
      <c r="A930" s="15" t="str">
        <f t="shared" si="81"/>
        <v>E31:1e</v>
      </c>
      <c r="B930" s="15" t="s">
        <v>273</v>
      </c>
      <c r="C930" s="8">
        <v>3.0</v>
      </c>
      <c r="D930" s="8">
        <v>1.0</v>
      </c>
      <c r="E930" s="8">
        <v>1.0</v>
      </c>
      <c r="F930" s="8" t="s">
        <v>10</v>
      </c>
      <c r="G930" s="15" t="s">
        <v>22</v>
      </c>
      <c r="H930" s="15" t="s">
        <v>93</v>
      </c>
      <c r="I930" s="15" t="s">
        <v>536</v>
      </c>
      <c r="J930" s="16">
        <v>15.0</v>
      </c>
      <c r="K930" s="21">
        <v>-246.0</v>
      </c>
      <c r="L930" s="21">
        <v>-256.0</v>
      </c>
      <c r="M930" s="21">
        <v>-249.0</v>
      </c>
      <c r="N930" s="18" t="s">
        <v>26</v>
      </c>
      <c r="O930" s="13" t="s">
        <v>315</v>
      </c>
      <c r="P930" t="s">
        <v>276</v>
      </c>
      <c r="Q930" t="s">
        <v>276</v>
      </c>
      <c r="R930" t="s">
        <v>276</v>
      </c>
      <c r="S930" t="s">
        <v>47</v>
      </c>
      <c r="T930" t="s">
        <v>37</v>
      </c>
      <c r="U930" t="s">
        <v>26</v>
      </c>
    </row>
    <row r="931" hidden="1">
      <c r="A931" s="15" t="str">
        <f>if(OR(G931="Secondary Relay",G931="Prime Relay",G931="Citadel Class Relay"),F931,join("",if(B931="East Rim","E",if(B931="South Rim","S",if(B931="West Rim","W","N"))),C931,D931,":",E931,if(F931="S","",F931)))</f>
        <v>E31:1</v>
      </c>
      <c r="B931" s="15" t="s">
        <v>273</v>
      </c>
      <c r="C931" s="15">
        <v>3.0</v>
      </c>
      <c r="D931" s="15">
        <v>1.0</v>
      </c>
      <c r="E931" s="15">
        <v>1.0</v>
      </c>
      <c r="F931" s="8" t="s">
        <v>302</v>
      </c>
      <c r="G931" s="8" t="s">
        <v>303</v>
      </c>
      <c r="H931" s="15" t="s">
        <v>278</v>
      </c>
      <c r="I931" s="15" t="s">
        <v>529</v>
      </c>
      <c r="J931" s="16"/>
      <c r="K931" s="21"/>
      <c r="L931" s="21"/>
      <c r="M931" s="21"/>
      <c r="N931" s="18"/>
      <c r="O931" s="13"/>
      <c r="P931" t="s">
        <v>37</v>
      </c>
      <c r="Q931" t="s">
        <v>276</v>
      </c>
      <c r="R931" t="s">
        <v>57</v>
      </c>
      <c r="S931" t="s">
        <v>26</v>
      </c>
      <c r="T931" t="s">
        <v>57</v>
      </c>
      <c r="U931" t="s">
        <v>37</v>
      </c>
    </row>
    <row r="932" hidden="1">
      <c r="A932" s="15" t="str">
        <f t="shared" ref="A932:A937" si="82">if(OR(G932="Secondary Relay",G932="Prime Relay"),F932,join("",if(B932="East Rim","E",if(B932="South Rim","S",if(B932="West Rim","W","N"))),C932,D932,":",E932,if(F932="S","",F932)))</f>
        <v>E31:2a</v>
      </c>
      <c r="B932" s="15" t="s">
        <v>273</v>
      </c>
      <c r="C932" s="8">
        <v>3.0</v>
      </c>
      <c r="D932" s="8">
        <v>1.0</v>
      </c>
      <c r="E932" s="8">
        <v>2.0</v>
      </c>
      <c r="F932" s="8" t="s">
        <v>6</v>
      </c>
      <c r="G932" s="15" t="s">
        <v>23</v>
      </c>
      <c r="H932" s="15" t="s">
        <v>93</v>
      </c>
      <c r="I932" s="15" t="s">
        <v>541</v>
      </c>
      <c r="J932" s="16">
        <v>0.0</v>
      </c>
      <c r="K932" s="21">
        <v>1155.0</v>
      </c>
      <c r="L932" s="21">
        <v>276.0</v>
      </c>
      <c r="M932" s="21">
        <v>718.0</v>
      </c>
      <c r="N932" s="18" t="s">
        <v>26</v>
      </c>
      <c r="O932" s="13" t="s">
        <v>329</v>
      </c>
      <c r="P932" t="s">
        <v>57</v>
      </c>
      <c r="Q932" t="s">
        <v>57</v>
      </c>
      <c r="R932" t="s">
        <v>57</v>
      </c>
      <c r="S932" t="s">
        <v>37</v>
      </c>
      <c r="T932" t="s">
        <v>47</v>
      </c>
      <c r="U932" t="s">
        <v>26</v>
      </c>
    </row>
    <row r="933" hidden="1">
      <c r="A933" s="15" t="str">
        <f t="shared" si="82"/>
        <v>E31:2b</v>
      </c>
      <c r="B933" s="15" t="s">
        <v>273</v>
      </c>
      <c r="C933" s="8">
        <v>3.0</v>
      </c>
      <c r="D933" s="8">
        <v>1.0</v>
      </c>
      <c r="E933" s="8">
        <v>2.0</v>
      </c>
      <c r="F933" s="8" t="s">
        <v>7</v>
      </c>
      <c r="G933" s="15" t="s">
        <v>23</v>
      </c>
      <c r="H933" s="15" t="s">
        <v>278</v>
      </c>
      <c r="I933" s="15" t="s">
        <v>593</v>
      </c>
      <c r="J933" s="16">
        <v>1.0</v>
      </c>
      <c r="K933" s="21">
        <v>782.0</v>
      </c>
      <c r="L933" s="21">
        <v>635.0</v>
      </c>
      <c r="M933" s="21">
        <v>711.0</v>
      </c>
      <c r="N933" s="18" t="s">
        <v>26</v>
      </c>
      <c r="O933" s="13" t="s">
        <v>293</v>
      </c>
      <c r="P933" t="s">
        <v>37</v>
      </c>
      <c r="Q933" t="s">
        <v>276</v>
      </c>
      <c r="R933" t="s">
        <v>57</v>
      </c>
      <c r="S933" t="s">
        <v>37</v>
      </c>
      <c r="T933" t="s">
        <v>37</v>
      </c>
      <c r="U933" t="s">
        <v>47</v>
      </c>
    </row>
    <row r="934" hidden="1">
      <c r="A934" s="15" t="str">
        <f t="shared" si="82"/>
        <v>E31:2c</v>
      </c>
      <c r="B934" s="15" t="s">
        <v>273</v>
      </c>
      <c r="C934" s="8">
        <v>3.0</v>
      </c>
      <c r="D934" s="8">
        <v>1.0</v>
      </c>
      <c r="E934" s="8">
        <v>2.0</v>
      </c>
      <c r="F934" s="8" t="s">
        <v>8</v>
      </c>
      <c r="G934" s="15" t="s">
        <v>23</v>
      </c>
      <c r="H934" s="15" t="s">
        <v>93</v>
      </c>
      <c r="I934" s="15" t="s">
        <v>594</v>
      </c>
      <c r="J934" s="16">
        <v>0.0</v>
      </c>
      <c r="K934" s="21">
        <v>334.0</v>
      </c>
      <c r="L934" s="21">
        <v>157.0</v>
      </c>
      <c r="M934" s="21">
        <v>246.0</v>
      </c>
      <c r="N934" s="18" t="s">
        <v>26</v>
      </c>
      <c r="O934" s="13" t="s">
        <v>419</v>
      </c>
      <c r="P934" t="s">
        <v>57</v>
      </c>
      <c r="Q934" t="s">
        <v>57</v>
      </c>
      <c r="R934" t="s">
        <v>57</v>
      </c>
      <c r="S934" t="s">
        <v>37</v>
      </c>
      <c r="T934" t="s">
        <v>26</v>
      </c>
      <c r="U934" t="s">
        <v>26</v>
      </c>
    </row>
    <row r="935" hidden="1">
      <c r="A935" s="15" t="str">
        <f t="shared" si="82"/>
        <v>E31:2d</v>
      </c>
      <c r="B935" s="15" t="s">
        <v>273</v>
      </c>
      <c r="C935" s="8">
        <v>3.0</v>
      </c>
      <c r="D935" s="8">
        <v>1.0</v>
      </c>
      <c r="E935" s="8">
        <v>2.0</v>
      </c>
      <c r="F935" s="8" t="s">
        <v>9</v>
      </c>
      <c r="G935" s="15" t="s">
        <v>24</v>
      </c>
      <c r="H935" s="15" t="s">
        <v>87</v>
      </c>
      <c r="I935" s="15" t="s">
        <v>595</v>
      </c>
      <c r="J935" s="16">
        <v>2.0</v>
      </c>
      <c r="K935" s="21">
        <v>12.0</v>
      </c>
      <c r="L935" s="21">
        <v>-5.0</v>
      </c>
      <c r="M935" s="21">
        <v>5.0</v>
      </c>
      <c r="N935" s="18">
        <v>0.55</v>
      </c>
      <c r="O935" s="13" t="s">
        <v>494</v>
      </c>
      <c r="P935" t="s">
        <v>276</v>
      </c>
      <c r="Q935" t="s">
        <v>311</v>
      </c>
      <c r="R935" t="s">
        <v>276</v>
      </c>
      <c r="S935" t="s">
        <v>47</v>
      </c>
      <c r="T935" t="s">
        <v>26</v>
      </c>
      <c r="U935" t="s">
        <v>57</v>
      </c>
    </row>
    <row r="936" hidden="1">
      <c r="A936" s="15" t="str">
        <f t="shared" si="82"/>
        <v>E31:2e</v>
      </c>
      <c r="B936" s="15" t="s">
        <v>273</v>
      </c>
      <c r="C936" s="8">
        <v>3.0</v>
      </c>
      <c r="D936" s="8">
        <v>1.0</v>
      </c>
      <c r="E936" s="8">
        <v>2.0</v>
      </c>
      <c r="F936" s="8" t="s">
        <v>10</v>
      </c>
      <c r="G936" s="15" t="s">
        <v>23</v>
      </c>
      <c r="H936" s="15" t="s">
        <v>92</v>
      </c>
      <c r="I936" s="15" t="s">
        <v>437</v>
      </c>
      <c r="J936" s="16">
        <v>1.0</v>
      </c>
      <c r="K936" s="21">
        <v>-75.0</v>
      </c>
      <c r="L936" s="21">
        <v>-79.0</v>
      </c>
      <c r="M936" s="21">
        <v>-78.0</v>
      </c>
      <c r="N936" s="18" t="s">
        <v>281</v>
      </c>
      <c r="O936" s="13" t="s">
        <v>287</v>
      </c>
      <c r="P936" t="s">
        <v>57</v>
      </c>
      <c r="Q936" t="s">
        <v>57</v>
      </c>
      <c r="R936" t="s">
        <v>276</v>
      </c>
      <c r="S936" t="s">
        <v>57</v>
      </c>
      <c r="T936" t="s">
        <v>37</v>
      </c>
      <c r="U936" t="s">
        <v>26</v>
      </c>
    </row>
    <row r="937">
      <c r="A937" s="15" t="str">
        <f t="shared" si="82"/>
        <v>E31:2f</v>
      </c>
      <c r="B937" s="15" t="s">
        <v>273</v>
      </c>
      <c r="C937" s="8">
        <v>3.0</v>
      </c>
      <c r="D937" s="8">
        <v>1.0</v>
      </c>
      <c r="E937" s="8">
        <v>2.0</v>
      </c>
      <c r="F937" s="8" t="s">
        <v>11</v>
      </c>
      <c r="G937" s="15" t="s">
        <v>22</v>
      </c>
      <c r="H937" s="15" t="s">
        <v>87</v>
      </c>
      <c r="I937" s="15" t="s">
        <v>274</v>
      </c>
      <c r="J937" s="16">
        <v>9.0</v>
      </c>
      <c r="K937" s="21">
        <v>-212.0</v>
      </c>
      <c r="L937" s="21">
        <v>-226.0</v>
      </c>
      <c r="M937" s="21">
        <v>-219.0</v>
      </c>
      <c r="N937" s="18" t="s">
        <v>26</v>
      </c>
      <c r="O937" s="13" t="s">
        <v>313</v>
      </c>
      <c r="P937" t="s">
        <v>57</v>
      </c>
      <c r="Q937" t="s">
        <v>57</v>
      </c>
      <c r="R937" t="s">
        <v>57</v>
      </c>
      <c r="S937" t="s">
        <v>47</v>
      </c>
      <c r="T937" t="s">
        <v>311</v>
      </c>
      <c r="U937" t="s">
        <v>26</v>
      </c>
    </row>
    <row r="938" hidden="1">
      <c r="A938" s="15" t="str">
        <f>if(OR(G938="Secondary Relay",G938="Prime Relay",G938="Citadel Class Relay"),F938,join("",if(B938="East Rim","E",if(B938="South Rim","S",if(B938="West Rim","W","N"))),C938,D938,":",E938,if(F938="S","",F938)))</f>
        <v>E31:2</v>
      </c>
      <c r="B938" s="15" t="s">
        <v>273</v>
      </c>
      <c r="C938" s="15">
        <v>3.0</v>
      </c>
      <c r="D938" s="15">
        <v>1.0</v>
      </c>
      <c r="E938" s="15">
        <v>2.0</v>
      </c>
      <c r="F938" s="8" t="s">
        <v>302</v>
      </c>
      <c r="G938" s="8" t="s">
        <v>303</v>
      </c>
      <c r="H938" s="15" t="s">
        <v>554</v>
      </c>
      <c r="I938" s="15" t="s">
        <v>561</v>
      </c>
      <c r="J938" s="16"/>
      <c r="K938" s="21"/>
      <c r="L938" s="21"/>
      <c r="M938" s="21"/>
      <c r="N938" s="18"/>
      <c r="O938" s="13"/>
      <c r="P938" t="s">
        <v>57</v>
      </c>
      <c r="Q938" t="s">
        <v>57</v>
      </c>
      <c r="R938" t="s">
        <v>276</v>
      </c>
      <c r="S938" t="s">
        <v>37</v>
      </c>
      <c r="T938" t="s">
        <v>37</v>
      </c>
      <c r="U938" t="s">
        <v>26</v>
      </c>
    </row>
    <row r="939" hidden="1">
      <c r="A939" s="15" t="str">
        <f>if(OR(G939="Secondary Relay",G939="Prime Relay"),F939,join("",if(B939="East Rim","E",if(B939="South Rim","S",if(B939="West Rim","W","N"))),C939,D939,":",E939,if(F939="S","",F939)))</f>
        <v>E31:3a</v>
      </c>
      <c r="B939" s="15" t="s">
        <v>273</v>
      </c>
      <c r="C939" s="8">
        <v>3.0</v>
      </c>
      <c r="D939" s="8">
        <v>1.0</v>
      </c>
      <c r="E939" s="8">
        <v>3.0</v>
      </c>
      <c r="F939" s="8" t="s">
        <v>6</v>
      </c>
      <c r="G939" s="15" t="s">
        <v>23</v>
      </c>
      <c r="H939" s="15" t="s">
        <v>278</v>
      </c>
      <c r="I939" s="15" t="s">
        <v>596</v>
      </c>
      <c r="J939" s="16">
        <v>0.0</v>
      </c>
      <c r="K939" s="21">
        <v>923.0</v>
      </c>
      <c r="L939" s="21">
        <v>906.0</v>
      </c>
      <c r="M939" s="21">
        <v>914.0</v>
      </c>
      <c r="N939" s="18" t="s">
        <v>26</v>
      </c>
      <c r="O939" s="13" t="s">
        <v>332</v>
      </c>
      <c r="P939" t="s">
        <v>57</v>
      </c>
      <c r="Q939" t="s">
        <v>57</v>
      </c>
      <c r="R939" t="s">
        <v>57</v>
      </c>
      <c r="S939" t="s">
        <v>26</v>
      </c>
      <c r="T939" t="s">
        <v>37</v>
      </c>
      <c r="U939" t="s">
        <v>26</v>
      </c>
    </row>
    <row r="940" hidden="1">
      <c r="A940" s="15" t="str">
        <f>if(OR(G940="Secondary Relay",G940="Prime Relay",G940="Citadel Class Relay"),F940,join("",if(B940="East Rim","E",if(B940="South Rim","S",if(B940="West Rim","W","N"))),C940,D940,":",E940,if(F940="S","",F940)))</f>
        <v>E31:3</v>
      </c>
      <c r="B940" s="15" t="s">
        <v>273</v>
      </c>
      <c r="C940" s="15">
        <v>3.0</v>
      </c>
      <c r="D940" s="15">
        <v>1.0</v>
      </c>
      <c r="E940" s="15">
        <v>3.0</v>
      </c>
      <c r="F940" s="8" t="s">
        <v>302</v>
      </c>
      <c r="G940" s="8" t="s">
        <v>303</v>
      </c>
      <c r="H940" s="15" t="s">
        <v>278</v>
      </c>
      <c r="I940" s="15" t="s">
        <v>597</v>
      </c>
      <c r="J940" s="16"/>
      <c r="K940" s="21"/>
      <c r="L940" s="21"/>
      <c r="M940" s="21"/>
      <c r="N940" s="18"/>
      <c r="O940" s="13"/>
      <c r="P940" t="s">
        <v>57</v>
      </c>
      <c r="Q940" t="s">
        <v>276</v>
      </c>
      <c r="R940" t="s">
        <v>57</v>
      </c>
      <c r="S940" t="s">
        <v>57</v>
      </c>
      <c r="T940" t="s">
        <v>47</v>
      </c>
      <c r="U940" t="s">
        <v>37</v>
      </c>
    </row>
    <row r="941" hidden="1">
      <c r="A941" s="15" t="str">
        <f t="shared" ref="A941:A943" si="83">if(OR(G941="Secondary Relay",G941="Prime Relay"),F941,join("",if(B941="East Rim","E",if(B941="South Rim","S",if(B941="West Rim","W","N"))),C941,D941,":",E941,if(F941="S","",F941)))</f>
        <v>E31:4a</v>
      </c>
      <c r="B941" s="15" t="s">
        <v>273</v>
      </c>
      <c r="C941" s="8">
        <v>3.0</v>
      </c>
      <c r="D941" s="8">
        <v>1.0</v>
      </c>
      <c r="E941" s="8">
        <v>4.0</v>
      </c>
      <c r="F941" s="8" t="s">
        <v>6</v>
      </c>
      <c r="G941" s="15" t="s">
        <v>23</v>
      </c>
      <c r="H941" s="15" t="s">
        <v>278</v>
      </c>
      <c r="I941" s="15" t="s">
        <v>598</v>
      </c>
      <c r="J941" s="16">
        <v>0.0</v>
      </c>
      <c r="K941" s="21">
        <v>676.0</v>
      </c>
      <c r="L941" s="21">
        <v>561.0</v>
      </c>
      <c r="M941" s="21">
        <v>619.0</v>
      </c>
      <c r="N941" s="18" t="s">
        <v>26</v>
      </c>
      <c r="O941" s="13" t="s">
        <v>310</v>
      </c>
      <c r="P941" t="s">
        <v>57</v>
      </c>
      <c r="Q941" t="s">
        <v>276</v>
      </c>
      <c r="R941" t="s">
        <v>57</v>
      </c>
      <c r="S941" t="s">
        <v>37</v>
      </c>
      <c r="T941" t="s">
        <v>26</v>
      </c>
      <c r="U941" t="s">
        <v>26</v>
      </c>
    </row>
    <row r="942" hidden="1">
      <c r="A942" s="15" t="str">
        <f t="shared" si="83"/>
        <v>E31:4b</v>
      </c>
      <c r="B942" s="15" t="s">
        <v>273</v>
      </c>
      <c r="C942" s="8">
        <v>3.0</v>
      </c>
      <c r="D942" s="8">
        <v>1.0</v>
      </c>
      <c r="E942" s="8">
        <v>4.0</v>
      </c>
      <c r="F942" s="8" t="s">
        <v>7</v>
      </c>
      <c r="G942" s="15" t="s">
        <v>23</v>
      </c>
      <c r="H942" s="15" t="s">
        <v>93</v>
      </c>
      <c r="I942" s="15" t="s">
        <v>599</v>
      </c>
      <c r="J942" s="16">
        <v>0.0</v>
      </c>
      <c r="K942" s="21">
        <v>455.0</v>
      </c>
      <c r="L942" s="21">
        <v>441.0</v>
      </c>
      <c r="M942" s="21">
        <v>450.0</v>
      </c>
      <c r="N942" s="18" t="s">
        <v>26</v>
      </c>
      <c r="O942" s="13" t="s">
        <v>323</v>
      </c>
      <c r="P942" t="s">
        <v>47</v>
      </c>
      <c r="Q942" t="s">
        <v>276</v>
      </c>
      <c r="R942" t="s">
        <v>57</v>
      </c>
      <c r="S942" t="s">
        <v>276</v>
      </c>
      <c r="T942" t="s">
        <v>276</v>
      </c>
      <c r="U942" t="s">
        <v>26</v>
      </c>
    </row>
    <row r="943" hidden="1">
      <c r="A943" s="15" t="str">
        <f t="shared" si="83"/>
        <v>E31:4c</v>
      </c>
      <c r="B943" s="15" t="s">
        <v>273</v>
      </c>
      <c r="C943" s="8">
        <v>3.0</v>
      </c>
      <c r="D943" s="8">
        <v>1.0</v>
      </c>
      <c r="E943" s="8">
        <v>4.0</v>
      </c>
      <c r="F943" s="8" t="s">
        <v>8</v>
      </c>
      <c r="G943" s="15" t="s">
        <v>23</v>
      </c>
      <c r="H943" s="15" t="s">
        <v>291</v>
      </c>
      <c r="I943" s="15" t="s">
        <v>600</v>
      </c>
      <c r="J943" s="16">
        <v>0.0</v>
      </c>
      <c r="K943" s="21">
        <v>216.0</v>
      </c>
      <c r="L943" s="21">
        <v>-207.0</v>
      </c>
      <c r="M943" s="21">
        <v>4.0</v>
      </c>
      <c r="N943" s="18" t="s">
        <v>26</v>
      </c>
      <c r="O943" s="13" t="s">
        <v>310</v>
      </c>
      <c r="P943" t="s">
        <v>276</v>
      </c>
      <c r="Q943" t="s">
        <v>37</v>
      </c>
      <c r="R943" t="s">
        <v>311</v>
      </c>
      <c r="S943" t="s">
        <v>37</v>
      </c>
      <c r="T943" t="s">
        <v>26</v>
      </c>
      <c r="U943" t="s">
        <v>26</v>
      </c>
    </row>
    <row r="944" hidden="1">
      <c r="A944" s="15" t="str">
        <f>if(OR(G944="Secondary Relay",G944="Prime Relay",G944="Citadel Class Relay"),F944,join("",if(B944="East Rim","E",if(B944="South Rim","S",if(B944="West Rim","W","N"))),C944,D944,":",E944,if(F944="S","",F944)))</f>
        <v>E31:4</v>
      </c>
      <c r="B944" s="15" t="s">
        <v>273</v>
      </c>
      <c r="C944" s="15">
        <v>3.0</v>
      </c>
      <c r="D944" s="15">
        <v>1.0</v>
      </c>
      <c r="E944" s="15">
        <v>4.0</v>
      </c>
      <c r="F944" s="8" t="s">
        <v>302</v>
      </c>
      <c r="G944" s="8" t="s">
        <v>303</v>
      </c>
      <c r="H944" s="15" t="s">
        <v>288</v>
      </c>
      <c r="I944" s="15" t="s">
        <v>601</v>
      </c>
      <c r="J944" s="16"/>
      <c r="K944" s="21"/>
      <c r="L944" s="21"/>
      <c r="M944" s="21"/>
      <c r="N944" s="18"/>
      <c r="O944" s="13"/>
      <c r="P944" t="s">
        <v>276</v>
      </c>
      <c r="Q944" t="s">
        <v>57</v>
      </c>
      <c r="R944" t="s">
        <v>276</v>
      </c>
      <c r="S944" t="s">
        <v>276</v>
      </c>
      <c r="T944" t="s">
        <v>37</v>
      </c>
      <c r="U944" t="s">
        <v>26</v>
      </c>
    </row>
    <row r="945" hidden="1">
      <c r="A945" s="15" t="str">
        <f>if(OR(G945="Secondary Relay",G945="Prime Relay"),F945,join("",if(B945="East Rim","E",if(B945="South Rim","S",if(B945="West Rim","W","N"))),C945,D945,":",E945,if(F945="S","",F945)))</f>
        <v>E31:5a</v>
      </c>
      <c r="B945" s="15" t="s">
        <v>273</v>
      </c>
      <c r="C945" s="8">
        <v>3.0</v>
      </c>
      <c r="D945" s="8">
        <v>1.0</v>
      </c>
      <c r="E945" s="8">
        <v>5.0</v>
      </c>
      <c r="F945" s="8" t="s">
        <v>6</v>
      </c>
      <c r="G945" s="15" t="s">
        <v>24</v>
      </c>
      <c r="H945" s="15" t="s">
        <v>316</v>
      </c>
      <c r="I945" s="15" t="s">
        <v>602</v>
      </c>
      <c r="J945" s="16">
        <v>2.0</v>
      </c>
      <c r="K945" s="21">
        <v>12.0</v>
      </c>
      <c r="L945" s="21">
        <v>10.0</v>
      </c>
      <c r="M945" s="21">
        <v>9.0</v>
      </c>
      <c r="N945" s="18">
        <v>0.35</v>
      </c>
      <c r="O945" s="13" t="s">
        <v>315</v>
      </c>
      <c r="P945" t="s">
        <v>276</v>
      </c>
      <c r="Q945" t="s">
        <v>57</v>
      </c>
      <c r="R945" t="s">
        <v>311</v>
      </c>
      <c r="S945" t="s">
        <v>47</v>
      </c>
      <c r="T945" t="s">
        <v>26</v>
      </c>
      <c r="U945" t="s">
        <v>26</v>
      </c>
    </row>
    <row r="946" hidden="1">
      <c r="A946" s="15" t="str">
        <f>if(OR(G946="Secondary Relay",G946="Prime Relay",G946="Citadel Class Relay"),F946,join("",if(B946="East Rim","E",if(B946="South Rim","S",if(B946="West Rim","W","N"))),C946,D946,":",E946,if(F946="S","",F946)))</f>
        <v>E31:5</v>
      </c>
      <c r="B946" s="15" t="s">
        <v>273</v>
      </c>
      <c r="C946" s="15">
        <v>3.0</v>
      </c>
      <c r="D946" s="15">
        <v>1.0</v>
      </c>
      <c r="E946" s="15">
        <v>5.0</v>
      </c>
      <c r="F946" s="8" t="s">
        <v>302</v>
      </c>
      <c r="G946" s="8" t="s">
        <v>303</v>
      </c>
      <c r="H946" s="15" t="s">
        <v>285</v>
      </c>
      <c r="I946" s="15" t="s">
        <v>603</v>
      </c>
      <c r="J946" s="16"/>
      <c r="K946" s="21"/>
      <c r="L946" s="21"/>
      <c r="M946" s="21"/>
      <c r="N946" s="18"/>
      <c r="O946" s="13"/>
      <c r="P946" t="s">
        <v>57</v>
      </c>
      <c r="Q946" t="s">
        <v>311</v>
      </c>
      <c r="R946" t="s">
        <v>276</v>
      </c>
      <c r="S946" t="s">
        <v>276</v>
      </c>
      <c r="T946" t="s">
        <v>26</v>
      </c>
      <c r="U946" t="s">
        <v>26</v>
      </c>
    </row>
    <row r="947" hidden="1">
      <c r="A947" s="15" t="str">
        <f>if(OR(G947="Secondary Relay",G947="Prime Relay"),F947,join("",if(B947="East Rim","E",if(B947="South Rim","S",if(B947="West Rim","W","N"))),C947,D947,":",E947,if(F947="S","",F947)))</f>
        <v>E31:6a</v>
      </c>
      <c r="B947" s="15" t="s">
        <v>273</v>
      </c>
      <c r="C947" s="8">
        <v>3.0</v>
      </c>
      <c r="D947" s="8">
        <v>1.0</v>
      </c>
      <c r="E947" s="8">
        <v>6.0</v>
      </c>
      <c r="F947" s="8" t="s">
        <v>6</v>
      </c>
      <c r="G947" s="15" t="s">
        <v>24</v>
      </c>
      <c r="H947" s="15" t="s">
        <v>87</v>
      </c>
      <c r="I947" s="15" t="s">
        <v>289</v>
      </c>
      <c r="J947" s="16">
        <v>2.0</v>
      </c>
      <c r="K947" s="21">
        <v>-1.0</v>
      </c>
      <c r="L947" s="21">
        <v>-22.0</v>
      </c>
      <c r="M947" s="21">
        <v>-13.0</v>
      </c>
      <c r="N947" s="18">
        <v>0.74</v>
      </c>
      <c r="O947" s="13" t="s">
        <v>408</v>
      </c>
      <c r="P947" t="s">
        <v>57</v>
      </c>
      <c r="Q947" t="s">
        <v>57</v>
      </c>
      <c r="R947" t="s">
        <v>276</v>
      </c>
      <c r="S947" t="s">
        <v>47</v>
      </c>
      <c r="T947" t="s">
        <v>37</v>
      </c>
      <c r="U947" t="s">
        <v>26</v>
      </c>
    </row>
    <row r="948" hidden="1">
      <c r="A948" s="15" t="str">
        <f>if(OR(G948="Secondary Relay",G948="Prime Relay",G948="Citadel Class Relay"),F948,join("",if(B948="East Rim","E",if(B948="South Rim","S",if(B948="West Rim","W","N"))),C948,D948,":",E948,if(F948="S","",F948)))</f>
        <v>E31:6</v>
      </c>
      <c r="B948" s="15" t="s">
        <v>273</v>
      </c>
      <c r="C948" s="15">
        <v>3.0</v>
      </c>
      <c r="D948" s="15">
        <v>1.0</v>
      </c>
      <c r="E948" s="15">
        <v>6.0</v>
      </c>
      <c r="F948" s="8" t="s">
        <v>302</v>
      </c>
      <c r="G948" s="8" t="s">
        <v>303</v>
      </c>
      <c r="H948" s="15" t="s">
        <v>278</v>
      </c>
      <c r="I948" s="15" t="s">
        <v>529</v>
      </c>
      <c r="J948" s="16"/>
      <c r="K948" s="21"/>
      <c r="L948" s="21"/>
      <c r="M948" s="21"/>
      <c r="N948" s="18"/>
      <c r="O948" s="13"/>
      <c r="P948" t="s">
        <v>57</v>
      </c>
      <c r="Q948" t="s">
        <v>37</v>
      </c>
      <c r="R948" t="s">
        <v>57</v>
      </c>
      <c r="S948" t="s">
        <v>37</v>
      </c>
      <c r="T948" t="s">
        <v>47</v>
      </c>
      <c r="U948" t="s">
        <v>37</v>
      </c>
    </row>
    <row r="949" hidden="1">
      <c r="A949" s="15" t="str">
        <f t="shared" ref="A949:A952" si="84">if(OR(G949="Secondary Relay",G949="Prime Relay"),F949,join("",if(B949="East Rim","E",if(B949="South Rim","S",if(B949="West Rim","W","N"))),C949,D949,":",E949,if(F949="S","",F949)))</f>
        <v>E31:7a</v>
      </c>
      <c r="B949" s="15" t="s">
        <v>273</v>
      </c>
      <c r="C949" s="8">
        <v>3.0</v>
      </c>
      <c r="D949" s="8">
        <v>1.0</v>
      </c>
      <c r="E949" s="8">
        <v>7.0</v>
      </c>
      <c r="F949" s="8" t="s">
        <v>6</v>
      </c>
      <c r="G949" s="15" t="s">
        <v>23</v>
      </c>
      <c r="H949" s="15" t="s">
        <v>93</v>
      </c>
      <c r="I949" s="15" t="s">
        <v>400</v>
      </c>
      <c r="J949" s="16">
        <v>0.0</v>
      </c>
      <c r="K949" s="21">
        <v>915.0</v>
      </c>
      <c r="L949" s="21">
        <v>1.0</v>
      </c>
      <c r="M949" s="21">
        <v>456.0</v>
      </c>
      <c r="N949" s="18" t="s">
        <v>26</v>
      </c>
      <c r="O949" s="13" t="s">
        <v>275</v>
      </c>
      <c r="P949" t="s">
        <v>276</v>
      </c>
      <c r="Q949" t="s">
        <v>57</v>
      </c>
      <c r="R949" t="s">
        <v>276</v>
      </c>
      <c r="S949" t="s">
        <v>47</v>
      </c>
      <c r="T949" t="s">
        <v>26</v>
      </c>
      <c r="U949" t="s">
        <v>26</v>
      </c>
    </row>
    <row r="950" hidden="1">
      <c r="A950" s="15" t="str">
        <f t="shared" si="84"/>
        <v>E31:7b</v>
      </c>
      <c r="B950" s="15" t="s">
        <v>273</v>
      </c>
      <c r="C950" s="8">
        <v>3.0</v>
      </c>
      <c r="D950" s="8">
        <v>1.0</v>
      </c>
      <c r="E950" s="8">
        <v>7.0</v>
      </c>
      <c r="F950" s="8" t="s">
        <v>7</v>
      </c>
      <c r="G950" s="15" t="s">
        <v>23</v>
      </c>
      <c r="H950" s="15" t="s">
        <v>88</v>
      </c>
      <c r="I950" s="15" t="s">
        <v>604</v>
      </c>
      <c r="J950" s="16">
        <v>0.0</v>
      </c>
      <c r="K950" s="21">
        <v>185.0</v>
      </c>
      <c r="L950" s="21">
        <v>182.0</v>
      </c>
      <c r="M950" s="21">
        <v>183.0</v>
      </c>
      <c r="N950" s="18" t="s">
        <v>26</v>
      </c>
      <c r="O950" s="13" t="s">
        <v>329</v>
      </c>
      <c r="P950" t="s">
        <v>47</v>
      </c>
      <c r="Q950" t="s">
        <v>26</v>
      </c>
      <c r="R950" t="s">
        <v>311</v>
      </c>
      <c r="S950" t="s">
        <v>47</v>
      </c>
      <c r="T950" t="s">
        <v>26</v>
      </c>
      <c r="U950" t="s">
        <v>26</v>
      </c>
    </row>
    <row r="951" hidden="1">
      <c r="A951" s="15" t="str">
        <f t="shared" si="84"/>
        <v>E31:7c</v>
      </c>
      <c r="B951" s="15" t="s">
        <v>273</v>
      </c>
      <c r="C951" s="8">
        <v>3.0</v>
      </c>
      <c r="D951" s="8">
        <v>1.0</v>
      </c>
      <c r="E951" s="8">
        <v>7.0</v>
      </c>
      <c r="F951" s="8" t="s">
        <v>8</v>
      </c>
      <c r="G951" s="15" t="s">
        <v>23</v>
      </c>
      <c r="H951" s="15" t="s">
        <v>92</v>
      </c>
      <c r="I951" s="15" t="s">
        <v>593</v>
      </c>
      <c r="J951" s="16">
        <v>0.0</v>
      </c>
      <c r="K951" s="21">
        <v>-113.0</v>
      </c>
      <c r="L951" s="21">
        <v>-139.0</v>
      </c>
      <c r="M951" s="21">
        <v>-126.0</v>
      </c>
      <c r="N951" s="18" t="s">
        <v>281</v>
      </c>
      <c r="O951" s="13" t="s">
        <v>310</v>
      </c>
      <c r="P951" t="s">
        <v>276</v>
      </c>
      <c r="Q951" t="s">
        <v>57</v>
      </c>
      <c r="R951" t="s">
        <v>57</v>
      </c>
      <c r="S951" t="s">
        <v>57</v>
      </c>
      <c r="T951" t="s">
        <v>37</v>
      </c>
      <c r="U951" t="s">
        <v>26</v>
      </c>
    </row>
    <row r="952">
      <c r="A952" s="15" t="str">
        <f t="shared" si="84"/>
        <v>E31:7d</v>
      </c>
      <c r="B952" s="15" t="s">
        <v>273</v>
      </c>
      <c r="C952" s="8">
        <v>3.0</v>
      </c>
      <c r="D952" s="8">
        <v>1.0</v>
      </c>
      <c r="E952" s="8">
        <v>7.0</v>
      </c>
      <c r="F952" s="8" t="s">
        <v>9</v>
      </c>
      <c r="G952" s="15" t="s">
        <v>22</v>
      </c>
      <c r="H952" s="15" t="s">
        <v>92</v>
      </c>
      <c r="I952" s="15" t="s">
        <v>274</v>
      </c>
      <c r="J952" s="16">
        <v>4.0</v>
      </c>
      <c r="K952" s="21">
        <v>-151.0</v>
      </c>
      <c r="L952" s="21">
        <v>-157.0</v>
      </c>
      <c r="M952" s="21">
        <v>-154.0</v>
      </c>
      <c r="N952" s="18" t="s">
        <v>26</v>
      </c>
      <c r="O952" s="13" t="s">
        <v>386</v>
      </c>
      <c r="P952" t="s">
        <v>311</v>
      </c>
      <c r="Q952" t="s">
        <v>57</v>
      </c>
      <c r="R952" t="s">
        <v>57</v>
      </c>
      <c r="S952" t="s">
        <v>276</v>
      </c>
      <c r="T952" t="s">
        <v>47</v>
      </c>
      <c r="U952" t="s">
        <v>26</v>
      </c>
    </row>
    <row r="953" hidden="1">
      <c r="A953" s="15" t="str">
        <f t="shared" ref="A953:A954" si="85">if(OR(G953="Secondary Relay",G953="Prime Relay",G953="Citadel Class Relay"),F953,join("",if(B953="East Rim","E",if(B953="South Rim","S",if(B953="West Rim","W","N"))),C953,D953,":",E953,if(F953="S","",F953)))</f>
        <v>E31-N43 Primary Relay</v>
      </c>
      <c r="B953" s="15" t="s">
        <v>273</v>
      </c>
      <c r="C953" s="15">
        <v>3.0</v>
      </c>
      <c r="D953" s="15">
        <v>1.0</v>
      </c>
      <c r="E953" s="15">
        <v>7.0</v>
      </c>
      <c r="F953" s="8" t="s">
        <v>605</v>
      </c>
      <c r="G953" s="8" t="s">
        <v>219</v>
      </c>
      <c r="H953" s="38"/>
      <c r="I953" s="38"/>
      <c r="J953" s="16"/>
      <c r="K953" s="21"/>
      <c r="L953" s="21"/>
      <c r="M953" s="21"/>
      <c r="N953" s="18"/>
      <c r="O953" s="13"/>
      <c r="P953" s="38"/>
      <c r="Q953" s="38"/>
      <c r="R953" s="38"/>
      <c r="S953" s="38"/>
      <c r="T953" s="38"/>
      <c r="U953" s="38"/>
    </row>
    <row r="954" hidden="1">
      <c r="A954" s="15" t="str">
        <f t="shared" si="85"/>
        <v>E31:7</v>
      </c>
      <c r="B954" s="15" t="s">
        <v>273</v>
      </c>
      <c r="C954" s="15">
        <v>3.0</v>
      </c>
      <c r="D954" s="15">
        <v>1.0</v>
      </c>
      <c r="E954" s="15">
        <v>7.0</v>
      </c>
      <c r="F954" s="8" t="s">
        <v>302</v>
      </c>
      <c r="G954" s="8" t="s">
        <v>303</v>
      </c>
      <c r="H954" s="15" t="s">
        <v>278</v>
      </c>
      <c r="I954" s="15" t="s">
        <v>606</v>
      </c>
      <c r="J954" s="16"/>
      <c r="K954" s="21"/>
      <c r="L954" s="21"/>
      <c r="M954" s="21"/>
      <c r="N954" s="18"/>
      <c r="O954" s="13"/>
      <c r="P954" t="s">
        <v>57</v>
      </c>
      <c r="Q954" t="s">
        <v>276</v>
      </c>
      <c r="R954" t="s">
        <v>276</v>
      </c>
      <c r="S954" t="s">
        <v>47</v>
      </c>
      <c r="T954" t="s">
        <v>26</v>
      </c>
      <c r="U954" t="s">
        <v>57</v>
      </c>
    </row>
    <row r="955" hidden="1">
      <c r="A955" s="15" t="str">
        <f t="shared" ref="A955:A958" si="86">if(OR(G955="Secondary Relay",G955="Prime Relay"),F955,join("",if(B955="East Rim","E",if(B955="South Rim","S",if(B955="West Rim","W","N"))),C955,D955,":",E955,if(F955="S","",F955)))</f>
        <v>E40:0a</v>
      </c>
      <c r="B955" s="15" t="s">
        <v>273</v>
      </c>
      <c r="C955" s="8">
        <v>4.0</v>
      </c>
      <c r="D955" s="8">
        <v>0.0</v>
      </c>
      <c r="E955" s="15">
        <v>0.0</v>
      </c>
      <c r="F955" s="8" t="s">
        <v>6</v>
      </c>
      <c r="G955" s="15" t="s">
        <v>22</v>
      </c>
      <c r="H955" s="15" t="s">
        <v>88</v>
      </c>
      <c r="I955" s="15" t="s">
        <v>328</v>
      </c>
      <c r="J955" s="16">
        <v>0.0</v>
      </c>
      <c r="K955" s="21">
        <v>958.0</v>
      </c>
      <c r="L955" s="21">
        <v>923.0</v>
      </c>
      <c r="M955" s="21">
        <v>939.0</v>
      </c>
      <c r="N955" s="18" t="s">
        <v>26</v>
      </c>
      <c r="O955" s="13" t="s">
        <v>323</v>
      </c>
      <c r="P955" t="s">
        <v>311</v>
      </c>
      <c r="Q955" t="s">
        <v>47</v>
      </c>
      <c r="R955" t="s">
        <v>57</v>
      </c>
      <c r="S955" t="s">
        <v>57</v>
      </c>
      <c r="T955" t="s">
        <v>276</v>
      </c>
      <c r="U955" t="s">
        <v>26</v>
      </c>
    </row>
    <row r="956">
      <c r="A956" s="15" t="str">
        <f t="shared" si="86"/>
        <v>E40:0b</v>
      </c>
      <c r="B956" s="15" t="s">
        <v>273</v>
      </c>
      <c r="C956" s="8">
        <v>4.0</v>
      </c>
      <c r="D956" s="8">
        <v>0.0</v>
      </c>
      <c r="E956" s="15">
        <v>0.0</v>
      </c>
      <c r="F956" s="8" t="s">
        <v>7</v>
      </c>
      <c r="G956" s="15" t="s">
        <v>22</v>
      </c>
      <c r="H956" s="15" t="s">
        <v>91</v>
      </c>
      <c r="I956" s="15" t="s">
        <v>607</v>
      </c>
      <c r="J956" s="16">
        <v>10.0</v>
      </c>
      <c r="K956" s="21">
        <v>336.0</v>
      </c>
      <c r="L956" s="21">
        <v>297.0</v>
      </c>
      <c r="M956" s="21">
        <v>315.0</v>
      </c>
      <c r="N956" s="18" t="s">
        <v>26</v>
      </c>
      <c r="O956" s="13" t="s">
        <v>287</v>
      </c>
      <c r="P956" t="s">
        <v>57</v>
      </c>
      <c r="Q956" t="s">
        <v>276</v>
      </c>
      <c r="R956" t="s">
        <v>57</v>
      </c>
      <c r="S956" t="s">
        <v>57</v>
      </c>
      <c r="T956" t="s">
        <v>37</v>
      </c>
      <c r="U956" t="s">
        <v>26</v>
      </c>
    </row>
    <row r="957" hidden="1">
      <c r="A957" s="15" t="str">
        <f t="shared" si="86"/>
        <v>E40:0c</v>
      </c>
      <c r="B957" s="15" t="s">
        <v>273</v>
      </c>
      <c r="C957" s="8">
        <v>4.0</v>
      </c>
      <c r="D957" s="8">
        <v>0.0</v>
      </c>
      <c r="E957" s="15">
        <v>0.0</v>
      </c>
      <c r="F957" s="8" t="s">
        <v>8</v>
      </c>
      <c r="G957" s="15" t="s">
        <v>23</v>
      </c>
      <c r="H957" s="15" t="s">
        <v>278</v>
      </c>
      <c r="I957" s="15" t="s">
        <v>608</v>
      </c>
      <c r="J957" s="16">
        <v>2.0</v>
      </c>
      <c r="K957" s="21">
        <v>125.0</v>
      </c>
      <c r="L957" s="21">
        <v>-124.0</v>
      </c>
      <c r="M957" s="21">
        <v>0.0</v>
      </c>
      <c r="N957" s="18" t="s">
        <v>26</v>
      </c>
      <c r="O957" s="13" t="s">
        <v>293</v>
      </c>
      <c r="P957" t="s">
        <v>57</v>
      </c>
      <c r="Q957" t="s">
        <v>57</v>
      </c>
      <c r="R957" t="s">
        <v>276</v>
      </c>
      <c r="S957" t="s">
        <v>26</v>
      </c>
      <c r="T957" t="s">
        <v>26</v>
      </c>
      <c r="U957" t="s">
        <v>26</v>
      </c>
    </row>
    <row r="958" hidden="1">
      <c r="A958" s="15" t="str">
        <f t="shared" si="86"/>
        <v>E40:0d</v>
      </c>
      <c r="B958" s="15" t="s">
        <v>273</v>
      </c>
      <c r="C958" s="8">
        <v>4.0</v>
      </c>
      <c r="D958" s="8">
        <v>0.0</v>
      </c>
      <c r="E958" s="15">
        <v>0.0</v>
      </c>
      <c r="F958" s="8" t="s">
        <v>9</v>
      </c>
      <c r="G958" s="15" t="s">
        <v>23</v>
      </c>
      <c r="H958" s="15" t="s">
        <v>92</v>
      </c>
      <c r="I958" s="15" t="s">
        <v>609</v>
      </c>
      <c r="J958" s="16">
        <v>1.0</v>
      </c>
      <c r="K958" s="21">
        <v>-123.0</v>
      </c>
      <c r="L958" s="21">
        <v>-141.0</v>
      </c>
      <c r="M958" s="21">
        <v>-132.0</v>
      </c>
      <c r="N958" s="18" t="s">
        <v>281</v>
      </c>
      <c r="O958" s="13" t="s">
        <v>351</v>
      </c>
      <c r="P958" t="s">
        <v>276</v>
      </c>
      <c r="Q958" t="s">
        <v>47</v>
      </c>
      <c r="R958" t="s">
        <v>276</v>
      </c>
      <c r="S958" t="s">
        <v>37</v>
      </c>
      <c r="T958" t="s">
        <v>26</v>
      </c>
      <c r="U958" t="s">
        <v>26</v>
      </c>
    </row>
    <row r="959" hidden="1">
      <c r="A959" s="15" t="str">
        <f t="shared" ref="A959:A960" si="87">if(OR(G959="Secondary Relay",G959="Prime Relay",G959="Citadel Class Relay"),F959,join("",if(B959="East Rim","E",if(B959="South Rim","S",if(B959="West Rim","W","N"))),C959,D959,":",E959,if(F959="S","",F959)))</f>
        <v>E40 Secondary Relay</v>
      </c>
      <c r="B959" s="15" t="s">
        <v>273</v>
      </c>
      <c r="C959" s="8">
        <v>4.0</v>
      </c>
      <c r="D959" s="8">
        <v>0.0</v>
      </c>
      <c r="E959" s="15">
        <v>0.0</v>
      </c>
      <c r="F959" s="8" t="s">
        <v>610</v>
      </c>
      <c r="G959" s="8" t="s">
        <v>300</v>
      </c>
      <c r="H959" s="15"/>
      <c r="I959" t="s">
        <v>301</v>
      </c>
      <c r="J959" s="16" t="s">
        <v>301</v>
      </c>
      <c r="K959" s="21"/>
      <c r="L959" s="21"/>
      <c r="M959" s="21"/>
      <c r="N959" s="18" t="s">
        <v>301</v>
      </c>
      <c r="O959" s="13" t="s">
        <v>301</v>
      </c>
      <c r="P959" t="s">
        <v>301</v>
      </c>
      <c r="Q959" t="s">
        <v>301</v>
      </c>
      <c r="R959" t="s">
        <v>301</v>
      </c>
      <c r="S959" t="s">
        <v>301</v>
      </c>
      <c r="T959" t="s">
        <v>301</v>
      </c>
      <c r="U959" t="s">
        <v>301</v>
      </c>
    </row>
    <row r="960" hidden="1">
      <c r="A960" s="15" t="str">
        <f t="shared" si="87"/>
        <v>E40:0</v>
      </c>
      <c r="B960" s="15" t="s">
        <v>273</v>
      </c>
      <c r="C960" s="15">
        <v>4.0</v>
      </c>
      <c r="D960" s="15">
        <v>0.0</v>
      </c>
      <c r="E960" s="15">
        <v>0.0</v>
      </c>
      <c r="F960" s="8" t="s">
        <v>302</v>
      </c>
      <c r="G960" s="8" t="s">
        <v>303</v>
      </c>
      <c r="H960" s="15" t="s">
        <v>288</v>
      </c>
      <c r="I960" s="15" t="s">
        <v>611</v>
      </c>
      <c r="J960" s="16"/>
      <c r="K960" s="21"/>
      <c r="L960" s="21"/>
      <c r="M960" s="21"/>
      <c r="N960" s="18"/>
      <c r="O960" s="13"/>
      <c r="P960" t="s">
        <v>276</v>
      </c>
      <c r="Q960" t="s">
        <v>57</v>
      </c>
      <c r="R960" t="s">
        <v>57</v>
      </c>
      <c r="S960" t="s">
        <v>57</v>
      </c>
      <c r="T960" t="s">
        <v>37</v>
      </c>
      <c r="U960" t="s">
        <v>37</v>
      </c>
    </row>
    <row r="961" hidden="1">
      <c r="A961" s="15" t="str">
        <f t="shared" ref="A961:A964" si="88">if(OR(G961="Secondary Relay",G961="Prime Relay"),F961,join("",if(B961="East Rim","E",if(B961="South Rim","S",if(B961="West Rim","W","N"))),C961,D961,":",E961,if(F961="S","",F961)))</f>
        <v>E40:1a</v>
      </c>
      <c r="B961" s="15" t="s">
        <v>273</v>
      </c>
      <c r="C961" s="8">
        <v>4.0</v>
      </c>
      <c r="D961" s="8">
        <v>0.0</v>
      </c>
      <c r="E961" s="8">
        <v>1.0</v>
      </c>
      <c r="F961" s="8" t="s">
        <v>6</v>
      </c>
      <c r="G961" s="15" t="s">
        <v>23</v>
      </c>
      <c r="H961" s="15" t="s">
        <v>288</v>
      </c>
      <c r="I961" s="15" t="s">
        <v>575</v>
      </c>
      <c r="J961" s="16">
        <v>0.0</v>
      </c>
      <c r="K961" s="21">
        <v>1372.0</v>
      </c>
      <c r="L961" s="21">
        <v>459.0</v>
      </c>
      <c r="M961" s="21">
        <v>916.0</v>
      </c>
      <c r="N961" s="18" t="s">
        <v>26</v>
      </c>
      <c r="O961" s="13" t="s">
        <v>293</v>
      </c>
      <c r="P961" t="s">
        <v>47</v>
      </c>
      <c r="Q961" t="s">
        <v>57</v>
      </c>
      <c r="R961" t="s">
        <v>57</v>
      </c>
      <c r="S961" t="s">
        <v>37</v>
      </c>
      <c r="T961" t="s">
        <v>37</v>
      </c>
      <c r="U961" t="s">
        <v>26</v>
      </c>
    </row>
    <row r="962" hidden="1">
      <c r="A962" s="15" t="str">
        <f t="shared" si="88"/>
        <v>E40:1b</v>
      </c>
      <c r="B962" s="15" t="s">
        <v>273</v>
      </c>
      <c r="C962" s="8">
        <v>4.0</v>
      </c>
      <c r="D962" s="8">
        <v>0.0</v>
      </c>
      <c r="E962" s="8">
        <v>1.0</v>
      </c>
      <c r="F962" s="8" t="s">
        <v>7</v>
      </c>
      <c r="G962" s="15" t="s">
        <v>23</v>
      </c>
      <c r="H962" s="15" t="s">
        <v>288</v>
      </c>
      <c r="I962" s="15" t="s">
        <v>545</v>
      </c>
      <c r="J962" s="16">
        <v>2.0</v>
      </c>
      <c r="K962" s="21">
        <v>798.0</v>
      </c>
      <c r="L962" s="21">
        <v>634.0</v>
      </c>
      <c r="M962" s="21">
        <v>718.0</v>
      </c>
      <c r="N962" s="18" t="s">
        <v>26</v>
      </c>
      <c r="O962" s="13" t="s">
        <v>315</v>
      </c>
      <c r="P962" t="s">
        <v>47</v>
      </c>
      <c r="Q962" t="s">
        <v>276</v>
      </c>
      <c r="R962" t="s">
        <v>276</v>
      </c>
      <c r="S962" t="s">
        <v>47</v>
      </c>
      <c r="T962" t="s">
        <v>311</v>
      </c>
      <c r="U962" t="s">
        <v>37</v>
      </c>
    </row>
    <row r="963" hidden="1">
      <c r="A963" s="15" t="str">
        <f t="shared" si="88"/>
        <v>E40:1c</v>
      </c>
      <c r="B963" s="15" t="s">
        <v>273</v>
      </c>
      <c r="C963" s="8">
        <v>4.0</v>
      </c>
      <c r="D963" s="8">
        <v>0.0</v>
      </c>
      <c r="E963" s="8">
        <v>1.0</v>
      </c>
      <c r="F963" s="8" t="s">
        <v>8</v>
      </c>
      <c r="G963" s="15" t="s">
        <v>23</v>
      </c>
      <c r="H963" s="15" t="s">
        <v>93</v>
      </c>
      <c r="I963" s="15" t="s">
        <v>500</v>
      </c>
      <c r="J963" s="16">
        <v>0.0</v>
      </c>
      <c r="K963" s="21">
        <v>111.0</v>
      </c>
      <c r="L963" s="21">
        <v>-132.0</v>
      </c>
      <c r="M963" s="21">
        <v>-13.0</v>
      </c>
      <c r="N963" s="18" t="s">
        <v>26</v>
      </c>
      <c r="O963" s="13" t="s">
        <v>290</v>
      </c>
      <c r="P963" t="s">
        <v>57</v>
      </c>
      <c r="Q963" t="s">
        <v>276</v>
      </c>
      <c r="R963" t="s">
        <v>57</v>
      </c>
      <c r="S963" t="s">
        <v>276</v>
      </c>
      <c r="T963" t="s">
        <v>37</v>
      </c>
      <c r="U963" t="s">
        <v>26</v>
      </c>
    </row>
    <row r="964">
      <c r="A964" s="15" t="str">
        <f t="shared" si="88"/>
        <v>E40:1d</v>
      </c>
      <c r="B964" s="15" t="s">
        <v>273</v>
      </c>
      <c r="C964" s="8">
        <v>4.0</v>
      </c>
      <c r="D964" s="8">
        <v>0.0</v>
      </c>
      <c r="E964" s="8">
        <v>1.0</v>
      </c>
      <c r="F964" s="8" t="s">
        <v>9</v>
      </c>
      <c r="G964" s="15" t="s">
        <v>22</v>
      </c>
      <c r="H964" s="15" t="s">
        <v>93</v>
      </c>
      <c r="I964" s="15" t="s">
        <v>612</v>
      </c>
      <c r="J964" s="16">
        <v>15.0</v>
      </c>
      <c r="K964" s="21">
        <v>-82.0</v>
      </c>
      <c r="L964" s="21">
        <v>-142.0</v>
      </c>
      <c r="M964" s="21">
        <v>-114.0</v>
      </c>
      <c r="N964" s="18" t="s">
        <v>26</v>
      </c>
      <c r="O964" s="13" t="s">
        <v>287</v>
      </c>
      <c r="P964" t="s">
        <v>57</v>
      </c>
      <c r="Q964" t="s">
        <v>37</v>
      </c>
      <c r="R964" t="s">
        <v>57</v>
      </c>
      <c r="S964" t="s">
        <v>57</v>
      </c>
      <c r="T964" t="s">
        <v>26</v>
      </c>
      <c r="U964" t="s">
        <v>26</v>
      </c>
    </row>
    <row r="965" hidden="1">
      <c r="A965" s="15" t="str">
        <f>if(OR(G965="Secondary Relay",G965="Prime Relay",G965="Citadel Class Relay"),F965,join("",if(B965="East Rim","E",if(B965="South Rim","S",if(B965="West Rim","W","N"))),C965,D965,":",E965,if(F965="S","",F965)))</f>
        <v>E40:1</v>
      </c>
      <c r="B965" s="15" t="s">
        <v>273</v>
      </c>
      <c r="C965" s="15">
        <v>4.0</v>
      </c>
      <c r="D965" s="15">
        <v>0.0</v>
      </c>
      <c r="E965" s="15">
        <v>1.0</v>
      </c>
      <c r="F965" s="8" t="s">
        <v>302</v>
      </c>
      <c r="G965" s="8" t="s">
        <v>303</v>
      </c>
      <c r="H965" s="15" t="s">
        <v>288</v>
      </c>
      <c r="I965" s="15" t="s">
        <v>613</v>
      </c>
      <c r="J965" s="16"/>
      <c r="K965" s="21"/>
      <c r="L965" s="21"/>
      <c r="M965" s="21"/>
      <c r="N965" s="18"/>
      <c r="O965" s="13"/>
      <c r="P965" t="s">
        <v>57</v>
      </c>
      <c r="Q965" t="s">
        <v>311</v>
      </c>
      <c r="R965" t="s">
        <v>47</v>
      </c>
      <c r="S965" t="s">
        <v>47</v>
      </c>
      <c r="T965" t="s">
        <v>37</v>
      </c>
      <c r="U965" t="s">
        <v>26</v>
      </c>
    </row>
    <row r="966" hidden="1">
      <c r="A966" s="15" t="str">
        <f t="shared" ref="A966:A968" si="89">if(OR(G966="Secondary Relay",G966="Prime Relay"),F966,join("",if(B966="East Rim","E",if(B966="South Rim","S",if(B966="West Rim","W","N"))),C966,D966,":",E966,if(F966="S","",F966)))</f>
        <v>E40:2a</v>
      </c>
      <c r="B966" s="15" t="s">
        <v>273</v>
      </c>
      <c r="C966" s="8">
        <v>4.0</v>
      </c>
      <c r="D966" s="8">
        <v>0.0</v>
      </c>
      <c r="E966" s="8">
        <v>2.0</v>
      </c>
      <c r="F966" s="8" t="s">
        <v>6</v>
      </c>
      <c r="G966" s="15" t="s">
        <v>23</v>
      </c>
      <c r="H966" s="15" t="s">
        <v>88</v>
      </c>
      <c r="I966" s="15" t="s">
        <v>383</v>
      </c>
      <c r="J966" s="16">
        <v>1.0</v>
      </c>
      <c r="K966" s="21">
        <v>628.0</v>
      </c>
      <c r="L966" s="21">
        <v>581.0</v>
      </c>
      <c r="M966" s="21">
        <v>605.0</v>
      </c>
      <c r="N966" s="18" t="s">
        <v>26</v>
      </c>
      <c r="O966" s="13" t="s">
        <v>287</v>
      </c>
      <c r="P966" t="s">
        <v>57</v>
      </c>
      <c r="Q966" t="s">
        <v>57</v>
      </c>
      <c r="R966" t="s">
        <v>276</v>
      </c>
      <c r="S966" t="s">
        <v>276</v>
      </c>
      <c r="T966" t="s">
        <v>26</v>
      </c>
      <c r="U966" t="s">
        <v>26</v>
      </c>
    </row>
    <row r="967">
      <c r="A967" s="15" t="str">
        <f t="shared" si="89"/>
        <v>E40:2b</v>
      </c>
      <c r="B967" s="15" t="s">
        <v>273</v>
      </c>
      <c r="C967" s="8">
        <v>4.0</v>
      </c>
      <c r="D967" s="8">
        <v>0.0</v>
      </c>
      <c r="E967" s="8">
        <v>2.0</v>
      </c>
      <c r="F967" s="8" t="s">
        <v>7</v>
      </c>
      <c r="G967" s="15" t="s">
        <v>22</v>
      </c>
      <c r="H967" s="15" t="s">
        <v>88</v>
      </c>
      <c r="I967" s="15" t="s">
        <v>328</v>
      </c>
      <c r="J967" s="16">
        <v>6.0</v>
      </c>
      <c r="K967" s="21">
        <v>-7.0</v>
      </c>
      <c r="L967" s="21">
        <v>-10.0</v>
      </c>
      <c r="M967" s="21">
        <v>-11.0</v>
      </c>
      <c r="N967" s="18" t="s">
        <v>26</v>
      </c>
      <c r="O967" s="13" t="s">
        <v>287</v>
      </c>
      <c r="P967" t="s">
        <v>311</v>
      </c>
      <c r="Q967" t="s">
        <v>276</v>
      </c>
      <c r="R967" t="s">
        <v>276</v>
      </c>
      <c r="S967" t="s">
        <v>57</v>
      </c>
      <c r="T967" t="s">
        <v>26</v>
      </c>
      <c r="U967" t="s">
        <v>26</v>
      </c>
    </row>
    <row r="968" hidden="1">
      <c r="A968" s="15" t="str">
        <f t="shared" si="89"/>
        <v>E40:2c</v>
      </c>
      <c r="B968" s="15" t="s">
        <v>273</v>
      </c>
      <c r="C968" s="8">
        <v>4.0</v>
      </c>
      <c r="D968" s="8">
        <v>0.0</v>
      </c>
      <c r="E968" s="8">
        <v>2.0</v>
      </c>
      <c r="F968" s="8" t="s">
        <v>8</v>
      </c>
      <c r="G968" s="15" t="s">
        <v>23</v>
      </c>
      <c r="H968" s="15" t="s">
        <v>87</v>
      </c>
      <c r="I968" s="15" t="s">
        <v>556</v>
      </c>
      <c r="J968" s="16">
        <v>0.0</v>
      </c>
      <c r="K968" s="21">
        <v>-9.0</v>
      </c>
      <c r="L968" s="21">
        <v>-31.0</v>
      </c>
      <c r="M968" s="21">
        <v>-18.0</v>
      </c>
      <c r="N968" s="18">
        <v>0.87</v>
      </c>
      <c r="O968" s="13" t="s">
        <v>310</v>
      </c>
      <c r="P968" t="s">
        <v>311</v>
      </c>
      <c r="Q968" t="s">
        <v>276</v>
      </c>
      <c r="R968" t="s">
        <v>276</v>
      </c>
      <c r="S968" t="s">
        <v>47</v>
      </c>
      <c r="T968" t="s">
        <v>26</v>
      </c>
      <c r="U968" t="s">
        <v>37</v>
      </c>
    </row>
    <row r="969" hidden="1">
      <c r="A969" s="15" t="str">
        <f t="shared" ref="A969:A970" si="90">if(OR(G969="Secondary Relay",G969="Prime Relay",G969="Citadel Class Relay"),F969,join("",if(B969="East Rim","E",if(B969="South Rim","S",if(B969="West Rim","W","N"))),C969,D969,":",E969,if(F969="S","",F969)))</f>
        <v>E40-E00 Primary Relay</v>
      </c>
      <c r="B969" s="15" t="s">
        <v>273</v>
      </c>
      <c r="C969" s="15">
        <v>4.0</v>
      </c>
      <c r="D969" s="15">
        <v>0.0</v>
      </c>
      <c r="E969" s="15">
        <v>2.0</v>
      </c>
      <c r="F969" s="8" t="s">
        <v>614</v>
      </c>
      <c r="G969" s="8" t="s">
        <v>219</v>
      </c>
      <c r="H969" s="38"/>
      <c r="I969" s="38"/>
      <c r="J969" s="16"/>
      <c r="K969" s="21"/>
      <c r="L969" s="21"/>
      <c r="M969" s="21"/>
      <c r="N969" s="18"/>
      <c r="O969" s="13"/>
      <c r="P969" s="38"/>
      <c r="Q969" s="38"/>
      <c r="R969" s="38"/>
      <c r="S969" s="38"/>
      <c r="T969" s="38"/>
      <c r="U969" s="38"/>
    </row>
    <row r="970" hidden="1">
      <c r="A970" s="15" t="str">
        <f t="shared" si="90"/>
        <v>E40:2</v>
      </c>
      <c r="B970" s="15" t="s">
        <v>273</v>
      </c>
      <c r="C970" s="15">
        <v>4.0</v>
      </c>
      <c r="D970" s="15">
        <v>0.0</v>
      </c>
      <c r="E970" s="15">
        <v>2.0</v>
      </c>
      <c r="F970" s="8" t="s">
        <v>302</v>
      </c>
      <c r="G970" s="8" t="s">
        <v>303</v>
      </c>
      <c r="H970" s="15" t="s">
        <v>278</v>
      </c>
      <c r="I970" s="15" t="s">
        <v>615</v>
      </c>
      <c r="J970" s="16"/>
      <c r="K970" s="21"/>
      <c r="L970" s="21"/>
      <c r="M970" s="21"/>
      <c r="N970" s="18"/>
      <c r="O970" s="13"/>
      <c r="P970" t="s">
        <v>311</v>
      </c>
      <c r="Q970" t="s">
        <v>276</v>
      </c>
      <c r="R970" t="s">
        <v>57</v>
      </c>
      <c r="S970" t="s">
        <v>311</v>
      </c>
      <c r="T970" t="s">
        <v>37</v>
      </c>
      <c r="U970" t="s">
        <v>26</v>
      </c>
    </row>
    <row r="971" hidden="1">
      <c r="A971" s="15" t="str">
        <f t="shared" ref="A971:A972" si="91">if(OR(G971="Secondary Relay",G971="Prime Relay"),F971,join("",if(B971="East Rim","E",if(B971="South Rim","S",if(B971="West Rim","W","N"))),C971,D971,":",E971,if(F971="S","",F971)))</f>
        <v>E40:3a</v>
      </c>
      <c r="B971" s="15" t="s">
        <v>273</v>
      </c>
      <c r="C971" s="8">
        <v>4.0</v>
      </c>
      <c r="D971" s="8">
        <v>0.0</v>
      </c>
      <c r="E971" s="8">
        <v>3.0</v>
      </c>
      <c r="F971" s="8" t="s">
        <v>6</v>
      </c>
      <c r="G971" s="15" t="s">
        <v>23</v>
      </c>
      <c r="H971" s="15" t="s">
        <v>291</v>
      </c>
      <c r="I971" s="15" t="s">
        <v>367</v>
      </c>
      <c r="J971" s="16">
        <v>0.0</v>
      </c>
      <c r="K971" s="21">
        <v>47.0</v>
      </c>
      <c r="L971" s="21">
        <v>9.0</v>
      </c>
      <c r="M971" s="21">
        <v>27.0</v>
      </c>
      <c r="N971" s="18" t="s">
        <v>26</v>
      </c>
      <c r="O971" s="13" t="s">
        <v>417</v>
      </c>
      <c r="P971" t="s">
        <v>57</v>
      </c>
      <c r="Q971" t="s">
        <v>57</v>
      </c>
      <c r="R971" t="s">
        <v>276</v>
      </c>
      <c r="S971" t="s">
        <v>26</v>
      </c>
      <c r="T971" t="s">
        <v>37</v>
      </c>
      <c r="U971" t="s">
        <v>26</v>
      </c>
    </row>
    <row r="972" hidden="1">
      <c r="A972" s="15" t="str">
        <f t="shared" si="91"/>
        <v>E40:3b</v>
      </c>
      <c r="B972" s="15" t="s">
        <v>273</v>
      </c>
      <c r="C972" s="8">
        <v>4.0</v>
      </c>
      <c r="D972" s="8">
        <v>0.0</v>
      </c>
      <c r="E972" s="8">
        <v>3.0</v>
      </c>
      <c r="F972" s="8" t="s">
        <v>7</v>
      </c>
      <c r="G972" s="15" t="s">
        <v>24</v>
      </c>
      <c r="H972" s="15" t="s">
        <v>87</v>
      </c>
      <c r="I972" s="15" t="s">
        <v>402</v>
      </c>
      <c r="J972" s="16">
        <v>1.0</v>
      </c>
      <c r="K972" s="21">
        <v>3.0</v>
      </c>
      <c r="L972" s="21">
        <v>-21.0</v>
      </c>
      <c r="M972" s="21">
        <v>-7.0</v>
      </c>
      <c r="N972" s="18">
        <v>0.64</v>
      </c>
      <c r="O972" s="13" t="s">
        <v>354</v>
      </c>
      <c r="P972" t="s">
        <v>57</v>
      </c>
      <c r="Q972" t="s">
        <v>276</v>
      </c>
      <c r="R972" t="s">
        <v>311</v>
      </c>
      <c r="S972" t="s">
        <v>47</v>
      </c>
      <c r="T972" t="s">
        <v>37</v>
      </c>
      <c r="U972" t="s">
        <v>26</v>
      </c>
    </row>
    <row r="973" hidden="1">
      <c r="A973" s="15" t="str">
        <f>if(OR(G973="Secondary Relay",G973="Prime Relay",G973="Citadel Class Relay"),F973,join("",if(B973="East Rim","E",if(B973="South Rim","S",if(B973="West Rim","W","N"))),C973,D973,":",E973,if(F973="S","",F973)))</f>
        <v>E40:3</v>
      </c>
      <c r="B973" s="15" t="s">
        <v>273</v>
      </c>
      <c r="C973" s="15">
        <v>4.0</v>
      </c>
      <c r="D973" s="15">
        <v>0.0</v>
      </c>
      <c r="E973" s="15">
        <v>3.0</v>
      </c>
      <c r="F973" s="8" t="s">
        <v>302</v>
      </c>
      <c r="G973" s="8" t="s">
        <v>303</v>
      </c>
      <c r="H973" s="15" t="s">
        <v>278</v>
      </c>
      <c r="I973" s="15" t="s">
        <v>616</v>
      </c>
      <c r="J973" s="16"/>
      <c r="K973" s="21"/>
      <c r="L973" s="21"/>
      <c r="M973" s="21"/>
      <c r="N973" s="18"/>
      <c r="O973" s="13"/>
      <c r="P973" t="s">
        <v>57</v>
      </c>
      <c r="Q973" t="s">
        <v>276</v>
      </c>
      <c r="R973" t="s">
        <v>276</v>
      </c>
      <c r="S973" t="s">
        <v>47</v>
      </c>
      <c r="T973" t="s">
        <v>311</v>
      </c>
      <c r="U973" t="s">
        <v>26</v>
      </c>
    </row>
    <row r="974" hidden="1">
      <c r="A974" s="15" t="str">
        <f t="shared" ref="A974:A978" si="92">if(OR(G974="Secondary Relay",G974="Prime Relay"),F974,join("",if(B974="East Rim","E",if(B974="South Rim","S",if(B974="West Rim","W","N"))),C974,D974,":",E974,if(F974="S","",F974)))</f>
        <v>E40:4a</v>
      </c>
      <c r="B974" s="15" t="s">
        <v>273</v>
      </c>
      <c r="C974" s="8">
        <v>4.0</v>
      </c>
      <c r="D974" s="8">
        <v>0.0</v>
      </c>
      <c r="E974" s="8">
        <v>4.0</v>
      </c>
      <c r="F974" s="8" t="s">
        <v>6</v>
      </c>
      <c r="G974" s="15" t="s">
        <v>23</v>
      </c>
      <c r="H974" s="15" t="s">
        <v>93</v>
      </c>
      <c r="I974" s="15" t="s">
        <v>312</v>
      </c>
      <c r="J974" s="16">
        <v>0.0</v>
      </c>
      <c r="K974" s="21">
        <v>577.0</v>
      </c>
      <c r="L974" s="21">
        <v>533.0</v>
      </c>
      <c r="M974" s="21">
        <v>553.0</v>
      </c>
      <c r="N974" s="18" t="s">
        <v>26</v>
      </c>
      <c r="O974" s="13" t="s">
        <v>415</v>
      </c>
      <c r="P974" t="s">
        <v>311</v>
      </c>
      <c r="Q974" t="s">
        <v>311</v>
      </c>
      <c r="R974" t="s">
        <v>47</v>
      </c>
      <c r="S974" t="s">
        <v>37</v>
      </c>
      <c r="T974" t="s">
        <v>26</v>
      </c>
      <c r="U974" t="s">
        <v>26</v>
      </c>
    </row>
    <row r="975" hidden="1">
      <c r="A975" s="15" t="str">
        <f t="shared" si="92"/>
        <v>E40:4b</v>
      </c>
      <c r="B975" s="15" t="s">
        <v>273</v>
      </c>
      <c r="C975" s="8">
        <v>4.0</v>
      </c>
      <c r="D975" s="8">
        <v>0.0</v>
      </c>
      <c r="E975" s="8">
        <v>4.0</v>
      </c>
      <c r="F975" s="8" t="s">
        <v>7</v>
      </c>
      <c r="G975" s="15" t="s">
        <v>23</v>
      </c>
      <c r="H975" s="15" t="s">
        <v>285</v>
      </c>
      <c r="I975" s="15" t="s">
        <v>617</v>
      </c>
      <c r="J975" s="16">
        <v>1.0</v>
      </c>
      <c r="K975" s="21">
        <v>322.0</v>
      </c>
      <c r="L975" s="21">
        <v>261.0</v>
      </c>
      <c r="M975" s="21">
        <v>293.0</v>
      </c>
      <c r="N975" s="18" t="s">
        <v>26</v>
      </c>
      <c r="O975" s="13" t="s">
        <v>336</v>
      </c>
      <c r="P975" t="s">
        <v>47</v>
      </c>
      <c r="Q975" t="s">
        <v>57</v>
      </c>
      <c r="R975" t="s">
        <v>57</v>
      </c>
      <c r="S975" t="s">
        <v>57</v>
      </c>
      <c r="T975" t="s">
        <v>47</v>
      </c>
      <c r="U975" t="s">
        <v>26</v>
      </c>
    </row>
    <row r="976">
      <c r="A976" s="15" t="str">
        <f t="shared" si="92"/>
        <v>E40:4c</v>
      </c>
      <c r="B976" s="15" t="s">
        <v>273</v>
      </c>
      <c r="C976" s="8">
        <v>4.0</v>
      </c>
      <c r="D976" s="8">
        <v>0.0</v>
      </c>
      <c r="E976" s="8">
        <v>4.0</v>
      </c>
      <c r="F976" s="8" t="s">
        <v>8</v>
      </c>
      <c r="G976" s="15" t="s">
        <v>22</v>
      </c>
      <c r="H976" s="15" t="s">
        <v>89</v>
      </c>
      <c r="I976" s="15" t="s">
        <v>416</v>
      </c>
      <c r="J976" s="16">
        <v>2.0</v>
      </c>
      <c r="K976" s="21">
        <v>158.0</v>
      </c>
      <c r="L976" s="21">
        <v>105.0</v>
      </c>
      <c r="M976" s="21">
        <v>133.0</v>
      </c>
      <c r="N976" s="18" t="s">
        <v>26</v>
      </c>
      <c r="O976" s="13" t="s">
        <v>290</v>
      </c>
      <c r="P976" t="s">
        <v>57</v>
      </c>
      <c r="Q976" t="s">
        <v>57</v>
      </c>
      <c r="R976" t="s">
        <v>276</v>
      </c>
      <c r="S976" t="s">
        <v>276</v>
      </c>
      <c r="T976" t="s">
        <v>26</v>
      </c>
      <c r="U976" t="s">
        <v>26</v>
      </c>
    </row>
    <row r="977" hidden="1">
      <c r="A977" s="15" t="str">
        <f t="shared" si="92"/>
        <v>E40:4d</v>
      </c>
      <c r="B977" s="15" t="s">
        <v>273</v>
      </c>
      <c r="C977" s="8">
        <v>4.0</v>
      </c>
      <c r="D977" s="8">
        <v>0.0</v>
      </c>
      <c r="E977" s="8">
        <v>4.0</v>
      </c>
      <c r="F977" s="8" t="s">
        <v>9</v>
      </c>
      <c r="G977" t="s">
        <v>23</v>
      </c>
      <c r="H977" t="s">
        <v>93</v>
      </c>
      <c r="I977" t="s">
        <v>560</v>
      </c>
      <c r="J977" s="16">
        <v>2.0</v>
      </c>
      <c r="K977" s="21">
        <v>149.0</v>
      </c>
      <c r="L977" s="21">
        <v>131.0</v>
      </c>
      <c r="M977" s="21">
        <v>141.0</v>
      </c>
      <c r="N977" s="18" t="s">
        <v>26</v>
      </c>
      <c r="O977" s="13" t="s">
        <v>325</v>
      </c>
      <c r="P977" t="s">
        <v>47</v>
      </c>
      <c r="Q977" t="s">
        <v>276</v>
      </c>
      <c r="R977" t="s">
        <v>311</v>
      </c>
      <c r="S977" t="s">
        <v>37</v>
      </c>
      <c r="T977" t="s">
        <v>26</v>
      </c>
      <c r="U977" t="s">
        <v>26</v>
      </c>
    </row>
    <row r="978" hidden="1">
      <c r="A978" s="15" t="str">
        <f t="shared" si="92"/>
        <v>E40:4e</v>
      </c>
      <c r="B978" s="15" t="s">
        <v>273</v>
      </c>
      <c r="C978" s="8">
        <v>4.0</v>
      </c>
      <c r="D978" s="8">
        <v>0.0</v>
      </c>
      <c r="E978" s="8">
        <v>4.0</v>
      </c>
      <c r="F978" s="8" t="s">
        <v>10</v>
      </c>
      <c r="G978" s="15" t="s">
        <v>24</v>
      </c>
      <c r="H978" s="15" t="s">
        <v>305</v>
      </c>
      <c r="I978" s="15" t="s">
        <v>596</v>
      </c>
      <c r="J978" s="16">
        <v>1.0</v>
      </c>
      <c r="K978" s="21">
        <v>18.0</v>
      </c>
      <c r="L978" s="21">
        <v>14.0</v>
      </c>
      <c r="M978" s="21">
        <v>16.0</v>
      </c>
      <c r="N978" s="18">
        <v>0.35</v>
      </c>
      <c r="O978" s="13" t="s">
        <v>419</v>
      </c>
      <c r="P978" t="s">
        <v>57</v>
      </c>
      <c r="Q978" t="s">
        <v>57</v>
      </c>
      <c r="R978" t="s">
        <v>57</v>
      </c>
      <c r="S978" t="s">
        <v>37</v>
      </c>
      <c r="T978" t="s">
        <v>26</v>
      </c>
      <c r="U978" t="s">
        <v>26</v>
      </c>
    </row>
    <row r="979" hidden="1">
      <c r="A979" s="15" t="str">
        <f>if(OR(G979="Secondary Relay",G979="Prime Relay",G979="Citadel Class Relay"),F979,join("",if(B979="East Rim","E",if(B979="South Rim","S",if(B979="West Rim","W","N"))),C979,D979,":",E979,if(F979="S","",F979)))</f>
        <v>E40:4</v>
      </c>
      <c r="B979" s="15" t="s">
        <v>273</v>
      </c>
      <c r="C979" s="15">
        <v>4.0</v>
      </c>
      <c r="D979" s="15">
        <v>0.0</v>
      </c>
      <c r="E979" s="15">
        <v>4.0</v>
      </c>
      <c r="F979" s="8" t="s">
        <v>302</v>
      </c>
      <c r="G979" s="8" t="s">
        <v>303</v>
      </c>
      <c r="H979" s="15" t="s">
        <v>278</v>
      </c>
      <c r="I979" s="15" t="s">
        <v>308</v>
      </c>
      <c r="J979" s="16"/>
      <c r="K979" s="21"/>
      <c r="L979" s="21"/>
      <c r="M979" s="21"/>
      <c r="N979" s="18"/>
      <c r="O979" s="13"/>
      <c r="P979" t="s">
        <v>276</v>
      </c>
      <c r="Q979" t="s">
        <v>276</v>
      </c>
      <c r="R979" t="s">
        <v>276</v>
      </c>
      <c r="S979" t="s">
        <v>276</v>
      </c>
      <c r="T979" t="s">
        <v>47</v>
      </c>
      <c r="U979" t="s">
        <v>26</v>
      </c>
    </row>
    <row r="980" hidden="1">
      <c r="A980" s="15" t="str">
        <f t="shared" ref="A980:A986" si="93">if(OR(G980="Secondary Relay",G980="Prime Relay"),F980,join("",if(B980="East Rim","E",if(B980="South Rim","S",if(B980="West Rim","W","N"))),C980,D980,":",E980,if(F980="S","",F980)))</f>
        <v>E41:0a</v>
      </c>
      <c r="B980" s="15" t="s">
        <v>273</v>
      </c>
      <c r="C980" s="8">
        <v>4.0</v>
      </c>
      <c r="D980" s="8">
        <v>1.0</v>
      </c>
      <c r="E980" s="15">
        <v>0.0</v>
      </c>
      <c r="F980" s="8" t="s">
        <v>6</v>
      </c>
      <c r="G980" s="15" t="s">
        <v>23</v>
      </c>
      <c r="H980" s="15" t="s">
        <v>88</v>
      </c>
      <c r="I980" s="15" t="s">
        <v>486</v>
      </c>
      <c r="J980" s="16">
        <v>0.0</v>
      </c>
      <c r="K980" s="21">
        <v>1276.0</v>
      </c>
      <c r="L980" s="21">
        <v>1228.0</v>
      </c>
      <c r="M980" s="21">
        <v>1253.0</v>
      </c>
      <c r="N980" s="18" t="s">
        <v>26</v>
      </c>
      <c r="O980" s="13" t="s">
        <v>332</v>
      </c>
      <c r="P980" t="s">
        <v>47</v>
      </c>
      <c r="Q980" t="s">
        <v>276</v>
      </c>
      <c r="R980" t="s">
        <v>276</v>
      </c>
      <c r="S980" t="s">
        <v>26</v>
      </c>
      <c r="T980" t="s">
        <v>26</v>
      </c>
      <c r="U980" t="s">
        <v>26</v>
      </c>
    </row>
    <row r="981" hidden="1">
      <c r="A981" s="15" t="str">
        <f t="shared" si="93"/>
        <v>E41:0b</v>
      </c>
      <c r="B981" s="15" t="s">
        <v>273</v>
      </c>
      <c r="C981" s="8">
        <v>4.0</v>
      </c>
      <c r="D981" s="8">
        <v>1.0</v>
      </c>
      <c r="E981" s="15">
        <v>0.0</v>
      </c>
      <c r="F981" s="8" t="s">
        <v>7</v>
      </c>
      <c r="G981" s="15" t="s">
        <v>23</v>
      </c>
      <c r="H981" s="15" t="s">
        <v>288</v>
      </c>
      <c r="I981" s="15" t="s">
        <v>425</v>
      </c>
      <c r="J981" s="16">
        <v>0.0</v>
      </c>
      <c r="K981" s="21">
        <v>730.0</v>
      </c>
      <c r="L981" s="21">
        <v>723.0</v>
      </c>
      <c r="M981" s="21">
        <v>727.0</v>
      </c>
      <c r="N981" s="18" t="s">
        <v>26</v>
      </c>
      <c r="O981" s="13" t="s">
        <v>310</v>
      </c>
      <c r="P981" t="s">
        <v>57</v>
      </c>
      <c r="Q981" t="s">
        <v>57</v>
      </c>
      <c r="R981" t="s">
        <v>57</v>
      </c>
      <c r="S981" t="s">
        <v>276</v>
      </c>
      <c r="T981" t="s">
        <v>37</v>
      </c>
      <c r="U981" t="s">
        <v>26</v>
      </c>
    </row>
    <row r="982" hidden="1">
      <c r="A982" s="15" t="str">
        <f t="shared" si="93"/>
        <v>E41:0c</v>
      </c>
      <c r="B982" s="15" t="s">
        <v>273</v>
      </c>
      <c r="C982" s="8">
        <v>4.0</v>
      </c>
      <c r="D982" s="8">
        <v>1.0</v>
      </c>
      <c r="E982" s="15">
        <v>0.0</v>
      </c>
      <c r="F982" s="8" t="s">
        <v>8</v>
      </c>
      <c r="G982" s="15" t="s">
        <v>23</v>
      </c>
      <c r="H982" s="15" t="s">
        <v>93</v>
      </c>
      <c r="I982" s="15" t="s">
        <v>312</v>
      </c>
      <c r="J982" s="16">
        <v>0.0</v>
      </c>
      <c r="K982" s="21">
        <v>577.0</v>
      </c>
      <c r="L982" s="21">
        <v>533.0</v>
      </c>
      <c r="M982" s="21">
        <v>553.0</v>
      </c>
      <c r="N982" s="18" t="s">
        <v>26</v>
      </c>
      <c r="O982" s="13" t="s">
        <v>415</v>
      </c>
      <c r="P982" t="s">
        <v>276</v>
      </c>
      <c r="Q982" t="s">
        <v>276</v>
      </c>
      <c r="R982" t="s">
        <v>276</v>
      </c>
      <c r="S982" t="s">
        <v>47</v>
      </c>
      <c r="T982" t="s">
        <v>26</v>
      </c>
      <c r="U982" t="s">
        <v>26</v>
      </c>
    </row>
    <row r="983" hidden="1">
      <c r="A983" s="15" t="str">
        <f t="shared" si="93"/>
        <v>E41:0d</v>
      </c>
      <c r="B983" s="15" t="s">
        <v>273</v>
      </c>
      <c r="C983" s="8">
        <v>4.0</v>
      </c>
      <c r="D983" s="8">
        <v>1.0</v>
      </c>
      <c r="E983" s="15">
        <v>0.0</v>
      </c>
      <c r="F983" s="8" t="s">
        <v>9</v>
      </c>
      <c r="G983" s="15" t="s">
        <v>23</v>
      </c>
      <c r="H983" s="15" t="s">
        <v>291</v>
      </c>
      <c r="I983" s="15" t="s">
        <v>546</v>
      </c>
      <c r="J983" s="16">
        <v>0.0</v>
      </c>
      <c r="K983" s="21">
        <v>510.0</v>
      </c>
      <c r="L983" s="21">
        <v>502.0</v>
      </c>
      <c r="M983" s="21">
        <v>508.0</v>
      </c>
      <c r="N983" s="18" t="s">
        <v>26</v>
      </c>
      <c r="O983" s="13" t="s">
        <v>293</v>
      </c>
      <c r="P983" t="s">
        <v>57</v>
      </c>
      <c r="Q983" t="s">
        <v>57</v>
      </c>
      <c r="R983" t="s">
        <v>276</v>
      </c>
      <c r="S983" t="s">
        <v>47</v>
      </c>
      <c r="T983" t="s">
        <v>47</v>
      </c>
      <c r="U983" t="s">
        <v>26</v>
      </c>
    </row>
    <row r="984" hidden="1">
      <c r="A984" s="15" t="str">
        <f t="shared" si="93"/>
        <v>E41:0e</v>
      </c>
      <c r="B984" s="15" t="s">
        <v>273</v>
      </c>
      <c r="C984" s="8">
        <v>4.0</v>
      </c>
      <c r="D984" s="8">
        <v>1.0</v>
      </c>
      <c r="E984" s="15">
        <v>0.0</v>
      </c>
      <c r="F984" s="8" t="s">
        <v>10</v>
      </c>
      <c r="G984" s="15" t="s">
        <v>23</v>
      </c>
      <c r="H984" s="15" t="s">
        <v>87</v>
      </c>
      <c r="I984" s="15" t="s">
        <v>427</v>
      </c>
      <c r="J984" s="16">
        <v>1.0</v>
      </c>
      <c r="K984" s="21">
        <v>84.0</v>
      </c>
      <c r="L984" s="21">
        <v>79.0</v>
      </c>
      <c r="M984" s="21">
        <v>84.0</v>
      </c>
      <c r="N984" s="18">
        <v>0.46</v>
      </c>
      <c r="O984" s="13" t="s">
        <v>419</v>
      </c>
      <c r="P984" t="s">
        <v>57</v>
      </c>
      <c r="Q984" t="s">
        <v>26</v>
      </c>
      <c r="R984" t="s">
        <v>57</v>
      </c>
      <c r="S984" t="s">
        <v>26</v>
      </c>
      <c r="T984" t="s">
        <v>47</v>
      </c>
      <c r="U984" t="s">
        <v>26</v>
      </c>
    </row>
    <row r="985" hidden="1">
      <c r="A985" s="15" t="str">
        <f t="shared" si="93"/>
        <v>E41 Secondary Relay</v>
      </c>
      <c r="B985" s="15" t="s">
        <v>273</v>
      </c>
      <c r="C985" s="8">
        <v>4.0</v>
      </c>
      <c r="D985" s="8">
        <v>1.0</v>
      </c>
      <c r="E985" s="15">
        <v>0.0</v>
      </c>
      <c r="F985" s="8" t="s">
        <v>618</v>
      </c>
      <c r="G985" s="8" t="s">
        <v>300</v>
      </c>
      <c r="H985" s="38"/>
      <c r="I985" s="38"/>
      <c r="J985" s="16"/>
      <c r="K985" s="21"/>
      <c r="L985" s="21"/>
      <c r="M985" s="21"/>
      <c r="N985" s="18"/>
      <c r="O985" s="13"/>
      <c r="P985" s="38"/>
      <c r="Q985" s="38"/>
      <c r="R985" s="38"/>
      <c r="S985" s="38"/>
      <c r="T985" s="38"/>
      <c r="U985" s="38"/>
    </row>
    <row r="986" hidden="1">
      <c r="A986" s="15" t="str">
        <f t="shared" si="93"/>
        <v>E41:0f</v>
      </c>
      <c r="B986" s="15" t="s">
        <v>273</v>
      </c>
      <c r="C986" s="8">
        <v>4.0</v>
      </c>
      <c r="D986" s="8">
        <v>1.0</v>
      </c>
      <c r="E986" s="15">
        <v>0.0</v>
      </c>
      <c r="F986" s="8" t="s">
        <v>11</v>
      </c>
      <c r="G986" s="15" t="s">
        <v>23</v>
      </c>
      <c r="H986" s="15" t="s">
        <v>93</v>
      </c>
      <c r="I986" s="15" t="s">
        <v>439</v>
      </c>
      <c r="J986" s="16">
        <v>2.0</v>
      </c>
      <c r="K986" s="21">
        <v>44.0</v>
      </c>
      <c r="L986" s="21">
        <v>-18.0</v>
      </c>
      <c r="M986" s="21">
        <v>12.0</v>
      </c>
      <c r="N986" s="18">
        <v>0.12</v>
      </c>
      <c r="O986" s="13" t="s">
        <v>389</v>
      </c>
      <c r="P986" t="s">
        <v>37</v>
      </c>
      <c r="Q986" t="s">
        <v>57</v>
      </c>
      <c r="R986" t="s">
        <v>57</v>
      </c>
      <c r="S986" t="s">
        <v>26</v>
      </c>
      <c r="T986" t="s">
        <v>311</v>
      </c>
      <c r="U986" t="s">
        <v>26</v>
      </c>
    </row>
    <row r="987">
      <c r="A987" s="15" t="str">
        <f t="shared" ref="A987:A988" si="94">if(OR(G987="Secondary Relay",G987="Prime Relay",G987="Citadel Class Relay"),F987,join("",if(B987="East Rim","E",if(B987="South Rim","S",if(B987="West Rim","W","N"))),C987,D987,":",E987,if(F987="S","",F987)))</f>
        <v>E41:0g</v>
      </c>
      <c r="B987" s="15" t="s">
        <v>273</v>
      </c>
      <c r="C987" s="8">
        <v>4.0</v>
      </c>
      <c r="D987" s="8">
        <v>1.0</v>
      </c>
      <c r="E987" s="15">
        <v>0.0</v>
      </c>
      <c r="F987" s="8" t="s">
        <v>12</v>
      </c>
      <c r="G987" s="15" t="s">
        <v>22</v>
      </c>
      <c r="H987" s="15" t="s">
        <v>92</v>
      </c>
      <c r="I987" s="15" t="s">
        <v>456</v>
      </c>
      <c r="J987" s="16">
        <v>4.0</v>
      </c>
      <c r="K987" s="21">
        <v>-222.0</v>
      </c>
      <c r="L987" s="21">
        <v>-236.0</v>
      </c>
      <c r="M987" s="21">
        <v>-228.0</v>
      </c>
      <c r="N987" s="18" t="s">
        <v>26</v>
      </c>
      <c r="O987" s="13" t="s">
        <v>419</v>
      </c>
      <c r="P987" t="s">
        <v>37</v>
      </c>
      <c r="Q987" t="s">
        <v>57</v>
      </c>
      <c r="R987" t="s">
        <v>57</v>
      </c>
      <c r="S987" t="s">
        <v>26</v>
      </c>
      <c r="T987" t="s">
        <v>26</v>
      </c>
      <c r="U987" t="s">
        <v>26</v>
      </c>
    </row>
    <row r="988" hidden="1">
      <c r="A988" s="15" t="str">
        <f t="shared" si="94"/>
        <v>E41:0</v>
      </c>
      <c r="B988" s="15" t="s">
        <v>273</v>
      </c>
      <c r="C988" s="15">
        <v>4.0</v>
      </c>
      <c r="D988" s="15">
        <v>1.0</v>
      </c>
      <c r="E988" s="15">
        <v>0.0</v>
      </c>
      <c r="F988" s="8" t="s">
        <v>302</v>
      </c>
      <c r="G988" s="8" t="s">
        <v>303</v>
      </c>
      <c r="H988" s="15" t="s">
        <v>278</v>
      </c>
      <c r="I988" s="15" t="s">
        <v>410</v>
      </c>
      <c r="J988" s="16"/>
      <c r="K988" s="21"/>
      <c r="L988" s="21"/>
      <c r="M988" s="21"/>
      <c r="N988" s="18"/>
      <c r="O988" s="13"/>
      <c r="P988" t="s">
        <v>37</v>
      </c>
      <c r="Q988" t="s">
        <v>276</v>
      </c>
      <c r="R988" t="s">
        <v>311</v>
      </c>
      <c r="S988" t="s">
        <v>57</v>
      </c>
      <c r="T988" t="s">
        <v>311</v>
      </c>
      <c r="U988" t="s">
        <v>26</v>
      </c>
    </row>
    <row r="989" hidden="1">
      <c r="A989" s="15" t="str">
        <f t="shared" ref="A989:A993" si="95">if(OR(G989="Secondary Relay",G989="Prime Relay"),F989,join("",if(B989="East Rim","E",if(B989="South Rim","S",if(B989="West Rim","W","N"))),C989,D989,":",E989,if(F989="S","",F989)))</f>
        <v>E41:1a</v>
      </c>
      <c r="B989" s="15" t="s">
        <v>273</v>
      </c>
      <c r="C989" s="8">
        <v>4.0</v>
      </c>
      <c r="D989" s="8">
        <v>1.0</v>
      </c>
      <c r="E989" s="8">
        <v>1.0</v>
      </c>
      <c r="F989" s="8" t="s">
        <v>6</v>
      </c>
      <c r="G989" s="15" t="s">
        <v>23</v>
      </c>
      <c r="H989" s="15" t="s">
        <v>288</v>
      </c>
      <c r="I989" s="15" t="s">
        <v>451</v>
      </c>
      <c r="J989" s="16">
        <v>0.0</v>
      </c>
      <c r="K989" s="21">
        <v>456.0</v>
      </c>
      <c r="L989" s="21">
        <v>417.0</v>
      </c>
      <c r="M989" s="21">
        <v>435.0</v>
      </c>
      <c r="N989" s="18" t="s">
        <v>26</v>
      </c>
      <c r="O989" s="13" t="s">
        <v>323</v>
      </c>
      <c r="P989" t="s">
        <v>276</v>
      </c>
      <c r="Q989" t="s">
        <v>276</v>
      </c>
      <c r="R989" t="s">
        <v>276</v>
      </c>
      <c r="S989" t="s">
        <v>57</v>
      </c>
      <c r="T989" t="s">
        <v>26</v>
      </c>
      <c r="U989" t="s">
        <v>26</v>
      </c>
    </row>
    <row r="990" hidden="1">
      <c r="A990" s="15" t="str">
        <f t="shared" si="95"/>
        <v>E41:1b</v>
      </c>
      <c r="B990" s="15" t="s">
        <v>273</v>
      </c>
      <c r="C990" s="8">
        <v>4.0</v>
      </c>
      <c r="D990" s="8">
        <v>1.0</v>
      </c>
      <c r="E990" s="8">
        <v>1.0</v>
      </c>
      <c r="F990" s="8" t="s">
        <v>7</v>
      </c>
      <c r="G990" s="15" t="s">
        <v>23</v>
      </c>
      <c r="H990" s="15" t="s">
        <v>291</v>
      </c>
      <c r="I990" s="15" t="s">
        <v>619</v>
      </c>
      <c r="J990" s="16">
        <v>0.0</v>
      </c>
      <c r="K990" s="21">
        <v>120.0</v>
      </c>
      <c r="L990" s="21">
        <v>-102.0</v>
      </c>
      <c r="M990" s="21">
        <v>10.0</v>
      </c>
      <c r="N990" s="18" t="s">
        <v>26</v>
      </c>
      <c r="O990" s="13" t="s">
        <v>417</v>
      </c>
      <c r="P990" t="s">
        <v>47</v>
      </c>
      <c r="Q990" t="s">
        <v>57</v>
      </c>
      <c r="R990" t="s">
        <v>26</v>
      </c>
      <c r="S990" t="s">
        <v>37</v>
      </c>
      <c r="T990" t="s">
        <v>26</v>
      </c>
      <c r="U990" t="s">
        <v>26</v>
      </c>
    </row>
    <row r="991" hidden="1">
      <c r="A991" s="15" t="str">
        <f t="shared" si="95"/>
        <v>E41:1c</v>
      </c>
      <c r="B991" s="15" t="s">
        <v>273</v>
      </c>
      <c r="C991" s="8">
        <v>4.0</v>
      </c>
      <c r="D991" s="8">
        <v>1.0</v>
      </c>
      <c r="E991" s="8">
        <v>1.0</v>
      </c>
      <c r="F991" s="8" t="s">
        <v>8</v>
      </c>
      <c r="G991" s="15" t="s">
        <v>23</v>
      </c>
      <c r="H991" s="15" t="s">
        <v>92</v>
      </c>
      <c r="I991" s="15" t="s">
        <v>549</v>
      </c>
      <c r="J991" s="16">
        <v>1.0</v>
      </c>
      <c r="K991" s="21">
        <v>-37.0</v>
      </c>
      <c r="L991" s="21">
        <v>-43.0</v>
      </c>
      <c r="M991" s="21">
        <v>-40.0</v>
      </c>
      <c r="N991" s="18" t="s">
        <v>281</v>
      </c>
      <c r="O991" s="13" t="s">
        <v>336</v>
      </c>
      <c r="P991" t="s">
        <v>57</v>
      </c>
      <c r="Q991" t="s">
        <v>26</v>
      </c>
      <c r="R991" t="s">
        <v>47</v>
      </c>
      <c r="S991" t="s">
        <v>37</v>
      </c>
      <c r="T991" t="s">
        <v>26</v>
      </c>
      <c r="U991" t="s">
        <v>26</v>
      </c>
    </row>
    <row r="992">
      <c r="A992" s="15" t="str">
        <f t="shared" si="95"/>
        <v>E41:1d</v>
      </c>
      <c r="B992" s="15" t="s">
        <v>273</v>
      </c>
      <c r="C992" s="8">
        <v>4.0</v>
      </c>
      <c r="D992" s="8">
        <v>1.0</v>
      </c>
      <c r="E992" s="8">
        <v>1.0</v>
      </c>
      <c r="F992" s="8" t="s">
        <v>9</v>
      </c>
      <c r="G992" s="15" t="s">
        <v>22</v>
      </c>
      <c r="H992" s="15" t="s">
        <v>92</v>
      </c>
      <c r="I992" s="15" t="s">
        <v>385</v>
      </c>
      <c r="J992" s="16">
        <v>3.0</v>
      </c>
      <c r="K992" s="21">
        <v>-210.0</v>
      </c>
      <c r="L992" s="21">
        <v>-242.0</v>
      </c>
      <c r="M992" s="21">
        <v>-224.0</v>
      </c>
      <c r="N992" s="18" t="s">
        <v>26</v>
      </c>
      <c r="O992" s="13" t="s">
        <v>386</v>
      </c>
      <c r="P992" t="s">
        <v>57</v>
      </c>
      <c r="Q992" t="s">
        <v>276</v>
      </c>
      <c r="R992" t="s">
        <v>57</v>
      </c>
      <c r="S992" t="s">
        <v>47</v>
      </c>
      <c r="T992" t="s">
        <v>26</v>
      </c>
      <c r="U992" t="s">
        <v>47</v>
      </c>
    </row>
    <row r="993">
      <c r="A993" s="15" t="str">
        <f t="shared" si="95"/>
        <v>E41:1e</v>
      </c>
      <c r="B993" s="15" t="s">
        <v>273</v>
      </c>
      <c r="C993" s="8">
        <v>4.0</v>
      </c>
      <c r="D993" s="8">
        <v>1.0</v>
      </c>
      <c r="E993" s="8">
        <v>1.0</v>
      </c>
      <c r="F993" s="8" t="s">
        <v>10</v>
      </c>
      <c r="G993" s="15" t="s">
        <v>22</v>
      </c>
      <c r="H993" s="15" t="s">
        <v>92</v>
      </c>
      <c r="I993" s="15" t="s">
        <v>456</v>
      </c>
      <c r="J993" s="16">
        <v>5.0</v>
      </c>
      <c r="K993" s="21">
        <v>-234.0</v>
      </c>
      <c r="L993" s="21">
        <v>-243.0</v>
      </c>
      <c r="M993" s="21">
        <v>-240.0</v>
      </c>
      <c r="N993" s="18" t="s">
        <v>26</v>
      </c>
      <c r="O993" s="13" t="s">
        <v>290</v>
      </c>
      <c r="P993" t="s">
        <v>57</v>
      </c>
      <c r="Q993" t="s">
        <v>57</v>
      </c>
      <c r="R993" t="s">
        <v>276</v>
      </c>
      <c r="S993" t="s">
        <v>47</v>
      </c>
      <c r="T993" t="s">
        <v>26</v>
      </c>
      <c r="U993" t="s">
        <v>26</v>
      </c>
    </row>
    <row r="994" hidden="1">
      <c r="A994" s="15" t="str">
        <f>if(OR(G994="Secondary Relay",G994="Prime Relay",G994="Citadel Class Relay"),F994,join("",if(B994="East Rim","E",if(B994="South Rim","S",if(B994="West Rim","W","N"))),C994,D994,":",E994,if(F994="S","",F994)))</f>
        <v>E41:1</v>
      </c>
      <c r="B994" s="15" t="s">
        <v>273</v>
      </c>
      <c r="C994" s="15">
        <v>4.0</v>
      </c>
      <c r="D994" s="15">
        <v>1.0</v>
      </c>
      <c r="E994" s="15">
        <v>1.0</v>
      </c>
      <c r="F994" s="8" t="s">
        <v>302</v>
      </c>
      <c r="G994" s="8" t="s">
        <v>303</v>
      </c>
      <c r="H994" s="15" t="s">
        <v>278</v>
      </c>
      <c r="I994" s="15" t="s">
        <v>620</v>
      </c>
      <c r="J994" s="16"/>
      <c r="K994" s="21"/>
      <c r="L994" s="21"/>
      <c r="M994" s="21"/>
      <c r="N994" s="18"/>
      <c r="O994" s="13"/>
      <c r="P994" t="s">
        <v>57</v>
      </c>
      <c r="Q994" t="s">
        <v>57</v>
      </c>
      <c r="R994" t="s">
        <v>276</v>
      </c>
      <c r="S994" t="s">
        <v>47</v>
      </c>
      <c r="T994" t="s">
        <v>26</v>
      </c>
      <c r="U994" t="s">
        <v>26</v>
      </c>
    </row>
    <row r="995" hidden="1">
      <c r="A995" s="15" t="str">
        <f t="shared" ref="A995:A997" si="96">if(OR(G995="Secondary Relay",G995="Prime Relay"),F995,join("",if(B995="East Rim","E",if(B995="South Rim","S",if(B995="West Rim","W","N"))),C995,D995,":",E995,if(F995="S","",F995)))</f>
        <v>E41:2a</v>
      </c>
      <c r="B995" s="15" t="s">
        <v>273</v>
      </c>
      <c r="C995" s="8">
        <v>4.0</v>
      </c>
      <c r="D995" s="8">
        <v>1.0</v>
      </c>
      <c r="E995" s="8">
        <v>2.0</v>
      </c>
      <c r="F995" s="8" t="s">
        <v>6</v>
      </c>
      <c r="G995" s="15" t="s">
        <v>23</v>
      </c>
      <c r="H995" s="15" t="s">
        <v>93</v>
      </c>
      <c r="I995" s="15" t="s">
        <v>560</v>
      </c>
      <c r="J995" s="16">
        <v>0.0</v>
      </c>
      <c r="K995" s="21">
        <v>1351.0</v>
      </c>
      <c r="L995" s="21">
        <v>368.0</v>
      </c>
      <c r="M995" s="21">
        <v>859.0</v>
      </c>
      <c r="N995" s="18" t="s">
        <v>26</v>
      </c>
      <c r="O995" s="13" t="s">
        <v>310</v>
      </c>
      <c r="P995" t="s">
        <v>37</v>
      </c>
      <c r="Q995" t="s">
        <v>311</v>
      </c>
      <c r="R995" t="s">
        <v>57</v>
      </c>
      <c r="S995" t="s">
        <v>57</v>
      </c>
      <c r="T995" t="s">
        <v>47</v>
      </c>
      <c r="U995" t="s">
        <v>37</v>
      </c>
    </row>
    <row r="996" hidden="1">
      <c r="A996" s="15" t="str">
        <f t="shared" si="96"/>
        <v>E41:2b</v>
      </c>
      <c r="B996" s="15" t="s">
        <v>273</v>
      </c>
      <c r="C996" s="8">
        <v>4.0</v>
      </c>
      <c r="D996" s="8">
        <v>1.0</v>
      </c>
      <c r="E996" s="8">
        <v>2.0</v>
      </c>
      <c r="F996" s="8" t="s">
        <v>7</v>
      </c>
      <c r="G996" s="15" t="s">
        <v>23</v>
      </c>
      <c r="H996" s="15" t="s">
        <v>278</v>
      </c>
      <c r="I996" s="15" t="s">
        <v>621</v>
      </c>
      <c r="J996" s="16">
        <v>1.0</v>
      </c>
      <c r="K996" s="21">
        <v>584.0</v>
      </c>
      <c r="L996" s="21">
        <v>584.0</v>
      </c>
      <c r="M996" s="21">
        <v>584.0</v>
      </c>
      <c r="N996" s="18" t="s">
        <v>26</v>
      </c>
      <c r="O996" s="13" t="s">
        <v>297</v>
      </c>
      <c r="P996" t="s">
        <v>276</v>
      </c>
      <c r="Q996" t="s">
        <v>276</v>
      </c>
      <c r="R996" t="s">
        <v>47</v>
      </c>
      <c r="S996" t="s">
        <v>276</v>
      </c>
      <c r="T996" t="s">
        <v>26</v>
      </c>
      <c r="U996" t="s">
        <v>26</v>
      </c>
    </row>
    <row r="997" hidden="1">
      <c r="A997" s="15" t="str">
        <f t="shared" si="96"/>
        <v>E41:2c</v>
      </c>
      <c r="B997" s="15" t="s">
        <v>273</v>
      </c>
      <c r="C997" s="8">
        <v>4.0</v>
      </c>
      <c r="D997" s="8">
        <v>1.0</v>
      </c>
      <c r="E997" s="8">
        <v>2.0</v>
      </c>
      <c r="F997" s="8" t="s">
        <v>8</v>
      </c>
      <c r="G997" s="15" t="s">
        <v>22</v>
      </c>
      <c r="H997" s="15" t="s">
        <v>92</v>
      </c>
      <c r="I997" s="15" t="s">
        <v>328</v>
      </c>
      <c r="J997" s="16">
        <v>0.0</v>
      </c>
      <c r="K997" s="21">
        <v>-211.0</v>
      </c>
      <c r="L997" s="21">
        <v>-232.0</v>
      </c>
      <c r="M997" s="21">
        <v>-223.0</v>
      </c>
      <c r="N997" s="18" t="s">
        <v>26</v>
      </c>
      <c r="O997" s="13" t="s">
        <v>315</v>
      </c>
      <c r="P997" t="s">
        <v>311</v>
      </c>
      <c r="Q997" t="s">
        <v>276</v>
      </c>
      <c r="R997" t="s">
        <v>26</v>
      </c>
      <c r="S997" t="s">
        <v>57</v>
      </c>
      <c r="T997" t="s">
        <v>47</v>
      </c>
      <c r="U997" t="s">
        <v>26</v>
      </c>
    </row>
    <row r="998" hidden="1">
      <c r="A998" s="15" t="str">
        <f>if(OR(G998="Secondary Relay",G998="Prime Relay",G998="Citadel Class Relay"),F998,join("",if(B998="East Rim","E",if(B998="South Rim","S",if(B998="West Rim","W","N"))),C998,D998,":",E998,if(F998="S","",F998)))</f>
        <v>E41:2</v>
      </c>
      <c r="B998" s="15" t="s">
        <v>273</v>
      </c>
      <c r="C998" s="15">
        <v>4.0</v>
      </c>
      <c r="D998" s="15">
        <v>1.0</v>
      </c>
      <c r="E998" s="15">
        <v>2.0</v>
      </c>
      <c r="F998" s="8" t="s">
        <v>302</v>
      </c>
      <c r="G998" s="8" t="s">
        <v>303</v>
      </c>
      <c r="H998" s="15" t="s">
        <v>443</v>
      </c>
      <c r="I998" s="15" t="s">
        <v>622</v>
      </c>
      <c r="J998" s="16"/>
      <c r="K998" s="21"/>
      <c r="L998" s="21"/>
      <c r="M998" s="21"/>
      <c r="N998" s="18"/>
      <c r="O998" s="13"/>
      <c r="P998" t="s">
        <v>47</v>
      </c>
      <c r="Q998" t="s">
        <v>276</v>
      </c>
      <c r="R998" t="s">
        <v>276</v>
      </c>
      <c r="S998" t="s">
        <v>26</v>
      </c>
      <c r="T998" t="s">
        <v>26</v>
      </c>
      <c r="U998" t="s">
        <v>26</v>
      </c>
    </row>
    <row r="999">
      <c r="A999" s="15" t="str">
        <f t="shared" ref="A999:A1003" si="97">if(OR(G999="Secondary Relay",G999="Prime Relay"),F999,join("",if(B999="East Rim","E",if(B999="South Rim","S",if(B999="West Rim","W","N"))),C999,D999,":",E999,if(F999="S","",F999)))</f>
        <v>E41:3a</v>
      </c>
      <c r="B999" s="15" t="s">
        <v>273</v>
      </c>
      <c r="C999" s="8">
        <v>4.0</v>
      </c>
      <c r="D999" s="8">
        <v>1.0</v>
      </c>
      <c r="E999" s="8">
        <v>3.0</v>
      </c>
      <c r="F999" s="8" t="s">
        <v>6</v>
      </c>
      <c r="G999" s="15" t="s">
        <v>22</v>
      </c>
      <c r="H999" s="15" t="s">
        <v>93</v>
      </c>
      <c r="I999" s="15" t="s">
        <v>623</v>
      </c>
      <c r="J999" s="16">
        <v>4.0</v>
      </c>
      <c r="K999" s="21">
        <v>516.0</v>
      </c>
      <c r="L999" s="21">
        <v>515.0</v>
      </c>
      <c r="M999" s="21">
        <v>516.0</v>
      </c>
      <c r="N999" s="18" t="s">
        <v>26</v>
      </c>
      <c r="O999" s="13" t="s">
        <v>415</v>
      </c>
      <c r="P999" t="s">
        <v>57</v>
      </c>
      <c r="Q999" t="s">
        <v>57</v>
      </c>
      <c r="R999" t="s">
        <v>57</v>
      </c>
      <c r="S999" t="s">
        <v>47</v>
      </c>
      <c r="T999" t="s">
        <v>37</v>
      </c>
      <c r="U999" t="s">
        <v>26</v>
      </c>
    </row>
    <row r="1000" hidden="1">
      <c r="A1000" s="15" t="str">
        <f t="shared" si="97"/>
        <v>E41:3b</v>
      </c>
      <c r="B1000" s="15" t="s">
        <v>273</v>
      </c>
      <c r="C1000" s="8">
        <v>4.0</v>
      </c>
      <c r="D1000" s="8">
        <v>1.0</v>
      </c>
      <c r="E1000" s="8">
        <v>3.0</v>
      </c>
      <c r="F1000" s="8" t="s">
        <v>7</v>
      </c>
      <c r="G1000" s="15" t="s">
        <v>23</v>
      </c>
      <c r="H1000" s="15" t="s">
        <v>291</v>
      </c>
      <c r="I1000" s="15" t="s">
        <v>609</v>
      </c>
      <c r="J1000" s="16">
        <v>0.0</v>
      </c>
      <c r="K1000" s="21">
        <v>184.0</v>
      </c>
      <c r="L1000" s="21">
        <v>-175.0</v>
      </c>
      <c r="M1000" s="21">
        <v>7.0</v>
      </c>
      <c r="N1000" s="18" t="s">
        <v>26</v>
      </c>
      <c r="O1000" s="13" t="s">
        <v>419</v>
      </c>
      <c r="P1000" t="s">
        <v>57</v>
      </c>
      <c r="Q1000" t="s">
        <v>276</v>
      </c>
      <c r="R1000" t="s">
        <v>57</v>
      </c>
      <c r="S1000" t="s">
        <v>37</v>
      </c>
      <c r="T1000" t="s">
        <v>26</v>
      </c>
      <c r="U1000" t="s">
        <v>26</v>
      </c>
    </row>
    <row r="1001" hidden="1">
      <c r="A1001" s="15" t="str">
        <f t="shared" si="97"/>
        <v>E41:3c</v>
      </c>
      <c r="B1001" s="15" t="s">
        <v>273</v>
      </c>
      <c r="C1001" s="8">
        <v>4.0</v>
      </c>
      <c r="D1001" s="8">
        <v>1.0</v>
      </c>
      <c r="E1001" s="8">
        <v>3.0</v>
      </c>
      <c r="F1001" s="8" t="s">
        <v>8</v>
      </c>
      <c r="G1001" s="15" t="s">
        <v>24</v>
      </c>
      <c r="H1001" s="15" t="s">
        <v>317</v>
      </c>
      <c r="I1001" s="15" t="s">
        <v>331</v>
      </c>
      <c r="J1001" s="16">
        <v>1.0</v>
      </c>
      <c r="K1001" s="21">
        <v>16.0</v>
      </c>
      <c r="L1001" s="21">
        <v>8.0</v>
      </c>
      <c r="M1001" s="21">
        <v>10.0</v>
      </c>
      <c r="N1001" s="18">
        <v>0.28</v>
      </c>
      <c r="O1001" s="13" t="s">
        <v>354</v>
      </c>
      <c r="P1001" t="s">
        <v>57</v>
      </c>
      <c r="Q1001" t="s">
        <v>57</v>
      </c>
      <c r="R1001" t="s">
        <v>57</v>
      </c>
      <c r="S1001" t="s">
        <v>37</v>
      </c>
      <c r="T1001" t="s">
        <v>26</v>
      </c>
      <c r="U1001" t="s">
        <v>26</v>
      </c>
    </row>
    <row r="1002" hidden="1">
      <c r="A1002" s="15" t="str">
        <f t="shared" si="97"/>
        <v>E41:3d</v>
      </c>
      <c r="B1002" s="15" t="s">
        <v>273</v>
      </c>
      <c r="C1002" s="8">
        <v>4.0</v>
      </c>
      <c r="D1002" s="8">
        <v>1.0</v>
      </c>
      <c r="E1002" s="8">
        <v>3.0</v>
      </c>
      <c r="F1002" s="8" t="s">
        <v>9</v>
      </c>
      <c r="G1002" s="15" t="s">
        <v>23</v>
      </c>
      <c r="H1002" s="15" t="s">
        <v>92</v>
      </c>
      <c r="I1002" s="15" t="s">
        <v>624</v>
      </c>
      <c r="J1002" s="16">
        <v>0.0</v>
      </c>
      <c r="K1002" s="21">
        <v>-49.0</v>
      </c>
      <c r="L1002" s="21">
        <v>-76.0</v>
      </c>
      <c r="M1002" s="21">
        <v>-65.0</v>
      </c>
      <c r="N1002" s="18" t="s">
        <v>281</v>
      </c>
      <c r="O1002" s="13" t="s">
        <v>310</v>
      </c>
      <c r="P1002" t="s">
        <v>276</v>
      </c>
      <c r="Q1002" t="s">
        <v>276</v>
      </c>
      <c r="R1002" t="s">
        <v>57</v>
      </c>
      <c r="S1002" t="s">
        <v>311</v>
      </c>
      <c r="T1002" t="s">
        <v>47</v>
      </c>
      <c r="U1002" t="s">
        <v>26</v>
      </c>
    </row>
    <row r="1003" hidden="1">
      <c r="A1003" s="15" t="str">
        <f t="shared" si="97"/>
        <v>E41:3e</v>
      </c>
      <c r="B1003" s="15" t="s">
        <v>273</v>
      </c>
      <c r="C1003" s="8">
        <v>4.0</v>
      </c>
      <c r="D1003" s="8">
        <v>1.0</v>
      </c>
      <c r="E1003" s="8">
        <v>3.0</v>
      </c>
      <c r="F1003" s="8" t="s">
        <v>10</v>
      </c>
      <c r="G1003" s="15" t="s">
        <v>23</v>
      </c>
      <c r="H1003" s="15" t="s">
        <v>92</v>
      </c>
      <c r="I1003" s="15" t="s">
        <v>625</v>
      </c>
      <c r="J1003" s="16">
        <v>1.0</v>
      </c>
      <c r="K1003" s="21">
        <v>-81.0</v>
      </c>
      <c r="L1003" s="21">
        <v>-134.0</v>
      </c>
      <c r="M1003" s="21">
        <v>-109.0</v>
      </c>
      <c r="N1003" s="18" t="s">
        <v>281</v>
      </c>
      <c r="O1003" s="13" t="s">
        <v>419</v>
      </c>
      <c r="P1003" t="s">
        <v>311</v>
      </c>
      <c r="Q1003" t="s">
        <v>57</v>
      </c>
      <c r="R1003" t="s">
        <v>37</v>
      </c>
      <c r="S1003" t="s">
        <v>57</v>
      </c>
      <c r="T1003" t="s">
        <v>26</v>
      </c>
      <c r="U1003" t="s">
        <v>26</v>
      </c>
    </row>
    <row r="1004" hidden="1">
      <c r="A1004" s="15" t="str">
        <f>if(OR(G1004="Secondary Relay",G1004="Prime Relay",G1004="Citadel Class Relay"),F1004,join("",if(B1004="East Rim","E",if(B1004="South Rim","S",if(B1004="West Rim","W","N"))),C1004,D1004,":",E1004,if(F1004="S","",F1004)))</f>
        <v>E41:3</v>
      </c>
      <c r="B1004" s="15" t="s">
        <v>273</v>
      </c>
      <c r="C1004" s="15">
        <v>4.0</v>
      </c>
      <c r="D1004" s="15">
        <v>1.0</v>
      </c>
      <c r="E1004" s="15">
        <v>3.0</v>
      </c>
      <c r="F1004" s="8" t="s">
        <v>302</v>
      </c>
      <c r="G1004" s="8" t="s">
        <v>303</v>
      </c>
      <c r="H1004" s="15" t="s">
        <v>278</v>
      </c>
      <c r="I1004" s="15" t="s">
        <v>470</v>
      </c>
      <c r="J1004" s="16"/>
      <c r="K1004" s="21"/>
      <c r="L1004" s="21"/>
      <c r="M1004" s="21"/>
      <c r="N1004" s="18"/>
      <c r="O1004" s="13"/>
      <c r="P1004" t="s">
        <v>276</v>
      </c>
      <c r="Q1004" t="s">
        <v>57</v>
      </c>
      <c r="R1004" t="s">
        <v>47</v>
      </c>
      <c r="S1004" t="s">
        <v>47</v>
      </c>
      <c r="T1004" t="s">
        <v>26</v>
      </c>
      <c r="U1004" t="s">
        <v>26</v>
      </c>
    </row>
    <row r="1005" hidden="1">
      <c r="A1005" s="15" t="str">
        <f t="shared" ref="A1005:A1010" si="98">if(OR(G1005="Secondary Relay",G1005="Prime Relay"),F1005,join("",if(B1005="East Rim","E",if(B1005="South Rim","S",if(B1005="West Rim","W","N"))),C1005,D1005,":",E1005,if(F1005="S","",F1005)))</f>
        <v>E41:4a</v>
      </c>
      <c r="B1005" s="15" t="s">
        <v>273</v>
      </c>
      <c r="C1005" s="8">
        <v>4.0</v>
      </c>
      <c r="D1005" s="8">
        <v>1.0</v>
      </c>
      <c r="E1005" s="8">
        <v>4.0</v>
      </c>
      <c r="F1005" s="8" t="s">
        <v>6</v>
      </c>
      <c r="G1005" s="15" t="s">
        <v>23</v>
      </c>
      <c r="H1005" s="15" t="s">
        <v>291</v>
      </c>
      <c r="I1005" s="15" t="s">
        <v>593</v>
      </c>
      <c r="J1005" s="16">
        <v>0.0</v>
      </c>
      <c r="K1005" s="21">
        <v>511.0</v>
      </c>
      <c r="L1005" s="21">
        <v>387.0</v>
      </c>
      <c r="M1005" s="21">
        <v>447.0</v>
      </c>
      <c r="N1005" s="18" t="s">
        <v>26</v>
      </c>
      <c r="O1005" s="13" t="s">
        <v>384</v>
      </c>
      <c r="P1005" t="s">
        <v>57</v>
      </c>
      <c r="Q1005" t="s">
        <v>57</v>
      </c>
      <c r="R1005" t="s">
        <v>276</v>
      </c>
      <c r="S1005" t="s">
        <v>37</v>
      </c>
      <c r="T1005" t="s">
        <v>47</v>
      </c>
      <c r="U1005" t="s">
        <v>311</v>
      </c>
    </row>
    <row r="1006" hidden="1">
      <c r="A1006" s="15" t="str">
        <f t="shared" si="98"/>
        <v>E41:4b</v>
      </c>
      <c r="B1006" s="15" t="s">
        <v>273</v>
      </c>
      <c r="C1006" s="8">
        <v>4.0</v>
      </c>
      <c r="D1006" s="8">
        <v>1.0</v>
      </c>
      <c r="E1006" s="8">
        <v>4.0</v>
      </c>
      <c r="F1006" s="8" t="s">
        <v>7</v>
      </c>
      <c r="G1006" s="15" t="s">
        <v>23</v>
      </c>
      <c r="H1006" s="15" t="s">
        <v>288</v>
      </c>
      <c r="I1006" s="15" t="s">
        <v>583</v>
      </c>
      <c r="J1006" s="16">
        <v>1.0</v>
      </c>
      <c r="K1006" s="21">
        <v>191.0</v>
      </c>
      <c r="L1006" s="21">
        <v>133.0</v>
      </c>
      <c r="M1006" s="21">
        <v>164.0</v>
      </c>
      <c r="N1006" s="18" t="s">
        <v>26</v>
      </c>
      <c r="O1006" s="13" t="s">
        <v>336</v>
      </c>
      <c r="P1006" t="s">
        <v>276</v>
      </c>
      <c r="Q1006" t="s">
        <v>311</v>
      </c>
      <c r="R1006" t="s">
        <v>311</v>
      </c>
      <c r="S1006" t="s">
        <v>47</v>
      </c>
      <c r="T1006" t="s">
        <v>37</v>
      </c>
      <c r="U1006" t="s">
        <v>26</v>
      </c>
    </row>
    <row r="1007" hidden="1">
      <c r="A1007" s="15" t="str">
        <f t="shared" si="98"/>
        <v>E41:4c</v>
      </c>
      <c r="B1007" s="15" t="s">
        <v>273</v>
      </c>
      <c r="C1007" s="8">
        <v>4.0</v>
      </c>
      <c r="D1007" s="8">
        <v>1.0</v>
      </c>
      <c r="E1007" s="8">
        <v>4.0</v>
      </c>
      <c r="F1007" s="8" t="s">
        <v>8</v>
      </c>
      <c r="G1007" s="15" t="s">
        <v>23</v>
      </c>
      <c r="H1007" s="15" t="s">
        <v>278</v>
      </c>
      <c r="I1007" s="15" t="s">
        <v>626</v>
      </c>
      <c r="J1007" s="16">
        <v>2.0</v>
      </c>
      <c r="K1007" s="21">
        <v>32.0</v>
      </c>
      <c r="L1007" s="21">
        <v>-82.0</v>
      </c>
      <c r="M1007" s="21">
        <v>-25.0</v>
      </c>
      <c r="N1007" s="18" t="s">
        <v>26</v>
      </c>
      <c r="O1007" s="13" t="s">
        <v>494</v>
      </c>
      <c r="P1007" t="s">
        <v>57</v>
      </c>
      <c r="Q1007" t="s">
        <v>57</v>
      </c>
      <c r="R1007" t="s">
        <v>57</v>
      </c>
      <c r="S1007" t="s">
        <v>37</v>
      </c>
      <c r="T1007" t="s">
        <v>37</v>
      </c>
      <c r="U1007" t="s">
        <v>26</v>
      </c>
    </row>
    <row r="1008">
      <c r="A1008" s="15" t="str">
        <f t="shared" si="98"/>
        <v>E41:4d</v>
      </c>
      <c r="B1008" s="15" t="s">
        <v>273</v>
      </c>
      <c r="C1008" s="8">
        <v>4.0</v>
      </c>
      <c r="D1008" s="8">
        <v>1.0</v>
      </c>
      <c r="E1008" s="8">
        <v>4.0</v>
      </c>
      <c r="F1008" s="8" t="s">
        <v>9</v>
      </c>
      <c r="G1008" s="15" t="s">
        <v>22</v>
      </c>
      <c r="H1008" s="15" t="s">
        <v>91</v>
      </c>
      <c r="I1008" s="15" t="s">
        <v>535</v>
      </c>
      <c r="J1008" s="16">
        <v>15.0</v>
      </c>
      <c r="K1008" s="21">
        <v>-32.0</v>
      </c>
      <c r="L1008" s="21">
        <v>-85.0</v>
      </c>
      <c r="M1008" s="21">
        <v>-59.0</v>
      </c>
      <c r="N1008" s="18" t="s">
        <v>26</v>
      </c>
      <c r="O1008" s="13" t="s">
        <v>275</v>
      </c>
      <c r="P1008" t="s">
        <v>276</v>
      </c>
      <c r="Q1008" t="s">
        <v>276</v>
      </c>
      <c r="R1008" t="s">
        <v>37</v>
      </c>
      <c r="S1008" t="s">
        <v>47</v>
      </c>
      <c r="T1008" t="s">
        <v>26</v>
      </c>
      <c r="U1008" t="s">
        <v>26</v>
      </c>
    </row>
    <row r="1009" hidden="1">
      <c r="A1009" s="15" t="str">
        <f t="shared" si="98"/>
        <v>E41:4e</v>
      </c>
      <c r="B1009" s="15" t="s">
        <v>273</v>
      </c>
      <c r="C1009" s="8">
        <v>4.0</v>
      </c>
      <c r="D1009" s="8">
        <v>1.0</v>
      </c>
      <c r="E1009" s="8">
        <v>4.0</v>
      </c>
      <c r="F1009" s="8" t="s">
        <v>10</v>
      </c>
      <c r="G1009" s="15" t="s">
        <v>22</v>
      </c>
      <c r="H1009" s="15" t="s">
        <v>88</v>
      </c>
      <c r="I1009" s="15" t="s">
        <v>274</v>
      </c>
      <c r="J1009" s="16">
        <v>0.0</v>
      </c>
      <c r="K1009" s="21">
        <v>-58.0</v>
      </c>
      <c r="L1009" s="21">
        <v>-85.0</v>
      </c>
      <c r="M1009" s="21">
        <v>-70.0</v>
      </c>
      <c r="N1009" s="18" t="s">
        <v>26</v>
      </c>
      <c r="O1009" s="13" t="s">
        <v>386</v>
      </c>
      <c r="P1009" t="s">
        <v>276</v>
      </c>
      <c r="Q1009" t="s">
        <v>57</v>
      </c>
      <c r="R1009" t="s">
        <v>276</v>
      </c>
      <c r="S1009" t="s">
        <v>37</v>
      </c>
      <c r="T1009" t="s">
        <v>311</v>
      </c>
      <c r="U1009" t="s">
        <v>26</v>
      </c>
    </row>
    <row r="1010">
      <c r="A1010" s="15" t="str">
        <f t="shared" si="98"/>
        <v>E41:4f</v>
      </c>
      <c r="B1010" s="15" t="s">
        <v>273</v>
      </c>
      <c r="C1010" s="8">
        <v>4.0</v>
      </c>
      <c r="D1010" s="8">
        <v>1.0</v>
      </c>
      <c r="E1010" s="8">
        <v>4.0</v>
      </c>
      <c r="F1010" s="8" t="s">
        <v>11</v>
      </c>
      <c r="G1010" s="15" t="s">
        <v>22</v>
      </c>
      <c r="H1010" s="15" t="s">
        <v>93</v>
      </c>
      <c r="I1010" s="15" t="s">
        <v>627</v>
      </c>
      <c r="J1010" s="16">
        <v>10.0</v>
      </c>
      <c r="K1010" s="21">
        <v>-207.0</v>
      </c>
      <c r="L1010" s="21">
        <v>-239.0</v>
      </c>
      <c r="M1010" s="21">
        <v>-225.0</v>
      </c>
      <c r="N1010" s="18" t="s">
        <v>26</v>
      </c>
      <c r="O1010" s="13" t="s">
        <v>284</v>
      </c>
      <c r="P1010" t="s">
        <v>57</v>
      </c>
      <c r="Q1010" t="s">
        <v>276</v>
      </c>
      <c r="R1010" t="s">
        <v>276</v>
      </c>
      <c r="S1010" t="s">
        <v>57</v>
      </c>
      <c r="T1010" t="s">
        <v>37</v>
      </c>
      <c r="U1010" t="s">
        <v>26</v>
      </c>
    </row>
    <row r="1011" hidden="1">
      <c r="A1011" s="15" t="str">
        <f>if(OR(G1011="Secondary Relay",G1011="Prime Relay",G1011="Citadel Class Relay"),F1011,join("",if(B1011="East Rim","E",if(B1011="South Rim","S",if(B1011="West Rim","W","N"))),C1011,D1011,":",E1011,if(F1011="S","",F1011)))</f>
        <v>E41:4</v>
      </c>
      <c r="B1011" s="15" t="s">
        <v>273</v>
      </c>
      <c r="C1011" s="15">
        <v>4.0</v>
      </c>
      <c r="D1011" s="15">
        <v>1.0</v>
      </c>
      <c r="E1011" s="15">
        <v>4.0</v>
      </c>
      <c r="F1011" s="8" t="s">
        <v>302</v>
      </c>
      <c r="G1011" s="8" t="s">
        <v>303</v>
      </c>
      <c r="H1011" s="15" t="s">
        <v>288</v>
      </c>
      <c r="I1011" s="15" t="s">
        <v>447</v>
      </c>
      <c r="J1011" s="16"/>
      <c r="K1011" s="21"/>
      <c r="L1011" s="21"/>
      <c r="M1011" s="21"/>
      <c r="N1011" s="18"/>
      <c r="O1011" s="13"/>
      <c r="P1011" t="s">
        <v>26</v>
      </c>
      <c r="Q1011" t="s">
        <v>57</v>
      </c>
      <c r="R1011" t="s">
        <v>57</v>
      </c>
      <c r="S1011" t="s">
        <v>276</v>
      </c>
      <c r="T1011" t="s">
        <v>47</v>
      </c>
      <c r="U1011" t="s">
        <v>26</v>
      </c>
    </row>
    <row r="1012" hidden="1">
      <c r="A1012" s="15" t="str">
        <f t="shared" ref="A1012:A1015" si="99">if(OR(G1012="Secondary Relay",G1012="Prime Relay"),F1012,join("",if(B1012="East Rim","E",if(B1012="South Rim","S",if(B1012="West Rim","W","N"))),C1012,D1012,":",E1012,if(F1012="S","",F1012)))</f>
        <v>E41:5a</v>
      </c>
      <c r="B1012" s="15" t="s">
        <v>273</v>
      </c>
      <c r="C1012" s="8">
        <v>4.0</v>
      </c>
      <c r="D1012" s="8">
        <v>1.0</v>
      </c>
      <c r="E1012" s="8">
        <v>5.0</v>
      </c>
      <c r="F1012" s="8" t="s">
        <v>6</v>
      </c>
      <c r="G1012" s="15" t="s">
        <v>23</v>
      </c>
      <c r="H1012" s="15" t="s">
        <v>93</v>
      </c>
      <c r="I1012" s="15" t="s">
        <v>390</v>
      </c>
      <c r="J1012" s="16">
        <v>1.0</v>
      </c>
      <c r="K1012" s="21">
        <v>1155.0</v>
      </c>
      <c r="L1012" s="21">
        <v>928.0</v>
      </c>
      <c r="M1012" s="21">
        <v>1044.0</v>
      </c>
      <c r="N1012" s="18" t="s">
        <v>26</v>
      </c>
      <c r="O1012" s="13" t="s">
        <v>441</v>
      </c>
      <c r="P1012" t="s">
        <v>57</v>
      </c>
      <c r="Q1012" t="s">
        <v>276</v>
      </c>
      <c r="R1012" t="s">
        <v>57</v>
      </c>
      <c r="S1012" t="s">
        <v>26</v>
      </c>
      <c r="T1012" t="s">
        <v>311</v>
      </c>
      <c r="U1012" t="s">
        <v>37</v>
      </c>
    </row>
    <row r="1013" hidden="1">
      <c r="A1013" s="15" t="str">
        <f t="shared" si="99"/>
        <v>E41:5b</v>
      </c>
      <c r="B1013" s="15" t="s">
        <v>273</v>
      </c>
      <c r="C1013" s="8">
        <v>4.0</v>
      </c>
      <c r="D1013" s="8">
        <v>1.0</v>
      </c>
      <c r="E1013" s="8">
        <v>5.0</v>
      </c>
      <c r="F1013" s="8" t="s">
        <v>7</v>
      </c>
      <c r="G1013" s="15" t="s">
        <v>23</v>
      </c>
      <c r="H1013" s="15" t="s">
        <v>93</v>
      </c>
      <c r="I1013" s="15" t="s">
        <v>496</v>
      </c>
      <c r="J1013" s="16">
        <v>1.0</v>
      </c>
      <c r="K1013" s="21">
        <v>414.0</v>
      </c>
      <c r="L1013" s="21">
        <v>403.0</v>
      </c>
      <c r="M1013" s="21">
        <v>407.0</v>
      </c>
      <c r="N1013" s="18" t="s">
        <v>26</v>
      </c>
      <c r="O1013" s="13" t="s">
        <v>354</v>
      </c>
      <c r="P1013" t="s">
        <v>57</v>
      </c>
      <c r="Q1013" t="s">
        <v>276</v>
      </c>
      <c r="R1013" t="s">
        <v>276</v>
      </c>
      <c r="S1013" t="s">
        <v>57</v>
      </c>
      <c r="T1013" t="s">
        <v>57</v>
      </c>
      <c r="U1013" t="s">
        <v>26</v>
      </c>
    </row>
    <row r="1014" hidden="1">
      <c r="A1014" s="15" t="str">
        <f t="shared" si="99"/>
        <v>E41:5c</v>
      </c>
      <c r="B1014" s="15" t="s">
        <v>273</v>
      </c>
      <c r="C1014" s="8">
        <v>4.0</v>
      </c>
      <c r="D1014" s="8">
        <v>1.0</v>
      </c>
      <c r="E1014" s="8">
        <v>5.0</v>
      </c>
      <c r="F1014" s="8" t="s">
        <v>8</v>
      </c>
      <c r="G1014" s="15" t="s">
        <v>23</v>
      </c>
      <c r="H1014" s="15" t="s">
        <v>93</v>
      </c>
      <c r="I1014" s="15" t="s">
        <v>279</v>
      </c>
      <c r="J1014" s="16">
        <v>0.0</v>
      </c>
      <c r="K1014" s="21">
        <v>250.0</v>
      </c>
      <c r="L1014" s="21">
        <v>250.0</v>
      </c>
      <c r="M1014" s="21">
        <v>249.0</v>
      </c>
      <c r="N1014" s="18" t="s">
        <v>26</v>
      </c>
      <c r="O1014" s="13" t="s">
        <v>310</v>
      </c>
      <c r="P1014" t="s">
        <v>57</v>
      </c>
      <c r="Q1014" t="s">
        <v>276</v>
      </c>
      <c r="R1014" t="s">
        <v>57</v>
      </c>
      <c r="S1014" t="s">
        <v>57</v>
      </c>
      <c r="T1014" t="s">
        <v>26</v>
      </c>
      <c r="U1014" t="s">
        <v>47</v>
      </c>
    </row>
    <row r="1015">
      <c r="A1015" s="15" t="str">
        <f t="shared" si="99"/>
        <v>E41:5d</v>
      </c>
      <c r="B1015" s="15" t="s">
        <v>273</v>
      </c>
      <c r="C1015" s="8">
        <v>4.0</v>
      </c>
      <c r="D1015" s="8">
        <v>1.0</v>
      </c>
      <c r="E1015" s="8">
        <v>5.0</v>
      </c>
      <c r="F1015" s="8" t="s">
        <v>9</v>
      </c>
      <c r="G1015" s="15" t="s">
        <v>22</v>
      </c>
      <c r="H1015" s="15" t="s">
        <v>92</v>
      </c>
      <c r="I1015" s="15" t="s">
        <v>385</v>
      </c>
      <c r="J1015" s="16">
        <v>2.0</v>
      </c>
      <c r="K1015" s="21">
        <v>-1.0</v>
      </c>
      <c r="L1015" s="21">
        <v>-56.0</v>
      </c>
      <c r="M1015" s="21">
        <v>-30.0</v>
      </c>
      <c r="N1015" s="18" t="s">
        <v>26</v>
      </c>
      <c r="O1015" s="13" t="s">
        <v>284</v>
      </c>
      <c r="P1015" t="s">
        <v>57</v>
      </c>
      <c r="Q1015" t="s">
        <v>57</v>
      </c>
      <c r="R1015" t="s">
        <v>57</v>
      </c>
      <c r="S1015" t="s">
        <v>57</v>
      </c>
      <c r="T1015" t="s">
        <v>26</v>
      </c>
      <c r="U1015" t="s">
        <v>26</v>
      </c>
    </row>
    <row r="1016" hidden="1">
      <c r="A1016" s="15" t="str">
        <f>if(OR(G1016="Secondary Relay",G1016="Prime Relay",G1016="Citadel Class Relay"),F1016,join("",if(B1016="East Rim","E",if(B1016="South Rim","S",if(B1016="West Rim","W","N"))),C1016,D1016,":",E1016,if(F1016="S","",F1016)))</f>
        <v>E41:5</v>
      </c>
      <c r="B1016" s="15" t="s">
        <v>273</v>
      </c>
      <c r="C1016" s="15">
        <v>4.0</v>
      </c>
      <c r="D1016" s="15">
        <v>1.0</v>
      </c>
      <c r="E1016" s="15">
        <v>5.0</v>
      </c>
      <c r="F1016" s="8" t="s">
        <v>302</v>
      </c>
      <c r="G1016" s="8" t="s">
        <v>303</v>
      </c>
      <c r="H1016" s="15" t="s">
        <v>278</v>
      </c>
      <c r="I1016" s="15" t="s">
        <v>620</v>
      </c>
      <c r="J1016" s="16"/>
      <c r="K1016" s="21"/>
      <c r="L1016" s="21"/>
      <c r="M1016" s="21"/>
      <c r="N1016" s="18"/>
      <c r="O1016" s="13"/>
      <c r="P1016" t="s">
        <v>311</v>
      </c>
      <c r="Q1016" t="s">
        <v>276</v>
      </c>
      <c r="R1016" t="s">
        <v>37</v>
      </c>
      <c r="S1016" t="s">
        <v>26</v>
      </c>
      <c r="T1016" t="s">
        <v>26</v>
      </c>
      <c r="U1016" t="s">
        <v>26</v>
      </c>
    </row>
    <row r="1017" hidden="1">
      <c r="A1017" s="15" t="str">
        <f t="shared" ref="A1017:A1022" si="100">if(OR(G1017="Secondary Relay",G1017="Prime Relay"),F1017,join("",if(B1017="East Rim","E",if(B1017="South Rim","S",if(B1017="West Rim","W","N"))),C1017,D1017,":",E1017,if(F1017="S","",F1017)))</f>
        <v>E42:0a</v>
      </c>
      <c r="B1017" s="15" t="s">
        <v>273</v>
      </c>
      <c r="C1017" s="8">
        <v>4.0</v>
      </c>
      <c r="D1017" s="8">
        <v>2.0</v>
      </c>
      <c r="E1017" s="15">
        <v>0.0</v>
      </c>
      <c r="F1017" s="8" t="s">
        <v>6</v>
      </c>
      <c r="G1017" s="15" t="s">
        <v>23</v>
      </c>
      <c r="H1017" s="15" t="s">
        <v>88</v>
      </c>
      <c r="I1017" s="15" t="s">
        <v>309</v>
      </c>
      <c r="J1017" s="16">
        <v>1.0</v>
      </c>
      <c r="K1017" s="21">
        <v>1465.0</v>
      </c>
      <c r="L1017" s="21">
        <v>624.0</v>
      </c>
      <c r="M1017" s="21">
        <v>1046.0</v>
      </c>
      <c r="N1017" s="18" t="s">
        <v>26</v>
      </c>
      <c r="O1017" s="13" t="s">
        <v>351</v>
      </c>
      <c r="P1017" t="s">
        <v>57</v>
      </c>
      <c r="Q1017" t="s">
        <v>311</v>
      </c>
      <c r="R1017" t="s">
        <v>57</v>
      </c>
      <c r="S1017" t="s">
        <v>57</v>
      </c>
      <c r="T1017" t="s">
        <v>26</v>
      </c>
      <c r="U1017" t="s">
        <v>26</v>
      </c>
    </row>
    <row r="1018" hidden="1">
      <c r="A1018" s="15" t="str">
        <f t="shared" si="100"/>
        <v>E42:0b</v>
      </c>
      <c r="B1018" s="15" t="s">
        <v>273</v>
      </c>
      <c r="C1018" s="8">
        <v>4.0</v>
      </c>
      <c r="D1018" s="8">
        <v>2.0</v>
      </c>
      <c r="E1018" s="15">
        <v>0.0</v>
      </c>
      <c r="F1018" s="8" t="s">
        <v>7</v>
      </c>
      <c r="G1018" s="15" t="s">
        <v>23</v>
      </c>
      <c r="H1018" s="15" t="s">
        <v>278</v>
      </c>
      <c r="I1018" s="15" t="s">
        <v>421</v>
      </c>
      <c r="J1018" s="16">
        <v>0.0</v>
      </c>
      <c r="K1018" s="21">
        <v>229.0</v>
      </c>
      <c r="L1018" s="21">
        <v>216.0</v>
      </c>
      <c r="M1018" s="21">
        <v>222.0</v>
      </c>
      <c r="N1018" s="18" t="s">
        <v>26</v>
      </c>
      <c r="O1018" s="13" t="s">
        <v>293</v>
      </c>
      <c r="P1018" t="s">
        <v>276</v>
      </c>
      <c r="Q1018" t="s">
        <v>26</v>
      </c>
      <c r="R1018" t="s">
        <v>37</v>
      </c>
      <c r="S1018" t="s">
        <v>47</v>
      </c>
      <c r="T1018" t="s">
        <v>47</v>
      </c>
      <c r="U1018" t="s">
        <v>37</v>
      </c>
    </row>
    <row r="1019" hidden="1">
      <c r="A1019" s="15" t="str">
        <f t="shared" si="100"/>
        <v>E42:0c</v>
      </c>
      <c r="B1019" s="15" t="s">
        <v>273</v>
      </c>
      <c r="C1019" s="8">
        <v>4.0</v>
      </c>
      <c r="D1019" s="8">
        <v>2.0</v>
      </c>
      <c r="E1019" s="15">
        <v>0.0</v>
      </c>
      <c r="F1019" s="8" t="s">
        <v>8</v>
      </c>
      <c r="G1019" s="15" t="s">
        <v>24</v>
      </c>
      <c r="H1019" s="15" t="s">
        <v>317</v>
      </c>
      <c r="I1019" s="15" t="s">
        <v>625</v>
      </c>
      <c r="J1019" s="16">
        <v>2.0</v>
      </c>
      <c r="K1019" s="21">
        <v>19.0</v>
      </c>
      <c r="L1019" s="21">
        <v>13.0</v>
      </c>
      <c r="M1019" s="21">
        <v>17.0</v>
      </c>
      <c r="N1019" s="18">
        <v>0.37</v>
      </c>
      <c r="O1019" s="13" t="s">
        <v>282</v>
      </c>
      <c r="P1019" t="s">
        <v>276</v>
      </c>
      <c r="Q1019" t="s">
        <v>311</v>
      </c>
      <c r="R1019" t="s">
        <v>57</v>
      </c>
      <c r="S1019" t="s">
        <v>26</v>
      </c>
      <c r="T1019" t="s">
        <v>26</v>
      </c>
      <c r="U1019" t="s">
        <v>26</v>
      </c>
    </row>
    <row r="1020">
      <c r="A1020" s="15" t="str">
        <f t="shared" si="100"/>
        <v>E42:0d</v>
      </c>
      <c r="B1020" s="15" t="s">
        <v>273</v>
      </c>
      <c r="C1020" s="8">
        <v>4.0</v>
      </c>
      <c r="D1020" s="8">
        <v>2.0</v>
      </c>
      <c r="E1020" s="15">
        <v>0.0</v>
      </c>
      <c r="F1020" s="8" t="s">
        <v>9</v>
      </c>
      <c r="G1020" s="15" t="s">
        <v>22</v>
      </c>
      <c r="H1020" s="15" t="s">
        <v>92</v>
      </c>
      <c r="I1020" s="15" t="s">
        <v>416</v>
      </c>
      <c r="J1020" s="16">
        <v>3.0</v>
      </c>
      <c r="K1020" s="21">
        <v>-43.0</v>
      </c>
      <c r="L1020" s="21">
        <v>-60.0</v>
      </c>
      <c r="M1020" s="21">
        <v>-54.0</v>
      </c>
      <c r="N1020" s="18" t="s">
        <v>26</v>
      </c>
      <c r="O1020" s="13" t="s">
        <v>384</v>
      </c>
      <c r="P1020" t="s">
        <v>57</v>
      </c>
      <c r="Q1020" t="s">
        <v>57</v>
      </c>
      <c r="R1020" t="s">
        <v>276</v>
      </c>
      <c r="S1020" t="s">
        <v>37</v>
      </c>
      <c r="T1020" t="s">
        <v>37</v>
      </c>
      <c r="U1020" t="s">
        <v>26</v>
      </c>
    </row>
    <row r="1021" hidden="1">
      <c r="A1021" s="15" t="str">
        <f t="shared" si="100"/>
        <v>E42:0e</v>
      </c>
      <c r="B1021" s="15" t="s">
        <v>273</v>
      </c>
      <c r="C1021" s="8">
        <v>4.0</v>
      </c>
      <c r="D1021" s="8">
        <v>2.0</v>
      </c>
      <c r="E1021" s="15">
        <v>0.0</v>
      </c>
      <c r="F1021" s="8" t="s">
        <v>10</v>
      </c>
      <c r="G1021" s="15" t="s">
        <v>22</v>
      </c>
      <c r="H1021" s="15" t="s">
        <v>90</v>
      </c>
      <c r="I1021" s="15" t="s">
        <v>377</v>
      </c>
      <c r="J1021" s="16">
        <v>0.0</v>
      </c>
      <c r="K1021" s="21">
        <v>-143.0</v>
      </c>
      <c r="L1021" s="21">
        <v>-200.0</v>
      </c>
      <c r="M1021" s="21">
        <v>-174.0</v>
      </c>
      <c r="N1021" s="18" t="s">
        <v>26</v>
      </c>
      <c r="O1021" s="13" t="s">
        <v>329</v>
      </c>
      <c r="P1021" t="s">
        <v>57</v>
      </c>
      <c r="Q1021" t="s">
        <v>276</v>
      </c>
      <c r="R1021" t="s">
        <v>57</v>
      </c>
      <c r="S1021" t="s">
        <v>37</v>
      </c>
      <c r="T1021" t="s">
        <v>47</v>
      </c>
      <c r="U1021" t="s">
        <v>47</v>
      </c>
    </row>
    <row r="1022" hidden="1">
      <c r="A1022" s="15" t="str">
        <f t="shared" si="100"/>
        <v>E42 Secondary Relay</v>
      </c>
      <c r="B1022" s="15" t="s">
        <v>273</v>
      </c>
      <c r="C1022" s="8">
        <v>4.0</v>
      </c>
      <c r="D1022" s="8">
        <v>2.0</v>
      </c>
      <c r="E1022" s="15">
        <v>0.0</v>
      </c>
      <c r="F1022" s="8" t="s">
        <v>628</v>
      </c>
      <c r="G1022" s="8" t="s">
        <v>300</v>
      </c>
      <c r="H1022" s="15"/>
      <c r="I1022" t="s">
        <v>301</v>
      </c>
      <c r="J1022" s="16" t="s">
        <v>301</v>
      </c>
      <c r="K1022" s="21"/>
      <c r="L1022" s="21"/>
      <c r="M1022" s="21"/>
      <c r="N1022" s="18" t="s">
        <v>301</v>
      </c>
      <c r="O1022" s="13" t="s">
        <v>301</v>
      </c>
      <c r="P1022" t="s">
        <v>301</v>
      </c>
      <c r="Q1022" t="s">
        <v>301</v>
      </c>
      <c r="R1022" t="s">
        <v>301</v>
      </c>
      <c r="S1022" t="s">
        <v>301</v>
      </c>
      <c r="T1022" t="s">
        <v>301</v>
      </c>
      <c r="U1022" t="s">
        <v>301</v>
      </c>
    </row>
    <row r="1023">
      <c r="A1023" s="15" t="str">
        <f t="shared" ref="A1023:A1024" si="101">if(OR(G1023="Secondary Relay",G1023="Prime Relay",G1023="Citadel Class Relay"),F1023,join("",if(B1023="East Rim","E",if(B1023="South Rim","S",if(B1023="West Rim","W","N"))),C1023,D1023,":",E1023,if(F1023="S","",F1023)))</f>
        <v>E42:0f</v>
      </c>
      <c r="B1023" s="15" t="s">
        <v>273</v>
      </c>
      <c r="C1023" s="8">
        <v>4.0</v>
      </c>
      <c r="D1023" s="8">
        <v>2.0</v>
      </c>
      <c r="E1023" s="15">
        <v>0.0</v>
      </c>
      <c r="F1023" s="8" t="s">
        <v>11</v>
      </c>
      <c r="G1023" s="15" t="s">
        <v>22</v>
      </c>
      <c r="H1023" s="15" t="s">
        <v>91</v>
      </c>
      <c r="I1023" s="15" t="s">
        <v>629</v>
      </c>
      <c r="J1023" s="16">
        <v>10.0</v>
      </c>
      <c r="K1023" s="21">
        <v>-221.0</v>
      </c>
      <c r="L1023" s="21">
        <v>-241.0</v>
      </c>
      <c r="M1023" s="21">
        <v>-233.0</v>
      </c>
      <c r="N1023" s="18" t="s">
        <v>26</v>
      </c>
      <c r="O1023" s="13" t="s">
        <v>379</v>
      </c>
      <c r="P1023" t="s">
        <v>57</v>
      </c>
      <c r="Q1023" t="s">
        <v>276</v>
      </c>
      <c r="R1023" t="s">
        <v>26</v>
      </c>
      <c r="S1023" t="s">
        <v>57</v>
      </c>
      <c r="T1023" t="s">
        <v>37</v>
      </c>
      <c r="U1023" t="s">
        <v>276</v>
      </c>
    </row>
    <row r="1024" hidden="1">
      <c r="A1024" s="15" t="str">
        <f t="shared" si="101"/>
        <v>E42:0</v>
      </c>
      <c r="B1024" s="15" t="s">
        <v>273</v>
      </c>
      <c r="C1024" s="15">
        <v>4.0</v>
      </c>
      <c r="D1024" s="15">
        <v>2.0</v>
      </c>
      <c r="E1024" s="15">
        <v>0.0</v>
      </c>
      <c r="F1024" s="8" t="s">
        <v>302</v>
      </c>
      <c r="G1024" s="8" t="s">
        <v>303</v>
      </c>
      <c r="H1024" s="15" t="s">
        <v>278</v>
      </c>
      <c r="I1024" s="15" t="s">
        <v>467</v>
      </c>
      <c r="J1024" s="16"/>
      <c r="K1024" s="21"/>
      <c r="L1024" s="21"/>
      <c r="M1024" s="21"/>
      <c r="N1024" s="18"/>
      <c r="O1024" s="13"/>
      <c r="P1024" t="s">
        <v>57</v>
      </c>
      <c r="Q1024" t="s">
        <v>57</v>
      </c>
      <c r="R1024" t="s">
        <v>57</v>
      </c>
      <c r="S1024" t="s">
        <v>26</v>
      </c>
      <c r="T1024" t="s">
        <v>26</v>
      </c>
      <c r="U1024" t="s">
        <v>26</v>
      </c>
    </row>
    <row r="1025" hidden="1">
      <c r="A1025" s="15" t="str">
        <f t="shared" ref="A1025:A1030" si="102">if(OR(G1025="Secondary Relay",G1025="Prime Relay"),F1025,join("",if(B1025="East Rim","E",if(B1025="South Rim","S",if(B1025="West Rim","W","N"))),C1025,D1025,":",E1025,if(F1025="S","",F1025)))</f>
        <v>E42:1a</v>
      </c>
      <c r="B1025" s="23" t="s">
        <v>273</v>
      </c>
      <c r="C1025" s="30">
        <v>4.0</v>
      </c>
      <c r="D1025" s="30">
        <v>2.0</v>
      </c>
      <c r="E1025" s="30">
        <v>1.0</v>
      </c>
      <c r="F1025" s="35" t="s">
        <v>6</v>
      </c>
      <c r="G1025" t="s">
        <v>23</v>
      </c>
      <c r="H1025" t="s">
        <v>87</v>
      </c>
      <c r="I1025" t="s">
        <v>630</v>
      </c>
      <c r="J1025" s="16">
        <v>0.0</v>
      </c>
      <c r="K1025" s="21">
        <v>155.0</v>
      </c>
      <c r="L1025" s="21">
        <v>60.0</v>
      </c>
      <c r="M1025" s="21">
        <v>108.0</v>
      </c>
      <c r="N1025" s="18">
        <v>0.68</v>
      </c>
      <c r="O1025" s="13" t="s">
        <v>332</v>
      </c>
      <c r="P1025" t="s">
        <v>57</v>
      </c>
      <c r="Q1025" t="s">
        <v>276</v>
      </c>
      <c r="R1025" t="s">
        <v>47</v>
      </c>
      <c r="S1025" t="s">
        <v>37</v>
      </c>
      <c r="T1025" t="s">
        <v>26</v>
      </c>
      <c r="U1025" t="s">
        <v>47</v>
      </c>
    </row>
    <row r="1026" hidden="1">
      <c r="A1026" s="15" t="str">
        <f t="shared" si="102"/>
        <v>E42:1b</v>
      </c>
      <c r="B1026" s="23" t="s">
        <v>273</v>
      </c>
      <c r="C1026" s="30">
        <v>4.0</v>
      </c>
      <c r="D1026" s="30">
        <v>2.0</v>
      </c>
      <c r="E1026" s="30">
        <v>1.0</v>
      </c>
      <c r="F1026" s="35" t="s">
        <v>7</v>
      </c>
      <c r="G1026" t="s">
        <v>24</v>
      </c>
      <c r="H1026" t="s">
        <v>305</v>
      </c>
      <c r="I1026" t="s">
        <v>472</v>
      </c>
      <c r="J1026" s="16">
        <v>1.0</v>
      </c>
      <c r="K1026" s="21">
        <v>50.0</v>
      </c>
      <c r="L1026" s="21">
        <v>30.0</v>
      </c>
      <c r="M1026" s="21">
        <v>41.0</v>
      </c>
      <c r="N1026" s="18">
        <v>0.31</v>
      </c>
      <c r="O1026" s="13" t="s">
        <v>287</v>
      </c>
      <c r="P1026" t="s">
        <v>311</v>
      </c>
      <c r="Q1026" t="s">
        <v>276</v>
      </c>
      <c r="R1026" t="s">
        <v>47</v>
      </c>
      <c r="S1026" t="s">
        <v>47</v>
      </c>
      <c r="T1026" t="s">
        <v>47</v>
      </c>
      <c r="U1026" t="s">
        <v>26</v>
      </c>
    </row>
    <row r="1027">
      <c r="A1027" s="15" t="str">
        <f t="shared" si="102"/>
        <v>E42:1c</v>
      </c>
      <c r="B1027" s="23" t="s">
        <v>273</v>
      </c>
      <c r="C1027" s="30">
        <v>4.0</v>
      </c>
      <c r="D1027" s="30">
        <v>2.0</v>
      </c>
      <c r="E1027" s="30">
        <v>1.0</v>
      </c>
      <c r="F1027" s="35" t="s">
        <v>8</v>
      </c>
      <c r="G1027" t="s">
        <v>22</v>
      </c>
      <c r="H1027" t="s">
        <v>91</v>
      </c>
      <c r="I1027" t="s">
        <v>631</v>
      </c>
      <c r="J1027" s="16">
        <v>18.0</v>
      </c>
      <c r="K1027" s="21">
        <v>-30.0</v>
      </c>
      <c r="L1027" s="21">
        <v>-74.0</v>
      </c>
      <c r="M1027" s="21">
        <v>-53.0</v>
      </c>
      <c r="N1027" s="18" t="s">
        <v>26</v>
      </c>
      <c r="O1027" s="13" t="s">
        <v>323</v>
      </c>
      <c r="P1027" t="s">
        <v>57</v>
      </c>
      <c r="Q1027" t="s">
        <v>276</v>
      </c>
      <c r="R1027" t="s">
        <v>47</v>
      </c>
      <c r="S1027" t="s">
        <v>26</v>
      </c>
      <c r="T1027" t="s">
        <v>37</v>
      </c>
      <c r="U1027" t="s">
        <v>26</v>
      </c>
    </row>
    <row r="1028">
      <c r="A1028" s="15" t="str">
        <f t="shared" si="102"/>
        <v>E42:1d</v>
      </c>
      <c r="B1028" s="5" t="s">
        <v>273</v>
      </c>
      <c r="C1028" s="6">
        <v>4.0</v>
      </c>
      <c r="D1028" s="6">
        <v>2.0</v>
      </c>
      <c r="E1028" s="6">
        <v>1.0</v>
      </c>
      <c r="F1028" s="35" t="s">
        <v>9</v>
      </c>
      <c r="G1028" t="s">
        <v>22</v>
      </c>
      <c r="H1028" t="s">
        <v>93</v>
      </c>
      <c r="I1028" t="s">
        <v>632</v>
      </c>
      <c r="J1028" s="16">
        <v>12.0</v>
      </c>
      <c r="K1028" s="21">
        <v>-106.0</v>
      </c>
      <c r="L1028" s="21">
        <v>-147.0</v>
      </c>
      <c r="M1028" s="21">
        <v>-125.0</v>
      </c>
      <c r="N1028" s="18" t="s">
        <v>26</v>
      </c>
      <c r="O1028" s="13" t="s">
        <v>315</v>
      </c>
      <c r="P1028" t="s">
        <v>57</v>
      </c>
      <c r="Q1028" t="s">
        <v>276</v>
      </c>
      <c r="R1028" t="s">
        <v>57</v>
      </c>
      <c r="S1028" t="s">
        <v>47</v>
      </c>
      <c r="T1028" t="s">
        <v>47</v>
      </c>
      <c r="U1028" t="s">
        <v>26</v>
      </c>
    </row>
    <row r="1029" hidden="1">
      <c r="A1029" s="15" t="str">
        <f t="shared" si="102"/>
        <v>E42:1e</v>
      </c>
      <c r="B1029" s="15" t="s">
        <v>273</v>
      </c>
      <c r="C1029" s="8">
        <v>4.0</v>
      </c>
      <c r="D1029" s="8">
        <v>2.0</v>
      </c>
      <c r="E1029" s="8">
        <v>1.0</v>
      </c>
      <c r="F1029" s="8" t="s">
        <v>10</v>
      </c>
      <c r="G1029" t="s">
        <v>23</v>
      </c>
      <c r="H1029" t="s">
        <v>92</v>
      </c>
      <c r="I1029" t="s">
        <v>574</v>
      </c>
      <c r="J1029" s="16">
        <v>1.0</v>
      </c>
      <c r="K1029" s="21">
        <v>-200.0</v>
      </c>
      <c r="L1029" s="21">
        <v>-230.0</v>
      </c>
      <c r="M1029" s="21">
        <v>-216.0</v>
      </c>
      <c r="N1029" s="18" t="s">
        <v>281</v>
      </c>
      <c r="O1029" s="13" t="s">
        <v>336</v>
      </c>
      <c r="P1029" t="s">
        <v>57</v>
      </c>
      <c r="Q1029" t="s">
        <v>57</v>
      </c>
      <c r="R1029" t="s">
        <v>57</v>
      </c>
      <c r="S1029" t="s">
        <v>37</v>
      </c>
      <c r="T1029" t="s">
        <v>37</v>
      </c>
      <c r="U1029" t="s">
        <v>47</v>
      </c>
    </row>
    <row r="1030">
      <c r="A1030" s="15" t="str">
        <f t="shared" si="102"/>
        <v>E42:1f</v>
      </c>
      <c r="B1030" s="23" t="s">
        <v>273</v>
      </c>
      <c r="C1030" s="30">
        <v>4.0</v>
      </c>
      <c r="D1030" s="30">
        <v>2.0</v>
      </c>
      <c r="E1030" s="30">
        <v>1.0</v>
      </c>
      <c r="F1030" s="35" t="s">
        <v>11</v>
      </c>
      <c r="G1030" t="s">
        <v>22</v>
      </c>
      <c r="H1030" t="s">
        <v>93</v>
      </c>
      <c r="I1030" t="s">
        <v>633</v>
      </c>
      <c r="J1030" s="16">
        <v>10.0</v>
      </c>
      <c r="K1030" s="21">
        <v>-218.0</v>
      </c>
      <c r="L1030" s="21">
        <v>-238.0</v>
      </c>
      <c r="M1030" s="21">
        <v>-227.0</v>
      </c>
      <c r="N1030" s="18" t="s">
        <v>26</v>
      </c>
      <c r="O1030" s="13" t="s">
        <v>323</v>
      </c>
      <c r="P1030" t="s">
        <v>37</v>
      </c>
      <c r="Q1030" t="s">
        <v>57</v>
      </c>
      <c r="R1030" t="s">
        <v>57</v>
      </c>
      <c r="S1030" t="s">
        <v>37</v>
      </c>
      <c r="T1030" t="s">
        <v>26</v>
      </c>
      <c r="U1030" t="s">
        <v>26</v>
      </c>
    </row>
    <row r="1031" hidden="1">
      <c r="A1031" s="15" t="str">
        <f>if(OR(G1031="Secondary Relay",G1031="Prime Relay",G1031="Citadel Class Relay"),F1031,join("",if(B1031="East Rim","E",if(B1031="South Rim","S",if(B1031="West Rim","W","N"))),C1031,D1031,":",E1031,if(F1031="S","",F1031)))</f>
        <v>E42:1</v>
      </c>
      <c r="B1031" s="15" t="s">
        <v>273</v>
      </c>
      <c r="C1031" s="15">
        <v>4.0</v>
      </c>
      <c r="D1031" s="15">
        <v>2.0</v>
      </c>
      <c r="E1031" s="15">
        <v>1.0</v>
      </c>
      <c r="F1031" s="8" t="s">
        <v>302</v>
      </c>
      <c r="G1031" s="8" t="s">
        <v>303</v>
      </c>
      <c r="H1031" s="15" t="s">
        <v>278</v>
      </c>
      <c r="I1031" s="15" t="s">
        <v>410</v>
      </c>
      <c r="J1031" s="16"/>
      <c r="K1031" s="21"/>
      <c r="L1031" s="21"/>
      <c r="M1031" s="21"/>
      <c r="N1031" s="18"/>
      <c r="O1031" s="13"/>
      <c r="P1031" t="s">
        <v>57</v>
      </c>
      <c r="Q1031" t="s">
        <v>57</v>
      </c>
      <c r="R1031" t="s">
        <v>57</v>
      </c>
      <c r="S1031" t="s">
        <v>37</v>
      </c>
      <c r="T1031" t="s">
        <v>57</v>
      </c>
      <c r="U1031" t="s">
        <v>26</v>
      </c>
    </row>
    <row r="1032" hidden="1">
      <c r="A1032" s="15" t="str">
        <f t="shared" ref="A1032:A1036" si="103">if(OR(G1032="Secondary Relay",G1032="Prime Relay"),F1032,join("",if(B1032="East Rim","E",if(B1032="South Rim","S",if(B1032="West Rim","W","N"))),C1032,D1032,":",E1032,if(F1032="S","",F1032)))</f>
        <v>E42:2a</v>
      </c>
      <c r="B1032" s="15" t="s">
        <v>273</v>
      </c>
      <c r="C1032" s="8">
        <v>4.0</v>
      </c>
      <c r="D1032" s="8">
        <v>2.0</v>
      </c>
      <c r="E1032" s="8">
        <v>2.0</v>
      </c>
      <c r="F1032" s="8" t="s">
        <v>6</v>
      </c>
      <c r="G1032" t="s">
        <v>23</v>
      </c>
      <c r="H1032" t="s">
        <v>88</v>
      </c>
      <c r="I1032" t="s">
        <v>551</v>
      </c>
      <c r="J1032" s="16">
        <v>0.0</v>
      </c>
      <c r="K1032" s="21">
        <v>1208.0</v>
      </c>
      <c r="L1032" s="21">
        <v>1176.0</v>
      </c>
      <c r="M1032" s="21">
        <v>1192.0</v>
      </c>
      <c r="N1032" s="18" t="s">
        <v>26</v>
      </c>
      <c r="O1032" s="13" t="s">
        <v>290</v>
      </c>
      <c r="P1032" t="s">
        <v>57</v>
      </c>
      <c r="Q1032" t="s">
        <v>37</v>
      </c>
      <c r="R1032" t="s">
        <v>57</v>
      </c>
      <c r="S1032" t="s">
        <v>57</v>
      </c>
      <c r="T1032" t="s">
        <v>37</v>
      </c>
      <c r="U1032" t="s">
        <v>26</v>
      </c>
    </row>
    <row r="1033" hidden="1">
      <c r="A1033" s="15" t="str">
        <f t="shared" si="103"/>
        <v>E42:2b</v>
      </c>
      <c r="B1033" s="15" t="s">
        <v>273</v>
      </c>
      <c r="C1033" s="8">
        <v>4.0</v>
      </c>
      <c r="D1033" s="8">
        <v>2.0</v>
      </c>
      <c r="E1033" s="8">
        <v>2.0</v>
      </c>
      <c r="F1033" s="8" t="s">
        <v>7</v>
      </c>
      <c r="G1033" t="s">
        <v>23</v>
      </c>
      <c r="H1033" t="s">
        <v>291</v>
      </c>
      <c r="I1033" t="s">
        <v>634</v>
      </c>
      <c r="J1033" s="16">
        <v>0.0</v>
      </c>
      <c r="K1033" s="21">
        <v>167.0</v>
      </c>
      <c r="L1033" s="21">
        <v>-127.0</v>
      </c>
      <c r="M1033" s="21">
        <v>19.0</v>
      </c>
      <c r="N1033" s="18" t="s">
        <v>26</v>
      </c>
      <c r="O1033" s="13" t="s">
        <v>417</v>
      </c>
      <c r="P1033" t="s">
        <v>276</v>
      </c>
      <c r="Q1033" t="s">
        <v>276</v>
      </c>
      <c r="R1033" t="s">
        <v>57</v>
      </c>
      <c r="S1033" t="s">
        <v>47</v>
      </c>
      <c r="T1033" t="s">
        <v>26</v>
      </c>
      <c r="U1033" t="s">
        <v>37</v>
      </c>
    </row>
    <row r="1034">
      <c r="A1034" s="15" t="str">
        <f t="shared" si="103"/>
        <v>E42:2c</v>
      </c>
      <c r="B1034" s="15" t="s">
        <v>273</v>
      </c>
      <c r="C1034" s="8">
        <v>4.0</v>
      </c>
      <c r="D1034" s="8">
        <v>2.0</v>
      </c>
      <c r="E1034" s="8">
        <v>2.0</v>
      </c>
      <c r="F1034" s="8" t="s">
        <v>8</v>
      </c>
      <c r="G1034" t="s">
        <v>22</v>
      </c>
      <c r="H1034" t="s">
        <v>88</v>
      </c>
      <c r="I1034" t="s">
        <v>355</v>
      </c>
      <c r="J1034" s="16">
        <v>5.0</v>
      </c>
      <c r="K1034" s="21">
        <v>-22.0</v>
      </c>
      <c r="L1034" s="21">
        <v>-53.0</v>
      </c>
      <c r="M1034" s="21">
        <v>-36.0</v>
      </c>
      <c r="N1034" s="18" t="s">
        <v>26</v>
      </c>
      <c r="O1034" s="13" t="s">
        <v>417</v>
      </c>
      <c r="P1034" t="s">
        <v>276</v>
      </c>
      <c r="Q1034" t="s">
        <v>276</v>
      </c>
      <c r="R1034" t="s">
        <v>57</v>
      </c>
      <c r="S1034" t="s">
        <v>311</v>
      </c>
      <c r="T1034" t="s">
        <v>37</v>
      </c>
      <c r="U1034" t="s">
        <v>26</v>
      </c>
    </row>
    <row r="1035">
      <c r="A1035" s="15" t="str">
        <f t="shared" si="103"/>
        <v>E42:2d</v>
      </c>
      <c r="B1035" s="15" t="s">
        <v>273</v>
      </c>
      <c r="C1035" s="8">
        <v>4.0</v>
      </c>
      <c r="D1035" s="8">
        <v>2.0</v>
      </c>
      <c r="E1035" s="8">
        <v>2.0</v>
      </c>
      <c r="F1035" s="8" t="s">
        <v>9</v>
      </c>
      <c r="G1035" t="s">
        <v>22</v>
      </c>
      <c r="H1035" t="s">
        <v>93</v>
      </c>
      <c r="I1035" t="s">
        <v>635</v>
      </c>
      <c r="J1035" s="16">
        <v>11.0</v>
      </c>
      <c r="K1035" s="21">
        <v>-82.0</v>
      </c>
      <c r="L1035" s="21">
        <v>-85.0</v>
      </c>
      <c r="M1035" s="21">
        <v>-83.0</v>
      </c>
      <c r="N1035" s="18" t="s">
        <v>26</v>
      </c>
      <c r="O1035" s="13" t="s">
        <v>329</v>
      </c>
      <c r="P1035" t="s">
        <v>57</v>
      </c>
      <c r="Q1035" t="s">
        <v>57</v>
      </c>
      <c r="R1035" t="s">
        <v>311</v>
      </c>
      <c r="S1035" t="s">
        <v>37</v>
      </c>
      <c r="T1035" t="s">
        <v>26</v>
      </c>
      <c r="U1035" t="s">
        <v>26</v>
      </c>
    </row>
    <row r="1036">
      <c r="A1036" s="15" t="str">
        <f t="shared" si="103"/>
        <v>E42:2e</v>
      </c>
      <c r="B1036" s="15" t="s">
        <v>273</v>
      </c>
      <c r="C1036" s="8">
        <v>4.0</v>
      </c>
      <c r="D1036" s="8">
        <v>2.0</v>
      </c>
      <c r="E1036" s="8">
        <v>2.0</v>
      </c>
      <c r="F1036" s="8" t="s">
        <v>10</v>
      </c>
      <c r="G1036" t="s">
        <v>22</v>
      </c>
      <c r="H1036" t="s">
        <v>93</v>
      </c>
      <c r="I1036" t="s">
        <v>636</v>
      </c>
      <c r="J1036" s="16">
        <v>10.0</v>
      </c>
      <c r="K1036" s="21">
        <v>-109.0</v>
      </c>
      <c r="L1036" s="21">
        <v>-161.0</v>
      </c>
      <c r="M1036" s="21">
        <v>-134.0</v>
      </c>
      <c r="N1036" s="18" t="s">
        <v>26</v>
      </c>
      <c r="O1036" s="13" t="s">
        <v>313</v>
      </c>
      <c r="P1036" t="s">
        <v>57</v>
      </c>
      <c r="Q1036" t="s">
        <v>276</v>
      </c>
      <c r="R1036" t="s">
        <v>276</v>
      </c>
      <c r="S1036" t="s">
        <v>37</v>
      </c>
      <c r="T1036" t="s">
        <v>47</v>
      </c>
      <c r="U1036" t="s">
        <v>26</v>
      </c>
    </row>
    <row r="1037" hidden="1">
      <c r="A1037" s="15" t="str">
        <f>if(OR(G1037="Secondary Relay",G1037="Prime Relay",G1037="Citadel Class Relay"),F1037,join("",if(B1037="East Rim","E",if(B1037="South Rim","S",if(B1037="West Rim","W","N"))),C1037,D1037,":",E1037,if(F1037="S","",F1037)))</f>
        <v>E42:2</v>
      </c>
      <c r="B1037" s="15" t="s">
        <v>273</v>
      </c>
      <c r="C1037" s="15">
        <v>4.0</v>
      </c>
      <c r="D1037" s="15">
        <v>2.0</v>
      </c>
      <c r="E1037" s="15">
        <v>2.0</v>
      </c>
      <c r="F1037" s="8" t="s">
        <v>302</v>
      </c>
      <c r="G1037" s="8" t="s">
        <v>303</v>
      </c>
      <c r="H1037" s="15" t="s">
        <v>443</v>
      </c>
      <c r="I1037" s="15" t="s">
        <v>637</v>
      </c>
      <c r="J1037" s="16"/>
      <c r="K1037" s="21"/>
      <c r="L1037" s="21"/>
      <c r="M1037" s="21"/>
      <c r="N1037" s="18"/>
      <c r="O1037" s="13"/>
      <c r="P1037" t="s">
        <v>57</v>
      </c>
      <c r="Q1037" t="s">
        <v>311</v>
      </c>
      <c r="R1037" t="s">
        <v>57</v>
      </c>
      <c r="S1037" t="s">
        <v>37</v>
      </c>
      <c r="T1037" t="s">
        <v>26</v>
      </c>
      <c r="U1037" t="s">
        <v>26</v>
      </c>
    </row>
    <row r="1038" hidden="1">
      <c r="A1038" s="15" t="str">
        <f t="shared" ref="A1038:A1041" si="104">if(OR(G1038="Secondary Relay",G1038="Prime Relay"),F1038,join("",if(B1038="East Rim","E",if(B1038="South Rim","S",if(B1038="West Rim","W","N"))),C1038,D1038,":",E1038,if(F1038="S","",F1038)))</f>
        <v>E42:3a</v>
      </c>
      <c r="B1038" s="15" t="s">
        <v>273</v>
      </c>
      <c r="C1038" s="8">
        <v>4.0</v>
      </c>
      <c r="D1038" s="8">
        <v>2.0</v>
      </c>
      <c r="E1038" s="8">
        <v>3.0</v>
      </c>
      <c r="F1038" s="8" t="s">
        <v>6</v>
      </c>
      <c r="G1038" t="s">
        <v>24</v>
      </c>
      <c r="H1038" t="s">
        <v>87</v>
      </c>
      <c r="I1038" t="s">
        <v>335</v>
      </c>
      <c r="J1038" s="16">
        <v>1.0</v>
      </c>
      <c r="K1038" s="21">
        <v>4.0</v>
      </c>
      <c r="L1038" s="21">
        <v>-8.0</v>
      </c>
      <c r="M1038" s="21">
        <v>-2.0</v>
      </c>
      <c r="N1038" s="18">
        <v>0.6</v>
      </c>
      <c r="O1038" s="13" t="s">
        <v>313</v>
      </c>
      <c r="P1038" t="s">
        <v>37</v>
      </c>
      <c r="Q1038" t="s">
        <v>276</v>
      </c>
      <c r="R1038" t="s">
        <v>57</v>
      </c>
      <c r="S1038" t="s">
        <v>47</v>
      </c>
      <c r="T1038" t="s">
        <v>26</v>
      </c>
      <c r="U1038" t="s">
        <v>26</v>
      </c>
    </row>
    <row r="1039">
      <c r="A1039" s="15" t="str">
        <f t="shared" si="104"/>
        <v>E42:3b</v>
      </c>
      <c r="B1039" s="15" t="s">
        <v>273</v>
      </c>
      <c r="C1039" s="8">
        <v>4.0</v>
      </c>
      <c r="D1039" s="8">
        <v>2.0</v>
      </c>
      <c r="E1039" s="8">
        <v>3.0</v>
      </c>
      <c r="F1039" s="8" t="s">
        <v>7</v>
      </c>
      <c r="G1039" t="s">
        <v>22</v>
      </c>
      <c r="H1039" t="s">
        <v>93</v>
      </c>
      <c r="I1039" t="s">
        <v>638</v>
      </c>
      <c r="J1039" s="16">
        <v>3.0</v>
      </c>
      <c r="K1039" s="21">
        <v>-90.0</v>
      </c>
      <c r="L1039" s="21">
        <v>-145.0</v>
      </c>
      <c r="M1039" s="21">
        <v>-116.0</v>
      </c>
      <c r="N1039" s="18" t="s">
        <v>26</v>
      </c>
      <c r="O1039" s="13" t="s">
        <v>275</v>
      </c>
      <c r="P1039" t="s">
        <v>37</v>
      </c>
      <c r="Q1039" t="s">
        <v>57</v>
      </c>
      <c r="R1039" t="s">
        <v>57</v>
      </c>
      <c r="S1039" t="s">
        <v>37</v>
      </c>
      <c r="T1039" t="s">
        <v>26</v>
      </c>
      <c r="U1039" t="s">
        <v>26</v>
      </c>
    </row>
    <row r="1040">
      <c r="A1040" s="15" t="str">
        <f t="shared" si="104"/>
        <v>E42:3c</v>
      </c>
      <c r="B1040" s="15" t="s">
        <v>273</v>
      </c>
      <c r="C1040" s="8">
        <v>4.0</v>
      </c>
      <c r="D1040" s="8">
        <v>2.0</v>
      </c>
      <c r="E1040" s="8">
        <v>3.0</v>
      </c>
      <c r="F1040" s="8" t="s">
        <v>8</v>
      </c>
      <c r="G1040" t="s">
        <v>22</v>
      </c>
      <c r="H1040" t="s">
        <v>90</v>
      </c>
      <c r="I1040" t="s">
        <v>442</v>
      </c>
      <c r="J1040" s="16">
        <v>12.0</v>
      </c>
      <c r="K1040" s="21">
        <v>-101.0</v>
      </c>
      <c r="L1040" s="21">
        <v>-127.0</v>
      </c>
      <c r="M1040" s="21">
        <v>-114.0</v>
      </c>
      <c r="N1040" s="18" t="s">
        <v>26</v>
      </c>
      <c r="O1040" s="13" t="s">
        <v>287</v>
      </c>
      <c r="P1040" t="s">
        <v>276</v>
      </c>
      <c r="Q1040" t="s">
        <v>57</v>
      </c>
      <c r="R1040" t="s">
        <v>276</v>
      </c>
      <c r="S1040" t="s">
        <v>37</v>
      </c>
      <c r="T1040" t="s">
        <v>37</v>
      </c>
      <c r="U1040" t="s">
        <v>37</v>
      </c>
    </row>
    <row r="1041">
      <c r="A1041" s="15" t="str">
        <f t="shared" si="104"/>
        <v>E42:3d</v>
      </c>
      <c r="B1041" s="15" t="s">
        <v>273</v>
      </c>
      <c r="C1041" s="8">
        <v>4.0</v>
      </c>
      <c r="D1041" s="8">
        <v>2.0</v>
      </c>
      <c r="E1041" s="8">
        <v>3.0</v>
      </c>
      <c r="F1041" s="8" t="s">
        <v>9</v>
      </c>
      <c r="G1041" s="5" t="s">
        <v>22</v>
      </c>
      <c r="H1041" t="s">
        <v>90</v>
      </c>
      <c r="I1041" t="s">
        <v>398</v>
      </c>
      <c r="J1041" s="16">
        <v>11.0</v>
      </c>
      <c r="K1041" s="21">
        <v>-219.0</v>
      </c>
      <c r="L1041" s="21">
        <v>-240.0</v>
      </c>
      <c r="M1041" s="21">
        <v>-232.0</v>
      </c>
      <c r="N1041" s="18" t="s">
        <v>26</v>
      </c>
      <c r="O1041" s="13" t="s">
        <v>315</v>
      </c>
      <c r="P1041" t="s">
        <v>47</v>
      </c>
      <c r="Q1041" t="s">
        <v>26</v>
      </c>
      <c r="R1041" t="s">
        <v>311</v>
      </c>
      <c r="S1041" t="s">
        <v>47</v>
      </c>
      <c r="T1041" t="s">
        <v>37</v>
      </c>
      <c r="U1041" t="s">
        <v>26</v>
      </c>
    </row>
    <row r="1042" hidden="1">
      <c r="A1042" s="15" t="str">
        <f>if(OR(G1042="Secondary Relay",G1042="Prime Relay",G1042="Citadel Class Relay"),F1042,join("",if(B1042="East Rim","E",if(B1042="South Rim","S",if(B1042="West Rim","W","N"))),C1042,D1042,":",E1042,if(F1042="S","",F1042)))</f>
        <v>E42:3</v>
      </c>
      <c r="B1042" s="15" t="s">
        <v>273</v>
      </c>
      <c r="C1042" s="15">
        <v>4.0</v>
      </c>
      <c r="D1042" s="15">
        <v>2.0</v>
      </c>
      <c r="E1042" s="15">
        <v>3.0</v>
      </c>
      <c r="F1042" s="8" t="s">
        <v>302</v>
      </c>
      <c r="G1042" s="8" t="s">
        <v>303</v>
      </c>
      <c r="H1042" s="15" t="s">
        <v>278</v>
      </c>
      <c r="I1042" s="15" t="s">
        <v>572</v>
      </c>
      <c r="J1042" s="16"/>
      <c r="K1042" s="21"/>
      <c r="L1042" s="21"/>
      <c r="M1042" s="21"/>
      <c r="N1042" s="18"/>
      <c r="O1042" s="13"/>
      <c r="P1042" t="s">
        <v>57</v>
      </c>
      <c r="Q1042" t="s">
        <v>276</v>
      </c>
      <c r="R1042" t="s">
        <v>276</v>
      </c>
      <c r="S1042" t="s">
        <v>37</v>
      </c>
      <c r="T1042" t="s">
        <v>37</v>
      </c>
      <c r="U1042" t="s">
        <v>37</v>
      </c>
    </row>
    <row r="1043" hidden="1">
      <c r="A1043" s="15" t="str">
        <f t="shared" ref="A1043:A1044" si="105">if(OR(G1043="Secondary Relay",G1043="Prime Relay"),F1043,join("",if(B1043="East Rim","E",if(B1043="South Rim","S",if(B1043="West Rim","W","N"))),C1043,D1043,":",E1043,if(F1043="S","",F1043)))</f>
        <v>E42:4a</v>
      </c>
      <c r="B1043" s="15" t="s">
        <v>273</v>
      </c>
      <c r="C1043" s="8">
        <v>4.0</v>
      </c>
      <c r="D1043" s="8">
        <v>2.0</v>
      </c>
      <c r="E1043" s="8">
        <v>4.0</v>
      </c>
      <c r="F1043" s="8" t="s">
        <v>6</v>
      </c>
      <c r="G1043" s="15" t="s">
        <v>24</v>
      </c>
      <c r="H1043" s="15" t="s">
        <v>87</v>
      </c>
      <c r="I1043" s="15" t="s">
        <v>639</v>
      </c>
      <c r="J1043" s="16">
        <v>1.0</v>
      </c>
      <c r="K1043" s="21">
        <v>27.0</v>
      </c>
      <c r="L1043" s="21">
        <v>25.0</v>
      </c>
      <c r="M1043" s="21">
        <v>24.0</v>
      </c>
      <c r="N1043" s="18">
        <v>0.89</v>
      </c>
      <c r="O1043" s="13" t="s">
        <v>441</v>
      </c>
      <c r="P1043" t="s">
        <v>276</v>
      </c>
      <c r="Q1043" t="s">
        <v>276</v>
      </c>
      <c r="R1043" t="s">
        <v>276</v>
      </c>
      <c r="S1043" t="s">
        <v>37</v>
      </c>
      <c r="T1043" t="s">
        <v>47</v>
      </c>
      <c r="U1043" t="s">
        <v>26</v>
      </c>
    </row>
    <row r="1044">
      <c r="A1044" s="15" t="str">
        <f t="shared" si="105"/>
        <v>E42:4b</v>
      </c>
      <c r="B1044" s="15" t="s">
        <v>273</v>
      </c>
      <c r="C1044" s="8">
        <v>4.0</v>
      </c>
      <c r="D1044" s="8">
        <v>2.0</v>
      </c>
      <c r="E1044" s="8">
        <v>4.0</v>
      </c>
      <c r="F1044" s="8" t="s">
        <v>7</v>
      </c>
      <c r="G1044" s="15" t="s">
        <v>22</v>
      </c>
      <c r="H1044" s="15" t="s">
        <v>91</v>
      </c>
      <c r="I1044" s="15" t="s">
        <v>640</v>
      </c>
      <c r="J1044" s="16">
        <v>16.0</v>
      </c>
      <c r="K1044" s="21">
        <v>-193.0</v>
      </c>
      <c r="L1044" s="21">
        <v>-229.0</v>
      </c>
      <c r="M1044" s="21">
        <v>-210.0</v>
      </c>
      <c r="N1044" s="18" t="s">
        <v>26</v>
      </c>
      <c r="O1044" s="13" t="s">
        <v>329</v>
      </c>
      <c r="P1044" t="s">
        <v>47</v>
      </c>
      <c r="Q1044" t="s">
        <v>57</v>
      </c>
      <c r="R1044" t="s">
        <v>47</v>
      </c>
      <c r="S1044" t="s">
        <v>26</v>
      </c>
      <c r="T1044" t="s">
        <v>47</v>
      </c>
      <c r="U1044" t="s">
        <v>311</v>
      </c>
    </row>
    <row r="1045" hidden="1">
      <c r="A1045" s="15" t="str">
        <f>if(OR(G1045="Secondary Relay",G1045="Prime Relay",G1045="Citadel Class Relay"),F1045,join("",if(B1045="East Rim","E",if(B1045="South Rim","S",if(B1045="West Rim","W","N"))),C1045,D1045,":",E1045,if(F1045="S","",F1045)))</f>
        <v>E42:4</v>
      </c>
      <c r="B1045" s="15" t="s">
        <v>273</v>
      </c>
      <c r="C1045" s="15">
        <v>4.0</v>
      </c>
      <c r="D1045" s="15">
        <v>2.0</v>
      </c>
      <c r="E1045" s="15">
        <v>4.0</v>
      </c>
      <c r="F1045" s="8" t="s">
        <v>302</v>
      </c>
      <c r="G1045" s="8" t="s">
        <v>303</v>
      </c>
      <c r="H1045" s="15" t="s">
        <v>288</v>
      </c>
      <c r="I1045" s="15" t="s">
        <v>641</v>
      </c>
      <c r="J1045" s="16"/>
      <c r="K1045" s="21"/>
      <c r="L1045" s="21"/>
      <c r="M1045" s="21"/>
      <c r="N1045" s="18"/>
      <c r="O1045" s="13"/>
      <c r="P1045" t="s">
        <v>47</v>
      </c>
      <c r="Q1045" t="s">
        <v>57</v>
      </c>
      <c r="R1045" t="s">
        <v>57</v>
      </c>
      <c r="S1045" t="s">
        <v>26</v>
      </c>
      <c r="T1045" t="s">
        <v>26</v>
      </c>
      <c r="U1045" t="s">
        <v>26</v>
      </c>
    </row>
    <row r="1046">
      <c r="A1046" s="15" t="str">
        <f>if(OR(G1046="Secondary Relay",G1046="Prime Relay"),F1046,join("",if(B1046="East Rim","E",if(B1046="South Rim","S",if(B1046="West Rim","W","N"))),C1046,D1046,":",E1046,if(F1046="S","",F1046)))</f>
        <v>E43:0a</v>
      </c>
      <c r="B1046" s="15" t="s">
        <v>273</v>
      </c>
      <c r="C1046" s="8">
        <v>4.0</v>
      </c>
      <c r="D1046" s="8">
        <v>3.0</v>
      </c>
      <c r="E1046" s="15">
        <v>0.0</v>
      </c>
      <c r="F1046" s="8" t="s">
        <v>6</v>
      </c>
      <c r="G1046" s="15" t="s">
        <v>22</v>
      </c>
      <c r="H1046" s="15" t="s">
        <v>90</v>
      </c>
      <c r="I1046" s="15" t="s">
        <v>412</v>
      </c>
      <c r="J1046" s="16">
        <v>12.0</v>
      </c>
      <c r="K1046" s="21">
        <v>-101.0</v>
      </c>
      <c r="L1046" s="21">
        <v>-128.0</v>
      </c>
      <c r="M1046" s="21">
        <v>-113.0</v>
      </c>
      <c r="N1046" s="18" t="s">
        <v>26</v>
      </c>
      <c r="O1046" s="13" t="s">
        <v>386</v>
      </c>
      <c r="P1046" t="s">
        <v>47</v>
      </c>
      <c r="Q1046" t="s">
        <v>276</v>
      </c>
      <c r="R1046" t="s">
        <v>57</v>
      </c>
      <c r="S1046" t="s">
        <v>57</v>
      </c>
      <c r="T1046" t="s">
        <v>37</v>
      </c>
      <c r="U1046" t="s">
        <v>26</v>
      </c>
    </row>
    <row r="1047" hidden="1">
      <c r="A1047" s="15" t="str">
        <f t="shared" ref="A1047:A1048" si="106">if(OR(G1047="Secondary Relay",G1047="Prime Relay",G1047="Citadel Class Relay"),F1047,join("",if(B1047="East Rim","E",if(B1047="South Rim","S",if(B1047="West Rim","W","N"))),C1047,D1047,":",E1047,if(F1047="S","",F1047)))</f>
        <v>E43 Secondary Relay</v>
      </c>
      <c r="B1047" s="15" t="s">
        <v>273</v>
      </c>
      <c r="C1047" s="8">
        <v>4.0</v>
      </c>
      <c r="D1047" s="8">
        <v>3.0</v>
      </c>
      <c r="E1047" s="15">
        <v>0.0</v>
      </c>
      <c r="F1047" s="8" t="s">
        <v>642</v>
      </c>
      <c r="G1047" s="8" t="s">
        <v>300</v>
      </c>
      <c r="H1047" s="38"/>
      <c r="I1047" s="38"/>
      <c r="J1047" s="16"/>
      <c r="K1047" s="21"/>
      <c r="L1047" s="21"/>
      <c r="M1047" s="21"/>
      <c r="N1047" s="18"/>
      <c r="O1047" s="13"/>
      <c r="P1047" s="38"/>
      <c r="Q1047" s="38"/>
      <c r="R1047" s="38"/>
      <c r="S1047" s="38"/>
      <c r="T1047" s="38"/>
      <c r="U1047" s="38"/>
    </row>
    <row r="1048" hidden="1">
      <c r="A1048" s="15" t="str">
        <f t="shared" si="106"/>
        <v>E43:0</v>
      </c>
      <c r="B1048" s="15" t="s">
        <v>273</v>
      </c>
      <c r="C1048" s="15">
        <v>4.0</v>
      </c>
      <c r="D1048" s="15">
        <v>3.0</v>
      </c>
      <c r="E1048" s="15">
        <v>0.0</v>
      </c>
      <c r="F1048" s="8" t="s">
        <v>302</v>
      </c>
      <c r="G1048" s="8" t="s">
        <v>303</v>
      </c>
      <c r="H1048" s="15" t="s">
        <v>443</v>
      </c>
      <c r="I1048" s="15" t="s">
        <v>467</v>
      </c>
      <c r="J1048" s="16"/>
      <c r="K1048" s="21"/>
      <c r="L1048" s="21"/>
      <c r="M1048" s="21"/>
      <c r="N1048" s="18"/>
      <c r="O1048" s="13"/>
      <c r="P1048" t="s">
        <v>57</v>
      </c>
      <c r="Q1048" t="s">
        <v>276</v>
      </c>
      <c r="R1048" t="s">
        <v>276</v>
      </c>
      <c r="S1048" t="s">
        <v>47</v>
      </c>
      <c r="T1048" t="s">
        <v>37</v>
      </c>
      <c r="U1048" t="s">
        <v>26</v>
      </c>
    </row>
    <row r="1049" hidden="1">
      <c r="A1049" s="15" t="str">
        <f>if(OR(G1049="Secondary Relay",G1049="Prime Relay"),F1049,join("",if(B1049="East Rim","E",if(B1049="South Rim","S",if(B1049="West Rim","W","N"))),C1049,D1049,":",E1049,if(F1049="S","",F1049)))</f>
        <v>E43:1a</v>
      </c>
      <c r="B1049" s="15" t="s">
        <v>273</v>
      </c>
      <c r="C1049" s="8">
        <v>4.0</v>
      </c>
      <c r="D1049" s="8">
        <v>3.0</v>
      </c>
      <c r="E1049" s="8">
        <v>1.0</v>
      </c>
      <c r="F1049" s="8" t="s">
        <v>6</v>
      </c>
      <c r="G1049" s="15" t="s">
        <v>23</v>
      </c>
      <c r="H1049" s="15" t="s">
        <v>92</v>
      </c>
      <c r="I1049" s="15" t="s">
        <v>643</v>
      </c>
      <c r="J1049" s="16">
        <v>0.0</v>
      </c>
      <c r="K1049" s="21">
        <v>-241.0</v>
      </c>
      <c r="L1049" s="21">
        <v>-250.0</v>
      </c>
      <c r="M1049" s="21">
        <v>-247.0</v>
      </c>
      <c r="N1049" s="18" t="s">
        <v>281</v>
      </c>
      <c r="O1049" s="13" t="s">
        <v>290</v>
      </c>
      <c r="P1049" t="s">
        <v>57</v>
      </c>
      <c r="Q1049" t="s">
        <v>57</v>
      </c>
      <c r="R1049" t="s">
        <v>57</v>
      </c>
      <c r="S1049" t="s">
        <v>47</v>
      </c>
      <c r="T1049" t="s">
        <v>26</v>
      </c>
      <c r="U1049" t="s">
        <v>26</v>
      </c>
    </row>
    <row r="1050" hidden="1">
      <c r="A1050" s="15" t="str">
        <f>if(OR(G1050="Secondary Relay",G1050="Prime Relay",G1050="Citadel Class Relay"),F1050,join("",if(B1050="East Rim","E",if(B1050="South Rim","S",if(B1050="West Rim","W","N"))),C1050,D1050,":",E1050,if(F1050="S","",F1050)))</f>
        <v>E43:1</v>
      </c>
      <c r="B1050" s="15" t="s">
        <v>273</v>
      </c>
      <c r="C1050" s="15">
        <v>4.0</v>
      </c>
      <c r="D1050" s="15">
        <v>3.0</v>
      </c>
      <c r="E1050" s="15">
        <v>1.0</v>
      </c>
      <c r="F1050" s="8" t="s">
        <v>302</v>
      </c>
      <c r="G1050" s="8" t="s">
        <v>303</v>
      </c>
      <c r="H1050" s="15" t="s">
        <v>285</v>
      </c>
      <c r="I1050" s="15" t="s">
        <v>644</v>
      </c>
      <c r="J1050" s="16"/>
      <c r="K1050" s="21"/>
      <c r="L1050" s="21"/>
      <c r="M1050" s="21"/>
      <c r="N1050" s="18"/>
      <c r="O1050" s="13"/>
      <c r="P1050" t="s">
        <v>57</v>
      </c>
      <c r="Q1050" t="s">
        <v>57</v>
      </c>
      <c r="R1050" t="s">
        <v>57</v>
      </c>
      <c r="S1050" t="s">
        <v>47</v>
      </c>
      <c r="T1050" t="s">
        <v>26</v>
      </c>
      <c r="U1050" t="s">
        <v>26</v>
      </c>
    </row>
    <row r="1051" hidden="1">
      <c r="A1051" s="15" t="str">
        <f t="shared" ref="A1051:A1054" si="107">if(OR(G1051="Secondary Relay",G1051="Prime Relay"),F1051,join("",if(B1051="East Rim","E",if(B1051="South Rim","S",if(B1051="West Rim","W","N"))),C1051,D1051,":",E1051,if(F1051="S","",F1051)))</f>
        <v>E43:2a</v>
      </c>
      <c r="B1051" s="15" t="s">
        <v>273</v>
      </c>
      <c r="C1051" s="8">
        <v>4.0</v>
      </c>
      <c r="D1051" s="8">
        <v>3.0</v>
      </c>
      <c r="E1051" s="8">
        <v>2.0</v>
      </c>
      <c r="F1051" s="8" t="s">
        <v>6</v>
      </c>
      <c r="G1051" s="15" t="s">
        <v>23</v>
      </c>
      <c r="H1051" s="15" t="s">
        <v>92</v>
      </c>
      <c r="I1051" s="15" t="s">
        <v>595</v>
      </c>
      <c r="J1051" s="16">
        <v>0.0</v>
      </c>
      <c r="K1051" s="21">
        <v>-37.0</v>
      </c>
      <c r="L1051" s="21">
        <v>-43.0</v>
      </c>
      <c r="M1051" s="21">
        <v>-40.0</v>
      </c>
      <c r="N1051" s="18" t="s">
        <v>281</v>
      </c>
      <c r="O1051" s="13" t="s">
        <v>290</v>
      </c>
      <c r="P1051" t="s">
        <v>276</v>
      </c>
      <c r="Q1051" t="s">
        <v>57</v>
      </c>
      <c r="R1051" t="s">
        <v>276</v>
      </c>
      <c r="S1051" t="s">
        <v>26</v>
      </c>
      <c r="T1051" t="s">
        <v>26</v>
      </c>
      <c r="U1051" t="s">
        <v>26</v>
      </c>
    </row>
    <row r="1052">
      <c r="A1052" s="15" t="str">
        <f t="shared" si="107"/>
        <v>E43:2b</v>
      </c>
      <c r="B1052" s="15" t="s">
        <v>273</v>
      </c>
      <c r="C1052" s="8">
        <v>4.0</v>
      </c>
      <c r="D1052" s="8">
        <v>3.0</v>
      </c>
      <c r="E1052" s="8">
        <v>2.0</v>
      </c>
      <c r="F1052" s="8" t="s">
        <v>7</v>
      </c>
      <c r="G1052" s="15" t="s">
        <v>22</v>
      </c>
      <c r="H1052" s="15" t="s">
        <v>89</v>
      </c>
      <c r="I1052" s="15" t="s">
        <v>274</v>
      </c>
      <c r="J1052" s="16">
        <v>7.0</v>
      </c>
      <c r="K1052" s="21">
        <v>-102.0</v>
      </c>
      <c r="L1052" s="21">
        <v>-105.0</v>
      </c>
      <c r="M1052" s="21">
        <v>-102.0</v>
      </c>
      <c r="N1052" s="18" t="s">
        <v>26</v>
      </c>
      <c r="O1052" s="13" t="s">
        <v>379</v>
      </c>
      <c r="P1052" t="s">
        <v>57</v>
      </c>
      <c r="Q1052" t="s">
        <v>276</v>
      </c>
      <c r="R1052" t="s">
        <v>276</v>
      </c>
      <c r="S1052" t="s">
        <v>276</v>
      </c>
      <c r="T1052" t="s">
        <v>26</v>
      </c>
      <c r="U1052" t="s">
        <v>47</v>
      </c>
    </row>
    <row r="1053">
      <c r="A1053" s="15" t="str">
        <f t="shared" si="107"/>
        <v>E43:2c</v>
      </c>
      <c r="B1053" s="15" t="s">
        <v>273</v>
      </c>
      <c r="C1053" s="8">
        <v>4.0</v>
      </c>
      <c r="D1053" s="8">
        <v>3.0</v>
      </c>
      <c r="E1053" s="8">
        <v>2.0</v>
      </c>
      <c r="F1053" s="8" t="s">
        <v>8</v>
      </c>
      <c r="G1053" s="15" t="s">
        <v>22</v>
      </c>
      <c r="H1053" s="15" t="s">
        <v>88</v>
      </c>
      <c r="I1053" s="15" t="s">
        <v>328</v>
      </c>
      <c r="J1053" s="16">
        <v>4.0</v>
      </c>
      <c r="K1053" s="21">
        <v>-102.0</v>
      </c>
      <c r="L1053" s="21">
        <v>-122.0</v>
      </c>
      <c r="M1053" s="21">
        <v>-110.0</v>
      </c>
      <c r="N1053" s="18" t="s">
        <v>26</v>
      </c>
      <c r="O1053" s="13" t="s">
        <v>384</v>
      </c>
      <c r="P1053" t="s">
        <v>57</v>
      </c>
      <c r="Q1053" t="s">
        <v>57</v>
      </c>
      <c r="R1053" t="s">
        <v>47</v>
      </c>
      <c r="S1053" t="s">
        <v>37</v>
      </c>
      <c r="T1053" t="s">
        <v>47</v>
      </c>
      <c r="U1053" t="s">
        <v>26</v>
      </c>
    </row>
    <row r="1054">
      <c r="A1054" s="15" t="str">
        <f t="shared" si="107"/>
        <v>E43:2d</v>
      </c>
      <c r="B1054" s="15" t="s">
        <v>273</v>
      </c>
      <c r="C1054" s="8">
        <v>4.0</v>
      </c>
      <c r="D1054" s="8">
        <v>3.0</v>
      </c>
      <c r="E1054" s="8">
        <v>2.0</v>
      </c>
      <c r="F1054" s="8" t="s">
        <v>9</v>
      </c>
      <c r="G1054" s="15" t="s">
        <v>22</v>
      </c>
      <c r="H1054" s="15" t="s">
        <v>93</v>
      </c>
      <c r="I1054" s="15" t="s">
        <v>645</v>
      </c>
      <c r="J1054" s="16">
        <v>5.0</v>
      </c>
      <c r="K1054" s="21">
        <v>-107.0</v>
      </c>
      <c r="L1054" s="21">
        <v>-193.0</v>
      </c>
      <c r="M1054" s="21">
        <v>-151.0</v>
      </c>
      <c r="N1054" s="18" t="s">
        <v>26</v>
      </c>
      <c r="O1054" s="13" t="s">
        <v>293</v>
      </c>
      <c r="P1054" t="s">
        <v>57</v>
      </c>
      <c r="Q1054" t="s">
        <v>276</v>
      </c>
      <c r="R1054" t="s">
        <v>276</v>
      </c>
      <c r="S1054" t="s">
        <v>37</v>
      </c>
      <c r="T1054" t="s">
        <v>37</v>
      </c>
      <c r="U1054" t="s">
        <v>26</v>
      </c>
    </row>
    <row r="1055" hidden="1">
      <c r="A1055" s="15" t="str">
        <f>if(OR(G1055="Secondary Relay",G1055="Prime Relay",G1055="Citadel Class Relay"),F1055,join("",if(B1055="East Rim","E",if(B1055="South Rim","S",if(B1055="West Rim","W","N"))),C1055,D1055,":",E1055,if(F1055="S","",F1055)))</f>
        <v>E43:2</v>
      </c>
      <c r="B1055" s="15" t="s">
        <v>273</v>
      </c>
      <c r="C1055" s="15">
        <v>4.0</v>
      </c>
      <c r="D1055" s="15">
        <v>3.0</v>
      </c>
      <c r="E1055" s="15">
        <v>2.0</v>
      </c>
      <c r="F1055" s="8" t="s">
        <v>302</v>
      </c>
      <c r="G1055" s="8" t="s">
        <v>303</v>
      </c>
      <c r="H1055" s="15" t="s">
        <v>278</v>
      </c>
      <c r="I1055" s="15" t="s">
        <v>467</v>
      </c>
      <c r="J1055" s="16"/>
      <c r="K1055" s="21"/>
      <c r="L1055" s="21"/>
      <c r="M1055" s="21"/>
      <c r="N1055" s="18"/>
      <c r="O1055" s="13"/>
      <c r="P1055" t="s">
        <v>37</v>
      </c>
      <c r="Q1055" t="s">
        <v>276</v>
      </c>
      <c r="R1055" t="s">
        <v>57</v>
      </c>
      <c r="S1055" t="s">
        <v>57</v>
      </c>
      <c r="T1055" t="s">
        <v>26</v>
      </c>
      <c r="U1055" t="s">
        <v>26</v>
      </c>
    </row>
    <row r="1056" hidden="1">
      <c r="A1056" s="15" t="str">
        <f t="shared" ref="A1056:A1060" si="108">if(OR(G1056="Secondary Relay",G1056="Prime Relay"),F1056,join("",if(B1056="East Rim","E",if(B1056="South Rim","S",if(B1056="West Rim","W","N"))),C1056,D1056,":",E1056,if(F1056="S","",F1056)))</f>
        <v>E43:3a</v>
      </c>
      <c r="B1056" s="23" t="s">
        <v>273</v>
      </c>
      <c r="C1056" s="30">
        <v>4.0</v>
      </c>
      <c r="D1056" s="30">
        <v>3.0</v>
      </c>
      <c r="E1056" s="30">
        <v>3.0</v>
      </c>
      <c r="F1056" s="8" t="s">
        <v>6</v>
      </c>
      <c r="G1056" s="15" t="s">
        <v>23</v>
      </c>
      <c r="H1056" s="15" t="s">
        <v>93</v>
      </c>
      <c r="I1056" s="15" t="s">
        <v>646</v>
      </c>
      <c r="J1056" s="16">
        <v>1.0</v>
      </c>
      <c r="K1056" s="21">
        <v>368.0</v>
      </c>
      <c r="L1056" s="21">
        <v>360.0</v>
      </c>
      <c r="M1056" s="21">
        <v>366.0</v>
      </c>
      <c r="N1056" s="18" t="s">
        <v>26</v>
      </c>
      <c r="O1056" s="13" t="s">
        <v>287</v>
      </c>
      <c r="P1056" t="s">
        <v>57</v>
      </c>
      <c r="Q1056" t="s">
        <v>276</v>
      </c>
      <c r="R1056" t="s">
        <v>57</v>
      </c>
      <c r="S1056" t="s">
        <v>47</v>
      </c>
      <c r="T1056" t="s">
        <v>47</v>
      </c>
      <c r="U1056" t="s">
        <v>26</v>
      </c>
    </row>
    <row r="1057" hidden="1">
      <c r="A1057" s="15" t="str">
        <f t="shared" si="108"/>
        <v>E43:3b</v>
      </c>
      <c r="B1057" s="23" t="s">
        <v>273</v>
      </c>
      <c r="C1057" s="30">
        <v>4.0</v>
      </c>
      <c r="D1057" s="30">
        <v>3.0</v>
      </c>
      <c r="E1057" s="30">
        <v>3.0</v>
      </c>
      <c r="F1057" s="8" t="s">
        <v>7</v>
      </c>
      <c r="G1057" s="15" t="s">
        <v>23</v>
      </c>
      <c r="H1057" s="15" t="s">
        <v>288</v>
      </c>
      <c r="I1057" s="15" t="s">
        <v>390</v>
      </c>
      <c r="J1057" s="16">
        <v>0.0</v>
      </c>
      <c r="K1057" s="21">
        <v>280.0</v>
      </c>
      <c r="L1057" s="21">
        <v>193.0</v>
      </c>
      <c r="M1057" s="21">
        <v>235.0</v>
      </c>
      <c r="N1057" s="18" t="s">
        <v>26</v>
      </c>
      <c r="O1057" s="13" t="s">
        <v>332</v>
      </c>
      <c r="P1057" t="s">
        <v>26</v>
      </c>
      <c r="Q1057" t="s">
        <v>37</v>
      </c>
      <c r="R1057" t="s">
        <v>47</v>
      </c>
      <c r="S1057" t="s">
        <v>26</v>
      </c>
      <c r="T1057" t="s">
        <v>26</v>
      </c>
      <c r="U1057" t="s">
        <v>37</v>
      </c>
    </row>
    <row r="1058" hidden="1">
      <c r="A1058" s="15" t="str">
        <f t="shared" si="108"/>
        <v>E43:3c</v>
      </c>
      <c r="B1058" s="23" t="s">
        <v>273</v>
      </c>
      <c r="C1058" s="30">
        <v>4.0</v>
      </c>
      <c r="D1058" s="30">
        <v>3.0</v>
      </c>
      <c r="E1058" s="30">
        <v>3.0</v>
      </c>
      <c r="F1058" s="8" t="s">
        <v>8</v>
      </c>
      <c r="G1058" s="15" t="s">
        <v>23</v>
      </c>
      <c r="H1058" s="15" t="s">
        <v>278</v>
      </c>
      <c r="I1058" s="15" t="s">
        <v>647</v>
      </c>
      <c r="J1058" s="16">
        <v>0.0</v>
      </c>
      <c r="K1058" s="21">
        <v>172.0</v>
      </c>
      <c r="L1058" s="21">
        <v>153.0</v>
      </c>
      <c r="M1058" s="21">
        <v>163.0</v>
      </c>
      <c r="N1058" s="18" t="s">
        <v>26</v>
      </c>
      <c r="O1058" s="13" t="s">
        <v>275</v>
      </c>
      <c r="P1058" t="s">
        <v>311</v>
      </c>
      <c r="Q1058" t="s">
        <v>276</v>
      </c>
      <c r="R1058" t="s">
        <v>57</v>
      </c>
      <c r="S1058" t="s">
        <v>37</v>
      </c>
      <c r="T1058" t="s">
        <v>26</v>
      </c>
      <c r="U1058" t="s">
        <v>26</v>
      </c>
    </row>
    <row r="1059">
      <c r="A1059" s="15" t="str">
        <f t="shared" si="108"/>
        <v>E43:3d</v>
      </c>
      <c r="B1059" s="23" t="s">
        <v>273</v>
      </c>
      <c r="C1059" s="30">
        <v>4.0</v>
      </c>
      <c r="D1059" s="30">
        <v>3.0</v>
      </c>
      <c r="E1059" s="30">
        <v>3.0</v>
      </c>
      <c r="F1059" s="8" t="s">
        <v>9</v>
      </c>
      <c r="G1059" s="15" t="s">
        <v>22</v>
      </c>
      <c r="H1059" s="15" t="s">
        <v>90</v>
      </c>
      <c r="I1059" s="15" t="s">
        <v>648</v>
      </c>
      <c r="J1059" s="16">
        <v>9.0</v>
      </c>
      <c r="K1059" s="21">
        <v>-79.0</v>
      </c>
      <c r="L1059" s="21">
        <v>-125.0</v>
      </c>
      <c r="M1059" s="21">
        <v>-103.0</v>
      </c>
      <c r="N1059" s="18" t="s">
        <v>26</v>
      </c>
      <c r="O1059" s="13" t="s">
        <v>419</v>
      </c>
      <c r="P1059" t="s">
        <v>57</v>
      </c>
      <c r="Q1059" t="s">
        <v>57</v>
      </c>
      <c r="R1059" t="s">
        <v>57</v>
      </c>
      <c r="S1059" t="s">
        <v>57</v>
      </c>
      <c r="T1059" t="s">
        <v>26</v>
      </c>
      <c r="U1059" t="s">
        <v>26</v>
      </c>
    </row>
    <row r="1060">
      <c r="A1060" s="15" t="str">
        <f t="shared" si="108"/>
        <v>E43:3e</v>
      </c>
      <c r="B1060" s="15" t="s">
        <v>273</v>
      </c>
      <c r="C1060" s="8">
        <v>4.0</v>
      </c>
      <c r="D1060" s="8">
        <v>3.0</v>
      </c>
      <c r="E1060" s="8">
        <v>3.0</v>
      </c>
      <c r="F1060" s="8" t="s">
        <v>10</v>
      </c>
      <c r="G1060" s="15" t="s">
        <v>22</v>
      </c>
      <c r="H1060" s="15" t="s">
        <v>90</v>
      </c>
      <c r="I1060" s="15" t="s">
        <v>649</v>
      </c>
      <c r="J1060" s="16">
        <v>1.0</v>
      </c>
      <c r="K1060" s="21">
        <v>-224.0</v>
      </c>
      <c r="L1060" s="21">
        <v>-257.0</v>
      </c>
      <c r="M1060" s="21">
        <v>-242.0</v>
      </c>
      <c r="N1060" s="18" t="s">
        <v>26</v>
      </c>
      <c r="O1060" s="13" t="s">
        <v>290</v>
      </c>
      <c r="P1060" t="s">
        <v>311</v>
      </c>
      <c r="Q1060" t="s">
        <v>57</v>
      </c>
      <c r="R1060" t="s">
        <v>57</v>
      </c>
      <c r="S1060" t="s">
        <v>37</v>
      </c>
      <c r="T1060" t="s">
        <v>26</v>
      </c>
      <c r="U1060" t="s">
        <v>26</v>
      </c>
    </row>
    <row r="1061" hidden="1">
      <c r="A1061" s="15" t="str">
        <f>if(OR(G1061="Secondary Relay",G1061="Prime Relay",G1061="Citadel Class Relay"),F1061,join("",if(B1061="East Rim","E",if(B1061="South Rim","S",if(B1061="West Rim","W","N"))),C1061,D1061,":",E1061,if(F1061="S","",F1061)))</f>
        <v>E43:3</v>
      </c>
      <c r="B1061" s="15" t="s">
        <v>273</v>
      </c>
      <c r="C1061" s="15">
        <v>4.0</v>
      </c>
      <c r="D1061" s="15">
        <v>3.0</v>
      </c>
      <c r="E1061" s="15">
        <v>3.0</v>
      </c>
      <c r="F1061" s="8" t="s">
        <v>302</v>
      </c>
      <c r="G1061" s="8" t="s">
        <v>303</v>
      </c>
      <c r="H1061" s="15" t="s">
        <v>278</v>
      </c>
      <c r="I1061" s="15" t="s">
        <v>467</v>
      </c>
      <c r="J1061" s="16"/>
      <c r="K1061" s="21"/>
      <c r="L1061" s="21"/>
      <c r="M1061" s="21"/>
      <c r="N1061" s="18"/>
      <c r="O1061" s="13"/>
      <c r="P1061" t="s">
        <v>276</v>
      </c>
      <c r="Q1061" t="s">
        <v>26</v>
      </c>
      <c r="R1061" t="s">
        <v>276</v>
      </c>
      <c r="S1061" t="s">
        <v>276</v>
      </c>
      <c r="T1061" t="s">
        <v>37</v>
      </c>
      <c r="U1061" t="s">
        <v>311</v>
      </c>
    </row>
    <row r="1062">
      <c r="A1062" s="15" t="str">
        <f>if(OR(G1062="Secondary Relay",G1062="Prime Relay"),F1062,join("",if(B1062="East Rim","E",if(B1062="South Rim","S",if(B1062="West Rim","W","N"))),C1062,D1062,":",E1062,if(F1062="S","",F1062)))</f>
        <v>E43:4a</v>
      </c>
      <c r="B1062" s="15" t="s">
        <v>273</v>
      </c>
      <c r="C1062" s="8">
        <v>4.0</v>
      </c>
      <c r="D1062" s="8">
        <v>3.0</v>
      </c>
      <c r="E1062" s="8">
        <v>4.0</v>
      </c>
      <c r="F1062" s="8" t="s">
        <v>6</v>
      </c>
      <c r="G1062" s="15" t="s">
        <v>22</v>
      </c>
      <c r="H1062" s="15" t="s">
        <v>90</v>
      </c>
      <c r="I1062" s="15" t="s">
        <v>650</v>
      </c>
      <c r="J1062" s="16">
        <v>10.0</v>
      </c>
      <c r="K1062" s="21">
        <v>-152.0</v>
      </c>
      <c r="L1062" s="21">
        <v>-229.0</v>
      </c>
      <c r="M1062" s="21">
        <v>-190.0</v>
      </c>
      <c r="N1062" s="18" t="s">
        <v>26</v>
      </c>
      <c r="O1062" s="13" t="s">
        <v>379</v>
      </c>
      <c r="P1062" t="s">
        <v>57</v>
      </c>
      <c r="Q1062" t="s">
        <v>57</v>
      </c>
      <c r="R1062" t="s">
        <v>57</v>
      </c>
      <c r="S1062" t="s">
        <v>57</v>
      </c>
      <c r="T1062" t="s">
        <v>26</v>
      </c>
      <c r="U1062" t="s">
        <v>37</v>
      </c>
    </row>
    <row r="1063" hidden="1">
      <c r="A1063" s="15" t="str">
        <f>if(OR(G1063="Secondary Relay",G1063="Prime Relay",G1063="Citadel Class Relay"),F1063,join("",if(B1063="East Rim","E",if(B1063="South Rim","S",if(B1063="West Rim","W","N"))),C1063,D1063,":",E1063,if(F1063="S","",F1063)))</f>
        <v>E43:4</v>
      </c>
      <c r="B1063" s="15" t="s">
        <v>273</v>
      </c>
      <c r="C1063" s="15">
        <v>4.0</v>
      </c>
      <c r="D1063" s="15">
        <v>3.0</v>
      </c>
      <c r="E1063" s="15">
        <v>4.0</v>
      </c>
      <c r="F1063" s="8" t="s">
        <v>302</v>
      </c>
      <c r="G1063" s="8" t="s">
        <v>303</v>
      </c>
      <c r="H1063" s="15" t="s">
        <v>278</v>
      </c>
      <c r="I1063" s="15" t="s">
        <v>651</v>
      </c>
      <c r="J1063" s="16"/>
      <c r="K1063" s="21"/>
      <c r="L1063" s="21"/>
      <c r="M1063" s="21"/>
      <c r="N1063" s="18"/>
      <c r="O1063" s="13"/>
      <c r="P1063" t="s">
        <v>311</v>
      </c>
      <c r="Q1063" t="s">
        <v>57</v>
      </c>
      <c r="R1063" t="s">
        <v>276</v>
      </c>
      <c r="S1063" t="s">
        <v>311</v>
      </c>
      <c r="T1063" t="s">
        <v>26</v>
      </c>
      <c r="U1063" t="s">
        <v>37</v>
      </c>
    </row>
    <row r="1064" hidden="1">
      <c r="A1064" s="15" t="str">
        <f t="shared" ref="A1064:A1066" si="109">if(OR(G1064="Secondary Relay",G1064="Prime Relay"),F1064,join("",if(B1064="East Rim","E",if(B1064="South Rim","S",if(B1064="West Rim","W","N"))),C1064,D1064,":",E1064,if(F1064="S","",F1064)))</f>
        <v>E44:0a</v>
      </c>
      <c r="B1064" s="15" t="s">
        <v>273</v>
      </c>
      <c r="C1064" s="8">
        <v>4.0</v>
      </c>
      <c r="D1064" s="8">
        <v>4.0</v>
      </c>
      <c r="E1064" s="15">
        <v>0.0</v>
      </c>
      <c r="F1064" s="8" t="s">
        <v>6</v>
      </c>
      <c r="G1064" s="15" t="s">
        <v>23</v>
      </c>
      <c r="H1064" s="15" t="s">
        <v>87</v>
      </c>
      <c r="I1064" s="15" t="s">
        <v>283</v>
      </c>
      <c r="J1064" s="16">
        <v>0.0</v>
      </c>
      <c r="K1064" s="21">
        <v>92.0</v>
      </c>
      <c r="L1064" s="21">
        <v>36.0</v>
      </c>
      <c r="M1064" s="21">
        <v>62.0</v>
      </c>
      <c r="N1064" s="18">
        <v>0.44</v>
      </c>
      <c r="O1064" s="13" t="s">
        <v>310</v>
      </c>
      <c r="P1064" t="s">
        <v>57</v>
      </c>
      <c r="Q1064" t="s">
        <v>276</v>
      </c>
      <c r="R1064" t="s">
        <v>47</v>
      </c>
      <c r="S1064" t="s">
        <v>276</v>
      </c>
      <c r="T1064" t="s">
        <v>26</v>
      </c>
      <c r="U1064" t="s">
        <v>37</v>
      </c>
    </row>
    <row r="1065" hidden="1">
      <c r="A1065" s="15" t="str">
        <f t="shared" si="109"/>
        <v>E44:0b</v>
      </c>
      <c r="B1065" s="15" t="s">
        <v>273</v>
      </c>
      <c r="C1065" s="8">
        <v>4.0</v>
      </c>
      <c r="D1065" s="8">
        <v>4.0</v>
      </c>
      <c r="E1065" s="15">
        <v>0.0</v>
      </c>
      <c r="F1065" s="8" t="s">
        <v>7</v>
      </c>
      <c r="G1065" s="15" t="s">
        <v>24</v>
      </c>
      <c r="H1065" s="15" t="s">
        <v>317</v>
      </c>
      <c r="I1065" s="15" t="s">
        <v>652</v>
      </c>
      <c r="J1065" s="16">
        <v>2.0</v>
      </c>
      <c r="K1065" s="21">
        <v>10.0</v>
      </c>
      <c r="L1065" s="21">
        <v>-24.0</v>
      </c>
      <c r="M1065" s="21">
        <v>-9.0</v>
      </c>
      <c r="N1065" s="18">
        <v>0.36</v>
      </c>
      <c r="O1065" s="13" t="s">
        <v>391</v>
      </c>
      <c r="P1065" t="s">
        <v>57</v>
      </c>
      <c r="Q1065" t="s">
        <v>276</v>
      </c>
      <c r="R1065" t="s">
        <v>57</v>
      </c>
      <c r="S1065" t="s">
        <v>57</v>
      </c>
      <c r="T1065" t="s">
        <v>37</v>
      </c>
      <c r="U1065" t="s">
        <v>57</v>
      </c>
    </row>
    <row r="1066" hidden="1">
      <c r="A1066" s="15" t="str">
        <f t="shared" si="109"/>
        <v>E44:0c</v>
      </c>
      <c r="B1066" s="15" t="s">
        <v>273</v>
      </c>
      <c r="C1066" s="8">
        <v>4.0</v>
      </c>
      <c r="D1066" s="8">
        <v>4.0</v>
      </c>
      <c r="E1066" s="15">
        <v>0.0</v>
      </c>
      <c r="F1066" s="8" t="s">
        <v>8</v>
      </c>
      <c r="G1066" s="15" t="s">
        <v>23</v>
      </c>
      <c r="H1066" s="15" t="s">
        <v>92</v>
      </c>
      <c r="I1066" s="15" t="s">
        <v>425</v>
      </c>
      <c r="J1066" s="16">
        <v>2.0</v>
      </c>
      <c r="K1066" s="21">
        <v>-29.0</v>
      </c>
      <c r="L1066" s="21">
        <v>-63.0</v>
      </c>
      <c r="M1066" s="21">
        <v>-48.0</v>
      </c>
      <c r="N1066" s="18" t="s">
        <v>281</v>
      </c>
      <c r="O1066" s="13" t="s">
        <v>391</v>
      </c>
      <c r="P1066" t="s">
        <v>47</v>
      </c>
      <c r="Q1066" t="s">
        <v>57</v>
      </c>
      <c r="R1066" t="s">
        <v>47</v>
      </c>
      <c r="S1066" t="s">
        <v>26</v>
      </c>
      <c r="T1066" t="s">
        <v>26</v>
      </c>
      <c r="U1066" t="s">
        <v>26</v>
      </c>
    </row>
    <row r="1067" hidden="1">
      <c r="A1067" s="15" t="str">
        <f t="shared" ref="A1067:A1068" si="110">if(OR(G1067="Secondary Relay",G1067="Prime Relay",G1067="Citadel Class Relay"),F1067,join("",if(B1067="East Rim","E",if(B1067="South Rim","S",if(B1067="West Rim","W","N"))),C1067,D1067,":",E1067,if(F1067="S","",F1067)))</f>
        <v>E44 Secondary Relay</v>
      </c>
      <c r="B1067" s="15" t="s">
        <v>273</v>
      </c>
      <c r="C1067" s="8">
        <v>4.0</v>
      </c>
      <c r="D1067" s="8">
        <v>4.0</v>
      </c>
      <c r="E1067" s="15">
        <v>0.0</v>
      </c>
      <c r="F1067" s="8" t="s">
        <v>653</v>
      </c>
      <c r="G1067" s="8" t="s">
        <v>300</v>
      </c>
      <c r="H1067" s="38"/>
      <c r="I1067" s="38"/>
      <c r="J1067" s="16"/>
      <c r="K1067" s="21"/>
      <c r="L1067" s="21"/>
      <c r="M1067" s="21"/>
      <c r="N1067" s="18"/>
      <c r="O1067" s="13"/>
      <c r="P1067" s="38"/>
      <c r="Q1067" s="38"/>
      <c r="R1067" s="38"/>
      <c r="S1067" s="38"/>
      <c r="T1067" s="38"/>
      <c r="U1067" s="38"/>
    </row>
    <row r="1068" hidden="1">
      <c r="A1068" s="15" t="str">
        <f t="shared" si="110"/>
        <v>E44:0</v>
      </c>
      <c r="B1068" s="15" t="s">
        <v>273</v>
      </c>
      <c r="C1068" s="15">
        <v>4.0</v>
      </c>
      <c r="D1068" s="15">
        <v>4.0</v>
      </c>
      <c r="E1068" s="15">
        <v>0.0</v>
      </c>
      <c r="F1068" s="8" t="s">
        <v>302</v>
      </c>
      <c r="G1068" s="8" t="s">
        <v>303</v>
      </c>
      <c r="H1068" s="15" t="s">
        <v>288</v>
      </c>
      <c r="I1068" s="15" t="s">
        <v>654</v>
      </c>
      <c r="J1068" s="16"/>
      <c r="K1068" s="21"/>
      <c r="L1068" s="21"/>
      <c r="M1068" s="21"/>
      <c r="N1068" s="18"/>
      <c r="O1068" s="13"/>
      <c r="P1068" t="s">
        <v>276</v>
      </c>
      <c r="Q1068" t="s">
        <v>276</v>
      </c>
      <c r="R1068" t="s">
        <v>276</v>
      </c>
      <c r="S1068" t="s">
        <v>37</v>
      </c>
      <c r="T1068" t="s">
        <v>47</v>
      </c>
      <c r="U1068" t="s">
        <v>26</v>
      </c>
    </row>
    <row r="1069" hidden="1">
      <c r="A1069" s="15" t="str">
        <f t="shared" ref="A1069:A1074" si="111">if(OR(G1069="Secondary Relay",G1069="Prime Relay"),F1069,join("",if(B1069="East Rim","E",if(B1069="South Rim","S",if(B1069="West Rim","W","N"))),C1069,D1069,":",E1069,if(F1069="S","",F1069)))</f>
        <v>E44:1a</v>
      </c>
      <c r="B1069" s="15" t="s">
        <v>273</v>
      </c>
      <c r="C1069" s="8">
        <v>4.0</v>
      </c>
      <c r="D1069" s="8">
        <v>4.0</v>
      </c>
      <c r="E1069" s="8">
        <v>1.0</v>
      </c>
      <c r="F1069" s="8" t="s">
        <v>6</v>
      </c>
      <c r="G1069" s="5" t="s">
        <v>23</v>
      </c>
      <c r="H1069" t="s">
        <v>288</v>
      </c>
      <c r="I1069" t="s">
        <v>390</v>
      </c>
      <c r="J1069" s="16">
        <v>2.0</v>
      </c>
      <c r="K1069" s="21">
        <v>253.0</v>
      </c>
      <c r="L1069" s="21">
        <v>206.0</v>
      </c>
      <c r="M1069" s="21">
        <v>228.0</v>
      </c>
      <c r="N1069" s="18" t="s">
        <v>26</v>
      </c>
      <c r="O1069" s="13" t="s">
        <v>284</v>
      </c>
      <c r="P1069" t="s">
        <v>57</v>
      </c>
      <c r="Q1069" t="s">
        <v>276</v>
      </c>
      <c r="R1069" t="s">
        <v>276</v>
      </c>
      <c r="S1069" t="s">
        <v>47</v>
      </c>
      <c r="T1069" t="s">
        <v>26</v>
      </c>
      <c r="U1069" t="s">
        <v>37</v>
      </c>
    </row>
    <row r="1070" hidden="1">
      <c r="A1070" s="15" t="str">
        <f t="shared" si="111"/>
        <v>E44:1b</v>
      </c>
      <c r="B1070" s="15" t="s">
        <v>273</v>
      </c>
      <c r="C1070" s="8">
        <v>4.0</v>
      </c>
      <c r="D1070" s="8">
        <v>4.0</v>
      </c>
      <c r="E1070" s="8">
        <v>1.0</v>
      </c>
      <c r="F1070" s="8" t="s">
        <v>7</v>
      </c>
      <c r="G1070" t="s">
        <v>23</v>
      </c>
      <c r="H1070" t="s">
        <v>291</v>
      </c>
      <c r="I1070" t="s">
        <v>401</v>
      </c>
      <c r="J1070" s="16">
        <v>0.0</v>
      </c>
      <c r="K1070" s="21">
        <v>68.0</v>
      </c>
      <c r="L1070" s="21">
        <v>-104.0</v>
      </c>
      <c r="M1070" s="21">
        <v>-16.0</v>
      </c>
      <c r="N1070" s="18" t="s">
        <v>26</v>
      </c>
      <c r="O1070" s="13" t="s">
        <v>313</v>
      </c>
      <c r="P1070" t="s">
        <v>57</v>
      </c>
      <c r="Q1070" t="s">
        <v>276</v>
      </c>
      <c r="R1070" t="s">
        <v>57</v>
      </c>
      <c r="S1070" t="s">
        <v>47</v>
      </c>
      <c r="T1070" t="s">
        <v>47</v>
      </c>
      <c r="U1070" t="s">
        <v>26</v>
      </c>
    </row>
    <row r="1071">
      <c r="A1071" s="15" t="str">
        <f t="shared" si="111"/>
        <v>E44:1c</v>
      </c>
      <c r="B1071" s="15" t="s">
        <v>273</v>
      </c>
      <c r="C1071" s="8">
        <v>4.0</v>
      </c>
      <c r="D1071" s="8">
        <v>4.0</v>
      </c>
      <c r="E1071" s="8">
        <v>1.0</v>
      </c>
      <c r="F1071" s="8" t="s">
        <v>8</v>
      </c>
      <c r="G1071" t="s">
        <v>22</v>
      </c>
      <c r="H1071" t="s">
        <v>92</v>
      </c>
      <c r="I1071" t="s">
        <v>416</v>
      </c>
      <c r="J1071" s="16">
        <v>5.0</v>
      </c>
      <c r="K1071" s="21">
        <v>-19.0</v>
      </c>
      <c r="L1071" s="21">
        <v>-22.0</v>
      </c>
      <c r="M1071" s="21">
        <v>-21.0</v>
      </c>
      <c r="N1071" s="18" t="s">
        <v>26</v>
      </c>
      <c r="O1071" s="13" t="s">
        <v>354</v>
      </c>
      <c r="P1071" t="s">
        <v>57</v>
      </c>
      <c r="Q1071" t="s">
        <v>276</v>
      </c>
      <c r="R1071" t="s">
        <v>276</v>
      </c>
      <c r="S1071" t="s">
        <v>37</v>
      </c>
      <c r="T1071" t="s">
        <v>47</v>
      </c>
      <c r="U1071" t="s">
        <v>26</v>
      </c>
    </row>
    <row r="1072">
      <c r="A1072" s="15" t="str">
        <f t="shared" si="111"/>
        <v>E44:1d</v>
      </c>
      <c r="B1072" s="15" t="s">
        <v>273</v>
      </c>
      <c r="C1072" s="8">
        <v>4.0</v>
      </c>
      <c r="D1072" s="8">
        <v>4.0</v>
      </c>
      <c r="E1072" s="8">
        <v>1.0</v>
      </c>
      <c r="F1072" s="8" t="s">
        <v>9</v>
      </c>
      <c r="G1072" t="s">
        <v>22</v>
      </c>
      <c r="H1072" t="s">
        <v>89</v>
      </c>
      <c r="I1072" t="s">
        <v>274</v>
      </c>
      <c r="J1072" s="16">
        <v>3.0</v>
      </c>
      <c r="K1072" s="21">
        <v>-184.0</v>
      </c>
      <c r="L1072" s="21">
        <v>-250.0</v>
      </c>
      <c r="M1072" s="21">
        <v>-215.0</v>
      </c>
      <c r="N1072" s="18" t="s">
        <v>26</v>
      </c>
      <c r="O1072" s="13" t="s">
        <v>379</v>
      </c>
      <c r="P1072" t="s">
        <v>57</v>
      </c>
      <c r="Q1072" t="s">
        <v>276</v>
      </c>
      <c r="R1072" t="s">
        <v>57</v>
      </c>
      <c r="S1072" t="s">
        <v>26</v>
      </c>
      <c r="T1072" t="s">
        <v>57</v>
      </c>
      <c r="U1072" t="s">
        <v>26</v>
      </c>
    </row>
    <row r="1073">
      <c r="A1073" s="15" t="str">
        <f t="shared" si="111"/>
        <v>E44:1e</v>
      </c>
      <c r="B1073" s="15" t="s">
        <v>273</v>
      </c>
      <c r="C1073" s="8">
        <v>4.0</v>
      </c>
      <c r="D1073" s="8">
        <v>4.0</v>
      </c>
      <c r="E1073" s="8">
        <v>1.0</v>
      </c>
      <c r="F1073" s="8" t="s">
        <v>10</v>
      </c>
      <c r="G1073" t="s">
        <v>22</v>
      </c>
      <c r="H1073" t="s">
        <v>89</v>
      </c>
      <c r="I1073" t="s">
        <v>416</v>
      </c>
      <c r="J1073" s="16">
        <v>4.0</v>
      </c>
      <c r="K1073" s="21">
        <v>-191.0</v>
      </c>
      <c r="L1073" s="21">
        <v>-228.0</v>
      </c>
      <c r="M1073" s="21">
        <v>-208.0</v>
      </c>
      <c r="N1073" s="18" t="s">
        <v>26</v>
      </c>
      <c r="O1073" s="13" t="s">
        <v>290</v>
      </c>
      <c r="P1073" t="s">
        <v>57</v>
      </c>
      <c r="Q1073" t="s">
        <v>57</v>
      </c>
      <c r="R1073" t="s">
        <v>276</v>
      </c>
      <c r="S1073" t="s">
        <v>47</v>
      </c>
      <c r="T1073" t="s">
        <v>37</v>
      </c>
      <c r="U1073" t="s">
        <v>47</v>
      </c>
    </row>
    <row r="1074">
      <c r="A1074" s="15" t="str">
        <f t="shared" si="111"/>
        <v>E44:1f</v>
      </c>
      <c r="B1074" s="15" t="s">
        <v>273</v>
      </c>
      <c r="C1074" s="8">
        <v>4.0</v>
      </c>
      <c r="D1074" s="8">
        <v>4.0</v>
      </c>
      <c r="E1074" s="8">
        <v>1.0</v>
      </c>
      <c r="F1074" s="8" t="s">
        <v>11</v>
      </c>
      <c r="G1074" t="s">
        <v>22</v>
      </c>
      <c r="H1074" t="s">
        <v>93</v>
      </c>
      <c r="I1074" t="s">
        <v>507</v>
      </c>
      <c r="J1074" s="16">
        <v>18.0</v>
      </c>
      <c r="K1074" s="21">
        <v>-230.0</v>
      </c>
      <c r="L1074" s="21">
        <v>-243.0</v>
      </c>
      <c r="M1074" s="21">
        <v>-235.0</v>
      </c>
      <c r="N1074" s="18" t="s">
        <v>26</v>
      </c>
      <c r="O1074" s="13" t="s">
        <v>315</v>
      </c>
      <c r="P1074" t="s">
        <v>57</v>
      </c>
      <c r="Q1074" t="s">
        <v>276</v>
      </c>
      <c r="R1074" t="s">
        <v>276</v>
      </c>
      <c r="S1074" t="s">
        <v>47</v>
      </c>
      <c r="T1074" t="s">
        <v>37</v>
      </c>
      <c r="U1074" t="s">
        <v>26</v>
      </c>
    </row>
    <row r="1075" hidden="1">
      <c r="A1075" s="15" t="str">
        <f>if(OR(G1075="Secondary Relay",G1075="Prime Relay",G1075="Citadel Class Relay"),F1075,join("",if(B1075="East Rim","E",if(B1075="South Rim","S",if(B1075="West Rim","W","N"))),C1075,D1075,":",E1075,if(F1075="S","",F1075)))</f>
        <v>E44:1</v>
      </c>
      <c r="B1075" s="15" t="s">
        <v>273</v>
      </c>
      <c r="C1075" s="15">
        <v>4.0</v>
      </c>
      <c r="D1075" s="15">
        <v>4.0</v>
      </c>
      <c r="E1075" s="15">
        <v>1.0</v>
      </c>
      <c r="F1075" s="8" t="s">
        <v>302</v>
      </c>
      <c r="G1075" s="8" t="s">
        <v>303</v>
      </c>
      <c r="H1075" s="15" t="s">
        <v>278</v>
      </c>
      <c r="I1075" s="15" t="s">
        <v>474</v>
      </c>
      <c r="J1075" s="16"/>
      <c r="K1075" s="21"/>
      <c r="L1075" s="21"/>
      <c r="M1075" s="21"/>
      <c r="N1075" s="18"/>
      <c r="O1075" s="13"/>
      <c r="P1075" t="s">
        <v>276</v>
      </c>
      <c r="Q1075" t="s">
        <v>276</v>
      </c>
      <c r="R1075" t="s">
        <v>57</v>
      </c>
      <c r="S1075" t="s">
        <v>37</v>
      </c>
      <c r="T1075" t="s">
        <v>47</v>
      </c>
      <c r="U1075" t="s">
        <v>311</v>
      </c>
    </row>
    <row r="1076" hidden="1">
      <c r="A1076" s="15" t="str">
        <f t="shared" ref="A1076:A1081" si="112">if(OR(G1076="Secondary Relay",G1076="Prime Relay"),F1076,join("",if(B1076="East Rim","E",if(B1076="South Rim","S",if(B1076="West Rim","W","N"))),C1076,D1076,":",E1076,if(F1076="S","",F1076)))</f>
        <v>E44:2a</v>
      </c>
      <c r="B1076" s="15" t="s">
        <v>273</v>
      </c>
      <c r="C1076" s="8">
        <v>4.0</v>
      </c>
      <c r="D1076" s="8">
        <v>4.0</v>
      </c>
      <c r="E1076" s="8">
        <v>2.0</v>
      </c>
      <c r="F1076" s="8" t="s">
        <v>6</v>
      </c>
      <c r="G1076" t="s">
        <v>23</v>
      </c>
      <c r="H1076" t="s">
        <v>93</v>
      </c>
      <c r="I1076" t="s">
        <v>655</v>
      </c>
      <c r="J1076" s="16">
        <v>0.0</v>
      </c>
      <c r="K1076" s="21">
        <v>875.0</v>
      </c>
      <c r="L1076" s="21">
        <v>873.0</v>
      </c>
      <c r="M1076" s="21">
        <v>874.0</v>
      </c>
      <c r="N1076" s="18" t="s">
        <v>26</v>
      </c>
      <c r="O1076" s="13" t="s">
        <v>275</v>
      </c>
      <c r="P1076" t="s">
        <v>37</v>
      </c>
      <c r="Q1076" t="s">
        <v>57</v>
      </c>
      <c r="R1076" t="s">
        <v>57</v>
      </c>
      <c r="S1076" t="s">
        <v>47</v>
      </c>
      <c r="T1076" t="s">
        <v>37</v>
      </c>
      <c r="U1076" t="s">
        <v>26</v>
      </c>
    </row>
    <row r="1077">
      <c r="A1077" s="15" t="str">
        <f t="shared" si="112"/>
        <v>E44:2b</v>
      </c>
      <c r="B1077" s="15" t="s">
        <v>273</v>
      </c>
      <c r="C1077" s="8">
        <v>4.0</v>
      </c>
      <c r="D1077" s="8">
        <v>4.0</v>
      </c>
      <c r="E1077" s="8">
        <v>2.0</v>
      </c>
      <c r="F1077" s="8" t="s">
        <v>7</v>
      </c>
      <c r="G1077" t="s">
        <v>22</v>
      </c>
      <c r="H1077" t="s">
        <v>93</v>
      </c>
      <c r="I1077" t="s">
        <v>656</v>
      </c>
      <c r="J1077" s="16">
        <v>10.0</v>
      </c>
      <c r="K1077" s="21">
        <v>-29.0</v>
      </c>
      <c r="L1077" s="21">
        <v>-29.0</v>
      </c>
      <c r="M1077" s="21">
        <v>-30.0</v>
      </c>
      <c r="N1077" s="18" t="s">
        <v>26</v>
      </c>
      <c r="O1077" s="13" t="s">
        <v>384</v>
      </c>
      <c r="P1077" t="s">
        <v>57</v>
      </c>
      <c r="Q1077" t="s">
        <v>37</v>
      </c>
      <c r="R1077" t="s">
        <v>57</v>
      </c>
      <c r="S1077" t="s">
        <v>26</v>
      </c>
      <c r="T1077" t="s">
        <v>37</v>
      </c>
      <c r="U1077" t="s">
        <v>26</v>
      </c>
    </row>
    <row r="1078">
      <c r="A1078" s="15" t="str">
        <f t="shared" si="112"/>
        <v>E44:2c</v>
      </c>
      <c r="B1078" s="15" t="s">
        <v>273</v>
      </c>
      <c r="C1078" s="8">
        <v>4.0</v>
      </c>
      <c r="D1078" s="8">
        <v>4.0</v>
      </c>
      <c r="E1078" s="8">
        <v>2.0</v>
      </c>
      <c r="F1078" s="8" t="s">
        <v>8</v>
      </c>
      <c r="G1078" t="s">
        <v>22</v>
      </c>
      <c r="H1078" t="s">
        <v>92</v>
      </c>
      <c r="I1078" t="s">
        <v>355</v>
      </c>
      <c r="J1078" s="16">
        <v>4.0</v>
      </c>
      <c r="K1078" s="21">
        <v>-116.0</v>
      </c>
      <c r="L1078" s="21">
        <v>-136.0</v>
      </c>
      <c r="M1078" s="21">
        <v>-127.0</v>
      </c>
      <c r="N1078" s="18" t="s">
        <v>26</v>
      </c>
      <c r="O1078" s="13" t="s">
        <v>310</v>
      </c>
      <c r="P1078" t="s">
        <v>57</v>
      </c>
      <c r="Q1078" t="s">
        <v>57</v>
      </c>
      <c r="R1078" t="s">
        <v>276</v>
      </c>
      <c r="S1078" t="s">
        <v>57</v>
      </c>
      <c r="T1078" t="s">
        <v>37</v>
      </c>
      <c r="U1078" t="s">
        <v>26</v>
      </c>
    </row>
    <row r="1079">
      <c r="A1079" s="15" t="str">
        <f t="shared" si="112"/>
        <v>E44:2d</v>
      </c>
      <c r="B1079" s="15" t="s">
        <v>273</v>
      </c>
      <c r="C1079" s="8">
        <v>4.0</v>
      </c>
      <c r="D1079" s="8">
        <v>4.0</v>
      </c>
      <c r="E1079" s="8">
        <v>2.0</v>
      </c>
      <c r="F1079" s="8" t="s">
        <v>9</v>
      </c>
      <c r="G1079" t="s">
        <v>22</v>
      </c>
      <c r="H1079" t="s">
        <v>93</v>
      </c>
      <c r="I1079" t="s">
        <v>657</v>
      </c>
      <c r="J1079" s="16">
        <v>16.0</v>
      </c>
      <c r="K1079" s="21">
        <v>-140.0</v>
      </c>
      <c r="L1079" s="21">
        <v>-178.0</v>
      </c>
      <c r="M1079" s="21">
        <v>-160.0</v>
      </c>
      <c r="N1079" s="18" t="s">
        <v>26</v>
      </c>
      <c r="O1079" s="13" t="s">
        <v>386</v>
      </c>
      <c r="P1079" t="s">
        <v>57</v>
      </c>
      <c r="Q1079" t="s">
        <v>276</v>
      </c>
      <c r="R1079" t="s">
        <v>57</v>
      </c>
      <c r="S1079" t="s">
        <v>26</v>
      </c>
      <c r="T1079" t="s">
        <v>26</v>
      </c>
      <c r="U1079" t="s">
        <v>26</v>
      </c>
    </row>
    <row r="1080">
      <c r="A1080" s="15" t="str">
        <f t="shared" si="112"/>
        <v>E44:2e</v>
      </c>
      <c r="B1080" s="15" t="s">
        <v>273</v>
      </c>
      <c r="C1080" s="8">
        <v>4.0</v>
      </c>
      <c r="D1080" s="8">
        <v>4.0</v>
      </c>
      <c r="E1080" s="8">
        <v>2.0</v>
      </c>
      <c r="F1080" s="8" t="s">
        <v>10</v>
      </c>
      <c r="G1080" t="s">
        <v>22</v>
      </c>
      <c r="H1080" t="s">
        <v>91</v>
      </c>
      <c r="I1080" t="s">
        <v>658</v>
      </c>
      <c r="J1080" s="16">
        <v>8.0</v>
      </c>
      <c r="K1080" s="21">
        <v>-195.0</v>
      </c>
      <c r="L1080" s="21">
        <v>-246.0</v>
      </c>
      <c r="M1080" s="21">
        <v>-222.0</v>
      </c>
      <c r="N1080" s="18" t="s">
        <v>26</v>
      </c>
      <c r="O1080" s="13" t="s">
        <v>417</v>
      </c>
      <c r="P1080" t="s">
        <v>57</v>
      </c>
      <c r="Q1080" t="s">
        <v>57</v>
      </c>
      <c r="R1080" t="s">
        <v>57</v>
      </c>
      <c r="S1080" t="s">
        <v>26</v>
      </c>
      <c r="T1080" t="s">
        <v>47</v>
      </c>
      <c r="U1080" t="s">
        <v>26</v>
      </c>
    </row>
    <row r="1081" hidden="1">
      <c r="A1081" s="15" t="str">
        <f t="shared" si="112"/>
        <v>E44:2f</v>
      </c>
      <c r="B1081" s="15" t="s">
        <v>273</v>
      </c>
      <c r="C1081" s="8">
        <v>4.0</v>
      </c>
      <c r="D1081" s="8">
        <v>4.0</v>
      </c>
      <c r="E1081" s="8">
        <v>2.0</v>
      </c>
      <c r="F1081" s="8" t="s">
        <v>11</v>
      </c>
      <c r="G1081" s="5" t="s">
        <v>22</v>
      </c>
      <c r="H1081" t="s">
        <v>90</v>
      </c>
      <c r="I1081" t="s">
        <v>428</v>
      </c>
      <c r="J1081" s="16">
        <v>0.0</v>
      </c>
      <c r="K1081" s="21">
        <v>-221.0</v>
      </c>
      <c r="L1081" s="21">
        <v>-238.0</v>
      </c>
      <c r="M1081" s="21">
        <v>-230.0</v>
      </c>
      <c r="N1081" s="18" t="s">
        <v>26</v>
      </c>
      <c r="O1081" s="13" t="s">
        <v>275</v>
      </c>
      <c r="P1081" t="s">
        <v>57</v>
      </c>
      <c r="Q1081" t="s">
        <v>57</v>
      </c>
      <c r="R1081" t="s">
        <v>57</v>
      </c>
      <c r="S1081" t="s">
        <v>26</v>
      </c>
      <c r="T1081" t="s">
        <v>37</v>
      </c>
      <c r="U1081" t="s">
        <v>37</v>
      </c>
    </row>
    <row r="1082" hidden="1">
      <c r="A1082" s="15" t="str">
        <f>if(OR(G1082="Secondary Relay",G1082="Prime Relay",G1082="Citadel Class Relay"),F1082,join("",if(B1082="East Rim","E",if(B1082="South Rim","S",if(B1082="West Rim","W","N"))),C1082,D1082,":",E1082,if(F1082="S","",F1082)))</f>
        <v>E44:2</v>
      </c>
      <c r="B1082" s="15" t="s">
        <v>273</v>
      </c>
      <c r="C1082" s="15">
        <v>4.0</v>
      </c>
      <c r="D1082" s="15">
        <v>4.0</v>
      </c>
      <c r="E1082" s="15">
        <v>2.0</v>
      </c>
      <c r="F1082" s="8" t="s">
        <v>302</v>
      </c>
      <c r="G1082" s="8" t="s">
        <v>303</v>
      </c>
      <c r="H1082" s="15" t="s">
        <v>278</v>
      </c>
      <c r="I1082" s="15" t="s">
        <v>572</v>
      </c>
      <c r="J1082" s="16"/>
      <c r="K1082" s="21"/>
      <c r="L1082" s="21"/>
      <c r="M1082" s="21"/>
      <c r="N1082" s="18"/>
      <c r="O1082" s="13"/>
      <c r="P1082" t="s">
        <v>47</v>
      </c>
      <c r="Q1082" t="s">
        <v>276</v>
      </c>
      <c r="R1082" t="s">
        <v>311</v>
      </c>
      <c r="S1082" t="s">
        <v>26</v>
      </c>
      <c r="T1082" t="s">
        <v>26</v>
      </c>
      <c r="U1082" t="s">
        <v>26</v>
      </c>
    </row>
    <row r="1083" hidden="1">
      <c r="A1083" s="15" t="str">
        <f t="shared" ref="A1083:A1089" si="113">if(OR(G1083="Secondary Relay",G1083="Prime Relay"),F1083,join("",if(B1083="East Rim","E",if(B1083="South Rim","S",if(B1083="West Rim","W","N"))),C1083,D1083,":",E1083,if(F1083="S","",F1083)))</f>
        <v>E44:3a</v>
      </c>
      <c r="B1083" s="15" t="s">
        <v>273</v>
      </c>
      <c r="C1083" s="8">
        <v>4.0</v>
      </c>
      <c r="D1083" s="8">
        <v>4.0</v>
      </c>
      <c r="E1083" s="8">
        <v>3.0</v>
      </c>
      <c r="F1083" s="8" t="s">
        <v>6</v>
      </c>
      <c r="G1083" t="s">
        <v>23</v>
      </c>
      <c r="H1083" t="s">
        <v>291</v>
      </c>
      <c r="I1083" t="s">
        <v>279</v>
      </c>
      <c r="J1083" s="16">
        <v>1.0</v>
      </c>
      <c r="K1083" s="21">
        <v>214.0</v>
      </c>
      <c r="L1083" s="21">
        <v>-158.0</v>
      </c>
      <c r="M1083" s="21">
        <v>30.0</v>
      </c>
      <c r="N1083" s="18" t="s">
        <v>26</v>
      </c>
      <c r="O1083" s="13" t="s">
        <v>441</v>
      </c>
      <c r="P1083" t="s">
        <v>37</v>
      </c>
      <c r="Q1083" t="s">
        <v>276</v>
      </c>
      <c r="R1083" t="s">
        <v>57</v>
      </c>
      <c r="S1083" t="s">
        <v>26</v>
      </c>
      <c r="T1083" t="s">
        <v>47</v>
      </c>
      <c r="U1083" t="s">
        <v>26</v>
      </c>
    </row>
    <row r="1084" hidden="1">
      <c r="A1084" s="15" t="str">
        <f t="shared" si="113"/>
        <v>E44:3b</v>
      </c>
      <c r="B1084" s="15" t="s">
        <v>273</v>
      </c>
      <c r="C1084" s="8">
        <v>4.0</v>
      </c>
      <c r="D1084" s="8">
        <v>4.0</v>
      </c>
      <c r="E1084" s="8">
        <v>3.0</v>
      </c>
      <c r="F1084" s="8" t="s">
        <v>7</v>
      </c>
      <c r="G1084" t="s">
        <v>24</v>
      </c>
      <c r="H1084" t="s">
        <v>87</v>
      </c>
      <c r="I1084" t="s">
        <v>448</v>
      </c>
      <c r="J1084" s="16">
        <v>2.0</v>
      </c>
      <c r="K1084" s="21">
        <v>14.0</v>
      </c>
      <c r="L1084" s="21">
        <v>-8.0</v>
      </c>
      <c r="M1084" s="21">
        <v>4.0</v>
      </c>
      <c r="N1084" s="18">
        <v>0.7</v>
      </c>
      <c r="O1084" s="13" t="s">
        <v>307</v>
      </c>
      <c r="P1084" t="s">
        <v>37</v>
      </c>
      <c r="Q1084" t="s">
        <v>57</v>
      </c>
      <c r="R1084" t="s">
        <v>57</v>
      </c>
      <c r="S1084" t="s">
        <v>47</v>
      </c>
      <c r="T1084" t="s">
        <v>26</v>
      </c>
      <c r="U1084" t="s">
        <v>26</v>
      </c>
    </row>
    <row r="1085">
      <c r="A1085" s="15" t="str">
        <f t="shared" si="113"/>
        <v>E44:3c</v>
      </c>
      <c r="B1085" s="15" t="s">
        <v>273</v>
      </c>
      <c r="C1085" s="8">
        <v>4.0</v>
      </c>
      <c r="D1085" s="8">
        <v>4.0</v>
      </c>
      <c r="E1085" s="8">
        <v>3.0</v>
      </c>
      <c r="F1085" s="8" t="s">
        <v>8</v>
      </c>
      <c r="G1085" t="s">
        <v>22</v>
      </c>
      <c r="H1085" t="s">
        <v>93</v>
      </c>
      <c r="I1085" t="s">
        <v>659</v>
      </c>
      <c r="J1085" s="16">
        <v>15.0</v>
      </c>
      <c r="K1085" s="21">
        <v>-46.0</v>
      </c>
      <c r="L1085" s="21">
        <v>-88.0</v>
      </c>
      <c r="M1085" s="21">
        <v>-66.0</v>
      </c>
      <c r="N1085" s="18" t="s">
        <v>26</v>
      </c>
      <c r="O1085" s="13" t="s">
        <v>354</v>
      </c>
      <c r="P1085" t="s">
        <v>276</v>
      </c>
      <c r="Q1085" t="s">
        <v>276</v>
      </c>
      <c r="R1085" t="s">
        <v>57</v>
      </c>
      <c r="S1085" t="s">
        <v>26</v>
      </c>
      <c r="T1085" t="s">
        <v>47</v>
      </c>
      <c r="U1085" t="s">
        <v>26</v>
      </c>
    </row>
    <row r="1086">
      <c r="A1086" s="15" t="str">
        <f t="shared" si="113"/>
        <v>E44:3d</v>
      </c>
      <c r="B1086" s="15" t="s">
        <v>273</v>
      </c>
      <c r="C1086" s="8">
        <v>4.0</v>
      </c>
      <c r="D1086" s="8">
        <v>4.0</v>
      </c>
      <c r="E1086" s="8">
        <v>3.0</v>
      </c>
      <c r="F1086" s="8" t="s">
        <v>9</v>
      </c>
      <c r="G1086" t="s">
        <v>22</v>
      </c>
      <c r="H1086" t="s">
        <v>90</v>
      </c>
      <c r="I1086" t="s">
        <v>660</v>
      </c>
      <c r="J1086" s="16">
        <v>12.0</v>
      </c>
      <c r="K1086" s="21">
        <v>-85.0</v>
      </c>
      <c r="L1086" s="21">
        <v>-89.0</v>
      </c>
      <c r="M1086" s="21">
        <v>-86.0</v>
      </c>
      <c r="N1086" s="18" t="s">
        <v>26</v>
      </c>
      <c r="O1086" s="13" t="s">
        <v>415</v>
      </c>
      <c r="P1086" t="s">
        <v>57</v>
      </c>
      <c r="Q1086" t="s">
        <v>47</v>
      </c>
      <c r="R1086" t="s">
        <v>276</v>
      </c>
      <c r="S1086" t="s">
        <v>37</v>
      </c>
      <c r="T1086" t="s">
        <v>26</v>
      </c>
      <c r="U1086" t="s">
        <v>26</v>
      </c>
    </row>
    <row r="1087">
      <c r="A1087" s="15" t="str">
        <f t="shared" si="113"/>
        <v>E44:3e</v>
      </c>
      <c r="B1087" s="15" t="s">
        <v>273</v>
      </c>
      <c r="C1087" s="8">
        <v>4.0</v>
      </c>
      <c r="D1087" s="8">
        <v>4.0</v>
      </c>
      <c r="E1087" s="8">
        <v>3.0</v>
      </c>
      <c r="F1087" s="8" t="s">
        <v>10</v>
      </c>
      <c r="G1087" t="s">
        <v>22</v>
      </c>
      <c r="H1087" t="s">
        <v>87</v>
      </c>
      <c r="I1087" t="s">
        <v>416</v>
      </c>
      <c r="J1087" s="16">
        <v>6.0</v>
      </c>
      <c r="K1087" s="21">
        <v>-221.0</v>
      </c>
      <c r="L1087" s="21">
        <v>-231.0</v>
      </c>
      <c r="M1087" s="21">
        <v>-224.0</v>
      </c>
      <c r="N1087" s="18" t="s">
        <v>26</v>
      </c>
      <c r="O1087" s="13" t="s">
        <v>313</v>
      </c>
      <c r="P1087" t="s">
        <v>311</v>
      </c>
      <c r="Q1087" t="s">
        <v>57</v>
      </c>
      <c r="R1087" t="s">
        <v>57</v>
      </c>
      <c r="S1087" t="s">
        <v>57</v>
      </c>
      <c r="T1087" t="s">
        <v>37</v>
      </c>
      <c r="U1087" t="s">
        <v>26</v>
      </c>
    </row>
    <row r="1088">
      <c r="A1088" s="15" t="str">
        <f t="shared" si="113"/>
        <v>E44:3f</v>
      </c>
      <c r="B1088" s="15" t="s">
        <v>273</v>
      </c>
      <c r="C1088" s="8">
        <v>4.0</v>
      </c>
      <c r="D1088" s="8">
        <v>4.0</v>
      </c>
      <c r="E1088" s="8">
        <v>3.0</v>
      </c>
      <c r="F1088" s="8" t="s">
        <v>11</v>
      </c>
      <c r="G1088" t="s">
        <v>22</v>
      </c>
      <c r="H1088" t="s">
        <v>93</v>
      </c>
      <c r="I1088" t="s">
        <v>661</v>
      </c>
      <c r="J1088" s="16">
        <v>4.0</v>
      </c>
      <c r="K1088" s="21">
        <v>-225.0</v>
      </c>
      <c r="L1088" s="21">
        <v>-230.0</v>
      </c>
      <c r="M1088" s="21">
        <v>-230.0</v>
      </c>
      <c r="N1088" s="18" t="s">
        <v>26</v>
      </c>
      <c r="O1088" s="13" t="s">
        <v>384</v>
      </c>
      <c r="P1088" t="s">
        <v>57</v>
      </c>
      <c r="Q1088" t="s">
        <v>37</v>
      </c>
      <c r="R1088" t="s">
        <v>276</v>
      </c>
      <c r="S1088" t="s">
        <v>37</v>
      </c>
      <c r="T1088" t="s">
        <v>37</v>
      </c>
      <c r="U1088" t="s">
        <v>26</v>
      </c>
    </row>
    <row r="1089">
      <c r="A1089" s="15" t="str">
        <f t="shared" si="113"/>
        <v>E44:3g</v>
      </c>
      <c r="B1089" s="15" t="s">
        <v>273</v>
      </c>
      <c r="C1089" s="8">
        <v>4.0</v>
      </c>
      <c r="D1089" s="8">
        <v>4.0</v>
      </c>
      <c r="E1089" s="8">
        <v>3.0</v>
      </c>
      <c r="F1089" s="8" t="s">
        <v>12</v>
      </c>
      <c r="G1089" t="s">
        <v>22</v>
      </c>
      <c r="H1089" t="s">
        <v>93</v>
      </c>
      <c r="I1089" t="s">
        <v>662</v>
      </c>
      <c r="J1089" s="16">
        <v>7.0</v>
      </c>
      <c r="K1089" s="21">
        <v>-226.0</v>
      </c>
      <c r="L1089" s="21">
        <v>-243.0</v>
      </c>
      <c r="M1089" s="21">
        <v>-235.0</v>
      </c>
      <c r="N1089" s="18" t="s">
        <v>26</v>
      </c>
      <c r="O1089" s="13" t="s">
        <v>313</v>
      </c>
      <c r="P1089" t="s">
        <v>37</v>
      </c>
      <c r="Q1089" t="s">
        <v>276</v>
      </c>
      <c r="R1089" t="s">
        <v>26</v>
      </c>
      <c r="S1089" t="s">
        <v>37</v>
      </c>
      <c r="T1089" t="s">
        <v>26</v>
      </c>
      <c r="U1089" t="s">
        <v>26</v>
      </c>
    </row>
    <row r="1090" hidden="1">
      <c r="A1090" s="15" t="str">
        <f>if(OR(G1090="Secondary Relay",G1090="Prime Relay",G1090="Citadel Class Relay"),F1090,join("",if(B1090="East Rim","E",if(B1090="South Rim","S",if(B1090="West Rim","W","N"))),C1090,D1090,":",E1090,if(F1090="S","",F1090)))</f>
        <v>E44:3</v>
      </c>
      <c r="B1090" s="15" t="s">
        <v>273</v>
      </c>
      <c r="C1090" s="15">
        <v>4.0</v>
      </c>
      <c r="D1090" s="15">
        <v>4.0</v>
      </c>
      <c r="E1090" s="15">
        <v>3.0</v>
      </c>
      <c r="F1090" s="8" t="s">
        <v>302</v>
      </c>
      <c r="G1090" s="8" t="s">
        <v>303</v>
      </c>
      <c r="H1090" s="15" t="s">
        <v>285</v>
      </c>
      <c r="I1090" s="15" t="s">
        <v>413</v>
      </c>
      <c r="J1090" s="16"/>
      <c r="K1090" s="21"/>
      <c r="L1090" s="21"/>
      <c r="M1090" s="21"/>
      <c r="N1090" s="18"/>
      <c r="O1090" s="13"/>
      <c r="P1090" t="s">
        <v>37</v>
      </c>
      <c r="Q1090" t="s">
        <v>311</v>
      </c>
      <c r="R1090" t="s">
        <v>47</v>
      </c>
      <c r="S1090" t="s">
        <v>26</v>
      </c>
      <c r="T1090" t="s">
        <v>26</v>
      </c>
      <c r="U1090" t="s">
        <v>26</v>
      </c>
    </row>
    <row r="1091" hidden="1">
      <c r="A1091" s="15" t="str">
        <f>if(OR(G1091="Secondary Relay",G1091="Prime Relay"),F1091,join("",if(B1091="East Rim","E",if(B1091="South Rim","S",if(B1091="West Rim","W","N"))),C1091,D1091,":",E1091,if(F1091="S","",F1091)))</f>
        <v>E44:4a</v>
      </c>
      <c r="B1091" s="15" t="s">
        <v>273</v>
      </c>
      <c r="C1091" s="8">
        <v>4.0</v>
      </c>
      <c r="D1091" s="8">
        <v>4.0</v>
      </c>
      <c r="E1091" s="8">
        <v>4.0</v>
      </c>
      <c r="F1091" s="8" t="s">
        <v>6</v>
      </c>
      <c r="G1091" s="15" t="s">
        <v>23</v>
      </c>
      <c r="H1091" s="15" t="s">
        <v>288</v>
      </c>
      <c r="I1091" s="15" t="s">
        <v>427</v>
      </c>
      <c r="J1091" s="16">
        <v>2.0</v>
      </c>
      <c r="K1091" s="21">
        <v>335.0</v>
      </c>
      <c r="L1091" s="21">
        <v>288.0</v>
      </c>
      <c r="M1091" s="21">
        <v>312.0</v>
      </c>
      <c r="N1091" s="18" t="s">
        <v>26</v>
      </c>
      <c r="O1091" s="13" t="s">
        <v>325</v>
      </c>
      <c r="P1091" t="s">
        <v>26</v>
      </c>
      <c r="Q1091" t="s">
        <v>57</v>
      </c>
      <c r="R1091" t="s">
        <v>57</v>
      </c>
      <c r="S1091" t="s">
        <v>37</v>
      </c>
      <c r="T1091" t="s">
        <v>26</v>
      </c>
      <c r="U1091" t="s">
        <v>26</v>
      </c>
    </row>
    <row r="1092" hidden="1">
      <c r="A1092" s="15" t="str">
        <f>if(OR(G1092="Secondary Relay",G1092="Prime Relay",G1092="Citadel Class Relay"),F1092,join("",if(B1092="East Rim","E",if(B1092="South Rim","S",if(B1092="West Rim","W","N"))),C1092,D1092,":",E1092,if(F1092="S","",F1092)))</f>
        <v>E44:4</v>
      </c>
      <c r="B1092" s="15" t="s">
        <v>273</v>
      </c>
      <c r="C1092" s="15">
        <v>4.0</v>
      </c>
      <c r="D1092" s="15">
        <v>4.0</v>
      </c>
      <c r="E1092" s="15">
        <v>4.0</v>
      </c>
      <c r="F1092" s="8" t="s">
        <v>302</v>
      </c>
      <c r="G1092" s="8" t="s">
        <v>303</v>
      </c>
      <c r="H1092" s="15" t="s">
        <v>278</v>
      </c>
      <c r="I1092" s="15" t="s">
        <v>615</v>
      </c>
      <c r="J1092" s="16"/>
      <c r="K1092" s="21"/>
      <c r="L1092" s="21"/>
      <c r="M1092" s="21"/>
      <c r="N1092" s="18"/>
      <c r="O1092" s="13"/>
      <c r="P1092" t="s">
        <v>57</v>
      </c>
      <c r="Q1092" t="s">
        <v>276</v>
      </c>
      <c r="R1092" t="s">
        <v>57</v>
      </c>
      <c r="S1092" t="s">
        <v>57</v>
      </c>
      <c r="T1092" t="s">
        <v>26</v>
      </c>
      <c r="U1092" t="s">
        <v>26</v>
      </c>
    </row>
    <row r="1093" hidden="1">
      <c r="A1093" s="15" t="str">
        <f t="shared" ref="A1093:A1100" si="114">if(OR(G1093="Secondary Relay",G1093="Prime Relay"),F1093,join("",if(B1093="East Rim","E",if(B1093="South Rim","S",if(B1093="West Rim","W","N"))),C1093,D1093,":",E1093,if(F1093="S","",F1093)))</f>
        <v>E44:5a</v>
      </c>
      <c r="B1093" s="15" t="s">
        <v>273</v>
      </c>
      <c r="C1093" s="8">
        <v>4.0</v>
      </c>
      <c r="D1093" s="8">
        <v>4.0</v>
      </c>
      <c r="E1093" s="8">
        <v>5.0</v>
      </c>
      <c r="F1093" s="8" t="s">
        <v>6</v>
      </c>
      <c r="G1093" s="15" t="s">
        <v>24</v>
      </c>
      <c r="H1093" s="15" t="s">
        <v>87</v>
      </c>
      <c r="I1093" s="15" t="s">
        <v>602</v>
      </c>
      <c r="J1093" s="16">
        <v>1.0</v>
      </c>
      <c r="K1093" s="21">
        <v>5.0</v>
      </c>
      <c r="L1093" s="21">
        <v>-10.0</v>
      </c>
      <c r="M1093" s="21">
        <v>-4.0</v>
      </c>
      <c r="N1093" s="18">
        <v>0.91</v>
      </c>
      <c r="O1093" s="13" t="s">
        <v>313</v>
      </c>
      <c r="P1093" t="s">
        <v>57</v>
      </c>
      <c r="Q1093" t="s">
        <v>37</v>
      </c>
      <c r="R1093" t="s">
        <v>276</v>
      </c>
      <c r="S1093" t="s">
        <v>47</v>
      </c>
      <c r="T1093" t="s">
        <v>26</v>
      </c>
      <c r="U1093" t="s">
        <v>26</v>
      </c>
    </row>
    <row r="1094" hidden="1">
      <c r="A1094" s="15" t="str">
        <f t="shared" si="114"/>
        <v>E44:5b</v>
      </c>
      <c r="B1094" s="15" t="s">
        <v>273</v>
      </c>
      <c r="C1094" s="8">
        <v>4.0</v>
      </c>
      <c r="D1094" s="8">
        <v>4.0</v>
      </c>
      <c r="E1094" s="8">
        <v>5.0</v>
      </c>
      <c r="F1094" s="8" t="s">
        <v>7</v>
      </c>
      <c r="G1094" s="15" t="s">
        <v>24</v>
      </c>
      <c r="H1094" s="15" t="s">
        <v>305</v>
      </c>
      <c r="I1094" s="15" t="s">
        <v>594</v>
      </c>
      <c r="J1094" s="16">
        <v>2.0</v>
      </c>
      <c r="K1094" s="21">
        <v>-2.0</v>
      </c>
      <c r="L1094" s="21">
        <v>-21.0</v>
      </c>
      <c r="M1094" s="21">
        <v>-11.0</v>
      </c>
      <c r="N1094" s="18">
        <v>0.35</v>
      </c>
      <c r="O1094" s="13" t="s">
        <v>284</v>
      </c>
      <c r="P1094" t="s">
        <v>57</v>
      </c>
      <c r="Q1094" t="s">
        <v>276</v>
      </c>
      <c r="R1094" t="s">
        <v>47</v>
      </c>
      <c r="S1094" t="s">
        <v>57</v>
      </c>
      <c r="T1094" t="s">
        <v>47</v>
      </c>
      <c r="U1094" t="s">
        <v>37</v>
      </c>
    </row>
    <row r="1095" hidden="1">
      <c r="A1095" s="15" t="str">
        <f t="shared" si="114"/>
        <v>E44:5c</v>
      </c>
      <c r="B1095" s="15" t="s">
        <v>273</v>
      </c>
      <c r="C1095" s="8">
        <v>4.0</v>
      </c>
      <c r="D1095" s="8">
        <v>4.0</v>
      </c>
      <c r="E1095" s="8">
        <v>5.0</v>
      </c>
      <c r="F1095" s="8" t="s">
        <v>8</v>
      </c>
      <c r="G1095" s="15" t="s">
        <v>23</v>
      </c>
      <c r="H1095" s="15" t="s">
        <v>92</v>
      </c>
      <c r="I1095" s="15" t="s">
        <v>663</v>
      </c>
      <c r="J1095" s="16">
        <v>0.0</v>
      </c>
      <c r="K1095" s="21">
        <v>-106.0</v>
      </c>
      <c r="L1095" s="21">
        <v>-121.0</v>
      </c>
      <c r="M1095" s="21">
        <v>-112.0</v>
      </c>
      <c r="N1095" s="18" t="s">
        <v>281</v>
      </c>
      <c r="O1095" s="13" t="s">
        <v>275</v>
      </c>
      <c r="P1095" t="s">
        <v>57</v>
      </c>
      <c r="Q1095" t="s">
        <v>276</v>
      </c>
      <c r="R1095" t="s">
        <v>276</v>
      </c>
      <c r="S1095" t="s">
        <v>276</v>
      </c>
      <c r="T1095" t="s">
        <v>26</v>
      </c>
      <c r="U1095" t="s">
        <v>26</v>
      </c>
    </row>
    <row r="1096">
      <c r="A1096" s="15" t="str">
        <f t="shared" si="114"/>
        <v>E44:5d</v>
      </c>
      <c r="B1096" s="15" t="s">
        <v>273</v>
      </c>
      <c r="C1096" s="8">
        <v>4.0</v>
      </c>
      <c r="D1096" s="8">
        <v>4.0</v>
      </c>
      <c r="E1096" s="8">
        <v>5.0</v>
      </c>
      <c r="F1096" s="8" t="s">
        <v>9</v>
      </c>
      <c r="G1096" s="15" t="s">
        <v>22</v>
      </c>
      <c r="H1096" s="15" t="s">
        <v>88</v>
      </c>
      <c r="I1096" s="15" t="s">
        <v>274</v>
      </c>
      <c r="J1096" s="16">
        <v>1.0</v>
      </c>
      <c r="K1096" s="21">
        <v>-120.0</v>
      </c>
      <c r="L1096" s="21">
        <v>-193.0</v>
      </c>
      <c r="M1096" s="21">
        <v>-157.0</v>
      </c>
      <c r="N1096" s="18" t="s">
        <v>26</v>
      </c>
      <c r="O1096" s="13" t="s">
        <v>379</v>
      </c>
      <c r="P1096" t="s">
        <v>276</v>
      </c>
      <c r="Q1096" t="s">
        <v>276</v>
      </c>
      <c r="R1096" t="s">
        <v>57</v>
      </c>
      <c r="S1096" t="s">
        <v>276</v>
      </c>
      <c r="T1096" t="s">
        <v>47</v>
      </c>
      <c r="U1096" t="s">
        <v>37</v>
      </c>
    </row>
    <row r="1097">
      <c r="A1097" s="15" t="str">
        <f t="shared" si="114"/>
        <v>E44:5e</v>
      </c>
      <c r="B1097" s="15" t="s">
        <v>273</v>
      </c>
      <c r="C1097" s="8">
        <v>4.0</v>
      </c>
      <c r="D1097" s="8">
        <v>4.0</v>
      </c>
      <c r="E1097" s="8">
        <v>5.0</v>
      </c>
      <c r="F1097" s="8" t="s">
        <v>10</v>
      </c>
      <c r="G1097" s="15" t="s">
        <v>22</v>
      </c>
      <c r="H1097" s="15" t="s">
        <v>91</v>
      </c>
      <c r="I1097" s="15" t="s">
        <v>664</v>
      </c>
      <c r="J1097" s="16">
        <v>25.0</v>
      </c>
      <c r="K1097" s="21">
        <v>-162.0</v>
      </c>
      <c r="L1097" s="21">
        <v>-166.0</v>
      </c>
      <c r="M1097" s="21">
        <v>-163.0</v>
      </c>
      <c r="N1097" s="18" t="s">
        <v>26</v>
      </c>
      <c r="O1097" s="13" t="s">
        <v>419</v>
      </c>
      <c r="P1097" t="s">
        <v>57</v>
      </c>
      <c r="Q1097" t="s">
        <v>276</v>
      </c>
      <c r="R1097" t="s">
        <v>57</v>
      </c>
      <c r="S1097" t="s">
        <v>311</v>
      </c>
      <c r="T1097" t="s">
        <v>47</v>
      </c>
      <c r="U1097" t="s">
        <v>26</v>
      </c>
    </row>
    <row r="1098">
      <c r="A1098" s="15" t="str">
        <f t="shared" si="114"/>
        <v>E44:5f</v>
      </c>
      <c r="B1098" s="15" t="s">
        <v>273</v>
      </c>
      <c r="C1098" s="8">
        <v>4.0</v>
      </c>
      <c r="D1098" s="8">
        <v>4.0</v>
      </c>
      <c r="E1098" s="8">
        <v>5.0</v>
      </c>
      <c r="F1098" s="8" t="s">
        <v>11</v>
      </c>
      <c r="G1098" s="15" t="s">
        <v>22</v>
      </c>
      <c r="H1098" s="15" t="s">
        <v>91</v>
      </c>
      <c r="I1098" s="15" t="s">
        <v>665</v>
      </c>
      <c r="J1098" s="16">
        <v>12.0</v>
      </c>
      <c r="K1098" s="21">
        <v>-164.0</v>
      </c>
      <c r="L1098" s="21">
        <v>-217.0</v>
      </c>
      <c r="M1098" s="21">
        <v>-192.0</v>
      </c>
      <c r="N1098" s="18" t="s">
        <v>26</v>
      </c>
      <c r="O1098" s="13" t="s">
        <v>329</v>
      </c>
      <c r="P1098" t="s">
        <v>47</v>
      </c>
      <c r="Q1098" t="s">
        <v>57</v>
      </c>
      <c r="R1098" t="s">
        <v>57</v>
      </c>
      <c r="S1098" t="s">
        <v>57</v>
      </c>
      <c r="T1098" t="s">
        <v>26</v>
      </c>
      <c r="U1098" t="s">
        <v>26</v>
      </c>
    </row>
    <row r="1099">
      <c r="A1099" s="15" t="str">
        <f t="shared" si="114"/>
        <v>E44:5g</v>
      </c>
      <c r="B1099" s="15" t="s">
        <v>273</v>
      </c>
      <c r="C1099" s="8">
        <v>4.0</v>
      </c>
      <c r="D1099" s="8">
        <v>4.0</v>
      </c>
      <c r="E1099" s="8">
        <v>5.0</v>
      </c>
      <c r="F1099" s="8" t="s">
        <v>12</v>
      </c>
      <c r="G1099" s="15" t="s">
        <v>22</v>
      </c>
      <c r="H1099" s="15" t="s">
        <v>91</v>
      </c>
      <c r="I1099" s="15" t="s">
        <v>666</v>
      </c>
      <c r="J1099" s="16">
        <v>14.0</v>
      </c>
      <c r="K1099" s="21">
        <v>-165.0</v>
      </c>
      <c r="L1099" s="21">
        <v>-196.0</v>
      </c>
      <c r="M1099" s="21">
        <v>-179.0</v>
      </c>
      <c r="N1099" s="18" t="s">
        <v>26</v>
      </c>
      <c r="O1099" s="13" t="s">
        <v>284</v>
      </c>
      <c r="P1099" t="s">
        <v>276</v>
      </c>
      <c r="Q1099" t="s">
        <v>57</v>
      </c>
      <c r="R1099" t="s">
        <v>26</v>
      </c>
      <c r="S1099" t="s">
        <v>37</v>
      </c>
      <c r="T1099" t="s">
        <v>47</v>
      </c>
      <c r="U1099" t="s">
        <v>47</v>
      </c>
    </row>
    <row r="1100">
      <c r="A1100" s="15" t="str">
        <f t="shared" si="114"/>
        <v>E44:5h</v>
      </c>
      <c r="B1100" s="15" t="s">
        <v>273</v>
      </c>
      <c r="C1100" s="8">
        <v>4.0</v>
      </c>
      <c r="D1100" s="8">
        <v>4.0</v>
      </c>
      <c r="E1100" s="8">
        <v>5.0</v>
      </c>
      <c r="F1100" s="8" t="s">
        <v>13</v>
      </c>
      <c r="G1100" s="15" t="s">
        <v>22</v>
      </c>
      <c r="H1100" s="15" t="s">
        <v>91</v>
      </c>
      <c r="I1100" s="15" t="s">
        <v>667</v>
      </c>
      <c r="J1100" s="16">
        <v>10.0</v>
      </c>
      <c r="K1100" s="21">
        <v>-215.0</v>
      </c>
      <c r="L1100" s="21">
        <v>-241.0</v>
      </c>
      <c r="M1100" s="21">
        <v>-227.0</v>
      </c>
      <c r="N1100" s="18" t="s">
        <v>26</v>
      </c>
      <c r="O1100" s="13" t="s">
        <v>313</v>
      </c>
      <c r="P1100" t="s">
        <v>57</v>
      </c>
      <c r="Q1100" t="s">
        <v>276</v>
      </c>
      <c r="R1100" t="s">
        <v>57</v>
      </c>
      <c r="S1100" t="s">
        <v>57</v>
      </c>
      <c r="T1100" t="s">
        <v>26</v>
      </c>
      <c r="U1100" t="s">
        <v>26</v>
      </c>
    </row>
    <row r="1101" hidden="1">
      <c r="A1101" s="15" t="str">
        <f>if(OR(G1101="Secondary Relay",G1101="Prime Relay",G1101="Citadel Class Relay"),F1101,join("",if(B1101="East Rim","E",if(B1101="South Rim","S",if(B1101="West Rim","W","N"))),C1101,D1101,":",E1101,if(F1101="S","",F1101)))</f>
        <v>E44:5</v>
      </c>
      <c r="B1101" s="15" t="s">
        <v>273</v>
      </c>
      <c r="C1101" s="15">
        <v>4.0</v>
      </c>
      <c r="D1101" s="15">
        <v>4.0</v>
      </c>
      <c r="E1101" s="15">
        <v>5.0</v>
      </c>
      <c r="F1101" s="8" t="s">
        <v>302</v>
      </c>
      <c r="G1101" s="8" t="s">
        <v>303</v>
      </c>
      <c r="H1101" s="15" t="s">
        <v>87</v>
      </c>
      <c r="I1101" s="15" t="s">
        <v>668</v>
      </c>
      <c r="J1101" s="16"/>
      <c r="K1101" s="21"/>
      <c r="L1101" s="21"/>
      <c r="M1101" s="21"/>
      <c r="N1101" s="18"/>
      <c r="O1101" s="13"/>
      <c r="P1101" t="s">
        <v>57</v>
      </c>
      <c r="Q1101" t="s">
        <v>57</v>
      </c>
      <c r="R1101" t="s">
        <v>57</v>
      </c>
      <c r="S1101" t="s">
        <v>37</v>
      </c>
      <c r="T1101" t="s">
        <v>26</v>
      </c>
      <c r="U1101" t="s">
        <v>26</v>
      </c>
    </row>
    <row r="1102" hidden="1">
      <c r="A1102" s="15" t="str">
        <f t="shared" ref="A1102:A1109" si="115">if(OR(G1102="Secondary Relay",G1102="Prime Relay"),F1102,join("",if(B1102="East Rim","E",if(B1102="South Rim","S",if(B1102="West Rim","W","N"))),C1102,D1102,":",E1102,if(F1102="S","",F1102)))</f>
        <v>E44:6a</v>
      </c>
      <c r="B1102" s="15" t="s">
        <v>273</v>
      </c>
      <c r="C1102" s="8">
        <v>4.0</v>
      </c>
      <c r="D1102" s="8">
        <v>4.0</v>
      </c>
      <c r="E1102" s="8">
        <v>6.0</v>
      </c>
      <c r="F1102" s="8" t="s">
        <v>6</v>
      </c>
      <c r="G1102" s="15" t="s">
        <v>23</v>
      </c>
      <c r="H1102" s="15" t="s">
        <v>93</v>
      </c>
      <c r="I1102" s="15" t="s">
        <v>634</v>
      </c>
      <c r="J1102" s="16">
        <v>0.0</v>
      </c>
      <c r="K1102" s="21">
        <v>1223.0</v>
      </c>
      <c r="L1102" s="21">
        <v>278.0</v>
      </c>
      <c r="M1102" s="21">
        <v>749.0</v>
      </c>
      <c r="N1102" s="18" t="s">
        <v>26</v>
      </c>
      <c r="O1102" s="13" t="s">
        <v>384</v>
      </c>
      <c r="P1102" t="s">
        <v>57</v>
      </c>
      <c r="Q1102" t="s">
        <v>57</v>
      </c>
      <c r="R1102" t="s">
        <v>57</v>
      </c>
      <c r="S1102" t="s">
        <v>47</v>
      </c>
      <c r="T1102" t="s">
        <v>47</v>
      </c>
      <c r="U1102" t="s">
        <v>26</v>
      </c>
    </row>
    <row r="1103" hidden="1">
      <c r="A1103" s="15" t="str">
        <f t="shared" si="115"/>
        <v>E44:6b</v>
      </c>
      <c r="B1103" s="15" t="s">
        <v>273</v>
      </c>
      <c r="C1103" s="8">
        <v>4.0</v>
      </c>
      <c r="D1103" s="8">
        <v>4.0</v>
      </c>
      <c r="E1103" s="8">
        <v>6.0</v>
      </c>
      <c r="F1103" s="8" t="s">
        <v>7</v>
      </c>
      <c r="G1103" s="15" t="s">
        <v>23</v>
      </c>
      <c r="H1103" s="15" t="s">
        <v>278</v>
      </c>
      <c r="I1103" s="15" t="s">
        <v>669</v>
      </c>
      <c r="J1103" s="16">
        <v>0.0</v>
      </c>
      <c r="K1103" s="21">
        <v>714.0</v>
      </c>
      <c r="L1103" s="21">
        <v>712.0</v>
      </c>
      <c r="M1103" s="21">
        <v>712.0</v>
      </c>
      <c r="N1103" s="18" t="s">
        <v>26</v>
      </c>
      <c r="O1103" s="13" t="s">
        <v>329</v>
      </c>
      <c r="P1103" t="s">
        <v>47</v>
      </c>
      <c r="Q1103" t="s">
        <v>276</v>
      </c>
      <c r="R1103" t="s">
        <v>57</v>
      </c>
      <c r="S1103" t="s">
        <v>26</v>
      </c>
      <c r="T1103" t="s">
        <v>26</v>
      </c>
      <c r="U1103" t="s">
        <v>26</v>
      </c>
    </row>
    <row r="1104" hidden="1">
      <c r="A1104" s="15" t="str">
        <f t="shared" si="115"/>
        <v>E44:6c</v>
      </c>
      <c r="B1104" s="15" t="s">
        <v>273</v>
      </c>
      <c r="C1104" s="8">
        <v>4.0</v>
      </c>
      <c r="D1104" s="8">
        <v>4.0</v>
      </c>
      <c r="E1104" s="8">
        <v>6.0</v>
      </c>
      <c r="F1104" s="8" t="s">
        <v>8</v>
      </c>
      <c r="G1104" s="15" t="s">
        <v>23</v>
      </c>
      <c r="H1104" s="15" t="s">
        <v>278</v>
      </c>
      <c r="I1104" s="15" t="s">
        <v>383</v>
      </c>
      <c r="J1104" s="16">
        <v>0.0</v>
      </c>
      <c r="K1104" s="21">
        <v>168.0</v>
      </c>
      <c r="L1104" s="21">
        <v>-200.0</v>
      </c>
      <c r="M1104" s="21">
        <v>-15.0</v>
      </c>
      <c r="N1104" s="18" t="s">
        <v>26</v>
      </c>
      <c r="O1104" s="13" t="s">
        <v>329</v>
      </c>
      <c r="P1104" t="s">
        <v>26</v>
      </c>
      <c r="Q1104" t="s">
        <v>37</v>
      </c>
      <c r="R1104" t="s">
        <v>57</v>
      </c>
      <c r="S1104" t="s">
        <v>57</v>
      </c>
      <c r="T1104" t="s">
        <v>47</v>
      </c>
      <c r="U1104" t="s">
        <v>37</v>
      </c>
    </row>
    <row r="1105">
      <c r="A1105" s="15" t="str">
        <f t="shared" si="115"/>
        <v>E44:6d</v>
      </c>
      <c r="B1105" s="15" t="s">
        <v>273</v>
      </c>
      <c r="C1105" s="8">
        <v>4.0</v>
      </c>
      <c r="D1105" s="8">
        <v>4.0</v>
      </c>
      <c r="E1105" s="8">
        <v>6.0</v>
      </c>
      <c r="F1105" s="8" t="s">
        <v>9</v>
      </c>
      <c r="G1105" s="15" t="s">
        <v>22</v>
      </c>
      <c r="H1105" s="15" t="s">
        <v>91</v>
      </c>
      <c r="I1105" s="15" t="s">
        <v>670</v>
      </c>
      <c r="J1105" s="16">
        <v>17.0</v>
      </c>
      <c r="K1105" s="21">
        <v>-17.0</v>
      </c>
      <c r="L1105" s="21">
        <v>-24.0</v>
      </c>
      <c r="M1105" s="21">
        <v>-22.0</v>
      </c>
      <c r="N1105" s="18" t="s">
        <v>26</v>
      </c>
      <c r="O1105" s="13" t="s">
        <v>384</v>
      </c>
      <c r="P1105" t="s">
        <v>276</v>
      </c>
      <c r="Q1105" t="s">
        <v>57</v>
      </c>
      <c r="R1105" t="s">
        <v>276</v>
      </c>
      <c r="S1105" t="s">
        <v>37</v>
      </c>
      <c r="T1105" t="s">
        <v>37</v>
      </c>
      <c r="U1105" t="s">
        <v>26</v>
      </c>
    </row>
    <row r="1106">
      <c r="A1106" s="15" t="str">
        <f t="shared" si="115"/>
        <v>E44:6e</v>
      </c>
      <c r="B1106" s="15" t="s">
        <v>273</v>
      </c>
      <c r="C1106" s="8">
        <v>4.0</v>
      </c>
      <c r="D1106" s="8">
        <v>4.0</v>
      </c>
      <c r="E1106" s="8">
        <v>6.0</v>
      </c>
      <c r="F1106" s="8" t="s">
        <v>10</v>
      </c>
      <c r="G1106" s="15" t="s">
        <v>22</v>
      </c>
      <c r="H1106" s="15" t="s">
        <v>93</v>
      </c>
      <c r="I1106" s="15" t="s">
        <v>671</v>
      </c>
      <c r="J1106" s="16">
        <v>8.0</v>
      </c>
      <c r="K1106" s="21">
        <v>-56.0</v>
      </c>
      <c r="L1106" s="21">
        <v>-130.0</v>
      </c>
      <c r="M1106" s="21">
        <v>-94.0</v>
      </c>
      <c r="N1106" s="18" t="s">
        <v>26</v>
      </c>
      <c r="O1106" s="13" t="s">
        <v>293</v>
      </c>
      <c r="P1106" t="s">
        <v>276</v>
      </c>
      <c r="Q1106" t="s">
        <v>57</v>
      </c>
      <c r="R1106" t="s">
        <v>276</v>
      </c>
      <c r="S1106" t="s">
        <v>26</v>
      </c>
      <c r="T1106" t="s">
        <v>37</v>
      </c>
      <c r="U1106" t="s">
        <v>26</v>
      </c>
    </row>
    <row r="1107" hidden="1">
      <c r="A1107" s="15" t="str">
        <f t="shared" si="115"/>
        <v>E44:6f</v>
      </c>
      <c r="B1107" s="15" t="s">
        <v>273</v>
      </c>
      <c r="C1107" s="8">
        <v>4.0</v>
      </c>
      <c r="D1107" s="8">
        <v>4.0</v>
      </c>
      <c r="E1107" s="8">
        <v>6.0</v>
      </c>
      <c r="F1107" s="8" t="s">
        <v>11</v>
      </c>
      <c r="G1107" s="15" t="s">
        <v>23</v>
      </c>
      <c r="H1107" s="15" t="s">
        <v>92</v>
      </c>
      <c r="I1107" s="15" t="s">
        <v>496</v>
      </c>
      <c r="J1107" s="16">
        <v>0.0</v>
      </c>
      <c r="K1107" s="21">
        <v>-206.0</v>
      </c>
      <c r="L1107" s="21">
        <v>-233.0</v>
      </c>
      <c r="M1107" s="21">
        <v>-219.0</v>
      </c>
      <c r="N1107" s="18" t="s">
        <v>281</v>
      </c>
      <c r="O1107" s="13" t="s">
        <v>293</v>
      </c>
      <c r="P1107" t="s">
        <v>47</v>
      </c>
      <c r="Q1107" t="s">
        <v>276</v>
      </c>
      <c r="R1107" t="s">
        <v>57</v>
      </c>
      <c r="S1107" t="s">
        <v>47</v>
      </c>
      <c r="T1107" t="s">
        <v>26</v>
      </c>
      <c r="U1107" t="s">
        <v>26</v>
      </c>
    </row>
    <row r="1108">
      <c r="A1108" s="15" t="str">
        <f t="shared" si="115"/>
        <v>E44:6g</v>
      </c>
      <c r="B1108" s="15" t="s">
        <v>273</v>
      </c>
      <c r="C1108" s="8">
        <v>4.0</v>
      </c>
      <c r="D1108" s="8">
        <v>4.0</v>
      </c>
      <c r="E1108" s="8">
        <v>6.0</v>
      </c>
      <c r="F1108" s="8" t="s">
        <v>12</v>
      </c>
      <c r="G1108" s="15" t="s">
        <v>22</v>
      </c>
      <c r="H1108" s="15" t="s">
        <v>90</v>
      </c>
      <c r="I1108" s="15" t="s">
        <v>672</v>
      </c>
      <c r="J1108" s="16">
        <v>2.0</v>
      </c>
      <c r="K1108" s="21">
        <v>-216.0</v>
      </c>
      <c r="L1108" s="21">
        <v>-257.0</v>
      </c>
      <c r="M1108" s="21">
        <v>-235.0</v>
      </c>
      <c r="N1108" s="18" t="s">
        <v>26</v>
      </c>
      <c r="O1108" s="13" t="s">
        <v>310</v>
      </c>
      <c r="P1108" t="s">
        <v>37</v>
      </c>
      <c r="Q1108" t="s">
        <v>57</v>
      </c>
      <c r="R1108" t="s">
        <v>37</v>
      </c>
      <c r="S1108" t="s">
        <v>47</v>
      </c>
      <c r="T1108" t="s">
        <v>37</v>
      </c>
      <c r="U1108" t="s">
        <v>26</v>
      </c>
    </row>
    <row r="1109">
      <c r="A1109" s="15" t="str">
        <f t="shared" si="115"/>
        <v>E44:6h</v>
      </c>
      <c r="B1109" s="15" t="s">
        <v>273</v>
      </c>
      <c r="C1109" s="8">
        <v>4.0</v>
      </c>
      <c r="D1109" s="8">
        <v>4.0</v>
      </c>
      <c r="E1109" s="8">
        <v>6.0</v>
      </c>
      <c r="F1109" s="8" t="s">
        <v>13</v>
      </c>
      <c r="G1109" s="15" t="s">
        <v>22</v>
      </c>
      <c r="H1109" s="15" t="s">
        <v>91</v>
      </c>
      <c r="I1109" s="15" t="s">
        <v>673</v>
      </c>
      <c r="J1109" s="16">
        <v>25.0</v>
      </c>
      <c r="K1109" s="21">
        <v>-226.0</v>
      </c>
      <c r="L1109" s="21">
        <v>-245.0</v>
      </c>
      <c r="M1109" s="21">
        <v>-235.0</v>
      </c>
      <c r="N1109" s="18" t="s">
        <v>26</v>
      </c>
      <c r="O1109" s="13" t="s">
        <v>315</v>
      </c>
      <c r="P1109" t="s">
        <v>47</v>
      </c>
      <c r="Q1109" t="s">
        <v>57</v>
      </c>
      <c r="R1109" t="s">
        <v>276</v>
      </c>
      <c r="S1109" t="s">
        <v>37</v>
      </c>
      <c r="T1109" t="s">
        <v>26</v>
      </c>
      <c r="U1109" t="s">
        <v>26</v>
      </c>
    </row>
    <row r="1110" hidden="1">
      <c r="A1110" s="15" t="str">
        <f>if(OR(G1110="Secondary Relay",G1110="Prime Relay",G1110="Citadel Class Relay"),F1110,join("",if(B1110="East Rim","E",if(B1110="South Rim","S",if(B1110="West Rim","W","N"))),C1110,D1110,":",E1110,if(F1110="S","",F1110)))</f>
        <v>E44:6</v>
      </c>
      <c r="B1110" s="15" t="s">
        <v>273</v>
      </c>
      <c r="C1110" s="15">
        <v>4.0</v>
      </c>
      <c r="D1110" s="15">
        <v>4.0</v>
      </c>
      <c r="E1110" s="15">
        <v>6.0</v>
      </c>
      <c r="F1110" s="8" t="s">
        <v>302</v>
      </c>
      <c r="G1110" s="8" t="s">
        <v>303</v>
      </c>
      <c r="H1110" s="15" t="s">
        <v>278</v>
      </c>
      <c r="I1110" s="15" t="s">
        <v>651</v>
      </c>
      <c r="J1110" s="16"/>
      <c r="K1110" s="21"/>
      <c r="L1110" s="21"/>
      <c r="M1110" s="21"/>
      <c r="N1110" s="18"/>
      <c r="O1110" s="13"/>
      <c r="P1110" t="s">
        <v>37</v>
      </c>
      <c r="Q1110" t="s">
        <v>57</v>
      </c>
      <c r="R1110" t="s">
        <v>276</v>
      </c>
      <c r="S1110" t="s">
        <v>26</v>
      </c>
      <c r="T1110" t="s">
        <v>26</v>
      </c>
      <c r="U1110" t="s">
        <v>26</v>
      </c>
    </row>
    <row r="1111" hidden="1">
      <c r="A1111" s="15" t="str">
        <f t="shared" ref="A1111:A1115" si="116">if(OR(G1111="Secondary Relay",G1111="Prime Relay"),F1111,join("",if(B1111="East Rim","E",if(B1111="South Rim","S",if(B1111="West Rim","W","N"))),C1111,D1111,":",E1111,if(F1111="S","",F1111)))</f>
        <v>E44:7a</v>
      </c>
      <c r="B1111" s="15" t="s">
        <v>273</v>
      </c>
      <c r="C1111" s="8">
        <v>4.0</v>
      </c>
      <c r="D1111" s="8">
        <v>4.0</v>
      </c>
      <c r="E1111" s="8">
        <v>7.0</v>
      </c>
      <c r="F1111" s="8" t="s">
        <v>6</v>
      </c>
      <c r="G1111" s="15" t="s">
        <v>24</v>
      </c>
      <c r="H1111" s="15" t="s">
        <v>87</v>
      </c>
      <c r="I1111" s="15" t="s">
        <v>674</v>
      </c>
      <c r="J1111" s="16">
        <v>2.0</v>
      </c>
      <c r="K1111" s="21">
        <v>12.0</v>
      </c>
      <c r="L1111" s="21">
        <v>-1.0</v>
      </c>
      <c r="M1111" s="21">
        <v>6.0</v>
      </c>
      <c r="N1111" s="18">
        <v>0.99</v>
      </c>
      <c r="O1111" s="13" t="s">
        <v>284</v>
      </c>
      <c r="P1111" t="s">
        <v>57</v>
      </c>
      <c r="Q1111" t="s">
        <v>57</v>
      </c>
      <c r="R1111" t="s">
        <v>276</v>
      </c>
      <c r="S1111" t="s">
        <v>26</v>
      </c>
      <c r="T1111" t="s">
        <v>47</v>
      </c>
      <c r="U1111" t="s">
        <v>26</v>
      </c>
    </row>
    <row r="1112">
      <c r="A1112" s="15" t="str">
        <f t="shared" si="116"/>
        <v>E44:7b</v>
      </c>
      <c r="B1112" s="15" t="s">
        <v>273</v>
      </c>
      <c r="C1112" s="8">
        <v>4.0</v>
      </c>
      <c r="D1112" s="8">
        <v>4.0</v>
      </c>
      <c r="E1112" s="8">
        <v>7.0</v>
      </c>
      <c r="F1112" s="8" t="s">
        <v>7</v>
      </c>
      <c r="G1112" s="15" t="s">
        <v>22</v>
      </c>
      <c r="H1112" s="15" t="s">
        <v>91</v>
      </c>
      <c r="I1112" s="15" t="s">
        <v>675</v>
      </c>
      <c r="J1112" s="16">
        <v>8.0</v>
      </c>
      <c r="K1112" s="21">
        <v>-113.0</v>
      </c>
      <c r="L1112" s="21">
        <v>-139.0</v>
      </c>
      <c r="M1112" s="21">
        <v>-124.0</v>
      </c>
      <c r="N1112" s="18" t="s">
        <v>26</v>
      </c>
      <c r="O1112" s="13" t="s">
        <v>284</v>
      </c>
      <c r="P1112" t="s">
        <v>57</v>
      </c>
      <c r="Q1112" t="s">
        <v>276</v>
      </c>
      <c r="R1112" t="s">
        <v>57</v>
      </c>
      <c r="S1112" t="s">
        <v>57</v>
      </c>
      <c r="T1112" t="s">
        <v>311</v>
      </c>
      <c r="U1112" t="s">
        <v>26</v>
      </c>
    </row>
    <row r="1113">
      <c r="A1113" s="15" t="str">
        <f t="shared" si="116"/>
        <v>E44:7c</v>
      </c>
      <c r="B1113" s="15" t="s">
        <v>273</v>
      </c>
      <c r="C1113" s="8">
        <v>4.0</v>
      </c>
      <c r="D1113" s="8">
        <v>4.0</v>
      </c>
      <c r="E1113" s="8">
        <v>7.0</v>
      </c>
      <c r="F1113" s="8" t="s">
        <v>8</v>
      </c>
      <c r="G1113" s="15" t="s">
        <v>22</v>
      </c>
      <c r="H1113" s="15" t="s">
        <v>93</v>
      </c>
      <c r="I1113" s="15" t="s">
        <v>676</v>
      </c>
      <c r="J1113" s="16">
        <v>4.0</v>
      </c>
      <c r="K1113" s="21">
        <v>-114.0</v>
      </c>
      <c r="L1113" s="21">
        <v>-196.0</v>
      </c>
      <c r="M1113" s="21">
        <v>-157.0</v>
      </c>
      <c r="N1113" s="18" t="s">
        <v>26</v>
      </c>
      <c r="O1113" s="13" t="s">
        <v>310</v>
      </c>
      <c r="P1113" t="s">
        <v>276</v>
      </c>
      <c r="Q1113" t="s">
        <v>276</v>
      </c>
      <c r="R1113" t="s">
        <v>311</v>
      </c>
      <c r="S1113" t="s">
        <v>37</v>
      </c>
      <c r="T1113" t="s">
        <v>26</v>
      </c>
      <c r="U1113" t="s">
        <v>26</v>
      </c>
    </row>
    <row r="1114">
      <c r="A1114" s="15" t="str">
        <f t="shared" si="116"/>
        <v>E44:7d</v>
      </c>
      <c r="B1114" s="15" t="s">
        <v>273</v>
      </c>
      <c r="C1114" s="8">
        <v>4.0</v>
      </c>
      <c r="D1114" s="8">
        <v>4.0</v>
      </c>
      <c r="E1114" s="8">
        <v>7.0</v>
      </c>
      <c r="F1114" s="8" t="s">
        <v>9</v>
      </c>
      <c r="G1114" s="15" t="s">
        <v>22</v>
      </c>
      <c r="H1114" s="15" t="s">
        <v>93</v>
      </c>
      <c r="I1114" s="15" t="s">
        <v>677</v>
      </c>
      <c r="J1114" s="16">
        <v>3.0</v>
      </c>
      <c r="K1114" s="21">
        <v>-208.0</v>
      </c>
      <c r="L1114" s="21">
        <v>-249.0</v>
      </c>
      <c r="M1114" s="21">
        <v>-227.0</v>
      </c>
      <c r="N1114" s="18" t="s">
        <v>26</v>
      </c>
      <c r="O1114" s="13" t="s">
        <v>417</v>
      </c>
      <c r="P1114" t="s">
        <v>37</v>
      </c>
      <c r="Q1114" t="s">
        <v>276</v>
      </c>
      <c r="R1114" t="s">
        <v>26</v>
      </c>
      <c r="S1114" t="s">
        <v>57</v>
      </c>
      <c r="T1114" t="s">
        <v>37</v>
      </c>
      <c r="U1114" t="s">
        <v>26</v>
      </c>
    </row>
    <row r="1115">
      <c r="A1115" s="15" t="str">
        <f t="shared" si="116"/>
        <v>E44:7e</v>
      </c>
      <c r="B1115" s="15" t="s">
        <v>273</v>
      </c>
      <c r="C1115" s="8">
        <v>4.0</v>
      </c>
      <c r="D1115" s="8">
        <v>4.0</v>
      </c>
      <c r="E1115" s="8">
        <v>7.0</v>
      </c>
      <c r="F1115" s="8" t="s">
        <v>10</v>
      </c>
      <c r="G1115" s="15" t="s">
        <v>22</v>
      </c>
      <c r="H1115" s="15" t="s">
        <v>91</v>
      </c>
      <c r="I1115" s="15" t="s">
        <v>678</v>
      </c>
      <c r="J1115" s="16">
        <v>9.0</v>
      </c>
      <c r="K1115" s="21">
        <v>-227.0</v>
      </c>
      <c r="L1115" s="21">
        <v>-228.0</v>
      </c>
      <c r="M1115" s="21">
        <v>-229.0</v>
      </c>
      <c r="N1115" s="18" t="s">
        <v>26</v>
      </c>
      <c r="O1115" s="13" t="s">
        <v>284</v>
      </c>
      <c r="P1115" t="s">
        <v>57</v>
      </c>
      <c r="Q1115" t="s">
        <v>57</v>
      </c>
      <c r="R1115" t="s">
        <v>276</v>
      </c>
      <c r="S1115" t="s">
        <v>26</v>
      </c>
      <c r="T1115" t="s">
        <v>26</v>
      </c>
      <c r="U1115" t="s">
        <v>47</v>
      </c>
    </row>
    <row r="1116" hidden="1">
      <c r="A1116" s="15" t="str">
        <f>if(OR(G1116="Secondary Relay",G1116="Prime Relay",G1116="Citadel Class Relay"),F1116,join("",if(B1116="East Rim","E",if(B1116="South Rim","S",if(B1116="West Rim","W","N"))),C1116,D1116,":",E1116,if(F1116="S","",F1116)))</f>
        <v>E44:7</v>
      </c>
      <c r="B1116" s="15" t="s">
        <v>273</v>
      </c>
      <c r="C1116" s="15">
        <v>4.0</v>
      </c>
      <c r="D1116" s="15">
        <v>4.0</v>
      </c>
      <c r="E1116" s="15">
        <v>7.0</v>
      </c>
      <c r="F1116" s="8" t="s">
        <v>302</v>
      </c>
      <c r="G1116" s="8" t="s">
        <v>303</v>
      </c>
      <c r="H1116" s="15" t="s">
        <v>278</v>
      </c>
      <c r="I1116" s="15" t="s">
        <v>460</v>
      </c>
      <c r="J1116" s="16"/>
      <c r="K1116" s="21"/>
      <c r="L1116" s="21"/>
      <c r="M1116" s="21"/>
      <c r="N1116" s="18"/>
      <c r="O1116" s="13"/>
      <c r="P1116" t="s">
        <v>37</v>
      </c>
      <c r="Q1116" t="s">
        <v>276</v>
      </c>
      <c r="R1116" t="s">
        <v>276</v>
      </c>
      <c r="S1116" t="s">
        <v>47</v>
      </c>
      <c r="T1116" t="s">
        <v>26</v>
      </c>
      <c r="U1116" t="s">
        <v>37</v>
      </c>
    </row>
    <row r="1117" hidden="1">
      <c r="A1117" s="15" t="str">
        <f t="shared" ref="A1117:A1118" si="117">if(OR(G1117="Secondary Relay",G1117="Prime Relay"),F1117,join("",if(B1117="East Rim","E",if(B1117="South Rim","S",if(B1117="West Rim","W","N"))),C1117,D1117,":",E1117,if(F1117="S","",F1117)))</f>
        <v>E44:8a</v>
      </c>
      <c r="B1117" s="15" t="s">
        <v>273</v>
      </c>
      <c r="C1117" s="8">
        <v>4.0</v>
      </c>
      <c r="D1117" s="8">
        <v>4.0</v>
      </c>
      <c r="E1117" s="8">
        <v>8.0</v>
      </c>
      <c r="F1117" s="8" t="s">
        <v>6</v>
      </c>
      <c r="G1117" s="15" t="s">
        <v>23</v>
      </c>
      <c r="H1117" s="15" t="s">
        <v>278</v>
      </c>
      <c r="I1117" s="15" t="s">
        <v>537</v>
      </c>
      <c r="J1117" s="16">
        <v>0.0</v>
      </c>
      <c r="K1117" s="21">
        <v>590.0</v>
      </c>
      <c r="L1117" s="21">
        <v>528.0</v>
      </c>
      <c r="M1117" s="21">
        <v>559.0</v>
      </c>
      <c r="N1117" s="18" t="s">
        <v>26</v>
      </c>
      <c r="O1117" s="13" t="s">
        <v>384</v>
      </c>
      <c r="P1117" t="s">
        <v>47</v>
      </c>
      <c r="Q1117" t="s">
        <v>276</v>
      </c>
      <c r="R1117" t="s">
        <v>57</v>
      </c>
      <c r="S1117" t="s">
        <v>276</v>
      </c>
      <c r="T1117" t="s">
        <v>47</v>
      </c>
      <c r="U1117" t="s">
        <v>26</v>
      </c>
    </row>
    <row r="1118" hidden="1">
      <c r="A1118" s="15" t="str">
        <f t="shared" si="117"/>
        <v>E44:8b</v>
      </c>
      <c r="B1118" s="8" t="s">
        <v>273</v>
      </c>
      <c r="C1118" s="8">
        <v>4.0</v>
      </c>
      <c r="D1118" s="8">
        <v>4.0</v>
      </c>
      <c r="E1118" s="8">
        <v>8.0</v>
      </c>
      <c r="F1118" s="8" t="s">
        <v>7</v>
      </c>
      <c r="G1118" s="15" t="s">
        <v>23</v>
      </c>
      <c r="H1118" s="15" t="s">
        <v>92</v>
      </c>
      <c r="I1118" s="15" t="s">
        <v>312</v>
      </c>
      <c r="J1118" s="16">
        <v>0.0</v>
      </c>
      <c r="K1118" s="21">
        <v>-213.0</v>
      </c>
      <c r="L1118" s="21">
        <v>-246.0</v>
      </c>
      <c r="M1118" s="21">
        <v>-228.0</v>
      </c>
      <c r="N1118" s="18" t="s">
        <v>281</v>
      </c>
      <c r="O1118" s="13" t="s">
        <v>332</v>
      </c>
      <c r="P1118" t="s">
        <v>57</v>
      </c>
      <c r="Q1118" t="s">
        <v>57</v>
      </c>
      <c r="R1118" t="s">
        <v>57</v>
      </c>
      <c r="S1118" t="s">
        <v>311</v>
      </c>
      <c r="T1118" t="s">
        <v>311</v>
      </c>
      <c r="U1118" t="s">
        <v>26</v>
      </c>
    </row>
    <row r="1119" hidden="1">
      <c r="A1119" s="15" t="str">
        <f>if(OR(G1119="Secondary Relay",G1119="Prime Relay",G1119="Citadel Class Relay"),F1119,join("",if(B1119="East Rim","E",if(B1119="South Rim","S",if(B1119="West Rim","W","N"))),C1119,D1119,":",E1119,if(F1119="S","",F1119)))</f>
        <v>E44:8</v>
      </c>
      <c r="B1119" s="15" t="s">
        <v>273</v>
      </c>
      <c r="C1119" s="15">
        <v>4.0</v>
      </c>
      <c r="D1119" s="15">
        <v>4.0</v>
      </c>
      <c r="E1119" s="15">
        <v>8.0</v>
      </c>
      <c r="F1119" s="8" t="s">
        <v>302</v>
      </c>
      <c r="G1119" s="8" t="s">
        <v>303</v>
      </c>
      <c r="H1119" s="15" t="s">
        <v>278</v>
      </c>
      <c r="I1119" s="15" t="s">
        <v>616</v>
      </c>
      <c r="J1119" s="16"/>
      <c r="K1119" s="21"/>
      <c r="L1119" s="21"/>
      <c r="M1119" s="21"/>
      <c r="N1119" s="18"/>
      <c r="O1119" s="13"/>
      <c r="P1119" t="s">
        <v>37</v>
      </c>
      <c r="Q1119" t="s">
        <v>276</v>
      </c>
      <c r="R1119" t="s">
        <v>57</v>
      </c>
      <c r="S1119" t="s">
        <v>276</v>
      </c>
      <c r="T1119" t="s">
        <v>26</v>
      </c>
      <c r="U1119" t="s">
        <v>26</v>
      </c>
    </row>
    <row r="1120" hidden="1">
      <c r="A1120" s="15" t="str">
        <f t="shared" ref="A1120:A1127" si="118">if(OR(G1120="Secondary Relay",G1120="Prime Relay"),F1120,join("",if(B1120="East Rim","E",if(B1120="South Rim","S",if(B1120="West Rim","W","N"))),C1120,D1120,":",E1120,if(F1120="S","",F1120)))</f>
        <v>E44:9a</v>
      </c>
      <c r="B1120" s="15" t="s">
        <v>273</v>
      </c>
      <c r="C1120" s="8">
        <v>4.0</v>
      </c>
      <c r="D1120" s="8">
        <v>4.0</v>
      </c>
      <c r="E1120" s="8">
        <v>9.0</v>
      </c>
      <c r="F1120" s="8" t="s">
        <v>6</v>
      </c>
      <c r="G1120" s="15" t="s">
        <v>23</v>
      </c>
      <c r="H1120" s="15" t="s">
        <v>87</v>
      </c>
      <c r="I1120" s="15" t="s">
        <v>674</v>
      </c>
      <c r="J1120" s="16">
        <v>0.0</v>
      </c>
      <c r="K1120" s="21">
        <v>7.0</v>
      </c>
      <c r="L1120" s="21">
        <v>-45.0</v>
      </c>
      <c r="M1120" s="21">
        <v>-18.0</v>
      </c>
      <c r="N1120" s="18">
        <v>0.77</v>
      </c>
      <c r="O1120" s="13" t="s">
        <v>323</v>
      </c>
      <c r="P1120" t="s">
        <v>276</v>
      </c>
      <c r="Q1120" t="s">
        <v>57</v>
      </c>
      <c r="R1120" t="s">
        <v>57</v>
      </c>
      <c r="S1120" t="s">
        <v>37</v>
      </c>
      <c r="T1120" t="s">
        <v>47</v>
      </c>
      <c r="U1120" t="s">
        <v>26</v>
      </c>
    </row>
    <row r="1121">
      <c r="A1121" s="15" t="str">
        <f t="shared" si="118"/>
        <v>E44:9b</v>
      </c>
      <c r="B1121" s="15" t="s">
        <v>273</v>
      </c>
      <c r="C1121" s="8">
        <v>4.0</v>
      </c>
      <c r="D1121" s="8">
        <v>4.0</v>
      </c>
      <c r="E1121" s="8">
        <v>9.0</v>
      </c>
      <c r="F1121" s="8" t="s">
        <v>7</v>
      </c>
      <c r="G1121" s="15" t="s">
        <v>22</v>
      </c>
      <c r="H1121" s="15" t="s">
        <v>93</v>
      </c>
      <c r="I1121" s="15" t="s">
        <v>638</v>
      </c>
      <c r="J1121" s="16">
        <v>2.0</v>
      </c>
      <c r="K1121" s="21">
        <v>-23.0</v>
      </c>
      <c r="L1121" s="21">
        <v>-87.0</v>
      </c>
      <c r="M1121" s="21">
        <v>-56.0</v>
      </c>
      <c r="N1121" s="18" t="s">
        <v>26</v>
      </c>
      <c r="O1121" s="13" t="s">
        <v>323</v>
      </c>
      <c r="P1121" t="s">
        <v>57</v>
      </c>
      <c r="Q1121" t="s">
        <v>57</v>
      </c>
      <c r="R1121" t="s">
        <v>57</v>
      </c>
      <c r="S1121" t="s">
        <v>37</v>
      </c>
      <c r="T1121" t="s">
        <v>26</v>
      </c>
      <c r="U1121" t="s">
        <v>26</v>
      </c>
    </row>
    <row r="1122">
      <c r="A1122" s="15" t="str">
        <f t="shared" si="118"/>
        <v>E44:9c</v>
      </c>
      <c r="B1122" s="15" t="s">
        <v>273</v>
      </c>
      <c r="C1122" s="8">
        <v>4.0</v>
      </c>
      <c r="D1122" s="8">
        <v>4.0</v>
      </c>
      <c r="E1122" s="8">
        <v>9.0</v>
      </c>
      <c r="F1122" s="8" t="s">
        <v>8</v>
      </c>
      <c r="G1122" s="15" t="s">
        <v>22</v>
      </c>
      <c r="H1122" s="15" t="s">
        <v>91</v>
      </c>
      <c r="I1122" s="15" t="s">
        <v>679</v>
      </c>
      <c r="J1122" s="16">
        <v>10.0</v>
      </c>
      <c r="K1122" s="21">
        <v>-50.0</v>
      </c>
      <c r="L1122" s="21">
        <v>-90.0</v>
      </c>
      <c r="M1122" s="21">
        <v>-69.0</v>
      </c>
      <c r="N1122" s="18" t="s">
        <v>26</v>
      </c>
      <c r="O1122" s="13" t="s">
        <v>287</v>
      </c>
      <c r="P1122" t="s">
        <v>57</v>
      </c>
      <c r="Q1122" t="s">
        <v>57</v>
      </c>
      <c r="R1122" t="s">
        <v>57</v>
      </c>
      <c r="S1122" t="s">
        <v>47</v>
      </c>
      <c r="T1122" t="s">
        <v>26</v>
      </c>
      <c r="U1122" t="s">
        <v>26</v>
      </c>
    </row>
    <row r="1123">
      <c r="A1123" s="15" t="str">
        <f t="shared" si="118"/>
        <v>E44:9d</v>
      </c>
      <c r="B1123" s="15" t="s">
        <v>273</v>
      </c>
      <c r="C1123" s="8">
        <v>4.0</v>
      </c>
      <c r="D1123" s="8">
        <v>4.0</v>
      </c>
      <c r="E1123" s="8">
        <v>9.0</v>
      </c>
      <c r="F1123" s="8" t="s">
        <v>9</v>
      </c>
      <c r="G1123" s="15" t="s">
        <v>22</v>
      </c>
      <c r="H1123" s="15" t="s">
        <v>93</v>
      </c>
      <c r="I1123" s="15" t="s">
        <v>680</v>
      </c>
      <c r="J1123" s="16">
        <v>10.0</v>
      </c>
      <c r="K1123" s="21">
        <v>-75.0</v>
      </c>
      <c r="L1123" s="21">
        <v>-88.0</v>
      </c>
      <c r="M1123" s="21">
        <v>-81.0</v>
      </c>
      <c r="N1123" s="18" t="s">
        <v>26</v>
      </c>
      <c r="O1123" s="13" t="s">
        <v>313</v>
      </c>
      <c r="P1123" t="s">
        <v>57</v>
      </c>
      <c r="Q1123" t="s">
        <v>26</v>
      </c>
      <c r="R1123" t="s">
        <v>47</v>
      </c>
      <c r="S1123" t="s">
        <v>37</v>
      </c>
      <c r="T1123" t="s">
        <v>47</v>
      </c>
      <c r="U1123" t="s">
        <v>26</v>
      </c>
    </row>
    <row r="1124">
      <c r="A1124" s="15" t="str">
        <f t="shared" si="118"/>
        <v>E44:9e</v>
      </c>
      <c r="B1124" s="15" t="s">
        <v>273</v>
      </c>
      <c r="C1124" s="8">
        <v>4.0</v>
      </c>
      <c r="D1124" s="8">
        <v>4.0</v>
      </c>
      <c r="E1124" s="8">
        <v>9.0</v>
      </c>
      <c r="F1124" s="8" t="s">
        <v>10</v>
      </c>
      <c r="G1124" s="15" t="s">
        <v>22</v>
      </c>
      <c r="H1124" s="15" t="s">
        <v>90</v>
      </c>
      <c r="I1124" s="15" t="s">
        <v>650</v>
      </c>
      <c r="J1124" s="16">
        <v>7.0</v>
      </c>
      <c r="K1124" s="21">
        <v>-156.0</v>
      </c>
      <c r="L1124" s="21">
        <v>-200.0</v>
      </c>
      <c r="M1124" s="21">
        <v>-180.0</v>
      </c>
      <c r="N1124" s="18" t="s">
        <v>26</v>
      </c>
      <c r="O1124" s="13" t="s">
        <v>417</v>
      </c>
      <c r="P1124" t="s">
        <v>37</v>
      </c>
      <c r="Q1124" t="s">
        <v>276</v>
      </c>
      <c r="R1124" t="s">
        <v>57</v>
      </c>
      <c r="S1124" t="s">
        <v>26</v>
      </c>
      <c r="T1124" t="s">
        <v>47</v>
      </c>
      <c r="U1124" t="s">
        <v>26</v>
      </c>
    </row>
    <row r="1125">
      <c r="A1125" s="15" t="str">
        <f t="shared" si="118"/>
        <v>E44:9f</v>
      </c>
      <c r="B1125" s="15" t="s">
        <v>273</v>
      </c>
      <c r="C1125" s="8">
        <v>4.0</v>
      </c>
      <c r="D1125" s="8">
        <v>4.0</v>
      </c>
      <c r="E1125" s="8">
        <v>9.0</v>
      </c>
      <c r="F1125" s="8" t="s">
        <v>11</v>
      </c>
      <c r="G1125" s="15" t="s">
        <v>22</v>
      </c>
      <c r="H1125" s="15" t="s">
        <v>90</v>
      </c>
      <c r="I1125" s="15" t="s">
        <v>681</v>
      </c>
      <c r="J1125" s="16">
        <v>6.0</v>
      </c>
      <c r="K1125" s="21">
        <v>-163.0</v>
      </c>
      <c r="L1125" s="21">
        <v>-195.0</v>
      </c>
      <c r="M1125" s="21">
        <v>-180.0</v>
      </c>
      <c r="N1125" s="18" t="s">
        <v>26</v>
      </c>
      <c r="O1125" s="13" t="s">
        <v>287</v>
      </c>
      <c r="P1125" t="s">
        <v>57</v>
      </c>
      <c r="Q1125" t="s">
        <v>57</v>
      </c>
      <c r="R1125" t="s">
        <v>276</v>
      </c>
      <c r="S1125" t="s">
        <v>26</v>
      </c>
      <c r="T1125" t="s">
        <v>26</v>
      </c>
      <c r="U1125" t="s">
        <v>26</v>
      </c>
    </row>
    <row r="1126" hidden="1">
      <c r="A1126" s="15" t="str">
        <f t="shared" si="118"/>
        <v>E44:9g</v>
      </c>
      <c r="B1126" s="15" t="s">
        <v>273</v>
      </c>
      <c r="C1126" s="8">
        <v>4.0</v>
      </c>
      <c r="D1126" s="8">
        <v>4.0</v>
      </c>
      <c r="E1126" s="8">
        <v>9.0</v>
      </c>
      <c r="F1126" s="8" t="s">
        <v>12</v>
      </c>
      <c r="G1126" s="15" t="s">
        <v>23</v>
      </c>
      <c r="H1126" s="15" t="s">
        <v>92</v>
      </c>
      <c r="I1126" s="15" t="s">
        <v>371</v>
      </c>
      <c r="J1126" s="16">
        <v>0.0</v>
      </c>
      <c r="K1126" s="21">
        <v>-192.0</v>
      </c>
      <c r="L1126" s="21">
        <v>-206.0</v>
      </c>
      <c r="M1126" s="21">
        <v>-200.0</v>
      </c>
      <c r="N1126" s="18" t="s">
        <v>281</v>
      </c>
      <c r="O1126" s="13" t="s">
        <v>417</v>
      </c>
      <c r="P1126" t="s">
        <v>57</v>
      </c>
      <c r="Q1126" t="s">
        <v>276</v>
      </c>
      <c r="R1126" t="s">
        <v>276</v>
      </c>
      <c r="S1126" t="s">
        <v>26</v>
      </c>
      <c r="T1126" t="s">
        <v>47</v>
      </c>
      <c r="U1126" t="s">
        <v>26</v>
      </c>
    </row>
    <row r="1127">
      <c r="A1127" s="15" t="str">
        <f t="shared" si="118"/>
        <v>E44:9h</v>
      </c>
      <c r="B1127" s="15" t="s">
        <v>273</v>
      </c>
      <c r="C1127" s="8">
        <v>4.0</v>
      </c>
      <c r="D1127" s="8">
        <v>4.0</v>
      </c>
      <c r="E1127" s="8">
        <v>9.0</v>
      </c>
      <c r="F1127" s="8" t="s">
        <v>13</v>
      </c>
      <c r="G1127" s="15" t="s">
        <v>22</v>
      </c>
      <c r="H1127" s="15" t="s">
        <v>87</v>
      </c>
      <c r="I1127" s="15" t="s">
        <v>274</v>
      </c>
      <c r="J1127" s="16">
        <v>6.0</v>
      </c>
      <c r="K1127" s="21">
        <v>-198.0</v>
      </c>
      <c r="L1127" s="21">
        <v>-200.0</v>
      </c>
      <c r="M1127" s="21">
        <v>-201.0</v>
      </c>
      <c r="N1127" s="18" t="s">
        <v>26</v>
      </c>
      <c r="O1127" s="13" t="s">
        <v>315</v>
      </c>
      <c r="P1127" t="s">
        <v>57</v>
      </c>
      <c r="Q1127" t="s">
        <v>276</v>
      </c>
      <c r="R1127" t="s">
        <v>57</v>
      </c>
      <c r="S1127" t="s">
        <v>26</v>
      </c>
      <c r="T1127" t="s">
        <v>47</v>
      </c>
      <c r="U1127" t="s">
        <v>26</v>
      </c>
    </row>
    <row r="1128" hidden="1">
      <c r="A1128" s="15" t="str">
        <f>if(OR(G1128="Secondary Relay",G1128="Prime Relay",G1128="Citadel Class Relay"),F1128,join("",if(B1128="East Rim","E",if(B1128="South Rim","S",if(B1128="West Rim","W","N"))),C1128,D1128,":",E1128,if(F1128="S","",F1128)))</f>
        <v>E44:9</v>
      </c>
      <c r="B1128" s="15" t="s">
        <v>273</v>
      </c>
      <c r="C1128" s="15">
        <v>4.0</v>
      </c>
      <c r="D1128" s="15">
        <v>4.0</v>
      </c>
      <c r="E1128" s="15">
        <v>9.0</v>
      </c>
      <c r="F1128" s="8" t="s">
        <v>302</v>
      </c>
      <c r="G1128" s="8" t="s">
        <v>303</v>
      </c>
      <c r="H1128" s="15" t="s">
        <v>278</v>
      </c>
      <c r="I1128" s="15" t="s">
        <v>572</v>
      </c>
      <c r="J1128" s="16"/>
      <c r="K1128" s="21"/>
      <c r="L1128" s="21"/>
      <c r="M1128" s="21"/>
      <c r="N1128" s="18"/>
      <c r="O1128" s="13"/>
      <c r="P1128" t="s">
        <v>47</v>
      </c>
      <c r="Q1128" t="s">
        <v>276</v>
      </c>
      <c r="R1128" t="s">
        <v>26</v>
      </c>
      <c r="S1128" t="s">
        <v>57</v>
      </c>
      <c r="T1128" t="s">
        <v>26</v>
      </c>
      <c r="U1128" t="s">
        <v>26</v>
      </c>
    </row>
    <row r="1129" hidden="1">
      <c r="A1129" s="15" t="str">
        <f t="shared" ref="A1129:A1135" si="119">if(OR(G1129="Secondary Relay",G1129="Prime Relay"),F1129,join("",if(B1129="East Rim","E",if(B1129="South Rim","S",if(B1129="West Rim","W","N"))),C1129,D1129,":",E1129,if(F1129="S","",F1129)))</f>
        <v>E44:10a</v>
      </c>
      <c r="B1129" s="15" t="s">
        <v>273</v>
      </c>
      <c r="C1129" s="8">
        <v>4.0</v>
      </c>
      <c r="D1129" s="8">
        <v>4.0</v>
      </c>
      <c r="E1129" s="8">
        <v>10.0</v>
      </c>
      <c r="F1129" s="8" t="s">
        <v>6</v>
      </c>
      <c r="G1129" s="15" t="s">
        <v>23</v>
      </c>
      <c r="H1129" s="15" t="s">
        <v>291</v>
      </c>
      <c r="I1129" s="15" t="s">
        <v>551</v>
      </c>
      <c r="J1129" s="16">
        <v>2.0</v>
      </c>
      <c r="K1129" s="21">
        <v>854.0</v>
      </c>
      <c r="L1129" s="21">
        <v>563.0</v>
      </c>
      <c r="M1129" s="21">
        <v>708.0</v>
      </c>
      <c r="N1129" s="18" t="s">
        <v>26</v>
      </c>
      <c r="O1129" s="13" t="s">
        <v>391</v>
      </c>
      <c r="P1129" t="s">
        <v>47</v>
      </c>
      <c r="Q1129" t="s">
        <v>57</v>
      </c>
      <c r="R1129" t="s">
        <v>57</v>
      </c>
      <c r="S1129" t="s">
        <v>26</v>
      </c>
      <c r="T1129" t="s">
        <v>26</v>
      </c>
      <c r="U1129" t="s">
        <v>26</v>
      </c>
    </row>
    <row r="1130" hidden="1">
      <c r="A1130" s="15" t="str">
        <f t="shared" si="119"/>
        <v>E44:10b</v>
      </c>
      <c r="B1130" s="15" t="s">
        <v>273</v>
      </c>
      <c r="C1130" s="8">
        <v>4.0</v>
      </c>
      <c r="D1130" s="8">
        <v>4.0</v>
      </c>
      <c r="E1130" s="8">
        <v>10.0</v>
      </c>
      <c r="F1130" s="8" t="s">
        <v>7</v>
      </c>
      <c r="G1130" s="15" t="s">
        <v>23</v>
      </c>
      <c r="H1130" s="15" t="s">
        <v>88</v>
      </c>
      <c r="I1130" s="15" t="s">
        <v>545</v>
      </c>
      <c r="J1130" s="16">
        <v>2.0</v>
      </c>
      <c r="K1130" s="21">
        <v>36.0</v>
      </c>
      <c r="L1130" s="21">
        <v>19.0</v>
      </c>
      <c r="M1130" s="21">
        <v>27.0</v>
      </c>
      <c r="N1130" s="18">
        <v>0.13</v>
      </c>
      <c r="O1130" s="13" t="s">
        <v>408</v>
      </c>
      <c r="P1130" t="s">
        <v>57</v>
      </c>
      <c r="Q1130" t="s">
        <v>276</v>
      </c>
      <c r="R1130" t="s">
        <v>57</v>
      </c>
      <c r="S1130" t="s">
        <v>47</v>
      </c>
      <c r="T1130" t="s">
        <v>26</v>
      </c>
      <c r="U1130" t="s">
        <v>26</v>
      </c>
    </row>
    <row r="1131" hidden="1">
      <c r="A1131" s="15" t="str">
        <f t="shared" si="119"/>
        <v>E44:10c</v>
      </c>
      <c r="B1131" s="15" t="s">
        <v>273</v>
      </c>
      <c r="C1131" s="8">
        <v>4.0</v>
      </c>
      <c r="D1131" s="8">
        <v>4.0</v>
      </c>
      <c r="E1131" s="8">
        <v>10.0</v>
      </c>
      <c r="F1131" s="8" t="s">
        <v>8</v>
      </c>
      <c r="G1131" s="15" t="s">
        <v>23</v>
      </c>
      <c r="H1131" s="15" t="s">
        <v>93</v>
      </c>
      <c r="I1131" s="15" t="s">
        <v>563</v>
      </c>
      <c r="J1131" s="16">
        <v>0.0</v>
      </c>
      <c r="K1131" s="21">
        <v>10.0</v>
      </c>
      <c r="L1131" s="21">
        <v>-39.0</v>
      </c>
      <c r="M1131" s="21">
        <v>-17.0</v>
      </c>
      <c r="N1131" s="18" t="s">
        <v>26</v>
      </c>
      <c r="O1131" s="13" t="s">
        <v>384</v>
      </c>
      <c r="P1131" t="s">
        <v>57</v>
      </c>
      <c r="Q1131" t="s">
        <v>276</v>
      </c>
      <c r="R1131" t="s">
        <v>57</v>
      </c>
      <c r="S1131" t="s">
        <v>57</v>
      </c>
      <c r="T1131" t="s">
        <v>26</v>
      </c>
      <c r="U1131" t="s">
        <v>26</v>
      </c>
    </row>
    <row r="1132">
      <c r="A1132" s="15" t="str">
        <f t="shared" si="119"/>
        <v>E44:10d</v>
      </c>
      <c r="B1132" s="15" t="s">
        <v>273</v>
      </c>
      <c r="C1132" s="8">
        <v>4.0</v>
      </c>
      <c r="D1132" s="8">
        <v>4.0</v>
      </c>
      <c r="E1132" s="8">
        <v>10.0</v>
      </c>
      <c r="F1132" s="8" t="s">
        <v>9</v>
      </c>
      <c r="G1132" s="15" t="s">
        <v>22</v>
      </c>
      <c r="H1132" s="15" t="s">
        <v>91</v>
      </c>
      <c r="I1132" s="15" t="s">
        <v>682</v>
      </c>
      <c r="J1132" s="16">
        <v>17.0</v>
      </c>
      <c r="K1132" s="21">
        <v>-120.0</v>
      </c>
      <c r="L1132" s="21">
        <v>-167.0</v>
      </c>
      <c r="M1132" s="21">
        <v>-146.0</v>
      </c>
      <c r="N1132" s="18" t="s">
        <v>26</v>
      </c>
      <c r="O1132" s="13" t="s">
        <v>384</v>
      </c>
      <c r="P1132" t="s">
        <v>37</v>
      </c>
      <c r="Q1132" t="s">
        <v>57</v>
      </c>
      <c r="R1132" t="s">
        <v>276</v>
      </c>
      <c r="S1132" t="s">
        <v>47</v>
      </c>
      <c r="T1132" t="s">
        <v>47</v>
      </c>
      <c r="U1132" t="s">
        <v>26</v>
      </c>
    </row>
    <row r="1133">
      <c r="A1133" s="15" t="str">
        <f t="shared" si="119"/>
        <v>E44:10e</v>
      </c>
      <c r="B1133" s="15" t="s">
        <v>273</v>
      </c>
      <c r="C1133" s="8">
        <v>4.0</v>
      </c>
      <c r="D1133" s="8">
        <v>4.0</v>
      </c>
      <c r="E1133" s="8">
        <v>10.0</v>
      </c>
      <c r="F1133" s="8" t="s">
        <v>10</v>
      </c>
      <c r="G1133" s="15" t="s">
        <v>22</v>
      </c>
      <c r="H1133" s="15" t="s">
        <v>91</v>
      </c>
      <c r="I1133" s="15" t="s">
        <v>468</v>
      </c>
      <c r="J1133" s="16">
        <v>16.0</v>
      </c>
      <c r="K1133" s="21">
        <v>-177.0</v>
      </c>
      <c r="L1133" s="21">
        <v>-191.0</v>
      </c>
      <c r="M1133" s="21">
        <v>-183.0</v>
      </c>
      <c r="N1133" s="18" t="s">
        <v>26</v>
      </c>
      <c r="O1133" s="13" t="s">
        <v>415</v>
      </c>
      <c r="P1133" t="s">
        <v>37</v>
      </c>
      <c r="Q1133" t="s">
        <v>57</v>
      </c>
      <c r="R1133" t="s">
        <v>276</v>
      </c>
      <c r="S1133" t="s">
        <v>47</v>
      </c>
      <c r="T1133" t="s">
        <v>26</v>
      </c>
      <c r="U1133" t="s">
        <v>26</v>
      </c>
    </row>
    <row r="1134">
      <c r="A1134" s="15" t="str">
        <f t="shared" si="119"/>
        <v>E44:10f</v>
      </c>
      <c r="B1134" s="15" t="s">
        <v>273</v>
      </c>
      <c r="C1134" s="8">
        <v>4.0</v>
      </c>
      <c r="D1134" s="8">
        <v>4.0</v>
      </c>
      <c r="E1134" s="8">
        <v>10.0</v>
      </c>
      <c r="F1134" s="8" t="s">
        <v>11</v>
      </c>
      <c r="G1134" s="15" t="s">
        <v>22</v>
      </c>
      <c r="H1134" s="15" t="s">
        <v>93</v>
      </c>
      <c r="I1134" s="15" t="s">
        <v>520</v>
      </c>
      <c r="J1134" s="16">
        <v>19.0</v>
      </c>
      <c r="K1134" s="21">
        <v>-213.0</v>
      </c>
      <c r="L1134" s="21">
        <v>-233.0</v>
      </c>
      <c r="M1134" s="21">
        <v>-224.0</v>
      </c>
      <c r="N1134" s="18" t="s">
        <v>26</v>
      </c>
      <c r="O1134" s="13" t="s">
        <v>329</v>
      </c>
      <c r="P1134" t="s">
        <v>57</v>
      </c>
      <c r="Q1134" t="s">
        <v>57</v>
      </c>
      <c r="R1134" t="s">
        <v>276</v>
      </c>
      <c r="S1134" t="s">
        <v>37</v>
      </c>
      <c r="T1134" t="s">
        <v>26</v>
      </c>
      <c r="U1134" t="s">
        <v>26</v>
      </c>
    </row>
    <row r="1135">
      <c r="A1135" s="15" t="str">
        <f t="shared" si="119"/>
        <v>E44:10g</v>
      </c>
      <c r="B1135" s="15" t="s">
        <v>273</v>
      </c>
      <c r="C1135" s="8">
        <v>4.0</v>
      </c>
      <c r="D1135" s="8">
        <v>4.0</v>
      </c>
      <c r="E1135" s="8">
        <v>10.0</v>
      </c>
      <c r="F1135" s="8" t="s">
        <v>12</v>
      </c>
      <c r="G1135" s="15" t="s">
        <v>22</v>
      </c>
      <c r="H1135" s="15" t="s">
        <v>92</v>
      </c>
      <c r="I1135" s="15" t="s">
        <v>385</v>
      </c>
      <c r="J1135" s="16">
        <v>6.0</v>
      </c>
      <c r="K1135" s="21">
        <v>-236.0</v>
      </c>
      <c r="L1135" s="21">
        <v>-238.0</v>
      </c>
      <c r="M1135" s="21">
        <v>-238.0</v>
      </c>
      <c r="N1135" s="18" t="s">
        <v>26</v>
      </c>
      <c r="O1135" s="13" t="s">
        <v>315</v>
      </c>
      <c r="P1135" t="s">
        <v>276</v>
      </c>
      <c r="Q1135" t="s">
        <v>276</v>
      </c>
      <c r="R1135" t="s">
        <v>57</v>
      </c>
      <c r="S1135" t="s">
        <v>47</v>
      </c>
      <c r="T1135" t="s">
        <v>47</v>
      </c>
      <c r="U1135" t="s">
        <v>26</v>
      </c>
    </row>
    <row r="1136" hidden="1">
      <c r="A1136" s="15" t="str">
        <f>if(OR(G1136="Secondary Relay",G1136="Prime Relay",G1136="Citadel Class Relay"),F1136,join("",if(B1136="East Rim","E",if(B1136="South Rim","S",if(B1136="West Rim","W","N"))),C1136,D1136,":",E1136,if(F1136="S","",F1136)))</f>
        <v>E44:10</v>
      </c>
      <c r="B1136" s="15" t="s">
        <v>273</v>
      </c>
      <c r="C1136" s="15">
        <v>4.0</v>
      </c>
      <c r="D1136" s="15">
        <v>4.0</v>
      </c>
      <c r="E1136" s="15">
        <v>10.0</v>
      </c>
      <c r="F1136" s="8" t="s">
        <v>302</v>
      </c>
      <c r="G1136" s="8" t="s">
        <v>303</v>
      </c>
      <c r="H1136" s="15" t="s">
        <v>278</v>
      </c>
      <c r="I1136" s="15" t="s">
        <v>470</v>
      </c>
      <c r="J1136" s="16"/>
      <c r="K1136" s="21"/>
      <c r="L1136" s="21"/>
      <c r="M1136" s="21"/>
      <c r="N1136" s="18"/>
      <c r="O1136" s="13"/>
      <c r="P1136" t="s">
        <v>37</v>
      </c>
      <c r="Q1136" t="s">
        <v>276</v>
      </c>
      <c r="R1136" t="s">
        <v>276</v>
      </c>
      <c r="S1136" t="s">
        <v>37</v>
      </c>
      <c r="T1136" t="s">
        <v>26</v>
      </c>
      <c r="U1136" t="s">
        <v>26</v>
      </c>
    </row>
    <row r="1137" hidden="1">
      <c r="A1137" s="15" t="str">
        <f t="shared" ref="A1137:A1143" si="120">if(OR(G1137="Secondary Relay",G1137="Prime Relay"),F1137,join("",if(B1137="East Rim","E",if(B1137="South Rim","S",if(B1137="West Rim","W","N"))),C1137,D1137,":",E1137,if(F1137="S","",F1137)))</f>
        <v>E44:11a</v>
      </c>
      <c r="B1137" s="15" t="s">
        <v>273</v>
      </c>
      <c r="C1137" s="8">
        <v>4.0</v>
      </c>
      <c r="D1137" s="8">
        <v>4.0</v>
      </c>
      <c r="E1137" s="8">
        <v>11.0</v>
      </c>
      <c r="F1137" s="8" t="s">
        <v>6</v>
      </c>
      <c r="G1137" s="15" t="s">
        <v>23</v>
      </c>
      <c r="H1137" s="15" t="s">
        <v>288</v>
      </c>
      <c r="I1137" s="15" t="s">
        <v>683</v>
      </c>
      <c r="J1137" s="16">
        <v>0.0</v>
      </c>
      <c r="K1137" s="21">
        <v>658.0</v>
      </c>
      <c r="L1137" s="21">
        <v>626.0</v>
      </c>
      <c r="M1137" s="21">
        <v>640.0</v>
      </c>
      <c r="N1137" s="18" t="s">
        <v>26</v>
      </c>
      <c r="O1137" s="13" t="s">
        <v>323</v>
      </c>
      <c r="P1137" t="s">
        <v>276</v>
      </c>
      <c r="Q1137" t="s">
        <v>57</v>
      </c>
      <c r="R1137" t="s">
        <v>276</v>
      </c>
      <c r="S1137" t="s">
        <v>37</v>
      </c>
      <c r="T1137" t="s">
        <v>26</v>
      </c>
      <c r="U1137" t="s">
        <v>57</v>
      </c>
    </row>
    <row r="1138" hidden="1">
      <c r="A1138" s="15" t="str">
        <f t="shared" si="120"/>
        <v>E44:11b</v>
      </c>
      <c r="B1138" s="15" t="s">
        <v>273</v>
      </c>
      <c r="C1138" s="8">
        <v>4.0</v>
      </c>
      <c r="D1138" s="8">
        <v>4.0</v>
      </c>
      <c r="E1138" s="8">
        <v>11.0</v>
      </c>
      <c r="F1138" s="8" t="s">
        <v>7</v>
      </c>
      <c r="G1138" s="15" t="s">
        <v>23</v>
      </c>
      <c r="H1138" s="15" t="s">
        <v>291</v>
      </c>
      <c r="I1138" s="15" t="s">
        <v>684</v>
      </c>
      <c r="J1138" s="16">
        <v>1.0</v>
      </c>
      <c r="K1138" s="21">
        <v>249.0</v>
      </c>
      <c r="L1138" s="21">
        <v>-202.0</v>
      </c>
      <c r="M1138" s="21">
        <v>24.0</v>
      </c>
      <c r="N1138" s="18" t="s">
        <v>26</v>
      </c>
      <c r="O1138" s="13" t="s">
        <v>287</v>
      </c>
      <c r="P1138" t="s">
        <v>57</v>
      </c>
      <c r="Q1138" t="s">
        <v>57</v>
      </c>
      <c r="R1138" t="s">
        <v>47</v>
      </c>
      <c r="S1138" t="s">
        <v>47</v>
      </c>
      <c r="T1138" t="s">
        <v>26</v>
      </c>
      <c r="U1138" t="s">
        <v>26</v>
      </c>
    </row>
    <row r="1139" hidden="1">
      <c r="A1139" s="15" t="str">
        <f t="shared" si="120"/>
        <v>E44:11c</v>
      </c>
      <c r="B1139" s="15" t="s">
        <v>273</v>
      </c>
      <c r="C1139" s="8">
        <v>4.0</v>
      </c>
      <c r="D1139" s="8">
        <v>4.0</v>
      </c>
      <c r="E1139" s="8">
        <v>11.0</v>
      </c>
      <c r="F1139" s="8" t="s">
        <v>8</v>
      </c>
      <c r="G1139" s="15" t="s">
        <v>24</v>
      </c>
      <c r="H1139" s="15" t="s">
        <v>316</v>
      </c>
      <c r="I1139" s="15" t="s">
        <v>595</v>
      </c>
      <c r="J1139" s="16">
        <v>1.0</v>
      </c>
      <c r="K1139" s="21">
        <v>20.0</v>
      </c>
      <c r="L1139" s="21">
        <v>-1.0</v>
      </c>
      <c r="M1139" s="21">
        <v>8.0</v>
      </c>
      <c r="N1139" s="18">
        <v>0.29</v>
      </c>
      <c r="O1139" s="13" t="s">
        <v>290</v>
      </c>
      <c r="P1139" t="s">
        <v>47</v>
      </c>
      <c r="Q1139" t="s">
        <v>57</v>
      </c>
      <c r="R1139" t="s">
        <v>57</v>
      </c>
      <c r="S1139" t="s">
        <v>47</v>
      </c>
      <c r="T1139" t="s">
        <v>276</v>
      </c>
      <c r="U1139" t="s">
        <v>26</v>
      </c>
    </row>
    <row r="1140" hidden="1">
      <c r="A1140" s="15" t="str">
        <f t="shared" si="120"/>
        <v>E44:11d</v>
      </c>
      <c r="B1140" s="15" t="s">
        <v>273</v>
      </c>
      <c r="C1140" s="8">
        <v>4.0</v>
      </c>
      <c r="D1140" s="8">
        <v>4.0</v>
      </c>
      <c r="E1140" s="8">
        <v>11.0</v>
      </c>
      <c r="F1140" s="8" t="s">
        <v>9</v>
      </c>
      <c r="G1140" s="15" t="s">
        <v>24</v>
      </c>
      <c r="H1140" s="15" t="s">
        <v>317</v>
      </c>
      <c r="I1140" s="15" t="s">
        <v>646</v>
      </c>
      <c r="J1140" s="16">
        <v>2.0</v>
      </c>
      <c r="K1140" s="21">
        <v>-8.0</v>
      </c>
      <c r="L1140" s="21">
        <v>-8.0</v>
      </c>
      <c r="M1140" s="21">
        <v>-10.0</v>
      </c>
      <c r="N1140" s="18">
        <v>0.44</v>
      </c>
      <c r="O1140" s="13" t="s">
        <v>389</v>
      </c>
      <c r="P1140" t="s">
        <v>57</v>
      </c>
      <c r="Q1140" t="s">
        <v>276</v>
      </c>
      <c r="R1140" t="s">
        <v>57</v>
      </c>
      <c r="S1140" t="s">
        <v>47</v>
      </c>
      <c r="T1140" t="s">
        <v>47</v>
      </c>
      <c r="U1140" t="s">
        <v>37</v>
      </c>
    </row>
    <row r="1141" hidden="1">
      <c r="A1141" s="15" t="str">
        <f t="shared" si="120"/>
        <v>E44:11e</v>
      </c>
      <c r="B1141" s="15" t="s">
        <v>273</v>
      </c>
      <c r="C1141" s="8">
        <v>4.0</v>
      </c>
      <c r="D1141" s="8">
        <v>4.0</v>
      </c>
      <c r="E1141" s="8">
        <v>11.0</v>
      </c>
      <c r="F1141" s="8" t="s">
        <v>10</v>
      </c>
      <c r="G1141" s="15" t="s">
        <v>23</v>
      </c>
      <c r="H1141" s="15" t="s">
        <v>92</v>
      </c>
      <c r="I1141" s="15" t="s">
        <v>331</v>
      </c>
      <c r="J1141" s="16">
        <v>1.0</v>
      </c>
      <c r="K1141" s="21">
        <v>-105.0</v>
      </c>
      <c r="L1141" s="21">
        <v>-139.0</v>
      </c>
      <c r="M1141" s="21">
        <v>-121.0</v>
      </c>
      <c r="N1141" s="18" t="s">
        <v>281</v>
      </c>
      <c r="O1141" s="13" t="s">
        <v>284</v>
      </c>
      <c r="P1141" t="s">
        <v>57</v>
      </c>
      <c r="Q1141" t="s">
        <v>57</v>
      </c>
      <c r="R1141" t="s">
        <v>276</v>
      </c>
      <c r="S1141" t="s">
        <v>37</v>
      </c>
      <c r="T1141" t="s">
        <v>26</v>
      </c>
      <c r="U1141" t="s">
        <v>26</v>
      </c>
    </row>
    <row r="1142" hidden="1">
      <c r="A1142" s="15" t="str">
        <f t="shared" si="120"/>
        <v>E44:11f</v>
      </c>
      <c r="B1142" s="15" t="s">
        <v>273</v>
      </c>
      <c r="C1142" s="8">
        <v>4.0</v>
      </c>
      <c r="D1142" s="8">
        <v>4.0</v>
      </c>
      <c r="E1142" s="8">
        <v>11.0</v>
      </c>
      <c r="F1142" s="8" t="s">
        <v>11</v>
      </c>
      <c r="G1142" s="15" t="s">
        <v>23</v>
      </c>
      <c r="H1142" s="15" t="s">
        <v>92</v>
      </c>
      <c r="I1142" s="15" t="s">
        <v>322</v>
      </c>
      <c r="J1142" s="16">
        <v>1.0</v>
      </c>
      <c r="K1142" s="21">
        <v>-239.0</v>
      </c>
      <c r="L1142" s="21">
        <v>-258.0</v>
      </c>
      <c r="M1142" s="21">
        <v>-251.0</v>
      </c>
      <c r="N1142" s="18" t="s">
        <v>281</v>
      </c>
      <c r="O1142" s="13" t="s">
        <v>351</v>
      </c>
      <c r="P1142" t="s">
        <v>47</v>
      </c>
      <c r="Q1142" t="s">
        <v>37</v>
      </c>
      <c r="R1142" t="s">
        <v>57</v>
      </c>
      <c r="S1142" t="s">
        <v>26</v>
      </c>
      <c r="T1142" t="s">
        <v>37</v>
      </c>
      <c r="U1142" t="s">
        <v>26</v>
      </c>
    </row>
    <row r="1143">
      <c r="A1143" s="15" t="str">
        <f t="shared" si="120"/>
        <v>E44:11g</v>
      </c>
      <c r="B1143" s="15" t="s">
        <v>273</v>
      </c>
      <c r="C1143" s="8">
        <v>4.0</v>
      </c>
      <c r="D1143" s="8">
        <v>4.0</v>
      </c>
      <c r="E1143" s="8">
        <v>11.0</v>
      </c>
      <c r="F1143" s="8" t="s">
        <v>12</v>
      </c>
      <c r="G1143" s="15" t="s">
        <v>22</v>
      </c>
      <c r="H1143" s="15" t="s">
        <v>90</v>
      </c>
      <c r="I1143" s="15" t="s">
        <v>428</v>
      </c>
      <c r="J1143" s="16">
        <v>7.0</v>
      </c>
      <c r="K1143" s="21">
        <v>-245.0</v>
      </c>
      <c r="L1143" s="21">
        <v>-248.0</v>
      </c>
      <c r="M1143" s="21">
        <v>-245.0</v>
      </c>
      <c r="N1143" s="18" t="s">
        <v>26</v>
      </c>
      <c r="O1143" s="13" t="s">
        <v>290</v>
      </c>
      <c r="P1143" t="s">
        <v>37</v>
      </c>
      <c r="Q1143" t="s">
        <v>57</v>
      </c>
      <c r="R1143" t="s">
        <v>57</v>
      </c>
      <c r="S1143" t="s">
        <v>37</v>
      </c>
      <c r="T1143" t="s">
        <v>26</v>
      </c>
      <c r="U1143" t="s">
        <v>26</v>
      </c>
    </row>
    <row r="1144" hidden="1">
      <c r="A1144" s="15" t="str">
        <f>if(OR(G1144="Secondary Relay",G1144="Prime Relay",G1144="Citadel Class Relay"),F1144,join("",if(B1144="East Rim","E",if(B1144="South Rim","S",if(B1144="West Rim","W","N"))),C1144,D1144,":",E1144,if(F1144="S","",F1144)))</f>
        <v>E44:11</v>
      </c>
      <c r="B1144" s="15" t="s">
        <v>273</v>
      </c>
      <c r="C1144" s="15">
        <v>4.0</v>
      </c>
      <c r="D1144" s="15">
        <v>4.0</v>
      </c>
      <c r="E1144" s="15">
        <v>11.0</v>
      </c>
      <c r="F1144" s="8" t="s">
        <v>302</v>
      </c>
      <c r="G1144" s="8" t="s">
        <v>303</v>
      </c>
      <c r="H1144" s="15" t="s">
        <v>278</v>
      </c>
      <c r="I1144" s="15" t="s">
        <v>460</v>
      </c>
      <c r="J1144" s="16"/>
      <c r="K1144" s="21"/>
      <c r="L1144" s="21"/>
      <c r="M1144" s="21"/>
      <c r="N1144" s="18"/>
      <c r="O1144" s="13"/>
      <c r="P1144" t="s">
        <v>26</v>
      </c>
      <c r="Q1144" t="s">
        <v>57</v>
      </c>
      <c r="R1144" t="s">
        <v>47</v>
      </c>
      <c r="S1144" t="s">
        <v>47</v>
      </c>
      <c r="T1144" t="s">
        <v>57</v>
      </c>
      <c r="U1144" t="s">
        <v>26</v>
      </c>
    </row>
    <row r="1145" hidden="1">
      <c r="A1145" s="15" t="str">
        <f t="shared" ref="A1145:A1146" si="121">if(OR(G1145="Secondary Relay",G1145="Prime Relay"),F1145,join("",if(B1145="East Rim","E",if(B1145="South Rim","S",if(B1145="West Rim","W","N"))),C1145,D1145,":",E1145,if(F1145="S","",F1145)))</f>
        <v>E45:0a</v>
      </c>
      <c r="B1145" s="15" t="s">
        <v>273</v>
      </c>
      <c r="C1145" s="8">
        <v>4.0</v>
      </c>
      <c r="D1145" s="8">
        <v>5.0</v>
      </c>
      <c r="E1145" s="15">
        <v>0.0</v>
      </c>
      <c r="F1145" s="8" t="s">
        <v>6</v>
      </c>
      <c r="G1145" s="15" t="s">
        <v>24</v>
      </c>
      <c r="H1145" s="15" t="s">
        <v>87</v>
      </c>
      <c r="I1145" s="15" t="s">
        <v>489</v>
      </c>
      <c r="J1145" s="16">
        <v>1.0</v>
      </c>
      <c r="K1145" s="21">
        <v>1.0</v>
      </c>
      <c r="L1145" s="21">
        <v>-8.0</v>
      </c>
      <c r="M1145" s="21">
        <v>-2.0</v>
      </c>
      <c r="N1145" s="18">
        <v>0.53</v>
      </c>
      <c r="O1145" s="13" t="s">
        <v>282</v>
      </c>
      <c r="P1145" t="s">
        <v>26</v>
      </c>
      <c r="Q1145" t="s">
        <v>276</v>
      </c>
      <c r="R1145" t="s">
        <v>276</v>
      </c>
      <c r="S1145" t="s">
        <v>47</v>
      </c>
      <c r="T1145" t="s">
        <v>26</v>
      </c>
      <c r="U1145" t="s">
        <v>26</v>
      </c>
    </row>
    <row r="1146">
      <c r="A1146" s="15" t="str">
        <f t="shared" si="121"/>
        <v>E45:0b</v>
      </c>
      <c r="B1146" s="15" t="s">
        <v>273</v>
      </c>
      <c r="C1146" s="8">
        <v>4.0</v>
      </c>
      <c r="D1146" s="8">
        <v>5.0</v>
      </c>
      <c r="E1146" s="15">
        <v>0.0</v>
      </c>
      <c r="F1146" s="8" t="s">
        <v>7</v>
      </c>
      <c r="G1146" s="15" t="s">
        <v>22</v>
      </c>
      <c r="H1146" s="15" t="s">
        <v>91</v>
      </c>
      <c r="I1146" s="15" t="s">
        <v>685</v>
      </c>
      <c r="J1146" s="16">
        <v>19.0</v>
      </c>
      <c r="K1146" s="21">
        <v>-65.0</v>
      </c>
      <c r="L1146" s="21">
        <v>-72.0</v>
      </c>
      <c r="M1146" s="21">
        <v>-68.0</v>
      </c>
      <c r="N1146" s="18" t="s">
        <v>26</v>
      </c>
      <c r="O1146" s="13" t="s">
        <v>417</v>
      </c>
      <c r="P1146" t="s">
        <v>37</v>
      </c>
      <c r="Q1146" t="s">
        <v>47</v>
      </c>
      <c r="R1146" t="s">
        <v>47</v>
      </c>
      <c r="S1146" t="s">
        <v>26</v>
      </c>
      <c r="T1146" t="s">
        <v>26</v>
      </c>
      <c r="U1146" t="s">
        <v>26</v>
      </c>
    </row>
    <row r="1147" hidden="1">
      <c r="A1147" s="15" t="str">
        <f t="shared" ref="A1147:A1148" si="122">if(OR(G1147="Secondary Relay",G1147="Prime Relay",G1147="Citadel Class Relay"),F1147,join("",if(B1147="East Rim","E",if(B1147="South Rim","S",if(B1147="West Rim","W","N"))),C1147,D1147,":",E1147,if(F1147="S","",F1147)))</f>
        <v>E45 Secondary Relay</v>
      </c>
      <c r="B1147" s="15" t="s">
        <v>273</v>
      </c>
      <c r="C1147" s="8">
        <v>4.0</v>
      </c>
      <c r="D1147" s="8">
        <v>5.0</v>
      </c>
      <c r="E1147" s="15">
        <v>0.0</v>
      </c>
      <c r="F1147" s="8" t="s">
        <v>686</v>
      </c>
      <c r="G1147" s="8" t="s">
        <v>300</v>
      </c>
      <c r="H1147" s="38"/>
      <c r="I1147" s="38"/>
      <c r="J1147" s="16"/>
      <c r="K1147" s="21"/>
      <c r="L1147" s="21"/>
      <c r="M1147" s="21"/>
      <c r="N1147" s="18"/>
      <c r="O1147" s="13"/>
      <c r="P1147" s="38"/>
      <c r="Q1147" s="38"/>
      <c r="R1147" s="38"/>
      <c r="S1147" s="38"/>
      <c r="T1147" s="38"/>
      <c r="U1147" s="38"/>
    </row>
    <row r="1148" hidden="1">
      <c r="A1148" s="15" t="str">
        <f t="shared" si="122"/>
        <v>E45:0</v>
      </c>
      <c r="B1148" s="15" t="s">
        <v>273</v>
      </c>
      <c r="C1148" s="15">
        <v>4.0</v>
      </c>
      <c r="D1148" s="15">
        <v>5.0</v>
      </c>
      <c r="E1148" s="15">
        <v>0.0</v>
      </c>
      <c r="F1148" s="8" t="s">
        <v>302</v>
      </c>
      <c r="G1148" s="8" t="s">
        <v>303</v>
      </c>
      <c r="H1148" s="15" t="s">
        <v>278</v>
      </c>
      <c r="I1148" s="15" t="s">
        <v>687</v>
      </c>
      <c r="J1148" s="16"/>
      <c r="K1148" s="21"/>
      <c r="L1148" s="21"/>
      <c r="M1148" s="21"/>
      <c r="N1148" s="18"/>
      <c r="O1148" s="13"/>
      <c r="P1148" t="s">
        <v>57</v>
      </c>
      <c r="Q1148" t="s">
        <v>57</v>
      </c>
      <c r="R1148" t="s">
        <v>26</v>
      </c>
      <c r="S1148" t="s">
        <v>47</v>
      </c>
      <c r="T1148" t="s">
        <v>26</v>
      </c>
      <c r="U1148" t="s">
        <v>26</v>
      </c>
    </row>
    <row r="1149" hidden="1">
      <c r="A1149" s="15" t="str">
        <f t="shared" ref="A1149:A1150" si="123">if(OR(G1149="Secondary Relay",G1149="Prime Relay"),F1149,join("",if(B1149="East Rim","E",if(B1149="South Rim","S",if(B1149="West Rim","W","N"))),C1149,D1149,":",E1149,if(F1149="S","",F1149)))</f>
        <v>E45:1a</v>
      </c>
      <c r="B1149" s="15" t="s">
        <v>273</v>
      </c>
      <c r="C1149" s="8">
        <v>4.0</v>
      </c>
      <c r="D1149" s="8">
        <v>5.0</v>
      </c>
      <c r="E1149" s="8">
        <v>1.0</v>
      </c>
      <c r="F1149" s="8" t="s">
        <v>6</v>
      </c>
      <c r="G1149" s="15" t="s">
        <v>23</v>
      </c>
      <c r="H1149" s="15" t="s">
        <v>285</v>
      </c>
      <c r="I1149" s="15" t="s">
        <v>688</v>
      </c>
      <c r="J1149" s="16">
        <v>2.0</v>
      </c>
      <c r="K1149" s="21">
        <v>903.0</v>
      </c>
      <c r="L1149" s="21">
        <v>839.0</v>
      </c>
      <c r="M1149" s="21">
        <v>871.0</v>
      </c>
      <c r="N1149" s="18" t="s">
        <v>26</v>
      </c>
      <c r="O1149" s="13" t="s">
        <v>293</v>
      </c>
      <c r="P1149" t="s">
        <v>57</v>
      </c>
      <c r="Q1149" t="s">
        <v>276</v>
      </c>
      <c r="R1149" t="s">
        <v>57</v>
      </c>
      <c r="S1149" t="s">
        <v>37</v>
      </c>
      <c r="T1149" t="s">
        <v>37</v>
      </c>
      <c r="U1149" t="s">
        <v>26</v>
      </c>
    </row>
    <row r="1150" hidden="1">
      <c r="A1150" s="15" t="str">
        <f t="shared" si="123"/>
        <v>E45:1b</v>
      </c>
      <c r="B1150" s="8" t="s">
        <v>273</v>
      </c>
      <c r="C1150" s="8">
        <v>4.0</v>
      </c>
      <c r="D1150" s="8">
        <v>5.0</v>
      </c>
      <c r="E1150" s="8">
        <v>1.0</v>
      </c>
      <c r="F1150" s="8" t="s">
        <v>7</v>
      </c>
      <c r="G1150" s="15" t="s">
        <v>23</v>
      </c>
      <c r="H1150" s="15" t="s">
        <v>278</v>
      </c>
      <c r="I1150" s="15" t="s">
        <v>522</v>
      </c>
      <c r="J1150" s="16">
        <v>0.0</v>
      </c>
      <c r="K1150" s="21">
        <v>885.0</v>
      </c>
      <c r="L1150" s="21">
        <v>852.0</v>
      </c>
      <c r="M1150" s="21">
        <v>868.0</v>
      </c>
      <c r="N1150" s="18" t="s">
        <v>26</v>
      </c>
      <c r="O1150" s="13" t="s">
        <v>313</v>
      </c>
      <c r="P1150" t="s">
        <v>57</v>
      </c>
      <c r="Q1150" t="s">
        <v>276</v>
      </c>
      <c r="R1150" t="s">
        <v>57</v>
      </c>
      <c r="S1150" t="s">
        <v>47</v>
      </c>
      <c r="T1150" t="s">
        <v>37</v>
      </c>
      <c r="U1150" t="s">
        <v>26</v>
      </c>
    </row>
    <row r="1151" hidden="1">
      <c r="A1151" s="15" t="str">
        <f>if(OR(G1151="Secondary Relay",G1151="Prime Relay",G1151="Citadel Class Relay"),F1151,join("",if(B1151="East Rim","E",if(B1151="South Rim","S",if(B1151="West Rim","W","N"))),C1151,D1151,":",E1151,if(F1151="S","",F1151)))</f>
        <v>E45:1</v>
      </c>
      <c r="B1151" s="15" t="s">
        <v>273</v>
      </c>
      <c r="C1151" s="15">
        <v>4.0</v>
      </c>
      <c r="D1151" s="15">
        <v>5.0</v>
      </c>
      <c r="E1151" s="15">
        <v>1.0</v>
      </c>
      <c r="F1151" s="8" t="s">
        <v>302</v>
      </c>
      <c r="G1151" s="8" t="s">
        <v>303</v>
      </c>
      <c r="H1151" s="15" t="s">
        <v>278</v>
      </c>
      <c r="I1151" s="15" t="s">
        <v>616</v>
      </c>
      <c r="J1151" s="16"/>
      <c r="K1151" s="21"/>
      <c r="L1151" s="21"/>
      <c r="M1151" s="21"/>
      <c r="N1151" s="18"/>
      <c r="O1151" s="13"/>
      <c r="P1151" t="s">
        <v>26</v>
      </c>
      <c r="Q1151" t="s">
        <v>57</v>
      </c>
      <c r="R1151" t="s">
        <v>276</v>
      </c>
      <c r="S1151" t="s">
        <v>37</v>
      </c>
      <c r="T1151" t="s">
        <v>26</v>
      </c>
      <c r="U1151" t="s">
        <v>47</v>
      </c>
    </row>
    <row r="1152" hidden="1">
      <c r="A1152" s="15" t="str">
        <f t="shared" ref="A1152:A1157" si="124">if(OR(G1152="Secondary Relay",G1152="Prime Relay"),F1152,join("",if(B1152="East Rim","E",if(B1152="South Rim","S",if(B1152="West Rim","W","N"))),C1152,D1152,":",E1152,if(F1152="S","",F1152)))</f>
        <v>E46:0a</v>
      </c>
      <c r="B1152" s="15" t="s">
        <v>273</v>
      </c>
      <c r="C1152" s="8">
        <v>4.0</v>
      </c>
      <c r="D1152" s="8">
        <v>6.0</v>
      </c>
      <c r="E1152" s="15">
        <v>0.0</v>
      </c>
      <c r="F1152" s="8" t="s">
        <v>6</v>
      </c>
      <c r="G1152" s="15" t="s">
        <v>23</v>
      </c>
      <c r="H1152" s="15" t="s">
        <v>288</v>
      </c>
      <c r="I1152" s="15" t="s">
        <v>689</v>
      </c>
      <c r="J1152" s="16">
        <v>1.0</v>
      </c>
      <c r="K1152" s="21">
        <v>596.0</v>
      </c>
      <c r="L1152" s="21">
        <v>577.0</v>
      </c>
      <c r="M1152" s="21">
        <v>585.0</v>
      </c>
      <c r="N1152" s="18" t="s">
        <v>26</v>
      </c>
      <c r="O1152" s="13" t="s">
        <v>290</v>
      </c>
      <c r="P1152" t="s">
        <v>276</v>
      </c>
      <c r="Q1152" t="s">
        <v>276</v>
      </c>
      <c r="R1152" t="s">
        <v>311</v>
      </c>
      <c r="S1152" t="s">
        <v>26</v>
      </c>
      <c r="T1152" t="s">
        <v>47</v>
      </c>
      <c r="U1152" t="s">
        <v>26</v>
      </c>
    </row>
    <row r="1153" hidden="1">
      <c r="A1153" s="15" t="str">
        <f t="shared" si="124"/>
        <v>E46:0b</v>
      </c>
      <c r="B1153" s="15" t="s">
        <v>273</v>
      </c>
      <c r="C1153" s="8">
        <v>4.0</v>
      </c>
      <c r="D1153" s="8">
        <v>6.0</v>
      </c>
      <c r="E1153" s="15">
        <v>0.0</v>
      </c>
      <c r="F1153" s="8" t="s">
        <v>7</v>
      </c>
      <c r="G1153" s="15" t="s">
        <v>23</v>
      </c>
      <c r="H1153" s="15" t="s">
        <v>288</v>
      </c>
      <c r="I1153" s="15" t="s">
        <v>500</v>
      </c>
      <c r="J1153" s="16">
        <v>1.0</v>
      </c>
      <c r="K1153" s="21">
        <v>273.0</v>
      </c>
      <c r="L1153" s="21">
        <v>264.0</v>
      </c>
      <c r="M1153" s="21">
        <v>270.0</v>
      </c>
      <c r="N1153" s="18" t="s">
        <v>26</v>
      </c>
      <c r="O1153" s="13" t="s">
        <v>441</v>
      </c>
      <c r="P1153" t="s">
        <v>57</v>
      </c>
      <c r="Q1153" t="s">
        <v>276</v>
      </c>
      <c r="R1153" t="s">
        <v>311</v>
      </c>
      <c r="S1153" t="s">
        <v>47</v>
      </c>
      <c r="T1153" t="s">
        <v>26</v>
      </c>
      <c r="U1153" t="s">
        <v>26</v>
      </c>
    </row>
    <row r="1154" hidden="1">
      <c r="A1154" s="15" t="str">
        <f t="shared" si="124"/>
        <v>E46:0c</v>
      </c>
      <c r="B1154" s="15" t="s">
        <v>273</v>
      </c>
      <c r="C1154" s="8">
        <v>4.0</v>
      </c>
      <c r="D1154" s="8">
        <v>6.0</v>
      </c>
      <c r="E1154" s="15">
        <v>0.0</v>
      </c>
      <c r="F1154" s="8" t="s">
        <v>8</v>
      </c>
      <c r="G1154" s="15" t="s">
        <v>23</v>
      </c>
      <c r="H1154" s="15" t="s">
        <v>87</v>
      </c>
      <c r="I1154" s="15" t="s">
        <v>500</v>
      </c>
      <c r="J1154" s="16">
        <v>1.0</v>
      </c>
      <c r="K1154" s="21">
        <v>31.0</v>
      </c>
      <c r="L1154" s="21">
        <v>-55.0</v>
      </c>
      <c r="M1154" s="21">
        <v>-14.0</v>
      </c>
      <c r="N1154" s="18">
        <v>0.67</v>
      </c>
      <c r="O1154" s="13" t="s">
        <v>293</v>
      </c>
      <c r="P1154" t="s">
        <v>276</v>
      </c>
      <c r="Q1154" t="s">
        <v>276</v>
      </c>
      <c r="R1154" t="s">
        <v>57</v>
      </c>
      <c r="S1154" t="s">
        <v>57</v>
      </c>
      <c r="T1154" t="s">
        <v>26</v>
      </c>
      <c r="U1154" t="s">
        <v>26</v>
      </c>
    </row>
    <row r="1155">
      <c r="A1155" s="15" t="str">
        <f t="shared" si="124"/>
        <v>E46:0d</v>
      </c>
      <c r="B1155" s="15" t="s">
        <v>273</v>
      </c>
      <c r="C1155" s="8">
        <v>4.0</v>
      </c>
      <c r="D1155" s="8">
        <v>6.0</v>
      </c>
      <c r="E1155" s="15">
        <v>0.0</v>
      </c>
      <c r="F1155" s="8" t="s">
        <v>9</v>
      </c>
      <c r="G1155" s="15" t="s">
        <v>22</v>
      </c>
      <c r="H1155" s="15" t="s">
        <v>93</v>
      </c>
      <c r="I1155" s="15" t="s">
        <v>659</v>
      </c>
      <c r="J1155" s="16">
        <v>11.0</v>
      </c>
      <c r="K1155" s="21">
        <v>-203.0</v>
      </c>
      <c r="L1155" s="21">
        <v>-236.0</v>
      </c>
      <c r="M1155" s="21">
        <v>-218.0</v>
      </c>
      <c r="N1155" s="18" t="s">
        <v>26</v>
      </c>
      <c r="O1155" s="13" t="s">
        <v>386</v>
      </c>
      <c r="P1155" t="s">
        <v>47</v>
      </c>
      <c r="Q1155" t="s">
        <v>311</v>
      </c>
      <c r="R1155" t="s">
        <v>276</v>
      </c>
      <c r="S1155" t="s">
        <v>37</v>
      </c>
      <c r="T1155" t="s">
        <v>26</v>
      </c>
      <c r="U1155" t="s">
        <v>26</v>
      </c>
    </row>
    <row r="1156">
      <c r="A1156" s="15" t="str">
        <f t="shared" si="124"/>
        <v>E46:0e</v>
      </c>
      <c r="B1156" s="15" t="s">
        <v>273</v>
      </c>
      <c r="C1156" s="8">
        <v>4.0</v>
      </c>
      <c r="D1156" s="8">
        <v>6.0</v>
      </c>
      <c r="E1156" s="15">
        <v>0.0</v>
      </c>
      <c r="F1156" s="8" t="s">
        <v>10</v>
      </c>
      <c r="G1156" s="15" t="s">
        <v>22</v>
      </c>
      <c r="H1156" s="15" t="s">
        <v>91</v>
      </c>
      <c r="I1156" s="15" t="s">
        <v>690</v>
      </c>
      <c r="J1156" s="16">
        <v>24.0</v>
      </c>
      <c r="K1156" s="21">
        <v>-209.0</v>
      </c>
      <c r="L1156" s="21">
        <v>-238.0</v>
      </c>
      <c r="M1156" s="21">
        <v>-224.0</v>
      </c>
      <c r="N1156" s="18" t="s">
        <v>26</v>
      </c>
      <c r="O1156" s="13" t="s">
        <v>354</v>
      </c>
      <c r="P1156" t="s">
        <v>276</v>
      </c>
      <c r="Q1156" t="s">
        <v>276</v>
      </c>
      <c r="R1156" t="s">
        <v>276</v>
      </c>
      <c r="S1156" t="s">
        <v>26</v>
      </c>
      <c r="T1156" t="s">
        <v>26</v>
      </c>
      <c r="U1156" t="s">
        <v>26</v>
      </c>
    </row>
    <row r="1157" hidden="1">
      <c r="A1157" s="15" t="str">
        <f t="shared" si="124"/>
        <v>E46 Secondary Relay</v>
      </c>
      <c r="B1157" s="15" t="s">
        <v>273</v>
      </c>
      <c r="C1157" s="8">
        <v>4.0</v>
      </c>
      <c r="D1157" s="8">
        <v>6.0</v>
      </c>
      <c r="E1157" s="15">
        <v>0.0</v>
      </c>
      <c r="F1157" s="8" t="s">
        <v>691</v>
      </c>
      <c r="G1157" s="8" t="s">
        <v>300</v>
      </c>
      <c r="H1157" s="38"/>
      <c r="I1157" s="38"/>
      <c r="J1157" s="16"/>
      <c r="K1157" s="21"/>
      <c r="L1157" s="21"/>
      <c r="M1157" s="21"/>
      <c r="N1157" s="18"/>
      <c r="O1157" s="13"/>
      <c r="P1157" s="38"/>
      <c r="Q1157" s="38"/>
      <c r="R1157" s="38"/>
      <c r="S1157" s="38"/>
      <c r="T1157" s="38"/>
      <c r="U1157" s="38"/>
    </row>
    <row r="1158">
      <c r="A1158" s="15" t="str">
        <f t="shared" ref="A1158:A1159" si="125">if(OR(G1158="Secondary Relay",G1158="Prime Relay",G1158="Citadel Class Relay"),F1158,join("",if(B1158="East Rim","E",if(B1158="South Rim","S",if(B1158="West Rim","W","N"))),C1158,D1158,":",E1158,if(F1158="S","",F1158)))</f>
        <v>E46:0f</v>
      </c>
      <c r="B1158" s="15" t="s">
        <v>273</v>
      </c>
      <c r="C1158" s="8">
        <v>4.0</v>
      </c>
      <c r="D1158" s="8">
        <v>6.0</v>
      </c>
      <c r="E1158" s="15">
        <v>0.0</v>
      </c>
      <c r="F1158" s="8" t="s">
        <v>11</v>
      </c>
      <c r="G1158" s="15" t="s">
        <v>22</v>
      </c>
      <c r="H1158" s="15" t="s">
        <v>92</v>
      </c>
      <c r="I1158" s="15" t="s">
        <v>385</v>
      </c>
      <c r="J1158" s="16">
        <v>3.0</v>
      </c>
      <c r="K1158" s="21">
        <v>-236.0</v>
      </c>
      <c r="L1158" s="21">
        <v>-245.0</v>
      </c>
      <c r="M1158" s="21">
        <v>-243.0</v>
      </c>
      <c r="N1158" s="18" t="s">
        <v>26</v>
      </c>
      <c r="O1158" s="13" t="s">
        <v>287</v>
      </c>
      <c r="P1158" t="s">
        <v>276</v>
      </c>
      <c r="Q1158" t="s">
        <v>57</v>
      </c>
      <c r="R1158" t="s">
        <v>276</v>
      </c>
      <c r="S1158" t="s">
        <v>47</v>
      </c>
      <c r="T1158" t="s">
        <v>47</v>
      </c>
      <c r="U1158" t="s">
        <v>311</v>
      </c>
    </row>
    <row r="1159" hidden="1">
      <c r="A1159" s="15" t="str">
        <f t="shared" si="125"/>
        <v>E46:0</v>
      </c>
      <c r="B1159" s="15" t="s">
        <v>273</v>
      </c>
      <c r="C1159" s="15">
        <v>4.0</v>
      </c>
      <c r="D1159" s="15">
        <v>6.0</v>
      </c>
      <c r="E1159" s="15">
        <v>0.0</v>
      </c>
      <c r="F1159" s="8" t="s">
        <v>302</v>
      </c>
      <c r="G1159" s="8" t="s">
        <v>303</v>
      </c>
      <c r="H1159" s="15" t="s">
        <v>278</v>
      </c>
      <c r="I1159" s="15" t="s">
        <v>478</v>
      </c>
      <c r="J1159" s="16"/>
      <c r="K1159" s="21"/>
      <c r="L1159" s="21"/>
      <c r="M1159" s="21"/>
      <c r="N1159" s="18"/>
      <c r="O1159" s="13"/>
      <c r="P1159" t="s">
        <v>57</v>
      </c>
      <c r="Q1159" t="s">
        <v>276</v>
      </c>
      <c r="R1159" t="s">
        <v>57</v>
      </c>
      <c r="S1159" t="s">
        <v>57</v>
      </c>
      <c r="T1159" t="s">
        <v>37</v>
      </c>
      <c r="U1159" t="s">
        <v>26</v>
      </c>
    </row>
    <row r="1160" hidden="1">
      <c r="A1160" s="15" t="str">
        <f t="shared" ref="A1160:A1163" si="126">if(OR(G1160="Secondary Relay",G1160="Prime Relay"),F1160,join("",if(B1160="East Rim","E",if(B1160="South Rim","S",if(B1160="West Rim","W","N"))),C1160,D1160,":",E1160,if(F1160="S","",F1160)))</f>
        <v>E46:1a</v>
      </c>
      <c r="B1160" s="15" t="s">
        <v>273</v>
      </c>
      <c r="C1160" s="8">
        <v>4.0</v>
      </c>
      <c r="D1160" s="8">
        <v>6.0</v>
      </c>
      <c r="E1160" s="8">
        <v>1.0</v>
      </c>
      <c r="F1160" s="8" t="s">
        <v>6</v>
      </c>
      <c r="G1160" s="15" t="s">
        <v>23</v>
      </c>
      <c r="H1160" s="15" t="s">
        <v>291</v>
      </c>
      <c r="I1160" s="15" t="s">
        <v>692</v>
      </c>
      <c r="J1160" s="16">
        <v>0.0</v>
      </c>
      <c r="K1160" s="21">
        <v>48.0</v>
      </c>
      <c r="L1160" s="21">
        <v>-91.0</v>
      </c>
      <c r="M1160" s="21">
        <v>-21.0</v>
      </c>
      <c r="N1160" s="18" t="s">
        <v>26</v>
      </c>
      <c r="O1160" s="13" t="s">
        <v>567</v>
      </c>
      <c r="P1160" t="s">
        <v>47</v>
      </c>
      <c r="Q1160" t="s">
        <v>276</v>
      </c>
      <c r="R1160" t="s">
        <v>276</v>
      </c>
      <c r="S1160" t="s">
        <v>57</v>
      </c>
      <c r="T1160" t="s">
        <v>37</v>
      </c>
      <c r="U1160" t="s">
        <v>26</v>
      </c>
    </row>
    <row r="1161">
      <c r="A1161" s="15" t="str">
        <f t="shared" si="126"/>
        <v>E46:1b</v>
      </c>
      <c r="B1161" s="15" t="s">
        <v>273</v>
      </c>
      <c r="C1161" s="8">
        <v>4.0</v>
      </c>
      <c r="D1161" s="8">
        <v>6.0</v>
      </c>
      <c r="E1161" s="8">
        <v>1.0</v>
      </c>
      <c r="F1161" s="8" t="s">
        <v>7</v>
      </c>
      <c r="G1161" s="15" t="s">
        <v>22</v>
      </c>
      <c r="H1161" s="15" t="s">
        <v>90</v>
      </c>
      <c r="I1161" s="15" t="s">
        <v>693</v>
      </c>
      <c r="J1161" s="16">
        <v>9.0</v>
      </c>
      <c r="K1161" s="21">
        <v>-32.0</v>
      </c>
      <c r="L1161" s="21">
        <v>-56.0</v>
      </c>
      <c r="M1161" s="21">
        <v>-43.0</v>
      </c>
      <c r="N1161" s="18" t="s">
        <v>26</v>
      </c>
      <c r="O1161" s="13" t="s">
        <v>293</v>
      </c>
      <c r="P1161" t="s">
        <v>57</v>
      </c>
      <c r="Q1161" t="s">
        <v>57</v>
      </c>
      <c r="R1161" t="s">
        <v>47</v>
      </c>
      <c r="S1161" t="s">
        <v>37</v>
      </c>
      <c r="T1161" t="s">
        <v>26</v>
      </c>
      <c r="U1161" t="s">
        <v>26</v>
      </c>
    </row>
    <row r="1162">
      <c r="A1162" s="15" t="str">
        <f t="shared" si="126"/>
        <v>E46:1c</v>
      </c>
      <c r="B1162" s="15" t="s">
        <v>273</v>
      </c>
      <c r="C1162" s="8">
        <v>4.0</v>
      </c>
      <c r="D1162" s="8">
        <v>6.0</v>
      </c>
      <c r="E1162" s="8">
        <v>1.0</v>
      </c>
      <c r="F1162" s="8" t="s">
        <v>8</v>
      </c>
      <c r="G1162" s="15" t="s">
        <v>22</v>
      </c>
      <c r="H1162" s="15" t="s">
        <v>87</v>
      </c>
      <c r="I1162" s="15" t="s">
        <v>422</v>
      </c>
      <c r="J1162" s="16">
        <v>4.0</v>
      </c>
      <c r="K1162" s="21">
        <v>-120.0</v>
      </c>
      <c r="L1162" s="21">
        <v>-161.0</v>
      </c>
      <c r="M1162" s="21">
        <v>-143.0</v>
      </c>
      <c r="N1162" s="18" t="s">
        <v>26</v>
      </c>
      <c r="O1162" s="13" t="s">
        <v>284</v>
      </c>
      <c r="P1162" t="s">
        <v>57</v>
      </c>
      <c r="Q1162" t="s">
        <v>276</v>
      </c>
      <c r="R1162" t="s">
        <v>57</v>
      </c>
      <c r="S1162" t="s">
        <v>47</v>
      </c>
      <c r="T1162" t="s">
        <v>26</v>
      </c>
      <c r="U1162" t="s">
        <v>57</v>
      </c>
    </row>
    <row r="1163">
      <c r="A1163" s="15" t="str">
        <f t="shared" si="126"/>
        <v>E46:1d</v>
      </c>
      <c r="B1163" s="15" t="s">
        <v>273</v>
      </c>
      <c r="C1163" s="8">
        <v>4.0</v>
      </c>
      <c r="D1163" s="8">
        <v>6.0</v>
      </c>
      <c r="E1163" s="8">
        <v>1.0</v>
      </c>
      <c r="F1163" s="8" t="s">
        <v>9</v>
      </c>
      <c r="G1163" s="15" t="s">
        <v>22</v>
      </c>
      <c r="H1163" s="15" t="s">
        <v>92</v>
      </c>
      <c r="I1163" s="15" t="s">
        <v>274</v>
      </c>
      <c r="J1163" s="16">
        <v>4.0</v>
      </c>
      <c r="K1163" s="21">
        <v>-219.0</v>
      </c>
      <c r="L1163" s="21">
        <v>-260.0</v>
      </c>
      <c r="M1163" s="21">
        <v>-239.0</v>
      </c>
      <c r="N1163" s="18" t="s">
        <v>26</v>
      </c>
      <c r="O1163" s="13" t="s">
        <v>417</v>
      </c>
      <c r="P1163" t="s">
        <v>47</v>
      </c>
      <c r="Q1163" t="s">
        <v>311</v>
      </c>
      <c r="R1163" t="s">
        <v>276</v>
      </c>
      <c r="S1163" t="s">
        <v>57</v>
      </c>
      <c r="T1163" t="s">
        <v>276</v>
      </c>
      <c r="U1163" t="s">
        <v>26</v>
      </c>
    </row>
    <row r="1164" hidden="1">
      <c r="A1164" s="15" t="str">
        <f>if(OR(G1164="Secondary Relay",G1164="Prime Relay",G1164="Citadel Class Relay"),F1164,join("",if(B1164="East Rim","E",if(B1164="South Rim","S",if(B1164="West Rim","W","N"))),C1164,D1164,":",E1164,if(F1164="S","",F1164)))</f>
        <v>E46:1</v>
      </c>
      <c r="B1164" s="15" t="s">
        <v>273</v>
      </c>
      <c r="C1164" s="15">
        <v>4.0</v>
      </c>
      <c r="D1164" s="15">
        <v>6.0</v>
      </c>
      <c r="E1164" s="15">
        <v>1.0</v>
      </c>
      <c r="F1164" s="8" t="s">
        <v>302</v>
      </c>
      <c r="G1164" s="8" t="s">
        <v>303</v>
      </c>
      <c r="H1164" s="15" t="s">
        <v>278</v>
      </c>
      <c r="I1164" s="15" t="s">
        <v>483</v>
      </c>
      <c r="J1164" s="16"/>
      <c r="K1164" s="21"/>
      <c r="L1164" s="21"/>
      <c r="M1164" s="21"/>
      <c r="N1164" s="18"/>
      <c r="O1164" s="13"/>
      <c r="P1164" t="s">
        <v>57</v>
      </c>
      <c r="Q1164" t="s">
        <v>26</v>
      </c>
      <c r="R1164" t="s">
        <v>57</v>
      </c>
      <c r="S1164" t="s">
        <v>57</v>
      </c>
      <c r="T1164" t="s">
        <v>26</v>
      </c>
      <c r="U1164" t="s">
        <v>26</v>
      </c>
    </row>
    <row r="1165">
      <c r="A1165" s="15" t="str">
        <f>if(OR(G1165="Secondary Relay",G1165="Prime Relay"),F1165,join("",if(B1165="East Rim","E",if(B1165="South Rim","S",if(B1165="West Rim","W","N"))),C1165,D1165,":",E1165,if(F1165="S","",F1165)))</f>
        <v>E46:2a</v>
      </c>
      <c r="B1165" s="15" t="s">
        <v>273</v>
      </c>
      <c r="C1165" s="8">
        <v>4.0</v>
      </c>
      <c r="D1165" s="8">
        <v>6.0</v>
      </c>
      <c r="E1165" s="8">
        <v>2.0</v>
      </c>
      <c r="F1165" s="8" t="s">
        <v>6</v>
      </c>
      <c r="G1165" s="15" t="s">
        <v>22</v>
      </c>
      <c r="H1165" s="15" t="s">
        <v>87</v>
      </c>
      <c r="I1165" s="15" t="s">
        <v>328</v>
      </c>
      <c r="J1165" s="16">
        <v>2.0</v>
      </c>
      <c r="K1165" s="21">
        <v>-54.0</v>
      </c>
      <c r="L1165" s="21">
        <v>-95.0</v>
      </c>
      <c r="M1165" s="21">
        <v>-74.0</v>
      </c>
      <c r="N1165" s="18" t="s">
        <v>26</v>
      </c>
      <c r="O1165" s="13" t="s">
        <v>290</v>
      </c>
      <c r="P1165" t="s">
        <v>57</v>
      </c>
      <c r="Q1165" t="s">
        <v>57</v>
      </c>
      <c r="R1165" t="s">
        <v>276</v>
      </c>
      <c r="S1165" t="s">
        <v>26</v>
      </c>
      <c r="T1165" t="s">
        <v>47</v>
      </c>
      <c r="U1165" t="s">
        <v>26</v>
      </c>
    </row>
    <row r="1166" hidden="1">
      <c r="A1166" s="15" t="str">
        <f>if(OR(G1166="Secondary Relay",G1166="Prime Relay",G1166="Citadel Class Relay"),F1166,join("",if(B1166="East Rim","E",if(B1166="South Rim","S",if(B1166="West Rim","W","N"))),C1166,D1166,":",E1166,if(F1166="S","",F1166)))</f>
        <v>E46:2</v>
      </c>
      <c r="B1166" s="15" t="s">
        <v>273</v>
      </c>
      <c r="C1166" s="15">
        <v>4.0</v>
      </c>
      <c r="D1166" s="15">
        <v>6.0</v>
      </c>
      <c r="E1166" s="15">
        <v>2.0</v>
      </c>
      <c r="F1166" s="8" t="s">
        <v>302</v>
      </c>
      <c r="G1166" s="8" t="s">
        <v>303</v>
      </c>
      <c r="H1166" s="15" t="s">
        <v>278</v>
      </c>
      <c r="I1166" s="15" t="s">
        <v>368</v>
      </c>
      <c r="J1166" s="16"/>
      <c r="K1166" s="21"/>
      <c r="L1166" s="21"/>
      <c r="M1166" s="21"/>
      <c r="N1166" s="18"/>
      <c r="O1166" s="13"/>
      <c r="P1166" t="s">
        <v>57</v>
      </c>
      <c r="Q1166" t="s">
        <v>57</v>
      </c>
      <c r="R1166" t="s">
        <v>57</v>
      </c>
      <c r="S1166" t="s">
        <v>276</v>
      </c>
      <c r="T1166" t="s">
        <v>57</v>
      </c>
      <c r="U1166" t="s">
        <v>26</v>
      </c>
    </row>
    <row r="1167" hidden="1">
      <c r="A1167" s="15" t="str">
        <f t="shared" ref="A1167:A1171" si="127">if(OR(G1167="Secondary Relay",G1167="Prime Relay"),F1167,join("",if(B1167="East Rim","E",if(B1167="South Rim","S",if(B1167="West Rim","W","N"))),C1167,D1167,":",E1167,if(F1167="S","",F1167)))</f>
        <v>E46:3a</v>
      </c>
      <c r="B1167" s="15" t="s">
        <v>273</v>
      </c>
      <c r="C1167" s="8">
        <v>4.0</v>
      </c>
      <c r="D1167" s="8">
        <v>6.0</v>
      </c>
      <c r="E1167" s="8">
        <v>3.0</v>
      </c>
      <c r="F1167" s="8" t="s">
        <v>6</v>
      </c>
      <c r="G1167" s="15" t="s">
        <v>23</v>
      </c>
      <c r="H1167" s="15" t="s">
        <v>93</v>
      </c>
      <c r="I1167" s="15" t="s">
        <v>694</v>
      </c>
      <c r="J1167" s="16">
        <v>0.0</v>
      </c>
      <c r="K1167" s="21">
        <v>62.0</v>
      </c>
      <c r="L1167" s="21">
        <v>-40.0</v>
      </c>
      <c r="M1167" s="21">
        <v>11.0</v>
      </c>
      <c r="N1167" s="18" t="s">
        <v>26</v>
      </c>
      <c r="O1167" s="13" t="s">
        <v>323</v>
      </c>
      <c r="P1167" t="s">
        <v>276</v>
      </c>
      <c r="Q1167" t="s">
        <v>276</v>
      </c>
      <c r="R1167" t="s">
        <v>57</v>
      </c>
      <c r="S1167" t="s">
        <v>47</v>
      </c>
      <c r="T1167" t="s">
        <v>26</v>
      </c>
      <c r="U1167" t="s">
        <v>26</v>
      </c>
    </row>
    <row r="1168" hidden="1">
      <c r="A1168" s="15" t="str">
        <f t="shared" si="127"/>
        <v>E46:3b</v>
      </c>
      <c r="B1168" s="15" t="s">
        <v>273</v>
      </c>
      <c r="C1168" s="8">
        <v>4.0</v>
      </c>
      <c r="D1168" s="8">
        <v>6.0</v>
      </c>
      <c r="E1168" s="8">
        <v>3.0</v>
      </c>
      <c r="F1168" s="8" t="s">
        <v>7</v>
      </c>
      <c r="G1168" s="15" t="s">
        <v>24</v>
      </c>
      <c r="H1168" s="15" t="s">
        <v>87</v>
      </c>
      <c r="I1168" s="15" t="s">
        <v>331</v>
      </c>
      <c r="J1168" s="16">
        <v>2.0</v>
      </c>
      <c r="K1168" s="21">
        <v>25.0</v>
      </c>
      <c r="L1168" s="21">
        <v>9.0</v>
      </c>
      <c r="M1168" s="21">
        <v>15.0</v>
      </c>
      <c r="N1168" s="18">
        <v>0.79</v>
      </c>
      <c r="O1168" s="13" t="s">
        <v>579</v>
      </c>
      <c r="P1168" t="s">
        <v>37</v>
      </c>
      <c r="Q1168" t="s">
        <v>57</v>
      </c>
      <c r="R1168" t="s">
        <v>57</v>
      </c>
      <c r="S1168" t="s">
        <v>47</v>
      </c>
      <c r="T1168" t="s">
        <v>37</v>
      </c>
      <c r="U1168" t="s">
        <v>26</v>
      </c>
    </row>
    <row r="1169" hidden="1">
      <c r="A1169" s="15" t="str">
        <f t="shared" si="127"/>
        <v>E46:3c</v>
      </c>
      <c r="B1169" s="15" t="s">
        <v>273</v>
      </c>
      <c r="C1169" s="8">
        <v>4.0</v>
      </c>
      <c r="D1169" s="8">
        <v>6.0</v>
      </c>
      <c r="E1169" s="8">
        <v>3.0</v>
      </c>
      <c r="F1169" s="8" t="s">
        <v>8</v>
      </c>
      <c r="G1169" s="15" t="s">
        <v>24</v>
      </c>
      <c r="H1169" s="15" t="s">
        <v>87</v>
      </c>
      <c r="I1169" s="15" t="s">
        <v>596</v>
      </c>
      <c r="J1169" s="16">
        <v>1.0</v>
      </c>
      <c r="K1169" s="21">
        <v>15.0</v>
      </c>
      <c r="L1169" s="21">
        <v>11.0</v>
      </c>
      <c r="M1169" s="21">
        <v>14.0</v>
      </c>
      <c r="N1169" s="18">
        <v>0.94</v>
      </c>
      <c r="O1169" s="13" t="s">
        <v>351</v>
      </c>
      <c r="P1169" t="s">
        <v>276</v>
      </c>
      <c r="Q1169" t="s">
        <v>276</v>
      </c>
      <c r="R1169" t="s">
        <v>57</v>
      </c>
      <c r="S1169" t="s">
        <v>37</v>
      </c>
      <c r="T1169" t="s">
        <v>37</v>
      </c>
      <c r="U1169" t="s">
        <v>26</v>
      </c>
    </row>
    <row r="1170">
      <c r="A1170" s="15" t="str">
        <f t="shared" si="127"/>
        <v>E46:3d</v>
      </c>
      <c r="B1170" s="15" t="s">
        <v>273</v>
      </c>
      <c r="C1170" s="8">
        <v>4.0</v>
      </c>
      <c r="D1170" s="8">
        <v>6.0</v>
      </c>
      <c r="E1170" s="8">
        <v>3.0</v>
      </c>
      <c r="F1170" s="8" t="s">
        <v>9</v>
      </c>
      <c r="G1170" s="15" t="s">
        <v>22</v>
      </c>
      <c r="H1170" s="15" t="s">
        <v>92</v>
      </c>
      <c r="I1170" s="15" t="s">
        <v>385</v>
      </c>
      <c r="J1170" s="16">
        <v>5.0</v>
      </c>
      <c r="K1170" s="21">
        <v>-150.0</v>
      </c>
      <c r="L1170" s="21">
        <v>-170.0</v>
      </c>
      <c r="M1170" s="21">
        <v>-161.0</v>
      </c>
      <c r="N1170" s="18" t="s">
        <v>26</v>
      </c>
      <c r="O1170" s="13" t="s">
        <v>313</v>
      </c>
      <c r="P1170" t="s">
        <v>47</v>
      </c>
      <c r="Q1170" t="s">
        <v>311</v>
      </c>
      <c r="R1170" t="s">
        <v>47</v>
      </c>
      <c r="S1170" t="s">
        <v>57</v>
      </c>
      <c r="T1170" t="s">
        <v>26</v>
      </c>
      <c r="U1170" t="s">
        <v>26</v>
      </c>
    </row>
    <row r="1171">
      <c r="A1171" s="15" t="str">
        <f t="shared" si="127"/>
        <v>E46:3e</v>
      </c>
      <c r="B1171" s="15" t="s">
        <v>273</v>
      </c>
      <c r="C1171" s="8">
        <v>4.0</v>
      </c>
      <c r="D1171" s="8">
        <v>6.0</v>
      </c>
      <c r="E1171" s="8">
        <v>3.0</v>
      </c>
      <c r="F1171" s="8" t="s">
        <v>10</v>
      </c>
      <c r="G1171" s="15" t="s">
        <v>22</v>
      </c>
      <c r="H1171" s="15" t="s">
        <v>93</v>
      </c>
      <c r="I1171" s="15" t="s">
        <v>695</v>
      </c>
      <c r="J1171" s="16">
        <v>6.0</v>
      </c>
      <c r="K1171" s="21">
        <v>-165.0</v>
      </c>
      <c r="L1171" s="21">
        <v>-171.0</v>
      </c>
      <c r="M1171" s="21">
        <v>-169.0</v>
      </c>
      <c r="N1171" s="18" t="s">
        <v>26</v>
      </c>
      <c r="O1171" s="13" t="s">
        <v>384</v>
      </c>
      <c r="P1171" t="s">
        <v>57</v>
      </c>
      <c r="Q1171" t="s">
        <v>57</v>
      </c>
      <c r="R1171" t="s">
        <v>276</v>
      </c>
      <c r="S1171" t="s">
        <v>37</v>
      </c>
      <c r="T1171" t="s">
        <v>26</v>
      </c>
      <c r="U1171" t="s">
        <v>26</v>
      </c>
    </row>
    <row r="1172" hidden="1">
      <c r="A1172" s="15" t="str">
        <f t="shared" ref="A1172:A1173" si="128">if(OR(G1172="Secondary Relay",G1172="Prime Relay",G1172="Citadel Class Relay"),F1172,join("",if(B1172="East Rim","E",if(B1172="South Rim","S",if(B1172="West Rim","W","N"))),C1172,D1172,":",E1172,if(F1172="S","",F1172)))</f>
        <v>E46-E50 Primary Relay</v>
      </c>
      <c r="B1172" s="15" t="s">
        <v>273</v>
      </c>
      <c r="C1172" s="15">
        <v>4.0</v>
      </c>
      <c r="D1172" s="15">
        <v>6.0</v>
      </c>
      <c r="E1172" s="15">
        <v>3.0</v>
      </c>
      <c r="F1172" s="8" t="s">
        <v>696</v>
      </c>
      <c r="G1172" s="8" t="s">
        <v>219</v>
      </c>
      <c r="H1172" s="38"/>
      <c r="I1172" s="38"/>
      <c r="J1172" s="16"/>
      <c r="K1172" s="21"/>
      <c r="L1172" s="21"/>
      <c r="M1172" s="21"/>
      <c r="N1172" s="18"/>
      <c r="O1172" s="13"/>
      <c r="P1172" s="38"/>
      <c r="Q1172" s="38"/>
      <c r="R1172" s="38"/>
      <c r="S1172" s="38"/>
      <c r="T1172" s="38"/>
      <c r="U1172" s="38"/>
    </row>
    <row r="1173" hidden="1">
      <c r="A1173" s="15" t="str">
        <f t="shared" si="128"/>
        <v>E46:3</v>
      </c>
      <c r="B1173" s="15" t="s">
        <v>273</v>
      </c>
      <c r="C1173" s="15">
        <v>4.0</v>
      </c>
      <c r="D1173" s="15">
        <v>6.0</v>
      </c>
      <c r="E1173" s="15">
        <v>3.0</v>
      </c>
      <c r="F1173" s="8" t="s">
        <v>302</v>
      </c>
      <c r="G1173" s="8" t="s">
        <v>303</v>
      </c>
      <c r="H1173" s="15" t="s">
        <v>554</v>
      </c>
      <c r="I1173" s="15" t="s">
        <v>697</v>
      </c>
      <c r="J1173" s="16"/>
      <c r="K1173" s="21"/>
      <c r="L1173" s="21"/>
      <c r="M1173" s="21"/>
      <c r="N1173" s="18"/>
      <c r="O1173" s="13"/>
      <c r="P1173" t="s">
        <v>57</v>
      </c>
      <c r="Q1173" t="s">
        <v>57</v>
      </c>
      <c r="R1173" t="s">
        <v>57</v>
      </c>
      <c r="S1173" t="s">
        <v>276</v>
      </c>
      <c r="T1173" t="s">
        <v>26</v>
      </c>
      <c r="U1173" t="s">
        <v>26</v>
      </c>
    </row>
    <row r="1174" hidden="1">
      <c r="A1174" s="15" t="str">
        <f t="shared" ref="A1174:A1181" si="129">if(OR(G1174="Secondary Relay",G1174="Prime Relay"),F1174,join("",if(B1174="East Rim","E",if(B1174="South Rim","S",if(B1174="West Rim","W","N"))),C1174,D1174,":",E1174,if(F1174="S","",F1174)))</f>
        <v>E46:4a</v>
      </c>
      <c r="B1174" s="15" t="s">
        <v>273</v>
      </c>
      <c r="C1174" s="8">
        <v>4.0</v>
      </c>
      <c r="D1174" s="8">
        <v>6.0</v>
      </c>
      <c r="E1174" s="8">
        <v>4.0</v>
      </c>
      <c r="F1174" s="8" t="s">
        <v>6</v>
      </c>
      <c r="G1174" s="15" t="s">
        <v>23</v>
      </c>
      <c r="H1174" s="15" t="s">
        <v>285</v>
      </c>
      <c r="I1174" s="15" t="s">
        <v>698</v>
      </c>
      <c r="J1174" s="16">
        <v>0.0</v>
      </c>
      <c r="K1174" s="21">
        <v>1757.0</v>
      </c>
      <c r="L1174" s="21">
        <v>810.0</v>
      </c>
      <c r="M1174" s="21">
        <v>1284.0</v>
      </c>
      <c r="N1174" s="18" t="s">
        <v>26</v>
      </c>
      <c r="O1174" s="13" t="s">
        <v>290</v>
      </c>
      <c r="P1174" t="s">
        <v>57</v>
      </c>
      <c r="Q1174" t="s">
        <v>276</v>
      </c>
      <c r="R1174" t="s">
        <v>311</v>
      </c>
      <c r="S1174" t="s">
        <v>37</v>
      </c>
      <c r="T1174" t="s">
        <v>26</v>
      </c>
      <c r="U1174" t="s">
        <v>47</v>
      </c>
    </row>
    <row r="1175" hidden="1">
      <c r="A1175" s="15" t="str">
        <f t="shared" si="129"/>
        <v>E46:4b</v>
      </c>
      <c r="B1175" s="15" t="s">
        <v>273</v>
      </c>
      <c r="C1175" s="8">
        <v>4.0</v>
      </c>
      <c r="D1175" s="8">
        <v>6.0</v>
      </c>
      <c r="E1175" s="8">
        <v>4.0</v>
      </c>
      <c r="F1175" s="8" t="s">
        <v>7</v>
      </c>
      <c r="G1175" s="15" t="s">
        <v>23</v>
      </c>
      <c r="H1175" s="15" t="s">
        <v>278</v>
      </c>
      <c r="I1175" s="15" t="s">
        <v>699</v>
      </c>
      <c r="J1175" s="16">
        <v>0.0</v>
      </c>
      <c r="K1175" s="21">
        <v>610.0</v>
      </c>
      <c r="L1175" s="21">
        <v>488.0</v>
      </c>
      <c r="M1175" s="21">
        <v>551.0</v>
      </c>
      <c r="N1175" s="18" t="s">
        <v>26</v>
      </c>
      <c r="O1175" s="13" t="s">
        <v>415</v>
      </c>
      <c r="P1175" t="s">
        <v>37</v>
      </c>
      <c r="Q1175" t="s">
        <v>276</v>
      </c>
      <c r="R1175" t="s">
        <v>57</v>
      </c>
      <c r="S1175" t="s">
        <v>57</v>
      </c>
      <c r="T1175" t="s">
        <v>26</v>
      </c>
      <c r="U1175" t="s">
        <v>26</v>
      </c>
    </row>
    <row r="1176" hidden="1">
      <c r="A1176" s="15" t="str">
        <f t="shared" si="129"/>
        <v>E46:4c</v>
      </c>
      <c r="B1176" s="15" t="s">
        <v>273</v>
      </c>
      <c r="C1176" s="8">
        <v>4.0</v>
      </c>
      <c r="D1176" s="8">
        <v>6.0</v>
      </c>
      <c r="E1176" s="8">
        <v>4.0</v>
      </c>
      <c r="F1176" s="8" t="s">
        <v>8</v>
      </c>
      <c r="G1176" s="15" t="s">
        <v>23</v>
      </c>
      <c r="H1176" s="15" t="s">
        <v>291</v>
      </c>
      <c r="I1176" s="15" t="s">
        <v>369</v>
      </c>
      <c r="J1176" s="16">
        <v>0.0</v>
      </c>
      <c r="K1176" s="21">
        <v>162.0</v>
      </c>
      <c r="L1176" s="21">
        <v>-198.0</v>
      </c>
      <c r="M1176" s="21">
        <v>-20.0</v>
      </c>
      <c r="N1176" s="18" t="s">
        <v>26</v>
      </c>
      <c r="O1176" s="13" t="s">
        <v>313</v>
      </c>
      <c r="P1176" t="s">
        <v>311</v>
      </c>
      <c r="Q1176" t="s">
        <v>26</v>
      </c>
      <c r="R1176" t="s">
        <v>276</v>
      </c>
      <c r="S1176" t="s">
        <v>47</v>
      </c>
      <c r="T1176" t="s">
        <v>37</v>
      </c>
      <c r="U1176" t="s">
        <v>26</v>
      </c>
    </row>
    <row r="1177" hidden="1">
      <c r="A1177" s="15" t="str">
        <f t="shared" si="129"/>
        <v>E46:4d</v>
      </c>
      <c r="B1177" s="15" t="s">
        <v>273</v>
      </c>
      <c r="C1177" s="8">
        <v>4.0</v>
      </c>
      <c r="D1177" s="8">
        <v>6.0</v>
      </c>
      <c r="E1177" s="8">
        <v>4.0</v>
      </c>
      <c r="F1177" s="8" t="s">
        <v>9</v>
      </c>
      <c r="G1177" s="15" t="s">
        <v>24</v>
      </c>
      <c r="H1177" s="15" t="s">
        <v>89</v>
      </c>
      <c r="I1177" s="15" t="s">
        <v>334</v>
      </c>
      <c r="J1177" s="16">
        <v>1.0</v>
      </c>
      <c r="K1177" s="21">
        <v>45.0</v>
      </c>
      <c r="L1177" s="21">
        <v>25.0</v>
      </c>
      <c r="M1177" s="21">
        <v>33.0</v>
      </c>
      <c r="N1177" s="18">
        <v>0.12</v>
      </c>
      <c r="O1177" s="13" t="s">
        <v>419</v>
      </c>
      <c r="P1177" t="s">
        <v>276</v>
      </c>
      <c r="Q1177" t="s">
        <v>276</v>
      </c>
      <c r="R1177" t="s">
        <v>57</v>
      </c>
      <c r="S1177" t="s">
        <v>57</v>
      </c>
      <c r="T1177" t="s">
        <v>26</v>
      </c>
      <c r="U1177" t="s">
        <v>26</v>
      </c>
    </row>
    <row r="1178" hidden="1">
      <c r="A1178" s="15" t="str">
        <f t="shared" si="129"/>
        <v>E46:4e</v>
      </c>
      <c r="B1178" s="15" t="s">
        <v>273</v>
      </c>
      <c r="C1178" s="8">
        <v>4.0</v>
      </c>
      <c r="D1178" s="8">
        <v>6.0</v>
      </c>
      <c r="E1178" s="8">
        <v>4.0</v>
      </c>
      <c r="F1178" s="8" t="s">
        <v>10</v>
      </c>
      <c r="G1178" s="15" t="s">
        <v>24</v>
      </c>
      <c r="H1178" s="15" t="s">
        <v>87</v>
      </c>
      <c r="I1178" s="15" t="s">
        <v>595</v>
      </c>
      <c r="J1178" s="16">
        <v>1.0</v>
      </c>
      <c r="K1178" s="21">
        <v>11.0</v>
      </c>
      <c r="L1178" s="21">
        <v>7.0</v>
      </c>
      <c r="M1178" s="21">
        <v>7.0</v>
      </c>
      <c r="N1178" s="18">
        <v>0.78</v>
      </c>
      <c r="O1178" s="13" t="s">
        <v>290</v>
      </c>
      <c r="P1178" t="s">
        <v>311</v>
      </c>
      <c r="Q1178" t="s">
        <v>276</v>
      </c>
      <c r="R1178" t="s">
        <v>57</v>
      </c>
      <c r="S1178" t="s">
        <v>276</v>
      </c>
      <c r="T1178" t="s">
        <v>26</v>
      </c>
      <c r="U1178" t="s">
        <v>37</v>
      </c>
    </row>
    <row r="1179">
      <c r="A1179" s="15" t="str">
        <f t="shared" si="129"/>
        <v>E46:4f</v>
      </c>
      <c r="B1179" s="15" t="s">
        <v>273</v>
      </c>
      <c r="C1179" s="8">
        <v>4.0</v>
      </c>
      <c r="D1179" s="8">
        <v>6.0</v>
      </c>
      <c r="E1179" s="8">
        <v>4.0</v>
      </c>
      <c r="F1179" s="8" t="s">
        <v>11</v>
      </c>
      <c r="G1179" s="15" t="s">
        <v>22</v>
      </c>
      <c r="H1179" s="15" t="s">
        <v>91</v>
      </c>
      <c r="I1179" s="15" t="s">
        <v>700</v>
      </c>
      <c r="J1179" s="16">
        <v>21.0</v>
      </c>
      <c r="K1179" s="21">
        <v>-116.0</v>
      </c>
      <c r="L1179" s="21">
        <v>-190.0</v>
      </c>
      <c r="M1179" s="21">
        <v>-155.0</v>
      </c>
      <c r="N1179" s="18" t="s">
        <v>26</v>
      </c>
      <c r="O1179" s="13" t="s">
        <v>287</v>
      </c>
      <c r="P1179" t="s">
        <v>57</v>
      </c>
      <c r="Q1179" t="s">
        <v>57</v>
      </c>
      <c r="R1179" t="s">
        <v>57</v>
      </c>
      <c r="S1179" t="s">
        <v>47</v>
      </c>
      <c r="T1179" t="s">
        <v>26</v>
      </c>
      <c r="U1179" t="s">
        <v>26</v>
      </c>
    </row>
    <row r="1180">
      <c r="A1180" s="15" t="str">
        <f t="shared" si="129"/>
        <v>E46:4g</v>
      </c>
      <c r="B1180" s="15" t="s">
        <v>273</v>
      </c>
      <c r="C1180" s="8">
        <v>4.0</v>
      </c>
      <c r="D1180" s="8">
        <v>6.0</v>
      </c>
      <c r="E1180" s="8">
        <v>4.0</v>
      </c>
      <c r="F1180" s="8" t="s">
        <v>12</v>
      </c>
      <c r="G1180" s="15" t="s">
        <v>22</v>
      </c>
      <c r="H1180" s="15" t="s">
        <v>87</v>
      </c>
      <c r="I1180" s="15" t="s">
        <v>328</v>
      </c>
      <c r="J1180" s="16">
        <v>6.0</v>
      </c>
      <c r="K1180" s="21">
        <v>-214.0</v>
      </c>
      <c r="L1180" s="21">
        <v>-260.0</v>
      </c>
      <c r="M1180" s="21">
        <v>-238.0</v>
      </c>
      <c r="N1180" s="18" t="s">
        <v>26</v>
      </c>
      <c r="O1180" s="13" t="s">
        <v>419</v>
      </c>
      <c r="P1180" t="s">
        <v>57</v>
      </c>
      <c r="Q1180" t="s">
        <v>276</v>
      </c>
      <c r="R1180" t="s">
        <v>57</v>
      </c>
      <c r="S1180" t="s">
        <v>311</v>
      </c>
      <c r="T1180" t="s">
        <v>26</v>
      </c>
      <c r="U1180" t="s">
        <v>37</v>
      </c>
    </row>
    <row r="1181">
      <c r="A1181" s="15" t="str">
        <f t="shared" si="129"/>
        <v>E46:4h</v>
      </c>
      <c r="B1181" s="15" t="s">
        <v>273</v>
      </c>
      <c r="C1181" s="8">
        <v>4.0</v>
      </c>
      <c r="D1181" s="8">
        <v>6.0</v>
      </c>
      <c r="E1181" s="8">
        <v>4.0</v>
      </c>
      <c r="F1181" s="8" t="s">
        <v>13</v>
      </c>
      <c r="G1181" s="15" t="s">
        <v>22</v>
      </c>
      <c r="H1181" s="15" t="s">
        <v>91</v>
      </c>
      <c r="I1181" s="15" t="s">
        <v>701</v>
      </c>
      <c r="J1181" s="16">
        <v>16.0</v>
      </c>
      <c r="K1181" s="21">
        <v>-240.0</v>
      </c>
      <c r="L1181" s="21">
        <v>-260.0</v>
      </c>
      <c r="M1181" s="21">
        <v>-248.0</v>
      </c>
      <c r="N1181" s="18" t="s">
        <v>26</v>
      </c>
      <c r="O1181" s="13" t="s">
        <v>417</v>
      </c>
      <c r="P1181" t="s">
        <v>57</v>
      </c>
      <c r="Q1181" t="s">
        <v>276</v>
      </c>
      <c r="R1181" t="s">
        <v>57</v>
      </c>
      <c r="S1181" t="s">
        <v>37</v>
      </c>
      <c r="T1181" t="s">
        <v>26</v>
      </c>
      <c r="U1181" t="s">
        <v>26</v>
      </c>
    </row>
    <row r="1182" hidden="1">
      <c r="A1182" s="15" t="str">
        <f>if(OR(G1182="Secondary Relay",G1182="Prime Relay",G1182="Citadel Class Relay"),F1182,join("",if(B1182="East Rim","E",if(B1182="South Rim","S",if(B1182="West Rim","W","N"))),C1182,D1182,":",E1182,if(F1182="S","",F1182)))</f>
        <v>E46:4</v>
      </c>
      <c r="B1182" s="15" t="s">
        <v>273</v>
      </c>
      <c r="C1182" s="15">
        <v>4.0</v>
      </c>
      <c r="D1182" s="15">
        <v>6.0</v>
      </c>
      <c r="E1182" s="15">
        <v>4.0</v>
      </c>
      <c r="F1182" s="8" t="s">
        <v>302</v>
      </c>
      <c r="G1182" s="8" t="s">
        <v>303</v>
      </c>
      <c r="H1182" s="15" t="s">
        <v>278</v>
      </c>
      <c r="I1182" s="15" t="s">
        <v>478</v>
      </c>
      <c r="J1182" s="16"/>
      <c r="K1182" s="21"/>
      <c r="L1182" s="21"/>
      <c r="M1182" s="21"/>
      <c r="N1182" s="18"/>
      <c r="O1182" s="13"/>
      <c r="P1182" t="s">
        <v>57</v>
      </c>
      <c r="Q1182" t="s">
        <v>57</v>
      </c>
      <c r="R1182" t="s">
        <v>57</v>
      </c>
      <c r="S1182" t="s">
        <v>37</v>
      </c>
      <c r="T1182" t="s">
        <v>26</v>
      </c>
      <c r="U1182" t="s">
        <v>26</v>
      </c>
    </row>
    <row r="1183" hidden="1">
      <c r="A1183" s="15" t="str">
        <f t="shared" ref="A1183:A1186" si="130">if(OR(G1183="Secondary Relay",G1183="Prime Relay"),F1183,join("",if(B1183="East Rim","E",if(B1183="South Rim","S",if(B1183="West Rim","W","N"))),C1183,D1183,":",E1183,if(F1183="S","",F1183)))</f>
        <v>E46:5a</v>
      </c>
      <c r="B1183" s="15" t="s">
        <v>273</v>
      </c>
      <c r="C1183" s="8">
        <v>4.0</v>
      </c>
      <c r="D1183" s="8">
        <v>6.0</v>
      </c>
      <c r="E1183" s="8">
        <v>5.0</v>
      </c>
      <c r="F1183" s="8" t="s">
        <v>6</v>
      </c>
      <c r="G1183" s="15" t="s">
        <v>23</v>
      </c>
      <c r="H1183" s="15" t="s">
        <v>288</v>
      </c>
      <c r="I1183" s="15" t="s">
        <v>630</v>
      </c>
      <c r="J1183" s="16">
        <v>0.0</v>
      </c>
      <c r="K1183" s="21">
        <v>598.0</v>
      </c>
      <c r="L1183" s="21">
        <v>565.0</v>
      </c>
      <c r="M1183" s="21">
        <v>582.0</v>
      </c>
      <c r="N1183" s="18" t="s">
        <v>26</v>
      </c>
      <c r="O1183" s="13" t="s">
        <v>313</v>
      </c>
      <c r="P1183" t="s">
        <v>57</v>
      </c>
      <c r="Q1183" t="s">
        <v>276</v>
      </c>
      <c r="R1183" t="s">
        <v>276</v>
      </c>
      <c r="S1183" t="s">
        <v>26</v>
      </c>
      <c r="T1183" t="s">
        <v>57</v>
      </c>
      <c r="U1183" t="s">
        <v>26</v>
      </c>
    </row>
    <row r="1184" hidden="1">
      <c r="A1184" s="15" t="str">
        <f t="shared" si="130"/>
        <v>E46:5b</v>
      </c>
      <c r="B1184" s="15" t="s">
        <v>273</v>
      </c>
      <c r="C1184" s="8">
        <v>4.0</v>
      </c>
      <c r="D1184" s="8">
        <v>6.0</v>
      </c>
      <c r="E1184" s="8">
        <v>5.0</v>
      </c>
      <c r="F1184" s="8" t="s">
        <v>7</v>
      </c>
      <c r="G1184" s="15" t="s">
        <v>23</v>
      </c>
      <c r="H1184" s="15" t="s">
        <v>278</v>
      </c>
      <c r="I1184" s="15" t="s">
        <v>702</v>
      </c>
      <c r="J1184" s="16">
        <v>0.0</v>
      </c>
      <c r="K1184" s="21">
        <v>89.0</v>
      </c>
      <c r="L1184" s="21">
        <v>-73.0</v>
      </c>
      <c r="M1184" s="21">
        <v>8.0</v>
      </c>
      <c r="N1184" s="18" t="s">
        <v>26</v>
      </c>
      <c r="O1184" s="13" t="s">
        <v>293</v>
      </c>
      <c r="P1184" t="s">
        <v>57</v>
      </c>
      <c r="Q1184" t="s">
        <v>276</v>
      </c>
      <c r="R1184" t="s">
        <v>57</v>
      </c>
      <c r="S1184" t="s">
        <v>57</v>
      </c>
      <c r="T1184" t="s">
        <v>26</v>
      </c>
      <c r="U1184" t="s">
        <v>37</v>
      </c>
    </row>
    <row r="1185">
      <c r="A1185" s="15" t="str">
        <f t="shared" si="130"/>
        <v>E46:5c</v>
      </c>
      <c r="B1185" s="15" t="s">
        <v>273</v>
      </c>
      <c r="C1185" s="8">
        <v>4.0</v>
      </c>
      <c r="D1185" s="8">
        <v>6.0</v>
      </c>
      <c r="E1185" s="8">
        <v>5.0</v>
      </c>
      <c r="F1185" s="8" t="s">
        <v>8</v>
      </c>
      <c r="G1185" s="15" t="s">
        <v>22</v>
      </c>
      <c r="H1185" s="15" t="s">
        <v>90</v>
      </c>
      <c r="I1185" s="15" t="s">
        <v>559</v>
      </c>
      <c r="J1185" s="16">
        <v>4.0</v>
      </c>
      <c r="K1185" s="21">
        <v>-211.0</v>
      </c>
      <c r="L1185" s="21">
        <v>-221.0</v>
      </c>
      <c r="M1185" s="21">
        <v>-216.0</v>
      </c>
      <c r="N1185" s="18" t="s">
        <v>26</v>
      </c>
      <c r="O1185" s="13" t="s">
        <v>386</v>
      </c>
      <c r="P1185" t="s">
        <v>37</v>
      </c>
      <c r="Q1185" t="s">
        <v>276</v>
      </c>
      <c r="R1185" t="s">
        <v>276</v>
      </c>
      <c r="S1185" t="s">
        <v>37</v>
      </c>
      <c r="T1185" t="s">
        <v>311</v>
      </c>
      <c r="U1185" t="s">
        <v>26</v>
      </c>
    </row>
    <row r="1186">
      <c r="A1186" s="15" t="str">
        <f t="shared" si="130"/>
        <v>E46:5d</v>
      </c>
      <c r="B1186" s="15" t="s">
        <v>273</v>
      </c>
      <c r="C1186" s="8">
        <v>4.0</v>
      </c>
      <c r="D1186" s="8">
        <v>6.0</v>
      </c>
      <c r="E1186" s="8">
        <v>5.0</v>
      </c>
      <c r="F1186" s="8" t="s">
        <v>9</v>
      </c>
      <c r="G1186" s="15" t="s">
        <v>22</v>
      </c>
      <c r="H1186" s="15" t="s">
        <v>91</v>
      </c>
      <c r="I1186" s="15" t="s">
        <v>703</v>
      </c>
      <c r="J1186" s="16">
        <v>19.0</v>
      </c>
      <c r="K1186" s="21">
        <v>-219.0</v>
      </c>
      <c r="L1186" s="21">
        <v>-231.0</v>
      </c>
      <c r="M1186" s="21">
        <v>-227.0</v>
      </c>
      <c r="N1186" s="18" t="s">
        <v>26</v>
      </c>
      <c r="O1186" s="13" t="s">
        <v>379</v>
      </c>
      <c r="P1186" t="s">
        <v>276</v>
      </c>
      <c r="Q1186" t="s">
        <v>276</v>
      </c>
      <c r="R1186" t="s">
        <v>57</v>
      </c>
      <c r="S1186" t="s">
        <v>37</v>
      </c>
      <c r="T1186" t="s">
        <v>26</v>
      </c>
      <c r="U1186" t="s">
        <v>26</v>
      </c>
    </row>
    <row r="1187" hidden="1">
      <c r="A1187" s="15" t="str">
        <f>if(OR(G1187="Secondary Relay",G1187="Prime Relay",G1187="Citadel Class Relay"),F1187,join("",if(B1187="East Rim","E",if(B1187="South Rim","S",if(B1187="West Rim","W","N"))),C1187,D1187,":",E1187,if(F1187="S","",F1187)))</f>
        <v>E46:5</v>
      </c>
      <c r="B1187" s="15" t="s">
        <v>273</v>
      </c>
      <c r="C1187" s="15">
        <v>4.0</v>
      </c>
      <c r="D1187" s="15">
        <v>6.0</v>
      </c>
      <c r="E1187" s="15">
        <v>5.0</v>
      </c>
      <c r="F1187" s="8" t="s">
        <v>302</v>
      </c>
      <c r="G1187" s="8" t="s">
        <v>303</v>
      </c>
      <c r="H1187" s="15" t="s">
        <v>285</v>
      </c>
      <c r="I1187" s="15" t="s">
        <v>704</v>
      </c>
      <c r="J1187" s="16"/>
      <c r="K1187" s="21"/>
      <c r="L1187" s="21"/>
      <c r="M1187" s="21"/>
      <c r="N1187" s="18"/>
      <c r="O1187" s="13"/>
      <c r="P1187" t="s">
        <v>47</v>
      </c>
      <c r="Q1187" t="s">
        <v>57</v>
      </c>
      <c r="R1187" t="s">
        <v>311</v>
      </c>
      <c r="S1187" t="s">
        <v>47</v>
      </c>
      <c r="T1187" t="s">
        <v>26</v>
      </c>
      <c r="U1187" t="s">
        <v>57</v>
      </c>
    </row>
    <row r="1188" hidden="1">
      <c r="A1188" s="15" t="str">
        <f t="shared" ref="A1188:A1194" si="131">if(OR(G1188="Secondary Relay",G1188="Prime Relay"),F1188,join("",if(B1188="East Rim","E",if(B1188="South Rim","S",if(B1188="West Rim","W","N"))),C1188,D1188,":",E1188,if(F1188="S","",F1188)))</f>
        <v>E46:6a</v>
      </c>
      <c r="B1188" s="15" t="s">
        <v>273</v>
      </c>
      <c r="C1188" s="8">
        <v>4.0</v>
      </c>
      <c r="D1188" s="8">
        <v>6.0</v>
      </c>
      <c r="E1188" s="8">
        <v>6.0</v>
      </c>
      <c r="F1188" s="8" t="s">
        <v>6</v>
      </c>
      <c r="G1188" s="15" t="s">
        <v>23</v>
      </c>
      <c r="H1188" s="15" t="s">
        <v>278</v>
      </c>
      <c r="I1188" s="15" t="s">
        <v>400</v>
      </c>
      <c r="J1188" s="16">
        <v>0.0</v>
      </c>
      <c r="K1188" s="21">
        <v>834.0</v>
      </c>
      <c r="L1188" s="21">
        <v>756.0</v>
      </c>
      <c r="M1188" s="21">
        <v>796.0</v>
      </c>
      <c r="N1188" s="18" t="s">
        <v>26</v>
      </c>
      <c r="O1188" s="13" t="s">
        <v>415</v>
      </c>
      <c r="P1188" t="s">
        <v>26</v>
      </c>
      <c r="Q1188" t="s">
        <v>26</v>
      </c>
      <c r="R1188" t="s">
        <v>57</v>
      </c>
      <c r="S1188" t="s">
        <v>57</v>
      </c>
      <c r="T1188" t="s">
        <v>37</v>
      </c>
      <c r="U1188" t="s">
        <v>26</v>
      </c>
    </row>
    <row r="1189" hidden="1">
      <c r="A1189" s="15" t="str">
        <f t="shared" si="131"/>
        <v>E46:6b</v>
      </c>
      <c r="B1189" s="15" t="s">
        <v>273</v>
      </c>
      <c r="C1189" s="8">
        <v>4.0</v>
      </c>
      <c r="D1189" s="8">
        <v>6.0</v>
      </c>
      <c r="E1189" s="8">
        <v>6.0</v>
      </c>
      <c r="F1189" s="8" t="s">
        <v>7</v>
      </c>
      <c r="G1189" s="15" t="s">
        <v>23</v>
      </c>
      <c r="H1189" s="15" t="s">
        <v>88</v>
      </c>
      <c r="I1189" s="15" t="s">
        <v>705</v>
      </c>
      <c r="J1189" s="16">
        <v>1.0</v>
      </c>
      <c r="K1189" s="21">
        <v>388.0</v>
      </c>
      <c r="L1189" s="21">
        <v>327.0</v>
      </c>
      <c r="M1189" s="21">
        <v>358.0</v>
      </c>
      <c r="N1189" s="18" t="s">
        <v>26</v>
      </c>
      <c r="O1189" s="13" t="s">
        <v>441</v>
      </c>
      <c r="P1189" t="s">
        <v>311</v>
      </c>
      <c r="Q1189" t="s">
        <v>276</v>
      </c>
      <c r="R1189" t="s">
        <v>57</v>
      </c>
      <c r="S1189" t="s">
        <v>47</v>
      </c>
      <c r="T1189" t="s">
        <v>26</v>
      </c>
      <c r="U1189" t="s">
        <v>37</v>
      </c>
    </row>
    <row r="1190" hidden="1">
      <c r="A1190" s="15" t="str">
        <f t="shared" si="131"/>
        <v>E46:6c</v>
      </c>
      <c r="B1190" s="15" t="s">
        <v>273</v>
      </c>
      <c r="C1190" s="8">
        <v>4.0</v>
      </c>
      <c r="D1190" s="8">
        <v>6.0</v>
      </c>
      <c r="E1190" s="8">
        <v>6.0</v>
      </c>
      <c r="F1190" s="8" t="s">
        <v>8</v>
      </c>
      <c r="G1190" s="15" t="s">
        <v>23</v>
      </c>
      <c r="H1190" s="15" t="s">
        <v>278</v>
      </c>
      <c r="I1190" s="15" t="s">
        <v>414</v>
      </c>
      <c r="J1190" s="16">
        <v>1.0</v>
      </c>
      <c r="K1190" s="21">
        <v>264.0</v>
      </c>
      <c r="L1190" s="21">
        <v>244.0</v>
      </c>
      <c r="M1190" s="21">
        <v>255.0</v>
      </c>
      <c r="N1190" s="18" t="s">
        <v>26</v>
      </c>
      <c r="O1190" s="13" t="s">
        <v>354</v>
      </c>
      <c r="P1190" t="s">
        <v>276</v>
      </c>
      <c r="Q1190" t="s">
        <v>276</v>
      </c>
      <c r="R1190" t="s">
        <v>276</v>
      </c>
      <c r="S1190" t="s">
        <v>57</v>
      </c>
      <c r="T1190" t="s">
        <v>26</v>
      </c>
      <c r="U1190" t="s">
        <v>57</v>
      </c>
    </row>
    <row r="1191" hidden="1">
      <c r="A1191" s="15" t="str">
        <f t="shared" si="131"/>
        <v>E46:6d</v>
      </c>
      <c r="B1191" s="15" t="s">
        <v>273</v>
      </c>
      <c r="C1191" s="8">
        <v>4.0</v>
      </c>
      <c r="D1191" s="8">
        <v>6.0</v>
      </c>
      <c r="E1191" s="8">
        <v>6.0</v>
      </c>
      <c r="F1191" s="8" t="s">
        <v>9</v>
      </c>
      <c r="G1191" s="15" t="s">
        <v>23</v>
      </c>
      <c r="H1191" s="15" t="s">
        <v>93</v>
      </c>
      <c r="I1191" s="15" t="s">
        <v>497</v>
      </c>
      <c r="J1191" s="16">
        <v>1.0</v>
      </c>
      <c r="K1191" s="21">
        <v>227.0</v>
      </c>
      <c r="L1191" s="21">
        <v>226.0</v>
      </c>
      <c r="M1191" s="21">
        <v>226.0</v>
      </c>
      <c r="N1191" s="18" t="s">
        <v>26</v>
      </c>
      <c r="O1191" s="13" t="s">
        <v>426</v>
      </c>
      <c r="P1191" t="s">
        <v>57</v>
      </c>
      <c r="Q1191" t="s">
        <v>47</v>
      </c>
      <c r="R1191" t="s">
        <v>57</v>
      </c>
      <c r="S1191" t="s">
        <v>57</v>
      </c>
      <c r="T1191" t="s">
        <v>37</v>
      </c>
      <c r="U1191" t="s">
        <v>37</v>
      </c>
    </row>
    <row r="1192" hidden="1">
      <c r="A1192" s="15" t="str">
        <f t="shared" si="131"/>
        <v>E46:6e</v>
      </c>
      <c r="B1192" s="15" t="s">
        <v>273</v>
      </c>
      <c r="C1192" s="8">
        <v>4.0</v>
      </c>
      <c r="D1192" s="8">
        <v>6.0</v>
      </c>
      <c r="E1192" s="8">
        <v>6.0</v>
      </c>
      <c r="F1192" s="8" t="s">
        <v>10</v>
      </c>
      <c r="G1192" s="15" t="s">
        <v>23</v>
      </c>
      <c r="H1192" s="15" t="s">
        <v>93</v>
      </c>
      <c r="I1192" s="15" t="s">
        <v>437</v>
      </c>
      <c r="J1192" s="16">
        <v>0.0</v>
      </c>
      <c r="K1192" s="21">
        <v>125.0</v>
      </c>
      <c r="L1192" s="21">
        <v>-104.0</v>
      </c>
      <c r="M1192" s="21">
        <v>9.0</v>
      </c>
      <c r="N1192" s="18" t="s">
        <v>26</v>
      </c>
      <c r="O1192" s="13" t="s">
        <v>329</v>
      </c>
      <c r="P1192" t="s">
        <v>57</v>
      </c>
      <c r="Q1192" t="s">
        <v>276</v>
      </c>
      <c r="R1192" t="s">
        <v>57</v>
      </c>
      <c r="S1192" t="s">
        <v>57</v>
      </c>
      <c r="T1192" t="s">
        <v>311</v>
      </c>
      <c r="U1192" t="s">
        <v>26</v>
      </c>
    </row>
    <row r="1193">
      <c r="A1193" s="15" t="str">
        <f t="shared" si="131"/>
        <v>E46:6f</v>
      </c>
      <c r="B1193" s="15" t="s">
        <v>273</v>
      </c>
      <c r="C1193" s="8">
        <v>4.0</v>
      </c>
      <c r="D1193" s="8">
        <v>6.0</v>
      </c>
      <c r="E1193" s="8">
        <v>6.0</v>
      </c>
      <c r="F1193" s="8" t="s">
        <v>11</v>
      </c>
      <c r="G1193" s="15" t="s">
        <v>22</v>
      </c>
      <c r="H1193" s="15" t="s">
        <v>93</v>
      </c>
      <c r="I1193" s="15" t="s">
        <v>706</v>
      </c>
      <c r="J1193" s="16">
        <v>7.0</v>
      </c>
      <c r="K1193" s="21">
        <v>-134.0</v>
      </c>
      <c r="L1193" s="21">
        <v>-186.0</v>
      </c>
      <c r="M1193" s="21">
        <v>-161.0</v>
      </c>
      <c r="N1193" s="18" t="s">
        <v>26</v>
      </c>
      <c r="O1193" s="13" t="s">
        <v>287</v>
      </c>
      <c r="P1193" t="s">
        <v>37</v>
      </c>
      <c r="Q1193" t="s">
        <v>57</v>
      </c>
      <c r="R1193" t="s">
        <v>276</v>
      </c>
      <c r="S1193" t="s">
        <v>47</v>
      </c>
      <c r="T1193" t="s">
        <v>26</v>
      </c>
      <c r="U1193" t="s">
        <v>26</v>
      </c>
    </row>
    <row r="1194" hidden="1">
      <c r="A1194" s="15" t="str">
        <f t="shared" si="131"/>
        <v>E46:6g</v>
      </c>
      <c r="B1194" s="15" t="s">
        <v>273</v>
      </c>
      <c r="C1194" s="8">
        <v>4.0</v>
      </c>
      <c r="D1194" s="8">
        <v>6.0</v>
      </c>
      <c r="E1194" s="8">
        <v>6.0</v>
      </c>
      <c r="F1194" s="8" t="s">
        <v>12</v>
      </c>
      <c r="G1194" s="15" t="s">
        <v>23</v>
      </c>
      <c r="H1194" s="15" t="s">
        <v>92</v>
      </c>
      <c r="I1194" s="15" t="s">
        <v>595</v>
      </c>
      <c r="J1194" s="16">
        <v>1.0</v>
      </c>
      <c r="K1194" s="21">
        <v>-164.0</v>
      </c>
      <c r="L1194" s="21">
        <v>-176.0</v>
      </c>
      <c r="M1194" s="21">
        <v>-169.0</v>
      </c>
      <c r="N1194" s="18" t="s">
        <v>281</v>
      </c>
      <c r="O1194" s="13" t="s">
        <v>354</v>
      </c>
      <c r="P1194" t="s">
        <v>57</v>
      </c>
      <c r="Q1194" t="s">
        <v>57</v>
      </c>
      <c r="R1194" t="s">
        <v>26</v>
      </c>
      <c r="S1194" t="s">
        <v>47</v>
      </c>
      <c r="T1194" t="s">
        <v>47</v>
      </c>
      <c r="U1194" t="s">
        <v>276</v>
      </c>
    </row>
    <row r="1195" hidden="1">
      <c r="A1195" s="15" t="str">
        <f>if(OR(G1195="Secondary Relay",G1195="Prime Relay",G1195="Citadel Class Relay"),F1195,join("",if(B1195="East Rim","E",if(B1195="South Rim","S",if(B1195="West Rim","W","N"))),C1195,D1195,":",E1195,if(F1195="S","",F1195)))</f>
        <v>E46:6</v>
      </c>
      <c r="B1195" s="15" t="s">
        <v>273</v>
      </c>
      <c r="C1195" s="15">
        <v>4.0</v>
      </c>
      <c r="D1195" s="15">
        <v>6.0</v>
      </c>
      <c r="E1195" s="15">
        <v>6.0</v>
      </c>
      <c r="F1195" s="8" t="s">
        <v>302</v>
      </c>
      <c r="G1195" s="8" t="s">
        <v>303</v>
      </c>
      <c r="H1195" s="15" t="s">
        <v>288</v>
      </c>
      <c r="I1195" s="15" t="s">
        <v>707</v>
      </c>
      <c r="J1195" s="16"/>
      <c r="K1195" s="21"/>
      <c r="L1195" s="21"/>
      <c r="M1195" s="21"/>
      <c r="N1195" s="18"/>
      <c r="O1195" s="13"/>
      <c r="P1195" t="s">
        <v>47</v>
      </c>
      <c r="Q1195" t="s">
        <v>276</v>
      </c>
      <c r="R1195" t="s">
        <v>37</v>
      </c>
      <c r="S1195" t="s">
        <v>276</v>
      </c>
      <c r="T1195" t="s">
        <v>26</v>
      </c>
      <c r="U1195" t="s">
        <v>26</v>
      </c>
    </row>
    <row r="1196" hidden="1">
      <c r="A1196" s="15" t="str">
        <f t="shared" ref="A1196:A1202" si="132">if(OR(G1196="Secondary Relay",G1196="Prime Relay"),F1196,join("",if(B1196="East Rim","E",if(B1196="South Rim","S",if(B1196="West Rim","W","N"))),C1196,D1196,":",E1196,if(F1196="S","",F1196)))</f>
        <v>E47:0a</v>
      </c>
      <c r="B1196" s="15" t="s">
        <v>273</v>
      </c>
      <c r="C1196" s="8">
        <v>4.0</v>
      </c>
      <c r="D1196" s="8">
        <v>7.0</v>
      </c>
      <c r="E1196" s="15">
        <v>0.0</v>
      </c>
      <c r="F1196" s="8" t="s">
        <v>6</v>
      </c>
      <c r="G1196" s="15" t="s">
        <v>23</v>
      </c>
      <c r="H1196" s="15" t="s">
        <v>288</v>
      </c>
      <c r="I1196" s="15" t="s">
        <v>708</v>
      </c>
      <c r="J1196" s="16">
        <v>0.0</v>
      </c>
      <c r="K1196" s="21">
        <v>485.0</v>
      </c>
      <c r="L1196" s="21">
        <v>460.0</v>
      </c>
      <c r="M1196" s="21">
        <v>473.0</v>
      </c>
      <c r="N1196" s="18" t="s">
        <v>26</v>
      </c>
      <c r="O1196" s="13" t="s">
        <v>329</v>
      </c>
      <c r="P1196" t="s">
        <v>47</v>
      </c>
      <c r="Q1196" t="s">
        <v>57</v>
      </c>
      <c r="R1196" t="s">
        <v>276</v>
      </c>
      <c r="S1196" t="s">
        <v>37</v>
      </c>
      <c r="T1196" t="s">
        <v>26</v>
      </c>
      <c r="U1196" t="s">
        <v>26</v>
      </c>
    </row>
    <row r="1197" hidden="1">
      <c r="A1197" s="15" t="str">
        <f t="shared" si="132"/>
        <v>E47:0b</v>
      </c>
      <c r="B1197" s="15" t="s">
        <v>273</v>
      </c>
      <c r="C1197" s="8">
        <v>4.0</v>
      </c>
      <c r="D1197" s="8">
        <v>7.0</v>
      </c>
      <c r="E1197" s="15">
        <v>0.0</v>
      </c>
      <c r="F1197" s="8" t="s">
        <v>7</v>
      </c>
      <c r="G1197" s="15" t="s">
        <v>23</v>
      </c>
      <c r="H1197" s="15" t="s">
        <v>93</v>
      </c>
      <c r="I1197" s="15" t="s">
        <v>709</v>
      </c>
      <c r="J1197" s="16">
        <v>0.0</v>
      </c>
      <c r="K1197" s="21">
        <v>153.0</v>
      </c>
      <c r="L1197" s="21">
        <v>-221.0</v>
      </c>
      <c r="M1197" s="21">
        <v>-34.0</v>
      </c>
      <c r="N1197" s="18" t="s">
        <v>26</v>
      </c>
      <c r="O1197" s="13" t="s">
        <v>313</v>
      </c>
      <c r="P1197" t="s">
        <v>47</v>
      </c>
      <c r="Q1197" t="s">
        <v>47</v>
      </c>
      <c r="R1197" t="s">
        <v>276</v>
      </c>
      <c r="S1197" t="s">
        <v>26</v>
      </c>
      <c r="T1197" t="s">
        <v>26</v>
      </c>
      <c r="U1197" t="s">
        <v>26</v>
      </c>
    </row>
    <row r="1198" hidden="1">
      <c r="A1198" s="15" t="str">
        <f t="shared" si="132"/>
        <v>E47:0c</v>
      </c>
      <c r="B1198" s="15" t="s">
        <v>273</v>
      </c>
      <c r="C1198" s="8">
        <v>4.0</v>
      </c>
      <c r="D1198" s="8">
        <v>7.0</v>
      </c>
      <c r="E1198" s="15">
        <v>0.0</v>
      </c>
      <c r="F1198" s="8" t="s">
        <v>8</v>
      </c>
      <c r="G1198" s="15" t="s">
        <v>23</v>
      </c>
      <c r="H1198" s="15" t="s">
        <v>278</v>
      </c>
      <c r="I1198" s="15" t="s">
        <v>710</v>
      </c>
      <c r="J1198" s="16">
        <v>0.0</v>
      </c>
      <c r="K1198" s="21">
        <v>56.0</v>
      </c>
      <c r="L1198" s="21">
        <v>-89.0</v>
      </c>
      <c r="M1198" s="21">
        <v>-15.0</v>
      </c>
      <c r="N1198" s="18" t="s">
        <v>26</v>
      </c>
      <c r="O1198" s="13" t="s">
        <v>310</v>
      </c>
      <c r="P1198" t="s">
        <v>57</v>
      </c>
      <c r="Q1198" t="s">
        <v>26</v>
      </c>
      <c r="R1198" t="s">
        <v>57</v>
      </c>
      <c r="S1198" t="s">
        <v>276</v>
      </c>
      <c r="T1198" t="s">
        <v>37</v>
      </c>
      <c r="U1198" t="s">
        <v>26</v>
      </c>
    </row>
    <row r="1199" hidden="1">
      <c r="A1199" s="15" t="str">
        <f t="shared" si="132"/>
        <v>E47:0d</v>
      </c>
      <c r="B1199" s="15" t="s">
        <v>273</v>
      </c>
      <c r="C1199" s="8">
        <v>4.0</v>
      </c>
      <c r="D1199" s="8">
        <v>7.0</v>
      </c>
      <c r="E1199" s="15">
        <v>0.0</v>
      </c>
      <c r="F1199" s="8" t="s">
        <v>9</v>
      </c>
      <c r="G1199" s="15" t="s">
        <v>24</v>
      </c>
      <c r="H1199" s="15" t="s">
        <v>317</v>
      </c>
      <c r="I1199" s="15" t="s">
        <v>522</v>
      </c>
      <c r="J1199" s="16">
        <v>1.0</v>
      </c>
      <c r="K1199" s="21">
        <v>10.0</v>
      </c>
      <c r="L1199" s="21">
        <v>0.0</v>
      </c>
      <c r="M1199" s="21">
        <v>4.0</v>
      </c>
      <c r="N1199" s="18">
        <v>0.39</v>
      </c>
      <c r="O1199" s="13" t="s">
        <v>336</v>
      </c>
      <c r="P1199" t="s">
        <v>276</v>
      </c>
      <c r="Q1199" t="s">
        <v>26</v>
      </c>
      <c r="R1199" t="s">
        <v>276</v>
      </c>
      <c r="S1199" t="s">
        <v>47</v>
      </c>
      <c r="T1199" t="s">
        <v>37</v>
      </c>
      <c r="U1199" t="s">
        <v>26</v>
      </c>
    </row>
    <row r="1200">
      <c r="A1200" s="15" t="str">
        <f t="shared" si="132"/>
        <v>E47:0e</v>
      </c>
      <c r="B1200" s="15" t="s">
        <v>273</v>
      </c>
      <c r="C1200" s="8">
        <v>4.0</v>
      </c>
      <c r="D1200" s="8">
        <v>7.0</v>
      </c>
      <c r="E1200" s="15">
        <v>0.0</v>
      </c>
      <c r="F1200" s="8" t="s">
        <v>10</v>
      </c>
      <c r="G1200" s="15" t="s">
        <v>22</v>
      </c>
      <c r="H1200" s="15" t="s">
        <v>92</v>
      </c>
      <c r="I1200" s="15" t="s">
        <v>355</v>
      </c>
      <c r="J1200" s="16">
        <v>4.0</v>
      </c>
      <c r="K1200" s="21">
        <v>-16.0</v>
      </c>
      <c r="L1200" s="21">
        <v>-87.0</v>
      </c>
      <c r="M1200" s="21">
        <v>-53.0</v>
      </c>
      <c r="N1200" s="18" t="s">
        <v>26</v>
      </c>
      <c r="O1200" s="13" t="s">
        <v>284</v>
      </c>
      <c r="P1200" t="s">
        <v>37</v>
      </c>
      <c r="Q1200" t="s">
        <v>57</v>
      </c>
      <c r="R1200" t="s">
        <v>276</v>
      </c>
      <c r="S1200" t="s">
        <v>47</v>
      </c>
      <c r="T1200" t="s">
        <v>57</v>
      </c>
      <c r="U1200" t="s">
        <v>26</v>
      </c>
    </row>
    <row r="1201" hidden="1">
      <c r="A1201" s="15" t="str">
        <f t="shared" si="132"/>
        <v>E47 Secondary Relay</v>
      </c>
      <c r="B1201" s="15" t="s">
        <v>273</v>
      </c>
      <c r="C1201" s="8">
        <v>4.0</v>
      </c>
      <c r="D1201" s="8">
        <v>7.0</v>
      </c>
      <c r="E1201" s="15">
        <v>0.0</v>
      </c>
      <c r="F1201" s="8" t="s">
        <v>711</v>
      </c>
      <c r="G1201" s="8" t="s">
        <v>300</v>
      </c>
      <c r="H1201" s="40"/>
      <c r="I1201" s="41"/>
      <c r="J1201" s="16"/>
      <c r="K1201" s="21"/>
      <c r="L1201" s="21"/>
      <c r="M1201" s="21"/>
      <c r="N1201" s="18"/>
      <c r="O1201" s="13"/>
      <c r="P1201" s="41"/>
      <c r="Q1201" s="41"/>
      <c r="R1201" s="41"/>
      <c r="S1201" s="41"/>
      <c r="T1201" s="41"/>
      <c r="U1201" s="41"/>
    </row>
    <row r="1202">
      <c r="A1202" s="15" t="str">
        <f t="shared" si="132"/>
        <v>E47:0f</v>
      </c>
      <c r="B1202" s="15" t="s">
        <v>273</v>
      </c>
      <c r="C1202" s="8">
        <v>4.0</v>
      </c>
      <c r="D1202" s="8">
        <v>7.0</v>
      </c>
      <c r="E1202" s="15">
        <v>0.0</v>
      </c>
      <c r="F1202" s="8" t="s">
        <v>11</v>
      </c>
      <c r="G1202" s="15" t="s">
        <v>22</v>
      </c>
      <c r="H1202" s="15" t="s">
        <v>93</v>
      </c>
      <c r="I1202" s="15" t="s">
        <v>657</v>
      </c>
      <c r="J1202" s="16">
        <v>7.0</v>
      </c>
      <c r="K1202" s="21">
        <v>-56.0</v>
      </c>
      <c r="L1202" s="21">
        <v>-59.0</v>
      </c>
      <c r="M1202" s="21">
        <v>-56.0</v>
      </c>
      <c r="N1202" s="18" t="s">
        <v>26</v>
      </c>
      <c r="O1202" s="13" t="s">
        <v>287</v>
      </c>
      <c r="P1202" t="s">
        <v>57</v>
      </c>
      <c r="Q1202" t="s">
        <v>311</v>
      </c>
      <c r="R1202" t="s">
        <v>57</v>
      </c>
      <c r="S1202" t="s">
        <v>57</v>
      </c>
      <c r="T1202" t="s">
        <v>26</v>
      </c>
      <c r="U1202" t="s">
        <v>26</v>
      </c>
    </row>
    <row r="1203">
      <c r="A1203" s="15" t="str">
        <f t="shared" ref="A1203:A1204" si="133">if(OR(G1203="Secondary Relay",G1203="Prime Relay",G1203="Citadel Class Relay"),F1203,join("",if(B1203="East Rim","E",if(B1203="South Rim","S",if(B1203="West Rim","W","N"))),C1203,D1203,":",E1203,if(F1203="S","",F1203)))</f>
        <v>E47:0g</v>
      </c>
      <c r="B1203" s="15" t="s">
        <v>273</v>
      </c>
      <c r="C1203" s="8">
        <v>4.0</v>
      </c>
      <c r="D1203" s="8">
        <v>7.0</v>
      </c>
      <c r="E1203" s="15">
        <v>0.0</v>
      </c>
      <c r="F1203" s="8" t="s">
        <v>12</v>
      </c>
      <c r="G1203" s="15" t="s">
        <v>22</v>
      </c>
      <c r="H1203" s="15" t="s">
        <v>87</v>
      </c>
      <c r="I1203" s="15" t="s">
        <v>442</v>
      </c>
      <c r="J1203" s="16">
        <v>8.0</v>
      </c>
      <c r="K1203" s="21">
        <v>-133.0</v>
      </c>
      <c r="L1203" s="21">
        <v>-186.0</v>
      </c>
      <c r="M1203" s="21">
        <v>-160.0</v>
      </c>
      <c r="N1203" s="18" t="s">
        <v>26</v>
      </c>
      <c r="O1203" s="13" t="s">
        <v>284</v>
      </c>
      <c r="P1203" t="s">
        <v>37</v>
      </c>
      <c r="Q1203" t="s">
        <v>57</v>
      </c>
      <c r="R1203" t="s">
        <v>57</v>
      </c>
      <c r="S1203" t="s">
        <v>37</v>
      </c>
      <c r="T1203" t="s">
        <v>47</v>
      </c>
      <c r="U1203" t="s">
        <v>26</v>
      </c>
    </row>
    <row r="1204" hidden="1">
      <c r="A1204" s="15" t="str">
        <f t="shared" si="133"/>
        <v>E47:0</v>
      </c>
      <c r="B1204" s="15" t="s">
        <v>273</v>
      </c>
      <c r="C1204" s="15">
        <v>4.0</v>
      </c>
      <c r="D1204" s="15">
        <v>7.0</v>
      </c>
      <c r="E1204" s="15">
        <v>0.0</v>
      </c>
      <c r="F1204" s="8" t="s">
        <v>302</v>
      </c>
      <c r="G1204" s="8" t="s">
        <v>303</v>
      </c>
      <c r="H1204" s="15" t="s">
        <v>278</v>
      </c>
      <c r="I1204" s="15" t="s">
        <v>337</v>
      </c>
      <c r="J1204" s="16"/>
      <c r="K1204" s="21"/>
      <c r="L1204" s="21"/>
      <c r="M1204" s="21"/>
      <c r="N1204" s="18"/>
      <c r="O1204" s="13"/>
      <c r="P1204" t="s">
        <v>47</v>
      </c>
      <c r="Q1204" t="s">
        <v>276</v>
      </c>
      <c r="R1204" t="s">
        <v>276</v>
      </c>
      <c r="S1204" t="s">
        <v>47</v>
      </c>
      <c r="T1204" t="s">
        <v>37</v>
      </c>
      <c r="U1204" t="s">
        <v>26</v>
      </c>
    </row>
    <row r="1205" hidden="1">
      <c r="A1205" s="15" t="str">
        <f t="shared" ref="A1205:A1206" si="134">if(OR(G1205="Secondary Relay",G1205="Prime Relay"),F1205,join("",if(B1205="East Rim","E",if(B1205="South Rim","S",if(B1205="West Rim","W","N"))),C1205,D1205,":",E1205,if(F1205="S","",F1205)))</f>
        <v>E47:1a</v>
      </c>
      <c r="B1205" s="15" t="s">
        <v>273</v>
      </c>
      <c r="C1205" s="8">
        <v>4.0</v>
      </c>
      <c r="D1205" s="8">
        <v>7.0</v>
      </c>
      <c r="E1205" s="8">
        <v>1.0</v>
      </c>
      <c r="F1205" s="8" t="s">
        <v>6</v>
      </c>
      <c r="G1205" s="15" t="s">
        <v>23</v>
      </c>
      <c r="H1205" s="15" t="s">
        <v>88</v>
      </c>
      <c r="I1205" s="15" t="s">
        <v>493</v>
      </c>
      <c r="J1205" s="16">
        <v>0.0</v>
      </c>
      <c r="K1205" s="21">
        <v>274.0</v>
      </c>
      <c r="L1205" s="21">
        <v>183.0</v>
      </c>
      <c r="M1205" s="21">
        <v>230.0</v>
      </c>
      <c r="N1205" s="18" t="s">
        <v>26</v>
      </c>
      <c r="O1205" s="13" t="s">
        <v>329</v>
      </c>
      <c r="P1205" t="s">
        <v>311</v>
      </c>
      <c r="Q1205" t="s">
        <v>276</v>
      </c>
      <c r="R1205" t="s">
        <v>57</v>
      </c>
      <c r="S1205" t="s">
        <v>276</v>
      </c>
      <c r="T1205" t="s">
        <v>26</v>
      </c>
      <c r="U1205" t="s">
        <v>26</v>
      </c>
    </row>
    <row r="1206">
      <c r="A1206" s="15" t="str">
        <f t="shared" si="134"/>
        <v>E47:1b</v>
      </c>
      <c r="B1206" s="15" t="s">
        <v>273</v>
      </c>
      <c r="C1206" s="8">
        <v>4.0</v>
      </c>
      <c r="D1206" s="8">
        <v>7.0</v>
      </c>
      <c r="E1206" s="8">
        <v>1.0</v>
      </c>
      <c r="F1206" s="8" t="s">
        <v>7</v>
      </c>
      <c r="G1206" s="15" t="s">
        <v>22</v>
      </c>
      <c r="H1206" s="15" t="s">
        <v>93</v>
      </c>
      <c r="I1206" s="15" t="s">
        <v>712</v>
      </c>
      <c r="J1206" s="16">
        <v>7.0</v>
      </c>
      <c r="K1206" s="21">
        <v>-146.0</v>
      </c>
      <c r="L1206" s="21">
        <v>-198.0</v>
      </c>
      <c r="M1206" s="21">
        <v>-170.0</v>
      </c>
      <c r="N1206" s="18" t="s">
        <v>26</v>
      </c>
      <c r="O1206" s="13" t="s">
        <v>354</v>
      </c>
      <c r="P1206" t="s">
        <v>57</v>
      </c>
      <c r="Q1206" t="s">
        <v>276</v>
      </c>
      <c r="R1206" t="s">
        <v>57</v>
      </c>
      <c r="S1206" t="s">
        <v>37</v>
      </c>
      <c r="T1206" t="s">
        <v>26</v>
      </c>
      <c r="U1206" t="s">
        <v>26</v>
      </c>
    </row>
    <row r="1207" hidden="1">
      <c r="A1207" s="15" t="str">
        <f>if(OR(G1207="Secondary Relay",G1207="Prime Relay",G1207="Citadel Class Relay"),F1207,join("",if(B1207="East Rim","E",if(B1207="South Rim","S",if(B1207="West Rim","W","N"))),C1207,D1207,":",E1207,if(F1207="S","",F1207)))</f>
        <v>E47:1</v>
      </c>
      <c r="B1207" s="15" t="s">
        <v>273</v>
      </c>
      <c r="C1207" s="15">
        <v>4.0</v>
      </c>
      <c r="D1207" s="15">
        <v>7.0</v>
      </c>
      <c r="E1207" s="15">
        <v>1.0</v>
      </c>
      <c r="F1207" s="8" t="s">
        <v>302</v>
      </c>
      <c r="G1207" s="8" t="s">
        <v>303</v>
      </c>
      <c r="H1207" s="15" t="s">
        <v>288</v>
      </c>
      <c r="I1207" s="15" t="s">
        <v>713</v>
      </c>
      <c r="J1207" s="16"/>
      <c r="K1207" s="21"/>
      <c r="L1207" s="21"/>
      <c r="M1207" s="21"/>
      <c r="N1207" s="18"/>
      <c r="O1207" s="13"/>
      <c r="P1207" t="s">
        <v>37</v>
      </c>
      <c r="Q1207" t="s">
        <v>276</v>
      </c>
      <c r="R1207" t="s">
        <v>57</v>
      </c>
      <c r="S1207" t="s">
        <v>26</v>
      </c>
      <c r="T1207" t="s">
        <v>26</v>
      </c>
      <c r="U1207" t="s">
        <v>26</v>
      </c>
    </row>
    <row r="1208" hidden="1">
      <c r="A1208" s="15" t="str">
        <f t="shared" ref="A1208:A1210" si="135">if(OR(G1208="Secondary Relay",G1208="Prime Relay"),F1208,join("",if(B1208="East Rim","E",if(B1208="South Rim","S",if(B1208="West Rim","W","N"))),C1208,D1208,":",E1208,if(F1208="S","",F1208)))</f>
        <v>E47:2a</v>
      </c>
      <c r="B1208" s="15" t="s">
        <v>273</v>
      </c>
      <c r="C1208" s="8">
        <v>4.0</v>
      </c>
      <c r="D1208" s="8">
        <v>7.0</v>
      </c>
      <c r="E1208" s="8">
        <v>2.0</v>
      </c>
      <c r="F1208" s="8" t="s">
        <v>6</v>
      </c>
      <c r="G1208" s="15" t="s">
        <v>23</v>
      </c>
      <c r="H1208" s="15" t="s">
        <v>278</v>
      </c>
      <c r="I1208" s="15" t="s">
        <v>543</v>
      </c>
      <c r="J1208" s="16">
        <v>2.0</v>
      </c>
      <c r="K1208" s="21">
        <v>1555.0</v>
      </c>
      <c r="L1208" s="21">
        <v>728.0</v>
      </c>
      <c r="M1208" s="21">
        <v>1144.0</v>
      </c>
      <c r="N1208" s="18" t="s">
        <v>26</v>
      </c>
      <c r="O1208" s="13" t="s">
        <v>325</v>
      </c>
      <c r="P1208" t="s">
        <v>311</v>
      </c>
      <c r="Q1208" t="s">
        <v>57</v>
      </c>
      <c r="R1208" t="s">
        <v>57</v>
      </c>
      <c r="S1208" t="s">
        <v>26</v>
      </c>
      <c r="T1208" t="s">
        <v>37</v>
      </c>
      <c r="U1208" t="s">
        <v>37</v>
      </c>
    </row>
    <row r="1209" hidden="1">
      <c r="A1209" s="15" t="str">
        <f t="shared" si="135"/>
        <v>E47:2b</v>
      </c>
      <c r="B1209" s="15" t="s">
        <v>273</v>
      </c>
      <c r="C1209" s="8">
        <v>4.0</v>
      </c>
      <c r="D1209" s="8">
        <v>7.0</v>
      </c>
      <c r="E1209" s="8">
        <v>2.0</v>
      </c>
      <c r="F1209" s="8" t="s">
        <v>7</v>
      </c>
      <c r="G1209" s="15" t="s">
        <v>24</v>
      </c>
      <c r="H1209" s="15" t="s">
        <v>87</v>
      </c>
      <c r="I1209" s="15" t="s">
        <v>577</v>
      </c>
      <c r="J1209" s="16">
        <v>1.0</v>
      </c>
      <c r="K1209" s="21">
        <v>32.0</v>
      </c>
      <c r="L1209" s="21">
        <v>5.0</v>
      </c>
      <c r="M1209" s="21">
        <v>19.0</v>
      </c>
      <c r="N1209" s="18">
        <v>0.68</v>
      </c>
      <c r="O1209" s="13" t="s">
        <v>313</v>
      </c>
      <c r="P1209" t="s">
        <v>57</v>
      </c>
      <c r="Q1209" t="s">
        <v>57</v>
      </c>
      <c r="R1209" t="s">
        <v>57</v>
      </c>
      <c r="S1209" t="s">
        <v>47</v>
      </c>
      <c r="T1209" t="s">
        <v>26</v>
      </c>
      <c r="U1209" t="s">
        <v>47</v>
      </c>
    </row>
    <row r="1210" hidden="1">
      <c r="A1210" s="15" t="str">
        <f t="shared" si="135"/>
        <v>E47:2c</v>
      </c>
      <c r="B1210" s="15" t="s">
        <v>273</v>
      </c>
      <c r="C1210" s="8">
        <v>4.0</v>
      </c>
      <c r="D1210" s="8">
        <v>7.0</v>
      </c>
      <c r="E1210" s="8">
        <v>2.0</v>
      </c>
      <c r="F1210" s="8" t="s">
        <v>8</v>
      </c>
      <c r="G1210" s="15" t="s">
        <v>22</v>
      </c>
      <c r="H1210" s="15" t="s">
        <v>92</v>
      </c>
      <c r="I1210" s="15" t="s">
        <v>385</v>
      </c>
      <c r="J1210" s="16">
        <v>0.0</v>
      </c>
      <c r="K1210" s="21">
        <v>-122.0</v>
      </c>
      <c r="L1210" s="21">
        <v>-133.0</v>
      </c>
      <c r="M1210" s="21">
        <v>-130.0</v>
      </c>
      <c r="N1210" s="18" t="s">
        <v>26</v>
      </c>
      <c r="O1210" s="13" t="s">
        <v>419</v>
      </c>
      <c r="P1210" t="s">
        <v>57</v>
      </c>
      <c r="Q1210" t="s">
        <v>37</v>
      </c>
      <c r="R1210" t="s">
        <v>57</v>
      </c>
      <c r="S1210" t="s">
        <v>47</v>
      </c>
      <c r="T1210" t="s">
        <v>26</v>
      </c>
      <c r="U1210" t="s">
        <v>26</v>
      </c>
    </row>
    <row r="1211" hidden="1">
      <c r="A1211" s="15" t="str">
        <f>if(OR(G1211="Secondary Relay",G1211="Prime Relay",G1211="Citadel Class Relay"),F1211,join("",if(B1211="East Rim","E",if(B1211="South Rim","S",if(B1211="West Rim","W","N"))),C1211,D1211,":",E1211,if(F1211="S","",F1211)))</f>
        <v>E47:2</v>
      </c>
      <c r="B1211" s="15" t="s">
        <v>273</v>
      </c>
      <c r="C1211" s="15">
        <v>4.0</v>
      </c>
      <c r="D1211" s="15">
        <v>7.0</v>
      </c>
      <c r="E1211" s="15">
        <v>2.0</v>
      </c>
      <c r="F1211" s="8" t="s">
        <v>302</v>
      </c>
      <c r="G1211" s="8" t="s">
        <v>303</v>
      </c>
      <c r="H1211" s="15" t="s">
        <v>278</v>
      </c>
      <c r="I1211" s="15" t="s">
        <v>651</v>
      </c>
      <c r="J1211" s="16"/>
      <c r="K1211" s="21"/>
      <c r="L1211" s="21"/>
      <c r="M1211" s="21"/>
      <c r="N1211" s="18"/>
      <c r="O1211" s="13"/>
      <c r="P1211" t="s">
        <v>57</v>
      </c>
      <c r="Q1211" t="s">
        <v>276</v>
      </c>
      <c r="R1211" t="s">
        <v>276</v>
      </c>
      <c r="S1211" t="s">
        <v>37</v>
      </c>
      <c r="T1211" t="s">
        <v>26</v>
      </c>
      <c r="U1211" t="s">
        <v>26</v>
      </c>
    </row>
    <row r="1212">
      <c r="A1212" s="15" t="str">
        <f t="shared" ref="A1212:A1214" si="136">if(OR(G1212="Secondary Relay",G1212="Prime Relay"),F1212,join("",if(B1212="East Rim","E",if(B1212="South Rim","S",if(B1212="West Rim","W","N"))),C1212,D1212,":",E1212,if(F1212="S","",F1212)))</f>
        <v>E47:3a</v>
      </c>
      <c r="B1212" s="15" t="s">
        <v>273</v>
      </c>
      <c r="C1212" s="8">
        <v>4.0</v>
      </c>
      <c r="D1212" s="8">
        <v>7.0</v>
      </c>
      <c r="E1212" s="8">
        <v>3.0</v>
      </c>
      <c r="F1212" s="8" t="s">
        <v>6</v>
      </c>
      <c r="G1212" s="15" t="s">
        <v>22</v>
      </c>
      <c r="H1212" s="15" t="s">
        <v>92</v>
      </c>
      <c r="I1212" s="15" t="s">
        <v>355</v>
      </c>
      <c r="J1212" s="16">
        <v>1.0</v>
      </c>
      <c r="K1212" s="21">
        <v>-54.0</v>
      </c>
      <c r="L1212" s="21">
        <v>-114.0</v>
      </c>
      <c r="M1212" s="21">
        <v>-82.0</v>
      </c>
      <c r="N1212" s="18" t="s">
        <v>26</v>
      </c>
      <c r="O1212" s="13" t="s">
        <v>313</v>
      </c>
      <c r="P1212" t="s">
        <v>57</v>
      </c>
      <c r="Q1212" t="s">
        <v>311</v>
      </c>
      <c r="R1212" t="s">
        <v>57</v>
      </c>
      <c r="S1212" t="s">
        <v>47</v>
      </c>
      <c r="T1212" t="s">
        <v>26</v>
      </c>
      <c r="U1212" t="s">
        <v>47</v>
      </c>
    </row>
    <row r="1213">
      <c r="A1213" s="15" t="str">
        <f t="shared" si="136"/>
        <v>E47:3b</v>
      </c>
      <c r="B1213" s="15" t="s">
        <v>273</v>
      </c>
      <c r="C1213" s="8">
        <v>4.0</v>
      </c>
      <c r="D1213" s="8">
        <v>7.0</v>
      </c>
      <c r="E1213" s="8">
        <v>3.0</v>
      </c>
      <c r="F1213" s="8" t="s">
        <v>7</v>
      </c>
      <c r="G1213" s="15" t="s">
        <v>22</v>
      </c>
      <c r="H1213" s="15" t="s">
        <v>92</v>
      </c>
      <c r="I1213" s="15" t="s">
        <v>328</v>
      </c>
      <c r="J1213" s="16">
        <v>3.0</v>
      </c>
      <c r="K1213" s="21">
        <v>-164.0</v>
      </c>
      <c r="L1213" s="21">
        <v>-166.0</v>
      </c>
      <c r="M1213" s="21">
        <v>-164.0</v>
      </c>
      <c r="N1213" s="18" t="s">
        <v>26</v>
      </c>
      <c r="O1213" s="13" t="s">
        <v>293</v>
      </c>
      <c r="P1213" t="s">
        <v>26</v>
      </c>
      <c r="Q1213" t="s">
        <v>276</v>
      </c>
      <c r="R1213" t="s">
        <v>26</v>
      </c>
      <c r="S1213" t="s">
        <v>47</v>
      </c>
      <c r="T1213" t="s">
        <v>26</v>
      </c>
      <c r="U1213" t="s">
        <v>37</v>
      </c>
    </row>
    <row r="1214">
      <c r="A1214" s="15" t="str">
        <f t="shared" si="136"/>
        <v>E47:3c</v>
      </c>
      <c r="B1214" s="15" t="s">
        <v>273</v>
      </c>
      <c r="C1214" s="8">
        <v>4.0</v>
      </c>
      <c r="D1214" s="8">
        <v>7.0</v>
      </c>
      <c r="E1214" s="8">
        <v>3.0</v>
      </c>
      <c r="F1214" s="8" t="s">
        <v>8</v>
      </c>
      <c r="G1214" s="15" t="s">
        <v>22</v>
      </c>
      <c r="H1214" s="15" t="s">
        <v>93</v>
      </c>
      <c r="I1214" s="15" t="s">
        <v>714</v>
      </c>
      <c r="J1214" s="16">
        <v>14.0</v>
      </c>
      <c r="K1214" s="21">
        <v>-229.0</v>
      </c>
      <c r="L1214" s="21">
        <v>-233.0</v>
      </c>
      <c r="M1214" s="21">
        <v>-230.0</v>
      </c>
      <c r="N1214" s="18" t="s">
        <v>26</v>
      </c>
      <c r="O1214" s="13" t="s">
        <v>329</v>
      </c>
      <c r="P1214" t="s">
        <v>47</v>
      </c>
      <c r="Q1214" t="s">
        <v>311</v>
      </c>
      <c r="R1214" t="s">
        <v>47</v>
      </c>
      <c r="S1214" t="s">
        <v>26</v>
      </c>
      <c r="T1214" t="s">
        <v>26</v>
      </c>
      <c r="U1214" t="s">
        <v>26</v>
      </c>
    </row>
    <row r="1215" hidden="1">
      <c r="A1215" s="15" t="str">
        <f>if(OR(G1215="Secondary Relay",G1215="Prime Relay",G1215="Citadel Class Relay"),F1215,join("",if(B1215="East Rim","E",if(B1215="South Rim","S",if(B1215="West Rim","W","N"))),C1215,D1215,":",E1215,if(F1215="S","",F1215)))</f>
        <v>E47:3</v>
      </c>
      <c r="B1215" s="15" t="s">
        <v>273</v>
      </c>
      <c r="C1215" s="15">
        <v>4.0</v>
      </c>
      <c r="D1215" s="15">
        <v>7.0</v>
      </c>
      <c r="E1215" s="15">
        <v>3.0</v>
      </c>
      <c r="F1215" s="8" t="s">
        <v>302</v>
      </c>
      <c r="G1215" s="8" t="s">
        <v>303</v>
      </c>
      <c r="H1215" s="15" t="s">
        <v>278</v>
      </c>
      <c r="I1215" s="15" t="s">
        <v>483</v>
      </c>
      <c r="J1215" s="16"/>
      <c r="K1215" s="21"/>
      <c r="L1215" s="21"/>
      <c r="M1215" s="21"/>
      <c r="N1215" s="18"/>
      <c r="O1215" s="13"/>
      <c r="P1215" t="s">
        <v>276</v>
      </c>
      <c r="Q1215" t="s">
        <v>57</v>
      </c>
      <c r="R1215" t="s">
        <v>57</v>
      </c>
      <c r="S1215" t="s">
        <v>47</v>
      </c>
      <c r="T1215" t="s">
        <v>26</v>
      </c>
      <c r="U1215" t="s">
        <v>26</v>
      </c>
    </row>
    <row r="1216" hidden="1">
      <c r="A1216" s="15" t="str">
        <f t="shared" ref="A1216:A1220" si="137">if(OR(G1216="Secondary Relay",G1216="Prime Relay"),F1216,join("",if(B1216="East Rim","E",if(B1216="South Rim","S",if(B1216="West Rim","W","N"))),C1216,D1216,":",E1216,if(F1216="S","",F1216)))</f>
        <v>E50:0a</v>
      </c>
      <c r="B1216" s="15" t="s">
        <v>273</v>
      </c>
      <c r="C1216" s="8">
        <v>5.0</v>
      </c>
      <c r="D1216" s="8">
        <v>0.0</v>
      </c>
      <c r="E1216" s="15">
        <v>0.0</v>
      </c>
      <c r="F1216" s="8" t="s">
        <v>6</v>
      </c>
      <c r="G1216" s="15" t="s">
        <v>23</v>
      </c>
      <c r="H1216" s="15" t="s">
        <v>288</v>
      </c>
      <c r="I1216" s="15" t="s">
        <v>493</v>
      </c>
      <c r="J1216" s="16">
        <v>0.0</v>
      </c>
      <c r="K1216" s="21">
        <v>530.0</v>
      </c>
      <c r="L1216" s="21">
        <v>521.0</v>
      </c>
      <c r="M1216" s="21">
        <v>526.0</v>
      </c>
      <c r="N1216" s="18" t="s">
        <v>26</v>
      </c>
      <c r="O1216" s="13" t="s">
        <v>417</v>
      </c>
      <c r="P1216" t="s">
        <v>57</v>
      </c>
      <c r="Q1216" t="s">
        <v>276</v>
      </c>
      <c r="R1216" t="s">
        <v>57</v>
      </c>
      <c r="S1216" t="s">
        <v>37</v>
      </c>
      <c r="T1216" t="s">
        <v>26</v>
      </c>
      <c r="U1216" t="s">
        <v>26</v>
      </c>
    </row>
    <row r="1217">
      <c r="A1217" s="15" t="str">
        <f t="shared" si="137"/>
        <v>E50:0b</v>
      </c>
      <c r="B1217" s="15" t="s">
        <v>273</v>
      </c>
      <c r="C1217" s="8">
        <v>5.0</v>
      </c>
      <c r="D1217" s="8">
        <v>0.0</v>
      </c>
      <c r="E1217" s="15">
        <v>0.0</v>
      </c>
      <c r="F1217" s="8" t="s">
        <v>7</v>
      </c>
      <c r="G1217" s="15" t="s">
        <v>22</v>
      </c>
      <c r="H1217" s="15" t="s">
        <v>91</v>
      </c>
      <c r="I1217" s="15" t="s">
        <v>715</v>
      </c>
      <c r="J1217" s="16">
        <v>12.0</v>
      </c>
      <c r="K1217" s="21">
        <v>-26.0</v>
      </c>
      <c r="L1217" s="21">
        <v>-100.0</v>
      </c>
      <c r="M1217" s="21">
        <v>-63.0</v>
      </c>
      <c r="N1217" s="18" t="s">
        <v>26</v>
      </c>
      <c r="O1217" s="13" t="s">
        <v>379</v>
      </c>
      <c r="P1217" t="s">
        <v>37</v>
      </c>
      <c r="Q1217" t="s">
        <v>276</v>
      </c>
      <c r="R1217" t="s">
        <v>276</v>
      </c>
      <c r="S1217" t="s">
        <v>47</v>
      </c>
      <c r="T1217" t="s">
        <v>37</v>
      </c>
      <c r="U1217" t="s">
        <v>26</v>
      </c>
    </row>
    <row r="1218">
      <c r="A1218" s="15" t="str">
        <f t="shared" si="137"/>
        <v>E50:0c</v>
      </c>
      <c r="B1218" s="15" t="s">
        <v>273</v>
      </c>
      <c r="C1218" s="8">
        <v>5.0</v>
      </c>
      <c r="D1218" s="8">
        <v>0.0</v>
      </c>
      <c r="E1218" s="15">
        <v>0.0</v>
      </c>
      <c r="F1218" s="8" t="s">
        <v>8</v>
      </c>
      <c r="G1218" s="15" t="s">
        <v>22</v>
      </c>
      <c r="H1218" s="15" t="s">
        <v>91</v>
      </c>
      <c r="I1218" s="15" t="s">
        <v>363</v>
      </c>
      <c r="J1218" s="16">
        <v>20.0</v>
      </c>
      <c r="K1218" s="21">
        <v>-143.0</v>
      </c>
      <c r="L1218" s="21">
        <v>-150.0</v>
      </c>
      <c r="M1218" s="21">
        <v>-147.0</v>
      </c>
      <c r="N1218" s="18" t="s">
        <v>26</v>
      </c>
      <c r="O1218" s="13" t="s">
        <v>315</v>
      </c>
      <c r="P1218" t="s">
        <v>276</v>
      </c>
      <c r="Q1218" t="s">
        <v>57</v>
      </c>
      <c r="R1218" t="s">
        <v>57</v>
      </c>
      <c r="S1218" t="s">
        <v>26</v>
      </c>
      <c r="T1218" t="s">
        <v>26</v>
      </c>
      <c r="U1218" t="s">
        <v>311</v>
      </c>
    </row>
    <row r="1219" hidden="1">
      <c r="A1219" s="15" t="str">
        <f t="shared" si="137"/>
        <v>E50:0d</v>
      </c>
      <c r="B1219" s="15" t="s">
        <v>273</v>
      </c>
      <c r="C1219" s="8">
        <v>5.0</v>
      </c>
      <c r="D1219" s="8">
        <v>0.0</v>
      </c>
      <c r="E1219" s="15">
        <v>0.0</v>
      </c>
      <c r="F1219" s="8" t="s">
        <v>9</v>
      </c>
      <c r="G1219" s="15" t="s">
        <v>23</v>
      </c>
      <c r="H1219" s="15" t="s">
        <v>92</v>
      </c>
      <c r="I1219" s="15" t="s">
        <v>689</v>
      </c>
      <c r="J1219" s="16">
        <v>1.0</v>
      </c>
      <c r="K1219" s="21">
        <v>-204.0</v>
      </c>
      <c r="L1219" s="21">
        <v>-237.0</v>
      </c>
      <c r="M1219" s="21">
        <v>-223.0</v>
      </c>
      <c r="N1219" s="18" t="s">
        <v>281</v>
      </c>
      <c r="O1219" s="13" t="s">
        <v>297</v>
      </c>
      <c r="P1219" t="s">
        <v>311</v>
      </c>
      <c r="Q1219" t="s">
        <v>276</v>
      </c>
      <c r="R1219" t="s">
        <v>276</v>
      </c>
      <c r="S1219" t="s">
        <v>26</v>
      </c>
      <c r="T1219" t="s">
        <v>26</v>
      </c>
      <c r="U1219" t="s">
        <v>26</v>
      </c>
    </row>
    <row r="1220">
      <c r="A1220" s="15" t="str">
        <f t="shared" si="137"/>
        <v>E50:0e</v>
      </c>
      <c r="B1220" s="15" t="s">
        <v>273</v>
      </c>
      <c r="C1220" s="8">
        <v>5.0</v>
      </c>
      <c r="D1220" s="8">
        <v>0.0</v>
      </c>
      <c r="E1220" s="15">
        <v>0.0</v>
      </c>
      <c r="F1220" s="8" t="s">
        <v>10</v>
      </c>
      <c r="G1220" s="15" t="s">
        <v>22</v>
      </c>
      <c r="H1220" s="15" t="s">
        <v>93</v>
      </c>
      <c r="I1220" s="15" t="s">
        <v>716</v>
      </c>
      <c r="J1220" s="16">
        <v>17.0</v>
      </c>
      <c r="K1220" s="21">
        <v>-208.0</v>
      </c>
      <c r="L1220" s="21">
        <v>-215.0</v>
      </c>
      <c r="M1220" s="21">
        <v>-212.0</v>
      </c>
      <c r="N1220" s="18" t="s">
        <v>26</v>
      </c>
      <c r="O1220" s="13" t="s">
        <v>386</v>
      </c>
      <c r="P1220" t="s">
        <v>37</v>
      </c>
      <c r="Q1220" t="s">
        <v>276</v>
      </c>
      <c r="R1220" t="s">
        <v>276</v>
      </c>
      <c r="S1220" t="s">
        <v>47</v>
      </c>
      <c r="T1220" t="s">
        <v>37</v>
      </c>
      <c r="U1220" t="s">
        <v>26</v>
      </c>
    </row>
    <row r="1221" hidden="1">
      <c r="A1221" s="15" t="str">
        <f t="shared" ref="A1221:A1222" si="138">if(OR(G1221="Secondary Relay",G1221="Prime Relay",G1221="Citadel Class Relay"),F1221,join("",if(B1221="East Rim","E",if(B1221="South Rim","S",if(B1221="West Rim","W","N"))),C1221,D1221,":",E1221,if(F1221="S","",F1221)))</f>
        <v>E50 Secondary Relay</v>
      </c>
      <c r="B1221" s="15" t="s">
        <v>273</v>
      </c>
      <c r="C1221" s="8">
        <v>5.0</v>
      </c>
      <c r="D1221" s="8">
        <v>0.0</v>
      </c>
      <c r="E1221" s="15">
        <v>0.0</v>
      </c>
      <c r="F1221" s="8" t="s">
        <v>717</v>
      </c>
      <c r="G1221" s="8" t="s">
        <v>300</v>
      </c>
      <c r="H1221" s="40"/>
      <c r="I1221" s="41"/>
      <c r="J1221" s="16"/>
      <c r="K1221" s="21"/>
      <c r="L1221" s="21"/>
      <c r="M1221" s="21"/>
      <c r="N1221" s="18"/>
      <c r="O1221" s="13"/>
      <c r="P1221" s="41"/>
      <c r="Q1221" s="41"/>
      <c r="R1221" s="41"/>
      <c r="S1221" s="41"/>
      <c r="T1221" s="41"/>
      <c r="U1221" s="41"/>
    </row>
    <row r="1222" hidden="1">
      <c r="A1222" s="15" t="str">
        <f t="shared" si="138"/>
        <v>E50:0</v>
      </c>
      <c r="B1222" s="15" t="s">
        <v>273</v>
      </c>
      <c r="C1222" s="15">
        <v>5.0</v>
      </c>
      <c r="D1222" s="15">
        <v>0.0</v>
      </c>
      <c r="E1222" s="15">
        <v>0.0</v>
      </c>
      <c r="F1222" s="8" t="s">
        <v>302</v>
      </c>
      <c r="G1222" s="8" t="s">
        <v>303</v>
      </c>
      <c r="H1222" s="15" t="s">
        <v>278</v>
      </c>
      <c r="I1222" s="15" t="s">
        <v>321</v>
      </c>
      <c r="J1222" s="16"/>
      <c r="K1222" s="21"/>
      <c r="L1222" s="21"/>
      <c r="M1222" s="21"/>
      <c r="N1222" s="18"/>
      <c r="O1222" s="13"/>
      <c r="P1222" t="s">
        <v>276</v>
      </c>
      <c r="Q1222" t="s">
        <v>57</v>
      </c>
      <c r="R1222" t="s">
        <v>276</v>
      </c>
      <c r="S1222" t="s">
        <v>37</v>
      </c>
      <c r="T1222" t="s">
        <v>37</v>
      </c>
      <c r="U1222" t="s">
        <v>26</v>
      </c>
    </row>
    <row r="1223" hidden="1">
      <c r="A1223" s="15" t="str">
        <f t="shared" ref="A1223:A1230" si="139">if(OR(G1223="Secondary Relay",G1223="Prime Relay"),F1223,join("",if(B1223="East Rim","E",if(B1223="South Rim","S",if(B1223="West Rim","W","N"))),C1223,D1223,":",E1223,if(F1223="S","",F1223)))</f>
        <v>E50:1a</v>
      </c>
      <c r="B1223" s="15" t="s">
        <v>273</v>
      </c>
      <c r="C1223" s="8">
        <v>5.0</v>
      </c>
      <c r="D1223" s="8">
        <v>0.0</v>
      </c>
      <c r="E1223" s="8">
        <v>1.0</v>
      </c>
      <c r="F1223" s="8" t="s">
        <v>6</v>
      </c>
      <c r="G1223" s="15" t="s">
        <v>24</v>
      </c>
      <c r="H1223" s="15" t="s">
        <v>316</v>
      </c>
      <c r="I1223" s="15" t="s">
        <v>718</v>
      </c>
      <c r="J1223" s="16">
        <v>2.0</v>
      </c>
      <c r="K1223" s="21">
        <v>41.0</v>
      </c>
      <c r="L1223" s="21">
        <v>31.0</v>
      </c>
      <c r="M1223" s="21">
        <v>36.0</v>
      </c>
      <c r="N1223" s="18">
        <v>0.21</v>
      </c>
      <c r="O1223" s="13" t="s">
        <v>405</v>
      </c>
      <c r="P1223" t="s">
        <v>57</v>
      </c>
      <c r="Q1223" t="s">
        <v>57</v>
      </c>
      <c r="R1223" t="s">
        <v>276</v>
      </c>
      <c r="S1223" t="s">
        <v>47</v>
      </c>
      <c r="T1223" t="s">
        <v>47</v>
      </c>
      <c r="U1223" t="s">
        <v>26</v>
      </c>
    </row>
    <row r="1224">
      <c r="A1224" s="15" t="str">
        <f t="shared" si="139"/>
        <v>E50:1b</v>
      </c>
      <c r="B1224" s="15" t="s">
        <v>273</v>
      </c>
      <c r="C1224" s="8">
        <v>5.0</v>
      </c>
      <c r="D1224" s="8">
        <v>0.0</v>
      </c>
      <c r="E1224" s="8">
        <v>1.0</v>
      </c>
      <c r="F1224" s="8" t="s">
        <v>7</v>
      </c>
      <c r="G1224" s="15" t="s">
        <v>22</v>
      </c>
      <c r="H1224" s="15" t="s">
        <v>87</v>
      </c>
      <c r="I1224" s="15" t="s">
        <v>422</v>
      </c>
      <c r="J1224" s="16">
        <v>8.0</v>
      </c>
      <c r="K1224" s="21">
        <v>-41.0</v>
      </c>
      <c r="L1224" s="21">
        <v>-89.0</v>
      </c>
      <c r="M1224" s="21">
        <v>-63.0</v>
      </c>
      <c r="N1224" s="18" t="s">
        <v>26</v>
      </c>
      <c r="O1224" s="13" t="s">
        <v>293</v>
      </c>
      <c r="P1224" t="s">
        <v>276</v>
      </c>
      <c r="Q1224" t="s">
        <v>276</v>
      </c>
      <c r="R1224" t="s">
        <v>311</v>
      </c>
      <c r="S1224" t="s">
        <v>57</v>
      </c>
      <c r="T1224" t="s">
        <v>37</v>
      </c>
      <c r="U1224" t="s">
        <v>26</v>
      </c>
    </row>
    <row r="1225">
      <c r="A1225" s="15" t="str">
        <f t="shared" si="139"/>
        <v>E50:1c</v>
      </c>
      <c r="B1225" s="15" t="s">
        <v>273</v>
      </c>
      <c r="C1225" s="8">
        <v>5.0</v>
      </c>
      <c r="D1225" s="8">
        <v>0.0</v>
      </c>
      <c r="E1225" s="8">
        <v>1.0</v>
      </c>
      <c r="F1225" s="8" t="s">
        <v>8</v>
      </c>
      <c r="G1225" s="15" t="s">
        <v>22</v>
      </c>
      <c r="H1225" s="15" t="s">
        <v>93</v>
      </c>
      <c r="I1225" s="15" t="s">
        <v>719</v>
      </c>
      <c r="J1225" s="16">
        <v>4.0</v>
      </c>
      <c r="K1225" s="21">
        <v>-57.0</v>
      </c>
      <c r="L1225" s="21">
        <v>-138.0</v>
      </c>
      <c r="M1225" s="21">
        <v>-99.0</v>
      </c>
      <c r="N1225" s="18" t="s">
        <v>26</v>
      </c>
      <c r="O1225" s="13" t="s">
        <v>419</v>
      </c>
      <c r="P1225" t="s">
        <v>57</v>
      </c>
      <c r="Q1225" t="s">
        <v>57</v>
      </c>
      <c r="R1225" t="s">
        <v>57</v>
      </c>
      <c r="S1225" t="s">
        <v>37</v>
      </c>
      <c r="T1225" t="s">
        <v>26</v>
      </c>
      <c r="U1225" t="s">
        <v>37</v>
      </c>
    </row>
    <row r="1226">
      <c r="A1226" s="15" t="str">
        <f t="shared" si="139"/>
        <v>E50:1d</v>
      </c>
      <c r="B1226" s="15" t="s">
        <v>273</v>
      </c>
      <c r="C1226" s="8">
        <v>5.0</v>
      </c>
      <c r="D1226" s="8">
        <v>0.0</v>
      </c>
      <c r="E1226" s="8">
        <v>1.0</v>
      </c>
      <c r="F1226" s="8" t="s">
        <v>9</v>
      </c>
      <c r="G1226" s="15" t="s">
        <v>22</v>
      </c>
      <c r="H1226" s="15" t="s">
        <v>89</v>
      </c>
      <c r="I1226" s="15" t="s">
        <v>442</v>
      </c>
      <c r="J1226" s="16">
        <v>1.0</v>
      </c>
      <c r="K1226" s="21">
        <v>-106.0</v>
      </c>
      <c r="L1226" s="21">
        <v>-194.0</v>
      </c>
      <c r="M1226" s="21">
        <v>-148.0</v>
      </c>
      <c r="N1226" s="18" t="s">
        <v>26</v>
      </c>
      <c r="O1226" s="13" t="s">
        <v>315</v>
      </c>
      <c r="P1226" t="s">
        <v>57</v>
      </c>
      <c r="Q1226" t="s">
        <v>57</v>
      </c>
      <c r="R1226" t="s">
        <v>57</v>
      </c>
      <c r="S1226" t="s">
        <v>26</v>
      </c>
      <c r="T1226" t="s">
        <v>26</v>
      </c>
      <c r="U1226" t="s">
        <v>47</v>
      </c>
    </row>
    <row r="1227">
      <c r="A1227" s="15" t="str">
        <f t="shared" si="139"/>
        <v>E50:1e</v>
      </c>
      <c r="B1227" s="15" t="s">
        <v>273</v>
      </c>
      <c r="C1227" s="8">
        <v>5.0</v>
      </c>
      <c r="D1227" s="8">
        <v>0.0</v>
      </c>
      <c r="E1227" s="8">
        <v>1.0</v>
      </c>
      <c r="F1227" s="8" t="s">
        <v>10</v>
      </c>
      <c r="G1227" s="15" t="s">
        <v>22</v>
      </c>
      <c r="H1227" s="15" t="s">
        <v>91</v>
      </c>
      <c r="I1227" s="15" t="s">
        <v>720</v>
      </c>
      <c r="J1227" s="16">
        <v>24.0</v>
      </c>
      <c r="K1227" s="21">
        <v>-107.0</v>
      </c>
      <c r="L1227" s="21">
        <v>-132.0</v>
      </c>
      <c r="M1227" s="21">
        <v>-120.0</v>
      </c>
      <c r="N1227" s="18" t="s">
        <v>26</v>
      </c>
      <c r="O1227" s="13" t="s">
        <v>386</v>
      </c>
      <c r="P1227" t="s">
        <v>276</v>
      </c>
      <c r="Q1227" t="s">
        <v>311</v>
      </c>
      <c r="R1227" t="s">
        <v>57</v>
      </c>
      <c r="S1227" t="s">
        <v>37</v>
      </c>
      <c r="T1227" t="s">
        <v>37</v>
      </c>
      <c r="U1227" t="s">
        <v>26</v>
      </c>
    </row>
    <row r="1228" hidden="1">
      <c r="A1228" s="15" t="str">
        <f t="shared" si="139"/>
        <v>E50-E46 Primary Relay</v>
      </c>
      <c r="B1228" s="15" t="s">
        <v>273</v>
      </c>
      <c r="C1228" s="15">
        <v>5.0</v>
      </c>
      <c r="D1228" s="15">
        <v>0.0</v>
      </c>
      <c r="E1228" s="15">
        <v>1.0</v>
      </c>
      <c r="F1228" s="8" t="s">
        <v>721</v>
      </c>
      <c r="G1228" s="8" t="s">
        <v>219</v>
      </c>
      <c r="H1228" s="40"/>
      <c r="I1228" s="41"/>
      <c r="J1228" s="16"/>
      <c r="K1228" s="21"/>
      <c r="L1228" s="21"/>
      <c r="M1228" s="21"/>
      <c r="N1228" s="18"/>
      <c r="O1228" s="13"/>
      <c r="P1228" s="41"/>
      <c r="Q1228" s="41"/>
      <c r="R1228" s="41"/>
      <c r="S1228" s="41"/>
      <c r="T1228" s="41"/>
      <c r="U1228" s="41"/>
    </row>
    <row r="1229">
      <c r="A1229" s="15" t="str">
        <f t="shared" si="139"/>
        <v>E50:1f</v>
      </c>
      <c r="B1229" s="15" t="s">
        <v>273</v>
      </c>
      <c r="C1229" s="8">
        <v>5.0</v>
      </c>
      <c r="D1229" s="8">
        <v>0.0</v>
      </c>
      <c r="E1229" s="8">
        <v>1.0</v>
      </c>
      <c r="F1229" s="8" t="s">
        <v>11</v>
      </c>
      <c r="G1229" s="15" t="s">
        <v>22</v>
      </c>
      <c r="H1229" s="15" t="s">
        <v>91</v>
      </c>
      <c r="I1229" s="15" t="s">
        <v>722</v>
      </c>
      <c r="J1229" s="16">
        <v>18.0</v>
      </c>
      <c r="K1229" s="21">
        <v>-168.0</v>
      </c>
      <c r="L1229" s="21">
        <v>-178.0</v>
      </c>
      <c r="M1229" s="21">
        <v>-171.0</v>
      </c>
      <c r="N1229" s="18" t="s">
        <v>26</v>
      </c>
      <c r="O1229" s="13" t="s">
        <v>287</v>
      </c>
      <c r="P1229" t="s">
        <v>57</v>
      </c>
      <c r="Q1229" t="s">
        <v>57</v>
      </c>
      <c r="R1229" t="s">
        <v>57</v>
      </c>
      <c r="S1229" t="s">
        <v>57</v>
      </c>
      <c r="T1229" t="s">
        <v>57</v>
      </c>
      <c r="U1229" t="s">
        <v>26</v>
      </c>
    </row>
    <row r="1230" hidden="1">
      <c r="A1230" s="15" t="str">
        <f t="shared" si="139"/>
        <v>E50:1g</v>
      </c>
      <c r="B1230" s="15" t="s">
        <v>273</v>
      </c>
      <c r="C1230" s="8">
        <v>5.0</v>
      </c>
      <c r="D1230" s="8">
        <v>0.0</v>
      </c>
      <c r="E1230" s="8">
        <v>1.0</v>
      </c>
      <c r="F1230" s="8" t="s">
        <v>12</v>
      </c>
      <c r="G1230" s="15" t="s">
        <v>22</v>
      </c>
      <c r="H1230" s="15" t="s">
        <v>92</v>
      </c>
      <c r="I1230" s="15" t="s">
        <v>328</v>
      </c>
      <c r="J1230" s="16">
        <v>0.0</v>
      </c>
      <c r="K1230" s="21">
        <v>-169.0</v>
      </c>
      <c r="L1230" s="21">
        <v>-219.0</v>
      </c>
      <c r="M1230" s="21">
        <v>-195.0</v>
      </c>
      <c r="N1230" s="18" t="s">
        <v>26</v>
      </c>
      <c r="O1230" s="13" t="s">
        <v>310</v>
      </c>
      <c r="P1230" t="s">
        <v>311</v>
      </c>
      <c r="Q1230" t="s">
        <v>276</v>
      </c>
      <c r="R1230" t="s">
        <v>276</v>
      </c>
      <c r="S1230" t="s">
        <v>57</v>
      </c>
      <c r="T1230" t="s">
        <v>37</v>
      </c>
      <c r="U1230" t="s">
        <v>26</v>
      </c>
    </row>
    <row r="1231" hidden="1">
      <c r="A1231" s="15" t="str">
        <f t="shared" ref="A1231:A1232" si="140">if(OR(G1231="Secondary Relay",G1231="Prime Relay",G1231="Citadel Class Relay"),F1231,join("",if(B1231="East Rim","E",if(B1231="South Rim","S",if(B1231="West Rim","W","N"))),C1231,D1231,":",E1231,if(F1231="S","",F1231)))</f>
        <v>E50:1h</v>
      </c>
      <c r="B1231" s="15" t="s">
        <v>273</v>
      </c>
      <c r="C1231" s="8">
        <v>5.0</v>
      </c>
      <c r="D1231" s="8">
        <v>0.0</v>
      </c>
      <c r="E1231" s="8">
        <v>1.0</v>
      </c>
      <c r="F1231" s="8" t="s">
        <v>13</v>
      </c>
      <c r="G1231" s="15" t="s">
        <v>23</v>
      </c>
      <c r="H1231" s="15" t="s">
        <v>92</v>
      </c>
      <c r="I1231" s="15" t="s">
        <v>723</v>
      </c>
      <c r="J1231" s="16">
        <v>0.0</v>
      </c>
      <c r="K1231" s="21">
        <v>-249.0</v>
      </c>
      <c r="L1231" s="21">
        <v>-251.0</v>
      </c>
      <c r="M1231" s="21">
        <v>-248.0</v>
      </c>
      <c r="N1231" s="18" t="s">
        <v>281</v>
      </c>
      <c r="O1231" s="13" t="s">
        <v>384</v>
      </c>
      <c r="P1231" t="s">
        <v>276</v>
      </c>
      <c r="Q1231" t="s">
        <v>57</v>
      </c>
      <c r="R1231" t="s">
        <v>47</v>
      </c>
      <c r="S1231" t="s">
        <v>26</v>
      </c>
      <c r="T1231" t="s">
        <v>37</v>
      </c>
      <c r="U1231" t="s">
        <v>57</v>
      </c>
    </row>
    <row r="1232" hidden="1">
      <c r="A1232" s="15" t="str">
        <f t="shared" si="140"/>
        <v>E50:1</v>
      </c>
      <c r="B1232" s="15" t="s">
        <v>273</v>
      </c>
      <c r="C1232" s="15">
        <v>5.0</v>
      </c>
      <c r="D1232" s="15">
        <v>0.0</v>
      </c>
      <c r="E1232" s="15">
        <v>1.0</v>
      </c>
      <c r="F1232" s="8" t="s">
        <v>302</v>
      </c>
      <c r="G1232" s="8" t="s">
        <v>303</v>
      </c>
      <c r="H1232" s="15" t="s">
        <v>278</v>
      </c>
      <c r="I1232" s="15" t="s">
        <v>597</v>
      </c>
      <c r="J1232" s="16"/>
      <c r="K1232" s="21"/>
      <c r="L1232" s="21"/>
      <c r="M1232" s="21"/>
      <c r="N1232" s="18"/>
      <c r="O1232" s="13"/>
      <c r="P1232" t="s">
        <v>276</v>
      </c>
      <c r="Q1232" t="s">
        <v>57</v>
      </c>
      <c r="R1232" t="s">
        <v>57</v>
      </c>
      <c r="S1232" t="s">
        <v>57</v>
      </c>
      <c r="T1232" t="s">
        <v>26</v>
      </c>
      <c r="U1232" t="s">
        <v>26</v>
      </c>
    </row>
    <row r="1233" hidden="1">
      <c r="A1233" s="15" t="str">
        <f t="shared" ref="A1233:A1237" si="141">if(OR(G1233="Secondary Relay",G1233="Prime Relay"),F1233,join("",if(B1233="East Rim","E",if(B1233="South Rim","S",if(B1233="West Rim","W","N"))),C1233,D1233,":",E1233,if(F1233="S","",F1233)))</f>
        <v>E50:2a</v>
      </c>
      <c r="B1233" s="15" t="s">
        <v>273</v>
      </c>
      <c r="C1233" s="8">
        <v>5.0</v>
      </c>
      <c r="D1233" s="8">
        <v>0.0</v>
      </c>
      <c r="E1233" s="8">
        <v>2.0</v>
      </c>
      <c r="F1233" s="8" t="s">
        <v>6</v>
      </c>
      <c r="G1233" s="15" t="s">
        <v>23</v>
      </c>
      <c r="H1233" s="15" t="s">
        <v>93</v>
      </c>
      <c r="I1233" s="15" t="s">
        <v>292</v>
      </c>
      <c r="J1233" s="16">
        <v>2.0</v>
      </c>
      <c r="K1233" s="21">
        <v>645.0</v>
      </c>
      <c r="L1233" s="21">
        <v>590.0</v>
      </c>
      <c r="M1233" s="21">
        <v>619.0</v>
      </c>
      <c r="N1233" s="18" t="s">
        <v>26</v>
      </c>
      <c r="O1233" s="13" t="s">
        <v>282</v>
      </c>
      <c r="P1233" t="s">
        <v>311</v>
      </c>
      <c r="Q1233" t="s">
        <v>276</v>
      </c>
      <c r="R1233" t="s">
        <v>47</v>
      </c>
      <c r="S1233" t="s">
        <v>37</v>
      </c>
      <c r="T1233" t="s">
        <v>47</v>
      </c>
      <c r="U1233" t="s">
        <v>37</v>
      </c>
    </row>
    <row r="1234" hidden="1">
      <c r="A1234" s="15" t="str">
        <f t="shared" si="141"/>
        <v>E50:2b</v>
      </c>
      <c r="B1234" s="15" t="s">
        <v>273</v>
      </c>
      <c r="C1234" s="8">
        <v>5.0</v>
      </c>
      <c r="D1234" s="8">
        <v>0.0</v>
      </c>
      <c r="E1234" s="8">
        <v>2.0</v>
      </c>
      <c r="F1234" s="8" t="s">
        <v>7</v>
      </c>
      <c r="G1234" s="15" t="s">
        <v>23</v>
      </c>
      <c r="H1234" s="15" t="s">
        <v>92</v>
      </c>
      <c r="I1234" s="15" t="s">
        <v>724</v>
      </c>
      <c r="J1234" s="16">
        <v>1.0</v>
      </c>
      <c r="K1234" s="21">
        <v>-125.0</v>
      </c>
      <c r="L1234" s="21">
        <v>-174.0</v>
      </c>
      <c r="M1234" s="21">
        <v>-152.0</v>
      </c>
      <c r="N1234" s="18" t="s">
        <v>281</v>
      </c>
      <c r="O1234" s="13" t="s">
        <v>336</v>
      </c>
      <c r="P1234" t="s">
        <v>47</v>
      </c>
      <c r="Q1234" t="s">
        <v>276</v>
      </c>
      <c r="R1234" t="s">
        <v>57</v>
      </c>
      <c r="S1234" t="s">
        <v>26</v>
      </c>
      <c r="T1234" t="s">
        <v>47</v>
      </c>
      <c r="U1234" t="s">
        <v>26</v>
      </c>
    </row>
    <row r="1235">
      <c r="A1235" s="15" t="str">
        <f t="shared" si="141"/>
        <v>E50:2c</v>
      </c>
      <c r="B1235" s="15" t="s">
        <v>273</v>
      </c>
      <c r="C1235" s="8">
        <v>5.0</v>
      </c>
      <c r="D1235" s="8">
        <v>0.0</v>
      </c>
      <c r="E1235" s="8">
        <v>2.0</v>
      </c>
      <c r="F1235" s="8" t="s">
        <v>8</v>
      </c>
      <c r="G1235" s="15" t="s">
        <v>22</v>
      </c>
      <c r="H1235" s="15" t="s">
        <v>92</v>
      </c>
      <c r="I1235" s="15" t="s">
        <v>274</v>
      </c>
      <c r="J1235" s="16">
        <v>4.0</v>
      </c>
      <c r="K1235" s="21">
        <v>-202.0</v>
      </c>
      <c r="L1235" s="21">
        <v>-223.0</v>
      </c>
      <c r="M1235" s="21">
        <v>-215.0</v>
      </c>
      <c r="N1235" s="18" t="s">
        <v>26</v>
      </c>
      <c r="O1235" s="13" t="s">
        <v>323</v>
      </c>
      <c r="P1235" t="s">
        <v>276</v>
      </c>
      <c r="Q1235" t="s">
        <v>276</v>
      </c>
      <c r="R1235" t="s">
        <v>57</v>
      </c>
      <c r="S1235" t="s">
        <v>26</v>
      </c>
      <c r="T1235" t="s">
        <v>26</v>
      </c>
      <c r="U1235" t="s">
        <v>47</v>
      </c>
    </row>
    <row r="1236" hidden="1">
      <c r="A1236" s="15" t="str">
        <f t="shared" si="141"/>
        <v>E50:2d</v>
      </c>
      <c r="B1236" s="15" t="s">
        <v>273</v>
      </c>
      <c r="C1236" s="8">
        <v>5.0</v>
      </c>
      <c r="D1236" s="8">
        <v>0.0</v>
      </c>
      <c r="E1236" s="8">
        <v>2.0</v>
      </c>
      <c r="F1236" s="8" t="s">
        <v>9</v>
      </c>
      <c r="G1236" s="15" t="s">
        <v>22</v>
      </c>
      <c r="H1236" s="15" t="s">
        <v>92</v>
      </c>
      <c r="I1236" s="15" t="s">
        <v>274</v>
      </c>
      <c r="J1236" s="16">
        <v>0.0</v>
      </c>
      <c r="K1236" s="21">
        <v>-205.0</v>
      </c>
      <c r="L1236" s="21">
        <v>-258.0</v>
      </c>
      <c r="M1236" s="21">
        <v>-234.0</v>
      </c>
      <c r="N1236" s="18" t="s">
        <v>26</v>
      </c>
      <c r="O1236" s="13" t="s">
        <v>417</v>
      </c>
      <c r="P1236" t="s">
        <v>57</v>
      </c>
      <c r="Q1236" t="s">
        <v>276</v>
      </c>
      <c r="R1236" t="s">
        <v>276</v>
      </c>
      <c r="S1236" t="s">
        <v>26</v>
      </c>
      <c r="T1236" t="s">
        <v>311</v>
      </c>
      <c r="U1236" t="s">
        <v>26</v>
      </c>
    </row>
    <row r="1237" hidden="1">
      <c r="A1237" s="15" t="str">
        <f t="shared" si="141"/>
        <v>E50:2e</v>
      </c>
      <c r="B1237" s="15" t="s">
        <v>273</v>
      </c>
      <c r="C1237" s="8">
        <v>5.0</v>
      </c>
      <c r="D1237" s="8">
        <v>0.0</v>
      </c>
      <c r="E1237" s="8">
        <v>2.0</v>
      </c>
      <c r="F1237" s="8" t="s">
        <v>10</v>
      </c>
      <c r="G1237" s="15" t="s">
        <v>23</v>
      </c>
      <c r="H1237" s="15" t="s">
        <v>92</v>
      </c>
      <c r="I1237" s="15" t="s">
        <v>563</v>
      </c>
      <c r="J1237" s="16">
        <v>1.0</v>
      </c>
      <c r="K1237" s="21">
        <v>-211.0</v>
      </c>
      <c r="L1237" s="21">
        <v>-257.0</v>
      </c>
      <c r="M1237" s="21">
        <v>-234.0</v>
      </c>
      <c r="N1237" s="18" t="s">
        <v>281</v>
      </c>
      <c r="O1237" s="13" t="s">
        <v>419</v>
      </c>
      <c r="P1237" t="s">
        <v>57</v>
      </c>
      <c r="Q1237" t="s">
        <v>57</v>
      </c>
      <c r="R1237" t="s">
        <v>57</v>
      </c>
      <c r="S1237" t="s">
        <v>37</v>
      </c>
      <c r="T1237" t="s">
        <v>37</v>
      </c>
      <c r="U1237" t="s">
        <v>26</v>
      </c>
    </row>
    <row r="1238" hidden="1">
      <c r="A1238" s="15" t="str">
        <f>if(OR(G1238="Secondary Relay",G1238="Prime Relay",G1238="Citadel Class Relay"),F1238,join("",if(B1238="East Rim","E",if(B1238="South Rim","S",if(B1238="West Rim","W","N"))),C1238,D1238,":",E1238,if(F1238="S","",F1238)))</f>
        <v>E50:2</v>
      </c>
      <c r="B1238" s="15" t="s">
        <v>273</v>
      </c>
      <c r="C1238" s="15">
        <v>5.0</v>
      </c>
      <c r="D1238" s="15">
        <v>0.0</v>
      </c>
      <c r="E1238" s="15">
        <v>2.0</v>
      </c>
      <c r="F1238" s="8" t="s">
        <v>302</v>
      </c>
      <c r="G1238" s="8" t="s">
        <v>303</v>
      </c>
      <c r="H1238" s="15" t="s">
        <v>288</v>
      </c>
      <c r="I1238" s="15" t="s">
        <v>707</v>
      </c>
      <c r="J1238" s="16"/>
      <c r="K1238" s="21"/>
      <c r="L1238" s="21"/>
      <c r="M1238" s="21"/>
      <c r="N1238" s="18"/>
      <c r="O1238" s="13"/>
      <c r="P1238" t="s">
        <v>37</v>
      </c>
      <c r="Q1238" t="s">
        <v>276</v>
      </c>
      <c r="R1238" t="s">
        <v>276</v>
      </c>
      <c r="S1238" t="s">
        <v>47</v>
      </c>
      <c r="T1238" t="s">
        <v>26</v>
      </c>
      <c r="U1238" t="s">
        <v>26</v>
      </c>
    </row>
    <row r="1239" hidden="1">
      <c r="A1239" s="15" t="str">
        <f t="shared" ref="A1239:A1246" si="142">if(OR(G1239="Secondary Relay",G1239="Prime Relay"),F1239,join("",if(B1239="East Rim","E",if(B1239="South Rim","S",if(B1239="West Rim","W","N"))),C1239,D1239,":",E1239,if(F1239="S","",F1239)))</f>
        <v>E50:3a</v>
      </c>
      <c r="B1239" s="15" t="s">
        <v>273</v>
      </c>
      <c r="C1239" s="8">
        <v>5.0</v>
      </c>
      <c r="D1239" s="8">
        <v>0.0</v>
      </c>
      <c r="E1239" s="8">
        <v>3.0</v>
      </c>
      <c r="F1239" s="8" t="s">
        <v>6</v>
      </c>
      <c r="G1239" s="15" t="s">
        <v>23</v>
      </c>
      <c r="H1239" s="15" t="s">
        <v>93</v>
      </c>
      <c r="I1239" s="15" t="s">
        <v>493</v>
      </c>
      <c r="J1239" s="16">
        <v>1.0</v>
      </c>
      <c r="K1239" s="21">
        <v>685.0</v>
      </c>
      <c r="L1239" s="21">
        <v>506.0</v>
      </c>
      <c r="M1239" s="21">
        <v>597.0</v>
      </c>
      <c r="N1239" s="18" t="s">
        <v>26</v>
      </c>
      <c r="O1239" s="13" t="s">
        <v>336</v>
      </c>
      <c r="P1239" t="s">
        <v>47</v>
      </c>
      <c r="Q1239" t="s">
        <v>57</v>
      </c>
      <c r="R1239" t="s">
        <v>47</v>
      </c>
      <c r="S1239" t="s">
        <v>47</v>
      </c>
      <c r="T1239" t="s">
        <v>37</v>
      </c>
      <c r="U1239" t="s">
        <v>26</v>
      </c>
    </row>
    <row r="1240" hidden="1">
      <c r="A1240" s="15" t="str">
        <f t="shared" si="142"/>
        <v>E50:3b</v>
      </c>
      <c r="B1240" s="15" t="s">
        <v>273</v>
      </c>
      <c r="C1240" s="8">
        <v>5.0</v>
      </c>
      <c r="D1240" s="8">
        <v>0.0</v>
      </c>
      <c r="E1240" s="8">
        <v>3.0</v>
      </c>
      <c r="F1240" s="8" t="s">
        <v>7</v>
      </c>
      <c r="G1240" s="15" t="s">
        <v>23</v>
      </c>
      <c r="H1240" s="15" t="s">
        <v>291</v>
      </c>
      <c r="I1240" s="15" t="s">
        <v>331</v>
      </c>
      <c r="J1240" s="16">
        <v>1.0</v>
      </c>
      <c r="K1240" s="21">
        <v>339.0</v>
      </c>
      <c r="L1240" s="21">
        <v>281.0</v>
      </c>
      <c r="M1240" s="21">
        <v>312.0</v>
      </c>
      <c r="N1240" s="18" t="s">
        <v>26</v>
      </c>
      <c r="O1240" s="13" t="s">
        <v>297</v>
      </c>
      <c r="P1240" t="s">
        <v>311</v>
      </c>
      <c r="Q1240" t="s">
        <v>276</v>
      </c>
      <c r="R1240" t="s">
        <v>47</v>
      </c>
      <c r="S1240" t="s">
        <v>37</v>
      </c>
      <c r="T1240" t="s">
        <v>26</v>
      </c>
      <c r="U1240" t="s">
        <v>26</v>
      </c>
    </row>
    <row r="1241" hidden="1">
      <c r="A1241" s="15" t="str">
        <f t="shared" si="142"/>
        <v>E50:3c</v>
      </c>
      <c r="B1241" s="15" t="s">
        <v>273</v>
      </c>
      <c r="C1241" s="8">
        <v>5.0</v>
      </c>
      <c r="D1241" s="8">
        <v>0.0</v>
      </c>
      <c r="E1241" s="8">
        <v>3.0</v>
      </c>
      <c r="F1241" s="8" t="s">
        <v>8</v>
      </c>
      <c r="G1241" s="15" t="s">
        <v>23</v>
      </c>
      <c r="H1241" s="15" t="s">
        <v>93</v>
      </c>
      <c r="I1241" s="15" t="s">
        <v>599</v>
      </c>
      <c r="J1241" s="16">
        <v>1.0</v>
      </c>
      <c r="K1241" s="21">
        <v>182.0</v>
      </c>
      <c r="L1241" s="21">
        <v>-112.0</v>
      </c>
      <c r="M1241" s="21">
        <v>37.0</v>
      </c>
      <c r="N1241" s="18" t="s">
        <v>26</v>
      </c>
      <c r="O1241" s="13" t="s">
        <v>284</v>
      </c>
      <c r="P1241" t="s">
        <v>57</v>
      </c>
      <c r="Q1241" t="s">
        <v>311</v>
      </c>
      <c r="R1241" t="s">
        <v>57</v>
      </c>
      <c r="S1241" t="s">
        <v>37</v>
      </c>
      <c r="T1241" t="s">
        <v>47</v>
      </c>
      <c r="U1241" t="s">
        <v>47</v>
      </c>
    </row>
    <row r="1242" hidden="1">
      <c r="A1242" s="15" t="str">
        <f t="shared" si="142"/>
        <v>E50:3d</v>
      </c>
      <c r="B1242" s="15" t="s">
        <v>273</v>
      </c>
      <c r="C1242" s="8">
        <v>5.0</v>
      </c>
      <c r="D1242" s="8">
        <v>0.0</v>
      </c>
      <c r="E1242" s="8">
        <v>3.0</v>
      </c>
      <c r="F1242" s="8" t="s">
        <v>9</v>
      </c>
      <c r="G1242" s="15" t="s">
        <v>23</v>
      </c>
      <c r="H1242" s="15" t="s">
        <v>87</v>
      </c>
      <c r="I1242" s="15" t="s">
        <v>599</v>
      </c>
      <c r="J1242" s="16">
        <v>0.0</v>
      </c>
      <c r="K1242" s="21">
        <v>99.0</v>
      </c>
      <c r="L1242" s="21">
        <v>72.0</v>
      </c>
      <c r="M1242" s="21">
        <v>85.0</v>
      </c>
      <c r="N1242" s="18">
        <v>0.46</v>
      </c>
      <c r="O1242" s="13" t="s">
        <v>329</v>
      </c>
      <c r="P1242" t="s">
        <v>57</v>
      </c>
      <c r="Q1242" t="s">
        <v>37</v>
      </c>
      <c r="R1242" t="s">
        <v>57</v>
      </c>
      <c r="S1242" t="s">
        <v>37</v>
      </c>
      <c r="T1242" t="s">
        <v>47</v>
      </c>
      <c r="U1242" t="s">
        <v>26</v>
      </c>
    </row>
    <row r="1243" hidden="1">
      <c r="A1243" s="15" t="str">
        <f t="shared" si="142"/>
        <v>E50:3e</v>
      </c>
      <c r="B1243" s="15" t="s">
        <v>273</v>
      </c>
      <c r="C1243" s="8">
        <v>5.0</v>
      </c>
      <c r="D1243" s="8">
        <v>0.0</v>
      </c>
      <c r="E1243" s="8">
        <v>3.0</v>
      </c>
      <c r="F1243" s="8" t="s">
        <v>10</v>
      </c>
      <c r="G1243" s="15" t="s">
        <v>24</v>
      </c>
      <c r="H1243" s="15" t="s">
        <v>87</v>
      </c>
      <c r="I1243" s="15" t="s">
        <v>683</v>
      </c>
      <c r="J1243" s="16">
        <v>1.0</v>
      </c>
      <c r="K1243" s="21">
        <v>-14.0</v>
      </c>
      <c r="L1243" s="21">
        <v>-25.0</v>
      </c>
      <c r="M1243" s="21">
        <v>-20.0</v>
      </c>
      <c r="N1243" s="18">
        <v>0.79</v>
      </c>
      <c r="O1243" s="13" t="s">
        <v>293</v>
      </c>
      <c r="P1243" t="s">
        <v>47</v>
      </c>
      <c r="Q1243" t="s">
        <v>276</v>
      </c>
      <c r="R1243" t="s">
        <v>57</v>
      </c>
      <c r="S1243" t="s">
        <v>47</v>
      </c>
      <c r="T1243" t="s">
        <v>47</v>
      </c>
      <c r="U1243" t="s">
        <v>26</v>
      </c>
    </row>
    <row r="1244" hidden="1">
      <c r="A1244" s="15" t="str">
        <f t="shared" si="142"/>
        <v>E50-S40 Primary Relay</v>
      </c>
      <c r="B1244" s="15" t="s">
        <v>273</v>
      </c>
      <c r="C1244" s="15">
        <v>5.0</v>
      </c>
      <c r="D1244" s="15">
        <v>0.0</v>
      </c>
      <c r="E1244" s="15">
        <v>3.0</v>
      </c>
      <c r="F1244" s="8" t="s">
        <v>725</v>
      </c>
      <c r="G1244" s="8" t="s">
        <v>219</v>
      </c>
      <c r="H1244" s="40"/>
      <c r="I1244" s="41"/>
      <c r="J1244" s="16"/>
      <c r="K1244" s="21"/>
      <c r="L1244" s="21"/>
      <c r="M1244" s="21"/>
      <c r="N1244" s="18"/>
      <c r="O1244" s="13"/>
      <c r="P1244" s="41"/>
      <c r="Q1244" s="41"/>
      <c r="R1244" s="41"/>
      <c r="S1244" s="41"/>
      <c r="T1244" s="41"/>
      <c r="U1244" s="41"/>
    </row>
    <row r="1245">
      <c r="A1245" s="15" t="str">
        <f t="shared" si="142"/>
        <v>E50:3f</v>
      </c>
      <c r="B1245" s="15" t="s">
        <v>273</v>
      </c>
      <c r="C1245" s="8">
        <v>5.0</v>
      </c>
      <c r="D1245" s="8">
        <v>0.0</v>
      </c>
      <c r="E1245" s="8">
        <v>3.0</v>
      </c>
      <c r="F1245" s="8" t="s">
        <v>11</v>
      </c>
      <c r="G1245" s="15" t="s">
        <v>22</v>
      </c>
      <c r="H1245" s="15" t="s">
        <v>93</v>
      </c>
      <c r="I1245" s="15" t="s">
        <v>726</v>
      </c>
      <c r="J1245" s="16">
        <v>13.0</v>
      </c>
      <c r="K1245" s="21">
        <v>-83.0</v>
      </c>
      <c r="L1245" s="21">
        <v>-131.0</v>
      </c>
      <c r="M1245" s="21">
        <v>-109.0</v>
      </c>
      <c r="N1245" s="18" t="s">
        <v>26</v>
      </c>
      <c r="O1245" s="13" t="s">
        <v>386</v>
      </c>
      <c r="P1245" t="s">
        <v>276</v>
      </c>
      <c r="Q1245" t="s">
        <v>26</v>
      </c>
      <c r="R1245" t="s">
        <v>47</v>
      </c>
      <c r="S1245" t="s">
        <v>276</v>
      </c>
      <c r="T1245" t="s">
        <v>26</v>
      </c>
      <c r="U1245" t="s">
        <v>26</v>
      </c>
    </row>
    <row r="1246">
      <c r="A1246" s="15" t="str">
        <f t="shared" si="142"/>
        <v>E50:3g</v>
      </c>
      <c r="B1246" s="15" t="s">
        <v>273</v>
      </c>
      <c r="C1246" s="8">
        <v>5.0</v>
      </c>
      <c r="D1246" s="8">
        <v>0.0</v>
      </c>
      <c r="E1246" s="8">
        <v>3.0</v>
      </c>
      <c r="F1246" s="8" t="s">
        <v>12</v>
      </c>
      <c r="G1246" s="15" t="s">
        <v>22</v>
      </c>
      <c r="H1246" s="15" t="s">
        <v>93</v>
      </c>
      <c r="I1246" s="15" t="s">
        <v>645</v>
      </c>
      <c r="J1246" s="16">
        <v>4.0</v>
      </c>
      <c r="K1246" s="21">
        <v>-231.0</v>
      </c>
      <c r="L1246" s="21">
        <v>-234.0</v>
      </c>
      <c r="M1246" s="21">
        <v>-232.0</v>
      </c>
      <c r="N1246" s="18" t="s">
        <v>26</v>
      </c>
      <c r="O1246" s="13" t="s">
        <v>313</v>
      </c>
      <c r="P1246" t="s">
        <v>276</v>
      </c>
      <c r="Q1246" t="s">
        <v>57</v>
      </c>
      <c r="R1246" t="s">
        <v>276</v>
      </c>
      <c r="S1246" t="s">
        <v>47</v>
      </c>
      <c r="T1246" t="s">
        <v>26</v>
      </c>
      <c r="U1246" t="s">
        <v>26</v>
      </c>
    </row>
    <row r="1247">
      <c r="A1247" s="15" t="str">
        <f t="shared" ref="A1247:A1248" si="143">if(OR(G1247="Secondary Relay",G1247="Prime Relay",G1247="Citadel Class Relay"),F1247,join("",if(B1247="East Rim","E",if(B1247="South Rim","S",if(B1247="West Rim","W","N"))),C1247,D1247,":",E1247,if(F1247="S","",F1247)))</f>
        <v>E50:3h</v>
      </c>
      <c r="B1247" s="15" t="s">
        <v>273</v>
      </c>
      <c r="C1247" s="8">
        <v>5.0</v>
      </c>
      <c r="D1247" s="8">
        <v>0.0</v>
      </c>
      <c r="E1247" s="8">
        <v>3.0</v>
      </c>
      <c r="F1247" s="8" t="s">
        <v>13</v>
      </c>
      <c r="G1247" s="15" t="s">
        <v>22</v>
      </c>
      <c r="H1247" s="15" t="s">
        <v>91</v>
      </c>
      <c r="I1247" s="15" t="s">
        <v>727</v>
      </c>
      <c r="J1247" s="16">
        <v>15.0</v>
      </c>
      <c r="K1247" s="21">
        <v>-235.0</v>
      </c>
      <c r="L1247" s="21">
        <v>-238.0</v>
      </c>
      <c r="M1247" s="21">
        <v>-238.0</v>
      </c>
      <c r="N1247" s="18" t="s">
        <v>26</v>
      </c>
      <c r="O1247" s="13" t="s">
        <v>323</v>
      </c>
      <c r="P1247" t="s">
        <v>57</v>
      </c>
      <c r="Q1247" t="s">
        <v>276</v>
      </c>
      <c r="R1247" t="s">
        <v>311</v>
      </c>
      <c r="S1247" t="s">
        <v>26</v>
      </c>
      <c r="T1247" t="s">
        <v>57</v>
      </c>
      <c r="U1247" t="s">
        <v>26</v>
      </c>
    </row>
    <row r="1248" hidden="1">
      <c r="A1248" s="15" t="str">
        <f t="shared" si="143"/>
        <v>E50:3</v>
      </c>
      <c r="B1248" s="15" t="s">
        <v>273</v>
      </c>
      <c r="C1248" s="15">
        <v>5.0</v>
      </c>
      <c r="D1248" s="15">
        <v>0.0</v>
      </c>
      <c r="E1248" s="15">
        <v>3.0</v>
      </c>
      <c r="F1248" s="8" t="s">
        <v>302</v>
      </c>
      <c r="G1248" s="8" t="s">
        <v>303</v>
      </c>
      <c r="H1248" s="15" t="s">
        <v>443</v>
      </c>
      <c r="I1248" s="15" t="s">
        <v>728</v>
      </c>
      <c r="J1248" s="16"/>
      <c r="K1248" s="21"/>
      <c r="L1248" s="21"/>
      <c r="M1248" s="21"/>
      <c r="N1248" s="18"/>
      <c r="O1248" s="13"/>
      <c r="P1248" t="s">
        <v>276</v>
      </c>
      <c r="Q1248" t="s">
        <v>276</v>
      </c>
      <c r="R1248" t="s">
        <v>57</v>
      </c>
      <c r="S1248" t="s">
        <v>26</v>
      </c>
      <c r="T1248" t="s">
        <v>37</v>
      </c>
      <c r="U1248" t="s">
        <v>26</v>
      </c>
    </row>
    <row r="1249">
      <c r="A1249" s="15" t="str">
        <f t="shared" ref="A1249:A1253" si="144">if(OR(G1249="Secondary Relay",G1249="Prime Relay"),F1249,join("",if(B1249="East Rim","E",if(B1249="South Rim","S",if(B1249="West Rim","W","N"))),C1249,D1249,":",E1249,if(F1249="S","",F1249)))</f>
        <v>E50:4a</v>
      </c>
      <c r="B1249" s="15" t="s">
        <v>273</v>
      </c>
      <c r="C1249" s="8">
        <v>5.0</v>
      </c>
      <c r="D1249" s="8">
        <v>0.0</v>
      </c>
      <c r="E1249" s="8">
        <v>4.0</v>
      </c>
      <c r="F1249" s="8" t="s">
        <v>6</v>
      </c>
      <c r="G1249" s="15" t="s">
        <v>22</v>
      </c>
      <c r="H1249" s="15" t="s">
        <v>93</v>
      </c>
      <c r="I1249" s="15" t="s">
        <v>719</v>
      </c>
      <c r="J1249" s="16">
        <v>15.0</v>
      </c>
      <c r="K1249" s="21">
        <v>-22.0</v>
      </c>
      <c r="L1249" s="21">
        <v>-50.0</v>
      </c>
      <c r="M1249" s="21">
        <v>-37.0</v>
      </c>
      <c r="N1249" s="18" t="s">
        <v>26</v>
      </c>
      <c r="O1249" s="13" t="s">
        <v>313</v>
      </c>
      <c r="P1249" t="s">
        <v>57</v>
      </c>
      <c r="Q1249" t="s">
        <v>276</v>
      </c>
      <c r="R1249" t="s">
        <v>57</v>
      </c>
      <c r="S1249" t="s">
        <v>57</v>
      </c>
      <c r="T1249" t="s">
        <v>26</v>
      </c>
      <c r="U1249" t="s">
        <v>47</v>
      </c>
    </row>
    <row r="1250">
      <c r="A1250" s="15" t="str">
        <f t="shared" si="144"/>
        <v>E50:4b</v>
      </c>
      <c r="B1250" s="15" t="s">
        <v>273</v>
      </c>
      <c r="C1250" s="8">
        <v>5.0</v>
      </c>
      <c r="D1250" s="8">
        <v>0.0</v>
      </c>
      <c r="E1250" s="8">
        <v>4.0</v>
      </c>
      <c r="F1250" s="8" t="s">
        <v>7</v>
      </c>
      <c r="G1250" s="15" t="s">
        <v>22</v>
      </c>
      <c r="H1250" s="15" t="s">
        <v>92</v>
      </c>
      <c r="I1250" s="15" t="s">
        <v>456</v>
      </c>
      <c r="J1250" s="16">
        <v>4.0</v>
      </c>
      <c r="K1250" s="21">
        <v>-110.0</v>
      </c>
      <c r="L1250" s="21">
        <v>-183.0</v>
      </c>
      <c r="M1250" s="21">
        <v>-149.0</v>
      </c>
      <c r="N1250" s="18" t="s">
        <v>26</v>
      </c>
      <c r="O1250" s="13" t="s">
        <v>419</v>
      </c>
      <c r="P1250" t="s">
        <v>57</v>
      </c>
      <c r="Q1250" t="s">
        <v>276</v>
      </c>
      <c r="R1250" t="s">
        <v>26</v>
      </c>
      <c r="S1250" t="s">
        <v>57</v>
      </c>
      <c r="T1250" t="s">
        <v>37</v>
      </c>
      <c r="U1250" t="s">
        <v>26</v>
      </c>
    </row>
    <row r="1251" hidden="1">
      <c r="A1251" s="15" t="str">
        <f t="shared" si="144"/>
        <v>E50:4c</v>
      </c>
      <c r="B1251" s="15" t="s">
        <v>273</v>
      </c>
      <c r="C1251" s="8">
        <v>5.0</v>
      </c>
      <c r="D1251" s="8">
        <v>0.0</v>
      </c>
      <c r="E1251" s="8">
        <v>4.0</v>
      </c>
      <c r="F1251" s="8" t="s">
        <v>8</v>
      </c>
      <c r="G1251" s="15" t="s">
        <v>23</v>
      </c>
      <c r="H1251" s="15" t="s">
        <v>92</v>
      </c>
      <c r="I1251" s="15" t="s">
        <v>407</v>
      </c>
      <c r="J1251" s="16">
        <v>0.0</v>
      </c>
      <c r="K1251" s="21">
        <v>-191.0</v>
      </c>
      <c r="L1251" s="21">
        <v>-217.0</v>
      </c>
      <c r="M1251" s="21">
        <v>-203.0</v>
      </c>
      <c r="N1251" s="18" t="s">
        <v>281</v>
      </c>
      <c r="O1251" s="13" t="s">
        <v>384</v>
      </c>
      <c r="P1251" t="s">
        <v>311</v>
      </c>
      <c r="Q1251" t="s">
        <v>57</v>
      </c>
      <c r="R1251" t="s">
        <v>57</v>
      </c>
      <c r="S1251" t="s">
        <v>57</v>
      </c>
      <c r="T1251" t="s">
        <v>26</v>
      </c>
      <c r="U1251" t="s">
        <v>37</v>
      </c>
    </row>
    <row r="1252">
      <c r="A1252" s="15" t="str">
        <f t="shared" si="144"/>
        <v>E50:4d</v>
      </c>
      <c r="B1252" s="15" t="s">
        <v>273</v>
      </c>
      <c r="C1252" s="8">
        <v>5.0</v>
      </c>
      <c r="D1252" s="8">
        <v>0.0</v>
      </c>
      <c r="E1252" s="8">
        <v>4.0</v>
      </c>
      <c r="F1252" s="8" t="s">
        <v>9</v>
      </c>
      <c r="G1252" s="15" t="s">
        <v>22</v>
      </c>
      <c r="H1252" s="15" t="s">
        <v>90</v>
      </c>
      <c r="I1252" s="15" t="s">
        <v>729</v>
      </c>
      <c r="J1252" s="16">
        <v>1.0</v>
      </c>
      <c r="K1252" s="21">
        <v>-230.0</v>
      </c>
      <c r="L1252" s="21">
        <v>-260.0</v>
      </c>
      <c r="M1252" s="21">
        <v>-245.0</v>
      </c>
      <c r="N1252" s="18" t="s">
        <v>26</v>
      </c>
      <c r="O1252" s="13" t="s">
        <v>379</v>
      </c>
      <c r="P1252" t="s">
        <v>57</v>
      </c>
      <c r="Q1252" t="s">
        <v>57</v>
      </c>
      <c r="R1252" t="s">
        <v>57</v>
      </c>
      <c r="S1252" t="s">
        <v>47</v>
      </c>
      <c r="T1252" t="s">
        <v>26</v>
      </c>
      <c r="U1252" t="s">
        <v>26</v>
      </c>
    </row>
    <row r="1253">
      <c r="A1253" s="15" t="str">
        <f t="shared" si="144"/>
        <v>E50:4e</v>
      </c>
      <c r="B1253" s="15" t="s">
        <v>273</v>
      </c>
      <c r="C1253" s="8">
        <v>5.0</v>
      </c>
      <c r="D1253" s="8">
        <v>0.0</v>
      </c>
      <c r="E1253" s="8">
        <v>4.0</v>
      </c>
      <c r="F1253" s="8" t="s">
        <v>10</v>
      </c>
      <c r="G1253" s="15" t="s">
        <v>22</v>
      </c>
      <c r="H1253" s="15" t="s">
        <v>93</v>
      </c>
      <c r="I1253" s="15" t="s">
        <v>730</v>
      </c>
      <c r="J1253" s="16">
        <v>15.0</v>
      </c>
      <c r="K1253" s="21">
        <v>-232.0</v>
      </c>
      <c r="L1253" s="21">
        <v>-253.0</v>
      </c>
      <c r="M1253" s="21">
        <v>-242.0</v>
      </c>
      <c r="N1253" s="18" t="s">
        <v>26</v>
      </c>
      <c r="O1253" s="13" t="s">
        <v>415</v>
      </c>
      <c r="P1253" t="s">
        <v>57</v>
      </c>
      <c r="Q1253" t="s">
        <v>57</v>
      </c>
      <c r="R1253" t="s">
        <v>311</v>
      </c>
      <c r="S1253" t="s">
        <v>37</v>
      </c>
      <c r="T1253" t="s">
        <v>47</v>
      </c>
      <c r="U1253" t="s">
        <v>26</v>
      </c>
    </row>
    <row r="1254" hidden="1">
      <c r="A1254" s="15" t="str">
        <f>if(OR(G1254="Secondary Relay",G1254="Prime Relay",G1254="Citadel Class Relay"),F1254,join("",if(B1254="East Rim","E",if(B1254="South Rim","S",if(B1254="West Rim","W","N"))),C1254,D1254,":",E1254,if(F1254="S","",F1254)))</f>
        <v>E50:4</v>
      </c>
      <c r="B1254" s="15" t="s">
        <v>273</v>
      </c>
      <c r="C1254" s="15">
        <v>5.0</v>
      </c>
      <c r="D1254" s="15">
        <v>0.0</v>
      </c>
      <c r="E1254" s="15">
        <v>4.0</v>
      </c>
      <c r="F1254" s="8" t="s">
        <v>302</v>
      </c>
      <c r="G1254" s="8" t="s">
        <v>303</v>
      </c>
      <c r="H1254" s="15" t="s">
        <v>278</v>
      </c>
      <c r="I1254" s="15" t="s">
        <v>478</v>
      </c>
      <c r="J1254" s="16"/>
      <c r="K1254" s="21"/>
      <c r="L1254" s="21"/>
      <c r="M1254" s="21"/>
      <c r="N1254" s="18"/>
      <c r="O1254" s="13"/>
      <c r="P1254" t="s">
        <v>276</v>
      </c>
      <c r="Q1254" t="s">
        <v>57</v>
      </c>
      <c r="R1254" t="s">
        <v>276</v>
      </c>
      <c r="S1254" t="s">
        <v>37</v>
      </c>
      <c r="T1254" t="s">
        <v>47</v>
      </c>
      <c r="U1254" t="s">
        <v>37</v>
      </c>
    </row>
    <row r="1255" hidden="1">
      <c r="A1255" s="15" t="str">
        <f t="shared" ref="A1255:A1256" si="145">if(OR(G1255="Secondary Relay",G1255="Prime Relay"),F1255,join("",if(B1255="East Rim","E",if(B1255="South Rim","S",if(B1255="West Rim","W","N"))),C1255,D1255,":",E1255,if(F1255="S","",F1255)))</f>
        <v>E50:5a</v>
      </c>
      <c r="B1255" s="15" t="s">
        <v>273</v>
      </c>
      <c r="C1255" s="8">
        <v>5.0</v>
      </c>
      <c r="D1255" s="8">
        <v>0.0</v>
      </c>
      <c r="E1255" s="8">
        <v>5.0</v>
      </c>
      <c r="F1255" s="8" t="s">
        <v>6</v>
      </c>
      <c r="G1255" s="15" t="s">
        <v>23</v>
      </c>
      <c r="H1255" s="15" t="s">
        <v>291</v>
      </c>
      <c r="I1255" s="15" t="s">
        <v>523</v>
      </c>
      <c r="J1255" s="16">
        <v>0.0</v>
      </c>
      <c r="K1255" s="21">
        <v>77.0</v>
      </c>
      <c r="L1255" s="21">
        <v>-60.0</v>
      </c>
      <c r="M1255" s="21">
        <v>10.0</v>
      </c>
      <c r="N1255" s="18" t="s">
        <v>26</v>
      </c>
      <c r="O1255" s="13" t="s">
        <v>275</v>
      </c>
      <c r="P1255" t="s">
        <v>57</v>
      </c>
      <c r="Q1255" t="s">
        <v>57</v>
      </c>
      <c r="R1255" t="s">
        <v>37</v>
      </c>
      <c r="S1255" t="s">
        <v>26</v>
      </c>
      <c r="T1255" t="s">
        <v>47</v>
      </c>
      <c r="U1255" t="s">
        <v>26</v>
      </c>
    </row>
    <row r="1256" hidden="1">
      <c r="A1256" s="15" t="str">
        <f t="shared" si="145"/>
        <v>E50:5b</v>
      </c>
      <c r="B1256" s="15" t="s">
        <v>273</v>
      </c>
      <c r="C1256" s="8">
        <v>5.0</v>
      </c>
      <c r="D1256" s="8">
        <v>0.0</v>
      </c>
      <c r="E1256" s="8">
        <v>5.0</v>
      </c>
      <c r="F1256" s="8" t="s">
        <v>7</v>
      </c>
      <c r="G1256" s="15" t="s">
        <v>24</v>
      </c>
      <c r="H1256" s="15" t="s">
        <v>318</v>
      </c>
      <c r="I1256" s="15" t="s">
        <v>577</v>
      </c>
      <c r="J1256" s="16">
        <v>1.0</v>
      </c>
      <c r="K1256" s="21">
        <v>35.0</v>
      </c>
      <c r="L1256" s="21">
        <v>32.0</v>
      </c>
      <c r="M1256" s="21">
        <v>33.0</v>
      </c>
      <c r="N1256" s="18">
        <v>0.47</v>
      </c>
      <c r="O1256" s="13" t="s">
        <v>287</v>
      </c>
      <c r="P1256" t="s">
        <v>57</v>
      </c>
      <c r="Q1256" t="s">
        <v>276</v>
      </c>
      <c r="R1256" t="s">
        <v>57</v>
      </c>
      <c r="S1256" t="s">
        <v>57</v>
      </c>
      <c r="T1256" t="s">
        <v>47</v>
      </c>
      <c r="U1256" t="s">
        <v>26</v>
      </c>
    </row>
    <row r="1257" hidden="1">
      <c r="A1257" s="15" t="str">
        <f>if(OR(G1257="Secondary Relay",G1257="Prime Relay",G1257="Citadel Class Relay"),F1257,join("",if(B1257="East Rim","E",if(B1257="South Rim","S",if(B1257="West Rim","W","N"))),C1257,D1257,":",E1257,if(F1257="S","",F1257)))</f>
        <v>E50:5</v>
      </c>
      <c r="B1257" s="15" t="s">
        <v>273</v>
      </c>
      <c r="C1257" s="15">
        <v>5.0</v>
      </c>
      <c r="D1257" s="15">
        <v>0.0</v>
      </c>
      <c r="E1257" s="15">
        <v>5.0</v>
      </c>
      <c r="F1257" s="8" t="s">
        <v>302</v>
      </c>
      <c r="G1257" s="8" t="s">
        <v>303</v>
      </c>
      <c r="H1257" s="15" t="s">
        <v>285</v>
      </c>
      <c r="I1257" s="15" t="s">
        <v>731</v>
      </c>
      <c r="J1257" s="16"/>
      <c r="K1257" s="21"/>
      <c r="L1257" s="21"/>
      <c r="M1257" s="21"/>
      <c r="N1257" s="18"/>
      <c r="O1257" s="13"/>
      <c r="P1257" t="s">
        <v>26</v>
      </c>
      <c r="Q1257" t="s">
        <v>276</v>
      </c>
      <c r="R1257" t="s">
        <v>37</v>
      </c>
      <c r="S1257" t="s">
        <v>26</v>
      </c>
      <c r="T1257" t="s">
        <v>276</v>
      </c>
      <c r="U1257" t="s">
        <v>26</v>
      </c>
    </row>
    <row r="1258" hidden="1">
      <c r="A1258" s="15" t="str">
        <f t="shared" ref="A1258:A1261" si="146">if(OR(G1258="Secondary Relay",G1258="Prime Relay"),F1258,join("",if(B1258="East Rim","E",if(B1258="South Rim","S",if(B1258="West Rim","W","N"))),C1258,D1258,":",E1258,if(F1258="S","",F1258)))</f>
        <v>E50:6a</v>
      </c>
      <c r="B1258" s="15" t="s">
        <v>273</v>
      </c>
      <c r="C1258" s="8">
        <v>5.0</v>
      </c>
      <c r="D1258" s="8">
        <v>0.0</v>
      </c>
      <c r="E1258" s="8">
        <v>6.0</v>
      </c>
      <c r="F1258" s="8" t="s">
        <v>6</v>
      </c>
      <c r="G1258" s="15" t="s">
        <v>23</v>
      </c>
      <c r="H1258" s="15" t="s">
        <v>93</v>
      </c>
      <c r="I1258" s="15" t="s">
        <v>523</v>
      </c>
      <c r="J1258" s="16">
        <v>0.0</v>
      </c>
      <c r="K1258" s="21">
        <v>1007.0</v>
      </c>
      <c r="L1258" s="21">
        <v>684.0</v>
      </c>
      <c r="M1258" s="21">
        <v>848.0</v>
      </c>
      <c r="N1258" s="18" t="s">
        <v>26</v>
      </c>
      <c r="O1258" s="13" t="s">
        <v>313</v>
      </c>
      <c r="P1258" t="s">
        <v>311</v>
      </c>
      <c r="Q1258" t="s">
        <v>57</v>
      </c>
      <c r="R1258" t="s">
        <v>57</v>
      </c>
      <c r="S1258" t="s">
        <v>311</v>
      </c>
      <c r="T1258" t="s">
        <v>37</v>
      </c>
      <c r="U1258" t="s">
        <v>26</v>
      </c>
    </row>
    <row r="1259" hidden="1">
      <c r="A1259" s="15" t="str">
        <f t="shared" si="146"/>
        <v>E50:6b</v>
      </c>
      <c r="B1259" s="15" t="s">
        <v>273</v>
      </c>
      <c r="C1259" s="8">
        <v>5.0</v>
      </c>
      <c r="D1259" s="8">
        <v>0.0</v>
      </c>
      <c r="E1259" s="8">
        <v>6.0</v>
      </c>
      <c r="F1259" s="8" t="s">
        <v>7</v>
      </c>
      <c r="G1259" s="15" t="s">
        <v>24</v>
      </c>
      <c r="H1259" s="15" t="s">
        <v>87</v>
      </c>
      <c r="I1259" s="15" t="s">
        <v>732</v>
      </c>
      <c r="J1259" s="16">
        <v>1.0</v>
      </c>
      <c r="K1259" s="21">
        <v>8.0</v>
      </c>
      <c r="L1259" s="21">
        <v>6.0</v>
      </c>
      <c r="M1259" s="21">
        <v>9.0</v>
      </c>
      <c r="N1259" s="18">
        <v>0.93</v>
      </c>
      <c r="O1259" s="13" t="s">
        <v>441</v>
      </c>
      <c r="P1259" t="s">
        <v>26</v>
      </c>
      <c r="Q1259" t="s">
        <v>276</v>
      </c>
      <c r="R1259" t="s">
        <v>57</v>
      </c>
      <c r="S1259" t="s">
        <v>47</v>
      </c>
      <c r="T1259" t="s">
        <v>26</v>
      </c>
      <c r="U1259" t="s">
        <v>26</v>
      </c>
    </row>
    <row r="1260">
      <c r="A1260" s="15" t="str">
        <f t="shared" si="146"/>
        <v>E50:6c</v>
      </c>
      <c r="B1260" s="15" t="s">
        <v>273</v>
      </c>
      <c r="C1260" s="8">
        <v>5.0</v>
      </c>
      <c r="D1260" s="8">
        <v>0.0</v>
      </c>
      <c r="E1260" s="8">
        <v>6.0</v>
      </c>
      <c r="F1260" s="8" t="s">
        <v>8</v>
      </c>
      <c r="G1260" s="15" t="s">
        <v>22</v>
      </c>
      <c r="H1260" s="15" t="s">
        <v>92</v>
      </c>
      <c r="I1260" s="15" t="s">
        <v>385</v>
      </c>
      <c r="J1260" s="16">
        <v>1.0</v>
      </c>
      <c r="K1260" s="21">
        <v>-34.0</v>
      </c>
      <c r="L1260" s="21">
        <v>-96.0</v>
      </c>
      <c r="M1260" s="21">
        <v>-65.0</v>
      </c>
      <c r="N1260" s="18" t="s">
        <v>26</v>
      </c>
      <c r="O1260" s="13" t="s">
        <v>315</v>
      </c>
      <c r="P1260" t="s">
        <v>311</v>
      </c>
      <c r="Q1260" t="s">
        <v>57</v>
      </c>
      <c r="R1260" t="s">
        <v>57</v>
      </c>
      <c r="S1260" t="s">
        <v>37</v>
      </c>
      <c r="T1260" t="s">
        <v>37</v>
      </c>
      <c r="U1260" t="s">
        <v>26</v>
      </c>
    </row>
    <row r="1261">
      <c r="A1261" s="15" t="str">
        <f t="shared" si="146"/>
        <v>E50:6d</v>
      </c>
      <c r="B1261" s="15" t="s">
        <v>273</v>
      </c>
      <c r="C1261" s="8">
        <v>5.0</v>
      </c>
      <c r="D1261" s="8">
        <v>0.0</v>
      </c>
      <c r="E1261" s="8">
        <v>6.0</v>
      </c>
      <c r="F1261" s="8" t="s">
        <v>9</v>
      </c>
      <c r="G1261" s="15" t="s">
        <v>22</v>
      </c>
      <c r="H1261" s="15" t="s">
        <v>91</v>
      </c>
      <c r="I1261" s="15" t="s">
        <v>363</v>
      </c>
      <c r="J1261" s="16">
        <v>25.0</v>
      </c>
      <c r="K1261" s="21">
        <v>-107.0</v>
      </c>
      <c r="L1261" s="21">
        <v>-147.0</v>
      </c>
      <c r="M1261" s="21">
        <v>-128.0</v>
      </c>
      <c r="N1261" s="18" t="s">
        <v>26</v>
      </c>
      <c r="O1261" s="13" t="s">
        <v>384</v>
      </c>
      <c r="P1261" t="s">
        <v>311</v>
      </c>
      <c r="Q1261" t="s">
        <v>57</v>
      </c>
      <c r="R1261" t="s">
        <v>47</v>
      </c>
      <c r="S1261" t="s">
        <v>37</v>
      </c>
      <c r="T1261" t="s">
        <v>26</v>
      </c>
      <c r="U1261" t="s">
        <v>37</v>
      </c>
    </row>
    <row r="1262" hidden="1">
      <c r="A1262" s="15" t="str">
        <f>if(OR(G1262="Secondary Relay",G1262="Prime Relay",G1262="Citadel Class Relay"),F1262,join("",if(B1262="East Rim","E",if(B1262="South Rim","S",if(B1262="West Rim","W","N"))),C1262,D1262,":",E1262,if(F1262="S","",F1262)))</f>
        <v>E50:6</v>
      </c>
      <c r="B1262" s="15" t="s">
        <v>273</v>
      </c>
      <c r="C1262" s="15">
        <v>5.0</v>
      </c>
      <c r="D1262" s="15">
        <v>0.0</v>
      </c>
      <c r="E1262" s="15">
        <v>6.0</v>
      </c>
      <c r="F1262" s="8" t="s">
        <v>302</v>
      </c>
      <c r="G1262" s="8" t="s">
        <v>303</v>
      </c>
      <c r="H1262" s="15" t="s">
        <v>278</v>
      </c>
      <c r="I1262" s="15" t="s">
        <v>597</v>
      </c>
      <c r="J1262" s="16"/>
      <c r="K1262" s="21"/>
      <c r="L1262" s="21"/>
      <c r="M1262" s="21"/>
      <c r="N1262" s="18"/>
      <c r="O1262" s="13"/>
      <c r="P1262" t="s">
        <v>57</v>
      </c>
      <c r="Q1262" t="s">
        <v>276</v>
      </c>
      <c r="R1262" t="s">
        <v>276</v>
      </c>
      <c r="S1262" t="s">
        <v>47</v>
      </c>
      <c r="T1262" t="s">
        <v>37</v>
      </c>
      <c r="U1262" t="s">
        <v>37</v>
      </c>
    </row>
    <row r="1263">
      <c r="A1263" s="15" t="str">
        <f t="shared" ref="A1263:A1264" si="147">if(OR(G1263="Secondary Relay",G1263="Prime Relay"),F1263,join("",if(B1263="East Rim","E",if(B1263="South Rim","S",if(B1263="West Rim","W","N"))),C1263,D1263,":",E1263,if(F1263="S","",F1263)))</f>
        <v>E51:0a</v>
      </c>
      <c r="B1263" s="15" t="s">
        <v>273</v>
      </c>
      <c r="C1263" s="8">
        <v>5.0</v>
      </c>
      <c r="D1263" s="8">
        <v>1.0</v>
      </c>
      <c r="E1263" s="15">
        <v>0.0</v>
      </c>
      <c r="F1263" s="8" t="s">
        <v>6</v>
      </c>
      <c r="G1263" s="15" t="s">
        <v>22</v>
      </c>
      <c r="H1263" s="15" t="s">
        <v>91</v>
      </c>
      <c r="I1263" s="15" t="s">
        <v>733</v>
      </c>
      <c r="J1263" s="16">
        <v>20.0</v>
      </c>
      <c r="K1263" s="21">
        <v>-61.0</v>
      </c>
      <c r="L1263" s="21">
        <v>-115.0</v>
      </c>
      <c r="M1263" s="21">
        <v>-89.0</v>
      </c>
      <c r="N1263" s="18" t="s">
        <v>26</v>
      </c>
      <c r="O1263" s="13" t="s">
        <v>284</v>
      </c>
      <c r="P1263" t="s">
        <v>57</v>
      </c>
      <c r="Q1263" t="s">
        <v>57</v>
      </c>
      <c r="R1263" t="s">
        <v>57</v>
      </c>
      <c r="S1263" t="s">
        <v>47</v>
      </c>
      <c r="T1263" t="s">
        <v>47</v>
      </c>
      <c r="U1263" t="s">
        <v>37</v>
      </c>
    </row>
    <row r="1264">
      <c r="A1264" s="15" t="str">
        <f t="shared" si="147"/>
        <v>E51:0b</v>
      </c>
      <c r="B1264" s="15" t="s">
        <v>273</v>
      </c>
      <c r="C1264" s="8">
        <v>5.0</v>
      </c>
      <c r="D1264" s="8">
        <v>1.0</v>
      </c>
      <c r="E1264" s="15">
        <v>0.0</v>
      </c>
      <c r="F1264" s="8" t="s">
        <v>7</v>
      </c>
      <c r="G1264" s="15" t="s">
        <v>22</v>
      </c>
      <c r="H1264" s="15" t="s">
        <v>91</v>
      </c>
      <c r="I1264" s="15" t="s">
        <v>727</v>
      </c>
      <c r="J1264" s="16">
        <v>23.0</v>
      </c>
      <c r="K1264" s="21">
        <v>-185.0</v>
      </c>
      <c r="L1264" s="21">
        <v>-232.0</v>
      </c>
      <c r="M1264" s="21">
        <v>-208.0</v>
      </c>
      <c r="N1264" s="18" t="s">
        <v>26</v>
      </c>
      <c r="O1264" s="13" t="s">
        <v>419</v>
      </c>
      <c r="P1264" t="s">
        <v>57</v>
      </c>
      <c r="Q1264" t="s">
        <v>276</v>
      </c>
      <c r="R1264" t="s">
        <v>311</v>
      </c>
      <c r="S1264" t="s">
        <v>47</v>
      </c>
      <c r="T1264" t="s">
        <v>37</v>
      </c>
      <c r="U1264" t="s">
        <v>47</v>
      </c>
    </row>
    <row r="1265" hidden="1">
      <c r="A1265" s="15" t="str">
        <f t="shared" ref="A1265:A1266" si="148">if(OR(G1265="Secondary Relay",G1265="Prime Relay",G1265="Citadel Class Relay"),F1265,join("",if(B1265="East Rim","E",if(B1265="South Rim","S",if(B1265="West Rim","W","N"))),C1265,D1265,":",E1265,if(F1265="S","",F1265)))</f>
        <v>E51 Secondary Relay</v>
      </c>
      <c r="B1265" s="15" t="s">
        <v>273</v>
      </c>
      <c r="C1265" s="8">
        <v>5.0</v>
      </c>
      <c r="D1265" s="8">
        <v>1.0</v>
      </c>
      <c r="E1265" s="15">
        <v>0.0</v>
      </c>
      <c r="F1265" s="8" t="s">
        <v>734</v>
      </c>
      <c r="G1265" s="8" t="s">
        <v>300</v>
      </c>
      <c r="H1265" s="40"/>
      <c r="I1265" s="41"/>
      <c r="J1265" s="16"/>
      <c r="K1265" s="21"/>
      <c r="L1265" s="21"/>
      <c r="M1265" s="21"/>
      <c r="N1265" s="18"/>
      <c r="O1265" s="13"/>
      <c r="P1265" s="41"/>
      <c r="Q1265" s="41"/>
      <c r="R1265" s="41"/>
      <c r="S1265" s="41"/>
      <c r="T1265" s="41"/>
      <c r="U1265" s="41"/>
    </row>
    <row r="1266" hidden="1">
      <c r="A1266" s="15" t="str">
        <f t="shared" si="148"/>
        <v>E51:0</v>
      </c>
      <c r="B1266" s="15" t="s">
        <v>273</v>
      </c>
      <c r="C1266" s="15">
        <v>5.0</v>
      </c>
      <c r="D1266" s="15">
        <v>1.0</v>
      </c>
      <c r="E1266" s="15">
        <v>0.0</v>
      </c>
      <c r="F1266" s="8" t="s">
        <v>302</v>
      </c>
      <c r="G1266" s="8" t="s">
        <v>303</v>
      </c>
      <c r="H1266" s="15" t="s">
        <v>278</v>
      </c>
      <c r="I1266" s="15" t="s">
        <v>735</v>
      </c>
      <c r="J1266" s="16"/>
      <c r="K1266" s="21"/>
      <c r="L1266" s="21"/>
      <c r="M1266" s="21"/>
      <c r="N1266" s="18"/>
      <c r="O1266" s="13"/>
      <c r="P1266" t="s">
        <v>57</v>
      </c>
      <c r="Q1266" t="s">
        <v>57</v>
      </c>
      <c r="R1266" t="s">
        <v>276</v>
      </c>
      <c r="S1266" t="s">
        <v>26</v>
      </c>
      <c r="T1266" t="s">
        <v>26</v>
      </c>
      <c r="U1266" t="s">
        <v>37</v>
      </c>
    </row>
    <row r="1267" hidden="1">
      <c r="A1267" s="15" t="str">
        <f t="shared" ref="A1267:A1269" si="149">if(OR(G1267="Secondary Relay",G1267="Prime Relay"),F1267,join("",if(B1267="East Rim","E",if(B1267="South Rim","S",if(B1267="West Rim","W","N"))),C1267,D1267,":",E1267,if(F1267="S","",F1267)))</f>
        <v>E51:1a</v>
      </c>
      <c r="B1267" s="15" t="s">
        <v>273</v>
      </c>
      <c r="C1267" s="8">
        <v>5.0</v>
      </c>
      <c r="D1267" s="8">
        <v>1.0</v>
      </c>
      <c r="E1267" s="8">
        <v>1.0</v>
      </c>
      <c r="F1267" s="8" t="s">
        <v>6</v>
      </c>
      <c r="G1267" s="15" t="s">
        <v>23</v>
      </c>
      <c r="H1267" s="15" t="s">
        <v>278</v>
      </c>
      <c r="I1267" s="15" t="s">
        <v>736</v>
      </c>
      <c r="J1267" s="16">
        <v>0.0</v>
      </c>
      <c r="K1267" s="21">
        <v>1225.0</v>
      </c>
      <c r="L1267" s="21">
        <v>359.0</v>
      </c>
      <c r="M1267" s="21">
        <v>792.0</v>
      </c>
      <c r="N1267" s="18" t="s">
        <v>26</v>
      </c>
      <c r="O1267" s="13" t="s">
        <v>332</v>
      </c>
      <c r="P1267" t="s">
        <v>57</v>
      </c>
      <c r="Q1267" t="s">
        <v>311</v>
      </c>
      <c r="R1267" t="s">
        <v>57</v>
      </c>
      <c r="S1267" t="s">
        <v>26</v>
      </c>
      <c r="T1267" t="s">
        <v>26</v>
      </c>
      <c r="U1267" t="s">
        <v>47</v>
      </c>
    </row>
    <row r="1268" hidden="1">
      <c r="A1268" s="15" t="str">
        <f t="shared" si="149"/>
        <v>E51:1b</v>
      </c>
      <c r="B1268" s="15" t="s">
        <v>273</v>
      </c>
      <c r="C1268" s="8">
        <v>5.0</v>
      </c>
      <c r="D1268" s="8">
        <v>1.0</v>
      </c>
      <c r="E1268" s="8">
        <v>1.0</v>
      </c>
      <c r="F1268" s="8" t="s">
        <v>7</v>
      </c>
      <c r="G1268" s="15" t="s">
        <v>23</v>
      </c>
      <c r="H1268" s="15" t="s">
        <v>88</v>
      </c>
      <c r="I1268" s="15" t="s">
        <v>286</v>
      </c>
      <c r="J1268" s="16">
        <v>2.0</v>
      </c>
      <c r="K1268" s="21">
        <v>29.0</v>
      </c>
      <c r="L1268" s="21">
        <v>14.0</v>
      </c>
      <c r="M1268" s="21">
        <v>23.0</v>
      </c>
      <c r="N1268" s="18">
        <v>0.12</v>
      </c>
      <c r="O1268" s="13" t="s">
        <v>325</v>
      </c>
      <c r="P1268" t="s">
        <v>276</v>
      </c>
      <c r="Q1268" t="s">
        <v>57</v>
      </c>
      <c r="R1268" t="s">
        <v>26</v>
      </c>
      <c r="S1268" t="s">
        <v>47</v>
      </c>
      <c r="T1268" t="s">
        <v>26</v>
      </c>
      <c r="U1268" t="s">
        <v>26</v>
      </c>
    </row>
    <row r="1269" hidden="1">
      <c r="A1269" s="15" t="str">
        <f t="shared" si="149"/>
        <v>E51:1c</v>
      </c>
      <c r="B1269" s="15" t="s">
        <v>273</v>
      </c>
      <c r="C1269" s="8">
        <v>5.0</v>
      </c>
      <c r="D1269" s="8">
        <v>1.0</v>
      </c>
      <c r="E1269" s="8">
        <v>1.0</v>
      </c>
      <c r="F1269" s="8" t="s">
        <v>8</v>
      </c>
      <c r="G1269" s="15" t="s">
        <v>23</v>
      </c>
      <c r="H1269" s="15" t="s">
        <v>92</v>
      </c>
      <c r="I1269" s="15" t="s">
        <v>286</v>
      </c>
      <c r="J1269" s="16">
        <v>1.0</v>
      </c>
      <c r="K1269" s="21">
        <v>-245.0</v>
      </c>
      <c r="L1269" s="21">
        <v>-253.0</v>
      </c>
      <c r="M1269" s="21">
        <v>-251.0</v>
      </c>
      <c r="N1269" s="18" t="s">
        <v>281</v>
      </c>
      <c r="O1269" s="13" t="s">
        <v>282</v>
      </c>
      <c r="P1269" t="s">
        <v>57</v>
      </c>
      <c r="Q1269" t="s">
        <v>57</v>
      </c>
      <c r="R1269" t="s">
        <v>57</v>
      </c>
      <c r="S1269" t="s">
        <v>37</v>
      </c>
      <c r="T1269" t="s">
        <v>37</v>
      </c>
      <c r="U1269" t="s">
        <v>37</v>
      </c>
    </row>
    <row r="1270" hidden="1">
      <c r="A1270" s="15" t="str">
        <f>if(OR(G1270="Secondary Relay",G1270="Prime Relay",G1270="Citadel Class Relay"),F1270,join("",if(B1270="East Rim","E",if(B1270="South Rim","S",if(B1270="West Rim","W","N"))),C1270,D1270,":",E1270,if(F1270="S","",F1270)))</f>
        <v>E51:1</v>
      </c>
      <c r="B1270" s="15" t="s">
        <v>273</v>
      </c>
      <c r="C1270" s="15">
        <v>5.0</v>
      </c>
      <c r="D1270" s="15">
        <v>1.0</v>
      </c>
      <c r="E1270" s="15">
        <v>1.0</v>
      </c>
      <c r="F1270" s="8" t="s">
        <v>302</v>
      </c>
      <c r="G1270" s="8" t="s">
        <v>303</v>
      </c>
      <c r="H1270" s="15" t="s">
        <v>278</v>
      </c>
      <c r="I1270" s="15" t="s">
        <v>368</v>
      </c>
      <c r="J1270" s="16"/>
      <c r="K1270" s="21"/>
      <c r="L1270" s="21"/>
      <c r="M1270" s="21"/>
      <c r="N1270" s="18"/>
      <c r="O1270" s="13"/>
      <c r="P1270" t="s">
        <v>37</v>
      </c>
      <c r="Q1270" t="s">
        <v>276</v>
      </c>
      <c r="R1270" t="s">
        <v>37</v>
      </c>
      <c r="S1270" t="s">
        <v>26</v>
      </c>
      <c r="T1270" t="s">
        <v>47</v>
      </c>
      <c r="U1270" t="s">
        <v>26</v>
      </c>
    </row>
    <row r="1271" hidden="1">
      <c r="A1271" s="15" t="str">
        <f t="shared" ref="A1271:A1274" si="150">if(OR(G1271="Secondary Relay",G1271="Prime Relay"),F1271,join("",if(B1271="East Rim","E",if(B1271="South Rim","S",if(B1271="West Rim","W","N"))),C1271,D1271,":",E1271,if(F1271="S","",F1271)))</f>
        <v>E51:2a</v>
      </c>
      <c r="B1271" s="15" t="s">
        <v>273</v>
      </c>
      <c r="C1271" s="8">
        <v>5.0</v>
      </c>
      <c r="D1271" s="8">
        <v>1.0</v>
      </c>
      <c r="E1271" s="8">
        <v>2.0</v>
      </c>
      <c r="F1271" s="8" t="s">
        <v>6</v>
      </c>
      <c r="G1271" s="15" t="s">
        <v>23</v>
      </c>
      <c r="H1271" s="15" t="s">
        <v>278</v>
      </c>
      <c r="I1271" s="15" t="s">
        <v>335</v>
      </c>
      <c r="J1271" s="16">
        <v>0.0</v>
      </c>
      <c r="K1271" s="21">
        <v>1169.0</v>
      </c>
      <c r="L1271" s="21">
        <v>804.0</v>
      </c>
      <c r="M1271" s="21">
        <v>988.0</v>
      </c>
      <c r="N1271" s="18" t="s">
        <v>26</v>
      </c>
      <c r="O1271" s="13" t="s">
        <v>332</v>
      </c>
      <c r="P1271" t="s">
        <v>276</v>
      </c>
      <c r="Q1271" t="s">
        <v>57</v>
      </c>
      <c r="R1271" t="s">
        <v>311</v>
      </c>
      <c r="S1271" t="s">
        <v>37</v>
      </c>
      <c r="T1271" t="s">
        <v>26</v>
      </c>
      <c r="U1271" t="s">
        <v>26</v>
      </c>
    </row>
    <row r="1272" hidden="1">
      <c r="A1272" s="15" t="str">
        <f t="shared" si="150"/>
        <v>E51:2b</v>
      </c>
      <c r="B1272" s="15" t="s">
        <v>273</v>
      </c>
      <c r="C1272" s="8">
        <v>5.0</v>
      </c>
      <c r="D1272" s="8">
        <v>1.0</v>
      </c>
      <c r="E1272" s="8">
        <v>2.0</v>
      </c>
      <c r="F1272" s="8" t="s">
        <v>7</v>
      </c>
      <c r="G1272" s="15" t="s">
        <v>23</v>
      </c>
      <c r="H1272" s="15" t="s">
        <v>278</v>
      </c>
      <c r="I1272" s="15" t="s">
        <v>279</v>
      </c>
      <c r="J1272" s="16">
        <v>1.0</v>
      </c>
      <c r="K1272" s="21">
        <v>42.0</v>
      </c>
      <c r="L1272" s="21">
        <v>14.0</v>
      </c>
      <c r="M1272" s="21">
        <v>30.0</v>
      </c>
      <c r="N1272" s="18" t="s">
        <v>26</v>
      </c>
      <c r="O1272" s="13" t="s">
        <v>290</v>
      </c>
      <c r="P1272" t="s">
        <v>276</v>
      </c>
      <c r="Q1272" t="s">
        <v>57</v>
      </c>
      <c r="R1272" t="s">
        <v>57</v>
      </c>
      <c r="S1272" t="s">
        <v>26</v>
      </c>
      <c r="T1272" t="s">
        <v>47</v>
      </c>
      <c r="U1272" t="s">
        <v>26</v>
      </c>
    </row>
    <row r="1273" hidden="1">
      <c r="A1273" s="15" t="str">
        <f t="shared" si="150"/>
        <v>E51:2c</v>
      </c>
      <c r="B1273" s="15" t="s">
        <v>273</v>
      </c>
      <c r="C1273" s="8">
        <v>5.0</v>
      </c>
      <c r="D1273" s="8">
        <v>1.0</v>
      </c>
      <c r="E1273" s="8">
        <v>2.0</v>
      </c>
      <c r="F1273" s="8" t="s">
        <v>8</v>
      </c>
      <c r="G1273" s="15" t="s">
        <v>23</v>
      </c>
      <c r="H1273" s="15" t="s">
        <v>87</v>
      </c>
      <c r="I1273" s="15" t="s">
        <v>737</v>
      </c>
      <c r="J1273" s="16">
        <v>0.0</v>
      </c>
      <c r="K1273" s="21">
        <v>14.0</v>
      </c>
      <c r="L1273" s="21">
        <v>11.0</v>
      </c>
      <c r="M1273" s="21">
        <v>13.0</v>
      </c>
      <c r="N1273" s="18">
        <v>0.39</v>
      </c>
      <c r="O1273" s="13" t="s">
        <v>419</v>
      </c>
      <c r="P1273" t="s">
        <v>57</v>
      </c>
      <c r="Q1273" t="s">
        <v>276</v>
      </c>
      <c r="R1273" t="s">
        <v>57</v>
      </c>
      <c r="S1273" t="s">
        <v>57</v>
      </c>
      <c r="T1273" t="s">
        <v>26</v>
      </c>
      <c r="U1273" t="s">
        <v>26</v>
      </c>
    </row>
    <row r="1274" hidden="1">
      <c r="A1274" s="15" t="str">
        <f t="shared" si="150"/>
        <v>E51:2d</v>
      </c>
      <c r="B1274" s="15" t="s">
        <v>273</v>
      </c>
      <c r="C1274" s="8">
        <v>5.0</v>
      </c>
      <c r="D1274" s="8">
        <v>1.0</v>
      </c>
      <c r="E1274" s="8">
        <v>2.0</v>
      </c>
      <c r="F1274" s="8" t="s">
        <v>9</v>
      </c>
      <c r="G1274" s="15" t="s">
        <v>23</v>
      </c>
      <c r="H1274" s="15" t="s">
        <v>92</v>
      </c>
      <c r="I1274" s="15" t="s">
        <v>352</v>
      </c>
      <c r="J1274" s="16">
        <v>2.0</v>
      </c>
      <c r="K1274" s="21">
        <v>-234.0</v>
      </c>
      <c r="L1274" s="21">
        <v>-238.0</v>
      </c>
      <c r="M1274" s="21">
        <v>-235.0</v>
      </c>
      <c r="N1274" s="18" t="s">
        <v>281</v>
      </c>
      <c r="O1274" s="13" t="s">
        <v>494</v>
      </c>
      <c r="P1274" t="s">
        <v>47</v>
      </c>
      <c r="Q1274" t="s">
        <v>276</v>
      </c>
      <c r="R1274" t="s">
        <v>276</v>
      </c>
      <c r="S1274" t="s">
        <v>26</v>
      </c>
      <c r="T1274" t="s">
        <v>26</v>
      </c>
      <c r="U1274" t="s">
        <v>26</v>
      </c>
    </row>
    <row r="1275" hidden="1">
      <c r="A1275" s="15" t="str">
        <f>if(OR(G1275="Secondary Relay",G1275="Prime Relay",G1275="Citadel Class Relay"),F1275,join("",if(B1275="East Rim","E",if(B1275="South Rim","S",if(B1275="West Rim","W","N"))),C1275,D1275,":",E1275,if(F1275="S","",F1275)))</f>
        <v>E51:2</v>
      </c>
      <c r="B1275" s="15" t="s">
        <v>273</v>
      </c>
      <c r="C1275" s="15">
        <v>5.0</v>
      </c>
      <c r="D1275" s="15">
        <v>1.0</v>
      </c>
      <c r="E1275" s="15">
        <v>2.0</v>
      </c>
      <c r="F1275" s="8" t="s">
        <v>302</v>
      </c>
      <c r="G1275" s="8" t="s">
        <v>303</v>
      </c>
      <c r="H1275" s="15" t="s">
        <v>278</v>
      </c>
      <c r="I1275" s="15" t="s">
        <v>572</v>
      </c>
      <c r="J1275" s="16"/>
      <c r="K1275" s="21"/>
      <c r="L1275" s="21"/>
      <c r="M1275" s="21"/>
      <c r="N1275" s="18"/>
      <c r="O1275" s="13"/>
      <c r="P1275" t="s">
        <v>276</v>
      </c>
      <c r="Q1275" t="s">
        <v>57</v>
      </c>
      <c r="R1275" t="s">
        <v>47</v>
      </c>
      <c r="S1275" t="s">
        <v>26</v>
      </c>
      <c r="T1275" t="s">
        <v>57</v>
      </c>
      <c r="U1275" t="s">
        <v>57</v>
      </c>
    </row>
    <row r="1276" hidden="1">
      <c r="A1276" s="15" t="str">
        <f t="shared" ref="A1276:A1281" si="151">if(OR(G1276="Secondary Relay",G1276="Prime Relay"),F1276,join("",if(B1276="East Rim","E",if(B1276="South Rim","S",if(B1276="West Rim","W","N"))),C1276,D1276,":",E1276,if(F1276="S","",F1276)))</f>
        <v>E60:0a</v>
      </c>
      <c r="B1276" s="15" t="s">
        <v>273</v>
      </c>
      <c r="C1276" s="15">
        <v>6.0</v>
      </c>
      <c r="D1276" s="8">
        <v>0.0</v>
      </c>
      <c r="E1276" s="15">
        <v>0.0</v>
      </c>
      <c r="F1276" s="8" t="s">
        <v>6</v>
      </c>
      <c r="G1276" s="15" t="s">
        <v>23</v>
      </c>
      <c r="H1276" s="15" t="s">
        <v>88</v>
      </c>
      <c r="I1276" s="15" t="s">
        <v>324</v>
      </c>
      <c r="J1276" s="16">
        <v>0.0</v>
      </c>
      <c r="K1276" s="21">
        <v>282.0</v>
      </c>
      <c r="L1276" s="21">
        <v>281.0</v>
      </c>
      <c r="M1276" s="21">
        <v>280.0</v>
      </c>
      <c r="N1276" s="18" t="s">
        <v>26</v>
      </c>
      <c r="O1276" s="13" t="s">
        <v>384</v>
      </c>
      <c r="P1276" t="s">
        <v>57</v>
      </c>
      <c r="Q1276" t="s">
        <v>57</v>
      </c>
      <c r="R1276" t="s">
        <v>57</v>
      </c>
      <c r="S1276" t="s">
        <v>47</v>
      </c>
      <c r="T1276" t="s">
        <v>37</v>
      </c>
      <c r="U1276" t="s">
        <v>26</v>
      </c>
    </row>
    <row r="1277" hidden="1">
      <c r="A1277" s="15" t="str">
        <f t="shared" si="151"/>
        <v>E60:0b</v>
      </c>
      <c r="B1277" s="15" t="s">
        <v>273</v>
      </c>
      <c r="C1277" s="15">
        <v>6.0</v>
      </c>
      <c r="D1277" s="8">
        <v>0.0</v>
      </c>
      <c r="E1277" s="15">
        <v>0.0</v>
      </c>
      <c r="F1277" s="8" t="s">
        <v>7</v>
      </c>
      <c r="G1277" s="15" t="s">
        <v>23</v>
      </c>
      <c r="H1277" s="15" t="s">
        <v>291</v>
      </c>
      <c r="I1277" s="15" t="s">
        <v>738</v>
      </c>
      <c r="J1277" s="16">
        <v>0.0</v>
      </c>
      <c r="K1277" s="21">
        <v>273.0</v>
      </c>
      <c r="L1277" s="21">
        <v>229.0</v>
      </c>
      <c r="M1277" s="21">
        <v>251.0</v>
      </c>
      <c r="N1277" s="18" t="s">
        <v>26</v>
      </c>
      <c r="O1277" s="13" t="s">
        <v>419</v>
      </c>
      <c r="P1277" t="s">
        <v>57</v>
      </c>
      <c r="Q1277" t="s">
        <v>57</v>
      </c>
      <c r="R1277" t="s">
        <v>276</v>
      </c>
      <c r="S1277" t="s">
        <v>57</v>
      </c>
      <c r="T1277" t="s">
        <v>37</v>
      </c>
      <c r="U1277" t="s">
        <v>26</v>
      </c>
    </row>
    <row r="1278" hidden="1">
      <c r="A1278" s="15" t="str">
        <f t="shared" si="151"/>
        <v>E60:0c</v>
      </c>
      <c r="B1278" s="15" t="s">
        <v>273</v>
      </c>
      <c r="C1278" s="15">
        <v>6.0</v>
      </c>
      <c r="D1278" s="8">
        <v>0.0</v>
      </c>
      <c r="E1278" s="15">
        <v>0.0</v>
      </c>
      <c r="F1278" s="8" t="s">
        <v>8</v>
      </c>
      <c r="G1278" s="15" t="s">
        <v>24</v>
      </c>
      <c r="H1278" s="15" t="s">
        <v>317</v>
      </c>
      <c r="I1278" s="15" t="s">
        <v>692</v>
      </c>
      <c r="J1278" s="16">
        <v>1.0</v>
      </c>
      <c r="K1278" s="21">
        <v>18.0</v>
      </c>
      <c r="L1278" s="21">
        <v>10.0</v>
      </c>
      <c r="M1278" s="21">
        <v>16.0</v>
      </c>
      <c r="N1278" s="18">
        <v>0.22</v>
      </c>
      <c r="O1278" s="13" t="s">
        <v>441</v>
      </c>
      <c r="P1278" t="s">
        <v>47</v>
      </c>
      <c r="Q1278" t="s">
        <v>276</v>
      </c>
      <c r="R1278" t="s">
        <v>37</v>
      </c>
      <c r="S1278" t="s">
        <v>57</v>
      </c>
      <c r="T1278" t="s">
        <v>26</v>
      </c>
      <c r="U1278" t="s">
        <v>26</v>
      </c>
    </row>
    <row r="1279" hidden="1">
      <c r="A1279" s="15" t="str">
        <f t="shared" si="151"/>
        <v>E60:0d</v>
      </c>
      <c r="B1279" s="15" t="s">
        <v>273</v>
      </c>
      <c r="C1279" s="15">
        <v>6.0</v>
      </c>
      <c r="D1279" s="8">
        <v>0.0</v>
      </c>
      <c r="E1279" s="15">
        <v>0.0</v>
      </c>
      <c r="F1279" s="8" t="s">
        <v>9</v>
      </c>
      <c r="G1279" s="15" t="s">
        <v>23</v>
      </c>
      <c r="H1279" s="15" t="s">
        <v>291</v>
      </c>
      <c r="I1279" s="15" t="s">
        <v>371</v>
      </c>
      <c r="J1279" s="16">
        <v>1.0</v>
      </c>
      <c r="K1279" s="21">
        <v>-3.0</v>
      </c>
      <c r="L1279" s="21">
        <v>-14.0</v>
      </c>
      <c r="M1279" s="21">
        <v>-8.0</v>
      </c>
      <c r="N1279" s="18" t="s">
        <v>26</v>
      </c>
      <c r="O1279" s="13" t="s">
        <v>297</v>
      </c>
      <c r="P1279" t="s">
        <v>47</v>
      </c>
      <c r="Q1279" t="s">
        <v>57</v>
      </c>
      <c r="R1279" t="s">
        <v>57</v>
      </c>
      <c r="S1279" t="s">
        <v>57</v>
      </c>
      <c r="T1279" t="s">
        <v>26</v>
      </c>
      <c r="U1279" t="s">
        <v>26</v>
      </c>
    </row>
    <row r="1280">
      <c r="A1280" s="15" t="str">
        <f t="shared" si="151"/>
        <v>E60:0e</v>
      </c>
      <c r="B1280" s="15" t="s">
        <v>273</v>
      </c>
      <c r="C1280" s="15">
        <v>6.0</v>
      </c>
      <c r="D1280" s="8">
        <v>0.0</v>
      </c>
      <c r="E1280" s="15">
        <v>0.0</v>
      </c>
      <c r="F1280" s="8" t="s">
        <v>10</v>
      </c>
      <c r="G1280" s="15" t="s">
        <v>22</v>
      </c>
      <c r="H1280" s="15" t="s">
        <v>93</v>
      </c>
      <c r="I1280" s="15" t="s">
        <v>739</v>
      </c>
      <c r="J1280" s="16">
        <v>14.0</v>
      </c>
      <c r="K1280" s="21">
        <v>-209.0</v>
      </c>
      <c r="L1280" s="21">
        <v>-260.0</v>
      </c>
      <c r="M1280" s="21">
        <v>-236.0</v>
      </c>
      <c r="N1280" s="18" t="s">
        <v>26</v>
      </c>
      <c r="O1280" s="13" t="s">
        <v>379</v>
      </c>
      <c r="P1280" t="s">
        <v>276</v>
      </c>
      <c r="Q1280" t="s">
        <v>311</v>
      </c>
      <c r="R1280" t="s">
        <v>57</v>
      </c>
      <c r="S1280" t="s">
        <v>26</v>
      </c>
      <c r="T1280" t="s">
        <v>26</v>
      </c>
      <c r="U1280" t="s">
        <v>26</v>
      </c>
    </row>
    <row r="1281" hidden="1">
      <c r="A1281" s="15" t="str">
        <f t="shared" si="151"/>
        <v>E60 Secondary Relay</v>
      </c>
      <c r="B1281" s="15" t="s">
        <v>273</v>
      </c>
      <c r="C1281" s="15">
        <v>6.0</v>
      </c>
      <c r="D1281" s="8">
        <v>0.0</v>
      </c>
      <c r="E1281" s="15">
        <v>0.0</v>
      </c>
      <c r="F1281" s="8" t="s">
        <v>740</v>
      </c>
      <c r="G1281" s="8" t="s">
        <v>300</v>
      </c>
      <c r="H1281" s="40"/>
      <c r="I1281" s="41"/>
      <c r="J1281" s="16"/>
      <c r="K1281" s="21"/>
      <c r="L1281" s="21"/>
      <c r="M1281" s="21"/>
      <c r="N1281" s="18"/>
      <c r="O1281" s="13"/>
      <c r="P1281" s="41"/>
      <c r="Q1281" s="41"/>
      <c r="R1281" s="41"/>
      <c r="S1281" s="41"/>
      <c r="T1281" s="41"/>
      <c r="U1281" s="41"/>
    </row>
    <row r="1282">
      <c r="A1282" s="15" t="str">
        <f t="shared" ref="A1282:A1283" si="152">if(OR(G1282="Secondary Relay",G1282="Prime Relay",G1282="Citadel Class Relay"),F1282,join("",if(B1282="East Rim","E",if(B1282="South Rim","S",if(B1282="West Rim","W","N"))),C1282,D1282,":",E1282,if(F1282="S","",F1282)))</f>
        <v>E60:0f</v>
      </c>
      <c r="B1282" s="15" t="s">
        <v>273</v>
      </c>
      <c r="C1282" s="15">
        <v>6.0</v>
      </c>
      <c r="D1282" s="8">
        <v>0.0</v>
      </c>
      <c r="E1282" s="15">
        <v>0.0</v>
      </c>
      <c r="F1282" s="8" t="s">
        <v>11</v>
      </c>
      <c r="G1282" s="15" t="s">
        <v>22</v>
      </c>
      <c r="H1282" s="15" t="s">
        <v>92</v>
      </c>
      <c r="I1282" s="15" t="s">
        <v>274</v>
      </c>
      <c r="J1282" s="16">
        <v>3.0</v>
      </c>
      <c r="K1282" s="21">
        <v>-220.0</v>
      </c>
      <c r="L1282" s="21">
        <v>-230.0</v>
      </c>
      <c r="M1282" s="21">
        <v>-223.0</v>
      </c>
      <c r="N1282" s="18" t="s">
        <v>26</v>
      </c>
      <c r="O1282" s="13" t="s">
        <v>354</v>
      </c>
      <c r="P1282" t="s">
        <v>57</v>
      </c>
      <c r="Q1282" t="s">
        <v>311</v>
      </c>
      <c r="R1282" t="s">
        <v>57</v>
      </c>
      <c r="S1282" t="s">
        <v>26</v>
      </c>
      <c r="T1282" t="s">
        <v>311</v>
      </c>
      <c r="U1282" t="s">
        <v>26</v>
      </c>
    </row>
    <row r="1283" hidden="1">
      <c r="A1283" s="15" t="str">
        <f t="shared" si="152"/>
        <v>E60:0</v>
      </c>
      <c r="B1283" s="15" t="s">
        <v>273</v>
      </c>
      <c r="C1283" s="15">
        <v>6.0</v>
      </c>
      <c r="D1283" s="15">
        <v>0.0</v>
      </c>
      <c r="E1283" s="15">
        <v>0.0</v>
      </c>
      <c r="F1283" s="8" t="s">
        <v>302</v>
      </c>
      <c r="G1283" s="8" t="s">
        <v>303</v>
      </c>
      <c r="H1283" s="15" t="s">
        <v>278</v>
      </c>
      <c r="I1283" s="15" t="s">
        <v>741</v>
      </c>
      <c r="J1283" s="16"/>
      <c r="K1283" s="21"/>
      <c r="L1283" s="21"/>
      <c r="M1283" s="21"/>
      <c r="N1283" s="18"/>
      <c r="O1283" s="13"/>
      <c r="P1283" t="s">
        <v>57</v>
      </c>
      <c r="Q1283" t="s">
        <v>276</v>
      </c>
      <c r="R1283" t="s">
        <v>47</v>
      </c>
      <c r="S1283" t="s">
        <v>276</v>
      </c>
      <c r="T1283" t="s">
        <v>26</v>
      </c>
      <c r="U1283" t="s">
        <v>37</v>
      </c>
    </row>
    <row r="1284" hidden="1">
      <c r="A1284" s="15" t="str">
        <f t="shared" ref="A1284:A1290" si="153">if(OR(G1284="Secondary Relay",G1284="Prime Relay"),F1284,join("",if(B1284="East Rim","E",if(B1284="South Rim","S",if(B1284="West Rim","W","N"))),C1284,D1284,":",E1284,if(F1284="S","",F1284)))</f>
        <v>E60:1a</v>
      </c>
      <c r="B1284" s="15" t="s">
        <v>273</v>
      </c>
      <c r="C1284" s="15">
        <v>6.0</v>
      </c>
      <c r="D1284" s="8">
        <v>0.0</v>
      </c>
      <c r="E1284" s="8">
        <v>1.0</v>
      </c>
      <c r="F1284" s="8" t="s">
        <v>6</v>
      </c>
      <c r="G1284" s="15" t="s">
        <v>23</v>
      </c>
      <c r="H1284" s="15" t="s">
        <v>93</v>
      </c>
      <c r="I1284" s="15" t="s">
        <v>448</v>
      </c>
      <c r="J1284" s="16">
        <v>1.0</v>
      </c>
      <c r="K1284" s="21">
        <v>620.0</v>
      </c>
      <c r="L1284" s="21">
        <v>561.0</v>
      </c>
      <c r="M1284" s="21">
        <v>593.0</v>
      </c>
      <c r="N1284" s="18" t="s">
        <v>26</v>
      </c>
      <c r="O1284" s="13" t="s">
        <v>441</v>
      </c>
      <c r="P1284" t="s">
        <v>276</v>
      </c>
      <c r="Q1284" t="s">
        <v>276</v>
      </c>
      <c r="R1284" t="s">
        <v>57</v>
      </c>
      <c r="S1284" t="s">
        <v>37</v>
      </c>
      <c r="T1284" t="s">
        <v>26</v>
      </c>
      <c r="U1284" t="s">
        <v>26</v>
      </c>
    </row>
    <row r="1285" hidden="1">
      <c r="A1285" s="15" t="str">
        <f t="shared" si="153"/>
        <v>E60:1b</v>
      </c>
      <c r="B1285" s="15" t="s">
        <v>273</v>
      </c>
      <c r="C1285" s="15">
        <v>6.0</v>
      </c>
      <c r="D1285" s="8">
        <v>0.0</v>
      </c>
      <c r="E1285" s="8">
        <v>1.0</v>
      </c>
      <c r="F1285" s="8" t="s">
        <v>7</v>
      </c>
      <c r="G1285" s="15" t="s">
        <v>23</v>
      </c>
      <c r="H1285" s="15" t="s">
        <v>278</v>
      </c>
      <c r="I1285" s="15" t="s">
        <v>724</v>
      </c>
      <c r="J1285" s="16">
        <v>0.0</v>
      </c>
      <c r="K1285" s="21">
        <v>551.0</v>
      </c>
      <c r="L1285" s="21">
        <v>477.0</v>
      </c>
      <c r="M1285" s="21">
        <v>515.0</v>
      </c>
      <c r="N1285" s="18" t="s">
        <v>26</v>
      </c>
      <c r="O1285" s="13" t="s">
        <v>323</v>
      </c>
      <c r="P1285" t="s">
        <v>57</v>
      </c>
      <c r="Q1285" t="s">
        <v>276</v>
      </c>
      <c r="R1285" t="s">
        <v>276</v>
      </c>
      <c r="S1285" t="s">
        <v>57</v>
      </c>
      <c r="T1285" t="s">
        <v>26</v>
      </c>
      <c r="U1285" t="s">
        <v>26</v>
      </c>
    </row>
    <row r="1286">
      <c r="A1286" s="15" t="str">
        <f t="shared" si="153"/>
        <v>E60:1c</v>
      </c>
      <c r="B1286" s="15" t="s">
        <v>273</v>
      </c>
      <c r="C1286" s="15">
        <v>6.0</v>
      </c>
      <c r="D1286" s="8">
        <v>0.0</v>
      </c>
      <c r="E1286" s="8">
        <v>1.0</v>
      </c>
      <c r="F1286" s="8" t="s">
        <v>8</v>
      </c>
      <c r="G1286" s="15" t="s">
        <v>22</v>
      </c>
      <c r="H1286" s="15" t="s">
        <v>93</v>
      </c>
      <c r="I1286" s="15" t="s">
        <v>742</v>
      </c>
      <c r="J1286" s="16">
        <v>8.0</v>
      </c>
      <c r="K1286" s="21">
        <v>-100.0</v>
      </c>
      <c r="L1286" s="21">
        <v>-151.0</v>
      </c>
      <c r="M1286" s="21">
        <v>-128.0</v>
      </c>
      <c r="N1286" s="18" t="s">
        <v>26</v>
      </c>
      <c r="O1286" s="13" t="s">
        <v>293</v>
      </c>
      <c r="P1286" t="s">
        <v>37</v>
      </c>
      <c r="Q1286" t="s">
        <v>311</v>
      </c>
      <c r="R1286" t="s">
        <v>57</v>
      </c>
      <c r="S1286" t="s">
        <v>37</v>
      </c>
      <c r="T1286" t="s">
        <v>47</v>
      </c>
      <c r="U1286" t="s">
        <v>26</v>
      </c>
    </row>
    <row r="1287">
      <c r="A1287" s="15" t="str">
        <f t="shared" si="153"/>
        <v>E60:1d</v>
      </c>
      <c r="B1287" s="15" t="s">
        <v>273</v>
      </c>
      <c r="C1287" s="15">
        <v>6.0</v>
      </c>
      <c r="D1287" s="8">
        <v>0.0</v>
      </c>
      <c r="E1287" s="8">
        <v>1.0</v>
      </c>
      <c r="F1287" s="8" t="s">
        <v>9</v>
      </c>
      <c r="G1287" s="15" t="s">
        <v>22</v>
      </c>
      <c r="H1287" s="15" t="s">
        <v>92</v>
      </c>
      <c r="I1287" s="15" t="s">
        <v>274</v>
      </c>
      <c r="J1287" s="16">
        <v>6.0</v>
      </c>
      <c r="K1287" s="21">
        <v>-183.0</v>
      </c>
      <c r="L1287" s="21">
        <v>-198.0</v>
      </c>
      <c r="M1287" s="21">
        <v>-192.0</v>
      </c>
      <c r="N1287" s="18" t="s">
        <v>26</v>
      </c>
      <c r="O1287" s="13" t="s">
        <v>386</v>
      </c>
      <c r="P1287" t="s">
        <v>311</v>
      </c>
      <c r="Q1287" t="s">
        <v>276</v>
      </c>
      <c r="R1287" t="s">
        <v>57</v>
      </c>
      <c r="S1287" t="s">
        <v>37</v>
      </c>
      <c r="T1287" t="s">
        <v>37</v>
      </c>
      <c r="U1287" t="s">
        <v>26</v>
      </c>
    </row>
    <row r="1288">
      <c r="A1288" s="15" t="str">
        <f t="shared" si="153"/>
        <v>E60:1e</v>
      </c>
      <c r="B1288" s="15" t="s">
        <v>273</v>
      </c>
      <c r="C1288" s="15">
        <v>6.0</v>
      </c>
      <c r="D1288" s="8">
        <v>0.0</v>
      </c>
      <c r="E1288" s="8">
        <v>1.0</v>
      </c>
      <c r="F1288" s="8" t="s">
        <v>10</v>
      </c>
      <c r="G1288" s="15" t="s">
        <v>22</v>
      </c>
      <c r="H1288" s="15" t="s">
        <v>93</v>
      </c>
      <c r="I1288" s="15" t="s">
        <v>743</v>
      </c>
      <c r="J1288" s="16">
        <v>7.0</v>
      </c>
      <c r="K1288" s="21">
        <v>-208.0</v>
      </c>
      <c r="L1288" s="21">
        <v>-254.0</v>
      </c>
      <c r="M1288" s="21">
        <v>-232.0</v>
      </c>
      <c r="N1288" s="18" t="s">
        <v>26</v>
      </c>
      <c r="O1288" s="13" t="s">
        <v>290</v>
      </c>
      <c r="P1288" t="s">
        <v>311</v>
      </c>
      <c r="Q1288" t="s">
        <v>47</v>
      </c>
      <c r="R1288" t="s">
        <v>37</v>
      </c>
      <c r="S1288" t="s">
        <v>37</v>
      </c>
      <c r="T1288" t="s">
        <v>26</v>
      </c>
      <c r="U1288" t="s">
        <v>26</v>
      </c>
    </row>
    <row r="1289">
      <c r="A1289" s="15" t="str">
        <f t="shared" si="153"/>
        <v>E60:1f</v>
      </c>
      <c r="B1289" s="15" t="s">
        <v>273</v>
      </c>
      <c r="C1289" s="15">
        <v>6.0</v>
      </c>
      <c r="D1289" s="8">
        <v>0.0</v>
      </c>
      <c r="E1289" s="8">
        <v>1.0</v>
      </c>
      <c r="F1289" s="8" t="s">
        <v>11</v>
      </c>
      <c r="G1289" s="15" t="s">
        <v>22</v>
      </c>
      <c r="H1289" s="15" t="s">
        <v>93</v>
      </c>
      <c r="I1289" s="15" t="s">
        <v>744</v>
      </c>
      <c r="J1289" s="16">
        <v>12.0</v>
      </c>
      <c r="K1289" s="21">
        <v>-212.0</v>
      </c>
      <c r="L1289" s="21">
        <v>-250.0</v>
      </c>
      <c r="M1289" s="21">
        <v>-231.0</v>
      </c>
      <c r="N1289" s="18" t="s">
        <v>26</v>
      </c>
      <c r="O1289" s="13" t="s">
        <v>275</v>
      </c>
      <c r="P1289" t="s">
        <v>276</v>
      </c>
      <c r="Q1289" t="s">
        <v>57</v>
      </c>
      <c r="R1289" t="s">
        <v>57</v>
      </c>
      <c r="S1289" t="s">
        <v>47</v>
      </c>
      <c r="T1289" t="s">
        <v>26</v>
      </c>
      <c r="U1289" t="s">
        <v>26</v>
      </c>
    </row>
    <row r="1290">
      <c r="A1290" s="15" t="str">
        <f t="shared" si="153"/>
        <v>E60:1g</v>
      </c>
      <c r="B1290" s="15" t="s">
        <v>273</v>
      </c>
      <c r="C1290" s="15">
        <v>6.0</v>
      </c>
      <c r="D1290" s="8">
        <v>0.0</v>
      </c>
      <c r="E1290" s="8">
        <v>1.0</v>
      </c>
      <c r="F1290" s="8" t="s">
        <v>12</v>
      </c>
      <c r="G1290" s="15" t="s">
        <v>22</v>
      </c>
      <c r="H1290" s="15" t="s">
        <v>93</v>
      </c>
      <c r="I1290" s="15" t="s">
        <v>565</v>
      </c>
      <c r="J1290" s="16">
        <v>4.0</v>
      </c>
      <c r="K1290" s="21">
        <v>-216.0</v>
      </c>
      <c r="L1290" s="21">
        <v>-246.0</v>
      </c>
      <c r="M1290" s="21">
        <v>-232.0</v>
      </c>
      <c r="N1290" s="18" t="s">
        <v>26</v>
      </c>
      <c r="O1290" s="13" t="s">
        <v>329</v>
      </c>
      <c r="P1290" t="s">
        <v>47</v>
      </c>
      <c r="Q1290" t="s">
        <v>57</v>
      </c>
      <c r="R1290" t="s">
        <v>57</v>
      </c>
      <c r="S1290" t="s">
        <v>26</v>
      </c>
      <c r="T1290" t="s">
        <v>26</v>
      </c>
      <c r="U1290" t="s">
        <v>26</v>
      </c>
    </row>
    <row r="1291" hidden="1">
      <c r="A1291" s="15" t="str">
        <f>if(OR(G1291="Secondary Relay",G1291="Prime Relay",G1291="Citadel Class Relay"),F1291,join("",if(B1291="East Rim","E",if(B1291="South Rim","S",if(B1291="West Rim","W","N"))),C1291,D1291,":",E1291,if(F1291="S","",F1291)))</f>
        <v>E60:1</v>
      </c>
      <c r="B1291" s="15" t="s">
        <v>273</v>
      </c>
      <c r="C1291" s="15">
        <v>6.0</v>
      </c>
      <c r="D1291" s="15">
        <v>0.0</v>
      </c>
      <c r="E1291" s="15">
        <v>1.0</v>
      </c>
      <c r="F1291" s="8" t="s">
        <v>302</v>
      </c>
      <c r="G1291" s="8" t="s">
        <v>303</v>
      </c>
      <c r="H1291" s="15" t="s">
        <v>278</v>
      </c>
      <c r="I1291" s="15" t="s">
        <v>572</v>
      </c>
      <c r="J1291" s="16"/>
      <c r="K1291" s="21"/>
      <c r="L1291" s="21"/>
      <c r="M1291" s="21"/>
      <c r="N1291" s="18"/>
      <c r="O1291" s="13"/>
      <c r="P1291" t="s">
        <v>37</v>
      </c>
      <c r="Q1291" t="s">
        <v>276</v>
      </c>
      <c r="R1291" t="s">
        <v>276</v>
      </c>
      <c r="S1291" t="s">
        <v>37</v>
      </c>
      <c r="T1291" t="s">
        <v>26</v>
      </c>
      <c r="U1291" t="s">
        <v>37</v>
      </c>
    </row>
    <row r="1292" hidden="1">
      <c r="A1292" s="15" t="str">
        <f t="shared" ref="A1292:A1295" si="154">if(OR(G1292="Secondary Relay",G1292="Prime Relay"),F1292,join("",if(B1292="East Rim","E",if(B1292="South Rim","S",if(B1292="West Rim","W","N"))),C1292,D1292,":",E1292,if(F1292="S","",F1292)))</f>
        <v>E60:2a</v>
      </c>
      <c r="B1292" s="15" t="s">
        <v>273</v>
      </c>
      <c r="C1292" s="15">
        <v>6.0</v>
      </c>
      <c r="D1292" s="8">
        <v>0.0</v>
      </c>
      <c r="E1292" s="8">
        <v>2.0</v>
      </c>
      <c r="F1292" s="8" t="s">
        <v>6</v>
      </c>
      <c r="G1292" s="15" t="s">
        <v>23</v>
      </c>
      <c r="H1292" s="15" t="s">
        <v>93</v>
      </c>
      <c r="I1292" s="15" t="s">
        <v>289</v>
      </c>
      <c r="J1292" s="16">
        <v>0.0</v>
      </c>
      <c r="K1292" s="21">
        <v>612.0</v>
      </c>
      <c r="L1292" s="21">
        <v>480.0</v>
      </c>
      <c r="M1292" s="21">
        <v>545.0</v>
      </c>
      <c r="N1292" s="18" t="s">
        <v>26</v>
      </c>
      <c r="O1292" s="13" t="s">
        <v>313</v>
      </c>
      <c r="P1292" t="s">
        <v>47</v>
      </c>
      <c r="Q1292" t="s">
        <v>57</v>
      </c>
      <c r="R1292" t="s">
        <v>57</v>
      </c>
      <c r="S1292" t="s">
        <v>26</v>
      </c>
      <c r="T1292" t="s">
        <v>26</v>
      </c>
      <c r="U1292" t="s">
        <v>26</v>
      </c>
    </row>
    <row r="1293" hidden="1">
      <c r="A1293" s="15" t="str">
        <f t="shared" si="154"/>
        <v>E60:2b</v>
      </c>
      <c r="B1293" s="15" t="s">
        <v>273</v>
      </c>
      <c r="C1293" s="15">
        <v>6.0</v>
      </c>
      <c r="D1293" s="8">
        <v>0.0</v>
      </c>
      <c r="E1293" s="8">
        <v>2.0</v>
      </c>
      <c r="F1293" s="8" t="s">
        <v>7</v>
      </c>
      <c r="G1293" s="15" t="s">
        <v>23</v>
      </c>
      <c r="H1293" s="15" t="s">
        <v>93</v>
      </c>
      <c r="I1293" s="15" t="s">
        <v>745</v>
      </c>
      <c r="J1293" s="16">
        <v>0.0</v>
      </c>
      <c r="K1293" s="21">
        <v>84.0</v>
      </c>
      <c r="L1293" s="21">
        <v>-43.0</v>
      </c>
      <c r="M1293" s="21">
        <v>21.0</v>
      </c>
      <c r="N1293" s="18" t="s">
        <v>26</v>
      </c>
      <c r="O1293" s="13" t="s">
        <v>329</v>
      </c>
      <c r="P1293" t="s">
        <v>311</v>
      </c>
      <c r="Q1293" t="s">
        <v>276</v>
      </c>
      <c r="R1293" t="s">
        <v>57</v>
      </c>
      <c r="S1293" t="s">
        <v>37</v>
      </c>
      <c r="T1293" t="s">
        <v>37</v>
      </c>
      <c r="U1293" t="s">
        <v>47</v>
      </c>
    </row>
    <row r="1294" hidden="1">
      <c r="A1294" s="15" t="str">
        <f t="shared" si="154"/>
        <v>E60:2c</v>
      </c>
      <c r="B1294" s="15" t="s">
        <v>273</v>
      </c>
      <c r="C1294" s="15">
        <v>6.0</v>
      </c>
      <c r="D1294" s="8">
        <v>0.0</v>
      </c>
      <c r="E1294" s="8">
        <v>2.0</v>
      </c>
      <c r="F1294" s="8" t="s">
        <v>8</v>
      </c>
      <c r="G1294" s="15" t="s">
        <v>23</v>
      </c>
      <c r="H1294" s="15" t="s">
        <v>291</v>
      </c>
      <c r="I1294" s="15" t="s">
        <v>594</v>
      </c>
      <c r="J1294" s="16">
        <v>1.0</v>
      </c>
      <c r="K1294" s="21">
        <v>12.0</v>
      </c>
      <c r="L1294" s="21">
        <v>8.0</v>
      </c>
      <c r="M1294" s="21">
        <v>10.0</v>
      </c>
      <c r="N1294" s="18" t="s">
        <v>26</v>
      </c>
      <c r="O1294" s="13" t="s">
        <v>293</v>
      </c>
      <c r="P1294" t="s">
        <v>311</v>
      </c>
      <c r="Q1294" t="s">
        <v>57</v>
      </c>
      <c r="R1294" t="s">
        <v>57</v>
      </c>
      <c r="S1294" t="s">
        <v>26</v>
      </c>
      <c r="T1294" t="s">
        <v>26</v>
      </c>
      <c r="U1294" t="s">
        <v>26</v>
      </c>
    </row>
    <row r="1295">
      <c r="A1295" s="15" t="str">
        <f t="shared" si="154"/>
        <v>E60:2d</v>
      </c>
      <c r="B1295" s="15" t="s">
        <v>273</v>
      </c>
      <c r="C1295" s="15">
        <v>6.0</v>
      </c>
      <c r="D1295" s="8">
        <v>0.0</v>
      </c>
      <c r="E1295" s="8">
        <v>2.0</v>
      </c>
      <c r="F1295" s="8" t="s">
        <v>9</v>
      </c>
      <c r="G1295" s="15" t="s">
        <v>22</v>
      </c>
      <c r="H1295" s="15" t="s">
        <v>93</v>
      </c>
      <c r="I1295" s="15" t="s">
        <v>746</v>
      </c>
      <c r="J1295" s="16">
        <v>13.0</v>
      </c>
      <c r="K1295" s="21">
        <v>-183.0</v>
      </c>
      <c r="L1295" s="21">
        <v>-202.0</v>
      </c>
      <c r="M1295" s="21">
        <v>-191.0</v>
      </c>
      <c r="N1295" s="18" t="s">
        <v>26</v>
      </c>
      <c r="O1295" s="13" t="s">
        <v>323</v>
      </c>
      <c r="P1295" t="s">
        <v>276</v>
      </c>
      <c r="Q1295" t="s">
        <v>57</v>
      </c>
      <c r="R1295" t="s">
        <v>276</v>
      </c>
      <c r="S1295" t="s">
        <v>37</v>
      </c>
      <c r="T1295" t="s">
        <v>26</v>
      </c>
      <c r="U1295" t="s">
        <v>37</v>
      </c>
    </row>
    <row r="1296" hidden="1">
      <c r="A1296" s="15" t="str">
        <f>if(OR(G1296="Secondary Relay",G1296="Prime Relay",G1296="Citadel Class Relay"),F1296,join("",if(B1296="East Rim","E",if(B1296="South Rim","S",if(B1296="West Rim","W","N"))),C1296,D1296,":",E1296,if(F1296="S","",F1296)))</f>
        <v>E60:2</v>
      </c>
      <c r="B1296" s="15" t="s">
        <v>273</v>
      </c>
      <c r="C1296" s="15">
        <v>6.0</v>
      </c>
      <c r="D1296" s="15">
        <v>0.0</v>
      </c>
      <c r="E1296" s="15">
        <v>2.0</v>
      </c>
      <c r="F1296" s="8" t="s">
        <v>302</v>
      </c>
      <c r="G1296" s="8" t="s">
        <v>303</v>
      </c>
      <c r="H1296" s="15" t="s">
        <v>285</v>
      </c>
      <c r="I1296" s="15" t="s">
        <v>747</v>
      </c>
      <c r="J1296" s="16"/>
      <c r="K1296" s="21"/>
      <c r="L1296" s="21"/>
      <c r="M1296" s="21"/>
      <c r="N1296" s="18"/>
      <c r="O1296" s="13"/>
      <c r="P1296" t="s">
        <v>57</v>
      </c>
      <c r="Q1296" t="s">
        <v>57</v>
      </c>
      <c r="R1296" t="s">
        <v>57</v>
      </c>
      <c r="S1296" t="s">
        <v>26</v>
      </c>
      <c r="T1296" t="s">
        <v>47</v>
      </c>
      <c r="U1296" t="s">
        <v>26</v>
      </c>
    </row>
    <row r="1297" hidden="1">
      <c r="A1297" s="15" t="str">
        <f t="shared" ref="A1297:A1302" si="155">if(OR(G1297="Secondary Relay",G1297="Prime Relay"),F1297,join("",if(B1297="East Rim","E",if(B1297="South Rim","S",if(B1297="West Rim","W","N"))),C1297,D1297,":",E1297,if(F1297="S","",F1297)))</f>
        <v>E60:3a</v>
      </c>
      <c r="B1297" s="15" t="s">
        <v>273</v>
      </c>
      <c r="C1297" s="15">
        <v>6.0</v>
      </c>
      <c r="D1297" s="8">
        <v>0.0</v>
      </c>
      <c r="E1297" s="8">
        <v>3.0</v>
      </c>
      <c r="F1297" s="8" t="s">
        <v>6</v>
      </c>
      <c r="G1297" s="15" t="s">
        <v>23</v>
      </c>
      <c r="H1297" s="15" t="s">
        <v>291</v>
      </c>
      <c r="I1297" s="15" t="s">
        <v>578</v>
      </c>
      <c r="J1297" s="16">
        <v>0.0</v>
      </c>
      <c r="K1297" s="21">
        <v>1046.0</v>
      </c>
      <c r="L1297" s="21">
        <v>176.0</v>
      </c>
      <c r="M1297" s="21">
        <v>612.0</v>
      </c>
      <c r="N1297" s="18" t="s">
        <v>26</v>
      </c>
      <c r="O1297" s="13" t="s">
        <v>329</v>
      </c>
      <c r="P1297" t="s">
        <v>57</v>
      </c>
      <c r="Q1297" t="s">
        <v>57</v>
      </c>
      <c r="R1297" t="s">
        <v>57</v>
      </c>
      <c r="S1297" t="s">
        <v>37</v>
      </c>
      <c r="T1297" t="s">
        <v>37</v>
      </c>
      <c r="U1297" t="s">
        <v>26</v>
      </c>
    </row>
    <row r="1298" hidden="1">
      <c r="A1298" s="15" t="str">
        <f t="shared" si="155"/>
        <v>E60:3b</v>
      </c>
      <c r="B1298" s="15" t="s">
        <v>273</v>
      </c>
      <c r="C1298" s="15">
        <v>6.0</v>
      </c>
      <c r="D1298" s="8">
        <v>0.0</v>
      </c>
      <c r="E1298" s="8">
        <v>3.0</v>
      </c>
      <c r="F1298" s="8" t="s">
        <v>7</v>
      </c>
      <c r="G1298" s="15" t="s">
        <v>23</v>
      </c>
      <c r="H1298" s="15" t="s">
        <v>291</v>
      </c>
      <c r="I1298" s="15" t="s">
        <v>748</v>
      </c>
      <c r="J1298" s="16">
        <v>2.0</v>
      </c>
      <c r="K1298" s="21">
        <v>83.0</v>
      </c>
      <c r="L1298" s="21">
        <v>-35.0</v>
      </c>
      <c r="M1298" s="21">
        <v>25.0</v>
      </c>
      <c r="N1298" s="18" t="s">
        <v>26</v>
      </c>
      <c r="O1298" s="13" t="s">
        <v>325</v>
      </c>
      <c r="P1298" t="s">
        <v>57</v>
      </c>
      <c r="Q1298" t="s">
        <v>57</v>
      </c>
      <c r="R1298" t="s">
        <v>276</v>
      </c>
      <c r="S1298" t="s">
        <v>57</v>
      </c>
      <c r="T1298" t="s">
        <v>26</v>
      </c>
      <c r="U1298" t="s">
        <v>26</v>
      </c>
    </row>
    <row r="1299" hidden="1">
      <c r="A1299" s="15" t="str">
        <f t="shared" si="155"/>
        <v>E60:3c</v>
      </c>
      <c r="B1299" s="15" t="s">
        <v>273</v>
      </c>
      <c r="C1299" s="15">
        <v>6.0</v>
      </c>
      <c r="D1299" s="8">
        <v>0.0</v>
      </c>
      <c r="E1299" s="8">
        <v>3.0</v>
      </c>
      <c r="F1299" s="8" t="s">
        <v>8</v>
      </c>
      <c r="G1299" s="15" t="s">
        <v>24</v>
      </c>
      <c r="H1299" s="15" t="s">
        <v>317</v>
      </c>
      <c r="I1299" s="15" t="s">
        <v>326</v>
      </c>
      <c r="J1299" s="16">
        <v>2.0</v>
      </c>
      <c r="K1299" s="21">
        <v>-8.0</v>
      </c>
      <c r="L1299" s="21">
        <v>-16.0</v>
      </c>
      <c r="M1299" s="21">
        <v>-11.0</v>
      </c>
      <c r="N1299" s="18">
        <v>0.27</v>
      </c>
      <c r="O1299" s="13" t="s">
        <v>579</v>
      </c>
      <c r="P1299" t="s">
        <v>276</v>
      </c>
      <c r="Q1299" t="s">
        <v>47</v>
      </c>
      <c r="R1299" t="s">
        <v>47</v>
      </c>
      <c r="S1299" t="s">
        <v>47</v>
      </c>
      <c r="T1299" t="s">
        <v>37</v>
      </c>
      <c r="U1299" t="s">
        <v>26</v>
      </c>
    </row>
    <row r="1300" hidden="1">
      <c r="A1300" s="15" t="str">
        <f t="shared" si="155"/>
        <v>E60:3d</v>
      </c>
      <c r="B1300" s="15" t="s">
        <v>273</v>
      </c>
      <c r="C1300" s="15">
        <v>6.0</v>
      </c>
      <c r="D1300" s="8">
        <v>0.0</v>
      </c>
      <c r="E1300" s="8">
        <v>3.0</v>
      </c>
      <c r="F1300" s="8" t="s">
        <v>9</v>
      </c>
      <c r="G1300" s="15" t="s">
        <v>23</v>
      </c>
      <c r="H1300" s="15" t="s">
        <v>92</v>
      </c>
      <c r="I1300" s="15" t="s">
        <v>593</v>
      </c>
      <c r="J1300" s="16">
        <v>1.0</v>
      </c>
      <c r="K1300" s="21">
        <v>-104.0</v>
      </c>
      <c r="L1300" s="21">
        <v>-117.0</v>
      </c>
      <c r="M1300" s="21">
        <v>-113.0</v>
      </c>
      <c r="N1300" s="18" t="s">
        <v>281</v>
      </c>
      <c r="O1300" s="13" t="s">
        <v>313</v>
      </c>
      <c r="P1300" t="s">
        <v>37</v>
      </c>
      <c r="Q1300" t="s">
        <v>276</v>
      </c>
      <c r="R1300" t="s">
        <v>47</v>
      </c>
      <c r="S1300" t="s">
        <v>26</v>
      </c>
      <c r="T1300" t="s">
        <v>26</v>
      </c>
      <c r="U1300" t="s">
        <v>311</v>
      </c>
    </row>
    <row r="1301">
      <c r="A1301" s="15" t="str">
        <f t="shared" si="155"/>
        <v>E60:3e</v>
      </c>
      <c r="B1301" s="15" t="s">
        <v>273</v>
      </c>
      <c r="C1301" s="15">
        <v>6.0</v>
      </c>
      <c r="D1301" s="8">
        <v>0.0</v>
      </c>
      <c r="E1301" s="8">
        <v>3.0</v>
      </c>
      <c r="F1301" s="8" t="s">
        <v>10</v>
      </c>
      <c r="G1301" s="15" t="s">
        <v>22</v>
      </c>
      <c r="H1301" s="15" t="s">
        <v>90</v>
      </c>
      <c r="I1301" s="15" t="s">
        <v>749</v>
      </c>
      <c r="J1301" s="16">
        <v>9.0</v>
      </c>
      <c r="K1301" s="21">
        <v>-230.0</v>
      </c>
      <c r="L1301" s="21">
        <v>-233.0</v>
      </c>
      <c r="M1301" s="21">
        <v>-233.0</v>
      </c>
      <c r="N1301" s="18" t="s">
        <v>26</v>
      </c>
      <c r="O1301" s="13" t="s">
        <v>417</v>
      </c>
      <c r="P1301" t="s">
        <v>57</v>
      </c>
      <c r="Q1301" t="s">
        <v>276</v>
      </c>
      <c r="R1301" t="s">
        <v>276</v>
      </c>
      <c r="S1301" t="s">
        <v>47</v>
      </c>
      <c r="T1301" t="s">
        <v>37</v>
      </c>
      <c r="U1301" t="s">
        <v>57</v>
      </c>
    </row>
    <row r="1302">
      <c r="A1302" s="15" t="str">
        <f t="shared" si="155"/>
        <v>E60:3f</v>
      </c>
      <c r="B1302" s="15" t="s">
        <v>273</v>
      </c>
      <c r="C1302" s="15">
        <v>6.0</v>
      </c>
      <c r="D1302" s="8">
        <v>0.0</v>
      </c>
      <c r="E1302" s="8">
        <v>3.0</v>
      </c>
      <c r="F1302" s="8" t="s">
        <v>11</v>
      </c>
      <c r="G1302" s="15" t="s">
        <v>22</v>
      </c>
      <c r="H1302" s="15" t="s">
        <v>89</v>
      </c>
      <c r="I1302" s="15" t="s">
        <v>442</v>
      </c>
      <c r="J1302" s="16">
        <v>4.0</v>
      </c>
      <c r="K1302" s="21">
        <v>-257.0</v>
      </c>
      <c r="L1302" s="21">
        <v>-260.0</v>
      </c>
      <c r="M1302" s="21">
        <v>-260.0</v>
      </c>
      <c r="N1302" s="18" t="s">
        <v>26</v>
      </c>
      <c r="O1302" s="13" t="s">
        <v>384</v>
      </c>
      <c r="P1302" t="s">
        <v>276</v>
      </c>
      <c r="Q1302" t="s">
        <v>276</v>
      </c>
      <c r="R1302" t="s">
        <v>276</v>
      </c>
      <c r="S1302" t="s">
        <v>26</v>
      </c>
      <c r="T1302" t="s">
        <v>37</v>
      </c>
      <c r="U1302" t="s">
        <v>26</v>
      </c>
    </row>
    <row r="1303" hidden="1">
      <c r="A1303" s="15" t="str">
        <f>if(OR(G1303="Secondary Relay",G1303="Prime Relay",G1303="Citadel Class Relay"),F1303,join("",if(B1303="East Rim","E",if(B1303="South Rim","S",if(B1303="West Rim","W","N"))),C1303,D1303,":",E1303,if(F1303="S","",F1303)))</f>
        <v>E60:3</v>
      </c>
      <c r="B1303" s="15" t="s">
        <v>273</v>
      </c>
      <c r="C1303" s="15">
        <v>6.0</v>
      </c>
      <c r="D1303" s="15">
        <v>0.0</v>
      </c>
      <c r="E1303" s="15">
        <v>3.0</v>
      </c>
      <c r="F1303" s="8" t="s">
        <v>302</v>
      </c>
      <c r="G1303" s="8" t="s">
        <v>303</v>
      </c>
      <c r="H1303" s="15" t="s">
        <v>278</v>
      </c>
      <c r="I1303" s="15" t="s">
        <v>308</v>
      </c>
      <c r="J1303" s="16"/>
      <c r="K1303" s="21"/>
      <c r="L1303" s="21"/>
      <c r="M1303" s="21"/>
      <c r="N1303" s="18"/>
      <c r="O1303" s="13"/>
      <c r="P1303" t="s">
        <v>47</v>
      </c>
      <c r="Q1303" t="s">
        <v>57</v>
      </c>
      <c r="R1303" t="s">
        <v>276</v>
      </c>
      <c r="S1303" t="s">
        <v>47</v>
      </c>
      <c r="T1303" t="s">
        <v>26</v>
      </c>
      <c r="U1303" t="s">
        <v>26</v>
      </c>
    </row>
    <row r="1304" hidden="1">
      <c r="A1304" s="15" t="str">
        <f t="shared" ref="A1304:A1305" si="156">if(OR(G1304="Secondary Relay",G1304="Prime Relay"),F1304,join("",if(B1304="East Rim","E",if(B1304="South Rim","S",if(B1304="West Rim","W","N"))),C1304,D1304,":",E1304,if(F1304="S","",F1304)))</f>
        <v>E60:4a</v>
      </c>
      <c r="B1304" s="15" t="s">
        <v>273</v>
      </c>
      <c r="C1304" s="15">
        <v>6.0</v>
      </c>
      <c r="D1304" s="8">
        <v>0.0</v>
      </c>
      <c r="E1304" s="8">
        <v>4.0</v>
      </c>
      <c r="F1304" s="8" t="s">
        <v>6</v>
      </c>
      <c r="G1304" s="15" t="s">
        <v>23</v>
      </c>
      <c r="H1304" s="15" t="s">
        <v>278</v>
      </c>
      <c r="I1304" s="15" t="s">
        <v>750</v>
      </c>
      <c r="J1304" s="16">
        <v>2.0</v>
      </c>
      <c r="K1304" s="21">
        <v>224.0</v>
      </c>
      <c r="L1304" s="21">
        <v>-232.0</v>
      </c>
      <c r="M1304" s="21">
        <v>-2.0</v>
      </c>
      <c r="N1304" s="18" t="s">
        <v>26</v>
      </c>
      <c r="O1304" s="13" t="s">
        <v>391</v>
      </c>
      <c r="P1304" t="s">
        <v>57</v>
      </c>
      <c r="Q1304" t="s">
        <v>57</v>
      </c>
      <c r="R1304" t="s">
        <v>57</v>
      </c>
      <c r="S1304" t="s">
        <v>47</v>
      </c>
      <c r="T1304" t="s">
        <v>276</v>
      </c>
      <c r="U1304" t="s">
        <v>26</v>
      </c>
    </row>
    <row r="1305">
      <c r="A1305" s="15" t="str">
        <f t="shared" si="156"/>
        <v>E60:4b</v>
      </c>
      <c r="B1305" s="15" t="s">
        <v>273</v>
      </c>
      <c r="C1305" s="15">
        <v>6.0</v>
      </c>
      <c r="D1305" s="8">
        <v>0.0</v>
      </c>
      <c r="E1305" s="8">
        <v>4.0</v>
      </c>
      <c r="F1305" s="8" t="s">
        <v>7</v>
      </c>
      <c r="G1305" s="15" t="s">
        <v>22</v>
      </c>
      <c r="H1305" s="15" t="s">
        <v>90</v>
      </c>
      <c r="I1305" s="15" t="s">
        <v>503</v>
      </c>
      <c r="J1305" s="16">
        <v>1.0</v>
      </c>
      <c r="K1305" s="21">
        <v>-86.0</v>
      </c>
      <c r="L1305" s="21">
        <v>-122.0</v>
      </c>
      <c r="M1305" s="21">
        <v>-103.0</v>
      </c>
      <c r="N1305" s="18" t="s">
        <v>26</v>
      </c>
      <c r="O1305" s="13" t="s">
        <v>415</v>
      </c>
      <c r="P1305" t="s">
        <v>57</v>
      </c>
      <c r="Q1305" t="s">
        <v>276</v>
      </c>
      <c r="R1305" t="s">
        <v>276</v>
      </c>
      <c r="S1305" t="s">
        <v>26</v>
      </c>
      <c r="T1305" t="s">
        <v>26</v>
      </c>
      <c r="U1305" t="s">
        <v>26</v>
      </c>
    </row>
    <row r="1306" hidden="1">
      <c r="A1306" s="15" t="str">
        <f>if(OR(G1306="Secondary Relay",G1306="Prime Relay",G1306="Citadel Class Relay"),F1306,join("",if(B1306="East Rim","E",if(B1306="South Rim","S",if(B1306="West Rim","W","N"))),C1306,D1306,":",E1306,if(F1306="S","",F1306)))</f>
        <v>E60:4</v>
      </c>
      <c r="B1306" s="15" t="s">
        <v>273</v>
      </c>
      <c r="C1306" s="15">
        <v>6.0</v>
      </c>
      <c r="D1306" s="15">
        <v>0.0</v>
      </c>
      <c r="E1306" s="15">
        <v>4.0</v>
      </c>
      <c r="F1306" s="8" t="s">
        <v>302</v>
      </c>
      <c r="G1306" s="8" t="s">
        <v>303</v>
      </c>
      <c r="H1306" s="15" t="s">
        <v>554</v>
      </c>
      <c r="I1306" s="15" t="s">
        <v>751</v>
      </c>
      <c r="J1306" s="16"/>
      <c r="K1306" s="21"/>
      <c r="L1306" s="21"/>
      <c r="M1306" s="21"/>
      <c r="N1306" s="18"/>
      <c r="O1306" s="13"/>
      <c r="P1306" t="s">
        <v>57</v>
      </c>
      <c r="Q1306" t="s">
        <v>276</v>
      </c>
      <c r="R1306" t="s">
        <v>311</v>
      </c>
      <c r="S1306" t="s">
        <v>47</v>
      </c>
      <c r="T1306" t="s">
        <v>26</v>
      </c>
      <c r="U1306" t="s">
        <v>26</v>
      </c>
    </row>
    <row r="1307">
      <c r="A1307" s="15" t="str">
        <f t="shared" ref="A1307:A1311" si="157">if(OR(G1307="Secondary Relay",G1307="Prime Relay"),F1307,join("",if(B1307="East Rim","E",if(B1307="South Rim","S",if(B1307="West Rim","W","N"))),C1307,D1307,":",E1307,if(F1307="S","",F1307)))</f>
        <v>E60:5a</v>
      </c>
      <c r="B1307" s="15" t="s">
        <v>273</v>
      </c>
      <c r="C1307" s="15">
        <v>6.0</v>
      </c>
      <c r="D1307" s="8">
        <v>0.0</v>
      </c>
      <c r="E1307" s="8">
        <v>5.0</v>
      </c>
      <c r="F1307" s="8" t="s">
        <v>6</v>
      </c>
      <c r="G1307" s="15" t="s">
        <v>22</v>
      </c>
      <c r="H1307" s="15" t="s">
        <v>90</v>
      </c>
      <c r="I1307" s="15" t="s">
        <v>648</v>
      </c>
      <c r="J1307" s="16">
        <v>7.0</v>
      </c>
      <c r="K1307" s="21">
        <v>-136.0</v>
      </c>
      <c r="L1307" s="21">
        <v>-158.0</v>
      </c>
      <c r="M1307" s="21">
        <v>-146.0</v>
      </c>
      <c r="N1307" s="18" t="s">
        <v>26</v>
      </c>
      <c r="O1307" s="13" t="s">
        <v>315</v>
      </c>
      <c r="P1307" t="s">
        <v>276</v>
      </c>
      <c r="Q1307" t="s">
        <v>57</v>
      </c>
      <c r="R1307" t="s">
        <v>26</v>
      </c>
      <c r="S1307" t="s">
        <v>26</v>
      </c>
      <c r="T1307" t="s">
        <v>37</v>
      </c>
      <c r="U1307" t="s">
        <v>26</v>
      </c>
    </row>
    <row r="1308" hidden="1">
      <c r="A1308" s="15" t="str">
        <f t="shared" si="157"/>
        <v>E60:5b</v>
      </c>
      <c r="B1308" s="15" t="s">
        <v>273</v>
      </c>
      <c r="C1308" s="15">
        <v>6.0</v>
      </c>
      <c r="D1308" s="8">
        <v>0.0</v>
      </c>
      <c r="E1308" s="8">
        <v>5.0</v>
      </c>
      <c r="F1308" s="8" t="s">
        <v>7</v>
      </c>
      <c r="G1308" s="15" t="s">
        <v>22</v>
      </c>
      <c r="H1308" s="15" t="s">
        <v>92</v>
      </c>
      <c r="I1308" s="15" t="s">
        <v>328</v>
      </c>
      <c r="J1308" s="16">
        <v>0.0</v>
      </c>
      <c r="K1308" s="21">
        <v>-155.0</v>
      </c>
      <c r="L1308" s="21">
        <v>-246.0</v>
      </c>
      <c r="M1308" s="21">
        <v>-202.0</v>
      </c>
      <c r="N1308" s="18" t="s">
        <v>26</v>
      </c>
      <c r="O1308" s="13" t="s">
        <v>293</v>
      </c>
      <c r="P1308" t="s">
        <v>57</v>
      </c>
      <c r="Q1308" t="s">
        <v>47</v>
      </c>
      <c r="R1308" t="s">
        <v>57</v>
      </c>
      <c r="S1308" t="s">
        <v>47</v>
      </c>
      <c r="T1308" t="s">
        <v>47</v>
      </c>
      <c r="U1308" t="s">
        <v>26</v>
      </c>
    </row>
    <row r="1309">
      <c r="A1309" s="15" t="str">
        <f t="shared" si="157"/>
        <v>E60:5c</v>
      </c>
      <c r="B1309" s="15" t="s">
        <v>273</v>
      </c>
      <c r="C1309" s="15">
        <v>6.0</v>
      </c>
      <c r="D1309" s="8">
        <v>0.0</v>
      </c>
      <c r="E1309" s="8">
        <v>5.0</v>
      </c>
      <c r="F1309" s="8" t="s">
        <v>8</v>
      </c>
      <c r="G1309" s="15" t="s">
        <v>22</v>
      </c>
      <c r="H1309" s="15" t="s">
        <v>88</v>
      </c>
      <c r="I1309" s="15" t="s">
        <v>456</v>
      </c>
      <c r="J1309" s="16">
        <v>1.0</v>
      </c>
      <c r="K1309" s="21">
        <v>-158.0</v>
      </c>
      <c r="L1309" s="21">
        <v>-193.0</v>
      </c>
      <c r="M1309" s="21">
        <v>-175.0</v>
      </c>
      <c r="N1309" s="18" t="s">
        <v>26</v>
      </c>
      <c r="O1309" s="13" t="s">
        <v>379</v>
      </c>
      <c r="P1309" t="s">
        <v>57</v>
      </c>
      <c r="Q1309" t="s">
        <v>276</v>
      </c>
      <c r="R1309" t="s">
        <v>47</v>
      </c>
      <c r="S1309" t="s">
        <v>26</v>
      </c>
      <c r="T1309" t="s">
        <v>37</v>
      </c>
      <c r="U1309" t="s">
        <v>37</v>
      </c>
    </row>
    <row r="1310">
      <c r="A1310" s="15" t="str">
        <f t="shared" si="157"/>
        <v>E60:5d</v>
      </c>
      <c r="B1310" s="15" t="s">
        <v>273</v>
      </c>
      <c r="C1310" s="15">
        <v>6.0</v>
      </c>
      <c r="D1310" s="8">
        <v>0.0</v>
      </c>
      <c r="E1310" s="8">
        <v>5.0</v>
      </c>
      <c r="F1310" s="8" t="s">
        <v>9</v>
      </c>
      <c r="G1310" s="15" t="s">
        <v>22</v>
      </c>
      <c r="H1310" s="15" t="s">
        <v>91</v>
      </c>
      <c r="I1310" s="15" t="s">
        <v>752</v>
      </c>
      <c r="J1310" s="16">
        <v>18.0</v>
      </c>
      <c r="K1310" s="21">
        <v>-222.0</v>
      </c>
      <c r="L1310" s="21">
        <v>-257.0</v>
      </c>
      <c r="M1310" s="21">
        <v>-240.0</v>
      </c>
      <c r="N1310" s="18" t="s">
        <v>26</v>
      </c>
      <c r="O1310" s="13" t="s">
        <v>293</v>
      </c>
      <c r="P1310" t="s">
        <v>57</v>
      </c>
      <c r="Q1310" t="s">
        <v>276</v>
      </c>
      <c r="R1310" t="s">
        <v>57</v>
      </c>
      <c r="S1310" t="s">
        <v>26</v>
      </c>
      <c r="T1310" t="s">
        <v>26</v>
      </c>
      <c r="U1310" t="s">
        <v>26</v>
      </c>
    </row>
    <row r="1311" hidden="1">
      <c r="A1311" s="15" t="str">
        <f t="shared" si="157"/>
        <v>E60:5e</v>
      </c>
      <c r="B1311" s="15" t="s">
        <v>273</v>
      </c>
      <c r="C1311" s="15">
        <v>6.0</v>
      </c>
      <c r="D1311" s="8">
        <v>0.0</v>
      </c>
      <c r="E1311" s="8">
        <v>5.0</v>
      </c>
      <c r="F1311" s="8" t="s">
        <v>10</v>
      </c>
      <c r="G1311" s="15" t="s">
        <v>23</v>
      </c>
      <c r="H1311" s="15" t="s">
        <v>92</v>
      </c>
      <c r="I1311" s="15" t="s">
        <v>543</v>
      </c>
      <c r="J1311" s="16">
        <v>2.0</v>
      </c>
      <c r="K1311" s="21">
        <v>-235.0</v>
      </c>
      <c r="L1311" s="21">
        <v>-249.0</v>
      </c>
      <c r="M1311" s="21">
        <v>-244.0</v>
      </c>
      <c r="N1311" s="18" t="s">
        <v>281</v>
      </c>
      <c r="O1311" s="13" t="s">
        <v>391</v>
      </c>
      <c r="P1311" t="s">
        <v>37</v>
      </c>
      <c r="Q1311" t="s">
        <v>311</v>
      </c>
      <c r="R1311" t="s">
        <v>276</v>
      </c>
      <c r="S1311" t="s">
        <v>47</v>
      </c>
      <c r="T1311" t="s">
        <v>37</v>
      </c>
      <c r="U1311" t="s">
        <v>26</v>
      </c>
    </row>
    <row r="1312" hidden="1">
      <c r="A1312" s="15" t="str">
        <f>if(OR(G1312="Secondary Relay",G1312="Prime Relay",G1312="Citadel Class Relay"),F1312,join("",if(B1312="East Rim","E",if(B1312="South Rim","S",if(B1312="West Rim","W","N"))),C1312,D1312,":",E1312,if(F1312="S","",F1312)))</f>
        <v>E60:5</v>
      </c>
      <c r="B1312" s="15" t="s">
        <v>273</v>
      </c>
      <c r="C1312" s="15">
        <v>6.0</v>
      </c>
      <c r="D1312" s="15">
        <v>0.0</v>
      </c>
      <c r="E1312" s="15">
        <v>5.0</v>
      </c>
      <c r="F1312" s="8" t="s">
        <v>302</v>
      </c>
      <c r="G1312" s="8" t="s">
        <v>303</v>
      </c>
      <c r="H1312" s="15" t="s">
        <v>278</v>
      </c>
      <c r="I1312" s="15" t="s">
        <v>753</v>
      </c>
      <c r="J1312" s="16"/>
      <c r="K1312" s="21"/>
      <c r="L1312" s="21"/>
      <c r="M1312" s="21"/>
      <c r="N1312" s="18"/>
      <c r="O1312" s="13"/>
      <c r="P1312" t="s">
        <v>276</v>
      </c>
      <c r="Q1312" t="s">
        <v>37</v>
      </c>
      <c r="R1312" t="s">
        <v>57</v>
      </c>
      <c r="S1312" t="s">
        <v>26</v>
      </c>
      <c r="T1312" t="s">
        <v>37</v>
      </c>
      <c r="U1312" t="s">
        <v>26</v>
      </c>
    </row>
    <row r="1313" hidden="1">
      <c r="A1313" s="15" t="str">
        <f t="shared" ref="A1313:A1316" si="158">if(OR(G1313="Secondary Relay",G1313="Prime Relay"),F1313,join("",if(B1313="East Rim","E",if(B1313="South Rim","S",if(B1313="West Rim","W","N"))),C1313,D1313,":",E1313,if(F1313="S","",F1313)))</f>
        <v>E60:6a</v>
      </c>
      <c r="B1313" s="15" t="s">
        <v>273</v>
      </c>
      <c r="C1313" s="15">
        <v>6.0</v>
      </c>
      <c r="D1313" s="8">
        <v>0.0</v>
      </c>
      <c r="E1313" s="8">
        <v>6.0</v>
      </c>
      <c r="F1313" s="8" t="s">
        <v>6</v>
      </c>
      <c r="G1313" s="15" t="s">
        <v>23</v>
      </c>
      <c r="H1313" s="15" t="s">
        <v>288</v>
      </c>
      <c r="I1313" s="15" t="s">
        <v>425</v>
      </c>
      <c r="J1313" s="16">
        <v>2.0</v>
      </c>
      <c r="K1313" s="21">
        <v>1139.0</v>
      </c>
      <c r="L1313" s="21">
        <v>262.0</v>
      </c>
      <c r="M1313" s="21">
        <v>702.0</v>
      </c>
      <c r="N1313" s="18" t="s">
        <v>26</v>
      </c>
      <c r="O1313" s="13" t="s">
        <v>391</v>
      </c>
      <c r="P1313" t="s">
        <v>57</v>
      </c>
      <c r="Q1313" t="s">
        <v>57</v>
      </c>
      <c r="R1313" t="s">
        <v>47</v>
      </c>
      <c r="S1313" t="s">
        <v>57</v>
      </c>
      <c r="T1313" t="s">
        <v>26</v>
      </c>
      <c r="U1313" t="s">
        <v>26</v>
      </c>
    </row>
    <row r="1314" hidden="1">
      <c r="A1314" s="15" t="str">
        <f t="shared" si="158"/>
        <v>E60:6b</v>
      </c>
      <c r="B1314" s="15" t="s">
        <v>273</v>
      </c>
      <c r="C1314" s="15">
        <v>6.0</v>
      </c>
      <c r="D1314" s="8">
        <v>0.0</v>
      </c>
      <c r="E1314" s="8">
        <v>6.0</v>
      </c>
      <c r="F1314" s="8" t="s">
        <v>7</v>
      </c>
      <c r="G1314" s="15" t="s">
        <v>23</v>
      </c>
      <c r="H1314" s="15" t="s">
        <v>278</v>
      </c>
      <c r="I1314" s="15" t="s">
        <v>437</v>
      </c>
      <c r="J1314" s="16">
        <v>1.0</v>
      </c>
      <c r="K1314" s="21">
        <v>381.0</v>
      </c>
      <c r="L1314" s="21">
        <v>286.0</v>
      </c>
      <c r="M1314" s="21">
        <v>335.0</v>
      </c>
      <c r="N1314" s="18" t="s">
        <v>26</v>
      </c>
      <c r="O1314" s="13" t="s">
        <v>419</v>
      </c>
      <c r="P1314" t="s">
        <v>47</v>
      </c>
      <c r="Q1314" t="s">
        <v>57</v>
      </c>
      <c r="R1314" t="s">
        <v>57</v>
      </c>
      <c r="S1314" t="s">
        <v>37</v>
      </c>
      <c r="T1314" t="s">
        <v>26</v>
      </c>
      <c r="U1314" t="s">
        <v>37</v>
      </c>
    </row>
    <row r="1315">
      <c r="A1315" s="15" t="str">
        <f t="shared" si="158"/>
        <v>E60:6c</v>
      </c>
      <c r="B1315" s="15" t="s">
        <v>273</v>
      </c>
      <c r="C1315" s="15">
        <v>6.0</v>
      </c>
      <c r="D1315" s="8">
        <v>0.0</v>
      </c>
      <c r="E1315" s="8">
        <v>6.0</v>
      </c>
      <c r="F1315" s="8" t="s">
        <v>8</v>
      </c>
      <c r="G1315" s="15" t="s">
        <v>22</v>
      </c>
      <c r="H1315" s="15" t="s">
        <v>93</v>
      </c>
      <c r="I1315" s="15" t="s">
        <v>754</v>
      </c>
      <c r="J1315" s="16">
        <v>15.0</v>
      </c>
      <c r="K1315" s="21">
        <v>-36.0</v>
      </c>
      <c r="L1315" s="21">
        <v>-72.0</v>
      </c>
      <c r="M1315" s="21">
        <v>-54.0</v>
      </c>
      <c r="N1315" s="18" t="s">
        <v>26</v>
      </c>
      <c r="O1315" s="13" t="s">
        <v>323</v>
      </c>
      <c r="P1315" t="s">
        <v>311</v>
      </c>
      <c r="Q1315" t="s">
        <v>47</v>
      </c>
      <c r="R1315" t="s">
        <v>57</v>
      </c>
      <c r="S1315" t="s">
        <v>37</v>
      </c>
      <c r="T1315" t="s">
        <v>37</v>
      </c>
      <c r="U1315" t="s">
        <v>26</v>
      </c>
    </row>
    <row r="1316">
      <c r="A1316" s="15" t="str">
        <f t="shared" si="158"/>
        <v>E60:6d</v>
      </c>
      <c r="B1316" s="15" t="s">
        <v>273</v>
      </c>
      <c r="C1316" s="15">
        <v>6.0</v>
      </c>
      <c r="D1316" s="8">
        <v>0.0</v>
      </c>
      <c r="E1316" s="8">
        <v>6.0</v>
      </c>
      <c r="F1316" s="8" t="s">
        <v>9</v>
      </c>
      <c r="G1316" s="15" t="s">
        <v>22</v>
      </c>
      <c r="H1316" s="15" t="s">
        <v>88</v>
      </c>
      <c r="I1316" s="15" t="s">
        <v>355</v>
      </c>
      <c r="J1316" s="16">
        <v>4.0</v>
      </c>
      <c r="K1316" s="21">
        <v>-192.0</v>
      </c>
      <c r="L1316" s="21">
        <v>-200.0</v>
      </c>
      <c r="M1316" s="21">
        <v>-194.0</v>
      </c>
      <c r="N1316" s="18" t="s">
        <v>26</v>
      </c>
      <c r="O1316" s="13" t="s">
        <v>329</v>
      </c>
      <c r="P1316" t="s">
        <v>311</v>
      </c>
      <c r="Q1316" t="s">
        <v>276</v>
      </c>
      <c r="R1316" t="s">
        <v>276</v>
      </c>
      <c r="S1316" t="s">
        <v>37</v>
      </c>
      <c r="T1316" t="s">
        <v>47</v>
      </c>
      <c r="U1316" t="s">
        <v>26</v>
      </c>
    </row>
    <row r="1317" hidden="1">
      <c r="A1317" s="15" t="str">
        <f>if(OR(G1317="Secondary Relay",G1317="Prime Relay",G1317="Citadel Class Relay"),F1317,join("",if(B1317="East Rim","E",if(B1317="South Rim","S",if(B1317="West Rim","W","N"))),C1317,D1317,":",E1317,if(F1317="S","",F1317)))</f>
        <v>E60:6</v>
      </c>
      <c r="B1317" s="15" t="s">
        <v>273</v>
      </c>
      <c r="C1317" s="15">
        <v>6.0</v>
      </c>
      <c r="D1317" s="15">
        <v>0.0</v>
      </c>
      <c r="E1317" s="15">
        <v>6.0</v>
      </c>
      <c r="F1317" s="8" t="s">
        <v>302</v>
      </c>
      <c r="G1317" s="8" t="s">
        <v>303</v>
      </c>
      <c r="H1317" s="15" t="s">
        <v>443</v>
      </c>
      <c r="I1317" s="15" t="s">
        <v>755</v>
      </c>
      <c r="J1317" s="16"/>
      <c r="K1317" s="21"/>
      <c r="L1317" s="21"/>
      <c r="M1317" s="21"/>
      <c r="N1317" s="18"/>
      <c r="O1317" s="13"/>
      <c r="P1317" t="s">
        <v>57</v>
      </c>
      <c r="Q1317" t="s">
        <v>26</v>
      </c>
      <c r="R1317" t="s">
        <v>47</v>
      </c>
      <c r="S1317" t="s">
        <v>37</v>
      </c>
      <c r="T1317" t="s">
        <v>37</v>
      </c>
      <c r="U1317" t="s">
        <v>26</v>
      </c>
    </row>
    <row r="1318" hidden="1">
      <c r="A1318" s="15" t="str">
        <f t="shared" ref="A1318:A1320" si="159">if(OR(G1318="Secondary Relay",G1318="Prime Relay"),F1318,join("",if(B1318="East Rim","E",if(B1318="South Rim","S",if(B1318="West Rim","W","N"))),C1318,D1318,":",E1318,if(F1318="S","",F1318)))</f>
        <v>E60:7a</v>
      </c>
      <c r="B1318" s="15" t="s">
        <v>273</v>
      </c>
      <c r="C1318" s="15">
        <v>6.0</v>
      </c>
      <c r="D1318" s="8">
        <v>0.0</v>
      </c>
      <c r="E1318" s="8">
        <v>7.0</v>
      </c>
      <c r="F1318" s="8" t="s">
        <v>6</v>
      </c>
      <c r="G1318" s="15" t="s">
        <v>23</v>
      </c>
      <c r="H1318" s="15" t="s">
        <v>291</v>
      </c>
      <c r="I1318" s="15" t="s">
        <v>756</v>
      </c>
      <c r="J1318" s="16">
        <v>0.0</v>
      </c>
      <c r="K1318" s="21">
        <v>1.0</v>
      </c>
      <c r="L1318" s="21">
        <v>-87.0</v>
      </c>
      <c r="M1318" s="21">
        <v>-41.0</v>
      </c>
      <c r="N1318" s="18" t="s">
        <v>26</v>
      </c>
      <c r="O1318" s="13" t="s">
        <v>290</v>
      </c>
      <c r="P1318" t="s">
        <v>57</v>
      </c>
      <c r="Q1318" t="s">
        <v>57</v>
      </c>
      <c r="R1318" t="s">
        <v>57</v>
      </c>
      <c r="S1318" t="s">
        <v>47</v>
      </c>
      <c r="T1318" t="s">
        <v>57</v>
      </c>
      <c r="U1318" t="s">
        <v>26</v>
      </c>
    </row>
    <row r="1319">
      <c r="A1319" s="15" t="str">
        <f t="shared" si="159"/>
        <v>E60:7b</v>
      </c>
      <c r="B1319" s="15" t="s">
        <v>273</v>
      </c>
      <c r="C1319" s="15">
        <v>6.0</v>
      </c>
      <c r="D1319" s="8">
        <v>0.0</v>
      </c>
      <c r="E1319" s="8">
        <v>7.0</v>
      </c>
      <c r="F1319" s="8" t="s">
        <v>7</v>
      </c>
      <c r="G1319" s="15" t="s">
        <v>22</v>
      </c>
      <c r="H1319" s="15" t="s">
        <v>92</v>
      </c>
      <c r="I1319" s="15" t="s">
        <v>416</v>
      </c>
      <c r="J1319" s="16">
        <v>2.0</v>
      </c>
      <c r="K1319" s="21">
        <v>-96.0</v>
      </c>
      <c r="L1319" s="21">
        <v>-99.0</v>
      </c>
      <c r="M1319" s="21">
        <v>-97.0</v>
      </c>
      <c r="N1319" s="18" t="s">
        <v>26</v>
      </c>
      <c r="O1319" s="13" t="s">
        <v>386</v>
      </c>
      <c r="P1319" t="s">
        <v>47</v>
      </c>
      <c r="Q1319" t="s">
        <v>276</v>
      </c>
      <c r="R1319" t="s">
        <v>276</v>
      </c>
      <c r="S1319" t="s">
        <v>37</v>
      </c>
      <c r="T1319" t="s">
        <v>37</v>
      </c>
      <c r="U1319" t="s">
        <v>26</v>
      </c>
    </row>
    <row r="1320" hidden="1">
      <c r="A1320" s="15" t="str">
        <f t="shared" si="159"/>
        <v>E60:7c</v>
      </c>
      <c r="B1320" s="15" t="s">
        <v>273</v>
      </c>
      <c r="C1320" s="15">
        <v>6.0</v>
      </c>
      <c r="D1320" s="8">
        <v>0.0</v>
      </c>
      <c r="E1320" s="8">
        <v>7.0</v>
      </c>
      <c r="F1320" s="8" t="s">
        <v>8</v>
      </c>
      <c r="G1320" s="15" t="s">
        <v>23</v>
      </c>
      <c r="H1320" s="15" t="s">
        <v>92</v>
      </c>
      <c r="I1320" s="15" t="s">
        <v>757</v>
      </c>
      <c r="J1320" s="16">
        <v>0.0</v>
      </c>
      <c r="K1320" s="21">
        <v>-137.0</v>
      </c>
      <c r="L1320" s="21">
        <v>-164.0</v>
      </c>
      <c r="M1320" s="21">
        <v>-150.0</v>
      </c>
      <c r="N1320" s="18" t="s">
        <v>281</v>
      </c>
      <c r="O1320" s="13" t="s">
        <v>415</v>
      </c>
      <c r="P1320" t="s">
        <v>57</v>
      </c>
      <c r="Q1320" t="s">
        <v>311</v>
      </c>
      <c r="R1320" t="s">
        <v>57</v>
      </c>
      <c r="S1320" t="s">
        <v>37</v>
      </c>
      <c r="T1320" t="s">
        <v>26</v>
      </c>
      <c r="U1320" t="s">
        <v>26</v>
      </c>
    </row>
    <row r="1321" hidden="1">
      <c r="A1321" s="15" t="str">
        <f t="shared" ref="A1321:A1322" si="160">if(OR(G1321="Secondary Relay",G1321="Prime Relay",G1321="Citadel Class Relay"),F1321,join("",if(B1321="East Rim","E",if(B1321="South Rim","S",if(B1321="West Rim","W","N"))),C1321,D1321,":",E1321,if(F1321="S","",F1321)))</f>
        <v>E60-E06 Primary Relay</v>
      </c>
      <c r="B1321" s="15" t="s">
        <v>273</v>
      </c>
      <c r="C1321" s="15">
        <v>6.0</v>
      </c>
      <c r="D1321" s="15">
        <v>0.0</v>
      </c>
      <c r="E1321" s="15">
        <v>7.0</v>
      </c>
      <c r="F1321" s="8" t="s">
        <v>758</v>
      </c>
      <c r="G1321" s="8" t="s">
        <v>219</v>
      </c>
      <c r="H1321" s="40"/>
      <c r="I1321" s="41"/>
      <c r="J1321" s="16"/>
      <c r="K1321" s="21"/>
      <c r="L1321" s="21"/>
      <c r="M1321" s="21"/>
      <c r="N1321" s="18"/>
      <c r="O1321" s="13"/>
      <c r="P1321" s="41"/>
      <c r="Q1321" s="41"/>
      <c r="R1321" s="41"/>
      <c r="S1321" s="41"/>
      <c r="T1321" s="41"/>
      <c r="U1321" s="41"/>
    </row>
    <row r="1322" hidden="1">
      <c r="A1322" s="15" t="str">
        <f t="shared" si="160"/>
        <v>E60:7</v>
      </c>
      <c r="B1322" s="15" t="s">
        <v>273</v>
      </c>
      <c r="C1322" s="15">
        <v>6.0</v>
      </c>
      <c r="D1322" s="15">
        <v>0.0</v>
      </c>
      <c r="E1322" s="15">
        <v>7.0</v>
      </c>
      <c r="F1322" s="8" t="s">
        <v>302</v>
      </c>
      <c r="G1322" s="8" t="s">
        <v>303</v>
      </c>
      <c r="H1322" s="15" t="s">
        <v>278</v>
      </c>
      <c r="I1322" s="15" t="s">
        <v>470</v>
      </c>
      <c r="J1322" s="16"/>
      <c r="K1322" s="21"/>
      <c r="L1322" s="21"/>
      <c r="M1322" s="21"/>
      <c r="N1322" s="18"/>
      <c r="O1322" s="13"/>
      <c r="P1322" t="s">
        <v>57</v>
      </c>
      <c r="Q1322" t="s">
        <v>276</v>
      </c>
      <c r="R1322" t="s">
        <v>311</v>
      </c>
      <c r="S1322" t="s">
        <v>37</v>
      </c>
      <c r="T1322" t="s">
        <v>37</v>
      </c>
      <c r="U1322" t="s">
        <v>26</v>
      </c>
    </row>
    <row r="1323" hidden="1">
      <c r="A1323" s="15" t="str">
        <f t="shared" ref="A1323:A1330" si="161">if(OR(G1323="Secondary Relay",G1323="Prime Relay"),F1323,join("",if(B1323="East Rim","E",if(B1323="South Rim","S",if(B1323="West Rim","W","N"))),C1323,D1323,":",E1323,if(F1323="S","",F1323)))</f>
        <v>E61:0a</v>
      </c>
      <c r="B1323" s="15" t="s">
        <v>273</v>
      </c>
      <c r="C1323" s="15">
        <v>6.0</v>
      </c>
      <c r="D1323" s="8">
        <v>1.0</v>
      </c>
      <c r="E1323" s="15">
        <v>0.0</v>
      </c>
      <c r="F1323" s="8" t="s">
        <v>6</v>
      </c>
      <c r="G1323" s="15" t="s">
        <v>23</v>
      </c>
      <c r="H1323" s="15" t="s">
        <v>93</v>
      </c>
      <c r="I1323" s="15" t="s">
        <v>401</v>
      </c>
      <c r="J1323" s="16">
        <v>0.0</v>
      </c>
      <c r="K1323" s="21">
        <v>1102.0</v>
      </c>
      <c r="L1323" s="21">
        <v>852.0</v>
      </c>
      <c r="M1323" s="21">
        <v>977.0</v>
      </c>
      <c r="N1323" s="18" t="s">
        <v>26</v>
      </c>
      <c r="O1323" s="13" t="s">
        <v>329</v>
      </c>
      <c r="P1323" t="s">
        <v>37</v>
      </c>
      <c r="Q1323" t="s">
        <v>26</v>
      </c>
      <c r="R1323" t="s">
        <v>37</v>
      </c>
      <c r="S1323" t="s">
        <v>47</v>
      </c>
      <c r="T1323" t="s">
        <v>26</v>
      </c>
      <c r="U1323" t="s">
        <v>26</v>
      </c>
    </row>
    <row r="1324" hidden="1">
      <c r="A1324" s="15" t="str">
        <f t="shared" si="161"/>
        <v>E61:0b</v>
      </c>
      <c r="B1324" s="15" t="s">
        <v>273</v>
      </c>
      <c r="C1324" s="15">
        <v>6.0</v>
      </c>
      <c r="D1324" s="8">
        <v>1.0</v>
      </c>
      <c r="E1324" s="15">
        <v>0.0</v>
      </c>
      <c r="F1324" s="8" t="s">
        <v>7</v>
      </c>
      <c r="G1324" s="15" t="s">
        <v>23</v>
      </c>
      <c r="H1324" s="15" t="s">
        <v>291</v>
      </c>
      <c r="I1324" s="15" t="s">
        <v>759</v>
      </c>
      <c r="J1324" s="16">
        <v>0.0</v>
      </c>
      <c r="K1324" s="21">
        <v>964.0</v>
      </c>
      <c r="L1324" s="21">
        <v>83.0</v>
      </c>
      <c r="M1324" s="21">
        <v>524.0</v>
      </c>
      <c r="N1324" s="18" t="s">
        <v>26</v>
      </c>
      <c r="O1324" s="13" t="s">
        <v>332</v>
      </c>
      <c r="P1324" t="s">
        <v>57</v>
      </c>
      <c r="Q1324" t="s">
        <v>276</v>
      </c>
      <c r="R1324" t="s">
        <v>37</v>
      </c>
      <c r="S1324" t="s">
        <v>26</v>
      </c>
      <c r="T1324" t="s">
        <v>37</v>
      </c>
      <c r="U1324" t="s">
        <v>26</v>
      </c>
    </row>
    <row r="1325" hidden="1">
      <c r="A1325" s="15" t="str">
        <f t="shared" si="161"/>
        <v>E61:0c</v>
      </c>
      <c r="B1325" s="15" t="s">
        <v>273</v>
      </c>
      <c r="C1325" s="15">
        <v>6.0</v>
      </c>
      <c r="D1325" s="8">
        <v>1.0</v>
      </c>
      <c r="E1325" s="15">
        <v>0.0</v>
      </c>
      <c r="F1325" s="8" t="s">
        <v>8</v>
      </c>
      <c r="G1325" s="15" t="s">
        <v>23</v>
      </c>
      <c r="H1325" s="15" t="s">
        <v>93</v>
      </c>
      <c r="I1325" s="15" t="s">
        <v>760</v>
      </c>
      <c r="J1325" s="16">
        <v>1.0</v>
      </c>
      <c r="K1325" s="21">
        <v>963.0</v>
      </c>
      <c r="L1325" s="21">
        <v>81.0</v>
      </c>
      <c r="M1325" s="21">
        <v>522.0</v>
      </c>
      <c r="N1325" s="18" t="s">
        <v>26</v>
      </c>
      <c r="O1325" s="13" t="s">
        <v>419</v>
      </c>
      <c r="P1325" t="s">
        <v>26</v>
      </c>
      <c r="Q1325" t="s">
        <v>57</v>
      </c>
      <c r="R1325" t="s">
        <v>57</v>
      </c>
      <c r="S1325" t="s">
        <v>37</v>
      </c>
      <c r="T1325" t="s">
        <v>26</v>
      </c>
      <c r="U1325" t="s">
        <v>26</v>
      </c>
    </row>
    <row r="1326" hidden="1">
      <c r="A1326" s="15" t="str">
        <f t="shared" si="161"/>
        <v>E61:0d</v>
      </c>
      <c r="B1326" s="15" t="s">
        <v>273</v>
      </c>
      <c r="C1326" s="15">
        <v>6.0</v>
      </c>
      <c r="D1326" s="8">
        <v>1.0</v>
      </c>
      <c r="E1326" s="15">
        <v>0.0</v>
      </c>
      <c r="F1326" s="8" t="s">
        <v>9</v>
      </c>
      <c r="G1326" s="15" t="s">
        <v>22</v>
      </c>
      <c r="H1326" s="15" t="s">
        <v>88</v>
      </c>
      <c r="I1326" s="15" t="s">
        <v>328</v>
      </c>
      <c r="J1326" s="16">
        <v>0.0</v>
      </c>
      <c r="K1326" s="21">
        <v>-52.0</v>
      </c>
      <c r="L1326" s="21">
        <v>-67.0</v>
      </c>
      <c r="M1326" s="21">
        <v>-60.0</v>
      </c>
      <c r="N1326" s="18" t="s">
        <v>26</v>
      </c>
      <c r="O1326" s="13" t="s">
        <v>386</v>
      </c>
      <c r="P1326" t="s">
        <v>276</v>
      </c>
      <c r="Q1326" t="s">
        <v>311</v>
      </c>
      <c r="R1326" t="s">
        <v>47</v>
      </c>
      <c r="S1326" t="s">
        <v>37</v>
      </c>
      <c r="T1326" t="s">
        <v>47</v>
      </c>
      <c r="U1326" t="s">
        <v>26</v>
      </c>
    </row>
    <row r="1327">
      <c r="A1327" s="15" t="str">
        <f t="shared" si="161"/>
        <v>E61:0e</v>
      </c>
      <c r="B1327" s="15" t="s">
        <v>273</v>
      </c>
      <c r="C1327" s="15">
        <v>6.0</v>
      </c>
      <c r="D1327" s="8">
        <v>1.0</v>
      </c>
      <c r="E1327" s="15">
        <v>0.0</v>
      </c>
      <c r="F1327" s="8" t="s">
        <v>10</v>
      </c>
      <c r="G1327" s="15" t="s">
        <v>22</v>
      </c>
      <c r="H1327" s="15" t="s">
        <v>91</v>
      </c>
      <c r="I1327" s="15" t="s">
        <v>761</v>
      </c>
      <c r="J1327" s="16">
        <v>19.0</v>
      </c>
      <c r="K1327" s="21">
        <v>-77.0</v>
      </c>
      <c r="L1327" s="21">
        <v>-95.0</v>
      </c>
      <c r="M1327" s="21">
        <v>-86.0</v>
      </c>
      <c r="N1327" s="18" t="s">
        <v>26</v>
      </c>
      <c r="O1327" s="13" t="s">
        <v>329</v>
      </c>
      <c r="P1327" t="s">
        <v>276</v>
      </c>
      <c r="Q1327" t="s">
        <v>26</v>
      </c>
      <c r="R1327" t="s">
        <v>57</v>
      </c>
      <c r="S1327" t="s">
        <v>276</v>
      </c>
      <c r="T1327" t="s">
        <v>26</v>
      </c>
      <c r="U1327" t="s">
        <v>26</v>
      </c>
    </row>
    <row r="1328" hidden="1">
      <c r="A1328" s="15" t="str">
        <f t="shared" si="161"/>
        <v>E61 Secondary Relay</v>
      </c>
      <c r="B1328" s="15" t="s">
        <v>273</v>
      </c>
      <c r="C1328" s="15">
        <v>6.0</v>
      </c>
      <c r="D1328" s="8">
        <v>1.0</v>
      </c>
      <c r="E1328" s="15">
        <v>0.0</v>
      </c>
      <c r="F1328" s="8" t="s">
        <v>762</v>
      </c>
      <c r="G1328" s="8" t="s">
        <v>300</v>
      </c>
      <c r="H1328" s="40"/>
      <c r="I1328" s="41"/>
      <c r="J1328" s="16"/>
      <c r="K1328" s="21"/>
      <c r="L1328" s="21"/>
      <c r="M1328" s="21"/>
      <c r="N1328" s="18"/>
      <c r="O1328" s="13"/>
      <c r="P1328" s="41"/>
      <c r="Q1328" s="41"/>
      <c r="R1328" s="41"/>
      <c r="S1328" s="41"/>
      <c r="T1328" s="41"/>
      <c r="U1328" s="41"/>
    </row>
    <row r="1329">
      <c r="A1329" s="15" t="str">
        <f t="shared" si="161"/>
        <v>E61:0f</v>
      </c>
      <c r="B1329" s="15" t="s">
        <v>273</v>
      </c>
      <c r="C1329" s="15">
        <v>6.0</v>
      </c>
      <c r="D1329" s="8">
        <v>1.0</v>
      </c>
      <c r="E1329" s="15">
        <v>0.0</v>
      </c>
      <c r="F1329" s="8" t="s">
        <v>11</v>
      </c>
      <c r="G1329" s="15" t="s">
        <v>22</v>
      </c>
      <c r="H1329" s="15" t="s">
        <v>93</v>
      </c>
      <c r="I1329" s="15" t="s">
        <v>763</v>
      </c>
      <c r="J1329" s="16">
        <v>15.0</v>
      </c>
      <c r="K1329" s="21">
        <v>-154.0</v>
      </c>
      <c r="L1329" s="21">
        <v>-167.0</v>
      </c>
      <c r="M1329" s="21">
        <v>-160.0</v>
      </c>
      <c r="N1329" s="18" t="s">
        <v>26</v>
      </c>
      <c r="O1329" s="13" t="s">
        <v>419</v>
      </c>
      <c r="P1329" t="s">
        <v>57</v>
      </c>
      <c r="Q1329" t="s">
        <v>57</v>
      </c>
      <c r="R1329" t="s">
        <v>57</v>
      </c>
      <c r="S1329" t="s">
        <v>37</v>
      </c>
      <c r="T1329" t="s">
        <v>37</v>
      </c>
      <c r="U1329" t="s">
        <v>37</v>
      </c>
    </row>
    <row r="1330">
      <c r="A1330" s="15" t="str">
        <f t="shared" si="161"/>
        <v>E61:0g</v>
      </c>
      <c r="B1330" s="15" t="s">
        <v>273</v>
      </c>
      <c r="C1330" s="15">
        <v>6.0</v>
      </c>
      <c r="D1330" s="8">
        <v>1.0</v>
      </c>
      <c r="E1330" s="15">
        <v>0.0</v>
      </c>
      <c r="F1330" s="8" t="s">
        <v>12</v>
      </c>
      <c r="G1330" s="15" t="s">
        <v>22</v>
      </c>
      <c r="H1330" s="15" t="s">
        <v>91</v>
      </c>
      <c r="I1330" s="15" t="s">
        <v>764</v>
      </c>
      <c r="J1330" s="16">
        <v>25.0</v>
      </c>
      <c r="K1330" s="21">
        <v>-158.0</v>
      </c>
      <c r="L1330" s="21">
        <v>-212.0</v>
      </c>
      <c r="M1330" s="21">
        <v>-187.0</v>
      </c>
      <c r="N1330" s="18" t="s">
        <v>26</v>
      </c>
      <c r="O1330" s="13" t="s">
        <v>386</v>
      </c>
      <c r="P1330" t="s">
        <v>26</v>
      </c>
      <c r="Q1330" t="s">
        <v>276</v>
      </c>
      <c r="R1330" t="s">
        <v>276</v>
      </c>
      <c r="S1330" t="s">
        <v>276</v>
      </c>
      <c r="T1330" t="s">
        <v>276</v>
      </c>
      <c r="U1330" t="s">
        <v>26</v>
      </c>
    </row>
    <row r="1331">
      <c r="A1331" s="15" t="str">
        <f t="shared" ref="A1331:A1332" si="162">if(OR(G1331="Secondary Relay",G1331="Prime Relay",G1331="Citadel Class Relay"),F1331,join("",if(B1331="East Rim","E",if(B1331="South Rim","S",if(B1331="West Rim","W","N"))),C1331,D1331,":",E1331,if(F1331="S","",F1331)))</f>
        <v>E61:0h</v>
      </c>
      <c r="B1331" s="15" t="s">
        <v>273</v>
      </c>
      <c r="C1331" s="15">
        <v>6.0</v>
      </c>
      <c r="D1331" s="8">
        <v>1.0</v>
      </c>
      <c r="E1331" s="15">
        <v>0.0</v>
      </c>
      <c r="F1331" s="8" t="s">
        <v>13</v>
      </c>
      <c r="G1331" s="15" t="s">
        <v>22</v>
      </c>
      <c r="H1331" s="15" t="s">
        <v>88</v>
      </c>
      <c r="I1331" s="15" t="s">
        <v>328</v>
      </c>
      <c r="J1331" s="16">
        <v>3.0</v>
      </c>
      <c r="K1331" s="21">
        <v>-237.0</v>
      </c>
      <c r="L1331" s="21">
        <v>-239.0</v>
      </c>
      <c r="M1331" s="21">
        <v>-239.0</v>
      </c>
      <c r="N1331" s="18" t="s">
        <v>26</v>
      </c>
      <c r="O1331" s="13" t="s">
        <v>315</v>
      </c>
      <c r="P1331" t="s">
        <v>57</v>
      </c>
      <c r="Q1331" t="s">
        <v>57</v>
      </c>
      <c r="R1331" t="s">
        <v>276</v>
      </c>
      <c r="S1331" t="s">
        <v>37</v>
      </c>
      <c r="T1331" t="s">
        <v>26</v>
      </c>
      <c r="U1331" t="s">
        <v>26</v>
      </c>
    </row>
    <row r="1332" hidden="1">
      <c r="A1332" s="15" t="str">
        <f t="shared" si="162"/>
        <v>E61:0</v>
      </c>
      <c r="B1332" s="15" t="s">
        <v>273</v>
      </c>
      <c r="C1332" s="15">
        <v>6.0</v>
      </c>
      <c r="D1332" s="15">
        <v>1.0</v>
      </c>
      <c r="E1332" s="15">
        <v>0.0</v>
      </c>
      <c r="F1332" s="8" t="s">
        <v>302</v>
      </c>
      <c r="G1332" s="8" t="s">
        <v>303</v>
      </c>
      <c r="H1332" s="15" t="s">
        <v>278</v>
      </c>
      <c r="I1332" s="15" t="s">
        <v>616</v>
      </c>
      <c r="J1332" s="16"/>
      <c r="K1332" s="21"/>
      <c r="L1332" s="21"/>
      <c r="M1332" s="21"/>
      <c r="N1332" s="18"/>
      <c r="O1332" s="13"/>
      <c r="P1332" t="s">
        <v>57</v>
      </c>
      <c r="Q1332" t="s">
        <v>47</v>
      </c>
      <c r="R1332" t="s">
        <v>57</v>
      </c>
      <c r="S1332" t="s">
        <v>57</v>
      </c>
      <c r="T1332" t="s">
        <v>26</v>
      </c>
      <c r="U1332" t="s">
        <v>26</v>
      </c>
    </row>
    <row r="1333" hidden="1">
      <c r="A1333" s="15" t="str">
        <f>if(OR(G1333="Secondary Relay",G1333="Prime Relay"),F1333,join("",if(B1333="East Rim","E",if(B1333="South Rim","S",if(B1333="West Rim","W","N"))),C1333,D1333,":",E1333,if(F1333="S","",F1333)))</f>
        <v>E61:1a</v>
      </c>
      <c r="B1333" s="15" t="s">
        <v>273</v>
      </c>
      <c r="C1333" s="15">
        <v>6.0</v>
      </c>
      <c r="D1333" s="8">
        <v>1.0</v>
      </c>
      <c r="E1333" s="8">
        <v>1.0</v>
      </c>
      <c r="F1333" s="8" t="s">
        <v>6</v>
      </c>
      <c r="G1333" s="15" t="s">
        <v>23</v>
      </c>
      <c r="H1333" s="15" t="s">
        <v>93</v>
      </c>
      <c r="I1333" s="15" t="s">
        <v>516</v>
      </c>
      <c r="J1333" s="16">
        <v>0.0</v>
      </c>
      <c r="K1333" s="21">
        <v>295.0</v>
      </c>
      <c r="L1333" s="21">
        <v>252.0</v>
      </c>
      <c r="M1333" s="21">
        <v>274.0</v>
      </c>
      <c r="N1333" s="18" t="s">
        <v>26</v>
      </c>
      <c r="O1333" s="13" t="s">
        <v>275</v>
      </c>
      <c r="P1333" t="s">
        <v>57</v>
      </c>
      <c r="Q1333" t="s">
        <v>26</v>
      </c>
      <c r="R1333" t="s">
        <v>57</v>
      </c>
      <c r="S1333" t="s">
        <v>47</v>
      </c>
      <c r="T1333" t="s">
        <v>26</v>
      </c>
      <c r="U1333" t="s">
        <v>26</v>
      </c>
    </row>
    <row r="1334" hidden="1">
      <c r="A1334" s="15" t="str">
        <f>if(OR(G1334="Secondary Relay",G1334="Prime Relay",G1334="Citadel Class Relay"),F1334,join("",if(B1334="East Rim","E",if(B1334="South Rim","S",if(B1334="West Rim","W","N"))),C1334,D1334,":",E1334,if(F1334="S","",F1334)))</f>
        <v>E61:1</v>
      </c>
      <c r="B1334" s="15" t="s">
        <v>273</v>
      </c>
      <c r="C1334" s="15">
        <v>6.0</v>
      </c>
      <c r="D1334" s="15">
        <v>1.0</v>
      </c>
      <c r="E1334" s="15">
        <v>1.0</v>
      </c>
      <c r="F1334" s="8" t="s">
        <v>302</v>
      </c>
      <c r="G1334" s="8" t="s">
        <v>303</v>
      </c>
      <c r="H1334" s="15" t="s">
        <v>278</v>
      </c>
      <c r="I1334" s="15" t="s">
        <v>651</v>
      </c>
      <c r="J1334" s="16"/>
      <c r="K1334" s="21"/>
      <c r="L1334" s="21"/>
      <c r="M1334" s="21"/>
      <c r="N1334" s="18"/>
      <c r="O1334" s="13"/>
      <c r="P1334" t="s">
        <v>57</v>
      </c>
      <c r="Q1334" t="s">
        <v>311</v>
      </c>
      <c r="R1334" t="s">
        <v>47</v>
      </c>
      <c r="S1334" t="s">
        <v>37</v>
      </c>
      <c r="T1334" t="s">
        <v>26</v>
      </c>
      <c r="U1334" t="s">
        <v>47</v>
      </c>
    </row>
    <row r="1335" hidden="1">
      <c r="A1335" s="15" t="str">
        <f t="shared" ref="A1335:A1337" si="163">if(OR(G1335="Secondary Relay",G1335="Prime Relay"),F1335,join("",if(B1335="East Rim","E",if(B1335="South Rim","S",if(B1335="West Rim","W","N"))),C1335,D1335,":",E1335,if(F1335="S","",F1335)))</f>
        <v>E61:2a</v>
      </c>
      <c r="B1335" s="15" t="s">
        <v>273</v>
      </c>
      <c r="C1335" s="15">
        <v>6.0</v>
      </c>
      <c r="D1335" s="8">
        <v>1.0</v>
      </c>
      <c r="E1335" s="8">
        <v>2.0</v>
      </c>
      <c r="F1335" s="8" t="s">
        <v>6</v>
      </c>
      <c r="G1335" s="15" t="s">
        <v>23</v>
      </c>
      <c r="H1335" s="15" t="s">
        <v>278</v>
      </c>
      <c r="I1335" s="15" t="s">
        <v>312</v>
      </c>
      <c r="J1335" s="16">
        <v>0.0</v>
      </c>
      <c r="K1335" s="21">
        <v>339.0</v>
      </c>
      <c r="L1335" s="21">
        <v>252.0</v>
      </c>
      <c r="M1335" s="21">
        <v>297.0</v>
      </c>
      <c r="N1335" s="18" t="s">
        <v>26</v>
      </c>
      <c r="O1335" s="13" t="s">
        <v>567</v>
      </c>
      <c r="P1335" t="s">
        <v>276</v>
      </c>
      <c r="Q1335" t="s">
        <v>57</v>
      </c>
      <c r="R1335" t="s">
        <v>47</v>
      </c>
      <c r="S1335" t="s">
        <v>47</v>
      </c>
      <c r="T1335" t="s">
        <v>26</v>
      </c>
      <c r="U1335" t="s">
        <v>26</v>
      </c>
    </row>
    <row r="1336">
      <c r="A1336" s="15" t="str">
        <f t="shared" si="163"/>
        <v>E61:2b</v>
      </c>
      <c r="B1336" s="15" t="s">
        <v>273</v>
      </c>
      <c r="C1336" s="15">
        <v>6.0</v>
      </c>
      <c r="D1336" s="8">
        <v>1.0</v>
      </c>
      <c r="E1336" s="8">
        <v>2.0</v>
      </c>
      <c r="F1336" s="8" t="s">
        <v>7</v>
      </c>
      <c r="G1336" s="15" t="s">
        <v>22</v>
      </c>
      <c r="H1336" s="15" t="s">
        <v>93</v>
      </c>
      <c r="I1336" s="15" t="s">
        <v>765</v>
      </c>
      <c r="J1336" s="16">
        <v>3.0</v>
      </c>
      <c r="K1336" s="21">
        <v>-58.0</v>
      </c>
      <c r="L1336" s="21">
        <v>-80.0</v>
      </c>
      <c r="M1336" s="21">
        <v>-67.0</v>
      </c>
      <c r="N1336" s="18" t="s">
        <v>26</v>
      </c>
      <c r="O1336" s="13" t="s">
        <v>329</v>
      </c>
      <c r="P1336" t="s">
        <v>47</v>
      </c>
      <c r="Q1336" t="s">
        <v>57</v>
      </c>
      <c r="R1336" t="s">
        <v>57</v>
      </c>
      <c r="S1336" t="s">
        <v>57</v>
      </c>
      <c r="T1336" t="s">
        <v>47</v>
      </c>
      <c r="U1336" t="s">
        <v>26</v>
      </c>
    </row>
    <row r="1337" hidden="1">
      <c r="A1337" s="15" t="str">
        <f t="shared" si="163"/>
        <v>E61:2c</v>
      </c>
      <c r="B1337" s="15" t="s">
        <v>273</v>
      </c>
      <c r="C1337" s="15">
        <v>6.0</v>
      </c>
      <c r="D1337" s="8">
        <v>1.0</v>
      </c>
      <c r="E1337" s="8">
        <v>2.0</v>
      </c>
      <c r="F1337" s="8" t="s">
        <v>8</v>
      </c>
      <c r="G1337" s="15" t="s">
        <v>23</v>
      </c>
      <c r="H1337" s="15" t="s">
        <v>92</v>
      </c>
      <c r="I1337" s="15" t="s">
        <v>593</v>
      </c>
      <c r="J1337" s="16">
        <v>2.0</v>
      </c>
      <c r="K1337" s="21">
        <v>-188.0</v>
      </c>
      <c r="L1337" s="21">
        <v>-195.0</v>
      </c>
      <c r="M1337" s="21">
        <v>-192.0</v>
      </c>
      <c r="N1337" s="18" t="s">
        <v>281</v>
      </c>
      <c r="O1337" s="13" t="s">
        <v>284</v>
      </c>
      <c r="P1337" t="s">
        <v>57</v>
      </c>
      <c r="Q1337" t="s">
        <v>276</v>
      </c>
      <c r="R1337" t="s">
        <v>276</v>
      </c>
      <c r="S1337" t="s">
        <v>57</v>
      </c>
      <c r="T1337" t="s">
        <v>26</v>
      </c>
      <c r="U1337" t="s">
        <v>26</v>
      </c>
    </row>
    <row r="1338" hidden="1">
      <c r="A1338" s="15" t="str">
        <f>if(OR(G1338="Secondary Relay",G1338="Prime Relay",G1338="Citadel Class Relay"),F1338,join("",if(B1338="East Rim","E",if(B1338="South Rim","S",if(B1338="West Rim","W","N"))),C1338,D1338,":",E1338,if(F1338="S","",F1338)))</f>
        <v>E61:2</v>
      </c>
      <c r="B1338" s="15" t="s">
        <v>273</v>
      </c>
      <c r="C1338" s="15">
        <v>6.0</v>
      </c>
      <c r="D1338" s="15">
        <v>1.0</v>
      </c>
      <c r="E1338" s="15">
        <v>2.0</v>
      </c>
      <c r="F1338" s="8" t="s">
        <v>302</v>
      </c>
      <c r="G1338" s="8" t="s">
        <v>303</v>
      </c>
      <c r="H1338" s="15" t="s">
        <v>278</v>
      </c>
      <c r="I1338" s="15" t="s">
        <v>308</v>
      </c>
      <c r="J1338" s="16"/>
      <c r="K1338" s="21"/>
      <c r="L1338" s="21"/>
      <c r="M1338" s="21"/>
      <c r="N1338" s="18"/>
      <c r="O1338" s="13"/>
      <c r="P1338" t="s">
        <v>57</v>
      </c>
      <c r="Q1338" t="s">
        <v>276</v>
      </c>
      <c r="R1338" t="s">
        <v>57</v>
      </c>
      <c r="S1338" t="s">
        <v>47</v>
      </c>
      <c r="T1338" t="s">
        <v>26</v>
      </c>
      <c r="U1338" t="s">
        <v>26</v>
      </c>
    </row>
    <row r="1339">
      <c r="A1339" s="15" t="str">
        <f>if(OR(G1339="Secondary Relay",G1339="Prime Relay"),F1339,join("",if(B1339="East Rim","E",if(B1339="South Rim","S",if(B1339="West Rim","W","N"))),C1339,D1339,":",E1339,if(F1339="S","",F1339)))</f>
        <v>E61:3a</v>
      </c>
      <c r="B1339" s="15" t="s">
        <v>273</v>
      </c>
      <c r="C1339" s="15">
        <v>6.0</v>
      </c>
      <c r="D1339" s="8">
        <v>1.0</v>
      </c>
      <c r="E1339" s="8">
        <v>3.0</v>
      </c>
      <c r="F1339" s="8" t="s">
        <v>6</v>
      </c>
      <c r="G1339" s="15" t="s">
        <v>22</v>
      </c>
      <c r="H1339" s="15" t="s">
        <v>87</v>
      </c>
      <c r="I1339" s="15" t="s">
        <v>422</v>
      </c>
      <c r="J1339" s="16">
        <v>9.0</v>
      </c>
      <c r="K1339" s="21">
        <v>-127.0</v>
      </c>
      <c r="L1339" s="21">
        <v>-129.0</v>
      </c>
      <c r="M1339" s="21">
        <v>-128.0</v>
      </c>
      <c r="N1339" s="18" t="s">
        <v>26</v>
      </c>
      <c r="O1339" s="13" t="s">
        <v>417</v>
      </c>
      <c r="P1339" t="s">
        <v>276</v>
      </c>
      <c r="Q1339" t="s">
        <v>276</v>
      </c>
      <c r="R1339" t="s">
        <v>37</v>
      </c>
      <c r="S1339" t="s">
        <v>26</v>
      </c>
      <c r="T1339" t="s">
        <v>26</v>
      </c>
      <c r="U1339" t="s">
        <v>26</v>
      </c>
    </row>
    <row r="1340" hidden="1">
      <c r="A1340" s="15" t="str">
        <f>if(OR(G1340="Secondary Relay",G1340="Prime Relay",G1340="Citadel Class Relay"),F1340,join("",if(B1340="East Rim","E",if(B1340="South Rim","S",if(B1340="West Rim","W","N"))),C1340,D1340,":",E1340,if(F1340="S","",F1340)))</f>
        <v>E61:3</v>
      </c>
      <c r="B1340" s="15" t="s">
        <v>273</v>
      </c>
      <c r="C1340" s="15">
        <v>6.0</v>
      </c>
      <c r="D1340" s="15">
        <v>1.0</v>
      </c>
      <c r="E1340" s="15">
        <v>3.0</v>
      </c>
      <c r="F1340" s="8" t="s">
        <v>302</v>
      </c>
      <c r="G1340" s="8" t="s">
        <v>303</v>
      </c>
      <c r="H1340" s="15" t="s">
        <v>285</v>
      </c>
      <c r="I1340" s="15" t="s">
        <v>766</v>
      </c>
      <c r="J1340" s="16"/>
      <c r="K1340" s="21"/>
      <c r="L1340" s="21"/>
      <c r="M1340" s="21"/>
      <c r="N1340" s="18"/>
      <c r="O1340" s="13"/>
      <c r="P1340" t="s">
        <v>57</v>
      </c>
      <c r="Q1340" t="s">
        <v>276</v>
      </c>
      <c r="R1340" t="s">
        <v>37</v>
      </c>
      <c r="S1340" t="s">
        <v>57</v>
      </c>
      <c r="T1340" t="s">
        <v>26</v>
      </c>
      <c r="U1340" t="s">
        <v>26</v>
      </c>
    </row>
    <row r="1341" hidden="1">
      <c r="A1341" s="15" t="str">
        <f t="shared" ref="A1341:A1347" si="164">if(OR(G1341="Secondary Relay",G1341="Prime Relay"),F1341,join("",if(B1341="East Rim","E",if(B1341="South Rim","S",if(B1341="West Rim","W","N"))),C1341,D1341,":",E1341,if(F1341="S","",F1341)))</f>
        <v>E61:4a</v>
      </c>
      <c r="B1341" s="15" t="s">
        <v>273</v>
      </c>
      <c r="C1341" s="15">
        <v>6.0</v>
      </c>
      <c r="D1341" s="8">
        <v>1.0</v>
      </c>
      <c r="E1341" s="8">
        <v>4.0</v>
      </c>
      <c r="F1341" s="8" t="s">
        <v>6</v>
      </c>
      <c r="G1341" s="15" t="s">
        <v>23</v>
      </c>
      <c r="H1341" s="15" t="s">
        <v>288</v>
      </c>
      <c r="I1341" s="15" t="s">
        <v>511</v>
      </c>
      <c r="J1341" s="16">
        <v>1.0</v>
      </c>
      <c r="K1341" s="21">
        <v>288.0</v>
      </c>
      <c r="L1341" s="21">
        <v>286.0</v>
      </c>
      <c r="M1341" s="21">
        <v>288.0</v>
      </c>
      <c r="N1341" s="18" t="s">
        <v>26</v>
      </c>
      <c r="O1341" s="13" t="s">
        <v>297</v>
      </c>
      <c r="P1341" t="s">
        <v>37</v>
      </c>
      <c r="Q1341" t="s">
        <v>57</v>
      </c>
      <c r="R1341" t="s">
        <v>276</v>
      </c>
      <c r="S1341" t="s">
        <v>47</v>
      </c>
      <c r="T1341" t="s">
        <v>57</v>
      </c>
      <c r="U1341" t="s">
        <v>26</v>
      </c>
    </row>
    <row r="1342" hidden="1">
      <c r="A1342" s="15" t="str">
        <f t="shared" si="164"/>
        <v>E61:4b</v>
      </c>
      <c r="B1342" s="15" t="s">
        <v>273</v>
      </c>
      <c r="C1342" s="15">
        <v>6.0</v>
      </c>
      <c r="D1342" s="8">
        <v>1.0</v>
      </c>
      <c r="E1342" s="8">
        <v>4.0</v>
      </c>
      <c r="F1342" s="8" t="s">
        <v>7</v>
      </c>
      <c r="G1342" s="15" t="s">
        <v>23</v>
      </c>
      <c r="H1342" s="15" t="s">
        <v>291</v>
      </c>
      <c r="I1342" s="15" t="s">
        <v>388</v>
      </c>
      <c r="J1342" s="16">
        <v>0.0</v>
      </c>
      <c r="K1342" s="21">
        <v>154.0</v>
      </c>
      <c r="L1342" s="21">
        <v>-210.0</v>
      </c>
      <c r="M1342" s="21">
        <v>-28.0</v>
      </c>
      <c r="N1342" s="18" t="s">
        <v>26</v>
      </c>
      <c r="O1342" s="13" t="s">
        <v>567</v>
      </c>
      <c r="P1342" t="s">
        <v>57</v>
      </c>
      <c r="Q1342" t="s">
        <v>57</v>
      </c>
      <c r="R1342" t="s">
        <v>26</v>
      </c>
      <c r="S1342" t="s">
        <v>37</v>
      </c>
      <c r="T1342" t="s">
        <v>26</v>
      </c>
      <c r="U1342" t="s">
        <v>26</v>
      </c>
    </row>
    <row r="1343" hidden="1">
      <c r="A1343" s="15" t="str">
        <f t="shared" si="164"/>
        <v>E61:4c</v>
      </c>
      <c r="B1343" s="15" t="s">
        <v>273</v>
      </c>
      <c r="C1343" s="15">
        <v>6.0</v>
      </c>
      <c r="D1343" s="8">
        <v>1.0</v>
      </c>
      <c r="E1343" s="8">
        <v>4.0</v>
      </c>
      <c r="F1343" s="8" t="s">
        <v>8</v>
      </c>
      <c r="G1343" s="15" t="s">
        <v>23</v>
      </c>
      <c r="H1343" s="15" t="s">
        <v>278</v>
      </c>
      <c r="I1343" s="15" t="s">
        <v>286</v>
      </c>
      <c r="J1343" s="16">
        <v>2.0</v>
      </c>
      <c r="K1343" s="21">
        <v>64.0</v>
      </c>
      <c r="L1343" s="21">
        <v>-73.0</v>
      </c>
      <c r="M1343" s="21">
        <v>-4.0</v>
      </c>
      <c r="N1343" s="18" t="s">
        <v>26</v>
      </c>
      <c r="O1343" s="13" t="s">
        <v>579</v>
      </c>
      <c r="P1343" t="s">
        <v>57</v>
      </c>
      <c r="Q1343" t="s">
        <v>57</v>
      </c>
      <c r="R1343" t="s">
        <v>276</v>
      </c>
      <c r="S1343" t="s">
        <v>57</v>
      </c>
      <c r="T1343" t="s">
        <v>57</v>
      </c>
      <c r="U1343" t="s">
        <v>26</v>
      </c>
    </row>
    <row r="1344" hidden="1">
      <c r="A1344" s="15" t="str">
        <f t="shared" si="164"/>
        <v>E61:4d</v>
      </c>
      <c r="B1344" s="15" t="s">
        <v>273</v>
      </c>
      <c r="C1344" s="15">
        <v>6.0</v>
      </c>
      <c r="D1344" s="8">
        <v>1.0</v>
      </c>
      <c r="E1344" s="8">
        <v>4.0</v>
      </c>
      <c r="F1344" s="8" t="s">
        <v>9</v>
      </c>
      <c r="G1344" s="15" t="s">
        <v>24</v>
      </c>
      <c r="H1344" s="15" t="s">
        <v>87</v>
      </c>
      <c r="I1344" s="15" t="s">
        <v>448</v>
      </c>
      <c r="J1344" s="16">
        <v>1.0</v>
      </c>
      <c r="K1344" s="21">
        <v>3.0</v>
      </c>
      <c r="L1344" s="21">
        <v>1.0</v>
      </c>
      <c r="M1344" s="21">
        <v>1.0</v>
      </c>
      <c r="N1344" s="18">
        <v>0.53</v>
      </c>
      <c r="O1344" s="13" t="s">
        <v>282</v>
      </c>
      <c r="P1344" t="s">
        <v>57</v>
      </c>
      <c r="Q1344" t="s">
        <v>311</v>
      </c>
      <c r="R1344" t="s">
        <v>311</v>
      </c>
      <c r="S1344" t="s">
        <v>47</v>
      </c>
      <c r="T1344" t="s">
        <v>47</v>
      </c>
      <c r="U1344" t="s">
        <v>26</v>
      </c>
    </row>
    <row r="1345" hidden="1">
      <c r="A1345" s="15" t="str">
        <f t="shared" si="164"/>
        <v>E61:4e</v>
      </c>
      <c r="B1345" s="15" t="s">
        <v>273</v>
      </c>
      <c r="C1345" s="15">
        <v>6.0</v>
      </c>
      <c r="D1345" s="8">
        <v>1.0</v>
      </c>
      <c r="E1345" s="8">
        <v>4.0</v>
      </c>
      <c r="F1345" s="8" t="s">
        <v>10</v>
      </c>
      <c r="G1345" s="15" t="s">
        <v>24</v>
      </c>
      <c r="H1345" s="15" t="s">
        <v>285</v>
      </c>
      <c r="I1345" s="15" t="s">
        <v>767</v>
      </c>
      <c r="J1345" s="16">
        <v>1.0</v>
      </c>
      <c r="K1345" s="21">
        <v>-11.0</v>
      </c>
      <c r="L1345" s="21">
        <v>-13.0</v>
      </c>
      <c r="M1345" s="21">
        <v>-10.0</v>
      </c>
      <c r="N1345" s="18">
        <v>0.19</v>
      </c>
      <c r="O1345" s="13" t="s">
        <v>354</v>
      </c>
      <c r="P1345" t="s">
        <v>276</v>
      </c>
      <c r="Q1345" t="s">
        <v>57</v>
      </c>
      <c r="R1345" t="s">
        <v>47</v>
      </c>
      <c r="S1345" t="s">
        <v>26</v>
      </c>
      <c r="T1345" t="s">
        <v>26</v>
      </c>
      <c r="U1345" t="s">
        <v>26</v>
      </c>
    </row>
    <row r="1346">
      <c r="A1346" s="15" t="str">
        <f t="shared" si="164"/>
        <v>E61:4f</v>
      </c>
      <c r="B1346" s="15" t="s">
        <v>273</v>
      </c>
      <c r="C1346" s="15">
        <v>6.0</v>
      </c>
      <c r="D1346" s="8">
        <v>1.0</v>
      </c>
      <c r="E1346" s="8">
        <v>4.0</v>
      </c>
      <c r="F1346" s="8" t="s">
        <v>11</v>
      </c>
      <c r="G1346" s="15" t="s">
        <v>22</v>
      </c>
      <c r="H1346" s="15" t="s">
        <v>91</v>
      </c>
      <c r="I1346" s="15" t="s">
        <v>768</v>
      </c>
      <c r="J1346" s="16">
        <v>24.0</v>
      </c>
      <c r="K1346" s="21">
        <v>-51.0</v>
      </c>
      <c r="L1346" s="21">
        <v>-89.0</v>
      </c>
      <c r="M1346" s="21">
        <v>-70.0</v>
      </c>
      <c r="N1346" s="18" t="s">
        <v>26</v>
      </c>
      <c r="O1346" s="13" t="s">
        <v>379</v>
      </c>
      <c r="P1346" t="s">
        <v>276</v>
      </c>
      <c r="Q1346" t="s">
        <v>57</v>
      </c>
      <c r="R1346" t="s">
        <v>57</v>
      </c>
      <c r="S1346" t="s">
        <v>311</v>
      </c>
      <c r="T1346" t="s">
        <v>26</v>
      </c>
      <c r="U1346" t="s">
        <v>26</v>
      </c>
    </row>
    <row r="1347">
      <c r="A1347" s="15" t="str">
        <f t="shared" si="164"/>
        <v>E61:4g</v>
      </c>
      <c r="B1347" s="15" t="s">
        <v>273</v>
      </c>
      <c r="C1347" s="15">
        <v>6.0</v>
      </c>
      <c r="D1347" s="8">
        <v>1.0</v>
      </c>
      <c r="E1347" s="8">
        <v>4.0</v>
      </c>
      <c r="F1347" s="8" t="s">
        <v>12</v>
      </c>
      <c r="G1347" s="15" t="s">
        <v>22</v>
      </c>
      <c r="H1347" s="15" t="s">
        <v>91</v>
      </c>
      <c r="I1347" s="15" t="s">
        <v>701</v>
      </c>
      <c r="J1347" s="16">
        <v>16.0</v>
      </c>
      <c r="K1347" s="21">
        <v>-162.0</v>
      </c>
      <c r="L1347" s="21">
        <v>-166.0</v>
      </c>
      <c r="M1347" s="21">
        <v>-166.0</v>
      </c>
      <c r="N1347" s="18" t="s">
        <v>26</v>
      </c>
      <c r="O1347" s="13" t="s">
        <v>315</v>
      </c>
      <c r="P1347" t="s">
        <v>276</v>
      </c>
      <c r="Q1347" t="s">
        <v>276</v>
      </c>
      <c r="R1347" t="s">
        <v>57</v>
      </c>
      <c r="S1347" t="s">
        <v>26</v>
      </c>
      <c r="T1347" t="s">
        <v>26</v>
      </c>
      <c r="U1347" t="s">
        <v>26</v>
      </c>
    </row>
    <row r="1348" hidden="1">
      <c r="A1348" s="15" t="str">
        <f>if(OR(G1348="Secondary Relay",G1348="Prime Relay",G1348="Citadel Class Relay"),F1348,join("",if(B1348="East Rim","E",if(B1348="South Rim","S",if(B1348="West Rim","W","N"))),C1348,D1348,":",E1348,if(F1348="S","",F1348)))</f>
        <v>E61:4</v>
      </c>
      <c r="B1348" s="15" t="s">
        <v>273</v>
      </c>
      <c r="C1348" s="15">
        <v>6.0</v>
      </c>
      <c r="D1348" s="15">
        <v>1.0</v>
      </c>
      <c r="E1348" s="15">
        <v>4.0</v>
      </c>
      <c r="F1348" s="8" t="s">
        <v>302</v>
      </c>
      <c r="G1348" s="8" t="s">
        <v>303</v>
      </c>
      <c r="H1348" s="15" t="s">
        <v>278</v>
      </c>
      <c r="I1348" s="15" t="s">
        <v>572</v>
      </c>
      <c r="J1348" s="16"/>
      <c r="K1348" s="21"/>
      <c r="L1348" s="21"/>
      <c r="M1348" s="21"/>
      <c r="N1348" s="18"/>
      <c r="O1348" s="13"/>
      <c r="P1348" t="s">
        <v>276</v>
      </c>
      <c r="Q1348" t="s">
        <v>57</v>
      </c>
      <c r="R1348" t="s">
        <v>276</v>
      </c>
      <c r="S1348" t="s">
        <v>47</v>
      </c>
      <c r="T1348" t="s">
        <v>37</v>
      </c>
      <c r="U1348" t="s">
        <v>26</v>
      </c>
    </row>
    <row r="1349" hidden="1">
      <c r="A1349" s="15" t="str">
        <f t="shared" ref="A1349:A1352" si="165">if(OR(G1349="Secondary Relay",G1349="Prime Relay"),F1349,join("",if(B1349="East Rim","E",if(B1349="South Rim","S",if(B1349="West Rim","W","N"))),C1349,D1349,":",E1349,if(F1349="S","",F1349)))</f>
        <v>E61:5a</v>
      </c>
      <c r="B1349" s="15" t="s">
        <v>273</v>
      </c>
      <c r="C1349" s="15">
        <v>6.0</v>
      </c>
      <c r="D1349" s="8">
        <v>1.0</v>
      </c>
      <c r="E1349" s="8">
        <v>5.0</v>
      </c>
      <c r="F1349" s="8" t="s">
        <v>6</v>
      </c>
      <c r="G1349" s="15" t="s">
        <v>23</v>
      </c>
      <c r="H1349" s="15" t="s">
        <v>278</v>
      </c>
      <c r="I1349" s="15" t="s">
        <v>630</v>
      </c>
      <c r="J1349" s="16">
        <v>2.0</v>
      </c>
      <c r="K1349" s="21">
        <v>442.0</v>
      </c>
      <c r="L1349" s="21">
        <v>341.0</v>
      </c>
      <c r="M1349" s="21">
        <v>392.0</v>
      </c>
      <c r="N1349" s="18" t="s">
        <v>26</v>
      </c>
      <c r="O1349" s="13" t="s">
        <v>389</v>
      </c>
      <c r="P1349" t="s">
        <v>276</v>
      </c>
      <c r="Q1349" t="s">
        <v>311</v>
      </c>
      <c r="R1349" t="s">
        <v>276</v>
      </c>
      <c r="S1349" t="s">
        <v>311</v>
      </c>
      <c r="T1349" t="s">
        <v>26</v>
      </c>
      <c r="U1349" t="s">
        <v>26</v>
      </c>
    </row>
    <row r="1350">
      <c r="A1350" s="15" t="str">
        <f t="shared" si="165"/>
        <v>E61:5b</v>
      </c>
      <c r="B1350" s="15" t="s">
        <v>273</v>
      </c>
      <c r="C1350" s="15">
        <v>6.0</v>
      </c>
      <c r="D1350" s="8">
        <v>1.0</v>
      </c>
      <c r="E1350" s="8">
        <v>5.0</v>
      </c>
      <c r="F1350" s="8" t="s">
        <v>7</v>
      </c>
      <c r="G1350" s="15" t="s">
        <v>22</v>
      </c>
      <c r="H1350" s="15" t="s">
        <v>92</v>
      </c>
      <c r="I1350" s="15" t="s">
        <v>328</v>
      </c>
      <c r="J1350" s="16">
        <v>5.0</v>
      </c>
      <c r="K1350" s="21">
        <v>-6.0</v>
      </c>
      <c r="L1350" s="21">
        <v>-71.0</v>
      </c>
      <c r="M1350" s="21">
        <v>-37.0</v>
      </c>
      <c r="N1350" s="18" t="s">
        <v>26</v>
      </c>
      <c r="O1350" s="13" t="s">
        <v>419</v>
      </c>
      <c r="P1350" t="s">
        <v>311</v>
      </c>
      <c r="Q1350" t="s">
        <v>276</v>
      </c>
      <c r="R1350" t="s">
        <v>276</v>
      </c>
      <c r="S1350" t="s">
        <v>311</v>
      </c>
      <c r="T1350" t="s">
        <v>47</v>
      </c>
      <c r="U1350" t="s">
        <v>26</v>
      </c>
    </row>
    <row r="1351">
      <c r="A1351" s="15" t="str">
        <f t="shared" si="165"/>
        <v>E61:5c</v>
      </c>
      <c r="B1351" s="15" t="s">
        <v>273</v>
      </c>
      <c r="C1351" s="15">
        <v>6.0</v>
      </c>
      <c r="D1351" s="8">
        <v>1.0</v>
      </c>
      <c r="E1351" s="8">
        <v>5.0</v>
      </c>
      <c r="F1351" s="8" t="s">
        <v>8</v>
      </c>
      <c r="G1351" s="15" t="s">
        <v>22</v>
      </c>
      <c r="H1351" s="15" t="s">
        <v>90</v>
      </c>
      <c r="I1351" s="15" t="s">
        <v>442</v>
      </c>
      <c r="J1351" s="16">
        <v>2.0</v>
      </c>
      <c r="K1351" s="21">
        <v>-91.0</v>
      </c>
      <c r="L1351" s="21">
        <v>-123.0</v>
      </c>
      <c r="M1351" s="21">
        <v>-106.0</v>
      </c>
      <c r="N1351" s="18" t="s">
        <v>26</v>
      </c>
      <c r="O1351" s="13" t="s">
        <v>384</v>
      </c>
      <c r="P1351" t="s">
        <v>37</v>
      </c>
      <c r="Q1351" t="s">
        <v>57</v>
      </c>
      <c r="R1351" t="s">
        <v>57</v>
      </c>
      <c r="S1351" t="s">
        <v>26</v>
      </c>
      <c r="T1351" t="s">
        <v>26</v>
      </c>
      <c r="U1351" t="s">
        <v>37</v>
      </c>
    </row>
    <row r="1352" hidden="1">
      <c r="A1352" s="15" t="str">
        <f t="shared" si="165"/>
        <v>E61:5d</v>
      </c>
      <c r="B1352" s="15" t="s">
        <v>273</v>
      </c>
      <c r="C1352" s="15">
        <v>6.0</v>
      </c>
      <c r="D1352" s="8">
        <v>1.0</v>
      </c>
      <c r="E1352" s="8">
        <v>5.0</v>
      </c>
      <c r="F1352" s="8" t="s">
        <v>9</v>
      </c>
      <c r="G1352" s="15" t="s">
        <v>23</v>
      </c>
      <c r="H1352" s="15" t="s">
        <v>92</v>
      </c>
      <c r="I1352" s="15" t="s">
        <v>694</v>
      </c>
      <c r="J1352" s="16">
        <v>1.0</v>
      </c>
      <c r="K1352" s="21">
        <v>-200.0</v>
      </c>
      <c r="L1352" s="21">
        <v>-236.0</v>
      </c>
      <c r="M1352" s="21">
        <v>-219.0</v>
      </c>
      <c r="N1352" s="18" t="s">
        <v>281</v>
      </c>
      <c r="O1352" s="13" t="s">
        <v>441</v>
      </c>
      <c r="P1352" t="s">
        <v>57</v>
      </c>
      <c r="Q1352" t="s">
        <v>276</v>
      </c>
      <c r="R1352" t="s">
        <v>276</v>
      </c>
      <c r="S1352" t="s">
        <v>276</v>
      </c>
      <c r="T1352" t="s">
        <v>26</v>
      </c>
      <c r="U1352" t="s">
        <v>26</v>
      </c>
    </row>
    <row r="1353" hidden="1">
      <c r="A1353" s="15" t="str">
        <f>if(OR(G1353="Secondary Relay",G1353="Prime Relay",G1353="Citadel Class Relay"),F1353,join("",if(B1353="East Rim","E",if(B1353="South Rim","S",if(B1353="West Rim","W","N"))),C1353,D1353,":",E1353,if(F1353="S","",F1353)))</f>
        <v>E61:5</v>
      </c>
      <c r="B1353" s="15" t="s">
        <v>273</v>
      </c>
      <c r="C1353" s="15">
        <v>6.0</v>
      </c>
      <c r="D1353" s="15">
        <v>1.0</v>
      </c>
      <c r="E1353" s="15">
        <v>5.0</v>
      </c>
      <c r="F1353" s="8" t="s">
        <v>302</v>
      </c>
      <c r="G1353" s="8" t="s">
        <v>303</v>
      </c>
      <c r="H1353" s="15" t="s">
        <v>288</v>
      </c>
      <c r="I1353" s="15" t="s">
        <v>769</v>
      </c>
      <c r="J1353" s="16"/>
      <c r="K1353" s="21"/>
      <c r="L1353" s="21"/>
      <c r="M1353" s="21"/>
      <c r="N1353" s="18"/>
      <c r="O1353" s="13"/>
      <c r="P1353" t="s">
        <v>57</v>
      </c>
      <c r="Q1353" t="s">
        <v>311</v>
      </c>
      <c r="R1353" t="s">
        <v>57</v>
      </c>
      <c r="S1353" t="s">
        <v>26</v>
      </c>
      <c r="T1353" t="s">
        <v>47</v>
      </c>
      <c r="U1353" t="s">
        <v>26</v>
      </c>
    </row>
    <row r="1354" hidden="1">
      <c r="A1354" s="15" t="str">
        <f t="shared" ref="A1354:A1355" si="166">if(OR(G1354="Secondary Relay",G1354="Prime Relay"),F1354,join("",if(B1354="East Rim","E",if(B1354="South Rim","S",if(B1354="West Rim","W","N"))),C1354,D1354,":",E1354,if(F1354="S","",F1354)))</f>
        <v>E62:0a</v>
      </c>
      <c r="B1354" s="15" t="s">
        <v>273</v>
      </c>
      <c r="C1354" s="15">
        <v>6.0</v>
      </c>
      <c r="D1354" s="15">
        <v>2.0</v>
      </c>
      <c r="E1354" s="15">
        <v>0.0</v>
      </c>
      <c r="F1354" s="8" t="s">
        <v>6</v>
      </c>
      <c r="G1354" s="15" t="s">
        <v>24</v>
      </c>
      <c r="H1354" s="15" t="s">
        <v>317</v>
      </c>
      <c r="I1354" s="15" t="s">
        <v>652</v>
      </c>
      <c r="J1354" s="16">
        <v>2.0</v>
      </c>
      <c r="K1354" s="21">
        <v>8.0</v>
      </c>
      <c r="L1354" s="21">
        <v>2.0</v>
      </c>
      <c r="M1354" s="21">
        <v>5.0</v>
      </c>
      <c r="N1354" s="18">
        <v>0.49</v>
      </c>
      <c r="O1354" s="13" t="s">
        <v>284</v>
      </c>
      <c r="P1354" t="s">
        <v>57</v>
      </c>
      <c r="Q1354" t="s">
        <v>311</v>
      </c>
      <c r="R1354" t="s">
        <v>276</v>
      </c>
      <c r="S1354" t="s">
        <v>57</v>
      </c>
      <c r="T1354" t="s">
        <v>37</v>
      </c>
      <c r="U1354" t="s">
        <v>26</v>
      </c>
    </row>
    <row r="1355" hidden="1">
      <c r="A1355" s="15" t="str">
        <f t="shared" si="166"/>
        <v>E62:0b</v>
      </c>
      <c r="B1355" s="15" t="s">
        <v>273</v>
      </c>
      <c r="C1355" s="15">
        <v>6.0</v>
      </c>
      <c r="D1355" s="15">
        <v>2.0</v>
      </c>
      <c r="E1355" s="15">
        <v>0.0</v>
      </c>
      <c r="F1355" s="8" t="s">
        <v>7</v>
      </c>
      <c r="G1355" s="15" t="s">
        <v>23</v>
      </c>
      <c r="H1355" s="15" t="s">
        <v>92</v>
      </c>
      <c r="I1355" s="15" t="s">
        <v>283</v>
      </c>
      <c r="J1355" s="16">
        <v>1.0</v>
      </c>
      <c r="K1355" s="21">
        <v>-151.0</v>
      </c>
      <c r="L1355" s="21">
        <v>-178.0</v>
      </c>
      <c r="M1355" s="21">
        <v>-164.0</v>
      </c>
      <c r="N1355" s="18" t="s">
        <v>281</v>
      </c>
      <c r="O1355" s="13" t="s">
        <v>419</v>
      </c>
      <c r="P1355" t="s">
        <v>47</v>
      </c>
      <c r="Q1355" t="s">
        <v>276</v>
      </c>
      <c r="R1355" t="s">
        <v>276</v>
      </c>
      <c r="S1355" t="s">
        <v>26</v>
      </c>
      <c r="T1355" t="s">
        <v>26</v>
      </c>
      <c r="U1355" t="s">
        <v>26</v>
      </c>
    </row>
    <row r="1356" hidden="1">
      <c r="A1356" s="15" t="str">
        <f t="shared" ref="A1356:A1357" si="167">if(OR(G1356="Secondary Relay",G1356="Prime Relay",G1356="Citadel Class Relay"),F1356,join("",if(B1356="East Rim","E",if(B1356="South Rim","S",if(B1356="West Rim","W","N"))),C1356,D1356,":",E1356,if(F1356="S","",F1356)))</f>
        <v>E62 Secondary Relay</v>
      </c>
      <c r="B1356" s="15" t="s">
        <v>273</v>
      </c>
      <c r="C1356" s="15">
        <v>6.0</v>
      </c>
      <c r="D1356" s="15">
        <v>2.0</v>
      </c>
      <c r="E1356" s="15">
        <v>0.0</v>
      </c>
      <c r="F1356" s="8" t="s">
        <v>770</v>
      </c>
      <c r="G1356" s="8" t="s">
        <v>300</v>
      </c>
      <c r="H1356" s="40"/>
      <c r="I1356" s="41"/>
      <c r="J1356" s="16"/>
      <c r="K1356" s="21"/>
      <c r="L1356" s="21"/>
      <c r="M1356" s="21"/>
      <c r="N1356" s="18"/>
      <c r="O1356" s="13"/>
      <c r="P1356" s="41"/>
      <c r="Q1356" s="41"/>
      <c r="R1356" s="41"/>
      <c r="S1356" s="41"/>
      <c r="T1356" s="41"/>
      <c r="U1356" s="41"/>
    </row>
    <row r="1357" hidden="1">
      <c r="A1357" s="15" t="str">
        <f t="shared" si="167"/>
        <v>E62:0</v>
      </c>
      <c r="B1357" s="15" t="s">
        <v>273</v>
      </c>
      <c r="C1357" s="15">
        <v>6.0</v>
      </c>
      <c r="D1357" s="15">
        <v>2.0</v>
      </c>
      <c r="E1357" s="15">
        <v>0.0</v>
      </c>
      <c r="F1357" s="8" t="s">
        <v>302</v>
      </c>
      <c r="G1357" s="8" t="s">
        <v>303</v>
      </c>
      <c r="H1357" s="15" t="s">
        <v>278</v>
      </c>
      <c r="I1357" s="15" t="s">
        <v>651</v>
      </c>
      <c r="J1357" s="16"/>
      <c r="K1357" s="21"/>
      <c r="L1357" s="21"/>
      <c r="M1357" s="21"/>
      <c r="N1357" s="18"/>
      <c r="O1357" s="13"/>
      <c r="P1357" t="s">
        <v>276</v>
      </c>
      <c r="Q1357" t="s">
        <v>276</v>
      </c>
      <c r="R1357" t="s">
        <v>57</v>
      </c>
      <c r="S1357" t="s">
        <v>276</v>
      </c>
      <c r="T1357" t="s">
        <v>47</v>
      </c>
      <c r="U1357" t="s">
        <v>26</v>
      </c>
    </row>
    <row r="1358" hidden="1">
      <c r="A1358" s="15" t="str">
        <f t="shared" ref="A1358:A1364" si="168">if(OR(G1358="Secondary Relay",G1358="Prime Relay"),F1358,join("",if(B1358="East Rim","E",if(B1358="South Rim","S",if(B1358="West Rim","W","N"))),C1358,D1358,":",E1358,if(F1358="S","",F1358)))</f>
        <v>E62:1a</v>
      </c>
      <c r="B1358" s="15" t="s">
        <v>273</v>
      </c>
      <c r="C1358" s="15">
        <v>6.0</v>
      </c>
      <c r="D1358" s="15">
        <v>2.0</v>
      </c>
      <c r="E1358" s="15">
        <v>1.0</v>
      </c>
      <c r="F1358" s="8" t="s">
        <v>6</v>
      </c>
      <c r="G1358" s="15" t="s">
        <v>23</v>
      </c>
      <c r="H1358" s="15" t="s">
        <v>93</v>
      </c>
      <c r="I1358" s="15" t="s">
        <v>626</v>
      </c>
      <c r="J1358" s="16">
        <v>0.0</v>
      </c>
      <c r="K1358" s="21">
        <v>171.0</v>
      </c>
      <c r="L1358" s="21">
        <v>-99.0</v>
      </c>
      <c r="M1358" s="21">
        <v>38.0</v>
      </c>
      <c r="N1358" s="18" t="s">
        <v>26</v>
      </c>
      <c r="O1358" s="13" t="s">
        <v>384</v>
      </c>
      <c r="P1358" t="s">
        <v>276</v>
      </c>
      <c r="Q1358" t="s">
        <v>276</v>
      </c>
      <c r="R1358" t="s">
        <v>276</v>
      </c>
      <c r="S1358" t="s">
        <v>26</v>
      </c>
      <c r="T1358" t="s">
        <v>26</v>
      </c>
      <c r="U1358" t="s">
        <v>26</v>
      </c>
    </row>
    <row r="1359" hidden="1">
      <c r="A1359" s="15" t="str">
        <f t="shared" si="168"/>
        <v>E62:1b</v>
      </c>
      <c r="B1359" s="15" t="s">
        <v>273</v>
      </c>
      <c r="C1359" s="15">
        <v>6.0</v>
      </c>
      <c r="D1359" s="15">
        <v>2.0</v>
      </c>
      <c r="E1359" s="15">
        <v>1.0</v>
      </c>
      <c r="F1359" s="8" t="s">
        <v>7</v>
      </c>
      <c r="G1359" s="15" t="s">
        <v>24</v>
      </c>
      <c r="H1359" s="15" t="s">
        <v>285</v>
      </c>
      <c r="I1359" s="15" t="s">
        <v>353</v>
      </c>
      <c r="J1359" s="16">
        <v>2.0</v>
      </c>
      <c r="K1359" s="21">
        <v>24.0</v>
      </c>
      <c r="L1359" s="21">
        <v>16.0</v>
      </c>
      <c r="M1359" s="21">
        <v>18.0</v>
      </c>
      <c r="N1359" s="18">
        <v>0.26</v>
      </c>
      <c r="O1359" s="13" t="s">
        <v>494</v>
      </c>
      <c r="P1359" t="s">
        <v>57</v>
      </c>
      <c r="Q1359" t="s">
        <v>276</v>
      </c>
      <c r="R1359" t="s">
        <v>276</v>
      </c>
      <c r="S1359" t="s">
        <v>26</v>
      </c>
      <c r="T1359" t="s">
        <v>26</v>
      </c>
      <c r="U1359" t="s">
        <v>26</v>
      </c>
    </row>
    <row r="1360" hidden="1">
      <c r="A1360" s="15" t="str">
        <f t="shared" si="168"/>
        <v>E62:1c</v>
      </c>
      <c r="B1360" s="15" t="s">
        <v>273</v>
      </c>
      <c r="C1360" s="15">
        <v>6.0</v>
      </c>
      <c r="D1360" s="15">
        <v>2.0</v>
      </c>
      <c r="E1360" s="15">
        <v>1.0</v>
      </c>
      <c r="F1360" s="8" t="s">
        <v>8</v>
      </c>
      <c r="G1360" s="15" t="s">
        <v>24</v>
      </c>
      <c r="H1360" s="15" t="s">
        <v>87</v>
      </c>
      <c r="I1360" s="15" t="s">
        <v>570</v>
      </c>
      <c r="J1360" s="16">
        <v>1.0</v>
      </c>
      <c r="K1360" s="21">
        <v>6.0</v>
      </c>
      <c r="L1360" s="21">
        <v>-2.0</v>
      </c>
      <c r="M1360" s="21">
        <v>2.0</v>
      </c>
      <c r="N1360" s="18">
        <v>0.88</v>
      </c>
      <c r="O1360" s="13" t="s">
        <v>419</v>
      </c>
      <c r="P1360" t="s">
        <v>57</v>
      </c>
      <c r="Q1360" t="s">
        <v>276</v>
      </c>
      <c r="R1360" t="s">
        <v>47</v>
      </c>
      <c r="S1360" t="s">
        <v>37</v>
      </c>
      <c r="T1360" t="s">
        <v>26</v>
      </c>
      <c r="U1360" t="s">
        <v>26</v>
      </c>
    </row>
    <row r="1361">
      <c r="A1361" s="15" t="str">
        <f t="shared" si="168"/>
        <v>E62:1d</v>
      </c>
      <c r="B1361" s="15" t="s">
        <v>273</v>
      </c>
      <c r="C1361" s="15">
        <v>6.0</v>
      </c>
      <c r="D1361" s="15">
        <v>2.0</v>
      </c>
      <c r="E1361" s="15">
        <v>1.0</v>
      </c>
      <c r="F1361" s="8" t="s">
        <v>9</v>
      </c>
      <c r="G1361" s="15" t="s">
        <v>22</v>
      </c>
      <c r="H1361" s="15" t="s">
        <v>89</v>
      </c>
      <c r="I1361" s="15" t="s">
        <v>274</v>
      </c>
      <c r="J1361" s="16">
        <v>8.0</v>
      </c>
      <c r="K1361" s="21">
        <v>-15.0</v>
      </c>
      <c r="L1361" s="21">
        <v>-83.0</v>
      </c>
      <c r="M1361" s="21">
        <v>-48.0</v>
      </c>
      <c r="N1361" s="18" t="s">
        <v>26</v>
      </c>
      <c r="O1361" s="13" t="s">
        <v>329</v>
      </c>
      <c r="P1361" t="s">
        <v>37</v>
      </c>
      <c r="Q1361" t="s">
        <v>37</v>
      </c>
      <c r="R1361" t="s">
        <v>57</v>
      </c>
      <c r="S1361" t="s">
        <v>47</v>
      </c>
      <c r="T1361" t="s">
        <v>37</v>
      </c>
      <c r="U1361" t="s">
        <v>26</v>
      </c>
    </row>
    <row r="1362">
      <c r="A1362" s="15" t="str">
        <f t="shared" si="168"/>
        <v>E62:1e</v>
      </c>
      <c r="B1362" s="15" t="s">
        <v>273</v>
      </c>
      <c r="C1362" s="15">
        <v>6.0</v>
      </c>
      <c r="D1362" s="15">
        <v>2.0</v>
      </c>
      <c r="E1362" s="15">
        <v>1.0</v>
      </c>
      <c r="F1362" s="8" t="s">
        <v>10</v>
      </c>
      <c r="G1362" s="15" t="s">
        <v>22</v>
      </c>
      <c r="H1362" s="15" t="s">
        <v>88</v>
      </c>
      <c r="I1362" s="15" t="s">
        <v>456</v>
      </c>
      <c r="J1362" s="16">
        <v>5.0</v>
      </c>
      <c r="K1362" s="21">
        <v>-108.0</v>
      </c>
      <c r="L1362" s="21">
        <v>-171.0</v>
      </c>
      <c r="M1362" s="21">
        <v>-142.0</v>
      </c>
      <c r="N1362" s="18" t="s">
        <v>26</v>
      </c>
      <c r="O1362" s="13" t="s">
        <v>275</v>
      </c>
      <c r="P1362" t="s">
        <v>57</v>
      </c>
      <c r="Q1362" t="s">
        <v>47</v>
      </c>
      <c r="R1362" t="s">
        <v>276</v>
      </c>
      <c r="S1362" t="s">
        <v>37</v>
      </c>
      <c r="T1362" t="s">
        <v>311</v>
      </c>
      <c r="U1362" t="s">
        <v>26</v>
      </c>
    </row>
    <row r="1363" hidden="1">
      <c r="A1363" s="15" t="str">
        <f t="shared" si="168"/>
        <v>E62:1f</v>
      </c>
      <c r="B1363" s="15" t="s">
        <v>273</v>
      </c>
      <c r="C1363" s="15">
        <v>6.0</v>
      </c>
      <c r="D1363" s="15">
        <v>2.0</v>
      </c>
      <c r="E1363" s="15">
        <v>1.0</v>
      </c>
      <c r="F1363" s="8" t="s">
        <v>11</v>
      </c>
      <c r="G1363" s="15" t="s">
        <v>23</v>
      </c>
      <c r="H1363" s="15" t="s">
        <v>92</v>
      </c>
      <c r="I1363" s="15" t="s">
        <v>626</v>
      </c>
      <c r="J1363" s="16">
        <v>0.0</v>
      </c>
      <c r="K1363" s="21">
        <v>-139.0</v>
      </c>
      <c r="L1363" s="21">
        <v>-180.0</v>
      </c>
      <c r="M1363" s="21">
        <v>-158.0</v>
      </c>
      <c r="N1363" s="18" t="s">
        <v>281</v>
      </c>
      <c r="O1363" s="13" t="s">
        <v>313</v>
      </c>
      <c r="P1363" t="s">
        <v>276</v>
      </c>
      <c r="Q1363" t="s">
        <v>57</v>
      </c>
      <c r="R1363" t="s">
        <v>276</v>
      </c>
      <c r="S1363" t="s">
        <v>26</v>
      </c>
      <c r="T1363" t="s">
        <v>37</v>
      </c>
      <c r="U1363" t="s">
        <v>26</v>
      </c>
    </row>
    <row r="1364">
      <c r="A1364" s="15" t="str">
        <f t="shared" si="168"/>
        <v>E62:1g</v>
      </c>
      <c r="B1364" s="15" t="s">
        <v>273</v>
      </c>
      <c r="C1364" s="15">
        <v>6.0</v>
      </c>
      <c r="D1364" s="15">
        <v>2.0</v>
      </c>
      <c r="E1364" s="15">
        <v>1.0</v>
      </c>
      <c r="F1364" s="8" t="s">
        <v>12</v>
      </c>
      <c r="G1364" s="15" t="s">
        <v>22</v>
      </c>
      <c r="H1364" s="15" t="s">
        <v>87</v>
      </c>
      <c r="I1364" s="15" t="s">
        <v>274</v>
      </c>
      <c r="J1364" s="16">
        <v>2.0</v>
      </c>
      <c r="K1364" s="21">
        <v>-220.0</v>
      </c>
      <c r="L1364" s="21">
        <v>-255.0</v>
      </c>
      <c r="M1364" s="21">
        <v>-240.0</v>
      </c>
      <c r="N1364" s="18" t="s">
        <v>26</v>
      </c>
      <c r="O1364" s="13" t="s">
        <v>310</v>
      </c>
      <c r="P1364" t="s">
        <v>47</v>
      </c>
      <c r="Q1364" t="s">
        <v>57</v>
      </c>
      <c r="R1364" t="s">
        <v>57</v>
      </c>
      <c r="S1364" t="s">
        <v>57</v>
      </c>
      <c r="T1364" t="s">
        <v>47</v>
      </c>
      <c r="U1364" t="s">
        <v>26</v>
      </c>
    </row>
    <row r="1365" hidden="1">
      <c r="A1365" s="15" t="str">
        <f>if(OR(G1365="Secondary Relay",G1365="Prime Relay",G1365="Citadel Class Relay"),F1365,join("",if(B1365="East Rim","E",if(B1365="South Rim","S",if(B1365="West Rim","W","N"))),C1365,D1365,":",E1365,if(F1365="S","",F1365)))</f>
        <v>E62:1</v>
      </c>
      <c r="B1365" s="15" t="s">
        <v>273</v>
      </c>
      <c r="C1365" s="15">
        <v>6.0</v>
      </c>
      <c r="D1365" s="15">
        <v>2.0</v>
      </c>
      <c r="E1365" s="15">
        <v>1.0</v>
      </c>
      <c r="F1365" s="8" t="s">
        <v>302</v>
      </c>
      <c r="G1365" s="8" t="s">
        <v>303</v>
      </c>
      <c r="H1365" s="15" t="s">
        <v>278</v>
      </c>
      <c r="I1365" s="15" t="s">
        <v>616</v>
      </c>
      <c r="J1365" s="16"/>
      <c r="K1365" s="21"/>
      <c r="L1365" s="21"/>
      <c r="M1365" s="21"/>
      <c r="N1365" s="18"/>
      <c r="O1365" s="13"/>
      <c r="P1365" t="s">
        <v>57</v>
      </c>
      <c r="Q1365" t="s">
        <v>26</v>
      </c>
      <c r="R1365" t="s">
        <v>47</v>
      </c>
      <c r="S1365" t="s">
        <v>37</v>
      </c>
      <c r="T1365" t="s">
        <v>276</v>
      </c>
      <c r="U1365" t="s">
        <v>26</v>
      </c>
    </row>
    <row r="1366" hidden="1">
      <c r="A1366" s="15" t="str">
        <f t="shared" ref="A1366:A1368" si="169">if(OR(G1366="Secondary Relay",G1366="Prime Relay"),F1366,join("",if(B1366="East Rim","E",if(B1366="South Rim","S",if(B1366="West Rim","W","N"))),C1366,D1366,":",E1366,if(F1366="S","",F1366)))</f>
        <v>E62:2a</v>
      </c>
      <c r="B1366" s="15" t="s">
        <v>273</v>
      </c>
      <c r="C1366" s="15">
        <v>6.0</v>
      </c>
      <c r="D1366" s="15">
        <v>2.0</v>
      </c>
      <c r="E1366" s="15">
        <v>2.0</v>
      </c>
      <c r="F1366" s="8" t="s">
        <v>6</v>
      </c>
      <c r="G1366" s="15" t="s">
        <v>23</v>
      </c>
      <c r="H1366" s="15" t="s">
        <v>278</v>
      </c>
      <c r="I1366" s="15" t="s">
        <v>750</v>
      </c>
      <c r="J1366" s="16">
        <v>1.0</v>
      </c>
      <c r="K1366" s="21">
        <v>1349.0</v>
      </c>
      <c r="L1366" s="21">
        <v>542.0</v>
      </c>
      <c r="M1366" s="21">
        <v>944.0</v>
      </c>
      <c r="N1366" s="18" t="s">
        <v>26</v>
      </c>
      <c r="O1366" s="13" t="s">
        <v>354</v>
      </c>
      <c r="P1366" t="s">
        <v>57</v>
      </c>
      <c r="Q1366" t="s">
        <v>57</v>
      </c>
      <c r="R1366" t="s">
        <v>276</v>
      </c>
      <c r="S1366" t="s">
        <v>37</v>
      </c>
      <c r="T1366" t="s">
        <v>26</v>
      </c>
      <c r="U1366" t="s">
        <v>37</v>
      </c>
    </row>
    <row r="1367">
      <c r="A1367" s="15" t="str">
        <f t="shared" si="169"/>
        <v>E62:2b</v>
      </c>
      <c r="B1367" s="15" t="s">
        <v>273</v>
      </c>
      <c r="C1367" s="15">
        <v>6.0</v>
      </c>
      <c r="D1367" s="15">
        <v>2.0</v>
      </c>
      <c r="E1367" s="15">
        <v>2.0</v>
      </c>
      <c r="F1367" s="8" t="s">
        <v>7</v>
      </c>
      <c r="G1367" s="15" t="s">
        <v>22</v>
      </c>
      <c r="H1367" s="15" t="s">
        <v>93</v>
      </c>
      <c r="I1367" s="15" t="s">
        <v>403</v>
      </c>
      <c r="J1367" s="16">
        <v>15.0</v>
      </c>
      <c r="K1367" s="21">
        <v>-31.0</v>
      </c>
      <c r="L1367" s="21">
        <v>-89.0</v>
      </c>
      <c r="M1367" s="21">
        <v>-58.0</v>
      </c>
      <c r="N1367" s="18" t="s">
        <v>26</v>
      </c>
      <c r="O1367" s="13" t="s">
        <v>323</v>
      </c>
      <c r="P1367" t="s">
        <v>276</v>
      </c>
      <c r="Q1367" t="s">
        <v>57</v>
      </c>
      <c r="R1367" t="s">
        <v>57</v>
      </c>
      <c r="S1367" t="s">
        <v>37</v>
      </c>
      <c r="T1367" t="s">
        <v>37</v>
      </c>
      <c r="U1367" t="s">
        <v>57</v>
      </c>
    </row>
    <row r="1368">
      <c r="A1368" s="15" t="str">
        <f t="shared" si="169"/>
        <v>E62:2c</v>
      </c>
      <c r="B1368" s="15" t="s">
        <v>273</v>
      </c>
      <c r="C1368" s="15">
        <v>6.0</v>
      </c>
      <c r="D1368" s="15">
        <v>2.0</v>
      </c>
      <c r="E1368" s="15">
        <v>2.0</v>
      </c>
      <c r="F1368" s="8" t="s">
        <v>8</v>
      </c>
      <c r="G1368" s="15" t="s">
        <v>22</v>
      </c>
      <c r="H1368" s="15" t="s">
        <v>89</v>
      </c>
      <c r="I1368" s="15" t="s">
        <v>442</v>
      </c>
      <c r="J1368" s="16">
        <v>2.0</v>
      </c>
      <c r="K1368" s="21">
        <v>-138.0</v>
      </c>
      <c r="L1368" s="21">
        <v>-179.0</v>
      </c>
      <c r="M1368" s="21">
        <v>-158.0</v>
      </c>
      <c r="N1368" s="18" t="s">
        <v>26</v>
      </c>
      <c r="O1368" s="13" t="s">
        <v>275</v>
      </c>
      <c r="P1368" t="s">
        <v>26</v>
      </c>
      <c r="Q1368" t="s">
        <v>26</v>
      </c>
      <c r="R1368" t="s">
        <v>57</v>
      </c>
      <c r="S1368" t="s">
        <v>37</v>
      </c>
      <c r="T1368" t="s">
        <v>26</v>
      </c>
      <c r="U1368" t="s">
        <v>26</v>
      </c>
    </row>
    <row r="1369" hidden="1">
      <c r="A1369" s="15" t="str">
        <f>if(OR(G1369="Secondary Relay",G1369="Prime Relay",G1369="Citadel Class Relay"),F1369,join("",if(B1369="East Rim","E",if(B1369="South Rim","S",if(B1369="West Rim","W","N"))),C1369,D1369,":",E1369,if(F1369="S","",F1369)))</f>
        <v>E62:2</v>
      </c>
      <c r="B1369" s="15" t="s">
        <v>273</v>
      </c>
      <c r="C1369" s="15">
        <v>6.0</v>
      </c>
      <c r="D1369" s="15">
        <v>2.0</v>
      </c>
      <c r="E1369" s="15">
        <v>2.0</v>
      </c>
      <c r="F1369" s="8" t="s">
        <v>302</v>
      </c>
      <c r="G1369" s="8" t="s">
        <v>303</v>
      </c>
      <c r="H1369" s="15" t="s">
        <v>443</v>
      </c>
      <c r="I1369" s="15" t="s">
        <v>771</v>
      </c>
      <c r="J1369" s="16"/>
      <c r="K1369" s="21"/>
      <c r="L1369" s="21"/>
      <c r="M1369" s="21"/>
      <c r="N1369" s="18"/>
      <c r="O1369" s="13"/>
      <c r="P1369" t="s">
        <v>47</v>
      </c>
      <c r="Q1369" t="s">
        <v>276</v>
      </c>
      <c r="R1369" t="s">
        <v>57</v>
      </c>
      <c r="S1369" t="s">
        <v>57</v>
      </c>
      <c r="T1369" t="s">
        <v>26</v>
      </c>
      <c r="U1369" t="s">
        <v>26</v>
      </c>
    </row>
    <row r="1370" hidden="1">
      <c r="A1370" s="15" t="str">
        <f t="shared" ref="A1370:A1374" si="170">if(OR(G1370="Secondary Relay",G1370="Prime Relay"),F1370,join("",if(B1370="East Rim","E",if(B1370="South Rim","S",if(B1370="West Rim","W","N"))),C1370,D1370,":",E1370,if(F1370="S","",F1370)))</f>
        <v>E62:3a</v>
      </c>
      <c r="B1370" s="15" t="s">
        <v>273</v>
      </c>
      <c r="C1370" s="15">
        <v>6.0</v>
      </c>
      <c r="D1370" s="15">
        <v>2.0</v>
      </c>
      <c r="E1370" s="15">
        <v>3.0</v>
      </c>
      <c r="F1370" s="8" t="s">
        <v>6</v>
      </c>
      <c r="G1370" s="15" t="s">
        <v>23</v>
      </c>
      <c r="H1370" s="15" t="s">
        <v>88</v>
      </c>
      <c r="I1370" s="15" t="s">
        <v>772</v>
      </c>
      <c r="J1370" s="16">
        <v>0.0</v>
      </c>
      <c r="K1370" s="21">
        <v>662.0</v>
      </c>
      <c r="L1370" s="21">
        <v>630.0</v>
      </c>
      <c r="M1370" s="21">
        <v>648.0</v>
      </c>
      <c r="N1370" s="18" t="s">
        <v>26</v>
      </c>
      <c r="O1370" s="13" t="s">
        <v>332</v>
      </c>
      <c r="P1370" t="s">
        <v>37</v>
      </c>
      <c r="Q1370" t="s">
        <v>276</v>
      </c>
      <c r="R1370" t="s">
        <v>276</v>
      </c>
      <c r="S1370" t="s">
        <v>26</v>
      </c>
      <c r="T1370" t="s">
        <v>26</v>
      </c>
      <c r="U1370" t="s">
        <v>26</v>
      </c>
    </row>
    <row r="1371" hidden="1">
      <c r="A1371" s="15" t="str">
        <f t="shared" si="170"/>
        <v>E62:3b</v>
      </c>
      <c r="B1371" s="15" t="s">
        <v>273</v>
      </c>
      <c r="C1371" s="15">
        <v>6.0</v>
      </c>
      <c r="D1371" s="15">
        <v>2.0</v>
      </c>
      <c r="E1371" s="15">
        <v>3.0</v>
      </c>
      <c r="F1371" s="8" t="s">
        <v>7</v>
      </c>
      <c r="G1371" s="15" t="s">
        <v>23</v>
      </c>
      <c r="H1371" s="15" t="s">
        <v>278</v>
      </c>
      <c r="I1371" s="15" t="s">
        <v>560</v>
      </c>
      <c r="J1371" s="16">
        <v>0.0</v>
      </c>
      <c r="K1371" s="21">
        <v>615.0</v>
      </c>
      <c r="L1371" s="21">
        <v>605.0</v>
      </c>
      <c r="M1371" s="21">
        <v>608.0</v>
      </c>
      <c r="N1371" s="18" t="s">
        <v>26</v>
      </c>
      <c r="O1371" s="13" t="s">
        <v>313</v>
      </c>
      <c r="P1371" t="s">
        <v>26</v>
      </c>
      <c r="Q1371" t="s">
        <v>57</v>
      </c>
      <c r="R1371" t="s">
        <v>276</v>
      </c>
      <c r="S1371" t="s">
        <v>47</v>
      </c>
      <c r="T1371" t="s">
        <v>26</v>
      </c>
      <c r="U1371" t="s">
        <v>26</v>
      </c>
    </row>
    <row r="1372" hidden="1">
      <c r="A1372" s="15" t="str">
        <f t="shared" si="170"/>
        <v>E62:3c</v>
      </c>
      <c r="B1372" s="15" t="s">
        <v>273</v>
      </c>
      <c r="C1372" s="15">
        <v>6.0</v>
      </c>
      <c r="D1372" s="15">
        <v>2.0</v>
      </c>
      <c r="E1372" s="15">
        <v>3.0</v>
      </c>
      <c r="F1372" s="8" t="s">
        <v>8</v>
      </c>
      <c r="G1372" s="15" t="s">
        <v>23</v>
      </c>
      <c r="H1372" s="15" t="s">
        <v>278</v>
      </c>
      <c r="I1372" s="15" t="s">
        <v>367</v>
      </c>
      <c r="J1372" s="16">
        <v>0.0</v>
      </c>
      <c r="K1372" s="21">
        <v>147.0</v>
      </c>
      <c r="L1372" s="21">
        <v>-18.0</v>
      </c>
      <c r="M1372" s="21">
        <v>66.0</v>
      </c>
      <c r="N1372" s="18" t="s">
        <v>26</v>
      </c>
      <c r="O1372" s="13" t="s">
        <v>310</v>
      </c>
      <c r="P1372" t="s">
        <v>311</v>
      </c>
      <c r="Q1372" t="s">
        <v>57</v>
      </c>
      <c r="R1372" t="s">
        <v>276</v>
      </c>
      <c r="S1372" t="s">
        <v>26</v>
      </c>
      <c r="T1372" t="s">
        <v>26</v>
      </c>
      <c r="U1372" t="s">
        <v>26</v>
      </c>
    </row>
    <row r="1373">
      <c r="A1373" s="15" t="str">
        <f t="shared" si="170"/>
        <v>E62:3d</v>
      </c>
      <c r="B1373" s="15" t="s">
        <v>273</v>
      </c>
      <c r="C1373" s="15">
        <v>6.0</v>
      </c>
      <c r="D1373" s="15">
        <v>2.0</v>
      </c>
      <c r="E1373" s="15">
        <v>3.0</v>
      </c>
      <c r="F1373" s="8" t="s">
        <v>9</v>
      </c>
      <c r="G1373" s="15" t="s">
        <v>22</v>
      </c>
      <c r="H1373" s="15" t="s">
        <v>91</v>
      </c>
      <c r="I1373" s="15" t="s">
        <v>773</v>
      </c>
      <c r="J1373" s="16">
        <v>6.0</v>
      </c>
      <c r="K1373" s="21">
        <v>-57.0</v>
      </c>
      <c r="L1373" s="21">
        <v>-81.0</v>
      </c>
      <c r="M1373" s="21">
        <v>-67.0</v>
      </c>
      <c r="N1373" s="18" t="s">
        <v>26</v>
      </c>
      <c r="O1373" s="13" t="s">
        <v>284</v>
      </c>
      <c r="P1373" t="s">
        <v>47</v>
      </c>
      <c r="Q1373" t="s">
        <v>276</v>
      </c>
      <c r="R1373" t="s">
        <v>57</v>
      </c>
      <c r="S1373" t="s">
        <v>57</v>
      </c>
      <c r="T1373" t="s">
        <v>311</v>
      </c>
      <c r="U1373" t="s">
        <v>26</v>
      </c>
    </row>
    <row r="1374">
      <c r="A1374" s="15" t="str">
        <f t="shared" si="170"/>
        <v>E62:3e</v>
      </c>
      <c r="B1374" s="15" t="s">
        <v>273</v>
      </c>
      <c r="C1374" s="15">
        <v>6.0</v>
      </c>
      <c r="D1374" s="15">
        <v>2.0</v>
      </c>
      <c r="E1374" s="15">
        <v>3.0</v>
      </c>
      <c r="F1374" s="8" t="s">
        <v>10</v>
      </c>
      <c r="G1374" s="15" t="s">
        <v>22</v>
      </c>
      <c r="H1374" s="15" t="s">
        <v>93</v>
      </c>
      <c r="I1374" s="15" t="s">
        <v>774</v>
      </c>
      <c r="J1374" s="16">
        <v>15.0</v>
      </c>
      <c r="K1374" s="21">
        <v>-204.0</v>
      </c>
      <c r="L1374" s="21">
        <v>-218.0</v>
      </c>
      <c r="M1374" s="21">
        <v>-209.0</v>
      </c>
      <c r="N1374" s="18" t="s">
        <v>26</v>
      </c>
      <c r="O1374" s="13" t="s">
        <v>379</v>
      </c>
      <c r="P1374" t="s">
        <v>57</v>
      </c>
      <c r="Q1374" t="s">
        <v>57</v>
      </c>
      <c r="R1374" t="s">
        <v>26</v>
      </c>
      <c r="S1374" t="s">
        <v>47</v>
      </c>
      <c r="T1374" t="s">
        <v>57</v>
      </c>
      <c r="U1374" t="s">
        <v>26</v>
      </c>
    </row>
    <row r="1375" hidden="1">
      <c r="A1375" s="15" t="str">
        <f>if(OR(G1375="Secondary Relay",G1375="Prime Relay",G1375="Citadel Class Relay"),F1375,join("",if(B1375="East Rim","E",if(B1375="South Rim","S",if(B1375="West Rim","W","N"))),C1375,D1375,":",E1375,if(F1375="S","",F1375)))</f>
        <v>E62:3</v>
      </c>
      <c r="B1375" s="15" t="s">
        <v>273</v>
      </c>
      <c r="C1375" s="15">
        <v>6.0</v>
      </c>
      <c r="D1375" s="15">
        <v>2.0</v>
      </c>
      <c r="E1375" s="15">
        <v>3.0</v>
      </c>
      <c r="F1375" s="8" t="s">
        <v>302</v>
      </c>
      <c r="G1375" s="8" t="s">
        <v>303</v>
      </c>
      <c r="H1375" s="15" t="s">
        <v>554</v>
      </c>
      <c r="I1375" s="15" t="s">
        <v>775</v>
      </c>
      <c r="J1375" s="16"/>
      <c r="K1375" s="21"/>
      <c r="L1375" s="21"/>
      <c r="M1375" s="21"/>
      <c r="N1375" s="18"/>
      <c r="O1375" s="13"/>
      <c r="P1375" t="s">
        <v>276</v>
      </c>
      <c r="Q1375" t="s">
        <v>276</v>
      </c>
      <c r="R1375" t="s">
        <v>37</v>
      </c>
      <c r="S1375" t="s">
        <v>47</v>
      </c>
      <c r="T1375" t="s">
        <v>57</v>
      </c>
      <c r="U1375" t="s">
        <v>26</v>
      </c>
    </row>
    <row r="1376" hidden="1">
      <c r="A1376" s="15" t="str">
        <f t="shared" ref="A1376:A1379" si="171">if(OR(G1376="Secondary Relay",G1376="Prime Relay"),F1376,join("",if(B1376="East Rim","E",if(B1376="South Rim","S",if(B1376="West Rim","W","N"))),C1376,D1376,":",E1376,if(F1376="S","",F1376)))</f>
        <v>E62:4a</v>
      </c>
      <c r="B1376" s="15" t="s">
        <v>273</v>
      </c>
      <c r="C1376" s="15">
        <v>6.0</v>
      </c>
      <c r="D1376" s="15">
        <v>2.0</v>
      </c>
      <c r="E1376" s="15">
        <v>4.0</v>
      </c>
      <c r="F1376" s="8" t="s">
        <v>6</v>
      </c>
      <c r="G1376" s="15" t="s">
        <v>22</v>
      </c>
      <c r="H1376" s="15" t="s">
        <v>92</v>
      </c>
      <c r="I1376" s="15" t="s">
        <v>355</v>
      </c>
      <c r="J1376" s="16">
        <v>0.0</v>
      </c>
      <c r="K1376" s="21">
        <v>-60.0</v>
      </c>
      <c r="L1376" s="21">
        <v>-97.0</v>
      </c>
      <c r="M1376" s="21">
        <v>-81.0</v>
      </c>
      <c r="N1376" s="18" t="s">
        <v>26</v>
      </c>
      <c r="O1376" s="13" t="s">
        <v>323</v>
      </c>
      <c r="P1376" t="s">
        <v>57</v>
      </c>
      <c r="Q1376" t="s">
        <v>276</v>
      </c>
      <c r="R1376" t="s">
        <v>276</v>
      </c>
      <c r="S1376" t="s">
        <v>57</v>
      </c>
      <c r="T1376" t="s">
        <v>26</v>
      </c>
      <c r="U1376" t="s">
        <v>311</v>
      </c>
    </row>
    <row r="1377">
      <c r="A1377" s="15" t="str">
        <f t="shared" si="171"/>
        <v>E62:4b</v>
      </c>
      <c r="B1377" s="15" t="s">
        <v>273</v>
      </c>
      <c r="C1377" s="15">
        <v>6.0</v>
      </c>
      <c r="D1377" s="15">
        <v>2.0</v>
      </c>
      <c r="E1377" s="15">
        <v>4.0</v>
      </c>
      <c r="F1377" s="8" t="s">
        <v>7</v>
      </c>
      <c r="G1377" s="15" t="s">
        <v>22</v>
      </c>
      <c r="H1377" s="15" t="s">
        <v>91</v>
      </c>
      <c r="I1377" s="15" t="s">
        <v>776</v>
      </c>
      <c r="J1377" s="16">
        <v>5.0</v>
      </c>
      <c r="K1377" s="21">
        <v>-124.0</v>
      </c>
      <c r="L1377" s="21">
        <v>-135.0</v>
      </c>
      <c r="M1377" s="21">
        <v>-132.0</v>
      </c>
      <c r="N1377" s="18" t="s">
        <v>26</v>
      </c>
      <c r="O1377" s="13" t="s">
        <v>315</v>
      </c>
      <c r="P1377" t="s">
        <v>57</v>
      </c>
      <c r="Q1377" t="s">
        <v>276</v>
      </c>
      <c r="R1377" t="s">
        <v>57</v>
      </c>
      <c r="S1377" t="s">
        <v>57</v>
      </c>
      <c r="T1377" t="s">
        <v>276</v>
      </c>
      <c r="U1377" t="s">
        <v>26</v>
      </c>
    </row>
    <row r="1378" hidden="1">
      <c r="A1378" s="15" t="str">
        <f t="shared" si="171"/>
        <v>E62:4c</v>
      </c>
      <c r="B1378" s="15" t="s">
        <v>273</v>
      </c>
      <c r="C1378" s="15">
        <v>6.0</v>
      </c>
      <c r="D1378" s="15">
        <v>2.0</v>
      </c>
      <c r="E1378" s="15">
        <v>4.0</v>
      </c>
      <c r="F1378" s="8" t="s">
        <v>8</v>
      </c>
      <c r="G1378" s="15" t="s">
        <v>23</v>
      </c>
      <c r="H1378" s="15" t="s">
        <v>92</v>
      </c>
      <c r="I1378" s="15" t="s">
        <v>767</v>
      </c>
      <c r="J1378" s="16">
        <v>0.0</v>
      </c>
      <c r="K1378" s="21">
        <v>-133.0</v>
      </c>
      <c r="L1378" s="21">
        <v>-164.0</v>
      </c>
      <c r="M1378" s="21">
        <v>-151.0</v>
      </c>
      <c r="N1378" s="18" t="s">
        <v>281</v>
      </c>
      <c r="O1378" s="13" t="s">
        <v>384</v>
      </c>
      <c r="P1378" t="s">
        <v>57</v>
      </c>
      <c r="Q1378" t="s">
        <v>276</v>
      </c>
      <c r="R1378" t="s">
        <v>57</v>
      </c>
      <c r="S1378" t="s">
        <v>37</v>
      </c>
      <c r="T1378" t="s">
        <v>26</v>
      </c>
      <c r="U1378" t="s">
        <v>26</v>
      </c>
    </row>
    <row r="1379" hidden="1">
      <c r="A1379" s="15" t="str">
        <f t="shared" si="171"/>
        <v>E62:4d</v>
      </c>
      <c r="B1379" s="15" t="s">
        <v>273</v>
      </c>
      <c r="C1379" s="15">
        <v>6.0</v>
      </c>
      <c r="D1379" s="15">
        <v>2.0</v>
      </c>
      <c r="E1379" s="15">
        <v>4.0</v>
      </c>
      <c r="F1379" s="8" t="s">
        <v>9</v>
      </c>
      <c r="G1379" s="15" t="s">
        <v>23</v>
      </c>
      <c r="H1379" s="15" t="s">
        <v>92</v>
      </c>
      <c r="I1379" s="15" t="s">
        <v>777</v>
      </c>
      <c r="J1379" s="16">
        <v>2.0</v>
      </c>
      <c r="K1379" s="21">
        <v>-222.0</v>
      </c>
      <c r="L1379" s="21">
        <v>-239.0</v>
      </c>
      <c r="M1379" s="21">
        <v>-230.0</v>
      </c>
      <c r="N1379" s="18" t="s">
        <v>281</v>
      </c>
      <c r="O1379" s="13" t="s">
        <v>325</v>
      </c>
      <c r="P1379" t="s">
        <v>57</v>
      </c>
      <c r="Q1379" t="s">
        <v>57</v>
      </c>
      <c r="R1379" t="s">
        <v>276</v>
      </c>
      <c r="S1379" t="s">
        <v>47</v>
      </c>
      <c r="T1379" t="s">
        <v>26</v>
      </c>
      <c r="U1379" t="s">
        <v>47</v>
      </c>
    </row>
    <row r="1380" hidden="1">
      <c r="A1380" s="15" t="str">
        <f>if(OR(G1380="Secondary Relay",G1380="Prime Relay",G1380="Citadel Class Relay"),F1380,join("",if(B1380="East Rim","E",if(B1380="South Rim","S",if(B1380="West Rim","W","N"))),C1380,D1380,":",E1380,if(F1380="S","",F1380)))</f>
        <v>E62:4</v>
      </c>
      <c r="B1380" s="15" t="s">
        <v>273</v>
      </c>
      <c r="C1380" s="15">
        <v>6.0</v>
      </c>
      <c r="D1380" s="15">
        <v>2.0</v>
      </c>
      <c r="E1380" s="15">
        <v>4.0</v>
      </c>
      <c r="F1380" s="8" t="s">
        <v>302</v>
      </c>
      <c r="G1380" s="8" t="s">
        <v>303</v>
      </c>
      <c r="H1380" s="15" t="s">
        <v>288</v>
      </c>
      <c r="I1380" s="15" t="s">
        <v>601</v>
      </c>
      <c r="J1380" s="16"/>
      <c r="K1380" s="21"/>
      <c r="L1380" s="21"/>
      <c r="M1380" s="21"/>
      <c r="N1380" s="18"/>
      <c r="O1380" s="13"/>
      <c r="P1380" t="s">
        <v>37</v>
      </c>
      <c r="Q1380" t="s">
        <v>57</v>
      </c>
      <c r="R1380" t="s">
        <v>276</v>
      </c>
      <c r="S1380" t="s">
        <v>26</v>
      </c>
      <c r="T1380" t="s">
        <v>26</v>
      </c>
      <c r="U1380" t="s">
        <v>47</v>
      </c>
    </row>
    <row r="1381" hidden="1">
      <c r="A1381" s="15" t="str">
        <f t="shared" ref="A1381:A1388" si="172">if(OR(G1381="Secondary Relay",G1381="Prime Relay"),F1381,join("",if(B1381="East Rim","E",if(B1381="South Rim","S",if(B1381="West Rim","W","N"))),C1381,D1381,":",E1381,if(F1381="S","",F1381)))</f>
        <v>E62:5a</v>
      </c>
      <c r="B1381" s="15" t="s">
        <v>273</v>
      </c>
      <c r="C1381" s="15">
        <v>6.0</v>
      </c>
      <c r="D1381" s="15">
        <v>2.0</v>
      </c>
      <c r="E1381" s="15">
        <v>5.0</v>
      </c>
      <c r="F1381" s="8" t="s">
        <v>6</v>
      </c>
      <c r="G1381" t="s">
        <v>23</v>
      </c>
      <c r="H1381" s="15" t="s">
        <v>291</v>
      </c>
      <c r="I1381" s="15" t="s">
        <v>574</v>
      </c>
      <c r="J1381" s="16">
        <v>0.0</v>
      </c>
      <c r="K1381" s="21">
        <v>1008.0</v>
      </c>
      <c r="L1381" s="21">
        <v>180.0</v>
      </c>
      <c r="M1381" s="21">
        <v>592.0</v>
      </c>
      <c r="N1381" s="18" t="s">
        <v>26</v>
      </c>
      <c r="O1381" s="13" t="s">
        <v>384</v>
      </c>
      <c r="P1381" t="s">
        <v>57</v>
      </c>
      <c r="Q1381" t="s">
        <v>57</v>
      </c>
      <c r="R1381" t="s">
        <v>26</v>
      </c>
      <c r="S1381" t="s">
        <v>37</v>
      </c>
      <c r="T1381" t="s">
        <v>57</v>
      </c>
      <c r="U1381" t="s">
        <v>26</v>
      </c>
    </row>
    <row r="1382">
      <c r="A1382" s="15" t="str">
        <f t="shared" si="172"/>
        <v>E62:5b</v>
      </c>
      <c r="B1382" s="15" t="s">
        <v>273</v>
      </c>
      <c r="C1382" s="15">
        <v>6.0</v>
      </c>
      <c r="D1382" s="15">
        <v>2.0</v>
      </c>
      <c r="E1382" s="15">
        <v>5.0</v>
      </c>
      <c r="F1382" s="8" t="s">
        <v>7</v>
      </c>
      <c r="G1382" t="s">
        <v>22</v>
      </c>
      <c r="H1382" s="15" t="s">
        <v>90</v>
      </c>
      <c r="I1382" s="15" t="s">
        <v>778</v>
      </c>
      <c r="J1382" s="16">
        <v>3.0</v>
      </c>
      <c r="K1382" s="21">
        <v>-3.0</v>
      </c>
      <c r="L1382" s="21">
        <v>-24.0</v>
      </c>
      <c r="M1382" s="21">
        <v>-14.0</v>
      </c>
      <c r="N1382" s="18" t="s">
        <v>26</v>
      </c>
      <c r="O1382" s="13" t="s">
        <v>284</v>
      </c>
      <c r="P1382" t="s">
        <v>57</v>
      </c>
      <c r="Q1382" t="s">
        <v>57</v>
      </c>
      <c r="R1382" t="s">
        <v>57</v>
      </c>
      <c r="S1382" t="s">
        <v>26</v>
      </c>
      <c r="T1382" t="s">
        <v>26</v>
      </c>
      <c r="U1382" t="s">
        <v>26</v>
      </c>
    </row>
    <row r="1383">
      <c r="A1383" s="15" t="str">
        <f t="shared" si="172"/>
        <v>E62:5c</v>
      </c>
      <c r="B1383" s="15" t="s">
        <v>273</v>
      </c>
      <c r="C1383" s="15">
        <v>6.0</v>
      </c>
      <c r="D1383" s="15">
        <v>2.0</v>
      </c>
      <c r="E1383" s="15">
        <v>5.0</v>
      </c>
      <c r="F1383" s="8" t="s">
        <v>8</v>
      </c>
      <c r="G1383" t="s">
        <v>22</v>
      </c>
      <c r="H1383" s="15" t="s">
        <v>91</v>
      </c>
      <c r="I1383" s="15" t="s">
        <v>779</v>
      </c>
      <c r="J1383" s="16">
        <v>24.0</v>
      </c>
      <c r="K1383" s="21">
        <v>-52.0</v>
      </c>
      <c r="L1383" s="21">
        <v>-123.0</v>
      </c>
      <c r="M1383" s="21">
        <v>-88.0</v>
      </c>
      <c r="N1383" s="18" t="s">
        <v>26</v>
      </c>
      <c r="O1383" s="13" t="s">
        <v>287</v>
      </c>
      <c r="P1383" t="s">
        <v>37</v>
      </c>
      <c r="Q1383" t="s">
        <v>57</v>
      </c>
      <c r="R1383" t="s">
        <v>311</v>
      </c>
      <c r="S1383" t="s">
        <v>26</v>
      </c>
      <c r="T1383" t="s">
        <v>37</v>
      </c>
      <c r="U1383" t="s">
        <v>26</v>
      </c>
    </row>
    <row r="1384">
      <c r="A1384" s="15" t="str">
        <f t="shared" si="172"/>
        <v>E62:5d</v>
      </c>
      <c r="B1384" s="15" t="s">
        <v>273</v>
      </c>
      <c r="C1384" s="15">
        <v>6.0</v>
      </c>
      <c r="D1384" s="15">
        <v>2.0</v>
      </c>
      <c r="E1384" s="15">
        <v>5.0</v>
      </c>
      <c r="F1384" s="8" t="s">
        <v>9</v>
      </c>
      <c r="G1384" t="s">
        <v>22</v>
      </c>
      <c r="H1384" s="15" t="s">
        <v>91</v>
      </c>
      <c r="I1384" s="15" t="s">
        <v>780</v>
      </c>
      <c r="J1384" s="16">
        <v>12.0</v>
      </c>
      <c r="K1384" s="21">
        <v>-121.0</v>
      </c>
      <c r="L1384" s="21">
        <v>-140.0</v>
      </c>
      <c r="M1384" s="21">
        <v>-131.0</v>
      </c>
      <c r="N1384" s="18" t="s">
        <v>26</v>
      </c>
      <c r="O1384" s="13" t="s">
        <v>284</v>
      </c>
      <c r="P1384" t="s">
        <v>57</v>
      </c>
      <c r="Q1384" t="s">
        <v>47</v>
      </c>
      <c r="R1384" t="s">
        <v>47</v>
      </c>
      <c r="S1384" t="s">
        <v>47</v>
      </c>
      <c r="T1384" t="s">
        <v>37</v>
      </c>
      <c r="U1384" t="s">
        <v>26</v>
      </c>
    </row>
    <row r="1385">
      <c r="A1385" s="15" t="str">
        <f t="shared" si="172"/>
        <v>E62:5e</v>
      </c>
      <c r="B1385" s="15" t="s">
        <v>273</v>
      </c>
      <c r="C1385" s="15">
        <v>6.0</v>
      </c>
      <c r="D1385" s="15">
        <v>2.0</v>
      </c>
      <c r="E1385" s="15">
        <v>5.0</v>
      </c>
      <c r="F1385" s="8" t="s">
        <v>10</v>
      </c>
      <c r="G1385" t="s">
        <v>22</v>
      </c>
      <c r="H1385" s="15" t="s">
        <v>92</v>
      </c>
      <c r="I1385" s="15" t="s">
        <v>328</v>
      </c>
      <c r="J1385" s="16">
        <v>4.0</v>
      </c>
      <c r="K1385" s="21">
        <v>-123.0</v>
      </c>
      <c r="L1385" s="21">
        <v>-170.0</v>
      </c>
      <c r="M1385" s="21">
        <v>-146.0</v>
      </c>
      <c r="N1385" s="18" t="s">
        <v>26</v>
      </c>
      <c r="O1385" s="13" t="s">
        <v>415</v>
      </c>
      <c r="P1385" t="s">
        <v>57</v>
      </c>
      <c r="Q1385" t="s">
        <v>57</v>
      </c>
      <c r="R1385" t="s">
        <v>57</v>
      </c>
      <c r="S1385" t="s">
        <v>47</v>
      </c>
      <c r="T1385" t="s">
        <v>26</v>
      </c>
      <c r="U1385" t="s">
        <v>37</v>
      </c>
    </row>
    <row r="1386">
      <c r="A1386" s="15" t="str">
        <f t="shared" si="172"/>
        <v>E62:5f</v>
      </c>
      <c r="B1386" s="15" t="s">
        <v>273</v>
      </c>
      <c r="C1386" s="15">
        <v>6.0</v>
      </c>
      <c r="D1386" s="15">
        <v>2.0</v>
      </c>
      <c r="E1386" s="15">
        <v>5.0</v>
      </c>
      <c r="F1386" s="8" t="s">
        <v>11</v>
      </c>
      <c r="G1386" t="s">
        <v>22</v>
      </c>
      <c r="H1386" s="15" t="s">
        <v>91</v>
      </c>
      <c r="I1386" s="15" t="s">
        <v>781</v>
      </c>
      <c r="J1386" s="16">
        <v>23.0</v>
      </c>
      <c r="K1386" s="21">
        <v>-134.0</v>
      </c>
      <c r="L1386" s="21">
        <v>-148.0</v>
      </c>
      <c r="M1386" s="21">
        <v>-139.0</v>
      </c>
      <c r="N1386" s="18" t="s">
        <v>26</v>
      </c>
      <c r="O1386" s="13" t="s">
        <v>386</v>
      </c>
      <c r="P1386" t="s">
        <v>37</v>
      </c>
      <c r="Q1386" t="s">
        <v>57</v>
      </c>
      <c r="R1386" t="s">
        <v>57</v>
      </c>
      <c r="S1386" t="s">
        <v>57</v>
      </c>
      <c r="T1386" t="s">
        <v>26</v>
      </c>
      <c r="U1386" t="s">
        <v>26</v>
      </c>
    </row>
    <row r="1387">
      <c r="A1387" s="15" t="str">
        <f t="shared" si="172"/>
        <v>E62:5g</v>
      </c>
      <c r="B1387" s="15" t="s">
        <v>273</v>
      </c>
      <c r="C1387" s="15">
        <v>6.0</v>
      </c>
      <c r="D1387" s="15">
        <v>2.0</v>
      </c>
      <c r="E1387" s="15">
        <v>5.0</v>
      </c>
      <c r="F1387" s="8" t="s">
        <v>12</v>
      </c>
      <c r="G1387" t="s">
        <v>22</v>
      </c>
      <c r="H1387" s="15" t="s">
        <v>93</v>
      </c>
      <c r="I1387" s="15" t="s">
        <v>782</v>
      </c>
      <c r="J1387" s="16">
        <v>20.0</v>
      </c>
      <c r="K1387" s="21">
        <v>-149.0</v>
      </c>
      <c r="L1387" s="21">
        <v>-171.0</v>
      </c>
      <c r="M1387" s="21">
        <v>-160.0</v>
      </c>
      <c r="N1387" s="18" t="s">
        <v>26</v>
      </c>
      <c r="O1387" s="13" t="s">
        <v>315</v>
      </c>
      <c r="P1387" t="s">
        <v>47</v>
      </c>
      <c r="Q1387" t="s">
        <v>57</v>
      </c>
      <c r="R1387" t="s">
        <v>57</v>
      </c>
      <c r="S1387" t="s">
        <v>37</v>
      </c>
      <c r="T1387" t="s">
        <v>26</v>
      </c>
      <c r="U1387" t="s">
        <v>26</v>
      </c>
    </row>
    <row r="1388">
      <c r="A1388" s="15" t="str">
        <f t="shared" si="172"/>
        <v>E62:5h</v>
      </c>
      <c r="B1388" s="15" t="s">
        <v>273</v>
      </c>
      <c r="C1388" s="15">
        <v>6.0</v>
      </c>
      <c r="D1388" s="15">
        <v>2.0</v>
      </c>
      <c r="E1388" s="15">
        <v>5.0</v>
      </c>
      <c r="F1388" s="8" t="s">
        <v>13</v>
      </c>
      <c r="G1388" t="s">
        <v>22</v>
      </c>
      <c r="H1388" s="15" t="s">
        <v>92</v>
      </c>
      <c r="I1388" s="15" t="s">
        <v>328</v>
      </c>
      <c r="J1388" s="16">
        <v>1.0</v>
      </c>
      <c r="K1388" s="21">
        <v>-153.0</v>
      </c>
      <c r="L1388" s="21">
        <v>-200.0</v>
      </c>
      <c r="M1388" s="21">
        <v>-177.0</v>
      </c>
      <c r="N1388" s="18" t="s">
        <v>26</v>
      </c>
      <c r="O1388" s="13" t="s">
        <v>329</v>
      </c>
      <c r="P1388" t="s">
        <v>276</v>
      </c>
      <c r="Q1388" t="s">
        <v>276</v>
      </c>
      <c r="R1388" t="s">
        <v>26</v>
      </c>
      <c r="S1388" t="s">
        <v>26</v>
      </c>
      <c r="T1388" t="s">
        <v>26</v>
      </c>
      <c r="U1388" t="s">
        <v>37</v>
      </c>
    </row>
    <row r="1389" hidden="1">
      <c r="A1389" s="15" t="str">
        <f>if(OR(G1389="Secondary Relay",G1389="Prime Relay",G1389="Citadel Class Relay"),F1389,join("",if(B1389="East Rim","E",if(B1389="South Rim","S",if(B1389="West Rim","W","N"))),C1389,D1389,":",E1389,if(F1389="S","",F1389)))</f>
        <v>E62:5</v>
      </c>
      <c r="B1389" s="15" t="s">
        <v>273</v>
      </c>
      <c r="C1389" s="15">
        <v>6.0</v>
      </c>
      <c r="D1389" s="15">
        <v>2.0</v>
      </c>
      <c r="E1389" s="15">
        <v>5.0</v>
      </c>
      <c r="F1389" s="8" t="s">
        <v>302</v>
      </c>
      <c r="G1389" s="8" t="s">
        <v>303</v>
      </c>
      <c r="H1389" s="15" t="s">
        <v>278</v>
      </c>
      <c r="I1389" s="15" t="s">
        <v>783</v>
      </c>
      <c r="J1389" s="16"/>
      <c r="K1389" s="21"/>
      <c r="L1389" s="21"/>
      <c r="M1389" s="21"/>
      <c r="N1389" s="18"/>
      <c r="O1389" s="13"/>
      <c r="P1389" t="s">
        <v>26</v>
      </c>
      <c r="Q1389" t="s">
        <v>37</v>
      </c>
      <c r="R1389" t="s">
        <v>57</v>
      </c>
      <c r="S1389" t="s">
        <v>57</v>
      </c>
      <c r="T1389" t="s">
        <v>37</v>
      </c>
      <c r="U1389" t="s">
        <v>26</v>
      </c>
    </row>
    <row r="1390" hidden="1">
      <c r="A1390" s="15" t="str">
        <f t="shared" ref="A1390:A1396" si="173">if(OR(G1390="Secondary Relay",G1390="Prime Relay"),F1390,join("",if(B1390="East Rim","E",if(B1390="South Rim","S",if(B1390="West Rim","W","N"))),C1390,D1390,":",E1390,if(F1390="S","",F1390)))</f>
        <v>E63:0a</v>
      </c>
      <c r="B1390" s="15" t="s">
        <v>273</v>
      </c>
      <c r="C1390" s="15">
        <v>6.0</v>
      </c>
      <c r="D1390" s="15">
        <v>3.0</v>
      </c>
      <c r="E1390" s="15">
        <v>0.0</v>
      </c>
      <c r="F1390" s="8" t="s">
        <v>6</v>
      </c>
      <c r="G1390" t="s">
        <v>24</v>
      </c>
      <c r="H1390" t="s">
        <v>87</v>
      </c>
      <c r="I1390" t="s">
        <v>745</v>
      </c>
      <c r="J1390" s="16">
        <v>2.0</v>
      </c>
      <c r="K1390" s="21">
        <v>22.0</v>
      </c>
      <c r="L1390" s="21">
        <v>13.0</v>
      </c>
      <c r="M1390" s="21">
        <v>17.0</v>
      </c>
      <c r="N1390" s="18">
        <v>0.96</v>
      </c>
      <c r="O1390" s="13" t="s">
        <v>307</v>
      </c>
      <c r="P1390" t="s">
        <v>57</v>
      </c>
      <c r="Q1390" t="s">
        <v>57</v>
      </c>
      <c r="R1390" t="s">
        <v>57</v>
      </c>
      <c r="S1390" t="s">
        <v>47</v>
      </c>
      <c r="T1390" t="s">
        <v>26</v>
      </c>
      <c r="U1390" t="s">
        <v>37</v>
      </c>
    </row>
    <row r="1391" hidden="1">
      <c r="A1391" s="15" t="str">
        <f t="shared" si="173"/>
        <v>E63:0b</v>
      </c>
      <c r="B1391" s="15" t="s">
        <v>273</v>
      </c>
      <c r="C1391" s="15">
        <v>6.0</v>
      </c>
      <c r="D1391" s="15">
        <v>3.0</v>
      </c>
      <c r="E1391" s="15">
        <v>0.0</v>
      </c>
      <c r="F1391" s="8" t="s">
        <v>7</v>
      </c>
      <c r="G1391" t="s">
        <v>24</v>
      </c>
      <c r="H1391" t="s">
        <v>87</v>
      </c>
      <c r="I1391" t="s">
        <v>306</v>
      </c>
      <c r="J1391" s="16">
        <v>1.0</v>
      </c>
      <c r="K1391" s="21">
        <v>37.0</v>
      </c>
      <c r="L1391" s="21">
        <v>19.0</v>
      </c>
      <c r="M1391" s="21">
        <v>28.0</v>
      </c>
      <c r="N1391" s="18">
        <v>0.85</v>
      </c>
      <c r="O1391" s="13" t="s">
        <v>354</v>
      </c>
      <c r="P1391" t="s">
        <v>276</v>
      </c>
      <c r="Q1391" t="s">
        <v>276</v>
      </c>
      <c r="R1391" t="s">
        <v>276</v>
      </c>
      <c r="S1391" t="s">
        <v>37</v>
      </c>
      <c r="T1391" t="s">
        <v>37</v>
      </c>
      <c r="U1391" t="s">
        <v>26</v>
      </c>
    </row>
    <row r="1392">
      <c r="A1392" s="15" t="str">
        <f t="shared" si="173"/>
        <v>E63:0c</v>
      </c>
      <c r="B1392" s="15" t="s">
        <v>273</v>
      </c>
      <c r="C1392" s="15">
        <v>6.0</v>
      </c>
      <c r="D1392" s="15">
        <v>3.0</v>
      </c>
      <c r="E1392" s="15">
        <v>0.0</v>
      </c>
      <c r="F1392" s="8" t="s">
        <v>8</v>
      </c>
      <c r="G1392" t="s">
        <v>22</v>
      </c>
      <c r="H1392" t="s">
        <v>93</v>
      </c>
      <c r="I1392" t="s">
        <v>784</v>
      </c>
      <c r="J1392" s="16">
        <v>2.0</v>
      </c>
      <c r="K1392" s="21">
        <v>-35.0</v>
      </c>
      <c r="L1392" s="21">
        <v>-42.0</v>
      </c>
      <c r="M1392" s="21">
        <v>-39.0</v>
      </c>
      <c r="N1392" s="18" t="s">
        <v>26</v>
      </c>
      <c r="O1392" s="13" t="s">
        <v>329</v>
      </c>
      <c r="P1392" t="s">
        <v>57</v>
      </c>
      <c r="Q1392" t="s">
        <v>57</v>
      </c>
      <c r="R1392" t="s">
        <v>37</v>
      </c>
      <c r="S1392" t="s">
        <v>47</v>
      </c>
      <c r="T1392" t="s">
        <v>311</v>
      </c>
      <c r="U1392" t="s">
        <v>47</v>
      </c>
    </row>
    <row r="1393">
      <c r="A1393" s="15" t="str">
        <f t="shared" si="173"/>
        <v>E63:0d</v>
      </c>
      <c r="B1393" s="15" t="s">
        <v>273</v>
      </c>
      <c r="C1393" s="15">
        <v>6.0</v>
      </c>
      <c r="D1393" s="15">
        <v>3.0</v>
      </c>
      <c r="E1393" s="15">
        <v>0.0</v>
      </c>
      <c r="F1393" s="8" t="s">
        <v>9</v>
      </c>
      <c r="G1393" t="s">
        <v>22</v>
      </c>
      <c r="H1393" t="s">
        <v>91</v>
      </c>
      <c r="I1393" t="s">
        <v>785</v>
      </c>
      <c r="J1393" s="16">
        <v>13.0</v>
      </c>
      <c r="K1393" s="21">
        <v>-65.0</v>
      </c>
      <c r="L1393" s="21">
        <v>-123.0</v>
      </c>
      <c r="M1393" s="21">
        <v>-92.0</v>
      </c>
      <c r="N1393" s="18" t="s">
        <v>26</v>
      </c>
      <c r="O1393" s="13" t="s">
        <v>417</v>
      </c>
      <c r="P1393" t="s">
        <v>57</v>
      </c>
      <c r="Q1393" t="s">
        <v>311</v>
      </c>
      <c r="R1393" t="s">
        <v>276</v>
      </c>
      <c r="S1393" t="s">
        <v>37</v>
      </c>
      <c r="T1393" t="s">
        <v>26</v>
      </c>
      <c r="U1393" t="s">
        <v>26</v>
      </c>
    </row>
    <row r="1394">
      <c r="A1394" s="15" t="str">
        <f t="shared" si="173"/>
        <v>E63:0e</v>
      </c>
      <c r="B1394" s="15" t="s">
        <v>273</v>
      </c>
      <c r="C1394" s="15">
        <v>6.0</v>
      </c>
      <c r="D1394" s="15">
        <v>3.0</v>
      </c>
      <c r="E1394" s="15">
        <v>0.0</v>
      </c>
      <c r="F1394" s="8" t="s">
        <v>10</v>
      </c>
      <c r="G1394" t="s">
        <v>22</v>
      </c>
      <c r="H1394" t="s">
        <v>91</v>
      </c>
      <c r="I1394" t="s">
        <v>363</v>
      </c>
      <c r="J1394" s="16">
        <v>11.0</v>
      </c>
      <c r="K1394" s="21">
        <v>-78.0</v>
      </c>
      <c r="L1394" s="21">
        <v>-128.0</v>
      </c>
      <c r="M1394" s="21">
        <v>-105.0</v>
      </c>
      <c r="N1394" s="18" t="s">
        <v>26</v>
      </c>
      <c r="O1394" s="13" t="s">
        <v>293</v>
      </c>
      <c r="P1394" t="s">
        <v>57</v>
      </c>
      <c r="Q1394" t="s">
        <v>57</v>
      </c>
      <c r="R1394" t="s">
        <v>26</v>
      </c>
      <c r="S1394" t="s">
        <v>47</v>
      </c>
      <c r="T1394" t="s">
        <v>47</v>
      </c>
      <c r="U1394" t="s">
        <v>26</v>
      </c>
    </row>
    <row r="1395" hidden="1">
      <c r="A1395" s="15" t="str">
        <f t="shared" si="173"/>
        <v>E63 Secondary Relay</v>
      </c>
      <c r="B1395" s="15" t="s">
        <v>273</v>
      </c>
      <c r="C1395" s="15">
        <v>6.0</v>
      </c>
      <c r="D1395" s="15">
        <v>3.0</v>
      </c>
      <c r="E1395" s="15">
        <v>0.0</v>
      </c>
      <c r="F1395" s="8" t="s">
        <v>786</v>
      </c>
      <c r="G1395" s="8" t="s">
        <v>300</v>
      </c>
      <c r="H1395" s="40"/>
      <c r="I1395" s="41"/>
      <c r="J1395" s="16"/>
      <c r="K1395" s="21"/>
      <c r="L1395" s="21"/>
      <c r="M1395" s="21"/>
      <c r="N1395" s="18"/>
      <c r="O1395" s="13"/>
      <c r="P1395" s="41"/>
      <c r="Q1395" s="41"/>
      <c r="R1395" s="41"/>
      <c r="S1395" s="41"/>
      <c r="T1395" s="41"/>
      <c r="U1395" s="41"/>
    </row>
    <row r="1396">
      <c r="A1396" s="15" t="str">
        <f t="shared" si="173"/>
        <v>E63:0f</v>
      </c>
      <c r="B1396" s="15" t="s">
        <v>273</v>
      </c>
      <c r="C1396" s="15">
        <v>6.0</v>
      </c>
      <c r="D1396" s="15">
        <v>3.0</v>
      </c>
      <c r="E1396" s="15">
        <v>0.0</v>
      </c>
      <c r="F1396" s="8" t="s">
        <v>11</v>
      </c>
      <c r="G1396" t="s">
        <v>22</v>
      </c>
      <c r="H1396" t="s">
        <v>93</v>
      </c>
      <c r="I1396" t="s">
        <v>787</v>
      </c>
      <c r="J1396" s="16">
        <v>2.0</v>
      </c>
      <c r="K1396" s="21">
        <v>-232.0</v>
      </c>
      <c r="L1396" s="21">
        <v>-238.0</v>
      </c>
      <c r="M1396" s="21">
        <v>-234.0</v>
      </c>
      <c r="N1396" s="18" t="s">
        <v>26</v>
      </c>
      <c r="O1396" s="13" t="s">
        <v>315</v>
      </c>
      <c r="P1396" t="s">
        <v>276</v>
      </c>
      <c r="Q1396" t="s">
        <v>276</v>
      </c>
      <c r="R1396" t="s">
        <v>57</v>
      </c>
      <c r="S1396" t="s">
        <v>47</v>
      </c>
      <c r="T1396" t="s">
        <v>26</v>
      </c>
      <c r="U1396" t="s">
        <v>26</v>
      </c>
    </row>
    <row r="1397" hidden="1">
      <c r="A1397" s="15" t="str">
        <f t="shared" ref="A1397:A1398" si="174">if(OR(G1397="Secondary Relay",G1397="Prime Relay",G1397="Citadel Class Relay"),F1397,join("",if(B1397="East Rim","E",if(B1397="South Rim","S",if(B1397="West Rim","W","N"))),C1397,D1397,":",E1397,if(F1397="S","",F1397)))</f>
        <v>E63:0g</v>
      </c>
      <c r="B1397" s="15" t="s">
        <v>273</v>
      </c>
      <c r="C1397" s="15">
        <v>6.0</v>
      </c>
      <c r="D1397" s="15">
        <v>3.0</v>
      </c>
      <c r="E1397" s="15">
        <v>0.0</v>
      </c>
      <c r="F1397" s="8" t="s">
        <v>12</v>
      </c>
      <c r="G1397" t="s">
        <v>22</v>
      </c>
      <c r="H1397" t="s">
        <v>87</v>
      </c>
      <c r="I1397" t="s">
        <v>328</v>
      </c>
      <c r="J1397" s="16">
        <v>0.0</v>
      </c>
      <c r="K1397" s="21">
        <v>-209.0</v>
      </c>
      <c r="L1397" s="21">
        <v>-255.0</v>
      </c>
      <c r="M1397" s="21">
        <v>-230.0</v>
      </c>
      <c r="N1397" s="18" t="s">
        <v>26</v>
      </c>
      <c r="O1397" s="13" t="s">
        <v>329</v>
      </c>
      <c r="P1397" t="s">
        <v>276</v>
      </c>
      <c r="Q1397" t="s">
        <v>57</v>
      </c>
      <c r="R1397" t="s">
        <v>57</v>
      </c>
      <c r="S1397" t="s">
        <v>26</v>
      </c>
      <c r="T1397" t="s">
        <v>37</v>
      </c>
      <c r="U1397" t="s">
        <v>26</v>
      </c>
    </row>
    <row r="1398" hidden="1">
      <c r="A1398" s="15" t="str">
        <f t="shared" si="174"/>
        <v>E63:0</v>
      </c>
      <c r="B1398" s="15" t="s">
        <v>273</v>
      </c>
      <c r="C1398" s="15">
        <v>6.0</v>
      </c>
      <c r="D1398" s="15">
        <v>3.0</v>
      </c>
      <c r="E1398" s="15">
        <v>0.0</v>
      </c>
      <c r="F1398" s="8" t="s">
        <v>302</v>
      </c>
      <c r="G1398" s="8" t="s">
        <v>303</v>
      </c>
      <c r="H1398" s="15" t="s">
        <v>278</v>
      </c>
      <c r="I1398" s="15" t="s">
        <v>432</v>
      </c>
      <c r="J1398" s="16"/>
      <c r="K1398" s="21"/>
      <c r="L1398" s="21"/>
      <c r="M1398" s="21"/>
      <c r="N1398" s="18"/>
      <c r="O1398" s="13"/>
      <c r="P1398" t="s">
        <v>276</v>
      </c>
      <c r="Q1398" t="s">
        <v>276</v>
      </c>
      <c r="R1398" t="s">
        <v>57</v>
      </c>
      <c r="S1398" t="s">
        <v>47</v>
      </c>
      <c r="T1398" t="s">
        <v>37</v>
      </c>
      <c r="U1398" t="s">
        <v>26</v>
      </c>
    </row>
    <row r="1399" hidden="1">
      <c r="A1399" s="15" t="str">
        <f t="shared" ref="A1399:A1402" si="175">if(OR(G1399="Secondary Relay",G1399="Prime Relay"),F1399,join("",if(B1399="East Rim","E",if(B1399="South Rim","S",if(B1399="West Rim","W","N"))),C1399,D1399,":",E1399,if(F1399="S","",F1399)))</f>
        <v>E63:1a</v>
      </c>
      <c r="B1399" s="15" t="s">
        <v>273</v>
      </c>
      <c r="C1399" s="15">
        <v>6.0</v>
      </c>
      <c r="D1399" s="15">
        <v>3.0</v>
      </c>
      <c r="E1399" s="15">
        <v>1.0</v>
      </c>
      <c r="F1399" s="8" t="s">
        <v>6</v>
      </c>
      <c r="G1399" s="15" t="s">
        <v>23</v>
      </c>
      <c r="H1399" s="15" t="s">
        <v>88</v>
      </c>
      <c r="I1399" s="15" t="s">
        <v>492</v>
      </c>
      <c r="J1399" s="16">
        <v>1.0</v>
      </c>
      <c r="K1399" s="21">
        <v>429.0</v>
      </c>
      <c r="L1399" s="21">
        <v>359.0</v>
      </c>
      <c r="M1399" s="21">
        <v>394.0</v>
      </c>
      <c r="N1399" s="18" t="s">
        <v>26</v>
      </c>
      <c r="O1399" s="13" t="s">
        <v>282</v>
      </c>
      <c r="P1399" t="s">
        <v>57</v>
      </c>
      <c r="Q1399" t="s">
        <v>276</v>
      </c>
      <c r="R1399" t="s">
        <v>276</v>
      </c>
      <c r="S1399" t="s">
        <v>57</v>
      </c>
      <c r="T1399" t="s">
        <v>37</v>
      </c>
      <c r="U1399" t="s">
        <v>26</v>
      </c>
    </row>
    <row r="1400" hidden="1">
      <c r="A1400" s="15" t="str">
        <f t="shared" si="175"/>
        <v>E63:1b</v>
      </c>
      <c r="B1400" s="15" t="s">
        <v>273</v>
      </c>
      <c r="C1400" s="15">
        <v>6.0</v>
      </c>
      <c r="D1400" s="15">
        <v>3.0</v>
      </c>
      <c r="E1400" s="15">
        <v>1.0</v>
      </c>
      <c r="F1400" s="8" t="s">
        <v>7</v>
      </c>
      <c r="G1400" s="15" t="s">
        <v>23</v>
      </c>
      <c r="H1400" s="15" t="s">
        <v>87</v>
      </c>
      <c r="I1400" s="15" t="s">
        <v>600</v>
      </c>
      <c r="J1400" s="16">
        <v>0.0</v>
      </c>
      <c r="K1400" s="21">
        <v>51.0</v>
      </c>
      <c r="L1400" s="21">
        <v>-9.0</v>
      </c>
      <c r="M1400" s="21">
        <v>19.0</v>
      </c>
      <c r="N1400" s="18">
        <v>0.76</v>
      </c>
      <c r="O1400" s="13" t="s">
        <v>329</v>
      </c>
      <c r="P1400" t="s">
        <v>276</v>
      </c>
      <c r="Q1400" t="s">
        <v>276</v>
      </c>
      <c r="R1400" t="s">
        <v>57</v>
      </c>
      <c r="S1400" t="s">
        <v>37</v>
      </c>
      <c r="T1400" t="s">
        <v>26</v>
      </c>
      <c r="U1400" t="s">
        <v>26</v>
      </c>
    </row>
    <row r="1401">
      <c r="A1401" s="15" t="str">
        <f t="shared" si="175"/>
        <v>E63:1c</v>
      </c>
      <c r="B1401" s="15" t="s">
        <v>273</v>
      </c>
      <c r="C1401" s="15">
        <v>6.0</v>
      </c>
      <c r="D1401" s="15">
        <v>3.0</v>
      </c>
      <c r="E1401" s="15">
        <v>1.0</v>
      </c>
      <c r="F1401" s="8" t="s">
        <v>8</v>
      </c>
      <c r="G1401" s="15" t="s">
        <v>22</v>
      </c>
      <c r="H1401" s="15" t="s">
        <v>93</v>
      </c>
      <c r="I1401" s="15" t="s">
        <v>788</v>
      </c>
      <c r="J1401" s="16">
        <v>4.0</v>
      </c>
      <c r="K1401" s="21">
        <v>-216.0</v>
      </c>
      <c r="L1401" s="21">
        <v>-248.0</v>
      </c>
      <c r="M1401" s="21">
        <v>-233.0</v>
      </c>
      <c r="N1401" s="18" t="s">
        <v>26</v>
      </c>
      <c r="O1401" s="13" t="s">
        <v>354</v>
      </c>
      <c r="P1401" t="s">
        <v>57</v>
      </c>
      <c r="Q1401" t="s">
        <v>57</v>
      </c>
      <c r="R1401" t="s">
        <v>57</v>
      </c>
      <c r="S1401" t="s">
        <v>276</v>
      </c>
      <c r="T1401" t="s">
        <v>26</v>
      </c>
      <c r="U1401" t="s">
        <v>26</v>
      </c>
    </row>
    <row r="1402" hidden="1">
      <c r="A1402" s="15" t="str">
        <f t="shared" si="175"/>
        <v>E63:1d</v>
      </c>
      <c r="B1402" s="15" t="s">
        <v>273</v>
      </c>
      <c r="C1402" s="15">
        <v>6.0</v>
      </c>
      <c r="D1402" s="15">
        <v>3.0</v>
      </c>
      <c r="E1402" s="15">
        <v>1.0</v>
      </c>
      <c r="F1402" s="8" t="s">
        <v>9</v>
      </c>
      <c r="G1402" s="15" t="s">
        <v>23</v>
      </c>
      <c r="H1402" s="15" t="s">
        <v>92</v>
      </c>
      <c r="I1402" s="15" t="s">
        <v>486</v>
      </c>
      <c r="J1402" s="16">
        <v>0.0</v>
      </c>
      <c r="K1402" s="21">
        <v>-231.0</v>
      </c>
      <c r="L1402" s="21">
        <v>-235.0</v>
      </c>
      <c r="M1402" s="21">
        <v>-233.0</v>
      </c>
      <c r="N1402" s="18" t="s">
        <v>281</v>
      </c>
      <c r="O1402" s="13" t="s">
        <v>290</v>
      </c>
      <c r="P1402" t="s">
        <v>276</v>
      </c>
      <c r="Q1402" t="s">
        <v>311</v>
      </c>
      <c r="R1402" t="s">
        <v>57</v>
      </c>
      <c r="S1402" t="s">
        <v>57</v>
      </c>
      <c r="T1402" t="s">
        <v>26</v>
      </c>
      <c r="U1402" t="s">
        <v>26</v>
      </c>
    </row>
    <row r="1403" hidden="1">
      <c r="A1403" s="15" t="str">
        <f>if(OR(G1403="Secondary Relay",G1403="Prime Relay",G1403="Citadel Class Relay"),F1403,join("",if(B1403="East Rim","E",if(B1403="South Rim","S",if(B1403="West Rim","W","N"))),C1403,D1403,":",E1403,if(F1403="S","",F1403)))</f>
        <v>E63:1</v>
      </c>
      <c r="B1403" s="15" t="s">
        <v>273</v>
      </c>
      <c r="C1403" s="15">
        <v>6.0</v>
      </c>
      <c r="D1403" s="15">
        <v>3.0</v>
      </c>
      <c r="E1403" s="15">
        <v>1.0</v>
      </c>
      <c r="F1403" s="8" t="s">
        <v>302</v>
      </c>
      <c r="G1403" s="8" t="s">
        <v>303</v>
      </c>
      <c r="H1403" s="15" t="s">
        <v>288</v>
      </c>
      <c r="I1403" s="15" t="s">
        <v>532</v>
      </c>
      <c r="J1403" s="16"/>
      <c r="K1403" s="21"/>
      <c r="L1403" s="21"/>
      <c r="M1403" s="21"/>
      <c r="N1403" s="18"/>
      <c r="O1403" s="13"/>
      <c r="P1403" t="s">
        <v>57</v>
      </c>
      <c r="Q1403" t="s">
        <v>57</v>
      </c>
      <c r="R1403" t="s">
        <v>37</v>
      </c>
      <c r="S1403" t="s">
        <v>26</v>
      </c>
      <c r="T1403" t="s">
        <v>26</v>
      </c>
      <c r="U1403" t="s">
        <v>26</v>
      </c>
    </row>
    <row r="1404" hidden="1">
      <c r="A1404" s="15" t="str">
        <f t="shared" ref="A1404:A1411" si="176">if(OR(G1404="Secondary Relay",G1404="Prime Relay"),F1404,join("",if(B1404="East Rim","E",if(B1404="South Rim","S",if(B1404="West Rim","W","N"))),C1404,D1404,":",E1404,if(F1404="S","",F1404)))</f>
        <v>E63:2a</v>
      </c>
      <c r="B1404" s="15" t="s">
        <v>273</v>
      </c>
      <c r="C1404" s="15">
        <v>6.0</v>
      </c>
      <c r="D1404" s="15">
        <v>3.0</v>
      </c>
      <c r="E1404" s="15">
        <v>2.0</v>
      </c>
      <c r="F1404" s="8" t="s">
        <v>6</v>
      </c>
      <c r="G1404" s="15" t="s">
        <v>23</v>
      </c>
      <c r="H1404" s="15" t="s">
        <v>88</v>
      </c>
      <c r="I1404" s="15" t="s">
        <v>689</v>
      </c>
      <c r="J1404" s="16">
        <v>1.0</v>
      </c>
      <c r="K1404" s="21">
        <v>271.0</v>
      </c>
      <c r="L1404" s="21">
        <v>242.0</v>
      </c>
      <c r="M1404" s="21">
        <v>258.0</v>
      </c>
      <c r="N1404" s="18" t="s">
        <v>26</v>
      </c>
      <c r="O1404" s="13" t="s">
        <v>426</v>
      </c>
      <c r="P1404" t="s">
        <v>57</v>
      </c>
      <c r="Q1404" t="s">
        <v>311</v>
      </c>
      <c r="R1404" t="s">
        <v>276</v>
      </c>
      <c r="S1404" t="s">
        <v>37</v>
      </c>
      <c r="T1404" t="s">
        <v>311</v>
      </c>
      <c r="U1404" t="s">
        <v>37</v>
      </c>
    </row>
    <row r="1405" hidden="1">
      <c r="A1405" s="15" t="str">
        <f t="shared" si="176"/>
        <v>E63:2b</v>
      </c>
      <c r="B1405" s="15" t="s">
        <v>273</v>
      </c>
      <c r="C1405" s="15">
        <v>6.0</v>
      </c>
      <c r="D1405" s="15">
        <v>3.0</v>
      </c>
      <c r="E1405" s="15">
        <v>2.0</v>
      </c>
      <c r="F1405" s="8" t="s">
        <v>7</v>
      </c>
      <c r="G1405" s="15" t="s">
        <v>23</v>
      </c>
      <c r="H1405" s="15" t="s">
        <v>87</v>
      </c>
      <c r="I1405" s="15" t="s">
        <v>789</v>
      </c>
      <c r="J1405" s="16">
        <v>0.0</v>
      </c>
      <c r="K1405" s="21">
        <v>-10.0</v>
      </c>
      <c r="L1405" s="21">
        <v>-26.0</v>
      </c>
      <c r="M1405" s="21">
        <v>-19.0</v>
      </c>
      <c r="N1405" s="18">
        <v>0.44</v>
      </c>
      <c r="O1405" s="13" t="s">
        <v>275</v>
      </c>
      <c r="P1405" t="s">
        <v>57</v>
      </c>
      <c r="Q1405" t="s">
        <v>276</v>
      </c>
      <c r="R1405" t="s">
        <v>276</v>
      </c>
      <c r="S1405" t="s">
        <v>47</v>
      </c>
      <c r="T1405" t="s">
        <v>311</v>
      </c>
      <c r="U1405" t="s">
        <v>276</v>
      </c>
    </row>
    <row r="1406">
      <c r="A1406" s="15" t="str">
        <f t="shared" si="176"/>
        <v>E63:2c</v>
      </c>
      <c r="B1406" s="15" t="s">
        <v>273</v>
      </c>
      <c r="C1406" s="15">
        <v>6.0</v>
      </c>
      <c r="D1406" s="15">
        <v>3.0</v>
      </c>
      <c r="E1406" s="15">
        <v>2.0</v>
      </c>
      <c r="F1406" s="8" t="s">
        <v>8</v>
      </c>
      <c r="G1406" s="15" t="s">
        <v>22</v>
      </c>
      <c r="H1406" s="15" t="s">
        <v>92</v>
      </c>
      <c r="I1406" s="15" t="s">
        <v>416</v>
      </c>
      <c r="J1406" s="16">
        <v>1.0</v>
      </c>
      <c r="K1406" s="21">
        <v>-24.0</v>
      </c>
      <c r="L1406" s="21">
        <v>-94.0</v>
      </c>
      <c r="M1406" s="21">
        <v>-61.0</v>
      </c>
      <c r="N1406" s="18" t="s">
        <v>26</v>
      </c>
      <c r="O1406" s="13" t="s">
        <v>419</v>
      </c>
      <c r="P1406" t="s">
        <v>57</v>
      </c>
      <c r="Q1406" t="s">
        <v>47</v>
      </c>
      <c r="R1406" t="s">
        <v>57</v>
      </c>
      <c r="S1406" t="s">
        <v>276</v>
      </c>
      <c r="T1406" t="s">
        <v>26</v>
      </c>
      <c r="U1406" t="s">
        <v>26</v>
      </c>
    </row>
    <row r="1407">
      <c r="A1407" s="15" t="str">
        <f t="shared" si="176"/>
        <v>E63:2d</v>
      </c>
      <c r="B1407" s="15" t="s">
        <v>273</v>
      </c>
      <c r="C1407" s="15">
        <v>6.0</v>
      </c>
      <c r="D1407" s="15">
        <v>3.0</v>
      </c>
      <c r="E1407" s="15">
        <v>2.0</v>
      </c>
      <c r="F1407" s="8" t="s">
        <v>9</v>
      </c>
      <c r="G1407" s="15" t="s">
        <v>22</v>
      </c>
      <c r="H1407" s="15" t="s">
        <v>88</v>
      </c>
      <c r="I1407" s="15" t="s">
        <v>456</v>
      </c>
      <c r="J1407" s="16">
        <v>3.0</v>
      </c>
      <c r="K1407" s="21">
        <v>-98.0</v>
      </c>
      <c r="L1407" s="21">
        <v>-117.0</v>
      </c>
      <c r="M1407" s="21">
        <v>-110.0</v>
      </c>
      <c r="N1407" s="18" t="s">
        <v>26</v>
      </c>
      <c r="O1407" s="13" t="s">
        <v>275</v>
      </c>
      <c r="P1407" t="s">
        <v>57</v>
      </c>
      <c r="Q1407" t="s">
        <v>57</v>
      </c>
      <c r="R1407" t="s">
        <v>57</v>
      </c>
      <c r="S1407" t="s">
        <v>26</v>
      </c>
      <c r="T1407" t="s">
        <v>47</v>
      </c>
      <c r="U1407" t="s">
        <v>26</v>
      </c>
    </row>
    <row r="1408">
      <c r="A1408" s="15" t="str">
        <f t="shared" si="176"/>
        <v>E63:2e</v>
      </c>
      <c r="B1408" s="15" t="s">
        <v>273</v>
      </c>
      <c r="C1408" s="15">
        <v>6.0</v>
      </c>
      <c r="D1408" s="15">
        <v>3.0</v>
      </c>
      <c r="E1408" s="15">
        <v>2.0</v>
      </c>
      <c r="F1408" s="8" t="s">
        <v>10</v>
      </c>
      <c r="G1408" s="15" t="s">
        <v>22</v>
      </c>
      <c r="H1408" s="15" t="s">
        <v>90</v>
      </c>
      <c r="I1408" s="15" t="s">
        <v>398</v>
      </c>
      <c r="J1408" s="16">
        <v>8.0</v>
      </c>
      <c r="K1408" s="21">
        <v>-99.0</v>
      </c>
      <c r="L1408" s="21">
        <v>-100.0</v>
      </c>
      <c r="M1408" s="21">
        <v>-98.0</v>
      </c>
      <c r="N1408" s="18" t="s">
        <v>26</v>
      </c>
      <c r="O1408" s="13" t="s">
        <v>419</v>
      </c>
      <c r="P1408" t="s">
        <v>37</v>
      </c>
      <c r="Q1408" t="s">
        <v>26</v>
      </c>
      <c r="R1408" t="s">
        <v>57</v>
      </c>
      <c r="S1408" t="s">
        <v>37</v>
      </c>
      <c r="T1408" t="s">
        <v>26</v>
      </c>
      <c r="U1408" t="s">
        <v>26</v>
      </c>
    </row>
    <row r="1409">
      <c r="A1409" s="15" t="str">
        <f t="shared" si="176"/>
        <v>E63:2f</v>
      </c>
      <c r="B1409" s="15" t="s">
        <v>273</v>
      </c>
      <c r="C1409" s="15">
        <v>6.0</v>
      </c>
      <c r="D1409" s="15">
        <v>3.0</v>
      </c>
      <c r="E1409" s="15">
        <v>2.0</v>
      </c>
      <c r="F1409" s="8" t="s">
        <v>11</v>
      </c>
      <c r="G1409" s="15" t="s">
        <v>22</v>
      </c>
      <c r="H1409" s="15" t="s">
        <v>92</v>
      </c>
      <c r="I1409" s="15" t="s">
        <v>456</v>
      </c>
      <c r="J1409" s="16">
        <v>6.0</v>
      </c>
      <c r="K1409" s="21">
        <v>-104.0</v>
      </c>
      <c r="L1409" s="21">
        <v>-131.0</v>
      </c>
      <c r="M1409" s="21">
        <v>-118.0</v>
      </c>
      <c r="N1409" s="18" t="s">
        <v>26</v>
      </c>
      <c r="O1409" s="13" t="s">
        <v>284</v>
      </c>
      <c r="P1409" t="s">
        <v>311</v>
      </c>
      <c r="Q1409" t="s">
        <v>57</v>
      </c>
      <c r="R1409" t="s">
        <v>57</v>
      </c>
      <c r="S1409" t="s">
        <v>57</v>
      </c>
      <c r="T1409" t="s">
        <v>37</v>
      </c>
      <c r="U1409" t="s">
        <v>26</v>
      </c>
    </row>
    <row r="1410">
      <c r="A1410" s="15" t="str">
        <f t="shared" si="176"/>
        <v>E63:2g</v>
      </c>
      <c r="B1410" s="15" t="s">
        <v>273</v>
      </c>
      <c r="C1410" s="15">
        <v>6.0</v>
      </c>
      <c r="D1410" s="15">
        <v>3.0</v>
      </c>
      <c r="E1410" s="15">
        <v>2.0</v>
      </c>
      <c r="F1410" s="8" t="s">
        <v>12</v>
      </c>
      <c r="G1410" s="15" t="s">
        <v>22</v>
      </c>
      <c r="H1410" s="15" t="s">
        <v>92</v>
      </c>
      <c r="I1410" s="15" t="s">
        <v>385</v>
      </c>
      <c r="J1410" s="16">
        <v>5.0</v>
      </c>
      <c r="K1410" s="21">
        <v>-205.0</v>
      </c>
      <c r="L1410" s="21">
        <v>-260.0</v>
      </c>
      <c r="M1410" s="21">
        <v>-232.0</v>
      </c>
      <c r="N1410" s="18" t="s">
        <v>26</v>
      </c>
      <c r="O1410" s="13" t="s">
        <v>293</v>
      </c>
      <c r="P1410" t="s">
        <v>311</v>
      </c>
      <c r="Q1410" t="s">
        <v>57</v>
      </c>
      <c r="R1410" t="s">
        <v>276</v>
      </c>
      <c r="S1410" t="s">
        <v>57</v>
      </c>
      <c r="T1410" t="s">
        <v>47</v>
      </c>
      <c r="U1410" t="s">
        <v>37</v>
      </c>
    </row>
    <row r="1411">
      <c r="A1411" s="15" t="str">
        <f t="shared" si="176"/>
        <v>E63:2h</v>
      </c>
      <c r="B1411" s="15" t="s">
        <v>273</v>
      </c>
      <c r="C1411" s="15">
        <v>6.0</v>
      </c>
      <c r="D1411" s="15">
        <v>3.0</v>
      </c>
      <c r="E1411" s="15">
        <v>2.0</v>
      </c>
      <c r="F1411" s="8" t="s">
        <v>13</v>
      </c>
      <c r="G1411" s="15" t="s">
        <v>22</v>
      </c>
      <c r="H1411" s="15" t="s">
        <v>91</v>
      </c>
      <c r="I1411" s="15" t="s">
        <v>790</v>
      </c>
      <c r="J1411" s="16">
        <v>11.0</v>
      </c>
      <c r="K1411" s="21">
        <v>-221.0</v>
      </c>
      <c r="L1411" s="21">
        <v>-221.0</v>
      </c>
      <c r="M1411" s="21">
        <v>-222.0</v>
      </c>
      <c r="N1411" s="18" t="s">
        <v>26</v>
      </c>
      <c r="O1411" s="13" t="s">
        <v>329</v>
      </c>
      <c r="P1411" t="s">
        <v>276</v>
      </c>
      <c r="Q1411" t="s">
        <v>57</v>
      </c>
      <c r="R1411" t="s">
        <v>57</v>
      </c>
      <c r="S1411" t="s">
        <v>26</v>
      </c>
      <c r="T1411" t="s">
        <v>37</v>
      </c>
      <c r="U1411" t="s">
        <v>26</v>
      </c>
    </row>
    <row r="1412" hidden="1">
      <c r="A1412" s="15" t="str">
        <f>if(OR(G1412="Secondary Relay",G1412="Prime Relay",G1412="Citadel Class Relay"),F1412,join("",if(B1412="East Rim","E",if(B1412="South Rim","S",if(B1412="West Rim","W","N"))),C1412,D1412,":",E1412,if(F1412="S","",F1412)))</f>
        <v>E63:2</v>
      </c>
      <c r="B1412" s="15" t="s">
        <v>273</v>
      </c>
      <c r="C1412" s="15">
        <v>6.0</v>
      </c>
      <c r="D1412" s="15">
        <v>3.0</v>
      </c>
      <c r="E1412" s="15">
        <v>2.0</v>
      </c>
      <c r="F1412" s="8" t="s">
        <v>302</v>
      </c>
      <c r="G1412" s="8" t="s">
        <v>303</v>
      </c>
      <c r="H1412" s="15" t="s">
        <v>443</v>
      </c>
      <c r="I1412" s="15" t="s">
        <v>791</v>
      </c>
      <c r="J1412" s="16"/>
      <c r="K1412" s="21"/>
      <c r="L1412" s="21"/>
      <c r="M1412" s="21"/>
      <c r="N1412" s="18"/>
      <c r="O1412" s="13"/>
      <c r="P1412" t="s">
        <v>57</v>
      </c>
      <c r="Q1412" t="s">
        <v>57</v>
      </c>
      <c r="R1412" t="s">
        <v>276</v>
      </c>
      <c r="S1412" t="s">
        <v>47</v>
      </c>
      <c r="T1412" t="s">
        <v>26</v>
      </c>
      <c r="U1412" t="s">
        <v>26</v>
      </c>
    </row>
    <row r="1413" hidden="1">
      <c r="A1413" s="15" t="str">
        <f t="shared" ref="A1413:A1420" si="177">if(OR(G1413="Secondary Relay",G1413="Prime Relay"),F1413,join("",if(B1413="East Rim","E",if(B1413="South Rim","S",if(B1413="West Rim","W","N"))),C1413,D1413,":",E1413,if(F1413="S","",F1413)))</f>
        <v>E63:3a</v>
      </c>
      <c r="B1413" s="15" t="s">
        <v>273</v>
      </c>
      <c r="C1413" s="15">
        <v>6.0</v>
      </c>
      <c r="D1413" s="15">
        <v>3.0</v>
      </c>
      <c r="E1413" s="15">
        <v>3.0</v>
      </c>
      <c r="F1413" s="8" t="s">
        <v>6</v>
      </c>
      <c r="G1413" s="15" t="s">
        <v>23</v>
      </c>
      <c r="H1413" s="15" t="s">
        <v>278</v>
      </c>
      <c r="I1413" s="15" t="s">
        <v>772</v>
      </c>
      <c r="J1413" s="16">
        <v>0.0</v>
      </c>
      <c r="K1413" s="21">
        <v>1071.0</v>
      </c>
      <c r="L1413" s="21">
        <v>82.0</v>
      </c>
      <c r="M1413" s="21">
        <v>575.0</v>
      </c>
      <c r="N1413" s="18" t="s">
        <v>26</v>
      </c>
      <c r="O1413" s="13" t="s">
        <v>313</v>
      </c>
      <c r="P1413" t="s">
        <v>276</v>
      </c>
      <c r="Q1413" t="s">
        <v>57</v>
      </c>
      <c r="R1413" t="s">
        <v>57</v>
      </c>
      <c r="S1413" t="s">
        <v>37</v>
      </c>
      <c r="T1413" t="s">
        <v>47</v>
      </c>
      <c r="U1413" t="s">
        <v>26</v>
      </c>
    </row>
    <row r="1414" hidden="1">
      <c r="A1414" s="15" t="str">
        <f t="shared" si="177"/>
        <v>E63:3b</v>
      </c>
      <c r="B1414" s="15" t="s">
        <v>273</v>
      </c>
      <c r="C1414" s="15">
        <v>6.0</v>
      </c>
      <c r="D1414" s="15">
        <v>3.0</v>
      </c>
      <c r="E1414" s="15">
        <v>3.0</v>
      </c>
      <c r="F1414" s="8" t="s">
        <v>7</v>
      </c>
      <c r="G1414" s="15" t="s">
        <v>23</v>
      </c>
      <c r="H1414" s="15" t="s">
        <v>288</v>
      </c>
      <c r="I1414" s="15" t="s">
        <v>414</v>
      </c>
      <c r="J1414" s="16">
        <v>2.0</v>
      </c>
      <c r="K1414" s="21">
        <v>948.0</v>
      </c>
      <c r="L1414" s="21">
        <v>822.0</v>
      </c>
      <c r="M1414" s="21">
        <v>886.0</v>
      </c>
      <c r="N1414" s="18" t="s">
        <v>26</v>
      </c>
      <c r="O1414" s="13" t="s">
        <v>307</v>
      </c>
      <c r="P1414" t="s">
        <v>57</v>
      </c>
      <c r="Q1414" t="s">
        <v>276</v>
      </c>
      <c r="R1414" t="s">
        <v>57</v>
      </c>
      <c r="S1414" t="s">
        <v>37</v>
      </c>
      <c r="T1414" t="s">
        <v>37</v>
      </c>
      <c r="U1414" t="s">
        <v>26</v>
      </c>
    </row>
    <row r="1415" hidden="1">
      <c r="A1415" s="15" t="str">
        <f t="shared" si="177"/>
        <v>E63:3c</v>
      </c>
      <c r="B1415" s="15" t="s">
        <v>273</v>
      </c>
      <c r="C1415" s="15">
        <v>6.0</v>
      </c>
      <c r="D1415" s="15">
        <v>3.0</v>
      </c>
      <c r="E1415" s="15">
        <v>3.0</v>
      </c>
      <c r="F1415" s="8" t="s">
        <v>8</v>
      </c>
      <c r="G1415" s="15" t="s">
        <v>23</v>
      </c>
      <c r="H1415" s="15" t="s">
        <v>278</v>
      </c>
      <c r="I1415" s="15" t="s">
        <v>709</v>
      </c>
      <c r="J1415" s="16">
        <v>0.0</v>
      </c>
      <c r="K1415" s="21">
        <v>787.0</v>
      </c>
      <c r="L1415" s="21">
        <v>785.0</v>
      </c>
      <c r="M1415" s="21">
        <v>788.0</v>
      </c>
      <c r="N1415" s="18" t="s">
        <v>26</v>
      </c>
      <c r="O1415" s="13" t="s">
        <v>417</v>
      </c>
      <c r="P1415" t="s">
        <v>276</v>
      </c>
      <c r="Q1415" t="s">
        <v>276</v>
      </c>
      <c r="R1415" t="s">
        <v>311</v>
      </c>
      <c r="S1415" t="s">
        <v>26</v>
      </c>
      <c r="T1415" t="s">
        <v>26</v>
      </c>
      <c r="U1415" t="s">
        <v>26</v>
      </c>
    </row>
    <row r="1416" hidden="1">
      <c r="A1416" s="15" t="str">
        <f t="shared" si="177"/>
        <v>E63:3d</v>
      </c>
      <c r="B1416" s="15" t="s">
        <v>273</v>
      </c>
      <c r="C1416" s="15">
        <v>6.0</v>
      </c>
      <c r="D1416" s="15">
        <v>3.0</v>
      </c>
      <c r="E1416" s="15">
        <v>3.0</v>
      </c>
      <c r="F1416" s="8" t="s">
        <v>9</v>
      </c>
      <c r="G1416" s="15" t="s">
        <v>24</v>
      </c>
      <c r="H1416" s="15" t="s">
        <v>87</v>
      </c>
      <c r="I1416" s="15" t="s">
        <v>792</v>
      </c>
      <c r="J1416" s="16">
        <v>1.0</v>
      </c>
      <c r="K1416" s="21">
        <v>21.0</v>
      </c>
      <c r="L1416" s="21">
        <v>19.0</v>
      </c>
      <c r="M1416" s="21">
        <v>19.0</v>
      </c>
      <c r="N1416" s="18">
        <v>0.69</v>
      </c>
      <c r="O1416" s="13" t="s">
        <v>284</v>
      </c>
      <c r="P1416" t="s">
        <v>26</v>
      </c>
      <c r="Q1416" t="s">
        <v>276</v>
      </c>
      <c r="R1416" t="s">
        <v>47</v>
      </c>
      <c r="S1416" t="s">
        <v>47</v>
      </c>
      <c r="T1416" t="s">
        <v>26</v>
      </c>
      <c r="U1416" t="s">
        <v>276</v>
      </c>
    </row>
    <row r="1417">
      <c r="A1417" s="15" t="str">
        <f t="shared" si="177"/>
        <v>E63:3e</v>
      </c>
      <c r="B1417" s="15" t="s">
        <v>273</v>
      </c>
      <c r="C1417" s="15">
        <v>6.0</v>
      </c>
      <c r="D1417" s="15">
        <v>3.0</v>
      </c>
      <c r="E1417" s="15">
        <v>3.0</v>
      </c>
      <c r="F1417" s="8" t="s">
        <v>10</v>
      </c>
      <c r="G1417" s="15" t="s">
        <v>22</v>
      </c>
      <c r="H1417" s="15" t="s">
        <v>92</v>
      </c>
      <c r="I1417" s="15" t="s">
        <v>416</v>
      </c>
      <c r="J1417" s="16">
        <v>6.0</v>
      </c>
      <c r="K1417" s="21">
        <v>-60.0</v>
      </c>
      <c r="L1417" s="21">
        <v>-97.0</v>
      </c>
      <c r="M1417" s="21">
        <v>-78.0</v>
      </c>
      <c r="N1417" s="18" t="s">
        <v>26</v>
      </c>
      <c r="O1417" s="13" t="s">
        <v>315</v>
      </c>
      <c r="P1417" t="s">
        <v>47</v>
      </c>
      <c r="Q1417" t="s">
        <v>276</v>
      </c>
      <c r="R1417" t="s">
        <v>57</v>
      </c>
      <c r="S1417" t="s">
        <v>47</v>
      </c>
      <c r="T1417" t="s">
        <v>26</v>
      </c>
      <c r="U1417" t="s">
        <v>26</v>
      </c>
    </row>
    <row r="1418" hidden="1">
      <c r="A1418" s="15" t="str">
        <f t="shared" si="177"/>
        <v>E63:3f</v>
      </c>
      <c r="B1418" s="15" t="s">
        <v>273</v>
      </c>
      <c r="C1418" s="15">
        <v>6.0</v>
      </c>
      <c r="D1418" s="15">
        <v>3.0</v>
      </c>
      <c r="E1418" s="15">
        <v>3.0</v>
      </c>
      <c r="F1418" s="8" t="s">
        <v>11</v>
      </c>
      <c r="G1418" s="15" t="s">
        <v>23</v>
      </c>
      <c r="H1418" s="15" t="s">
        <v>92</v>
      </c>
      <c r="I1418" s="15" t="s">
        <v>634</v>
      </c>
      <c r="J1418" s="16">
        <v>0.0</v>
      </c>
      <c r="K1418" s="21">
        <v>-89.0</v>
      </c>
      <c r="L1418" s="21">
        <v>-102.0</v>
      </c>
      <c r="M1418" s="21">
        <v>-97.0</v>
      </c>
      <c r="N1418" s="18" t="s">
        <v>281</v>
      </c>
      <c r="O1418" s="13" t="s">
        <v>293</v>
      </c>
      <c r="P1418" t="s">
        <v>57</v>
      </c>
      <c r="Q1418" t="s">
        <v>57</v>
      </c>
      <c r="R1418" t="s">
        <v>57</v>
      </c>
      <c r="S1418" t="s">
        <v>26</v>
      </c>
      <c r="T1418" t="s">
        <v>26</v>
      </c>
      <c r="U1418" t="s">
        <v>26</v>
      </c>
    </row>
    <row r="1419">
      <c r="A1419" s="15" t="str">
        <f t="shared" si="177"/>
        <v>E63:3g</v>
      </c>
      <c r="B1419" s="15" t="s">
        <v>273</v>
      </c>
      <c r="C1419" s="15">
        <v>6.0</v>
      </c>
      <c r="D1419" s="15">
        <v>3.0</v>
      </c>
      <c r="E1419" s="15">
        <v>3.0</v>
      </c>
      <c r="F1419" s="8" t="s">
        <v>12</v>
      </c>
      <c r="G1419" s="15" t="s">
        <v>22</v>
      </c>
      <c r="H1419" s="15" t="s">
        <v>91</v>
      </c>
      <c r="I1419" s="15" t="s">
        <v>607</v>
      </c>
      <c r="J1419" s="16">
        <v>11.0</v>
      </c>
      <c r="K1419" s="21">
        <v>-108.0</v>
      </c>
      <c r="L1419" s="21">
        <v>-177.0</v>
      </c>
      <c r="M1419" s="21">
        <v>-145.0</v>
      </c>
      <c r="N1419" s="18" t="s">
        <v>26</v>
      </c>
      <c r="O1419" s="13" t="s">
        <v>290</v>
      </c>
      <c r="P1419" t="s">
        <v>276</v>
      </c>
      <c r="Q1419" t="s">
        <v>57</v>
      </c>
      <c r="R1419" t="s">
        <v>57</v>
      </c>
      <c r="S1419" t="s">
        <v>26</v>
      </c>
      <c r="T1419" t="s">
        <v>37</v>
      </c>
      <c r="U1419" t="s">
        <v>37</v>
      </c>
    </row>
    <row r="1420">
      <c r="A1420" s="15" t="str">
        <f t="shared" si="177"/>
        <v>E63:3h</v>
      </c>
      <c r="B1420" s="15" t="s">
        <v>273</v>
      </c>
      <c r="C1420" s="15">
        <v>6.0</v>
      </c>
      <c r="D1420" s="15">
        <v>3.0</v>
      </c>
      <c r="E1420" s="15">
        <v>3.0</v>
      </c>
      <c r="F1420" s="8" t="s">
        <v>13</v>
      </c>
      <c r="G1420" s="15" t="s">
        <v>22</v>
      </c>
      <c r="H1420" s="15" t="s">
        <v>90</v>
      </c>
      <c r="I1420" s="15" t="s">
        <v>461</v>
      </c>
      <c r="J1420" s="16">
        <v>13.0</v>
      </c>
      <c r="K1420" s="21">
        <v>-177.0</v>
      </c>
      <c r="L1420" s="21">
        <v>-211.0</v>
      </c>
      <c r="M1420" s="21">
        <v>-196.0</v>
      </c>
      <c r="N1420" s="18" t="s">
        <v>26</v>
      </c>
      <c r="O1420" s="13" t="s">
        <v>284</v>
      </c>
      <c r="P1420" t="s">
        <v>57</v>
      </c>
      <c r="Q1420" t="s">
        <v>57</v>
      </c>
      <c r="R1420" t="s">
        <v>57</v>
      </c>
      <c r="S1420" t="s">
        <v>37</v>
      </c>
      <c r="T1420" t="s">
        <v>26</v>
      </c>
      <c r="U1420" t="s">
        <v>47</v>
      </c>
    </row>
    <row r="1421" hidden="1">
      <c r="A1421" s="15" t="str">
        <f>if(OR(G1421="Secondary Relay",G1421="Prime Relay",G1421="Citadel Class Relay"),F1421,join("",if(B1421="East Rim","E",if(B1421="South Rim","S",if(B1421="West Rim","W","N"))),C1421,D1421,":",E1421,if(F1421="S","",F1421)))</f>
        <v>E63:3</v>
      </c>
      <c r="B1421" s="15" t="s">
        <v>273</v>
      </c>
      <c r="C1421" s="15">
        <v>6.0</v>
      </c>
      <c r="D1421" s="15">
        <v>3.0</v>
      </c>
      <c r="E1421" s="15">
        <v>3.0</v>
      </c>
      <c r="F1421" s="8" t="s">
        <v>302</v>
      </c>
      <c r="G1421" s="8" t="s">
        <v>303</v>
      </c>
      <c r="H1421" s="15" t="s">
        <v>278</v>
      </c>
      <c r="I1421" s="15" t="s">
        <v>410</v>
      </c>
      <c r="J1421" s="16"/>
      <c r="K1421" s="21"/>
      <c r="L1421" s="21"/>
      <c r="M1421" s="21"/>
      <c r="N1421" s="18"/>
      <c r="O1421" s="13"/>
      <c r="P1421" t="s">
        <v>47</v>
      </c>
      <c r="Q1421" t="s">
        <v>57</v>
      </c>
      <c r="R1421" t="s">
        <v>276</v>
      </c>
      <c r="S1421" t="s">
        <v>47</v>
      </c>
      <c r="T1421" t="s">
        <v>47</v>
      </c>
      <c r="U1421" t="s">
        <v>26</v>
      </c>
    </row>
    <row r="1422" hidden="1">
      <c r="A1422" s="15" t="str">
        <f t="shared" ref="A1422:A1424" si="178">if(OR(G1422="Secondary Relay",G1422="Prime Relay"),F1422,join("",if(B1422="East Rim","E",if(B1422="South Rim","S",if(B1422="West Rim","W","N"))),C1422,D1422,":",E1422,if(F1422="S","",F1422)))</f>
        <v>E63:4a</v>
      </c>
      <c r="B1422" s="15" t="s">
        <v>273</v>
      </c>
      <c r="C1422" s="15">
        <v>6.0</v>
      </c>
      <c r="D1422" s="15">
        <v>3.0</v>
      </c>
      <c r="E1422" s="15">
        <v>4.0</v>
      </c>
      <c r="F1422" s="8" t="s">
        <v>6</v>
      </c>
      <c r="G1422" s="15" t="s">
        <v>23</v>
      </c>
      <c r="H1422" s="15" t="s">
        <v>88</v>
      </c>
      <c r="I1422" s="15" t="s">
        <v>574</v>
      </c>
      <c r="J1422" s="16">
        <v>2.0</v>
      </c>
      <c r="K1422" s="21">
        <v>1716.0</v>
      </c>
      <c r="L1422" s="21">
        <v>712.0</v>
      </c>
      <c r="M1422" s="21">
        <v>1212.0</v>
      </c>
      <c r="N1422" s="18" t="s">
        <v>26</v>
      </c>
      <c r="O1422" s="13" t="s">
        <v>307</v>
      </c>
      <c r="P1422" t="s">
        <v>57</v>
      </c>
      <c r="Q1422" t="s">
        <v>276</v>
      </c>
      <c r="R1422" t="s">
        <v>57</v>
      </c>
      <c r="S1422" t="s">
        <v>26</v>
      </c>
      <c r="T1422" t="s">
        <v>26</v>
      </c>
      <c r="U1422" t="s">
        <v>26</v>
      </c>
    </row>
    <row r="1423">
      <c r="A1423" s="15" t="str">
        <f t="shared" si="178"/>
        <v>E63:4b</v>
      </c>
      <c r="B1423" s="15" t="s">
        <v>273</v>
      </c>
      <c r="C1423" s="15">
        <v>6.0</v>
      </c>
      <c r="D1423" s="15">
        <v>3.0</v>
      </c>
      <c r="E1423" s="15">
        <v>4.0</v>
      </c>
      <c r="F1423" s="8" t="s">
        <v>7</v>
      </c>
      <c r="G1423" s="15" t="s">
        <v>22</v>
      </c>
      <c r="H1423" s="15" t="s">
        <v>87</v>
      </c>
      <c r="I1423" s="15" t="s">
        <v>442</v>
      </c>
      <c r="J1423" s="16">
        <v>2.0</v>
      </c>
      <c r="K1423" s="21">
        <v>-7.0</v>
      </c>
      <c r="L1423" s="21">
        <v>-85.0</v>
      </c>
      <c r="M1423" s="21">
        <v>-44.0</v>
      </c>
      <c r="N1423" s="18" t="s">
        <v>26</v>
      </c>
      <c r="O1423" s="13" t="s">
        <v>384</v>
      </c>
      <c r="P1423" t="s">
        <v>276</v>
      </c>
      <c r="Q1423" t="s">
        <v>57</v>
      </c>
      <c r="R1423" t="s">
        <v>57</v>
      </c>
      <c r="S1423" t="s">
        <v>26</v>
      </c>
      <c r="T1423" t="s">
        <v>26</v>
      </c>
      <c r="U1423" t="s">
        <v>26</v>
      </c>
    </row>
    <row r="1424">
      <c r="A1424" s="15" t="str">
        <f t="shared" si="178"/>
        <v>E63:4c</v>
      </c>
      <c r="B1424" s="15" t="s">
        <v>273</v>
      </c>
      <c r="C1424" s="15">
        <v>6.0</v>
      </c>
      <c r="D1424" s="15">
        <v>3.0</v>
      </c>
      <c r="E1424" s="15">
        <v>4.0</v>
      </c>
      <c r="F1424" s="8" t="s">
        <v>8</v>
      </c>
      <c r="G1424" s="15" t="s">
        <v>22</v>
      </c>
      <c r="H1424" s="15" t="s">
        <v>92</v>
      </c>
      <c r="I1424" s="15" t="s">
        <v>416</v>
      </c>
      <c r="J1424" s="16">
        <v>4.0</v>
      </c>
      <c r="K1424" s="21">
        <v>-190.0</v>
      </c>
      <c r="L1424" s="21">
        <v>-209.0</v>
      </c>
      <c r="M1424" s="21">
        <v>-202.0</v>
      </c>
      <c r="N1424" s="18" t="s">
        <v>26</v>
      </c>
      <c r="O1424" s="13" t="s">
        <v>290</v>
      </c>
      <c r="P1424" t="s">
        <v>57</v>
      </c>
      <c r="Q1424" t="s">
        <v>276</v>
      </c>
      <c r="R1424" t="s">
        <v>47</v>
      </c>
      <c r="S1424" t="s">
        <v>37</v>
      </c>
      <c r="T1424" t="s">
        <v>26</v>
      </c>
      <c r="U1424" t="s">
        <v>26</v>
      </c>
    </row>
    <row r="1425" hidden="1">
      <c r="A1425" s="15" t="str">
        <f>if(OR(G1425="Secondary Relay",G1425="Prime Relay",G1425="Citadel Class Relay"),F1425,join("",if(B1425="East Rim","E",if(B1425="South Rim","S",if(B1425="West Rim","W","N"))),C1425,D1425,":",E1425,if(F1425="S","",F1425)))</f>
        <v>E63:4</v>
      </c>
      <c r="B1425" s="15" t="s">
        <v>273</v>
      </c>
      <c r="C1425" s="15">
        <v>6.0</v>
      </c>
      <c r="D1425" s="15">
        <v>3.0</v>
      </c>
      <c r="E1425" s="15">
        <v>4.0</v>
      </c>
      <c r="F1425" s="8" t="s">
        <v>302</v>
      </c>
      <c r="G1425" s="8" t="s">
        <v>303</v>
      </c>
      <c r="H1425" s="15" t="s">
        <v>285</v>
      </c>
      <c r="I1425" s="15" t="s">
        <v>793</v>
      </c>
      <c r="J1425" s="16"/>
      <c r="K1425" s="21"/>
      <c r="L1425" s="21"/>
      <c r="M1425" s="21"/>
      <c r="N1425" s="18"/>
      <c r="O1425" s="13"/>
      <c r="P1425" t="s">
        <v>26</v>
      </c>
      <c r="Q1425" t="s">
        <v>37</v>
      </c>
      <c r="R1425" t="s">
        <v>276</v>
      </c>
      <c r="S1425" t="s">
        <v>37</v>
      </c>
      <c r="T1425" t="s">
        <v>311</v>
      </c>
      <c r="U1425" t="s">
        <v>26</v>
      </c>
    </row>
    <row r="1426">
      <c r="A1426" s="15" t="str">
        <f t="shared" ref="A1426:A1427" si="179">if(OR(G1426="Secondary Relay",G1426="Prime Relay"),F1426,join("",if(B1426="East Rim","E",if(B1426="South Rim","S",if(B1426="West Rim","W","N"))),C1426,D1426,":",E1426,if(F1426="S","",F1426)))</f>
        <v>E64:0a</v>
      </c>
      <c r="B1426" s="15" t="s">
        <v>273</v>
      </c>
      <c r="C1426" s="15">
        <v>6.0</v>
      </c>
      <c r="D1426" s="15">
        <v>4.0</v>
      </c>
      <c r="E1426" s="15">
        <v>0.0</v>
      </c>
      <c r="F1426" s="8" t="s">
        <v>6</v>
      </c>
      <c r="G1426" s="15" t="s">
        <v>22</v>
      </c>
      <c r="H1426" s="15" t="s">
        <v>90</v>
      </c>
      <c r="I1426" s="15" t="s">
        <v>794</v>
      </c>
      <c r="J1426" s="16">
        <v>3.0</v>
      </c>
      <c r="K1426" s="21">
        <v>-56.0</v>
      </c>
      <c r="L1426" s="21">
        <v>-103.0</v>
      </c>
      <c r="M1426" s="21">
        <v>-78.0</v>
      </c>
      <c r="N1426" s="18" t="s">
        <v>26</v>
      </c>
      <c r="O1426" s="13" t="s">
        <v>275</v>
      </c>
      <c r="P1426" t="s">
        <v>57</v>
      </c>
      <c r="Q1426" t="s">
        <v>276</v>
      </c>
      <c r="R1426" t="s">
        <v>57</v>
      </c>
      <c r="S1426" t="s">
        <v>57</v>
      </c>
      <c r="T1426" t="s">
        <v>37</v>
      </c>
      <c r="U1426" t="s">
        <v>26</v>
      </c>
    </row>
    <row r="1427">
      <c r="A1427" s="15" t="str">
        <f t="shared" si="179"/>
        <v>E64:0b</v>
      </c>
      <c r="B1427" s="15" t="s">
        <v>273</v>
      </c>
      <c r="C1427" s="15">
        <v>6.0</v>
      </c>
      <c r="D1427" s="15">
        <v>4.0</v>
      </c>
      <c r="E1427" s="15">
        <v>0.0</v>
      </c>
      <c r="F1427" s="8" t="s">
        <v>7</v>
      </c>
      <c r="G1427" s="15" t="s">
        <v>22</v>
      </c>
      <c r="H1427" s="15" t="s">
        <v>93</v>
      </c>
      <c r="I1427" s="15" t="s">
        <v>795</v>
      </c>
      <c r="J1427" s="16">
        <v>20.0</v>
      </c>
      <c r="K1427" s="21">
        <v>-240.0</v>
      </c>
      <c r="L1427" s="21">
        <v>-249.0</v>
      </c>
      <c r="M1427" s="21">
        <v>-244.0</v>
      </c>
      <c r="N1427" s="18" t="s">
        <v>26</v>
      </c>
      <c r="O1427" s="13" t="s">
        <v>313</v>
      </c>
      <c r="P1427" t="s">
        <v>311</v>
      </c>
      <c r="Q1427" t="s">
        <v>26</v>
      </c>
      <c r="R1427" t="s">
        <v>47</v>
      </c>
      <c r="S1427" t="s">
        <v>26</v>
      </c>
      <c r="T1427" t="s">
        <v>26</v>
      </c>
      <c r="U1427" t="s">
        <v>26</v>
      </c>
    </row>
    <row r="1428" hidden="1">
      <c r="A1428" s="15" t="str">
        <f t="shared" ref="A1428:A1429" si="180">if(OR(G1428="Secondary Relay",G1428="Prime Relay",G1428="Citadel Class Relay"),F1428,join("",if(B1428="East Rim","E",if(B1428="South Rim","S",if(B1428="West Rim","W","N"))),C1428,D1428,":",E1428,if(F1428="S","",F1428)))</f>
        <v>E64 Secondary Relay</v>
      </c>
      <c r="B1428" s="15" t="s">
        <v>273</v>
      </c>
      <c r="C1428" s="15">
        <v>6.0</v>
      </c>
      <c r="D1428" s="15">
        <v>4.0</v>
      </c>
      <c r="E1428" s="15">
        <v>0.0</v>
      </c>
      <c r="F1428" s="8" t="s">
        <v>796</v>
      </c>
      <c r="G1428" s="8" t="s">
        <v>300</v>
      </c>
      <c r="H1428" s="40"/>
      <c r="I1428" s="41"/>
      <c r="J1428" s="16"/>
      <c r="K1428" s="21"/>
      <c r="L1428" s="21"/>
      <c r="M1428" s="21"/>
      <c r="N1428" s="18"/>
      <c r="O1428" s="13"/>
      <c r="P1428" s="41"/>
      <c r="Q1428" s="41"/>
      <c r="R1428" s="41"/>
      <c r="S1428" s="41"/>
      <c r="T1428" s="41"/>
      <c r="U1428" s="41"/>
    </row>
    <row r="1429" hidden="1">
      <c r="A1429" s="15" t="str">
        <f t="shared" si="180"/>
        <v>E64:0</v>
      </c>
      <c r="B1429" s="15" t="s">
        <v>273</v>
      </c>
      <c r="C1429" s="15">
        <v>6.0</v>
      </c>
      <c r="D1429" s="15">
        <v>4.0</v>
      </c>
      <c r="E1429" s="15">
        <v>0.0</v>
      </c>
      <c r="F1429" s="8" t="s">
        <v>302</v>
      </c>
      <c r="G1429" s="8" t="s">
        <v>303</v>
      </c>
      <c r="H1429" s="15" t="s">
        <v>278</v>
      </c>
      <c r="I1429" s="15" t="s">
        <v>597</v>
      </c>
      <c r="J1429" s="16"/>
      <c r="K1429" s="21"/>
      <c r="L1429" s="21"/>
      <c r="M1429" s="21"/>
      <c r="N1429" s="18"/>
      <c r="O1429" s="13"/>
      <c r="P1429" t="s">
        <v>57</v>
      </c>
      <c r="Q1429" t="s">
        <v>57</v>
      </c>
      <c r="R1429" t="s">
        <v>276</v>
      </c>
      <c r="S1429" t="s">
        <v>26</v>
      </c>
      <c r="T1429" t="s">
        <v>37</v>
      </c>
      <c r="U1429" t="s">
        <v>26</v>
      </c>
    </row>
    <row r="1430" hidden="1">
      <c r="A1430" s="15" t="str">
        <f t="shared" ref="A1430:A1431" si="181">if(OR(G1430="Secondary Relay",G1430="Prime Relay"),F1430,join("",if(B1430="East Rim","E",if(B1430="South Rim","S",if(B1430="West Rim","W","N"))),C1430,D1430,":",E1430,if(F1430="S","",F1430)))</f>
        <v>E64:1a</v>
      </c>
      <c r="B1430" s="15" t="s">
        <v>273</v>
      </c>
      <c r="C1430" s="15">
        <v>6.0</v>
      </c>
      <c r="D1430" s="15">
        <v>4.0</v>
      </c>
      <c r="E1430" s="15">
        <v>1.0</v>
      </c>
      <c r="F1430" s="8" t="s">
        <v>6</v>
      </c>
      <c r="G1430" s="15" t="s">
        <v>24</v>
      </c>
      <c r="H1430" s="15" t="s">
        <v>317</v>
      </c>
      <c r="I1430" s="15" t="s">
        <v>577</v>
      </c>
      <c r="J1430" s="16">
        <v>2.0</v>
      </c>
      <c r="K1430" s="21">
        <v>46.0</v>
      </c>
      <c r="L1430" s="21">
        <v>32.0</v>
      </c>
      <c r="M1430" s="21">
        <v>37.0</v>
      </c>
      <c r="N1430" s="18">
        <v>0.44</v>
      </c>
      <c r="O1430" s="13" t="s">
        <v>297</v>
      </c>
      <c r="P1430" t="s">
        <v>57</v>
      </c>
      <c r="Q1430" t="s">
        <v>276</v>
      </c>
      <c r="R1430" t="s">
        <v>57</v>
      </c>
      <c r="S1430" t="s">
        <v>37</v>
      </c>
      <c r="T1430" t="s">
        <v>47</v>
      </c>
      <c r="U1430" t="s">
        <v>47</v>
      </c>
    </row>
    <row r="1431" hidden="1">
      <c r="A1431" s="15" t="str">
        <f t="shared" si="181"/>
        <v>E64:1b</v>
      </c>
      <c r="B1431" s="15" t="s">
        <v>273</v>
      </c>
      <c r="C1431" s="15">
        <v>6.0</v>
      </c>
      <c r="D1431" s="15">
        <v>4.0</v>
      </c>
      <c r="E1431" s="15">
        <v>1.0</v>
      </c>
      <c r="F1431" s="8" t="s">
        <v>7</v>
      </c>
      <c r="G1431" s="15" t="s">
        <v>24</v>
      </c>
      <c r="H1431" s="15" t="s">
        <v>317</v>
      </c>
      <c r="I1431" s="15" t="s">
        <v>797</v>
      </c>
      <c r="J1431" s="16">
        <v>1.0</v>
      </c>
      <c r="K1431" s="21">
        <v>14.0</v>
      </c>
      <c r="L1431" s="21">
        <v>6.0</v>
      </c>
      <c r="M1431" s="21">
        <v>11.0</v>
      </c>
      <c r="N1431" s="18">
        <v>0.47</v>
      </c>
      <c r="O1431" s="13" t="s">
        <v>426</v>
      </c>
      <c r="P1431" t="s">
        <v>311</v>
      </c>
      <c r="Q1431" t="s">
        <v>311</v>
      </c>
      <c r="R1431" t="s">
        <v>276</v>
      </c>
      <c r="S1431" t="s">
        <v>37</v>
      </c>
      <c r="T1431" t="s">
        <v>26</v>
      </c>
      <c r="U1431" t="s">
        <v>37</v>
      </c>
    </row>
    <row r="1432" hidden="1">
      <c r="A1432" s="15" t="str">
        <f>if(OR(G1432="Secondary Relay",G1432="Prime Relay",G1432="Citadel Class Relay"),F1432,join("",if(B1432="East Rim","E",if(B1432="South Rim","S",if(B1432="West Rim","W","N"))),C1432,D1432,":",E1432,if(F1432="S","",F1432)))</f>
        <v>E64:1</v>
      </c>
      <c r="B1432" s="15" t="s">
        <v>273</v>
      </c>
      <c r="C1432" s="15">
        <v>6.0</v>
      </c>
      <c r="D1432" s="15">
        <v>4.0</v>
      </c>
      <c r="E1432" s="15">
        <v>1.0</v>
      </c>
      <c r="F1432" s="8" t="s">
        <v>302</v>
      </c>
      <c r="G1432" s="8" t="s">
        <v>303</v>
      </c>
      <c r="H1432" s="15" t="s">
        <v>278</v>
      </c>
      <c r="I1432" s="15" t="s">
        <v>651</v>
      </c>
      <c r="J1432" s="16"/>
      <c r="K1432" s="21"/>
      <c r="L1432" s="21"/>
      <c r="M1432" s="21"/>
      <c r="N1432" s="18"/>
      <c r="O1432" s="13"/>
      <c r="P1432" t="s">
        <v>276</v>
      </c>
      <c r="Q1432" t="s">
        <v>276</v>
      </c>
      <c r="R1432" t="s">
        <v>57</v>
      </c>
      <c r="S1432" t="s">
        <v>57</v>
      </c>
      <c r="T1432" t="s">
        <v>26</v>
      </c>
      <c r="U1432" t="s">
        <v>26</v>
      </c>
    </row>
    <row r="1433">
      <c r="A1433" s="15" t="str">
        <f t="shared" ref="A1433:A1436" si="182">if(OR(G1433="Secondary Relay",G1433="Prime Relay"),F1433,join("",if(B1433="East Rim","E",if(B1433="South Rim","S",if(B1433="West Rim","W","N"))),C1433,D1433,":",E1433,if(F1433="S","",F1433)))</f>
        <v>E64:2a</v>
      </c>
      <c r="B1433" s="15" t="s">
        <v>273</v>
      </c>
      <c r="C1433" s="15">
        <v>6.0</v>
      </c>
      <c r="D1433" s="15">
        <v>4.0</v>
      </c>
      <c r="E1433" s="15">
        <v>2.0</v>
      </c>
      <c r="F1433" s="8" t="s">
        <v>6</v>
      </c>
      <c r="G1433" s="15" t="s">
        <v>22</v>
      </c>
      <c r="H1433" s="15" t="s">
        <v>91</v>
      </c>
      <c r="I1433" s="15" t="s">
        <v>798</v>
      </c>
      <c r="J1433" s="16">
        <v>10.0</v>
      </c>
      <c r="K1433" s="21">
        <v>-119.0</v>
      </c>
      <c r="L1433" s="21">
        <v>-169.0</v>
      </c>
      <c r="M1433" s="21">
        <v>-143.0</v>
      </c>
      <c r="N1433" s="18" t="s">
        <v>26</v>
      </c>
      <c r="O1433" s="13" t="s">
        <v>417</v>
      </c>
      <c r="P1433" t="s">
        <v>276</v>
      </c>
      <c r="Q1433" t="s">
        <v>276</v>
      </c>
      <c r="R1433" t="s">
        <v>57</v>
      </c>
      <c r="S1433" t="s">
        <v>26</v>
      </c>
      <c r="T1433" t="s">
        <v>37</v>
      </c>
      <c r="U1433" t="s">
        <v>37</v>
      </c>
    </row>
    <row r="1434">
      <c r="A1434" s="15" t="str">
        <f t="shared" si="182"/>
        <v>E64:2b</v>
      </c>
      <c r="B1434" s="15" t="s">
        <v>273</v>
      </c>
      <c r="C1434" s="15">
        <v>6.0</v>
      </c>
      <c r="D1434" s="15">
        <v>4.0</v>
      </c>
      <c r="E1434" s="15">
        <v>2.0</v>
      </c>
      <c r="F1434" s="8" t="s">
        <v>7</v>
      </c>
      <c r="G1434" s="15" t="s">
        <v>22</v>
      </c>
      <c r="H1434" s="15" t="s">
        <v>92</v>
      </c>
      <c r="I1434" s="15" t="s">
        <v>385</v>
      </c>
      <c r="J1434" s="16">
        <v>1.0</v>
      </c>
      <c r="K1434" s="21">
        <v>-120.0</v>
      </c>
      <c r="L1434" s="21">
        <v>-168.0</v>
      </c>
      <c r="M1434" s="21">
        <v>-143.0</v>
      </c>
      <c r="N1434" s="18" t="s">
        <v>26</v>
      </c>
      <c r="O1434" s="13" t="s">
        <v>415</v>
      </c>
      <c r="P1434" t="s">
        <v>47</v>
      </c>
      <c r="Q1434" t="s">
        <v>276</v>
      </c>
      <c r="R1434" t="s">
        <v>37</v>
      </c>
      <c r="S1434" t="s">
        <v>26</v>
      </c>
      <c r="T1434" t="s">
        <v>311</v>
      </c>
      <c r="U1434" t="s">
        <v>47</v>
      </c>
    </row>
    <row r="1435">
      <c r="A1435" s="15" t="str">
        <f t="shared" si="182"/>
        <v>E64:2c</v>
      </c>
      <c r="B1435" s="15" t="s">
        <v>273</v>
      </c>
      <c r="C1435" s="15">
        <v>6.0</v>
      </c>
      <c r="D1435" s="15">
        <v>4.0</v>
      </c>
      <c r="E1435" s="15">
        <v>2.0</v>
      </c>
      <c r="F1435" s="8" t="s">
        <v>8</v>
      </c>
      <c r="G1435" s="15" t="s">
        <v>22</v>
      </c>
      <c r="H1435" s="15" t="s">
        <v>92</v>
      </c>
      <c r="I1435" s="15" t="s">
        <v>355</v>
      </c>
      <c r="J1435" s="16">
        <v>3.0</v>
      </c>
      <c r="K1435" s="21">
        <v>-188.0</v>
      </c>
      <c r="L1435" s="21">
        <v>-205.0</v>
      </c>
      <c r="M1435" s="21">
        <v>-196.0</v>
      </c>
      <c r="N1435" s="18" t="s">
        <v>26</v>
      </c>
      <c r="O1435" s="13" t="s">
        <v>293</v>
      </c>
      <c r="P1435" t="s">
        <v>276</v>
      </c>
      <c r="Q1435" t="s">
        <v>276</v>
      </c>
      <c r="R1435" t="s">
        <v>57</v>
      </c>
      <c r="S1435" t="s">
        <v>37</v>
      </c>
      <c r="T1435" t="s">
        <v>311</v>
      </c>
      <c r="U1435" t="s">
        <v>26</v>
      </c>
    </row>
    <row r="1436">
      <c r="A1436" s="15" t="str">
        <f t="shared" si="182"/>
        <v>E64:2d</v>
      </c>
      <c r="B1436" s="15" t="s">
        <v>273</v>
      </c>
      <c r="C1436" s="15">
        <v>6.0</v>
      </c>
      <c r="D1436" s="15">
        <v>4.0</v>
      </c>
      <c r="E1436" s="15">
        <v>2.0</v>
      </c>
      <c r="F1436" s="8" t="s">
        <v>9</v>
      </c>
      <c r="G1436" s="15" t="s">
        <v>22</v>
      </c>
      <c r="H1436" s="15" t="s">
        <v>91</v>
      </c>
      <c r="I1436" s="15" t="s">
        <v>799</v>
      </c>
      <c r="J1436" s="16">
        <v>19.0</v>
      </c>
      <c r="K1436" s="21">
        <v>-215.0</v>
      </c>
      <c r="L1436" s="21">
        <v>-243.0</v>
      </c>
      <c r="M1436" s="21">
        <v>-229.0</v>
      </c>
      <c r="N1436" s="18" t="s">
        <v>26</v>
      </c>
      <c r="O1436" s="13" t="s">
        <v>287</v>
      </c>
      <c r="P1436" t="s">
        <v>57</v>
      </c>
      <c r="Q1436" t="s">
        <v>276</v>
      </c>
      <c r="R1436" t="s">
        <v>57</v>
      </c>
      <c r="S1436" t="s">
        <v>37</v>
      </c>
      <c r="T1436" t="s">
        <v>26</v>
      </c>
      <c r="U1436" t="s">
        <v>37</v>
      </c>
    </row>
    <row r="1437" hidden="1">
      <c r="A1437" s="15" t="str">
        <f>if(OR(G1437="Secondary Relay",G1437="Prime Relay",G1437="Citadel Class Relay"),F1437,join("",if(B1437="East Rim","E",if(B1437="South Rim","S",if(B1437="West Rim","W","N"))),C1437,D1437,":",E1437,if(F1437="S","",F1437)))</f>
        <v>E64:2</v>
      </c>
      <c r="B1437" s="15" t="s">
        <v>273</v>
      </c>
      <c r="C1437" s="15">
        <v>6.0</v>
      </c>
      <c r="D1437" s="15">
        <v>4.0</v>
      </c>
      <c r="E1437" s="15">
        <v>2.0</v>
      </c>
      <c r="F1437" s="8" t="s">
        <v>302</v>
      </c>
      <c r="G1437" s="8" t="s">
        <v>303</v>
      </c>
      <c r="H1437" s="15" t="s">
        <v>278</v>
      </c>
      <c r="I1437" s="15" t="s">
        <v>538</v>
      </c>
      <c r="J1437" s="16"/>
      <c r="K1437" s="21"/>
      <c r="L1437" s="21"/>
      <c r="M1437" s="21"/>
      <c r="N1437" s="18"/>
      <c r="O1437" s="13"/>
      <c r="P1437" t="s">
        <v>276</v>
      </c>
      <c r="Q1437" t="s">
        <v>276</v>
      </c>
      <c r="R1437" t="s">
        <v>57</v>
      </c>
      <c r="S1437" t="s">
        <v>26</v>
      </c>
      <c r="T1437" t="s">
        <v>276</v>
      </c>
      <c r="U1437" t="s">
        <v>26</v>
      </c>
    </row>
    <row r="1438" hidden="1">
      <c r="A1438" s="15" t="str">
        <f t="shared" ref="A1438:A1439" si="183">if(OR(G1438="Secondary Relay",G1438="Prime Relay"),F1438,join("",if(B1438="East Rim","E",if(B1438="South Rim","S",if(B1438="West Rim","W","N"))),C1438,D1438,":",E1438,if(F1438="S","",F1438)))</f>
        <v>E64:3a</v>
      </c>
      <c r="B1438" s="15" t="s">
        <v>273</v>
      </c>
      <c r="C1438" s="15">
        <v>6.0</v>
      </c>
      <c r="D1438" s="15">
        <v>4.0</v>
      </c>
      <c r="E1438" s="15">
        <v>3.0</v>
      </c>
      <c r="F1438" s="8" t="s">
        <v>6</v>
      </c>
      <c r="G1438" s="15" t="s">
        <v>23</v>
      </c>
      <c r="H1438" s="15" t="s">
        <v>278</v>
      </c>
      <c r="I1438" s="15" t="s">
        <v>472</v>
      </c>
      <c r="J1438" s="16">
        <v>0.0</v>
      </c>
      <c r="K1438" s="21">
        <v>403.0</v>
      </c>
      <c r="L1438" s="21">
        <v>359.0</v>
      </c>
      <c r="M1438" s="21">
        <v>380.0</v>
      </c>
      <c r="N1438" s="18" t="s">
        <v>26</v>
      </c>
      <c r="O1438" s="13" t="s">
        <v>329</v>
      </c>
      <c r="P1438" t="s">
        <v>57</v>
      </c>
      <c r="Q1438" t="s">
        <v>57</v>
      </c>
      <c r="R1438" t="s">
        <v>47</v>
      </c>
      <c r="S1438" t="s">
        <v>37</v>
      </c>
      <c r="T1438" t="s">
        <v>26</v>
      </c>
      <c r="U1438" t="s">
        <v>26</v>
      </c>
    </row>
    <row r="1439" hidden="1">
      <c r="A1439" s="15" t="str">
        <f t="shared" si="183"/>
        <v>E64:3b</v>
      </c>
      <c r="B1439" s="15" t="s">
        <v>273</v>
      </c>
      <c r="C1439" s="15">
        <v>6.0</v>
      </c>
      <c r="D1439" s="15">
        <v>4.0</v>
      </c>
      <c r="E1439" s="15">
        <v>3.0</v>
      </c>
      <c r="F1439" s="8" t="s">
        <v>7</v>
      </c>
      <c r="G1439" s="15" t="s">
        <v>23</v>
      </c>
      <c r="H1439" s="15" t="s">
        <v>87</v>
      </c>
      <c r="I1439" s="15" t="s">
        <v>452</v>
      </c>
      <c r="J1439" s="16">
        <v>2.0</v>
      </c>
      <c r="K1439" s="21">
        <v>169.0</v>
      </c>
      <c r="L1439" s="21">
        <v>50.0</v>
      </c>
      <c r="M1439" s="21">
        <v>108.0</v>
      </c>
      <c r="N1439" s="18">
        <v>0.53</v>
      </c>
      <c r="O1439" s="13" t="s">
        <v>284</v>
      </c>
      <c r="P1439" t="s">
        <v>311</v>
      </c>
      <c r="Q1439" t="s">
        <v>276</v>
      </c>
      <c r="R1439" t="s">
        <v>276</v>
      </c>
      <c r="S1439" t="s">
        <v>47</v>
      </c>
      <c r="T1439" t="s">
        <v>26</v>
      </c>
      <c r="U1439" t="s">
        <v>26</v>
      </c>
    </row>
    <row r="1440" hidden="1">
      <c r="A1440" s="15" t="str">
        <f>if(OR(G1440="Secondary Relay",G1440="Prime Relay",G1440="Citadel Class Relay"),F1440,join("",if(B1440="East Rim","E",if(B1440="South Rim","S",if(B1440="West Rim","W","N"))),C1440,D1440,":",E1440,if(F1440="S","",F1440)))</f>
        <v>E64:3</v>
      </c>
      <c r="B1440" s="15" t="s">
        <v>273</v>
      </c>
      <c r="C1440" s="15">
        <v>6.0</v>
      </c>
      <c r="D1440" s="15">
        <v>4.0</v>
      </c>
      <c r="E1440" s="15">
        <v>3.0</v>
      </c>
      <c r="F1440" s="8" t="s">
        <v>302</v>
      </c>
      <c r="G1440" s="8" t="s">
        <v>303</v>
      </c>
      <c r="H1440" s="15" t="s">
        <v>288</v>
      </c>
      <c r="I1440" s="15" t="s">
        <v>532</v>
      </c>
      <c r="J1440" s="16"/>
      <c r="K1440" s="21"/>
      <c r="L1440" s="21"/>
      <c r="M1440" s="21"/>
      <c r="N1440" s="18"/>
      <c r="O1440" s="13"/>
      <c r="P1440" t="s">
        <v>37</v>
      </c>
      <c r="Q1440" t="s">
        <v>57</v>
      </c>
      <c r="R1440" t="s">
        <v>57</v>
      </c>
      <c r="S1440" t="s">
        <v>37</v>
      </c>
      <c r="T1440" t="s">
        <v>26</v>
      </c>
      <c r="U1440" t="s">
        <v>26</v>
      </c>
    </row>
    <row r="1441" hidden="1">
      <c r="A1441" s="15" t="str">
        <f t="shared" ref="A1441:A1444" si="184">if(OR(G1441="Secondary Relay",G1441="Prime Relay"),F1441,join("",if(B1441="East Rim","E",if(B1441="South Rim","S",if(B1441="West Rim","W","N"))),C1441,D1441,":",E1441,if(F1441="S","",F1441)))</f>
        <v>E64:4a</v>
      </c>
      <c r="B1441" s="15" t="s">
        <v>273</v>
      </c>
      <c r="C1441" s="15">
        <v>6.0</v>
      </c>
      <c r="D1441" s="15">
        <v>4.0</v>
      </c>
      <c r="E1441" s="15">
        <v>4.0</v>
      </c>
      <c r="F1441" s="8" t="s">
        <v>6</v>
      </c>
      <c r="G1441" s="15" t="s">
        <v>23</v>
      </c>
      <c r="H1441" s="15" t="s">
        <v>278</v>
      </c>
      <c r="I1441" s="15" t="s">
        <v>537</v>
      </c>
      <c r="J1441" s="16">
        <v>1.0</v>
      </c>
      <c r="K1441" s="21">
        <v>1112.0</v>
      </c>
      <c r="L1441" s="21">
        <v>1100.0</v>
      </c>
      <c r="M1441" s="21">
        <v>1104.0</v>
      </c>
      <c r="N1441" s="18" t="s">
        <v>26</v>
      </c>
      <c r="O1441" s="13" t="s">
        <v>290</v>
      </c>
      <c r="P1441" t="s">
        <v>276</v>
      </c>
      <c r="Q1441" t="s">
        <v>47</v>
      </c>
      <c r="R1441" t="s">
        <v>57</v>
      </c>
      <c r="S1441" t="s">
        <v>57</v>
      </c>
      <c r="T1441" t="s">
        <v>26</v>
      </c>
      <c r="U1441" t="s">
        <v>26</v>
      </c>
    </row>
    <row r="1442" hidden="1">
      <c r="A1442" s="15" t="str">
        <f t="shared" si="184"/>
        <v>E64:4b</v>
      </c>
      <c r="B1442" s="15" t="s">
        <v>273</v>
      </c>
      <c r="C1442" s="15">
        <v>6.0</v>
      </c>
      <c r="D1442" s="15">
        <v>4.0</v>
      </c>
      <c r="E1442" s="15">
        <v>4.0</v>
      </c>
      <c r="F1442" s="8" t="s">
        <v>7</v>
      </c>
      <c r="G1442" s="15" t="s">
        <v>23</v>
      </c>
      <c r="H1442" s="15" t="s">
        <v>288</v>
      </c>
      <c r="I1442" s="15" t="s">
        <v>800</v>
      </c>
      <c r="J1442" s="16">
        <v>1.0</v>
      </c>
      <c r="K1442" s="21">
        <v>356.0</v>
      </c>
      <c r="L1442" s="21">
        <v>317.0</v>
      </c>
      <c r="M1442" s="21">
        <v>337.0</v>
      </c>
      <c r="N1442" s="18" t="s">
        <v>26</v>
      </c>
      <c r="O1442" s="13" t="s">
        <v>351</v>
      </c>
      <c r="P1442" t="s">
        <v>57</v>
      </c>
      <c r="Q1442" t="s">
        <v>276</v>
      </c>
      <c r="R1442" t="s">
        <v>276</v>
      </c>
      <c r="S1442" t="s">
        <v>47</v>
      </c>
      <c r="T1442" t="s">
        <v>26</v>
      </c>
      <c r="U1442" t="s">
        <v>26</v>
      </c>
    </row>
    <row r="1443" hidden="1">
      <c r="A1443" s="15" t="str">
        <f t="shared" si="184"/>
        <v>E64:4c</v>
      </c>
      <c r="B1443" s="15" t="s">
        <v>273</v>
      </c>
      <c r="C1443" s="15">
        <v>6.0</v>
      </c>
      <c r="D1443" s="15">
        <v>4.0</v>
      </c>
      <c r="E1443" s="15">
        <v>4.0</v>
      </c>
      <c r="F1443" s="8" t="s">
        <v>8</v>
      </c>
      <c r="G1443" s="15" t="s">
        <v>23</v>
      </c>
      <c r="H1443" s="15" t="s">
        <v>288</v>
      </c>
      <c r="I1443" s="15" t="s">
        <v>578</v>
      </c>
      <c r="J1443" s="16">
        <v>2.0</v>
      </c>
      <c r="K1443" s="21">
        <v>96.0</v>
      </c>
      <c r="L1443" s="21">
        <v>54.0</v>
      </c>
      <c r="M1443" s="21">
        <v>73.0</v>
      </c>
      <c r="N1443" s="18">
        <v>0.26</v>
      </c>
      <c r="O1443" s="13" t="s">
        <v>284</v>
      </c>
      <c r="P1443" t="s">
        <v>57</v>
      </c>
      <c r="Q1443" t="s">
        <v>276</v>
      </c>
      <c r="R1443" t="s">
        <v>26</v>
      </c>
      <c r="S1443" t="s">
        <v>57</v>
      </c>
      <c r="T1443" t="s">
        <v>57</v>
      </c>
      <c r="U1443" t="s">
        <v>26</v>
      </c>
    </row>
    <row r="1444">
      <c r="A1444" s="15" t="str">
        <f t="shared" si="184"/>
        <v>E64:4d</v>
      </c>
      <c r="B1444" s="15" t="s">
        <v>273</v>
      </c>
      <c r="C1444" s="15">
        <v>6.0</v>
      </c>
      <c r="D1444" s="15">
        <v>4.0</v>
      </c>
      <c r="E1444" s="15">
        <v>4.0</v>
      </c>
      <c r="F1444" s="8" t="s">
        <v>9</v>
      </c>
      <c r="G1444" s="15" t="s">
        <v>22</v>
      </c>
      <c r="H1444" s="15" t="s">
        <v>90</v>
      </c>
      <c r="I1444" s="15" t="s">
        <v>559</v>
      </c>
      <c r="J1444" s="16">
        <v>6.0</v>
      </c>
      <c r="K1444" s="21">
        <v>-127.0</v>
      </c>
      <c r="L1444" s="21">
        <v>-143.0</v>
      </c>
      <c r="M1444" s="21">
        <v>-136.0</v>
      </c>
      <c r="N1444" s="18" t="s">
        <v>26</v>
      </c>
      <c r="O1444" s="13" t="s">
        <v>275</v>
      </c>
      <c r="P1444" t="s">
        <v>47</v>
      </c>
      <c r="Q1444" t="s">
        <v>276</v>
      </c>
      <c r="R1444" t="s">
        <v>57</v>
      </c>
      <c r="S1444" t="s">
        <v>57</v>
      </c>
      <c r="T1444" t="s">
        <v>26</v>
      </c>
      <c r="U1444" t="s">
        <v>26</v>
      </c>
    </row>
    <row r="1445" hidden="1">
      <c r="A1445" s="15" t="str">
        <f>if(OR(G1445="Secondary Relay",G1445="Prime Relay",G1445="Citadel Class Relay"),F1445,join("",if(B1445="East Rim","E",if(B1445="South Rim","S",if(B1445="West Rim","W","N"))),C1445,D1445,":",E1445,if(F1445="S","",F1445)))</f>
        <v>E64:4</v>
      </c>
      <c r="B1445" s="15" t="s">
        <v>273</v>
      </c>
      <c r="C1445" s="15">
        <v>6.0</v>
      </c>
      <c r="D1445" s="15">
        <v>4.0</v>
      </c>
      <c r="E1445" s="15">
        <v>4.0</v>
      </c>
      <c r="F1445" s="8" t="s">
        <v>302</v>
      </c>
      <c r="G1445" s="8" t="s">
        <v>303</v>
      </c>
      <c r="H1445" s="15" t="s">
        <v>278</v>
      </c>
      <c r="I1445" s="15" t="s">
        <v>410</v>
      </c>
      <c r="J1445" s="16"/>
      <c r="K1445" s="21"/>
      <c r="L1445" s="21"/>
      <c r="M1445" s="21"/>
      <c r="N1445" s="18"/>
      <c r="O1445" s="13"/>
      <c r="P1445" t="s">
        <v>47</v>
      </c>
      <c r="Q1445" t="s">
        <v>57</v>
      </c>
      <c r="R1445" t="s">
        <v>276</v>
      </c>
      <c r="S1445" t="s">
        <v>47</v>
      </c>
      <c r="T1445" t="s">
        <v>37</v>
      </c>
      <c r="U1445" t="s">
        <v>26</v>
      </c>
    </row>
    <row r="1446">
      <c r="A1446" s="15" t="str">
        <f t="shared" ref="A1446:A1448" si="185">if(OR(G1446="Secondary Relay",G1446="Prime Relay"),F1446,join("",if(B1446="East Rim","E",if(B1446="South Rim","S",if(B1446="West Rim","W","N"))),C1446,D1446,":",E1446,if(F1446="S","",F1446)))</f>
        <v>E64:5a</v>
      </c>
      <c r="B1446" s="15" t="s">
        <v>273</v>
      </c>
      <c r="C1446" s="15">
        <v>6.0</v>
      </c>
      <c r="D1446" s="15">
        <v>4.0</v>
      </c>
      <c r="E1446" s="15">
        <v>5.0</v>
      </c>
      <c r="F1446" s="8" t="s">
        <v>6</v>
      </c>
      <c r="G1446" s="15" t="s">
        <v>22</v>
      </c>
      <c r="H1446" s="15" t="s">
        <v>93</v>
      </c>
      <c r="I1446" s="15" t="s">
        <v>661</v>
      </c>
      <c r="J1446" s="16">
        <v>3.0</v>
      </c>
      <c r="K1446" s="21">
        <v>-113.0</v>
      </c>
      <c r="L1446" s="21">
        <v>-130.0</v>
      </c>
      <c r="M1446" s="21">
        <v>-122.0</v>
      </c>
      <c r="N1446" s="18" t="s">
        <v>26</v>
      </c>
      <c r="O1446" s="13" t="s">
        <v>384</v>
      </c>
      <c r="P1446" t="s">
        <v>57</v>
      </c>
      <c r="Q1446" t="s">
        <v>276</v>
      </c>
      <c r="R1446" t="s">
        <v>57</v>
      </c>
      <c r="S1446" t="s">
        <v>26</v>
      </c>
      <c r="T1446" t="s">
        <v>37</v>
      </c>
      <c r="U1446" t="s">
        <v>26</v>
      </c>
    </row>
    <row r="1447">
      <c r="A1447" s="15" t="str">
        <f t="shared" si="185"/>
        <v>E64:5b</v>
      </c>
      <c r="B1447" s="15" t="s">
        <v>273</v>
      </c>
      <c r="C1447" s="15">
        <v>6.0</v>
      </c>
      <c r="D1447" s="15">
        <v>4.0</v>
      </c>
      <c r="E1447" s="15">
        <v>5.0</v>
      </c>
      <c r="F1447" s="8" t="s">
        <v>7</v>
      </c>
      <c r="G1447" s="15" t="s">
        <v>22</v>
      </c>
      <c r="H1447" s="15" t="s">
        <v>89</v>
      </c>
      <c r="I1447" s="15" t="s">
        <v>274</v>
      </c>
      <c r="J1447" s="16">
        <v>10.0</v>
      </c>
      <c r="K1447" s="21">
        <v>-212.0</v>
      </c>
      <c r="L1447" s="21">
        <v>-232.0</v>
      </c>
      <c r="M1447" s="21">
        <v>-222.0</v>
      </c>
      <c r="N1447" s="18" t="s">
        <v>26</v>
      </c>
      <c r="O1447" s="13" t="s">
        <v>313</v>
      </c>
      <c r="P1447" t="s">
        <v>276</v>
      </c>
      <c r="Q1447" t="s">
        <v>37</v>
      </c>
      <c r="R1447" t="s">
        <v>57</v>
      </c>
      <c r="S1447" t="s">
        <v>47</v>
      </c>
      <c r="T1447" t="s">
        <v>26</v>
      </c>
      <c r="U1447" t="s">
        <v>47</v>
      </c>
    </row>
    <row r="1448">
      <c r="A1448" s="15" t="str">
        <f t="shared" si="185"/>
        <v>E64:5c</v>
      </c>
      <c r="B1448" s="15" t="s">
        <v>273</v>
      </c>
      <c r="C1448" s="15">
        <v>6.0</v>
      </c>
      <c r="D1448" s="15">
        <v>4.0</v>
      </c>
      <c r="E1448" s="15">
        <v>5.0</v>
      </c>
      <c r="F1448" s="8" t="s">
        <v>8</v>
      </c>
      <c r="G1448" s="15" t="s">
        <v>22</v>
      </c>
      <c r="H1448" s="15" t="s">
        <v>89</v>
      </c>
      <c r="I1448" s="15" t="s">
        <v>422</v>
      </c>
      <c r="J1448" s="16">
        <v>5.0</v>
      </c>
      <c r="K1448" s="21">
        <v>-236.0</v>
      </c>
      <c r="L1448" s="21">
        <v>-243.0</v>
      </c>
      <c r="M1448" s="21">
        <v>-238.0</v>
      </c>
      <c r="N1448" s="18" t="s">
        <v>26</v>
      </c>
      <c r="O1448" s="13" t="s">
        <v>310</v>
      </c>
      <c r="P1448" t="s">
        <v>37</v>
      </c>
      <c r="Q1448" t="s">
        <v>276</v>
      </c>
      <c r="R1448" t="s">
        <v>26</v>
      </c>
      <c r="S1448" t="s">
        <v>57</v>
      </c>
      <c r="T1448" t="s">
        <v>57</v>
      </c>
      <c r="U1448" t="s">
        <v>57</v>
      </c>
    </row>
    <row r="1449" hidden="1">
      <c r="A1449" s="15" t="str">
        <f>if(OR(G1449="Secondary Relay",G1449="Prime Relay",G1449="Citadel Class Relay"),F1449,join("",if(B1449="East Rim","E",if(B1449="South Rim","S",if(B1449="West Rim","W","N"))),C1449,D1449,":",E1449,if(F1449="S","",F1449)))</f>
        <v>E64:5</v>
      </c>
      <c r="B1449" s="15" t="s">
        <v>273</v>
      </c>
      <c r="C1449" s="15">
        <v>6.0</v>
      </c>
      <c r="D1449" s="15">
        <v>4.0</v>
      </c>
      <c r="E1449" s="15">
        <v>5.0</v>
      </c>
      <c r="F1449" s="8" t="s">
        <v>302</v>
      </c>
      <c r="G1449" s="8" t="s">
        <v>303</v>
      </c>
      <c r="H1449" s="15" t="s">
        <v>285</v>
      </c>
      <c r="I1449" s="15" t="s">
        <v>801</v>
      </c>
      <c r="J1449" s="16"/>
      <c r="K1449" s="21"/>
      <c r="L1449" s="21"/>
      <c r="M1449" s="21"/>
      <c r="N1449" s="18"/>
      <c r="O1449" s="13"/>
      <c r="P1449" t="s">
        <v>276</v>
      </c>
      <c r="Q1449" t="s">
        <v>26</v>
      </c>
      <c r="R1449" t="s">
        <v>57</v>
      </c>
      <c r="S1449" t="s">
        <v>26</v>
      </c>
      <c r="T1449" t="s">
        <v>26</v>
      </c>
      <c r="U1449" t="s">
        <v>37</v>
      </c>
    </row>
    <row r="1450">
      <c r="A1450" s="15" t="str">
        <f>if(OR(G1450="Secondary Relay",G1450="Prime Relay"),F1450,join("",if(B1450="East Rim","E",if(B1450="South Rim","S",if(B1450="West Rim","W","N"))),C1450,D1450,":",E1450,if(F1450="S","",F1450)))</f>
        <v>E64:6a</v>
      </c>
      <c r="B1450" s="15" t="s">
        <v>273</v>
      </c>
      <c r="C1450" s="15">
        <v>6.0</v>
      </c>
      <c r="D1450" s="15">
        <v>4.0</v>
      </c>
      <c r="E1450" s="15">
        <v>6.0</v>
      </c>
      <c r="F1450" s="8" t="s">
        <v>6</v>
      </c>
      <c r="G1450" s="15" t="s">
        <v>22</v>
      </c>
      <c r="H1450" s="15" t="s">
        <v>92</v>
      </c>
      <c r="I1450" s="15" t="s">
        <v>328</v>
      </c>
      <c r="J1450" s="16">
        <v>1.0</v>
      </c>
      <c r="K1450" s="21">
        <v>-20.0</v>
      </c>
      <c r="L1450" s="21">
        <v>-60.0</v>
      </c>
      <c r="M1450" s="21">
        <v>-41.0</v>
      </c>
      <c r="N1450" s="18" t="s">
        <v>26</v>
      </c>
      <c r="O1450" s="13" t="s">
        <v>323</v>
      </c>
      <c r="P1450" t="s">
        <v>57</v>
      </c>
      <c r="Q1450" t="s">
        <v>276</v>
      </c>
      <c r="R1450" t="s">
        <v>276</v>
      </c>
      <c r="S1450" t="s">
        <v>57</v>
      </c>
      <c r="T1450" t="s">
        <v>26</v>
      </c>
      <c r="U1450" t="s">
        <v>26</v>
      </c>
    </row>
    <row r="1451" hidden="1">
      <c r="A1451" s="15" t="str">
        <f>if(OR(G1451="Secondary Relay",G1451="Prime Relay",G1451="Citadel Class Relay"),F1451,join("",if(B1451="East Rim","E",if(B1451="South Rim","S",if(B1451="West Rim","W","N"))),C1451,D1451,":",E1451,if(F1451="S","",F1451)))</f>
        <v>E64:6</v>
      </c>
      <c r="B1451" s="15" t="s">
        <v>273</v>
      </c>
      <c r="C1451" s="15">
        <v>6.0</v>
      </c>
      <c r="D1451" s="15">
        <v>4.0</v>
      </c>
      <c r="E1451" s="15">
        <v>6.0</v>
      </c>
      <c r="F1451" s="8" t="s">
        <v>302</v>
      </c>
      <c r="G1451" s="8" t="s">
        <v>303</v>
      </c>
      <c r="H1451" s="15" t="s">
        <v>278</v>
      </c>
      <c r="I1451" s="15" t="s">
        <v>606</v>
      </c>
      <c r="J1451" s="16"/>
      <c r="K1451" s="21"/>
      <c r="L1451" s="21"/>
      <c r="M1451" s="21"/>
      <c r="N1451" s="18"/>
      <c r="O1451" s="13"/>
      <c r="P1451" t="s">
        <v>57</v>
      </c>
      <c r="Q1451" t="s">
        <v>276</v>
      </c>
      <c r="R1451" t="s">
        <v>57</v>
      </c>
      <c r="S1451" t="s">
        <v>26</v>
      </c>
      <c r="T1451" t="s">
        <v>37</v>
      </c>
      <c r="U1451" t="s">
        <v>276</v>
      </c>
    </row>
    <row r="1452" hidden="1">
      <c r="A1452" s="15" t="str">
        <f t="shared" ref="A1452:A1456" si="186">if(OR(G1452="Secondary Relay",G1452="Prime Relay"),F1452,join("",if(B1452="East Rim","E",if(B1452="South Rim","S",if(B1452="West Rim","W","N"))),C1452,D1452,":",E1452,if(F1452="S","",F1452)))</f>
        <v>E64:7a</v>
      </c>
      <c r="B1452" s="15" t="s">
        <v>273</v>
      </c>
      <c r="C1452" s="15">
        <v>6.0</v>
      </c>
      <c r="D1452" s="15">
        <v>4.0</v>
      </c>
      <c r="E1452" s="15">
        <v>7.0</v>
      </c>
      <c r="F1452" s="8" t="s">
        <v>6</v>
      </c>
      <c r="G1452" s="15" t="s">
        <v>23</v>
      </c>
      <c r="H1452" s="15" t="s">
        <v>278</v>
      </c>
      <c r="I1452" s="15" t="s">
        <v>621</v>
      </c>
      <c r="J1452" s="16">
        <v>1.0</v>
      </c>
      <c r="K1452" s="21">
        <v>195.0</v>
      </c>
      <c r="L1452" s="21">
        <v>-137.0</v>
      </c>
      <c r="M1452" s="21">
        <v>30.0</v>
      </c>
      <c r="N1452" s="18" t="s">
        <v>26</v>
      </c>
      <c r="O1452" s="13" t="s">
        <v>354</v>
      </c>
      <c r="P1452" t="s">
        <v>57</v>
      </c>
      <c r="Q1452" t="s">
        <v>276</v>
      </c>
      <c r="R1452" t="s">
        <v>276</v>
      </c>
      <c r="S1452" t="s">
        <v>47</v>
      </c>
      <c r="T1452" t="s">
        <v>37</v>
      </c>
      <c r="U1452" t="s">
        <v>26</v>
      </c>
    </row>
    <row r="1453">
      <c r="A1453" s="15" t="str">
        <f t="shared" si="186"/>
        <v>E64:7b</v>
      </c>
      <c r="B1453" s="15" t="s">
        <v>273</v>
      </c>
      <c r="C1453" s="15">
        <v>6.0</v>
      </c>
      <c r="D1453" s="15">
        <v>4.0</v>
      </c>
      <c r="E1453" s="15">
        <v>7.0</v>
      </c>
      <c r="F1453" s="8" t="s">
        <v>7</v>
      </c>
      <c r="G1453" s="15" t="s">
        <v>22</v>
      </c>
      <c r="H1453" s="15" t="s">
        <v>88</v>
      </c>
      <c r="I1453" s="15" t="s">
        <v>385</v>
      </c>
      <c r="J1453" s="16">
        <v>3.0</v>
      </c>
      <c r="K1453" s="21">
        <v>-115.0</v>
      </c>
      <c r="L1453" s="21">
        <v>-142.0</v>
      </c>
      <c r="M1453" s="21">
        <v>-129.0</v>
      </c>
      <c r="N1453" s="18" t="s">
        <v>26</v>
      </c>
      <c r="O1453" s="13" t="s">
        <v>315</v>
      </c>
      <c r="P1453" t="s">
        <v>47</v>
      </c>
      <c r="Q1453" t="s">
        <v>57</v>
      </c>
      <c r="R1453" t="s">
        <v>37</v>
      </c>
      <c r="S1453" t="s">
        <v>26</v>
      </c>
      <c r="T1453" t="s">
        <v>311</v>
      </c>
      <c r="U1453" t="s">
        <v>47</v>
      </c>
    </row>
    <row r="1454">
      <c r="A1454" s="15" t="str">
        <f t="shared" si="186"/>
        <v>E64:7c</v>
      </c>
      <c r="B1454" s="15" t="s">
        <v>273</v>
      </c>
      <c r="C1454" s="15">
        <v>6.0</v>
      </c>
      <c r="D1454" s="15">
        <v>4.0</v>
      </c>
      <c r="E1454" s="15">
        <v>7.0</v>
      </c>
      <c r="F1454" s="8" t="s">
        <v>8</v>
      </c>
      <c r="G1454" s="15" t="s">
        <v>22</v>
      </c>
      <c r="H1454" s="15" t="s">
        <v>87</v>
      </c>
      <c r="I1454" s="15" t="s">
        <v>442</v>
      </c>
      <c r="J1454" s="16">
        <v>4.0</v>
      </c>
      <c r="K1454" s="21">
        <v>-144.0</v>
      </c>
      <c r="L1454" s="21">
        <v>-175.0</v>
      </c>
      <c r="M1454" s="21">
        <v>-161.0</v>
      </c>
      <c r="N1454" s="18" t="s">
        <v>26</v>
      </c>
      <c r="O1454" s="13" t="s">
        <v>379</v>
      </c>
      <c r="P1454" t="s">
        <v>276</v>
      </c>
      <c r="Q1454" t="s">
        <v>57</v>
      </c>
      <c r="R1454" t="s">
        <v>57</v>
      </c>
      <c r="S1454" t="s">
        <v>26</v>
      </c>
      <c r="T1454" t="s">
        <v>37</v>
      </c>
      <c r="U1454" t="s">
        <v>26</v>
      </c>
    </row>
    <row r="1455">
      <c r="A1455" s="15" t="str">
        <f t="shared" si="186"/>
        <v>E64:7d</v>
      </c>
      <c r="B1455" s="15" t="s">
        <v>273</v>
      </c>
      <c r="C1455" s="15">
        <v>6.0</v>
      </c>
      <c r="D1455" s="15">
        <v>4.0</v>
      </c>
      <c r="E1455" s="15">
        <v>7.0</v>
      </c>
      <c r="F1455" s="8" t="s">
        <v>9</v>
      </c>
      <c r="G1455" s="15" t="s">
        <v>22</v>
      </c>
      <c r="H1455" s="15" t="s">
        <v>90</v>
      </c>
      <c r="I1455" s="15" t="s">
        <v>396</v>
      </c>
      <c r="J1455" s="16">
        <v>1.0</v>
      </c>
      <c r="K1455" s="21">
        <v>-166.0</v>
      </c>
      <c r="L1455" s="21">
        <v>-247.0</v>
      </c>
      <c r="M1455" s="21">
        <v>-209.0</v>
      </c>
      <c r="N1455" s="18" t="s">
        <v>26</v>
      </c>
      <c r="O1455" s="13" t="s">
        <v>419</v>
      </c>
      <c r="P1455" t="s">
        <v>47</v>
      </c>
      <c r="Q1455" t="s">
        <v>47</v>
      </c>
      <c r="R1455" t="s">
        <v>57</v>
      </c>
      <c r="S1455" t="s">
        <v>26</v>
      </c>
      <c r="T1455" t="s">
        <v>26</v>
      </c>
      <c r="U1455" t="s">
        <v>26</v>
      </c>
    </row>
    <row r="1456">
      <c r="A1456" s="15" t="str">
        <f t="shared" si="186"/>
        <v>E64:7e</v>
      </c>
      <c r="B1456" s="15" t="s">
        <v>273</v>
      </c>
      <c r="C1456" s="15">
        <v>6.0</v>
      </c>
      <c r="D1456" s="15">
        <v>4.0</v>
      </c>
      <c r="E1456" s="15">
        <v>7.0</v>
      </c>
      <c r="F1456" s="8" t="s">
        <v>10</v>
      </c>
      <c r="G1456" s="15" t="s">
        <v>22</v>
      </c>
      <c r="H1456" s="15" t="s">
        <v>93</v>
      </c>
      <c r="I1456" s="15" t="s">
        <v>802</v>
      </c>
      <c r="J1456" s="16">
        <v>10.0</v>
      </c>
      <c r="K1456" s="21">
        <v>-229.0</v>
      </c>
      <c r="L1456" s="21">
        <v>-253.0</v>
      </c>
      <c r="M1456" s="21">
        <v>-239.0</v>
      </c>
      <c r="N1456" s="18" t="s">
        <v>26</v>
      </c>
      <c r="O1456" s="13" t="s">
        <v>323</v>
      </c>
      <c r="P1456" t="s">
        <v>276</v>
      </c>
      <c r="Q1456" t="s">
        <v>57</v>
      </c>
      <c r="R1456" t="s">
        <v>57</v>
      </c>
      <c r="S1456" t="s">
        <v>57</v>
      </c>
      <c r="T1456" t="s">
        <v>26</v>
      </c>
      <c r="U1456" t="s">
        <v>26</v>
      </c>
    </row>
    <row r="1457" hidden="1">
      <c r="A1457" s="15" t="str">
        <f>if(OR(G1457="Secondary Relay",G1457="Prime Relay",G1457="Citadel Class Relay"),F1457,join("",if(B1457="East Rim","E",if(B1457="South Rim","S",if(B1457="West Rim","W","N"))),C1457,D1457,":",E1457,if(F1457="S","",F1457)))</f>
        <v>E64:7</v>
      </c>
      <c r="B1457" s="15" t="s">
        <v>273</v>
      </c>
      <c r="C1457" s="15">
        <v>6.0</v>
      </c>
      <c r="D1457" s="15">
        <v>4.0</v>
      </c>
      <c r="E1457" s="15">
        <v>7.0</v>
      </c>
      <c r="F1457" s="8" t="s">
        <v>302</v>
      </c>
      <c r="G1457" s="8" t="s">
        <v>303</v>
      </c>
      <c r="H1457" s="15" t="s">
        <v>278</v>
      </c>
      <c r="I1457" s="15" t="s">
        <v>538</v>
      </c>
      <c r="J1457" s="16"/>
      <c r="K1457" s="21"/>
      <c r="L1457" s="21"/>
      <c r="M1457" s="21"/>
      <c r="N1457" s="18"/>
      <c r="O1457" s="13"/>
      <c r="P1457" t="s">
        <v>57</v>
      </c>
      <c r="Q1457" t="s">
        <v>276</v>
      </c>
      <c r="R1457" t="s">
        <v>57</v>
      </c>
      <c r="S1457" t="s">
        <v>26</v>
      </c>
      <c r="T1457" t="s">
        <v>37</v>
      </c>
      <c r="U1457" t="s">
        <v>26</v>
      </c>
    </row>
    <row r="1458" hidden="1">
      <c r="A1458" s="15" t="str">
        <f>if(OR(G1458="Secondary Relay",G1458="Prime Relay"),F1458,join("",if(B1458="East Rim","E",if(B1458="South Rim","S",if(B1458="West Rim","W","N"))),C1458,D1458,":",E1458,if(F1458="S","",F1458)))</f>
        <v>E64:8a</v>
      </c>
      <c r="B1458" s="15" t="s">
        <v>273</v>
      </c>
      <c r="C1458" s="15">
        <v>6.0</v>
      </c>
      <c r="D1458" s="15">
        <v>4.0</v>
      </c>
      <c r="E1458" s="8">
        <v>8.0</v>
      </c>
      <c r="F1458" s="8" t="s">
        <v>6</v>
      </c>
      <c r="G1458" s="15" t="s">
        <v>23</v>
      </c>
      <c r="H1458" s="15" t="s">
        <v>92</v>
      </c>
      <c r="I1458" s="15" t="s">
        <v>803</v>
      </c>
      <c r="J1458" s="16">
        <v>0.0</v>
      </c>
      <c r="K1458" s="21">
        <v>-151.0</v>
      </c>
      <c r="L1458" s="21">
        <v>-166.0</v>
      </c>
      <c r="M1458" s="21">
        <v>-159.0</v>
      </c>
      <c r="N1458" s="18" t="s">
        <v>281</v>
      </c>
      <c r="O1458" s="13" t="s">
        <v>323</v>
      </c>
      <c r="P1458" t="s">
        <v>311</v>
      </c>
      <c r="Q1458" t="s">
        <v>57</v>
      </c>
      <c r="R1458" t="s">
        <v>57</v>
      </c>
      <c r="S1458" t="s">
        <v>276</v>
      </c>
      <c r="T1458" t="s">
        <v>276</v>
      </c>
      <c r="U1458" t="s">
        <v>26</v>
      </c>
    </row>
    <row r="1459" hidden="1">
      <c r="A1459" s="15" t="str">
        <f>if(OR(G1459="Secondary Relay",G1459="Prime Relay",G1459="Citadel Class Relay"),F1459,join("",if(B1459="East Rim","E",if(B1459="South Rim","S",if(B1459="West Rim","W","N"))),C1459,D1459,":",E1459,if(F1459="S","",F1459)))</f>
        <v>E64:8</v>
      </c>
      <c r="B1459" s="15" t="s">
        <v>273</v>
      </c>
      <c r="C1459" s="15">
        <v>6.0</v>
      </c>
      <c r="D1459" s="15">
        <v>4.0</v>
      </c>
      <c r="E1459" s="15">
        <v>8.0</v>
      </c>
      <c r="F1459" s="8" t="s">
        <v>302</v>
      </c>
      <c r="G1459" s="8" t="s">
        <v>303</v>
      </c>
      <c r="H1459" s="15" t="s">
        <v>278</v>
      </c>
      <c r="I1459" s="15" t="s">
        <v>420</v>
      </c>
      <c r="J1459" s="16"/>
      <c r="K1459" s="21"/>
      <c r="L1459" s="21"/>
      <c r="M1459" s="21"/>
      <c r="N1459" s="18"/>
      <c r="O1459" s="13"/>
      <c r="P1459" t="s">
        <v>276</v>
      </c>
      <c r="Q1459" t="s">
        <v>57</v>
      </c>
      <c r="R1459" t="s">
        <v>276</v>
      </c>
      <c r="S1459" t="s">
        <v>276</v>
      </c>
      <c r="T1459" t="s">
        <v>47</v>
      </c>
      <c r="U1459" t="s">
        <v>26</v>
      </c>
    </row>
    <row r="1460">
      <c r="A1460" s="15" t="str">
        <f t="shared" ref="A1460:A1461" si="187">if(OR(G1460="Secondary Relay",G1460="Prime Relay"),F1460,join("",if(B1460="East Rim","E",if(B1460="South Rim","S",if(B1460="West Rim","W","N"))),C1460,D1460,":",E1460,if(F1460="S","",F1460)))</f>
        <v>E65:0a</v>
      </c>
      <c r="B1460" s="15" t="s">
        <v>273</v>
      </c>
      <c r="C1460" s="15">
        <v>6.0</v>
      </c>
      <c r="D1460" s="15">
        <v>5.0</v>
      </c>
      <c r="E1460" s="15">
        <v>0.0</v>
      </c>
      <c r="F1460" s="8" t="s">
        <v>6</v>
      </c>
      <c r="G1460" t="s">
        <v>22</v>
      </c>
      <c r="H1460" t="s">
        <v>89</v>
      </c>
      <c r="I1460" t="s">
        <v>416</v>
      </c>
      <c r="J1460" s="16">
        <v>6.0</v>
      </c>
      <c r="K1460" s="21">
        <v>-194.0</v>
      </c>
      <c r="L1460" s="21">
        <v>-203.0</v>
      </c>
      <c r="M1460" s="21">
        <v>-198.0</v>
      </c>
      <c r="N1460" s="18" t="s">
        <v>26</v>
      </c>
      <c r="O1460" s="13" t="s">
        <v>287</v>
      </c>
      <c r="P1460" t="s">
        <v>26</v>
      </c>
      <c r="Q1460" t="s">
        <v>276</v>
      </c>
      <c r="R1460" t="s">
        <v>57</v>
      </c>
      <c r="S1460" t="s">
        <v>57</v>
      </c>
      <c r="T1460" t="s">
        <v>37</v>
      </c>
      <c r="U1460" t="s">
        <v>57</v>
      </c>
    </row>
    <row r="1461">
      <c r="A1461" s="15" t="str">
        <f t="shared" si="187"/>
        <v>E65:0b</v>
      </c>
      <c r="B1461" s="15" t="s">
        <v>273</v>
      </c>
      <c r="C1461" s="15">
        <v>6.0</v>
      </c>
      <c r="D1461" s="15">
        <v>5.0</v>
      </c>
      <c r="E1461" s="15">
        <v>0.0</v>
      </c>
      <c r="F1461" s="8" t="s">
        <v>7</v>
      </c>
      <c r="G1461" t="s">
        <v>22</v>
      </c>
      <c r="H1461" t="s">
        <v>90</v>
      </c>
      <c r="I1461" t="s">
        <v>660</v>
      </c>
      <c r="J1461" s="16">
        <v>4.0</v>
      </c>
      <c r="K1461" s="21">
        <v>-180.0</v>
      </c>
      <c r="L1461" s="21">
        <v>-222.0</v>
      </c>
      <c r="M1461" s="21">
        <v>-200.0</v>
      </c>
      <c r="N1461" s="18" t="s">
        <v>26</v>
      </c>
      <c r="O1461" s="13" t="s">
        <v>386</v>
      </c>
      <c r="P1461" t="s">
        <v>26</v>
      </c>
      <c r="Q1461" t="s">
        <v>276</v>
      </c>
      <c r="R1461" t="s">
        <v>57</v>
      </c>
      <c r="S1461" t="s">
        <v>37</v>
      </c>
      <c r="T1461" t="s">
        <v>26</v>
      </c>
      <c r="U1461" t="s">
        <v>57</v>
      </c>
    </row>
    <row r="1462" hidden="1">
      <c r="A1462" s="15" t="str">
        <f t="shared" ref="A1462:A1463" si="188">if(OR(G1462="Secondary Relay",G1462="Prime Relay",G1462="Citadel Class Relay"),F1462,join("",if(B1462="East Rim","E",if(B1462="South Rim","S",if(B1462="West Rim","W","N"))),C1462,D1462,":",E1462,if(F1462="S","",F1462)))</f>
        <v>E65 Secondary Relay</v>
      </c>
      <c r="B1462" s="15" t="s">
        <v>273</v>
      </c>
      <c r="C1462" s="15">
        <v>6.0</v>
      </c>
      <c r="D1462" s="15">
        <v>5.0</v>
      </c>
      <c r="E1462" s="15">
        <v>0.0</v>
      </c>
      <c r="F1462" s="8" t="s">
        <v>804</v>
      </c>
      <c r="G1462" s="8" t="s">
        <v>300</v>
      </c>
      <c r="H1462" s="40"/>
      <c r="I1462" s="41"/>
      <c r="J1462" s="16"/>
      <c r="K1462" s="21"/>
      <c r="L1462" s="21"/>
      <c r="M1462" s="21"/>
      <c r="N1462" s="18"/>
      <c r="O1462" s="13"/>
      <c r="P1462" s="41"/>
      <c r="Q1462" s="41"/>
      <c r="R1462" s="41"/>
      <c r="S1462" s="41"/>
      <c r="T1462" s="41"/>
      <c r="U1462" s="41"/>
    </row>
    <row r="1463" hidden="1">
      <c r="A1463" s="15" t="str">
        <f t="shared" si="188"/>
        <v>E65:0</v>
      </c>
      <c r="B1463" s="15" t="s">
        <v>273</v>
      </c>
      <c r="C1463" s="15">
        <v>6.0</v>
      </c>
      <c r="D1463" s="15">
        <v>5.0</v>
      </c>
      <c r="E1463" s="15">
        <v>0.0</v>
      </c>
      <c r="F1463" s="8" t="s">
        <v>302</v>
      </c>
      <c r="G1463" s="8" t="s">
        <v>303</v>
      </c>
      <c r="H1463" s="15" t="s">
        <v>278</v>
      </c>
      <c r="I1463" s="15" t="s">
        <v>687</v>
      </c>
      <c r="J1463" s="16"/>
      <c r="K1463" s="21"/>
      <c r="L1463" s="21"/>
      <c r="M1463" s="21"/>
      <c r="N1463" s="18"/>
      <c r="O1463" s="13"/>
      <c r="P1463" t="s">
        <v>26</v>
      </c>
      <c r="Q1463" t="s">
        <v>276</v>
      </c>
      <c r="R1463" t="s">
        <v>57</v>
      </c>
      <c r="S1463" t="s">
        <v>26</v>
      </c>
      <c r="T1463" t="s">
        <v>37</v>
      </c>
      <c r="U1463" t="s">
        <v>37</v>
      </c>
    </row>
    <row r="1464" hidden="1">
      <c r="A1464" s="15" t="str">
        <f t="shared" ref="A1464:A1471" si="189">if(OR(G1464="Secondary Relay",G1464="Prime Relay"),F1464,join("",if(B1464="East Rim","E",if(B1464="South Rim","S",if(B1464="West Rim","W","N"))),C1464,D1464,":",E1464,if(F1464="S","",F1464)))</f>
        <v>E65:1a</v>
      </c>
      <c r="B1464" s="15" t="s">
        <v>273</v>
      </c>
      <c r="C1464" s="15">
        <v>6.0</v>
      </c>
      <c r="D1464" s="15">
        <v>5.0</v>
      </c>
      <c r="E1464" s="15">
        <v>1.0</v>
      </c>
      <c r="F1464" s="8" t="s">
        <v>6</v>
      </c>
      <c r="G1464" s="15" t="s">
        <v>23</v>
      </c>
      <c r="H1464" s="15" t="s">
        <v>278</v>
      </c>
      <c r="I1464" s="15" t="s">
        <v>400</v>
      </c>
      <c r="J1464" s="16">
        <v>0.0</v>
      </c>
      <c r="K1464" s="21">
        <v>610.0</v>
      </c>
      <c r="L1464" s="21">
        <v>571.0</v>
      </c>
      <c r="M1464" s="21">
        <v>589.0</v>
      </c>
      <c r="N1464" s="18" t="s">
        <v>26</v>
      </c>
      <c r="O1464" s="13" t="s">
        <v>417</v>
      </c>
      <c r="P1464" t="s">
        <v>47</v>
      </c>
      <c r="Q1464" t="s">
        <v>276</v>
      </c>
      <c r="R1464" t="s">
        <v>57</v>
      </c>
      <c r="S1464" t="s">
        <v>47</v>
      </c>
      <c r="T1464" t="s">
        <v>37</v>
      </c>
      <c r="U1464" t="s">
        <v>26</v>
      </c>
    </row>
    <row r="1465" hidden="1">
      <c r="A1465" s="15" t="str">
        <f t="shared" si="189"/>
        <v>E65:1b</v>
      </c>
      <c r="B1465" s="15" t="s">
        <v>273</v>
      </c>
      <c r="C1465" s="15">
        <v>6.0</v>
      </c>
      <c r="D1465" s="15">
        <v>5.0</v>
      </c>
      <c r="E1465" s="15">
        <v>1.0</v>
      </c>
      <c r="F1465" s="8" t="s">
        <v>7</v>
      </c>
      <c r="G1465" s="15" t="s">
        <v>23</v>
      </c>
      <c r="H1465" s="15" t="s">
        <v>278</v>
      </c>
      <c r="I1465" s="15" t="s">
        <v>560</v>
      </c>
      <c r="J1465" s="16">
        <v>0.0</v>
      </c>
      <c r="K1465" s="21">
        <v>482.0</v>
      </c>
      <c r="L1465" s="21">
        <v>435.0</v>
      </c>
      <c r="M1465" s="21">
        <v>460.0</v>
      </c>
      <c r="N1465" s="18" t="s">
        <v>26</v>
      </c>
      <c r="O1465" s="13" t="s">
        <v>384</v>
      </c>
      <c r="P1465" t="s">
        <v>37</v>
      </c>
      <c r="Q1465" t="s">
        <v>311</v>
      </c>
      <c r="R1465" t="s">
        <v>47</v>
      </c>
      <c r="S1465" t="s">
        <v>37</v>
      </c>
      <c r="T1465" t="s">
        <v>26</v>
      </c>
      <c r="U1465" t="s">
        <v>26</v>
      </c>
    </row>
    <row r="1466" hidden="1">
      <c r="A1466" s="15" t="str">
        <f t="shared" si="189"/>
        <v>E65:1c</v>
      </c>
      <c r="B1466" s="15" t="s">
        <v>273</v>
      </c>
      <c r="C1466" s="15">
        <v>6.0</v>
      </c>
      <c r="D1466" s="15">
        <v>5.0</v>
      </c>
      <c r="E1466" s="15">
        <v>1.0</v>
      </c>
      <c r="F1466" s="8" t="s">
        <v>8</v>
      </c>
      <c r="G1466" s="15" t="s">
        <v>23</v>
      </c>
      <c r="H1466" s="15" t="s">
        <v>278</v>
      </c>
      <c r="I1466" s="15" t="s">
        <v>699</v>
      </c>
      <c r="J1466" s="16">
        <v>2.0</v>
      </c>
      <c r="K1466" s="21">
        <v>29.0</v>
      </c>
      <c r="L1466" s="21">
        <v>-33.0</v>
      </c>
      <c r="M1466" s="21">
        <v>-2.0</v>
      </c>
      <c r="N1466" s="18">
        <v>0.12</v>
      </c>
      <c r="O1466" s="13" t="s">
        <v>307</v>
      </c>
      <c r="P1466" t="s">
        <v>57</v>
      </c>
      <c r="Q1466" t="s">
        <v>276</v>
      </c>
      <c r="R1466" t="s">
        <v>47</v>
      </c>
      <c r="S1466" t="s">
        <v>57</v>
      </c>
      <c r="T1466" t="s">
        <v>37</v>
      </c>
      <c r="U1466" t="s">
        <v>26</v>
      </c>
    </row>
    <row r="1467" hidden="1">
      <c r="A1467" s="15" t="str">
        <f t="shared" si="189"/>
        <v>E65:1d</v>
      </c>
      <c r="B1467" s="15" t="s">
        <v>273</v>
      </c>
      <c r="C1467" s="15">
        <v>6.0</v>
      </c>
      <c r="D1467" s="15">
        <v>5.0</v>
      </c>
      <c r="E1467" s="15">
        <v>1.0</v>
      </c>
      <c r="F1467" s="8" t="s">
        <v>9</v>
      </c>
      <c r="G1467" s="15" t="s">
        <v>24</v>
      </c>
      <c r="H1467" s="15" t="s">
        <v>87</v>
      </c>
      <c r="I1467" s="15" t="s">
        <v>451</v>
      </c>
      <c r="J1467" s="16">
        <v>2.0</v>
      </c>
      <c r="K1467" s="21">
        <v>7.0</v>
      </c>
      <c r="L1467" s="21">
        <v>-22.0</v>
      </c>
      <c r="M1467" s="21">
        <v>-7.0</v>
      </c>
      <c r="N1467" s="18">
        <v>0.62</v>
      </c>
      <c r="O1467" s="13" t="s">
        <v>282</v>
      </c>
      <c r="P1467" t="s">
        <v>37</v>
      </c>
      <c r="Q1467" t="s">
        <v>57</v>
      </c>
      <c r="R1467" t="s">
        <v>57</v>
      </c>
      <c r="S1467" t="s">
        <v>37</v>
      </c>
      <c r="T1467" t="s">
        <v>26</v>
      </c>
      <c r="U1467" t="s">
        <v>26</v>
      </c>
    </row>
    <row r="1468">
      <c r="A1468" s="15" t="str">
        <f t="shared" si="189"/>
        <v>E65:1e</v>
      </c>
      <c r="B1468" s="15" t="s">
        <v>273</v>
      </c>
      <c r="C1468" s="15">
        <v>6.0</v>
      </c>
      <c r="D1468" s="15">
        <v>5.0</v>
      </c>
      <c r="E1468" s="15">
        <v>1.0</v>
      </c>
      <c r="F1468" s="8" t="s">
        <v>10</v>
      </c>
      <c r="G1468" s="15" t="s">
        <v>22</v>
      </c>
      <c r="H1468" s="15" t="s">
        <v>91</v>
      </c>
      <c r="I1468" s="15" t="s">
        <v>805</v>
      </c>
      <c r="J1468" s="16">
        <v>19.0</v>
      </c>
      <c r="K1468" s="21">
        <v>-74.0</v>
      </c>
      <c r="L1468" s="21">
        <v>-92.0</v>
      </c>
      <c r="M1468" s="21">
        <v>-81.0</v>
      </c>
      <c r="N1468" s="18" t="s">
        <v>26</v>
      </c>
      <c r="O1468" s="13" t="s">
        <v>379</v>
      </c>
      <c r="P1468" t="s">
        <v>276</v>
      </c>
      <c r="Q1468" t="s">
        <v>26</v>
      </c>
      <c r="R1468" t="s">
        <v>47</v>
      </c>
      <c r="S1468" t="s">
        <v>57</v>
      </c>
      <c r="T1468" t="s">
        <v>311</v>
      </c>
      <c r="U1468" t="s">
        <v>57</v>
      </c>
    </row>
    <row r="1469">
      <c r="A1469" s="15" t="str">
        <f t="shared" si="189"/>
        <v>E65:1f</v>
      </c>
      <c r="B1469" s="15" t="s">
        <v>273</v>
      </c>
      <c r="C1469" s="15">
        <v>6.0</v>
      </c>
      <c r="D1469" s="15">
        <v>5.0</v>
      </c>
      <c r="E1469" s="15">
        <v>1.0</v>
      </c>
      <c r="F1469" s="8" t="s">
        <v>11</v>
      </c>
      <c r="G1469" s="15" t="s">
        <v>22</v>
      </c>
      <c r="H1469" s="15" t="s">
        <v>91</v>
      </c>
      <c r="I1469" s="15" t="s">
        <v>806</v>
      </c>
      <c r="J1469" s="16">
        <v>9.0</v>
      </c>
      <c r="K1469" s="21">
        <v>-110.0</v>
      </c>
      <c r="L1469" s="21">
        <v>-145.0</v>
      </c>
      <c r="M1469" s="21">
        <v>-126.0</v>
      </c>
      <c r="N1469" s="18" t="s">
        <v>26</v>
      </c>
      <c r="O1469" s="13" t="s">
        <v>419</v>
      </c>
      <c r="P1469" t="s">
        <v>37</v>
      </c>
      <c r="Q1469" t="s">
        <v>57</v>
      </c>
      <c r="R1469" t="s">
        <v>57</v>
      </c>
      <c r="S1469" t="s">
        <v>26</v>
      </c>
      <c r="T1469" t="s">
        <v>26</v>
      </c>
      <c r="U1469" t="s">
        <v>26</v>
      </c>
    </row>
    <row r="1470">
      <c r="A1470" s="15" t="str">
        <f t="shared" si="189"/>
        <v>E65:1g</v>
      </c>
      <c r="B1470" s="15" t="s">
        <v>273</v>
      </c>
      <c r="C1470" s="15">
        <v>6.0</v>
      </c>
      <c r="D1470" s="15">
        <v>5.0</v>
      </c>
      <c r="E1470" s="15">
        <v>1.0</v>
      </c>
      <c r="F1470" s="8" t="s">
        <v>12</v>
      </c>
      <c r="G1470" s="15" t="s">
        <v>22</v>
      </c>
      <c r="H1470" s="15" t="s">
        <v>88</v>
      </c>
      <c r="I1470" s="15" t="s">
        <v>274</v>
      </c>
      <c r="J1470" s="16">
        <v>6.0</v>
      </c>
      <c r="K1470" s="21">
        <v>-113.0</v>
      </c>
      <c r="L1470" s="21">
        <v>-140.0</v>
      </c>
      <c r="M1470" s="21">
        <v>-128.0</v>
      </c>
      <c r="N1470" s="18" t="s">
        <v>26</v>
      </c>
      <c r="O1470" s="13" t="s">
        <v>323</v>
      </c>
      <c r="P1470" t="s">
        <v>37</v>
      </c>
      <c r="Q1470" t="s">
        <v>26</v>
      </c>
      <c r="R1470" t="s">
        <v>37</v>
      </c>
      <c r="S1470" t="s">
        <v>26</v>
      </c>
      <c r="T1470" t="s">
        <v>26</v>
      </c>
      <c r="U1470" t="s">
        <v>26</v>
      </c>
    </row>
    <row r="1471" hidden="1">
      <c r="A1471" s="15" t="str">
        <f t="shared" si="189"/>
        <v>E65:1h</v>
      </c>
      <c r="B1471" s="15" t="s">
        <v>273</v>
      </c>
      <c r="C1471" s="15">
        <v>6.0</v>
      </c>
      <c r="D1471" s="15">
        <v>5.0</v>
      </c>
      <c r="E1471" s="15">
        <v>1.0</v>
      </c>
      <c r="F1471" s="8" t="s">
        <v>13</v>
      </c>
      <c r="G1471" s="15" t="s">
        <v>23</v>
      </c>
      <c r="H1471" s="15" t="s">
        <v>92</v>
      </c>
      <c r="I1471" s="15" t="s">
        <v>566</v>
      </c>
      <c r="J1471" s="16">
        <v>1.0</v>
      </c>
      <c r="K1471" s="21">
        <v>-242.0</v>
      </c>
      <c r="L1471" s="21">
        <v>-251.0</v>
      </c>
      <c r="M1471" s="21">
        <v>-249.0</v>
      </c>
      <c r="N1471" s="18" t="s">
        <v>281</v>
      </c>
      <c r="O1471" s="13" t="s">
        <v>293</v>
      </c>
      <c r="P1471" t="s">
        <v>276</v>
      </c>
      <c r="Q1471" t="s">
        <v>47</v>
      </c>
      <c r="R1471" t="s">
        <v>276</v>
      </c>
      <c r="S1471" t="s">
        <v>47</v>
      </c>
      <c r="T1471" t="s">
        <v>26</v>
      </c>
      <c r="U1471" t="s">
        <v>37</v>
      </c>
    </row>
    <row r="1472" hidden="1">
      <c r="A1472" s="15" t="str">
        <f>if(OR(G1472="Secondary Relay",G1472="Prime Relay",G1472="Citadel Class Relay"),F1472,join("",if(B1472="East Rim","E",if(B1472="South Rim","S",if(B1472="West Rim","W","N"))),C1472,D1472,":",E1472,if(F1472="S","",F1472)))</f>
        <v>E65:1</v>
      </c>
      <c r="B1472" s="15" t="s">
        <v>273</v>
      </c>
      <c r="C1472" s="15">
        <v>6.0</v>
      </c>
      <c r="D1472" s="15">
        <v>5.0</v>
      </c>
      <c r="E1472" s="15">
        <v>1.0</v>
      </c>
      <c r="F1472" s="8" t="s">
        <v>302</v>
      </c>
      <c r="G1472" s="8" t="s">
        <v>303</v>
      </c>
      <c r="H1472" s="15" t="s">
        <v>278</v>
      </c>
      <c r="I1472" s="15" t="s">
        <v>753</v>
      </c>
      <c r="J1472" s="16"/>
      <c r="K1472" s="21"/>
      <c r="L1472" s="21"/>
      <c r="M1472" s="21"/>
      <c r="N1472" s="18"/>
      <c r="O1472" s="13"/>
      <c r="P1472" t="s">
        <v>311</v>
      </c>
      <c r="Q1472" t="s">
        <v>37</v>
      </c>
      <c r="R1472" t="s">
        <v>276</v>
      </c>
      <c r="S1472" t="s">
        <v>47</v>
      </c>
      <c r="T1472" t="s">
        <v>57</v>
      </c>
      <c r="U1472" t="s">
        <v>26</v>
      </c>
    </row>
    <row r="1473" hidden="1">
      <c r="A1473" s="15" t="str">
        <f t="shared" ref="A1473:A1475" si="190">if(OR(G1473="Secondary Relay",G1473="Prime Relay"),F1473,join("",if(B1473="East Rim","E",if(B1473="South Rim","S",if(B1473="West Rim","W","N"))),C1473,D1473,":",E1473,if(F1473="S","",F1473)))</f>
        <v>E65:2a</v>
      </c>
      <c r="B1473" s="15" t="s">
        <v>273</v>
      </c>
      <c r="C1473" s="15">
        <v>6.0</v>
      </c>
      <c r="D1473" s="15">
        <v>5.0</v>
      </c>
      <c r="E1473" s="15">
        <v>2.0</v>
      </c>
      <c r="F1473" s="8" t="s">
        <v>6</v>
      </c>
      <c r="G1473" s="15" t="s">
        <v>23</v>
      </c>
      <c r="H1473" s="15" t="s">
        <v>87</v>
      </c>
      <c r="I1473" s="15" t="s">
        <v>367</v>
      </c>
      <c r="J1473" s="16">
        <v>0.0</v>
      </c>
      <c r="K1473" s="21">
        <v>100.0</v>
      </c>
      <c r="L1473" s="21">
        <v>94.0</v>
      </c>
      <c r="M1473" s="21">
        <v>96.0</v>
      </c>
      <c r="N1473" s="18">
        <v>0.87</v>
      </c>
      <c r="O1473" s="13" t="s">
        <v>419</v>
      </c>
      <c r="P1473" t="s">
        <v>311</v>
      </c>
      <c r="Q1473" t="s">
        <v>276</v>
      </c>
      <c r="R1473" t="s">
        <v>57</v>
      </c>
      <c r="S1473" t="s">
        <v>57</v>
      </c>
      <c r="T1473" t="s">
        <v>57</v>
      </c>
      <c r="U1473" t="s">
        <v>26</v>
      </c>
    </row>
    <row r="1474" hidden="1">
      <c r="A1474" s="15" t="str">
        <f t="shared" si="190"/>
        <v>E65:2b</v>
      </c>
      <c r="B1474" s="15" t="s">
        <v>273</v>
      </c>
      <c r="C1474" s="15">
        <v>6.0</v>
      </c>
      <c r="D1474" s="15">
        <v>5.0</v>
      </c>
      <c r="E1474" s="15">
        <v>2.0</v>
      </c>
      <c r="F1474" s="8" t="s">
        <v>7</v>
      </c>
      <c r="G1474" s="15" t="s">
        <v>23</v>
      </c>
      <c r="H1474" s="15" t="s">
        <v>92</v>
      </c>
      <c r="I1474" s="15" t="s">
        <v>624</v>
      </c>
      <c r="J1474" s="16">
        <v>2.0</v>
      </c>
      <c r="K1474" s="21">
        <v>-57.0</v>
      </c>
      <c r="L1474" s="21">
        <v>-73.0</v>
      </c>
      <c r="M1474" s="21">
        <v>-66.0</v>
      </c>
      <c r="N1474" s="18" t="s">
        <v>281</v>
      </c>
      <c r="O1474" s="13" t="s">
        <v>579</v>
      </c>
      <c r="P1474" t="s">
        <v>57</v>
      </c>
      <c r="Q1474" t="s">
        <v>311</v>
      </c>
      <c r="R1474" t="s">
        <v>276</v>
      </c>
      <c r="S1474" t="s">
        <v>47</v>
      </c>
      <c r="T1474" t="s">
        <v>26</v>
      </c>
      <c r="U1474" t="s">
        <v>26</v>
      </c>
    </row>
    <row r="1475">
      <c r="A1475" s="15" t="str">
        <f t="shared" si="190"/>
        <v>E65:2c</v>
      </c>
      <c r="B1475" s="15" t="s">
        <v>273</v>
      </c>
      <c r="C1475" s="15">
        <v>6.0</v>
      </c>
      <c r="D1475" s="15">
        <v>5.0</v>
      </c>
      <c r="E1475" s="15">
        <v>2.0</v>
      </c>
      <c r="F1475" s="8" t="s">
        <v>8</v>
      </c>
      <c r="G1475" s="15" t="s">
        <v>22</v>
      </c>
      <c r="H1475" s="15" t="s">
        <v>88</v>
      </c>
      <c r="I1475" s="15" t="s">
        <v>328</v>
      </c>
      <c r="J1475" s="16">
        <v>1.0</v>
      </c>
      <c r="K1475" s="21">
        <v>-238.0</v>
      </c>
      <c r="L1475" s="21">
        <v>-248.0</v>
      </c>
      <c r="M1475" s="21">
        <v>-243.0</v>
      </c>
      <c r="N1475" s="18" t="s">
        <v>26</v>
      </c>
      <c r="O1475" s="13" t="s">
        <v>315</v>
      </c>
      <c r="P1475" t="s">
        <v>57</v>
      </c>
      <c r="Q1475" t="s">
        <v>276</v>
      </c>
      <c r="R1475" t="s">
        <v>276</v>
      </c>
      <c r="S1475" t="s">
        <v>37</v>
      </c>
      <c r="T1475" t="s">
        <v>37</v>
      </c>
      <c r="U1475" t="s">
        <v>57</v>
      </c>
    </row>
    <row r="1476" hidden="1">
      <c r="A1476" s="15" t="str">
        <f>if(OR(G1476="Secondary Relay",G1476="Prime Relay",G1476="Citadel Class Relay"),F1476,join("",if(B1476="East Rim","E",if(B1476="South Rim","S",if(B1476="West Rim","W","N"))),C1476,D1476,":",E1476,if(F1476="S","",F1476)))</f>
        <v>E65:2</v>
      </c>
      <c r="B1476" s="15" t="s">
        <v>273</v>
      </c>
      <c r="C1476" s="15">
        <v>6.0</v>
      </c>
      <c r="D1476" s="15">
        <v>5.0</v>
      </c>
      <c r="E1476" s="15">
        <v>2.0</v>
      </c>
      <c r="F1476" s="8" t="s">
        <v>302</v>
      </c>
      <c r="G1476" s="8" t="s">
        <v>303</v>
      </c>
      <c r="H1476" s="15" t="s">
        <v>278</v>
      </c>
      <c r="I1476" s="15" t="s">
        <v>330</v>
      </c>
      <c r="J1476" s="16"/>
      <c r="K1476" s="21"/>
      <c r="L1476" s="21"/>
      <c r="M1476" s="21"/>
      <c r="N1476" s="18"/>
      <c r="O1476" s="13"/>
      <c r="P1476" t="s">
        <v>276</v>
      </c>
      <c r="Q1476" t="s">
        <v>276</v>
      </c>
      <c r="R1476" t="s">
        <v>276</v>
      </c>
      <c r="S1476" t="s">
        <v>47</v>
      </c>
      <c r="T1476" t="s">
        <v>26</v>
      </c>
      <c r="U1476" t="s">
        <v>26</v>
      </c>
    </row>
    <row r="1477" hidden="1">
      <c r="A1477" s="15" t="str">
        <f>if(OR(G1477="Secondary Relay",G1477="Prime Relay"),F1477,join("",if(B1477="East Rim","E",if(B1477="South Rim","S",if(B1477="West Rim","W","N"))),C1477,D1477,":",E1477,if(F1477="S","",F1477)))</f>
        <v>E65:3a</v>
      </c>
      <c r="B1477" s="15" t="s">
        <v>273</v>
      </c>
      <c r="C1477" s="15">
        <v>6.0</v>
      </c>
      <c r="D1477" s="15">
        <v>5.0</v>
      </c>
      <c r="E1477" s="15">
        <v>3.0</v>
      </c>
      <c r="F1477" s="8" t="s">
        <v>6</v>
      </c>
      <c r="G1477" s="15" t="s">
        <v>23</v>
      </c>
      <c r="H1477" s="15" t="s">
        <v>291</v>
      </c>
      <c r="I1477" s="15" t="s">
        <v>350</v>
      </c>
      <c r="J1477" s="16">
        <v>0.0</v>
      </c>
      <c r="K1477" s="21">
        <v>158.0</v>
      </c>
      <c r="L1477" s="21">
        <v>-145.0</v>
      </c>
      <c r="M1477" s="21">
        <v>6.0</v>
      </c>
      <c r="N1477" s="18" t="s">
        <v>26</v>
      </c>
      <c r="O1477" s="13" t="s">
        <v>419</v>
      </c>
      <c r="P1477" t="s">
        <v>276</v>
      </c>
      <c r="Q1477" t="s">
        <v>57</v>
      </c>
      <c r="R1477" t="s">
        <v>57</v>
      </c>
      <c r="S1477" t="s">
        <v>37</v>
      </c>
      <c r="T1477" t="s">
        <v>26</v>
      </c>
      <c r="U1477" t="s">
        <v>26</v>
      </c>
    </row>
    <row r="1478" hidden="1">
      <c r="A1478" s="15" t="str">
        <f>if(OR(G1478="Secondary Relay",G1478="Prime Relay",G1478="Citadel Class Relay"),F1478,join("",if(B1478="East Rim","E",if(B1478="South Rim","S",if(B1478="West Rim","W","N"))),C1478,D1478,":",E1478,if(F1478="S","",F1478)))</f>
        <v>E65:3</v>
      </c>
      <c r="B1478" s="15" t="s">
        <v>273</v>
      </c>
      <c r="C1478" s="15">
        <v>6.0</v>
      </c>
      <c r="D1478" s="15">
        <v>5.0</v>
      </c>
      <c r="E1478" s="15">
        <v>3.0</v>
      </c>
      <c r="F1478" s="8" t="s">
        <v>302</v>
      </c>
      <c r="G1478" s="8" t="s">
        <v>303</v>
      </c>
      <c r="H1478" s="15" t="s">
        <v>278</v>
      </c>
      <c r="I1478" s="15" t="s">
        <v>430</v>
      </c>
      <c r="J1478" s="16"/>
      <c r="K1478" s="21"/>
      <c r="L1478" s="21"/>
      <c r="M1478" s="21"/>
      <c r="N1478" s="18"/>
      <c r="O1478" s="13"/>
      <c r="P1478" t="s">
        <v>276</v>
      </c>
      <c r="Q1478" t="s">
        <v>26</v>
      </c>
      <c r="R1478" t="s">
        <v>276</v>
      </c>
      <c r="S1478" t="s">
        <v>37</v>
      </c>
      <c r="T1478" t="s">
        <v>57</v>
      </c>
      <c r="U1478" t="s">
        <v>26</v>
      </c>
    </row>
    <row r="1479" hidden="1">
      <c r="A1479" s="15" t="str">
        <f t="shared" ref="A1479:A1480" si="191">if(OR(G1479="Secondary Relay",G1479="Prime Relay"),F1479,join("",if(B1479="East Rim","E",if(B1479="South Rim","S",if(B1479="West Rim","W","N"))),C1479,D1479,":",E1479,if(F1479="S","",F1479)))</f>
        <v>E66:0a</v>
      </c>
      <c r="B1479" s="15" t="s">
        <v>273</v>
      </c>
      <c r="C1479" s="15">
        <v>6.0</v>
      </c>
      <c r="D1479" s="15">
        <v>6.0</v>
      </c>
      <c r="E1479" s="15">
        <v>0.0</v>
      </c>
      <c r="F1479" s="8" t="s">
        <v>6</v>
      </c>
      <c r="G1479" t="s">
        <v>22</v>
      </c>
      <c r="H1479" t="s">
        <v>92</v>
      </c>
      <c r="I1479" t="s">
        <v>385</v>
      </c>
      <c r="J1479" s="16">
        <v>0.0</v>
      </c>
      <c r="K1479" s="21">
        <v>-55.0</v>
      </c>
      <c r="L1479" s="21">
        <v>-75.0</v>
      </c>
      <c r="M1479" s="21">
        <v>-66.0</v>
      </c>
      <c r="N1479" s="18" t="s">
        <v>26</v>
      </c>
      <c r="O1479" s="13" t="s">
        <v>386</v>
      </c>
      <c r="P1479" t="s">
        <v>57</v>
      </c>
      <c r="Q1479" t="s">
        <v>26</v>
      </c>
      <c r="R1479" t="s">
        <v>57</v>
      </c>
      <c r="S1479" t="s">
        <v>57</v>
      </c>
      <c r="T1479" t="s">
        <v>26</v>
      </c>
      <c r="U1479" t="s">
        <v>26</v>
      </c>
    </row>
    <row r="1480">
      <c r="A1480" s="15" t="str">
        <f t="shared" si="191"/>
        <v>E66:0b</v>
      </c>
      <c r="B1480" s="15" t="s">
        <v>273</v>
      </c>
      <c r="C1480" s="15">
        <v>6.0</v>
      </c>
      <c r="D1480" s="15">
        <v>6.0</v>
      </c>
      <c r="E1480" s="15">
        <v>0.0</v>
      </c>
      <c r="F1480" s="8" t="s">
        <v>7</v>
      </c>
      <c r="G1480" t="s">
        <v>22</v>
      </c>
      <c r="H1480" t="s">
        <v>91</v>
      </c>
      <c r="I1480" t="s">
        <v>807</v>
      </c>
      <c r="J1480" s="16">
        <v>23.0</v>
      </c>
      <c r="K1480" s="21">
        <v>-122.0</v>
      </c>
      <c r="L1480" s="21">
        <v>-141.0</v>
      </c>
      <c r="M1480" s="21">
        <v>-131.0</v>
      </c>
      <c r="N1480" s="18" t="s">
        <v>26</v>
      </c>
      <c r="O1480" s="13" t="s">
        <v>315</v>
      </c>
      <c r="P1480" t="s">
        <v>57</v>
      </c>
      <c r="Q1480" t="s">
        <v>57</v>
      </c>
      <c r="R1480" t="s">
        <v>311</v>
      </c>
      <c r="S1480" t="s">
        <v>37</v>
      </c>
      <c r="T1480" t="s">
        <v>37</v>
      </c>
      <c r="U1480" t="s">
        <v>26</v>
      </c>
    </row>
    <row r="1481" hidden="1">
      <c r="A1481" s="15" t="str">
        <f t="shared" ref="A1481:A1482" si="192">if(OR(G1481="Secondary Relay",G1481="Prime Relay",G1481="Citadel Class Relay"),F1481,join("",if(B1481="East Rim","E",if(B1481="South Rim","S",if(B1481="West Rim","W","N"))),C1481,D1481,":",E1481,if(F1481="S","",F1481)))</f>
        <v>E66 Secondary Relay</v>
      </c>
      <c r="B1481" s="15" t="s">
        <v>273</v>
      </c>
      <c r="C1481" s="15">
        <v>6.0</v>
      </c>
      <c r="D1481" s="15">
        <v>6.0</v>
      </c>
      <c r="E1481" s="15">
        <v>0.0</v>
      </c>
      <c r="F1481" s="8" t="s">
        <v>808</v>
      </c>
      <c r="G1481" s="8" t="s">
        <v>300</v>
      </c>
      <c r="H1481" s="40"/>
      <c r="I1481" s="41"/>
      <c r="J1481" s="16"/>
      <c r="K1481" s="21"/>
      <c r="L1481" s="21"/>
      <c r="M1481" s="21"/>
      <c r="N1481" s="18"/>
      <c r="O1481" s="13"/>
      <c r="P1481" s="41"/>
      <c r="Q1481" s="41"/>
      <c r="R1481" s="41"/>
      <c r="S1481" s="41"/>
      <c r="T1481" s="41"/>
      <c r="U1481" s="41"/>
    </row>
    <row r="1482" hidden="1">
      <c r="A1482" s="15" t="str">
        <f t="shared" si="192"/>
        <v>E66:0</v>
      </c>
      <c r="B1482" s="15" t="s">
        <v>273</v>
      </c>
      <c r="C1482" s="15">
        <v>6.0</v>
      </c>
      <c r="D1482" s="15">
        <v>6.0</v>
      </c>
      <c r="E1482" s="15">
        <v>0.0</v>
      </c>
      <c r="F1482" s="8" t="s">
        <v>302</v>
      </c>
      <c r="G1482" s="8" t="s">
        <v>303</v>
      </c>
      <c r="H1482" s="15" t="s">
        <v>554</v>
      </c>
      <c r="I1482" s="15" t="s">
        <v>809</v>
      </c>
      <c r="J1482" s="16"/>
      <c r="K1482" s="21"/>
      <c r="L1482" s="21"/>
      <c r="M1482" s="21"/>
      <c r="N1482" s="18"/>
      <c r="O1482" s="13"/>
      <c r="P1482" t="s">
        <v>57</v>
      </c>
      <c r="Q1482" t="s">
        <v>276</v>
      </c>
      <c r="R1482" t="s">
        <v>47</v>
      </c>
      <c r="S1482" t="s">
        <v>47</v>
      </c>
      <c r="T1482" t="s">
        <v>26</v>
      </c>
      <c r="U1482" t="s">
        <v>57</v>
      </c>
    </row>
    <row r="1483" hidden="1">
      <c r="A1483" s="15" t="str">
        <f t="shared" ref="A1483:A1489" si="193">if(OR(G1483="Secondary Relay",G1483="Prime Relay"),F1483,join("",if(B1483="East Rim","E",if(B1483="South Rim","S",if(B1483="West Rim","W","N"))),C1483,D1483,":",E1483,if(F1483="S","",F1483)))</f>
        <v>E66:1a</v>
      </c>
      <c r="B1483" s="15" t="s">
        <v>273</v>
      </c>
      <c r="C1483" s="15">
        <v>6.0</v>
      </c>
      <c r="D1483" s="15">
        <v>6.0</v>
      </c>
      <c r="E1483" s="15">
        <v>1.0</v>
      </c>
      <c r="F1483" s="8" t="s">
        <v>6</v>
      </c>
      <c r="G1483" s="15" t="s">
        <v>23</v>
      </c>
      <c r="H1483" s="15" t="s">
        <v>88</v>
      </c>
      <c r="I1483" s="15" t="s">
        <v>471</v>
      </c>
      <c r="J1483" s="16">
        <v>1.0</v>
      </c>
      <c r="K1483" s="21">
        <v>731.0</v>
      </c>
      <c r="L1483" s="21">
        <v>648.0</v>
      </c>
      <c r="M1483" s="21">
        <v>689.0</v>
      </c>
      <c r="N1483" s="18" t="s">
        <v>26</v>
      </c>
      <c r="O1483" s="13" t="s">
        <v>297</v>
      </c>
      <c r="P1483" t="s">
        <v>57</v>
      </c>
      <c r="Q1483" t="s">
        <v>57</v>
      </c>
      <c r="R1483" t="s">
        <v>276</v>
      </c>
      <c r="S1483" t="s">
        <v>26</v>
      </c>
      <c r="T1483" t="s">
        <v>26</v>
      </c>
      <c r="U1483" t="s">
        <v>26</v>
      </c>
    </row>
    <row r="1484" hidden="1">
      <c r="A1484" s="15" t="str">
        <f t="shared" si="193"/>
        <v>E66:1b</v>
      </c>
      <c r="B1484" s="15" t="s">
        <v>273</v>
      </c>
      <c r="C1484" s="15">
        <v>6.0</v>
      </c>
      <c r="D1484" s="15">
        <v>6.0</v>
      </c>
      <c r="E1484" s="15">
        <v>1.0</v>
      </c>
      <c r="F1484" s="8" t="s">
        <v>7</v>
      </c>
      <c r="G1484" s="15" t="s">
        <v>23</v>
      </c>
      <c r="H1484" s="15" t="s">
        <v>278</v>
      </c>
      <c r="I1484" s="15" t="s">
        <v>475</v>
      </c>
      <c r="J1484" s="16">
        <v>0.0</v>
      </c>
      <c r="K1484" s="21">
        <v>674.0</v>
      </c>
      <c r="L1484" s="21">
        <v>659.0</v>
      </c>
      <c r="M1484" s="21">
        <v>668.0</v>
      </c>
      <c r="N1484" s="18" t="s">
        <v>26</v>
      </c>
      <c r="O1484" s="13" t="s">
        <v>275</v>
      </c>
      <c r="P1484" t="s">
        <v>57</v>
      </c>
      <c r="Q1484" t="s">
        <v>57</v>
      </c>
      <c r="R1484" t="s">
        <v>57</v>
      </c>
      <c r="S1484" t="s">
        <v>47</v>
      </c>
      <c r="T1484" t="s">
        <v>26</v>
      </c>
      <c r="U1484" t="s">
        <v>37</v>
      </c>
    </row>
    <row r="1485" hidden="1">
      <c r="A1485" s="15" t="str">
        <f t="shared" si="193"/>
        <v>E66:1c</v>
      </c>
      <c r="B1485" s="15" t="s">
        <v>273</v>
      </c>
      <c r="C1485" s="15">
        <v>6.0</v>
      </c>
      <c r="D1485" s="15">
        <v>6.0</v>
      </c>
      <c r="E1485" s="15">
        <v>1.0</v>
      </c>
      <c r="F1485" s="8" t="s">
        <v>8</v>
      </c>
      <c r="G1485" s="15" t="s">
        <v>23</v>
      </c>
      <c r="H1485" s="15" t="s">
        <v>87</v>
      </c>
      <c r="I1485" s="15" t="s">
        <v>748</v>
      </c>
      <c r="J1485" s="16">
        <v>1.0</v>
      </c>
      <c r="K1485" s="21">
        <v>52.0</v>
      </c>
      <c r="L1485" s="21">
        <v>-8.0</v>
      </c>
      <c r="M1485" s="21">
        <v>24.0</v>
      </c>
      <c r="N1485" s="18">
        <v>0.37</v>
      </c>
      <c r="O1485" s="13" t="s">
        <v>297</v>
      </c>
      <c r="P1485" t="s">
        <v>276</v>
      </c>
      <c r="Q1485" t="s">
        <v>311</v>
      </c>
      <c r="R1485" t="s">
        <v>47</v>
      </c>
      <c r="S1485" t="s">
        <v>37</v>
      </c>
      <c r="T1485" t="s">
        <v>26</v>
      </c>
      <c r="U1485" t="s">
        <v>37</v>
      </c>
    </row>
    <row r="1486" hidden="1">
      <c r="A1486" s="15" t="str">
        <f t="shared" si="193"/>
        <v>E66:1d</v>
      </c>
      <c r="B1486" s="15" t="s">
        <v>273</v>
      </c>
      <c r="C1486" s="15">
        <v>6.0</v>
      </c>
      <c r="D1486" s="15">
        <v>6.0</v>
      </c>
      <c r="E1486" s="15">
        <v>1.0</v>
      </c>
      <c r="F1486" s="8" t="s">
        <v>9</v>
      </c>
      <c r="G1486" s="15" t="s">
        <v>24</v>
      </c>
      <c r="H1486" s="15" t="s">
        <v>87</v>
      </c>
      <c r="I1486" s="15" t="s">
        <v>792</v>
      </c>
      <c r="J1486" s="16">
        <v>1.0</v>
      </c>
      <c r="K1486" s="21">
        <v>12.0</v>
      </c>
      <c r="L1486" s="21">
        <v>1.0</v>
      </c>
      <c r="M1486" s="21">
        <v>7.0</v>
      </c>
      <c r="N1486" s="18">
        <v>0.84</v>
      </c>
      <c r="O1486" s="13" t="s">
        <v>287</v>
      </c>
      <c r="P1486" t="s">
        <v>276</v>
      </c>
      <c r="Q1486" t="s">
        <v>57</v>
      </c>
      <c r="R1486" t="s">
        <v>57</v>
      </c>
      <c r="S1486" t="s">
        <v>26</v>
      </c>
      <c r="T1486" t="s">
        <v>26</v>
      </c>
      <c r="U1486" t="s">
        <v>26</v>
      </c>
    </row>
    <row r="1487">
      <c r="A1487" s="15" t="str">
        <f t="shared" si="193"/>
        <v>E66:1e</v>
      </c>
      <c r="B1487" s="15" t="s">
        <v>273</v>
      </c>
      <c r="C1487" s="15">
        <v>6.0</v>
      </c>
      <c r="D1487" s="15">
        <v>6.0</v>
      </c>
      <c r="E1487" s="15">
        <v>1.0</v>
      </c>
      <c r="F1487" s="8" t="s">
        <v>10</v>
      </c>
      <c r="G1487" s="15" t="s">
        <v>22</v>
      </c>
      <c r="H1487" s="15" t="s">
        <v>93</v>
      </c>
      <c r="I1487" s="15" t="s">
        <v>810</v>
      </c>
      <c r="J1487" s="16">
        <v>12.0</v>
      </c>
      <c r="K1487" s="21">
        <v>-105.0</v>
      </c>
      <c r="L1487" s="21">
        <v>-144.0</v>
      </c>
      <c r="M1487" s="21">
        <v>-124.0</v>
      </c>
      <c r="N1487" s="18" t="s">
        <v>26</v>
      </c>
      <c r="O1487" s="13" t="s">
        <v>379</v>
      </c>
      <c r="P1487" t="s">
        <v>57</v>
      </c>
      <c r="Q1487" t="s">
        <v>276</v>
      </c>
      <c r="R1487" t="s">
        <v>276</v>
      </c>
      <c r="S1487" t="s">
        <v>47</v>
      </c>
      <c r="T1487" t="s">
        <v>26</v>
      </c>
      <c r="U1487" t="s">
        <v>26</v>
      </c>
    </row>
    <row r="1488">
      <c r="A1488" s="15" t="str">
        <f t="shared" si="193"/>
        <v>E66:1f</v>
      </c>
      <c r="B1488" s="15" t="s">
        <v>273</v>
      </c>
      <c r="C1488" s="15">
        <v>6.0</v>
      </c>
      <c r="D1488" s="15">
        <v>6.0</v>
      </c>
      <c r="E1488" s="15">
        <v>1.0</v>
      </c>
      <c r="F1488" s="8" t="s">
        <v>11</v>
      </c>
      <c r="G1488" s="15" t="s">
        <v>22</v>
      </c>
      <c r="H1488" s="15" t="s">
        <v>91</v>
      </c>
      <c r="I1488" s="15" t="s">
        <v>811</v>
      </c>
      <c r="J1488" s="16">
        <v>14.0</v>
      </c>
      <c r="K1488" s="21">
        <v>-173.0</v>
      </c>
      <c r="L1488" s="21">
        <v>-201.0</v>
      </c>
      <c r="M1488" s="21">
        <v>-189.0</v>
      </c>
      <c r="N1488" s="18" t="s">
        <v>26</v>
      </c>
      <c r="O1488" s="13" t="s">
        <v>275</v>
      </c>
      <c r="P1488" t="s">
        <v>47</v>
      </c>
      <c r="Q1488" t="s">
        <v>276</v>
      </c>
      <c r="R1488" t="s">
        <v>276</v>
      </c>
      <c r="S1488" t="s">
        <v>47</v>
      </c>
      <c r="T1488" t="s">
        <v>26</v>
      </c>
      <c r="U1488" t="s">
        <v>37</v>
      </c>
    </row>
    <row r="1489">
      <c r="A1489" s="15" t="str">
        <f t="shared" si="193"/>
        <v>E66:1g</v>
      </c>
      <c r="B1489" s="15" t="s">
        <v>273</v>
      </c>
      <c r="C1489" s="15">
        <v>6.0</v>
      </c>
      <c r="D1489" s="15">
        <v>6.0</v>
      </c>
      <c r="E1489" s="15">
        <v>1.0</v>
      </c>
      <c r="F1489" s="8" t="s">
        <v>12</v>
      </c>
      <c r="G1489" s="15" t="s">
        <v>22</v>
      </c>
      <c r="H1489" s="15" t="s">
        <v>93</v>
      </c>
      <c r="I1489" s="15" t="s">
        <v>746</v>
      </c>
      <c r="J1489" s="16">
        <v>20.0</v>
      </c>
      <c r="K1489" s="21">
        <v>-205.0</v>
      </c>
      <c r="L1489" s="21">
        <v>-241.0</v>
      </c>
      <c r="M1489" s="21">
        <v>-222.0</v>
      </c>
      <c r="N1489" s="18" t="s">
        <v>26</v>
      </c>
      <c r="O1489" s="13" t="s">
        <v>313</v>
      </c>
      <c r="P1489" t="s">
        <v>57</v>
      </c>
      <c r="Q1489" t="s">
        <v>57</v>
      </c>
      <c r="R1489" t="s">
        <v>57</v>
      </c>
      <c r="S1489" t="s">
        <v>47</v>
      </c>
      <c r="T1489" t="s">
        <v>26</v>
      </c>
      <c r="U1489" t="s">
        <v>37</v>
      </c>
    </row>
    <row r="1490" hidden="1">
      <c r="A1490" s="15" t="str">
        <f>if(OR(G1490="Secondary Relay",G1490="Prime Relay",G1490="Citadel Class Relay"),F1490,join("",if(B1490="East Rim","E",if(B1490="South Rim","S",if(B1490="West Rim","W","N"))),C1490,D1490,":",E1490,if(F1490="S","",F1490)))</f>
        <v>E66:1</v>
      </c>
      <c r="B1490" s="15" t="s">
        <v>273</v>
      </c>
      <c r="C1490" s="15">
        <v>6.0</v>
      </c>
      <c r="D1490" s="15">
        <v>6.0</v>
      </c>
      <c r="E1490" s="15">
        <v>1.0</v>
      </c>
      <c r="F1490" s="8" t="s">
        <v>302</v>
      </c>
      <c r="G1490" s="8" t="s">
        <v>303</v>
      </c>
      <c r="H1490" s="15" t="s">
        <v>285</v>
      </c>
      <c r="I1490" s="15" t="s">
        <v>812</v>
      </c>
      <c r="J1490" s="16"/>
      <c r="K1490" s="21"/>
      <c r="L1490" s="21"/>
      <c r="M1490" s="21"/>
      <c r="N1490" s="18"/>
      <c r="O1490" s="13"/>
      <c r="P1490" t="s">
        <v>37</v>
      </c>
      <c r="Q1490" t="s">
        <v>276</v>
      </c>
      <c r="R1490" t="s">
        <v>276</v>
      </c>
      <c r="S1490" t="s">
        <v>57</v>
      </c>
      <c r="T1490" t="s">
        <v>26</v>
      </c>
      <c r="U1490" t="s">
        <v>26</v>
      </c>
    </row>
    <row r="1491" ht="16.5" hidden="1" customHeight="1">
      <c r="A1491" s="15" t="str">
        <f t="shared" ref="A1491:A1494" si="194">if(OR(G1491="Secondary Relay",G1491="Prime Relay"),F1491,join("",if(B1491="East Rim","E",if(B1491="South Rim","S",if(B1491="West Rim","W","N"))),C1491,D1491,":",E1491,if(F1491="S","",F1491)))</f>
        <v>N00:0a</v>
      </c>
      <c r="B1491" s="15" t="s">
        <v>813</v>
      </c>
      <c r="C1491" s="8">
        <v>0.0</v>
      </c>
      <c r="D1491" s="8">
        <v>0.0</v>
      </c>
      <c r="E1491" s="8">
        <v>0.0</v>
      </c>
      <c r="F1491" s="8" t="s">
        <v>6</v>
      </c>
      <c r="G1491" s="15" t="s">
        <v>22</v>
      </c>
      <c r="H1491" s="15" t="s">
        <v>93</v>
      </c>
      <c r="I1491" s="8" t="s">
        <v>814</v>
      </c>
      <c r="J1491" s="16">
        <v>17.0</v>
      </c>
      <c r="K1491" s="21">
        <v>-44.0</v>
      </c>
      <c r="L1491" s="21">
        <v>-57.0</v>
      </c>
      <c r="M1491" s="21">
        <v>-53.0</v>
      </c>
      <c r="N1491" s="18" t="s">
        <v>26</v>
      </c>
      <c r="O1491" s="13" t="s">
        <v>417</v>
      </c>
      <c r="P1491" t="s">
        <v>276</v>
      </c>
      <c r="Q1491" t="s">
        <v>57</v>
      </c>
      <c r="R1491" t="s">
        <v>276</v>
      </c>
      <c r="S1491" t="s">
        <v>37</v>
      </c>
      <c r="T1491" t="s">
        <v>26</v>
      </c>
      <c r="U1491" t="s">
        <v>26</v>
      </c>
    </row>
    <row r="1492" hidden="1">
      <c r="A1492" s="15" t="str">
        <f t="shared" si="194"/>
        <v>N00:0b</v>
      </c>
      <c r="B1492" s="15" t="s">
        <v>813</v>
      </c>
      <c r="C1492" s="8">
        <v>0.0</v>
      </c>
      <c r="D1492" s="8">
        <v>0.0</v>
      </c>
      <c r="E1492" s="8">
        <v>0.0</v>
      </c>
      <c r="F1492" s="8" t="s">
        <v>7</v>
      </c>
      <c r="G1492" s="8" t="s">
        <v>22</v>
      </c>
      <c r="H1492" s="8" t="s">
        <v>92</v>
      </c>
      <c r="I1492" s="8" t="s">
        <v>815</v>
      </c>
      <c r="J1492" s="16">
        <v>1.0</v>
      </c>
      <c r="K1492" s="21">
        <v>-133.0</v>
      </c>
      <c r="L1492" s="21">
        <v>-162.0</v>
      </c>
      <c r="M1492" s="21">
        <v>-148.0</v>
      </c>
      <c r="N1492" s="18" t="s">
        <v>26</v>
      </c>
      <c r="O1492" s="13" t="s">
        <v>417</v>
      </c>
      <c r="P1492" t="s">
        <v>57</v>
      </c>
      <c r="Q1492" t="s">
        <v>276</v>
      </c>
      <c r="R1492" t="s">
        <v>57</v>
      </c>
      <c r="S1492" t="s">
        <v>57</v>
      </c>
      <c r="T1492" t="s">
        <v>47</v>
      </c>
      <c r="U1492" t="s">
        <v>26</v>
      </c>
    </row>
    <row r="1493" hidden="1">
      <c r="A1493" s="15" t="str">
        <f t="shared" si="194"/>
        <v>N00:0c</v>
      </c>
      <c r="B1493" s="15" t="s">
        <v>813</v>
      </c>
      <c r="C1493" s="8">
        <v>0.0</v>
      </c>
      <c r="D1493" s="8">
        <v>0.0</v>
      </c>
      <c r="E1493" s="8">
        <v>0.0</v>
      </c>
      <c r="F1493" s="8" t="s">
        <v>8</v>
      </c>
      <c r="G1493" s="8" t="s">
        <v>22</v>
      </c>
      <c r="H1493" s="8" t="s">
        <v>89</v>
      </c>
      <c r="I1493" s="8" t="s">
        <v>816</v>
      </c>
      <c r="J1493" s="16">
        <v>3.0</v>
      </c>
      <c r="K1493" s="21">
        <v>-152.0</v>
      </c>
      <c r="L1493" s="21">
        <v>-153.0</v>
      </c>
      <c r="M1493" s="21">
        <v>-153.0</v>
      </c>
      <c r="N1493" s="18" t="s">
        <v>26</v>
      </c>
      <c r="O1493" s="13" t="s">
        <v>287</v>
      </c>
      <c r="P1493" t="s">
        <v>276</v>
      </c>
      <c r="Q1493" t="s">
        <v>57</v>
      </c>
      <c r="R1493" t="s">
        <v>47</v>
      </c>
      <c r="S1493" t="s">
        <v>47</v>
      </c>
      <c r="T1493" t="s">
        <v>26</v>
      </c>
      <c r="U1493" t="s">
        <v>37</v>
      </c>
    </row>
    <row r="1494" hidden="1">
      <c r="A1494" s="15" t="str">
        <f t="shared" si="194"/>
        <v>N00:0d</v>
      </c>
      <c r="B1494" s="15" t="s">
        <v>813</v>
      </c>
      <c r="C1494" s="8">
        <v>0.0</v>
      </c>
      <c r="D1494" s="8">
        <v>0.0</v>
      </c>
      <c r="E1494" s="8">
        <v>0.0</v>
      </c>
      <c r="F1494" s="8" t="s">
        <v>9</v>
      </c>
      <c r="G1494" s="8" t="s">
        <v>22</v>
      </c>
      <c r="H1494" s="8" t="s">
        <v>91</v>
      </c>
      <c r="I1494" s="8" t="s">
        <v>817</v>
      </c>
      <c r="J1494" s="16">
        <v>16.0</v>
      </c>
      <c r="K1494" s="21">
        <v>-220.0</v>
      </c>
      <c r="L1494" s="21">
        <v>-257.0</v>
      </c>
      <c r="M1494" s="21">
        <v>-239.0</v>
      </c>
      <c r="N1494" s="18" t="s">
        <v>26</v>
      </c>
      <c r="O1494" s="13" t="s">
        <v>313</v>
      </c>
      <c r="P1494" t="s">
        <v>276</v>
      </c>
      <c r="Q1494" t="s">
        <v>57</v>
      </c>
      <c r="R1494" t="s">
        <v>276</v>
      </c>
      <c r="S1494" t="s">
        <v>37</v>
      </c>
      <c r="T1494" t="s">
        <v>26</v>
      </c>
      <c r="U1494" t="s">
        <v>26</v>
      </c>
    </row>
    <row r="1495" hidden="1">
      <c r="A1495" s="15" t="str">
        <f t="shared" ref="A1495:A1496" si="195">if(OR(G1495="Secondary Relay",G1495="Prime Relay",G1495="Citadel Class Relay"),F1495,join("",if(B1495="East Rim","E",if(B1495="South Rim","S",if(B1495="West Rim","W","N"))),C1495,D1495,":",E1495,if(F1495="S","",F1495)))</f>
        <v>N00 Secondary Relay</v>
      </c>
      <c r="B1495" s="15" t="s">
        <v>813</v>
      </c>
      <c r="C1495" s="8">
        <v>0.0</v>
      </c>
      <c r="D1495" s="8">
        <v>0.0</v>
      </c>
      <c r="E1495" s="8">
        <v>0.0</v>
      </c>
      <c r="F1495" s="8" t="s">
        <v>818</v>
      </c>
      <c r="G1495" s="8" t="s">
        <v>300</v>
      </c>
      <c r="H1495" s="8"/>
      <c r="I1495" s="42" t="s">
        <v>819</v>
      </c>
      <c r="J1495" s="16" t="s">
        <v>301</v>
      </c>
      <c r="K1495" s="21"/>
      <c r="L1495" s="21"/>
      <c r="M1495" s="21"/>
      <c r="N1495" s="18" t="s">
        <v>301</v>
      </c>
      <c r="O1495" s="13" t="s">
        <v>301</v>
      </c>
      <c r="P1495" t="s">
        <v>301</v>
      </c>
      <c r="Q1495" t="s">
        <v>301</v>
      </c>
      <c r="R1495" t="s">
        <v>301</v>
      </c>
      <c r="S1495" t="s">
        <v>301</v>
      </c>
      <c r="T1495" t="s">
        <v>301</v>
      </c>
      <c r="U1495" t="s">
        <v>301</v>
      </c>
    </row>
    <row r="1496" hidden="1">
      <c r="A1496" s="15" t="str">
        <f t="shared" si="195"/>
        <v>N00-N32 Primary Relay</v>
      </c>
      <c r="B1496" s="15" t="s">
        <v>813</v>
      </c>
      <c r="C1496" s="15">
        <v>0.0</v>
      </c>
      <c r="D1496" s="15">
        <v>0.0</v>
      </c>
      <c r="E1496" s="8">
        <v>0.0</v>
      </c>
      <c r="F1496" s="8" t="s">
        <v>820</v>
      </c>
      <c r="G1496" s="8" t="s">
        <v>219</v>
      </c>
      <c r="H1496" s="15"/>
      <c r="I1496" s="8"/>
      <c r="J1496" s="16"/>
      <c r="K1496" s="21"/>
      <c r="L1496" s="21"/>
      <c r="M1496" s="21"/>
      <c r="N1496" s="18"/>
      <c r="O1496" s="13"/>
    </row>
    <row r="1497" hidden="1">
      <c r="A1497" s="15" t="str">
        <f t="shared" ref="A1497:A1498" si="196">if(OR(G1497="Secondary Relay",G1497="Prime Relay"),F1497,join("",if(B1497="East Rim","E",if(B1497="South Rim","S",if(B1497="West Rim","W","N"))),C1497,D1497,":",E1497,if(F1497="S","",F1497)))</f>
        <v>N00:0</v>
      </c>
      <c r="B1497" s="15" t="s">
        <v>813</v>
      </c>
      <c r="C1497" s="15">
        <v>0.0</v>
      </c>
      <c r="D1497" s="15">
        <v>0.0</v>
      </c>
      <c r="E1497" s="15">
        <v>0.0</v>
      </c>
      <c r="F1497" s="8" t="s">
        <v>302</v>
      </c>
      <c r="G1497" s="8" t="s">
        <v>303</v>
      </c>
      <c r="H1497" s="15" t="s">
        <v>285</v>
      </c>
      <c r="I1497" s="8" t="s">
        <v>821</v>
      </c>
      <c r="J1497" s="16"/>
      <c r="K1497" s="21"/>
      <c r="L1497" s="21"/>
      <c r="M1497" s="21"/>
      <c r="N1497" s="18"/>
      <c r="O1497" s="13"/>
      <c r="P1497" t="s">
        <v>57</v>
      </c>
      <c r="Q1497" t="s">
        <v>276</v>
      </c>
      <c r="R1497" t="s">
        <v>57</v>
      </c>
      <c r="S1497" t="s">
        <v>26</v>
      </c>
      <c r="T1497" t="s">
        <v>57</v>
      </c>
      <c r="U1497" t="s">
        <v>26</v>
      </c>
    </row>
    <row r="1498" hidden="1">
      <c r="A1498" s="15" t="str">
        <f t="shared" si="196"/>
        <v>N00:1a</v>
      </c>
      <c r="B1498" s="15" t="s">
        <v>813</v>
      </c>
      <c r="C1498" s="15">
        <v>0.0</v>
      </c>
      <c r="D1498" s="15">
        <v>0.0</v>
      </c>
      <c r="E1498" s="15">
        <v>1.0</v>
      </c>
      <c r="F1498" s="8" t="s">
        <v>6</v>
      </c>
      <c r="G1498" s="15" t="s">
        <v>23</v>
      </c>
      <c r="H1498" s="15" t="s">
        <v>93</v>
      </c>
      <c r="I1498" s="42" t="s">
        <v>822</v>
      </c>
      <c r="J1498" s="16">
        <v>0.0</v>
      </c>
      <c r="K1498" s="21">
        <v>362.0</v>
      </c>
      <c r="L1498" s="21">
        <v>314.0</v>
      </c>
      <c r="M1498" s="21">
        <v>337.0</v>
      </c>
      <c r="N1498" s="18" t="s">
        <v>26</v>
      </c>
      <c r="O1498" s="13" t="s">
        <v>290</v>
      </c>
      <c r="P1498" s="5" t="s">
        <v>57</v>
      </c>
      <c r="Q1498" s="5" t="s">
        <v>311</v>
      </c>
      <c r="R1498" s="5" t="s">
        <v>276</v>
      </c>
      <c r="S1498" s="5" t="s">
        <v>26</v>
      </c>
      <c r="T1498" s="5" t="s">
        <v>47</v>
      </c>
      <c r="U1498" s="5" t="s">
        <v>26</v>
      </c>
    </row>
    <row r="1499" hidden="1">
      <c r="A1499" s="15" t="str">
        <f t="shared" ref="A1499:A1501" si="197">if(OR(G1499="Secondary Relay",G1499="Prime Relay",G1499="Citadel Class Relay"),F1499,join("",if(B1499="East Rim","E",if(B1499="South Rim","S",if(B1499="West Rim","W","N"))),C1499,D1499,":",E1499,if(F1499="S","",F1499)))</f>
        <v>N00:1b</v>
      </c>
      <c r="B1499" s="15" t="s">
        <v>813</v>
      </c>
      <c r="C1499" s="15">
        <v>0.0</v>
      </c>
      <c r="D1499" s="15">
        <v>0.0</v>
      </c>
      <c r="E1499" s="15">
        <v>1.0</v>
      </c>
      <c r="F1499" s="8" t="s">
        <v>7</v>
      </c>
      <c r="G1499" s="15" t="s">
        <v>23</v>
      </c>
      <c r="H1499" s="15" t="s">
        <v>92</v>
      </c>
      <c r="I1499" s="42" t="s">
        <v>823</v>
      </c>
      <c r="J1499" s="16">
        <v>0.0</v>
      </c>
      <c r="K1499" s="21">
        <v>-101.0</v>
      </c>
      <c r="L1499" s="21">
        <v>-116.0</v>
      </c>
      <c r="M1499" s="21">
        <v>-107.0</v>
      </c>
      <c r="N1499" s="18" t="s">
        <v>281</v>
      </c>
      <c r="O1499" s="13" t="s">
        <v>313</v>
      </c>
      <c r="P1499" s="5" t="s">
        <v>57</v>
      </c>
      <c r="Q1499" s="5" t="s">
        <v>37</v>
      </c>
      <c r="R1499" s="5" t="s">
        <v>57</v>
      </c>
      <c r="S1499" s="5" t="s">
        <v>26</v>
      </c>
      <c r="T1499" s="5" t="s">
        <v>26</v>
      </c>
      <c r="U1499" s="5" t="s">
        <v>26</v>
      </c>
    </row>
    <row r="1500" hidden="1">
      <c r="A1500" s="15" t="str">
        <f t="shared" si="197"/>
        <v>N00-N50 Primary Relay</v>
      </c>
      <c r="B1500" s="15" t="s">
        <v>813</v>
      </c>
      <c r="C1500" s="15">
        <v>0.0</v>
      </c>
      <c r="D1500" s="15">
        <v>0.0</v>
      </c>
      <c r="E1500" s="15">
        <v>1.0</v>
      </c>
      <c r="F1500" s="8" t="s">
        <v>824</v>
      </c>
      <c r="G1500" s="8" t="s">
        <v>219</v>
      </c>
      <c r="H1500" s="15"/>
      <c r="I1500" s="8"/>
      <c r="J1500" s="16"/>
      <c r="K1500" s="21"/>
      <c r="L1500" s="21"/>
      <c r="M1500" s="21"/>
      <c r="N1500" s="18"/>
      <c r="O1500" s="13"/>
    </row>
    <row r="1501" hidden="1">
      <c r="A1501" s="15" t="str">
        <f t="shared" si="197"/>
        <v>N00:1</v>
      </c>
      <c r="B1501" s="15" t="s">
        <v>813</v>
      </c>
      <c r="C1501" s="15">
        <v>0.0</v>
      </c>
      <c r="D1501" s="15">
        <v>0.0</v>
      </c>
      <c r="E1501" s="15">
        <v>1.0</v>
      </c>
      <c r="F1501" s="8" t="s">
        <v>302</v>
      </c>
      <c r="G1501" s="8" t="s">
        <v>303</v>
      </c>
      <c r="H1501" s="15" t="s">
        <v>278</v>
      </c>
      <c r="I1501" s="8" t="s">
        <v>590</v>
      </c>
      <c r="J1501" s="16"/>
      <c r="K1501" s="21"/>
      <c r="L1501" s="21"/>
      <c r="M1501" s="21"/>
      <c r="N1501" s="18"/>
      <c r="O1501" s="13"/>
      <c r="P1501" t="s">
        <v>276</v>
      </c>
      <c r="Q1501" t="s">
        <v>57</v>
      </c>
      <c r="R1501" t="s">
        <v>311</v>
      </c>
      <c r="S1501" t="s">
        <v>57</v>
      </c>
      <c r="T1501" t="s">
        <v>26</v>
      </c>
      <c r="U1501" t="s">
        <v>26</v>
      </c>
    </row>
    <row r="1502" hidden="1">
      <c r="A1502" s="15" t="str">
        <f t="shared" ref="A1502:A1505" si="198">if(OR(G1502="Secondary Relay",G1502="Prime Relay"),F1502,join("",if(B1502="East Rim","E",if(B1502="South Rim","S",if(B1502="West Rim","W","N"))),C1502,D1502,":",E1502,if(F1502="S","",F1502)))</f>
        <v>N10:0a</v>
      </c>
      <c r="B1502" s="15" t="s">
        <v>813</v>
      </c>
      <c r="C1502" s="15">
        <v>1.0</v>
      </c>
      <c r="D1502" s="15">
        <v>0.0</v>
      </c>
      <c r="E1502" s="15">
        <v>0.0</v>
      </c>
      <c r="F1502" s="8" t="s">
        <v>6</v>
      </c>
      <c r="G1502" s="15" t="s">
        <v>24</v>
      </c>
      <c r="H1502" s="15" t="s">
        <v>87</v>
      </c>
      <c r="I1502" s="8" t="s">
        <v>825</v>
      </c>
      <c r="J1502" s="16">
        <v>2.0</v>
      </c>
      <c r="K1502" s="21">
        <v>25.0</v>
      </c>
      <c r="L1502" s="21">
        <v>2.0</v>
      </c>
      <c r="M1502" s="21">
        <v>16.0</v>
      </c>
      <c r="N1502" s="18">
        <v>0.76</v>
      </c>
      <c r="O1502" s="13" t="s">
        <v>389</v>
      </c>
      <c r="P1502" t="s">
        <v>57</v>
      </c>
      <c r="Q1502" t="s">
        <v>276</v>
      </c>
      <c r="R1502" t="s">
        <v>276</v>
      </c>
      <c r="S1502" t="s">
        <v>57</v>
      </c>
      <c r="T1502" t="s">
        <v>37</v>
      </c>
      <c r="U1502" t="s">
        <v>26</v>
      </c>
    </row>
    <row r="1503" hidden="1">
      <c r="A1503" s="15" t="str">
        <f t="shared" si="198"/>
        <v>N10:0b</v>
      </c>
      <c r="B1503" s="15" t="s">
        <v>813</v>
      </c>
      <c r="C1503" s="15">
        <v>1.0</v>
      </c>
      <c r="D1503" s="15">
        <v>0.0</v>
      </c>
      <c r="E1503" s="15">
        <v>0.0</v>
      </c>
      <c r="F1503" s="8" t="s">
        <v>7</v>
      </c>
      <c r="G1503" s="15" t="s">
        <v>22</v>
      </c>
      <c r="H1503" s="15" t="s">
        <v>88</v>
      </c>
      <c r="I1503" s="8" t="s">
        <v>815</v>
      </c>
      <c r="J1503" s="16">
        <v>5.0</v>
      </c>
      <c r="K1503" s="21">
        <v>-108.0</v>
      </c>
      <c r="L1503" s="21">
        <v>-136.0</v>
      </c>
      <c r="M1503" s="21">
        <v>-120.0</v>
      </c>
      <c r="N1503" s="18" t="s">
        <v>26</v>
      </c>
      <c r="O1503" s="13" t="s">
        <v>293</v>
      </c>
      <c r="P1503" t="s">
        <v>57</v>
      </c>
      <c r="Q1503" t="s">
        <v>276</v>
      </c>
      <c r="R1503" t="s">
        <v>57</v>
      </c>
      <c r="S1503" t="s">
        <v>276</v>
      </c>
      <c r="T1503" t="s">
        <v>26</v>
      </c>
      <c r="U1503" t="s">
        <v>37</v>
      </c>
    </row>
    <row r="1504" hidden="1">
      <c r="A1504" s="15" t="str">
        <f t="shared" si="198"/>
        <v>N10:0c</v>
      </c>
      <c r="B1504" s="15" t="s">
        <v>813</v>
      </c>
      <c r="C1504" s="15">
        <v>1.0</v>
      </c>
      <c r="D1504" s="15">
        <v>0.0</v>
      </c>
      <c r="E1504" s="15">
        <v>0.0</v>
      </c>
      <c r="F1504" s="8" t="s">
        <v>8</v>
      </c>
      <c r="G1504" s="15" t="s">
        <v>22</v>
      </c>
      <c r="H1504" s="15" t="s">
        <v>90</v>
      </c>
      <c r="I1504" s="8" t="s">
        <v>826</v>
      </c>
      <c r="J1504" s="16">
        <v>7.0</v>
      </c>
      <c r="K1504" s="21">
        <v>-184.0</v>
      </c>
      <c r="L1504" s="21">
        <v>-190.0</v>
      </c>
      <c r="M1504" s="21">
        <v>-187.0</v>
      </c>
      <c r="N1504" s="18" t="s">
        <v>26</v>
      </c>
      <c r="O1504" s="13" t="s">
        <v>379</v>
      </c>
      <c r="P1504" t="s">
        <v>276</v>
      </c>
      <c r="Q1504" t="s">
        <v>57</v>
      </c>
      <c r="R1504" t="s">
        <v>57</v>
      </c>
      <c r="S1504" t="s">
        <v>47</v>
      </c>
      <c r="T1504" t="s">
        <v>26</v>
      </c>
      <c r="U1504" t="s">
        <v>37</v>
      </c>
    </row>
    <row r="1505" hidden="1">
      <c r="A1505" s="15" t="str">
        <f t="shared" si="198"/>
        <v>N10:0d</v>
      </c>
      <c r="B1505" s="15" t="s">
        <v>813</v>
      </c>
      <c r="C1505" s="15">
        <v>1.0</v>
      </c>
      <c r="D1505" s="15">
        <v>0.0</v>
      </c>
      <c r="E1505" s="15">
        <v>0.0</v>
      </c>
      <c r="F1505" s="8" t="s">
        <v>9</v>
      </c>
      <c r="G1505" s="15" t="s">
        <v>22</v>
      </c>
      <c r="H1505" s="15" t="s">
        <v>93</v>
      </c>
      <c r="I1505" s="8" t="s">
        <v>827</v>
      </c>
      <c r="J1505" s="16">
        <v>11.0</v>
      </c>
      <c r="K1505" s="21">
        <v>-247.0</v>
      </c>
      <c r="L1505" s="21">
        <v>-252.0</v>
      </c>
      <c r="M1505" s="21">
        <v>-248.0</v>
      </c>
      <c r="N1505" s="18" t="s">
        <v>26</v>
      </c>
      <c r="O1505" s="13" t="s">
        <v>313</v>
      </c>
      <c r="P1505" t="s">
        <v>311</v>
      </c>
      <c r="Q1505" t="s">
        <v>57</v>
      </c>
      <c r="R1505" t="s">
        <v>311</v>
      </c>
      <c r="S1505" t="s">
        <v>311</v>
      </c>
      <c r="T1505" t="s">
        <v>26</v>
      </c>
      <c r="U1505" t="s">
        <v>26</v>
      </c>
    </row>
    <row r="1506" hidden="1">
      <c r="A1506" s="15" t="str">
        <f t="shared" ref="A1506:A1507" si="199">if(OR(G1506="Secondary Relay",G1506="Prime Relay",G1506="Citadel Class Relay"),F1506,join("",if(B1506="East Rim","E",if(B1506="South Rim","S",if(B1506="West Rim","W","N"))),C1506,D1506,":",E1506,if(F1506="S","",F1506)))</f>
        <v>N10 Secondary Relay</v>
      </c>
      <c r="B1506" s="15" t="s">
        <v>813</v>
      </c>
      <c r="C1506" s="15">
        <v>1.0</v>
      </c>
      <c r="D1506" s="15">
        <v>0.0</v>
      </c>
      <c r="E1506" s="15">
        <v>0.0</v>
      </c>
      <c r="F1506" s="8" t="s">
        <v>828</v>
      </c>
      <c r="G1506" s="8" t="s">
        <v>300</v>
      </c>
      <c r="H1506" s="38"/>
      <c r="I1506" s="43" t="s">
        <v>819</v>
      </c>
      <c r="J1506" s="16"/>
      <c r="K1506" s="21"/>
      <c r="L1506" s="21"/>
      <c r="M1506" s="21"/>
      <c r="N1506" s="18"/>
      <c r="O1506" s="13"/>
      <c r="P1506" s="38"/>
      <c r="Q1506" s="38"/>
      <c r="R1506" s="38"/>
      <c r="S1506" s="38"/>
      <c r="T1506" s="38"/>
      <c r="U1506" s="38"/>
    </row>
    <row r="1507" hidden="1">
      <c r="A1507" s="15" t="str">
        <f t="shared" si="199"/>
        <v>N10:0</v>
      </c>
      <c r="B1507" s="15" t="s">
        <v>813</v>
      </c>
      <c r="C1507" s="15">
        <v>1.0</v>
      </c>
      <c r="D1507" s="15">
        <v>0.0</v>
      </c>
      <c r="E1507" s="15">
        <v>0.0</v>
      </c>
      <c r="F1507" s="8" t="s">
        <v>302</v>
      </c>
      <c r="G1507" s="8" t="s">
        <v>303</v>
      </c>
      <c r="H1507" s="15" t="s">
        <v>278</v>
      </c>
      <c r="I1507" s="8" t="s">
        <v>829</v>
      </c>
      <c r="J1507" s="16"/>
      <c r="K1507" s="21"/>
      <c r="L1507" s="21"/>
      <c r="M1507" s="21"/>
      <c r="N1507" s="18"/>
      <c r="O1507" s="13"/>
      <c r="P1507" t="s">
        <v>47</v>
      </c>
      <c r="Q1507" t="s">
        <v>276</v>
      </c>
      <c r="R1507" t="s">
        <v>37</v>
      </c>
      <c r="S1507" t="s">
        <v>26</v>
      </c>
      <c r="T1507" t="s">
        <v>47</v>
      </c>
      <c r="U1507" t="s">
        <v>26</v>
      </c>
    </row>
    <row r="1508" hidden="1">
      <c r="A1508" s="15" t="str">
        <f t="shared" ref="A1508:A1512" si="200">if(OR(G1508="Secondary Relay",G1508="Prime Relay"),F1508,join("",if(B1508="East Rim","E",if(B1508="South Rim","S",if(B1508="West Rim","W","N"))),C1508,D1508,":",E1508,if(F1508="S","",F1508)))</f>
        <v>N10:1a</v>
      </c>
      <c r="B1508" s="15" t="s">
        <v>813</v>
      </c>
      <c r="C1508" s="15">
        <v>1.0</v>
      </c>
      <c r="D1508" s="15">
        <v>0.0</v>
      </c>
      <c r="E1508" s="15">
        <v>1.0</v>
      </c>
      <c r="F1508" s="8" t="s">
        <v>6</v>
      </c>
      <c r="G1508" s="15" t="s">
        <v>23</v>
      </c>
      <c r="H1508" s="15" t="s">
        <v>88</v>
      </c>
      <c r="I1508" s="8" t="s">
        <v>830</v>
      </c>
      <c r="J1508" s="16">
        <v>2.0</v>
      </c>
      <c r="K1508" s="21">
        <v>1015.0</v>
      </c>
      <c r="L1508" s="21">
        <v>922.0</v>
      </c>
      <c r="M1508" s="21">
        <v>970.0</v>
      </c>
      <c r="N1508" s="18" t="s">
        <v>26</v>
      </c>
      <c r="O1508" s="13" t="s">
        <v>494</v>
      </c>
      <c r="P1508" t="s">
        <v>276</v>
      </c>
      <c r="Q1508" t="s">
        <v>57</v>
      </c>
      <c r="R1508" t="s">
        <v>276</v>
      </c>
      <c r="S1508" t="s">
        <v>47</v>
      </c>
      <c r="T1508" t="s">
        <v>26</v>
      </c>
      <c r="U1508" t="s">
        <v>26</v>
      </c>
    </row>
    <row r="1509" hidden="1">
      <c r="A1509" s="15" t="str">
        <f t="shared" si="200"/>
        <v>N10:1b</v>
      </c>
      <c r="B1509" s="15" t="s">
        <v>813</v>
      </c>
      <c r="C1509" s="15">
        <v>1.0</v>
      </c>
      <c r="D1509" s="15">
        <v>0.0</v>
      </c>
      <c r="E1509" s="15">
        <v>1.0</v>
      </c>
      <c r="F1509" s="8" t="s">
        <v>7</v>
      </c>
      <c r="G1509" s="15" t="s">
        <v>23</v>
      </c>
      <c r="H1509" s="15" t="s">
        <v>93</v>
      </c>
      <c r="I1509" s="8" t="s">
        <v>831</v>
      </c>
      <c r="J1509" s="16">
        <v>2.0</v>
      </c>
      <c r="K1509" s="21">
        <v>745.0</v>
      </c>
      <c r="L1509" s="21">
        <v>564.0</v>
      </c>
      <c r="M1509" s="21">
        <v>656.0</v>
      </c>
      <c r="N1509" s="18" t="s">
        <v>26</v>
      </c>
      <c r="O1509" s="13" t="s">
        <v>325</v>
      </c>
      <c r="P1509" t="s">
        <v>57</v>
      </c>
      <c r="Q1509" t="s">
        <v>276</v>
      </c>
      <c r="R1509" t="s">
        <v>276</v>
      </c>
      <c r="S1509" t="s">
        <v>37</v>
      </c>
      <c r="T1509" t="s">
        <v>57</v>
      </c>
      <c r="U1509" t="s">
        <v>26</v>
      </c>
    </row>
    <row r="1510" hidden="1">
      <c r="A1510" s="15" t="str">
        <f t="shared" si="200"/>
        <v>N10:1c</v>
      </c>
      <c r="B1510" s="15" t="s">
        <v>813</v>
      </c>
      <c r="C1510" s="15">
        <v>1.0</v>
      </c>
      <c r="D1510" s="15">
        <v>0.0</v>
      </c>
      <c r="E1510" s="15">
        <v>1.0</v>
      </c>
      <c r="F1510" s="8" t="s">
        <v>8</v>
      </c>
      <c r="G1510" s="15" t="s">
        <v>23</v>
      </c>
      <c r="H1510" s="15" t="s">
        <v>278</v>
      </c>
      <c r="I1510" s="8" t="s">
        <v>832</v>
      </c>
      <c r="J1510" s="16">
        <v>0.0</v>
      </c>
      <c r="K1510" s="21">
        <v>48.0</v>
      </c>
      <c r="L1510" s="21">
        <v>-61.0</v>
      </c>
      <c r="M1510" s="21">
        <v>-9.0</v>
      </c>
      <c r="N1510" s="18" t="s">
        <v>26</v>
      </c>
      <c r="O1510" s="13" t="s">
        <v>384</v>
      </c>
      <c r="P1510" t="s">
        <v>47</v>
      </c>
      <c r="Q1510" t="s">
        <v>276</v>
      </c>
      <c r="R1510" t="s">
        <v>57</v>
      </c>
      <c r="S1510" t="s">
        <v>47</v>
      </c>
      <c r="T1510" t="s">
        <v>26</v>
      </c>
      <c r="U1510" t="s">
        <v>26</v>
      </c>
    </row>
    <row r="1511" hidden="1">
      <c r="A1511" s="15" t="str">
        <f t="shared" si="200"/>
        <v>N10:1d</v>
      </c>
      <c r="B1511" s="15" t="s">
        <v>813</v>
      </c>
      <c r="C1511" s="15">
        <v>1.0</v>
      </c>
      <c r="D1511" s="15">
        <v>0.0</v>
      </c>
      <c r="E1511" s="15">
        <v>1.0</v>
      </c>
      <c r="F1511" s="8" t="s">
        <v>9</v>
      </c>
      <c r="G1511" s="15" t="s">
        <v>22</v>
      </c>
      <c r="H1511" s="15" t="s">
        <v>93</v>
      </c>
      <c r="I1511" s="8" t="s">
        <v>833</v>
      </c>
      <c r="J1511" s="16">
        <v>20.0</v>
      </c>
      <c r="K1511" s="21">
        <v>-67.0</v>
      </c>
      <c r="L1511" s="21">
        <v>-147.0</v>
      </c>
      <c r="M1511" s="21">
        <v>-109.0</v>
      </c>
      <c r="N1511" s="18" t="s">
        <v>26</v>
      </c>
      <c r="O1511" s="13" t="s">
        <v>386</v>
      </c>
      <c r="P1511" t="s">
        <v>57</v>
      </c>
      <c r="Q1511" t="s">
        <v>276</v>
      </c>
      <c r="R1511" t="s">
        <v>57</v>
      </c>
      <c r="S1511" t="s">
        <v>37</v>
      </c>
      <c r="T1511" t="s">
        <v>37</v>
      </c>
      <c r="U1511" t="s">
        <v>26</v>
      </c>
    </row>
    <row r="1512" hidden="1">
      <c r="A1512" s="15" t="str">
        <f t="shared" si="200"/>
        <v>N10:1e</v>
      </c>
      <c r="B1512" s="15" t="s">
        <v>813</v>
      </c>
      <c r="C1512" s="15">
        <v>1.0</v>
      </c>
      <c r="D1512" s="15">
        <v>0.0</v>
      </c>
      <c r="E1512" s="15">
        <v>1.0</v>
      </c>
      <c r="F1512" s="8" t="s">
        <v>10</v>
      </c>
      <c r="G1512" s="15" t="s">
        <v>22</v>
      </c>
      <c r="H1512" s="15" t="s">
        <v>93</v>
      </c>
      <c r="I1512" s="8" t="s">
        <v>834</v>
      </c>
      <c r="J1512" s="16">
        <v>5.0</v>
      </c>
      <c r="K1512" s="21">
        <v>-225.0</v>
      </c>
      <c r="L1512" s="21">
        <v>-254.0</v>
      </c>
      <c r="M1512" s="21">
        <v>-239.0</v>
      </c>
      <c r="N1512" s="18" t="s">
        <v>26</v>
      </c>
      <c r="O1512" s="13" t="s">
        <v>323</v>
      </c>
      <c r="P1512" t="s">
        <v>47</v>
      </c>
      <c r="Q1512" t="s">
        <v>311</v>
      </c>
      <c r="R1512" t="s">
        <v>57</v>
      </c>
      <c r="S1512" t="s">
        <v>57</v>
      </c>
      <c r="T1512" t="s">
        <v>26</v>
      </c>
      <c r="U1512" t="s">
        <v>57</v>
      </c>
    </row>
    <row r="1513" hidden="1">
      <c r="A1513" s="15" t="str">
        <f>if(OR(G1513="Secondary Relay",G1513="Prime Relay",G1513="Citadel Class Relay"),F1513,join("",if(B1513="East Rim","E",if(B1513="South Rim","S",if(B1513="West Rim","W","N"))),C1513,D1513,":",E1513,if(F1513="S","",F1513)))</f>
        <v>N10:1</v>
      </c>
      <c r="B1513" s="15" t="s">
        <v>813</v>
      </c>
      <c r="C1513" s="15">
        <v>1.0</v>
      </c>
      <c r="D1513" s="15">
        <v>0.0</v>
      </c>
      <c r="E1513" s="15">
        <v>1.0</v>
      </c>
      <c r="F1513" s="8" t="s">
        <v>302</v>
      </c>
      <c r="G1513" s="8" t="s">
        <v>303</v>
      </c>
      <c r="H1513" s="15" t="s">
        <v>278</v>
      </c>
      <c r="I1513" s="8" t="s">
        <v>410</v>
      </c>
      <c r="J1513" s="16"/>
      <c r="K1513" s="21"/>
      <c r="L1513" s="21"/>
      <c r="M1513" s="21"/>
      <c r="N1513" s="18"/>
      <c r="O1513" s="13"/>
      <c r="P1513" t="s">
        <v>37</v>
      </c>
      <c r="Q1513" t="s">
        <v>311</v>
      </c>
      <c r="R1513" t="s">
        <v>311</v>
      </c>
      <c r="S1513" t="s">
        <v>26</v>
      </c>
      <c r="T1513" t="s">
        <v>26</v>
      </c>
      <c r="U1513" t="s">
        <v>26</v>
      </c>
    </row>
    <row r="1514" hidden="1">
      <c r="A1514" s="15" t="str">
        <f t="shared" ref="A1514:A1520" si="201">if(OR(G1514="Secondary Relay",G1514="Prime Relay"),F1514,join("",if(B1514="East Rim","E",if(B1514="South Rim","S",if(B1514="West Rim","W","N"))),C1514,D1514,":",E1514,if(F1514="S","",F1514)))</f>
        <v>N10:2a</v>
      </c>
      <c r="B1514" s="15" t="s">
        <v>813</v>
      </c>
      <c r="C1514" s="15">
        <v>1.0</v>
      </c>
      <c r="D1514" s="15">
        <v>0.0</v>
      </c>
      <c r="E1514" s="15">
        <v>2.0</v>
      </c>
      <c r="F1514" s="8" t="s">
        <v>6</v>
      </c>
      <c r="G1514" t="s">
        <v>23</v>
      </c>
      <c r="H1514" t="s">
        <v>93</v>
      </c>
      <c r="I1514" s="42" t="s">
        <v>835</v>
      </c>
      <c r="J1514" s="16">
        <v>2.0</v>
      </c>
      <c r="K1514" s="21">
        <v>746.0</v>
      </c>
      <c r="L1514" s="21">
        <v>703.0</v>
      </c>
      <c r="M1514" s="21">
        <v>724.0</v>
      </c>
      <c r="N1514" s="18" t="s">
        <v>26</v>
      </c>
      <c r="O1514" s="13" t="s">
        <v>325</v>
      </c>
      <c r="P1514" s="5" t="s">
        <v>47</v>
      </c>
      <c r="Q1514" s="5" t="s">
        <v>276</v>
      </c>
      <c r="R1514" s="5" t="s">
        <v>57</v>
      </c>
      <c r="S1514" s="5" t="s">
        <v>47</v>
      </c>
      <c r="T1514" s="5" t="s">
        <v>26</v>
      </c>
      <c r="U1514" s="5" t="s">
        <v>26</v>
      </c>
    </row>
    <row r="1515" hidden="1">
      <c r="A1515" s="15" t="str">
        <f t="shared" si="201"/>
        <v>N10:2b</v>
      </c>
      <c r="B1515" s="15" t="s">
        <v>813</v>
      </c>
      <c r="C1515" s="15">
        <v>1.0</v>
      </c>
      <c r="D1515" s="15">
        <v>0.0</v>
      </c>
      <c r="E1515" s="15">
        <v>2.0</v>
      </c>
      <c r="F1515" s="8" t="s">
        <v>7</v>
      </c>
      <c r="G1515" t="s">
        <v>23</v>
      </c>
      <c r="H1515" t="s">
        <v>88</v>
      </c>
      <c r="I1515" s="42" t="s">
        <v>836</v>
      </c>
      <c r="J1515" s="16">
        <v>1.0</v>
      </c>
      <c r="K1515" s="21">
        <v>704.0</v>
      </c>
      <c r="L1515" s="21">
        <v>640.0</v>
      </c>
      <c r="M1515" s="21">
        <v>674.0</v>
      </c>
      <c r="N1515" s="18" t="s">
        <v>26</v>
      </c>
      <c r="O1515" s="13" t="s">
        <v>351</v>
      </c>
      <c r="P1515" s="5" t="s">
        <v>57</v>
      </c>
      <c r="Q1515" s="5" t="s">
        <v>57</v>
      </c>
      <c r="R1515" s="5" t="s">
        <v>57</v>
      </c>
      <c r="S1515" s="5" t="s">
        <v>57</v>
      </c>
      <c r="T1515" s="5" t="s">
        <v>26</v>
      </c>
      <c r="U1515" s="5" t="s">
        <v>26</v>
      </c>
    </row>
    <row r="1516" hidden="1">
      <c r="A1516" s="15" t="str">
        <f t="shared" si="201"/>
        <v>N10:2c</v>
      </c>
      <c r="B1516" s="15" t="s">
        <v>813</v>
      </c>
      <c r="C1516" s="15">
        <v>1.0</v>
      </c>
      <c r="D1516" s="15">
        <v>0.0</v>
      </c>
      <c r="E1516" s="15">
        <v>2.0</v>
      </c>
      <c r="F1516" s="8" t="s">
        <v>8</v>
      </c>
      <c r="G1516" t="s">
        <v>23</v>
      </c>
      <c r="H1516" t="s">
        <v>88</v>
      </c>
      <c r="I1516" s="42" t="s">
        <v>836</v>
      </c>
      <c r="J1516" s="16">
        <v>0.0</v>
      </c>
      <c r="K1516" s="21">
        <v>1527.0</v>
      </c>
      <c r="L1516" s="21">
        <v>539.0</v>
      </c>
      <c r="M1516" s="21">
        <v>1035.0</v>
      </c>
      <c r="N1516" s="18" t="s">
        <v>26</v>
      </c>
      <c r="O1516" s="13" t="s">
        <v>567</v>
      </c>
      <c r="P1516" s="5" t="s">
        <v>26</v>
      </c>
      <c r="Q1516" s="5" t="s">
        <v>57</v>
      </c>
      <c r="R1516" s="5" t="s">
        <v>57</v>
      </c>
      <c r="S1516" s="5" t="s">
        <v>47</v>
      </c>
      <c r="T1516" s="5" t="s">
        <v>26</v>
      </c>
      <c r="U1516" s="5" t="s">
        <v>47</v>
      </c>
    </row>
    <row r="1517" hidden="1">
      <c r="A1517" s="15" t="str">
        <f t="shared" si="201"/>
        <v>N10:2d</v>
      </c>
      <c r="B1517" s="15" t="s">
        <v>813</v>
      </c>
      <c r="C1517" s="15">
        <v>1.0</v>
      </c>
      <c r="D1517" s="15">
        <v>0.0</v>
      </c>
      <c r="E1517" s="15">
        <v>2.0</v>
      </c>
      <c r="F1517" s="8" t="s">
        <v>9</v>
      </c>
      <c r="G1517" t="s">
        <v>24</v>
      </c>
      <c r="H1517" t="s">
        <v>87</v>
      </c>
      <c r="I1517" s="42" t="s">
        <v>837</v>
      </c>
      <c r="J1517" s="16">
        <v>1.0</v>
      </c>
      <c r="K1517" s="21">
        <v>25.0</v>
      </c>
      <c r="L1517" s="21">
        <v>25.0</v>
      </c>
      <c r="M1517" s="21">
        <v>27.0</v>
      </c>
      <c r="N1517" s="18">
        <v>0.82</v>
      </c>
      <c r="O1517" s="13" t="s">
        <v>419</v>
      </c>
      <c r="P1517" s="5" t="s">
        <v>57</v>
      </c>
      <c r="Q1517" s="5" t="s">
        <v>37</v>
      </c>
      <c r="R1517" s="5" t="s">
        <v>57</v>
      </c>
      <c r="S1517" s="5" t="s">
        <v>57</v>
      </c>
      <c r="T1517" s="5" t="s">
        <v>26</v>
      </c>
      <c r="U1517" s="5" t="s">
        <v>26</v>
      </c>
    </row>
    <row r="1518" hidden="1">
      <c r="A1518" s="15" t="str">
        <f t="shared" si="201"/>
        <v>N10:2e</v>
      </c>
      <c r="B1518" s="15" t="s">
        <v>813</v>
      </c>
      <c r="C1518" s="15">
        <v>1.0</v>
      </c>
      <c r="D1518" s="15">
        <v>0.0</v>
      </c>
      <c r="E1518" s="15">
        <v>2.0</v>
      </c>
      <c r="F1518" s="8" t="s">
        <v>10</v>
      </c>
      <c r="G1518" t="s">
        <v>24</v>
      </c>
      <c r="H1518" t="s">
        <v>87</v>
      </c>
      <c r="I1518" s="42" t="s">
        <v>831</v>
      </c>
      <c r="J1518" s="16">
        <v>2.0</v>
      </c>
      <c r="K1518" s="21">
        <v>23.0</v>
      </c>
      <c r="L1518" s="21">
        <v>-10.0</v>
      </c>
      <c r="M1518" s="21">
        <v>6.0</v>
      </c>
      <c r="N1518" s="18">
        <v>0.93</v>
      </c>
      <c r="O1518" s="13" t="s">
        <v>579</v>
      </c>
      <c r="P1518" s="5" t="s">
        <v>47</v>
      </c>
      <c r="Q1518" s="5" t="s">
        <v>276</v>
      </c>
      <c r="R1518" s="5" t="s">
        <v>47</v>
      </c>
      <c r="S1518" s="5" t="s">
        <v>26</v>
      </c>
      <c r="T1518" s="5" t="s">
        <v>57</v>
      </c>
      <c r="U1518" s="5" t="s">
        <v>26</v>
      </c>
    </row>
    <row r="1519" hidden="1">
      <c r="A1519" s="15" t="str">
        <f t="shared" si="201"/>
        <v>N10:2f</v>
      </c>
      <c r="B1519" s="15" t="s">
        <v>813</v>
      </c>
      <c r="C1519" s="15">
        <v>1.0</v>
      </c>
      <c r="D1519" s="15">
        <v>0.0</v>
      </c>
      <c r="E1519" s="15">
        <v>2.0</v>
      </c>
      <c r="F1519" s="8" t="s">
        <v>11</v>
      </c>
      <c r="G1519" t="s">
        <v>22</v>
      </c>
      <c r="H1519" t="s">
        <v>90</v>
      </c>
      <c r="I1519" s="42" t="s">
        <v>838</v>
      </c>
      <c r="J1519" s="16">
        <v>9.0</v>
      </c>
      <c r="K1519" s="21">
        <v>-4.0</v>
      </c>
      <c r="L1519" s="21">
        <v>-84.0</v>
      </c>
      <c r="M1519" s="21">
        <v>-46.0</v>
      </c>
      <c r="N1519" s="18" t="s">
        <v>26</v>
      </c>
      <c r="O1519" s="13" t="s">
        <v>293</v>
      </c>
      <c r="P1519" s="5" t="s">
        <v>57</v>
      </c>
      <c r="Q1519" s="5" t="s">
        <v>276</v>
      </c>
      <c r="R1519" s="5" t="s">
        <v>37</v>
      </c>
      <c r="S1519" s="5" t="s">
        <v>47</v>
      </c>
      <c r="T1519" s="5" t="s">
        <v>276</v>
      </c>
      <c r="U1519" s="5" t="s">
        <v>26</v>
      </c>
    </row>
    <row r="1520" hidden="1">
      <c r="A1520" s="15" t="str">
        <f t="shared" si="201"/>
        <v>N10:2g</v>
      </c>
      <c r="B1520" s="15" t="s">
        <v>813</v>
      </c>
      <c r="C1520" s="15">
        <v>1.0</v>
      </c>
      <c r="D1520" s="15">
        <v>0.0</v>
      </c>
      <c r="E1520" s="15">
        <v>2.0</v>
      </c>
      <c r="F1520" s="8" t="s">
        <v>12</v>
      </c>
      <c r="G1520" t="s">
        <v>22</v>
      </c>
      <c r="H1520" t="s">
        <v>89</v>
      </c>
      <c r="I1520" s="42" t="s">
        <v>839</v>
      </c>
      <c r="J1520" s="16">
        <v>6.0</v>
      </c>
      <c r="K1520" s="21">
        <v>-8.0</v>
      </c>
      <c r="L1520" s="21">
        <v>-22.0</v>
      </c>
      <c r="M1520" s="21">
        <v>-13.0</v>
      </c>
      <c r="N1520" s="18" t="s">
        <v>26</v>
      </c>
      <c r="O1520" s="13" t="s">
        <v>310</v>
      </c>
      <c r="P1520" s="5" t="s">
        <v>57</v>
      </c>
      <c r="Q1520" s="5" t="s">
        <v>276</v>
      </c>
      <c r="R1520" s="5" t="s">
        <v>57</v>
      </c>
      <c r="S1520" s="5" t="s">
        <v>57</v>
      </c>
      <c r="T1520" s="5" t="s">
        <v>26</v>
      </c>
      <c r="U1520" s="5" t="s">
        <v>26</v>
      </c>
    </row>
    <row r="1521" hidden="1">
      <c r="A1521" s="15" t="str">
        <f>if(OR(G1521="Secondary Relay",G1521="Prime Relay",G1521="Citadel Class Relay"),F1521,join("",if(B1521="East Rim","E",if(B1521="South Rim","S",if(B1521="West Rim","W","N"))),C1521,D1521,":",E1521,if(F1521="S","",F1521)))</f>
        <v>N10:2</v>
      </c>
      <c r="B1521" s="15" t="s">
        <v>813</v>
      </c>
      <c r="C1521" s="15">
        <v>1.0</v>
      </c>
      <c r="D1521" s="15">
        <v>0.0</v>
      </c>
      <c r="E1521" s="15">
        <v>2.0</v>
      </c>
      <c r="F1521" s="8" t="s">
        <v>302</v>
      </c>
      <c r="G1521" s="8" t="s">
        <v>303</v>
      </c>
      <c r="H1521" s="15" t="s">
        <v>278</v>
      </c>
      <c r="I1521" s="8" t="s">
        <v>829</v>
      </c>
      <c r="J1521" s="16"/>
      <c r="K1521" s="21"/>
      <c r="L1521" s="21"/>
      <c r="M1521" s="21"/>
      <c r="N1521" s="18"/>
      <c r="O1521" s="13"/>
      <c r="P1521" t="s">
        <v>57</v>
      </c>
      <c r="Q1521" t="s">
        <v>276</v>
      </c>
      <c r="R1521" t="s">
        <v>57</v>
      </c>
      <c r="S1521" t="s">
        <v>26</v>
      </c>
      <c r="T1521" t="s">
        <v>26</v>
      </c>
      <c r="U1521" t="s">
        <v>26</v>
      </c>
    </row>
    <row r="1522" hidden="1">
      <c r="A1522" s="15" t="str">
        <f t="shared" ref="A1522:A1524" si="202">if(OR(G1522="Secondary Relay",G1522="Prime Relay"),F1522,join("",if(B1522="East Rim","E",if(B1522="South Rim","S",if(B1522="West Rim","W","N"))),C1522,D1522,":",E1522,if(F1522="S","",F1522)))</f>
        <v>N10:3a</v>
      </c>
      <c r="B1522" s="15" t="s">
        <v>813</v>
      </c>
      <c r="C1522" s="15">
        <v>1.0</v>
      </c>
      <c r="D1522" s="15">
        <v>0.0</v>
      </c>
      <c r="E1522" s="15">
        <v>3.0</v>
      </c>
      <c r="F1522" s="8" t="s">
        <v>6</v>
      </c>
      <c r="G1522" s="15" t="s">
        <v>23</v>
      </c>
      <c r="H1522" s="15" t="s">
        <v>288</v>
      </c>
      <c r="I1522" s="8" t="s">
        <v>840</v>
      </c>
      <c r="J1522" s="16">
        <v>0.0</v>
      </c>
      <c r="K1522" s="21">
        <v>55.0</v>
      </c>
      <c r="L1522" s="21">
        <v>0.0</v>
      </c>
      <c r="M1522" s="21">
        <v>29.0</v>
      </c>
      <c r="N1522" s="18">
        <v>0.19</v>
      </c>
      <c r="O1522" s="13" t="s">
        <v>293</v>
      </c>
      <c r="P1522" t="s">
        <v>47</v>
      </c>
      <c r="Q1522" t="s">
        <v>57</v>
      </c>
      <c r="R1522" t="s">
        <v>57</v>
      </c>
      <c r="S1522" t="s">
        <v>276</v>
      </c>
      <c r="T1522" t="s">
        <v>37</v>
      </c>
      <c r="U1522" t="s">
        <v>26</v>
      </c>
    </row>
    <row r="1523" hidden="1">
      <c r="A1523" s="15" t="str">
        <f t="shared" si="202"/>
        <v>N10:3b</v>
      </c>
      <c r="B1523" s="15" t="s">
        <v>813</v>
      </c>
      <c r="C1523" s="15">
        <v>1.0</v>
      </c>
      <c r="D1523" s="15">
        <v>0.0</v>
      </c>
      <c r="E1523" s="15">
        <v>3.0</v>
      </c>
      <c r="F1523" s="8" t="s">
        <v>7</v>
      </c>
      <c r="G1523" s="15" t="s">
        <v>22</v>
      </c>
      <c r="H1523" s="15" t="s">
        <v>91</v>
      </c>
      <c r="I1523" s="8" t="s">
        <v>841</v>
      </c>
      <c r="J1523" s="16">
        <v>7.0</v>
      </c>
      <c r="K1523" s="21">
        <v>-131.0</v>
      </c>
      <c r="L1523" s="21">
        <v>-137.0</v>
      </c>
      <c r="M1523" s="21">
        <v>-132.0</v>
      </c>
      <c r="N1523" s="18" t="s">
        <v>26</v>
      </c>
      <c r="O1523" s="13" t="s">
        <v>293</v>
      </c>
      <c r="P1523" t="s">
        <v>57</v>
      </c>
      <c r="Q1523" t="s">
        <v>57</v>
      </c>
      <c r="R1523" t="s">
        <v>57</v>
      </c>
      <c r="S1523" t="s">
        <v>26</v>
      </c>
      <c r="T1523" t="s">
        <v>26</v>
      </c>
      <c r="U1523" t="s">
        <v>26</v>
      </c>
    </row>
    <row r="1524" hidden="1">
      <c r="A1524" s="15" t="str">
        <f t="shared" si="202"/>
        <v>N10:3c</v>
      </c>
      <c r="B1524" s="15" t="s">
        <v>813</v>
      </c>
      <c r="C1524" s="15">
        <v>1.0</v>
      </c>
      <c r="D1524" s="15">
        <v>0.0</v>
      </c>
      <c r="E1524" s="15">
        <v>3.0</v>
      </c>
      <c r="F1524" s="8" t="s">
        <v>8</v>
      </c>
      <c r="G1524" s="15" t="s">
        <v>22</v>
      </c>
      <c r="H1524" s="15" t="s">
        <v>92</v>
      </c>
      <c r="I1524" s="8" t="s">
        <v>842</v>
      </c>
      <c r="J1524" s="16">
        <v>0.0</v>
      </c>
      <c r="K1524" s="21">
        <v>-157.0</v>
      </c>
      <c r="L1524" s="21">
        <v>-233.0</v>
      </c>
      <c r="M1524" s="21">
        <v>-193.0</v>
      </c>
      <c r="N1524" s="18" t="s">
        <v>26</v>
      </c>
      <c r="O1524" s="13" t="s">
        <v>293</v>
      </c>
      <c r="P1524" t="s">
        <v>57</v>
      </c>
      <c r="Q1524" t="s">
        <v>57</v>
      </c>
      <c r="R1524" t="s">
        <v>311</v>
      </c>
      <c r="S1524" t="s">
        <v>37</v>
      </c>
      <c r="T1524" t="s">
        <v>311</v>
      </c>
      <c r="U1524" t="s">
        <v>37</v>
      </c>
    </row>
    <row r="1525" hidden="1">
      <c r="A1525" s="15" t="str">
        <f>if(OR(G1525="Secondary Relay",G1525="Prime Relay",G1525="Citadel Class Relay"),F1525,join("",if(B1525="East Rim","E",if(B1525="South Rim","S",if(B1525="West Rim","W","N"))),C1525,D1525,":",E1525,if(F1525="S","",F1525)))</f>
        <v>N10:3</v>
      </c>
      <c r="B1525" s="15" t="s">
        <v>813</v>
      </c>
      <c r="C1525" s="15">
        <v>1.0</v>
      </c>
      <c r="D1525" s="15">
        <v>0.0</v>
      </c>
      <c r="E1525" s="15">
        <v>3.0</v>
      </c>
      <c r="F1525" s="8" t="s">
        <v>302</v>
      </c>
      <c r="G1525" s="8" t="s">
        <v>303</v>
      </c>
      <c r="H1525" s="15" t="s">
        <v>278</v>
      </c>
      <c r="I1525" s="8" t="s">
        <v>753</v>
      </c>
      <c r="J1525" s="16"/>
      <c r="K1525" s="21"/>
      <c r="L1525" s="21"/>
      <c r="M1525" s="21"/>
      <c r="N1525" s="18"/>
      <c r="O1525" s="13"/>
      <c r="P1525" t="s">
        <v>26</v>
      </c>
      <c r="Q1525" t="s">
        <v>276</v>
      </c>
      <c r="R1525" t="s">
        <v>57</v>
      </c>
      <c r="S1525" t="s">
        <v>26</v>
      </c>
      <c r="T1525" t="s">
        <v>26</v>
      </c>
      <c r="U1525" t="s">
        <v>26</v>
      </c>
    </row>
    <row r="1526" hidden="1">
      <c r="A1526" s="15" t="str">
        <f t="shared" ref="A1526:A1529" si="203">if(OR(G1526="Secondary Relay",G1526="Prime Relay"),F1526,join("",if(B1526="East Rim","E",if(B1526="South Rim","S",if(B1526="West Rim","W","N"))),C1526,D1526,":",E1526,if(F1526="S","",F1526)))</f>
        <v>N10:4a</v>
      </c>
      <c r="B1526" s="15" t="s">
        <v>813</v>
      </c>
      <c r="C1526" s="15">
        <v>1.0</v>
      </c>
      <c r="D1526" s="15">
        <v>0.0</v>
      </c>
      <c r="E1526" s="15">
        <v>4.0</v>
      </c>
      <c r="F1526" s="8" t="s">
        <v>6</v>
      </c>
      <c r="G1526" s="15" t="s">
        <v>23</v>
      </c>
      <c r="H1526" s="15" t="s">
        <v>88</v>
      </c>
      <c r="I1526" s="8" t="s">
        <v>843</v>
      </c>
      <c r="J1526" s="16">
        <v>1.0</v>
      </c>
      <c r="K1526" s="21">
        <v>1802.0</v>
      </c>
      <c r="L1526" s="21">
        <v>817.0</v>
      </c>
      <c r="M1526" s="21">
        <v>1310.0</v>
      </c>
      <c r="N1526" s="18" t="s">
        <v>26</v>
      </c>
      <c r="O1526" s="13" t="s">
        <v>351</v>
      </c>
      <c r="P1526" s="5" t="s">
        <v>37</v>
      </c>
      <c r="Q1526" s="5" t="s">
        <v>57</v>
      </c>
      <c r="R1526" s="5" t="s">
        <v>276</v>
      </c>
      <c r="S1526" s="5" t="s">
        <v>26</v>
      </c>
      <c r="T1526" s="5" t="s">
        <v>37</v>
      </c>
      <c r="U1526" s="5" t="s">
        <v>26</v>
      </c>
    </row>
    <row r="1527" hidden="1">
      <c r="A1527" s="15" t="str">
        <f t="shared" si="203"/>
        <v>N10:4b</v>
      </c>
      <c r="B1527" s="15" t="s">
        <v>813</v>
      </c>
      <c r="C1527" s="15">
        <v>1.0</v>
      </c>
      <c r="D1527" s="15">
        <v>0.0</v>
      </c>
      <c r="E1527" s="15">
        <v>4.0</v>
      </c>
      <c r="F1527" s="8" t="s">
        <v>7</v>
      </c>
      <c r="G1527" s="15" t="s">
        <v>23</v>
      </c>
      <c r="H1527" s="15" t="s">
        <v>278</v>
      </c>
      <c r="I1527" s="8" t="s">
        <v>844</v>
      </c>
      <c r="J1527" s="16">
        <v>0.0</v>
      </c>
      <c r="K1527" s="21">
        <v>934.0</v>
      </c>
      <c r="L1527" s="21">
        <v>763.0</v>
      </c>
      <c r="M1527" s="21">
        <v>848.0</v>
      </c>
      <c r="N1527" s="18" t="s">
        <v>26</v>
      </c>
      <c r="O1527" s="13" t="s">
        <v>332</v>
      </c>
      <c r="P1527" s="5" t="s">
        <v>57</v>
      </c>
      <c r="Q1527" s="5" t="s">
        <v>37</v>
      </c>
      <c r="R1527" s="5" t="s">
        <v>276</v>
      </c>
      <c r="S1527" s="5" t="s">
        <v>47</v>
      </c>
      <c r="T1527" s="5" t="s">
        <v>47</v>
      </c>
      <c r="U1527" s="5" t="s">
        <v>26</v>
      </c>
    </row>
    <row r="1528" hidden="1">
      <c r="A1528" s="15" t="str">
        <f t="shared" si="203"/>
        <v>N10:4c</v>
      </c>
      <c r="B1528" s="15" t="s">
        <v>813</v>
      </c>
      <c r="C1528" s="15">
        <v>1.0</v>
      </c>
      <c r="D1528" s="15">
        <v>0.0</v>
      </c>
      <c r="E1528" s="15">
        <v>4.0</v>
      </c>
      <c r="F1528" s="8" t="s">
        <v>8</v>
      </c>
      <c r="G1528" s="15" t="s">
        <v>22</v>
      </c>
      <c r="H1528" s="15" t="s">
        <v>88</v>
      </c>
      <c r="I1528" s="8" t="s">
        <v>845</v>
      </c>
      <c r="J1528" s="16">
        <v>1.0</v>
      </c>
      <c r="K1528" s="21">
        <v>-48.0</v>
      </c>
      <c r="L1528" s="21">
        <v>-51.0</v>
      </c>
      <c r="M1528" s="21">
        <v>-49.0</v>
      </c>
      <c r="N1528" s="18" t="s">
        <v>26</v>
      </c>
      <c r="O1528" s="13" t="s">
        <v>329</v>
      </c>
      <c r="P1528" s="5" t="s">
        <v>26</v>
      </c>
      <c r="Q1528" s="5" t="s">
        <v>276</v>
      </c>
      <c r="R1528" s="5" t="s">
        <v>276</v>
      </c>
      <c r="S1528" s="5" t="s">
        <v>26</v>
      </c>
      <c r="T1528" s="5" t="s">
        <v>26</v>
      </c>
      <c r="U1528" s="5" t="s">
        <v>26</v>
      </c>
    </row>
    <row r="1529" hidden="1">
      <c r="A1529" s="15" t="str">
        <f t="shared" si="203"/>
        <v>N10:4d</v>
      </c>
      <c r="B1529" s="15" t="s">
        <v>813</v>
      </c>
      <c r="C1529" s="15">
        <v>1.0</v>
      </c>
      <c r="D1529" s="15">
        <v>0.0</v>
      </c>
      <c r="E1529" s="15">
        <v>4.0</v>
      </c>
      <c r="F1529" s="8" t="s">
        <v>9</v>
      </c>
      <c r="G1529" s="15" t="s">
        <v>22</v>
      </c>
      <c r="H1529" s="15" t="s">
        <v>90</v>
      </c>
      <c r="I1529" s="8" t="s">
        <v>846</v>
      </c>
      <c r="J1529" s="16">
        <v>4.0</v>
      </c>
      <c r="K1529" s="21">
        <v>-124.0</v>
      </c>
      <c r="L1529" s="21">
        <v>-127.0</v>
      </c>
      <c r="M1529" s="21">
        <v>-127.0</v>
      </c>
      <c r="N1529" s="18" t="s">
        <v>26</v>
      </c>
      <c r="O1529" s="13" t="s">
        <v>417</v>
      </c>
      <c r="P1529" s="5" t="s">
        <v>47</v>
      </c>
      <c r="Q1529" s="5" t="s">
        <v>57</v>
      </c>
      <c r="R1529" s="5" t="s">
        <v>276</v>
      </c>
      <c r="S1529" s="5" t="s">
        <v>26</v>
      </c>
      <c r="T1529" s="5" t="s">
        <v>47</v>
      </c>
      <c r="U1529" s="5" t="s">
        <v>26</v>
      </c>
    </row>
    <row r="1530" hidden="1">
      <c r="A1530" s="15" t="str">
        <f t="shared" ref="A1530:A1531" si="204">if(OR(G1530="Secondary Relay",G1530="Prime Relay",G1530="Citadel Class Relay"),F1530,join("",if(B1530="East Rim","E",if(B1530="South Rim","S",if(B1530="West Rim","W","N"))),C1530,D1530,":",E1530,if(F1530="S","",F1530)))</f>
        <v>N10-N34 Primary Relay</v>
      </c>
      <c r="B1530" s="15" t="s">
        <v>813</v>
      </c>
      <c r="C1530" s="15">
        <v>1.0</v>
      </c>
      <c r="D1530" s="15">
        <v>0.0</v>
      </c>
      <c r="E1530" s="15">
        <v>4.0</v>
      </c>
      <c r="F1530" s="8" t="s">
        <v>847</v>
      </c>
      <c r="G1530" s="8" t="s">
        <v>219</v>
      </c>
      <c r="H1530" s="15"/>
      <c r="I1530" s="8"/>
      <c r="J1530" s="16"/>
      <c r="K1530" s="21"/>
      <c r="L1530" s="21"/>
      <c r="M1530" s="21"/>
      <c r="N1530" s="18"/>
      <c r="O1530" s="13"/>
    </row>
    <row r="1531" hidden="1">
      <c r="A1531" s="15" t="str">
        <f t="shared" si="204"/>
        <v>N10:4</v>
      </c>
      <c r="B1531" s="15" t="s">
        <v>813</v>
      </c>
      <c r="C1531" s="15">
        <v>1.0</v>
      </c>
      <c r="D1531" s="15">
        <v>0.0</v>
      </c>
      <c r="E1531" s="15">
        <v>4.0</v>
      </c>
      <c r="F1531" s="8" t="s">
        <v>302</v>
      </c>
      <c r="G1531" s="8" t="s">
        <v>303</v>
      </c>
      <c r="H1531" s="15" t="s">
        <v>285</v>
      </c>
      <c r="I1531" s="8" t="s">
        <v>812</v>
      </c>
      <c r="J1531" s="16"/>
      <c r="K1531" s="21"/>
      <c r="L1531" s="21"/>
      <c r="M1531" s="21"/>
      <c r="N1531" s="18"/>
      <c r="O1531" s="13"/>
      <c r="P1531" t="s">
        <v>57</v>
      </c>
      <c r="Q1531" t="s">
        <v>276</v>
      </c>
      <c r="R1531" t="s">
        <v>276</v>
      </c>
      <c r="S1531" t="s">
        <v>47</v>
      </c>
      <c r="T1531" t="s">
        <v>37</v>
      </c>
      <c r="U1531" t="s">
        <v>26</v>
      </c>
    </row>
    <row r="1532" hidden="1">
      <c r="A1532" s="15" t="str">
        <f t="shared" ref="A1532:A1533" si="205">if(OR(G1532="Secondary Relay",G1532="Prime Relay"),F1532,join("",if(B1532="East Rim","E",if(B1532="South Rim","S",if(B1532="West Rim","W","N"))),C1532,D1532,":",E1532,if(F1532="S","",F1532)))</f>
        <v>N10:5a</v>
      </c>
      <c r="B1532" s="15" t="s">
        <v>813</v>
      </c>
      <c r="C1532" s="15">
        <v>1.0</v>
      </c>
      <c r="D1532" s="15">
        <v>0.0</v>
      </c>
      <c r="E1532" s="15">
        <v>5.0</v>
      </c>
      <c r="F1532" s="8" t="s">
        <v>6</v>
      </c>
      <c r="G1532" s="15" t="s">
        <v>23</v>
      </c>
      <c r="H1532" s="15" t="s">
        <v>288</v>
      </c>
      <c r="I1532" s="8" t="s">
        <v>848</v>
      </c>
      <c r="J1532" s="16">
        <v>2.0</v>
      </c>
      <c r="K1532" s="21">
        <v>137.0</v>
      </c>
      <c r="L1532" s="21">
        <v>124.0</v>
      </c>
      <c r="M1532" s="21">
        <v>133.0</v>
      </c>
      <c r="N1532" s="18" t="s">
        <v>26</v>
      </c>
      <c r="O1532" s="13" t="s">
        <v>297</v>
      </c>
      <c r="P1532" s="5" t="s">
        <v>276</v>
      </c>
      <c r="Q1532" s="5" t="s">
        <v>276</v>
      </c>
      <c r="R1532" s="5" t="s">
        <v>57</v>
      </c>
      <c r="S1532" s="5" t="s">
        <v>37</v>
      </c>
      <c r="T1532" s="5" t="s">
        <v>26</v>
      </c>
      <c r="U1532" s="5" t="s">
        <v>26</v>
      </c>
    </row>
    <row r="1533" hidden="1">
      <c r="A1533" s="15" t="str">
        <f t="shared" si="205"/>
        <v>N10:5b</v>
      </c>
      <c r="B1533" s="15" t="s">
        <v>813</v>
      </c>
      <c r="C1533" s="15">
        <v>1.0</v>
      </c>
      <c r="D1533" s="15">
        <v>0.0</v>
      </c>
      <c r="E1533" s="15">
        <v>5.0</v>
      </c>
      <c r="F1533" s="8" t="s">
        <v>7</v>
      </c>
      <c r="G1533" s="15" t="s">
        <v>22</v>
      </c>
      <c r="H1533" s="15" t="s">
        <v>93</v>
      </c>
      <c r="I1533" s="8" t="s">
        <v>849</v>
      </c>
      <c r="J1533" s="16">
        <v>11.0</v>
      </c>
      <c r="K1533" s="21">
        <v>-16.0</v>
      </c>
      <c r="L1533" s="21">
        <v>-36.0</v>
      </c>
      <c r="M1533" s="21">
        <v>-27.0</v>
      </c>
      <c r="N1533" s="18" t="s">
        <v>26</v>
      </c>
      <c r="O1533" s="13" t="s">
        <v>386</v>
      </c>
      <c r="P1533" s="5" t="s">
        <v>276</v>
      </c>
      <c r="Q1533" s="5" t="s">
        <v>57</v>
      </c>
      <c r="R1533" s="5" t="s">
        <v>57</v>
      </c>
      <c r="S1533" s="5" t="s">
        <v>47</v>
      </c>
      <c r="T1533" s="5" t="s">
        <v>37</v>
      </c>
      <c r="U1533" s="5" t="s">
        <v>26</v>
      </c>
    </row>
    <row r="1534" hidden="1">
      <c r="A1534" s="15" t="str">
        <f>if(OR(G1534="Secondary Relay",G1534="Prime Relay",G1534="Citadel Class Relay"),F1534,join("",if(B1534="East Rim","E",if(B1534="South Rim","S",if(B1534="West Rim","W","N"))),C1534,D1534,":",E1534,if(F1534="S","",F1534)))</f>
        <v>N10:5</v>
      </c>
      <c r="B1534" s="15" t="s">
        <v>813</v>
      </c>
      <c r="C1534" s="15">
        <v>1.0</v>
      </c>
      <c r="D1534" s="15">
        <v>0.0</v>
      </c>
      <c r="E1534" s="15">
        <v>5.0</v>
      </c>
      <c r="F1534" s="8" t="s">
        <v>302</v>
      </c>
      <c r="G1534" s="8" t="s">
        <v>303</v>
      </c>
      <c r="H1534" s="15" t="s">
        <v>278</v>
      </c>
      <c r="I1534" s="8" t="s">
        <v>651</v>
      </c>
      <c r="J1534" s="16"/>
      <c r="K1534" s="21"/>
      <c r="L1534" s="21"/>
      <c r="M1534" s="21"/>
      <c r="N1534" s="18"/>
      <c r="O1534" s="13"/>
      <c r="P1534" t="s">
        <v>57</v>
      </c>
      <c r="Q1534" t="s">
        <v>276</v>
      </c>
      <c r="R1534" t="s">
        <v>57</v>
      </c>
      <c r="S1534" t="s">
        <v>57</v>
      </c>
      <c r="T1534" t="s">
        <v>47</v>
      </c>
      <c r="U1534" t="s">
        <v>26</v>
      </c>
    </row>
    <row r="1535" hidden="1">
      <c r="A1535" s="15" t="str">
        <f t="shared" ref="A1535:A1542" si="206">if(OR(G1535="Secondary Relay",G1535="Prime Relay"),F1535,join("",if(B1535="East Rim","E",if(B1535="South Rim","S",if(B1535="West Rim","W","N"))),C1535,D1535,":",E1535,if(F1535="S","",F1535)))</f>
        <v>N10:6a</v>
      </c>
      <c r="B1535" s="15" t="s">
        <v>813</v>
      </c>
      <c r="C1535" s="15">
        <v>1.0</v>
      </c>
      <c r="D1535" s="15">
        <v>0.0</v>
      </c>
      <c r="E1535" s="15">
        <v>6.0</v>
      </c>
      <c r="F1535" s="8" t="s">
        <v>6</v>
      </c>
      <c r="G1535" s="15" t="s">
        <v>23</v>
      </c>
      <c r="H1535" s="15" t="s">
        <v>88</v>
      </c>
      <c r="I1535" s="8" t="s">
        <v>850</v>
      </c>
      <c r="J1535" s="16">
        <v>1.0</v>
      </c>
      <c r="K1535" s="21">
        <v>872.0</v>
      </c>
      <c r="L1535" s="21">
        <v>800.0</v>
      </c>
      <c r="M1535" s="21">
        <v>838.0</v>
      </c>
      <c r="N1535" s="18" t="s">
        <v>26</v>
      </c>
      <c r="O1535" s="13" t="s">
        <v>284</v>
      </c>
      <c r="P1535" s="5" t="s">
        <v>57</v>
      </c>
      <c r="Q1535" s="5" t="s">
        <v>57</v>
      </c>
      <c r="R1535" s="5" t="s">
        <v>57</v>
      </c>
      <c r="S1535" s="5" t="s">
        <v>47</v>
      </c>
      <c r="T1535" s="5" t="s">
        <v>37</v>
      </c>
      <c r="U1535" s="5" t="s">
        <v>26</v>
      </c>
    </row>
    <row r="1536" hidden="1">
      <c r="A1536" s="15" t="str">
        <f t="shared" si="206"/>
        <v>N10:6b</v>
      </c>
      <c r="B1536" s="15" t="s">
        <v>813</v>
      </c>
      <c r="C1536" s="15">
        <v>1.0</v>
      </c>
      <c r="D1536" s="15">
        <v>0.0</v>
      </c>
      <c r="E1536" s="15">
        <v>6.0</v>
      </c>
      <c r="F1536" s="8" t="s">
        <v>7</v>
      </c>
      <c r="G1536" s="15" t="s">
        <v>23</v>
      </c>
      <c r="H1536" s="15" t="s">
        <v>288</v>
      </c>
      <c r="I1536" s="8" t="s">
        <v>851</v>
      </c>
      <c r="J1536" s="16">
        <v>0.0</v>
      </c>
      <c r="K1536" s="21">
        <v>565.0</v>
      </c>
      <c r="L1536" s="21">
        <v>532.0</v>
      </c>
      <c r="M1536" s="21">
        <v>547.0</v>
      </c>
      <c r="N1536" s="18" t="s">
        <v>26</v>
      </c>
      <c r="O1536" s="13" t="s">
        <v>323</v>
      </c>
      <c r="P1536" s="5" t="s">
        <v>57</v>
      </c>
      <c r="Q1536" s="5" t="s">
        <v>276</v>
      </c>
      <c r="R1536" s="5" t="s">
        <v>311</v>
      </c>
      <c r="S1536" s="5" t="s">
        <v>57</v>
      </c>
      <c r="T1536" s="5" t="s">
        <v>276</v>
      </c>
      <c r="U1536" s="5" t="s">
        <v>26</v>
      </c>
    </row>
    <row r="1537" hidden="1">
      <c r="A1537" s="15" t="str">
        <f t="shared" si="206"/>
        <v>N10:6c</v>
      </c>
      <c r="B1537" s="15" t="s">
        <v>813</v>
      </c>
      <c r="C1537" s="15">
        <v>1.0</v>
      </c>
      <c r="D1537" s="15">
        <v>0.0</v>
      </c>
      <c r="E1537" s="15">
        <v>6.0</v>
      </c>
      <c r="F1537" s="8" t="s">
        <v>8</v>
      </c>
      <c r="G1537" s="15" t="s">
        <v>23</v>
      </c>
      <c r="H1537" s="15" t="s">
        <v>278</v>
      </c>
      <c r="I1537" s="8" t="s">
        <v>852</v>
      </c>
      <c r="J1537" s="16">
        <v>1.0</v>
      </c>
      <c r="K1537" s="21">
        <v>299.0</v>
      </c>
      <c r="L1537" s="21">
        <v>227.0</v>
      </c>
      <c r="M1537" s="21">
        <v>262.0</v>
      </c>
      <c r="N1537" s="18" t="s">
        <v>26</v>
      </c>
      <c r="O1537" s="13" t="s">
        <v>282</v>
      </c>
      <c r="P1537" s="5" t="s">
        <v>37</v>
      </c>
      <c r="Q1537" s="5" t="s">
        <v>37</v>
      </c>
      <c r="R1537" s="5" t="s">
        <v>276</v>
      </c>
      <c r="S1537" s="5" t="s">
        <v>47</v>
      </c>
      <c r="T1537" s="5" t="s">
        <v>47</v>
      </c>
      <c r="U1537" s="5" t="s">
        <v>26</v>
      </c>
    </row>
    <row r="1538" hidden="1">
      <c r="A1538" s="15" t="str">
        <f t="shared" si="206"/>
        <v>N10:6d</v>
      </c>
      <c r="B1538" s="15" t="s">
        <v>813</v>
      </c>
      <c r="C1538" s="15">
        <v>1.0</v>
      </c>
      <c r="D1538" s="15">
        <v>0.0</v>
      </c>
      <c r="E1538" s="15">
        <v>6.0</v>
      </c>
      <c r="F1538" s="8" t="s">
        <v>9</v>
      </c>
      <c r="G1538" s="15" t="s">
        <v>23</v>
      </c>
      <c r="H1538" s="15" t="s">
        <v>291</v>
      </c>
      <c r="I1538" s="8" t="s">
        <v>853</v>
      </c>
      <c r="J1538" s="16">
        <v>0.0</v>
      </c>
      <c r="K1538" s="21">
        <v>206.0</v>
      </c>
      <c r="L1538" s="21">
        <v>199.0</v>
      </c>
      <c r="M1538" s="21">
        <v>202.0</v>
      </c>
      <c r="N1538" s="18" t="s">
        <v>26</v>
      </c>
      <c r="O1538" s="13" t="s">
        <v>275</v>
      </c>
      <c r="P1538" s="5" t="s">
        <v>57</v>
      </c>
      <c r="Q1538" s="5" t="s">
        <v>57</v>
      </c>
      <c r="R1538" s="5" t="s">
        <v>57</v>
      </c>
      <c r="S1538" s="5" t="s">
        <v>26</v>
      </c>
      <c r="T1538" s="5" t="s">
        <v>37</v>
      </c>
      <c r="U1538" s="5" t="s">
        <v>26</v>
      </c>
    </row>
    <row r="1539" hidden="1">
      <c r="A1539" s="15" t="str">
        <f t="shared" si="206"/>
        <v>N10:6e</v>
      </c>
      <c r="B1539" s="15" t="s">
        <v>813</v>
      </c>
      <c r="C1539" s="15">
        <v>1.0</v>
      </c>
      <c r="D1539" s="15">
        <v>0.0</v>
      </c>
      <c r="E1539" s="15">
        <v>6.0</v>
      </c>
      <c r="F1539" s="8" t="s">
        <v>10</v>
      </c>
      <c r="G1539" s="15" t="s">
        <v>24</v>
      </c>
      <c r="H1539" s="15" t="s">
        <v>87</v>
      </c>
      <c r="I1539" s="8" t="s">
        <v>854</v>
      </c>
      <c r="J1539" s="16">
        <v>1.0</v>
      </c>
      <c r="K1539" s="21">
        <v>7.0</v>
      </c>
      <c r="L1539" s="21">
        <v>-1.0</v>
      </c>
      <c r="M1539" s="21">
        <v>1.0</v>
      </c>
      <c r="N1539" s="18">
        <v>0.87</v>
      </c>
      <c r="O1539" s="13" t="s">
        <v>293</v>
      </c>
      <c r="P1539" s="5" t="s">
        <v>57</v>
      </c>
      <c r="Q1539" s="5" t="s">
        <v>37</v>
      </c>
      <c r="R1539" s="5" t="s">
        <v>57</v>
      </c>
      <c r="S1539" s="5" t="s">
        <v>47</v>
      </c>
      <c r="T1539" s="5" t="s">
        <v>26</v>
      </c>
      <c r="U1539" s="5" t="s">
        <v>26</v>
      </c>
    </row>
    <row r="1540" hidden="1">
      <c r="A1540" s="15" t="str">
        <f t="shared" si="206"/>
        <v>N10:6f</v>
      </c>
      <c r="B1540" s="15" t="s">
        <v>813</v>
      </c>
      <c r="C1540" s="15">
        <v>1.0</v>
      </c>
      <c r="D1540" s="15">
        <v>0.0</v>
      </c>
      <c r="E1540" s="15">
        <v>6.0</v>
      </c>
      <c r="F1540" s="8" t="s">
        <v>11</v>
      </c>
      <c r="G1540" s="15" t="s">
        <v>23</v>
      </c>
      <c r="H1540" s="15" t="s">
        <v>92</v>
      </c>
      <c r="I1540" s="8" t="s">
        <v>855</v>
      </c>
      <c r="J1540" s="16">
        <v>0.0</v>
      </c>
      <c r="K1540" s="21">
        <v>-76.0</v>
      </c>
      <c r="L1540" s="21">
        <v>-165.0</v>
      </c>
      <c r="M1540" s="21">
        <v>-122.0</v>
      </c>
      <c r="N1540" s="18" t="s">
        <v>281</v>
      </c>
      <c r="O1540" s="13" t="s">
        <v>310</v>
      </c>
      <c r="P1540" s="5" t="s">
        <v>57</v>
      </c>
      <c r="Q1540" s="5" t="s">
        <v>276</v>
      </c>
      <c r="R1540" s="5" t="s">
        <v>276</v>
      </c>
      <c r="S1540" s="5" t="s">
        <v>37</v>
      </c>
      <c r="T1540" s="5" t="s">
        <v>311</v>
      </c>
      <c r="U1540" s="5" t="s">
        <v>26</v>
      </c>
    </row>
    <row r="1541" hidden="1">
      <c r="A1541" s="15" t="str">
        <f t="shared" si="206"/>
        <v>N10:6g</v>
      </c>
      <c r="B1541" s="15" t="s">
        <v>813</v>
      </c>
      <c r="C1541" s="15">
        <v>1.0</v>
      </c>
      <c r="D1541" s="15">
        <v>0.0</v>
      </c>
      <c r="E1541" s="15">
        <v>6.0</v>
      </c>
      <c r="F1541" s="8" t="s">
        <v>12</v>
      </c>
      <c r="G1541" s="15" t="s">
        <v>23</v>
      </c>
      <c r="H1541" s="15" t="s">
        <v>92</v>
      </c>
      <c r="I1541" s="8" t="s">
        <v>856</v>
      </c>
      <c r="J1541" s="16">
        <v>2.0</v>
      </c>
      <c r="K1541" s="21">
        <v>-115.0</v>
      </c>
      <c r="L1541" s="21">
        <v>-173.0</v>
      </c>
      <c r="M1541" s="21">
        <v>-145.0</v>
      </c>
      <c r="N1541" s="18" t="s">
        <v>281</v>
      </c>
      <c r="O1541" s="13" t="s">
        <v>284</v>
      </c>
      <c r="P1541" s="5" t="s">
        <v>47</v>
      </c>
      <c r="Q1541" s="5" t="s">
        <v>26</v>
      </c>
      <c r="R1541" s="5" t="s">
        <v>47</v>
      </c>
      <c r="S1541" s="5" t="s">
        <v>37</v>
      </c>
      <c r="T1541" s="5" t="s">
        <v>37</v>
      </c>
      <c r="U1541" s="5" t="s">
        <v>26</v>
      </c>
    </row>
    <row r="1542" hidden="1">
      <c r="A1542" s="15" t="str">
        <f t="shared" si="206"/>
        <v>N10:6h</v>
      </c>
      <c r="B1542" s="15" t="s">
        <v>813</v>
      </c>
      <c r="C1542" s="15">
        <v>1.0</v>
      </c>
      <c r="D1542" s="15">
        <v>0.0</v>
      </c>
      <c r="E1542" s="15">
        <v>6.0</v>
      </c>
      <c r="F1542" s="8" t="s">
        <v>13</v>
      </c>
      <c r="G1542" s="15" t="s">
        <v>23</v>
      </c>
      <c r="H1542" s="15" t="s">
        <v>92</v>
      </c>
      <c r="I1542" s="8" t="s">
        <v>857</v>
      </c>
      <c r="J1542" s="16">
        <v>1.0</v>
      </c>
      <c r="K1542" s="21">
        <v>-206.0</v>
      </c>
      <c r="L1542" s="21">
        <v>-255.0</v>
      </c>
      <c r="M1542" s="21">
        <v>-232.0</v>
      </c>
      <c r="N1542" s="18" t="s">
        <v>281</v>
      </c>
      <c r="O1542" s="13" t="s">
        <v>351</v>
      </c>
      <c r="P1542" s="5" t="s">
        <v>47</v>
      </c>
      <c r="Q1542" s="5" t="s">
        <v>276</v>
      </c>
      <c r="R1542" s="5" t="s">
        <v>57</v>
      </c>
      <c r="S1542" s="5" t="s">
        <v>57</v>
      </c>
      <c r="T1542" s="5" t="s">
        <v>47</v>
      </c>
      <c r="U1542" s="5" t="s">
        <v>26</v>
      </c>
    </row>
    <row r="1543" hidden="1">
      <c r="A1543" s="15" t="str">
        <f>if(OR(G1543="Secondary Relay",G1543="Prime Relay",G1543="Citadel Class Relay"),F1543,join("",if(B1543="East Rim","E",if(B1543="South Rim","S",if(B1543="West Rim","W","N"))),C1543,D1543,":",E1543,if(F1543="S","",F1543)))</f>
        <v>N10:6</v>
      </c>
      <c r="B1543" s="15" t="s">
        <v>813</v>
      </c>
      <c r="C1543" s="15">
        <v>1.0</v>
      </c>
      <c r="D1543" s="15">
        <v>0.0</v>
      </c>
      <c r="E1543" s="15">
        <v>6.0</v>
      </c>
      <c r="F1543" s="8" t="s">
        <v>302</v>
      </c>
      <c r="G1543" s="8" t="s">
        <v>303</v>
      </c>
      <c r="H1543" s="15" t="s">
        <v>278</v>
      </c>
      <c r="I1543" s="8" t="s">
        <v>483</v>
      </c>
      <c r="J1543" s="16"/>
      <c r="K1543" s="21"/>
      <c r="L1543" s="21"/>
      <c r="M1543" s="21"/>
      <c r="N1543" s="18"/>
      <c r="O1543" s="13"/>
      <c r="P1543" t="s">
        <v>57</v>
      </c>
      <c r="Q1543" t="s">
        <v>276</v>
      </c>
      <c r="R1543" t="s">
        <v>57</v>
      </c>
      <c r="S1543" t="s">
        <v>37</v>
      </c>
      <c r="T1543" t="s">
        <v>26</v>
      </c>
      <c r="U1543" t="s">
        <v>37</v>
      </c>
    </row>
    <row r="1544" hidden="1">
      <c r="A1544" s="15" t="str">
        <f t="shared" ref="A1544:A1547" si="207">if(OR(G1544="Secondary Relay",G1544="Prime Relay"),F1544,join("",if(B1544="East Rim","E",if(B1544="South Rim","S",if(B1544="West Rim","W","N"))),C1544,D1544,":",E1544,if(F1544="S","",F1544)))</f>
        <v>N11:0a</v>
      </c>
      <c r="B1544" s="15" t="s">
        <v>813</v>
      </c>
      <c r="C1544" s="15">
        <v>1.0</v>
      </c>
      <c r="D1544" s="15">
        <v>1.0</v>
      </c>
      <c r="E1544" s="15">
        <v>0.0</v>
      </c>
      <c r="F1544" s="8" t="s">
        <v>6</v>
      </c>
      <c r="G1544" s="15" t="s">
        <v>23</v>
      </c>
      <c r="H1544" s="15" t="s">
        <v>291</v>
      </c>
      <c r="I1544" s="8" t="s">
        <v>858</v>
      </c>
      <c r="J1544" s="16">
        <v>0.0</v>
      </c>
      <c r="K1544" s="21">
        <v>9.0</v>
      </c>
      <c r="L1544" s="21">
        <v>-33.0</v>
      </c>
      <c r="M1544" s="21">
        <v>-10.0</v>
      </c>
      <c r="N1544" s="18" t="s">
        <v>26</v>
      </c>
      <c r="O1544" s="13" t="s">
        <v>313</v>
      </c>
      <c r="P1544" s="5" t="s">
        <v>57</v>
      </c>
      <c r="Q1544" s="5" t="s">
        <v>276</v>
      </c>
      <c r="R1544" s="5" t="s">
        <v>57</v>
      </c>
      <c r="S1544" s="5" t="s">
        <v>57</v>
      </c>
      <c r="T1544" s="5" t="s">
        <v>47</v>
      </c>
      <c r="U1544" s="5" t="s">
        <v>37</v>
      </c>
    </row>
    <row r="1545" hidden="1">
      <c r="A1545" s="15" t="str">
        <f t="shared" si="207"/>
        <v>N11:0b</v>
      </c>
      <c r="B1545" s="15" t="s">
        <v>813</v>
      </c>
      <c r="C1545" s="15">
        <v>1.0</v>
      </c>
      <c r="D1545" s="15">
        <v>1.0</v>
      </c>
      <c r="E1545" s="15">
        <v>0.0</v>
      </c>
      <c r="F1545" s="8" t="s">
        <v>7</v>
      </c>
      <c r="G1545" s="15" t="s">
        <v>22</v>
      </c>
      <c r="H1545" s="15" t="s">
        <v>93</v>
      </c>
      <c r="I1545" s="8" t="s">
        <v>859</v>
      </c>
      <c r="J1545" s="16">
        <v>11.0</v>
      </c>
      <c r="K1545" s="21">
        <v>-101.0</v>
      </c>
      <c r="L1545" s="21">
        <v>-179.0</v>
      </c>
      <c r="M1545" s="21">
        <v>-139.0</v>
      </c>
      <c r="N1545" s="18" t="s">
        <v>26</v>
      </c>
      <c r="O1545" s="13" t="s">
        <v>313</v>
      </c>
      <c r="P1545" s="5" t="s">
        <v>47</v>
      </c>
      <c r="Q1545" s="5" t="s">
        <v>276</v>
      </c>
      <c r="R1545" s="5" t="s">
        <v>57</v>
      </c>
      <c r="S1545" s="5" t="s">
        <v>26</v>
      </c>
      <c r="T1545" s="5" t="s">
        <v>26</v>
      </c>
      <c r="U1545" s="5" t="s">
        <v>26</v>
      </c>
    </row>
    <row r="1546" hidden="1">
      <c r="A1546" s="15" t="str">
        <f t="shared" si="207"/>
        <v>N11:0c</v>
      </c>
      <c r="B1546" s="15" t="s">
        <v>813</v>
      </c>
      <c r="C1546" s="15">
        <v>1.0</v>
      </c>
      <c r="D1546" s="15">
        <v>1.0</v>
      </c>
      <c r="E1546" s="15">
        <v>0.0</v>
      </c>
      <c r="F1546" s="8" t="s">
        <v>8</v>
      </c>
      <c r="G1546" s="15" t="s">
        <v>23</v>
      </c>
      <c r="H1546" s="15" t="s">
        <v>92</v>
      </c>
      <c r="I1546" s="8" t="s">
        <v>851</v>
      </c>
      <c r="J1546" s="16">
        <v>1.0</v>
      </c>
      <c r="K1546" s="21">
        <v>-121.0</v>
      </c>
      <c r="L1546" s="21">
        <v>-186.0</v>
      </c>
      <c r="M1546" s="21">
        <v>-152.0</v>
      </c>
      <c r="N1546" s="18" t="s">
        <v>281</v>
      </c>
      <c r="O1546" s="13" t="s">
        <v>419</v>
      </c>
      <c r="P1546" s="5" t="s">
        <v>57</v>
      </c>
      <c r="Q1546" s="5" t="s">
        <v>57</v>
      </c>
      <c r="R1546" s="5" t="s">
        <v>57</v>
      </c>
      <c r="S1546" s="5" t="s">
        <v>26</v>
      </c>
      <c r="T1546" s="5" t="s">
        <v>37</v>
      </c>
      <c r="U1546" s="5" t="s">
        <v>26</v>
      </c>
    </row>
    <row r="1547" hidden="1">
      <c r="A1547" s="15" t="str">
        <f t="shared" si="207"/>
        <v>N11:0d</v>
      </c>
      <c r="B1547" s="15" t="s">
        <v>813</v>
      </c>
      <c r="C1547" s="15">
        <v>1.0</v>
      </c>
      <c r="D1547" s="15">
        <v>1.0</v>
      </c>
      <c r="E1547" s="15">
        <v>0.0</v>
      </c>
      <c r="F1547" s="8" t="s">
        <v>9</v>
      </c>
      <c r="G1547" s="15" t="s">
        <v>22</v>
      </c>
      <c r="H1547" s="15" t="s">
        <v>91</v>
      </c>
      <c r="I1547" s="8" t="s">
        <v>860</v>
      </c>
      <c r="J1547" s="16">
        <v>8.0</v>
      </c>
      <c r="K1547" s="21">
        <v>-137.0</v>
      </c>
      <c r="L1547" s="21">
        <v>-177.0</v>
      </c>
      <c r="M1547" s="21">
        <v>-159.0</v>
      </c>
      <c r="N1547" s="18" t="s">
        <v>26</v>
      </c>
      <c r="O1547" s="13" t="s">
        <v>313</v>
      </c>
      <c r="P1547" s="5" t="s">
        <v>57</v>
      </c>
      <c r="Q1547" s="5" t="s">
        <v>57</v>
      </c>
      <c r="R1547" s="5" t="s">
        <v>57</v>
      </c>
      <c r="S1547" s="5" t="s">
        <v>37</v>
      </c>
      <c r="T1547" s="5" t="s">
        <v>37</v>
      </c>
      <c r="U1547" s="5" t="s">
        <v>57</v>
      </c>
    </row>
    <row r="1548" hidden="1">
      <c r="A1548" s="15" t="str">
        <f t="shared" ref="A1548:A1549" si="208">if(OR(G1548="Secondary Relay",G1548="Prime Relay",G1548="Citadel Class Relay"),F1548,join("",if(B1548="East Rim","E",if(B1548="South Rim","S",if(B1548="West Rim","W","N"))),C1548,D1548,":",E1548,if(F1548="S","",F1548)))</f>
        <v>N11 Secondary Relay</v>
      </c>
      <c r="B1548" s="15" t="s">
        <v>813</v>
      </c>
      <c r="C1548" s="15">
        <v>1.0</v>
      </c>
      <c r="D1548" s="15">
        <v>1.0</v>
      </c>
      <c r="E1548" s="15">
        <v>0.0</v>
      </c>
      <c r="F1548" s="8" t="s">
        <v>861</v>
      </c>
      <c r="G1548" s="8" t="s">
        <v>300</v>
      </c>
      <c r="H1548" s="38"/>
      <c r="I1548" s="43" t="s">
        <v>819</v>
      </c>
      <c r="J1548" s="16"/>
      <c r="K1548" s="21"/>
      <c r="L1548" s="21"/>
      <c r="M1548" s="21"/>
      <c r="N1548" s="18"/>
      <c r="O1548" s="13"/>
      <c r="P1548" s="38"/>
      <c r="Q1548" s="38"/>
      <c r="R1548" s="38"/>
      <c r="S1548" s="38"/>
      <c r="T1548" s="38"/>
      <c r="U1548" s="38"/>
    </row>
    <row r="1549" hidden="1">
      <c r="A1549" s="15" t="str">
        <f t="shared" si="208"/>
        <v>N11:0</v>
      </c>
      <c r="B1549" s="15" t="s">
        <v>813</v>
      </c>
      <c r="C1549" s="15">
        <v>1.0</v>
      </c>
      <c r="D1549" s="15">
        <v>1.0</v>
      </c>
      <c r="E1549" s="15">
        <v>0.0</v>
      </c>
      <c r="F1549" s="8" t="s">
        <v>302</v>
      </c>
      <c r="G1549" s="8" t="s">
        <v>303</v>
      </c>
      <c r="H1549" s="15" t="s">
        <v>278</v>
      </c>
      <c r="I1549" s="8" t="s">
        <v>862</v>
      </c>
      <c r="J1549" s="16"/>
      <c r="K1549" s="21"/>
      <c r="L1549" s="21"/>
      <c r="M1549" s="21"/>
      <c r="N1549" s="18"/>
      <c r="O1549" s="13"/>
      <c r="P1549" t="s">
        <v>26</v>
      </c>
      <c r="Q1549" t="s">
        <v>47</v>
      </c>
      <c r="R1549" t="s">
        <v>276</v>
      </c>
      <c r="S1549" t="s">
        <v>26</v>
      </c>
      <c r="T1549" t="s">
        <v>26</v>
      </c>
      <c r="U1549" t="s">
        <v>276</v>
      </c>
    </row>
    <row r="1550" hidden="1">
      <c r="A1550" s="15" t="str">
        <f t="shared" ref="A1550:A1552" si="209">if(OR(G1550="Secondary Relay",G1550="Prime Relay"),F1550,join("",if(B1550="East Rim","E",if(B1550="South Rim","S",if(B1550="West Rim","W","N"))),C1550,D1550,":",E1550,if(F1550="S","",F1550)))</f>
        <v>N11:1a</v>
      </c>
      <c r="B1550" s="15" t="s">
        <v>813</v>
      </c>
      <c r="C1550" s="15">
        <v>1.0</v>
      </c>
      <c r="D1550" s="15">
        <v>1.0</v>
      </c>
      <c r="E1550" s="15">
        <v>1.0</v>
      </c>
      <c r="F1550" s="8" t="s">
        <v>6</v>
      </c>
      <c r="G1550" s="15" t="s">
        <v>23</v>
      </c>
      <c r="H1550" s="15" t="s">
        <v>93</v>
      </c>
      <c r="I1550" s="8" t="s">
        <v>863</v>
      </c>
      <c r="J1550" s="16">
        <v>2.0</v>
      </c>
      <c r="K1550" s="21">
        <v>698.0</v>
      </c>
      <c r="L1550" s="21">
        <v>682.0</v>
      </c>
      <c r="M1550" s="21">
        <v>692.0</v>
      </c>
      <c r="N1550" s="18" t="s">
        <v>26</v>
      </c>
      <c r="O1550" s="13" t="s">
        <v>391</v>
      </c>
      <c r="P1550" s="5" t="s">
        <v>57</v>
      </c>
      <c r="Q1550" s="5" t="s">
        <v>47</v>
      </c>
      <c r="R1550" s="5" t="s">
        <v>276</v>
      </c>
      <c r="S1550" s="5" t="s">
        <v>26</v>
      </c>
      <c r="T1550" s="5" t="s">
        <v>37</v>
      </c>
      <c r="U1550" s="5" t="s">
        <v>26</v>
      </c>
    </row>
    <row r="1551" hidden="1">
      <c r="A1551" s="15" t="str">
        <f t="shared" si="209"/>
        <v>N11:1b</v>
      </c>
      <c r="B1551" s="15" t="s">
        <v>813</v>
      </c>
      <c r="C1551" s="15">
        <v>1.0</v>
      </c>
      <c r="D1551" s="15">
        <v>1.0</v>
      </c>
      <c r="E1551" s="15">
        <v>1.0</v>
      </c>
      <c r="F1551" s="8" t="s">
        <v>7</v>
      </c>
      <c r="G1551" s="15" t="s">
        <v>23</v>
      </c>
      <c r="H1551" s="15" t="s">
        <v>278</v>
      </c>
      <c r="I1551" s="8" t="s">
        <v>864</v>
      </c>
      <c r="J1551" s="16">
        <v>0.0</v>
      </c>
      <c r="K1551" s="21">
        <v>176.0</v>
      </c>
      <c r="L1551" s="21">
        <v>-168.0</v>
      </c>
      <c r="M1551" s="21">
        <v>3.0</v>
      </c>
      <c r="N1551" s="18" t="s">
        <v>26</v>
      </c>
      <c r="O1551" s="13" t="s">
        <v>332</v>
      </c>
      <c r="P1551" s="5" t="s">
        <v>57</v>
      </c>
      <c r="Q1551" s="5" t="s">
        <v>276</v>
      </c>
      <c r="R1551" s="5" t="s">
        <v>47</v>
      </c>
      <c r="S1551" s="5" t="s">
        <v>37</v>
      </c>
      <c r="T1551" s="5" t="s">
        <v>47</v>
      </c>
      <c r="U1551" s="5" t="s">
        <v>26</v>
      </c>
    </row>
    <row r="1552" hidden="1">
      <c r="A1552" s="15" t="str">
        <f t="shared" si="209"/>
        <v>N11:1c</v>
      </c>
      <c r="B1552" s="15" t="s">
        <v>813</v>
      </c>
      <c r="C1552" s="15">
        <v>1.0</v>
      </c>
      <c r="D1552" s="15">
        <v>1.0</v>
      </c>
      <c r="E1552" s="15">
        <v>1.0</v>
      </c>
      <c r="F1552" s="8" t="s">
        <v>8</v>
      </c>
      <c r="G1552" s="15" t="s">
        <v>22</v>
      </c>
      <c r="H1552" s="15" t="s">
        <v>89</v>
      </c>
      <c r="I1552" s="8" t="s">
        <v>839</v>
      </c>
      <c r="J1552" s="16">
        <v>10.0</v>
      </c>
      <c r="K1552" s="21">
        <v>-144.0</v>
      </c>
      <c r="L1552" s="21">
        <v>-197.0</v>
      </c>
      <c r="M1552" s="21">
        <v>-172.0</v>
      </c>
      <c r="N1552" s="18" t="s">
        <v>26</v>
      </c>
      <c r="O1552" s="13" t="s">
        <v>287</v>
      </c>
      <c r="P1552" s="5" t="s">
        <v>57</v>
      </c>
      <c r="Q1552" s="5" t="s">
        <v>276</v>
      </c>
      <c r="R1552" s="5" t="s">
        <v>276</v>
      </c>
      <c r="S1552" s="5" t="s">
        <v>47</v>
      </c>
      <c r="T1552" s="5" t="s">
        <v>57</v>
      </c>
      <c r="U1552" s="5" t="s">
        <v>37</v>
      </c>
    </row>
    <row r="1553" hidden="1">
      <c r="A1553" s="15" t="str">
        <f>if(OR(G1553="Secondary Relay",G1553="Prime Relay",G1553="Citadel Class Relay"),F1553,join("",if(B1553="East Rim","E",if(B1553="South Rim","S",if(B1553="West Rim","W","N"))),C1553,D1553,":",E1553,if(F1553="S","",F1553)))</f>
        <v>N11:1</v>
      </c>
      <c r="B1553" s="15" t="s">
        <v>813</v>
      </c>
      <c r="C1553" s="15">
        <v>1.0</v>
      </c>
      <c r="D1553" s="15">
        <v>1.0</v>
      </c>
      <c r="E1553" s="15">
        <v>1.0</v>
      </c>
      <c r="F1553" s="8" t="s">
        <v>302</v>
      </c>
      <c r="G1553" s="8" t="s">
        <v>303</v>
      </c>
      <c r="H1553" s="15" t="s">
        <v>278</v>
      </c>
      <c r="I1553" s="8" t="s">
        <v>753</v>
      </c>
      <c r="J1553" s="16"/>
      <c r="K1553" s="21"/>
      <c r="L1553" s="21"/>
      <c r="M1553" s="21"/>
      <c r="N1553" s="18"/>
      <c r="O1553" s="13"/>
      <c r="P1553" t="s">
        <v>57</v>
      </c>
      <c r="Q1553" t="s">
        <v>276</v>
      </c>
      <c r="R1553" t="s">
        <v>57</v>
      </c>
      <c r="S1553" t="s">
        <v>26</v>
      </c>
      <c r="T1553" t="s">
        <v>26</v>
      </c>
      <c r="U1553" t="s">
        <v>26</v>
      </c>
    </row>
    <row r="1554" hidden="1">
      <c r="A1554" s="15" t="str">
        <f>if(OR(G1554="Secondary Relay",G1554="Prime Relay"),F1554,join("",if(B1554="East Rim","E",if(B1554="South Rim","S",if(B1554="West Rim","W","N"))),C1554,D1554,":",E1554,if(F1554="S","",F1554)))</f>
        <v>N11:2a</v>
      </c>
      <c r="B1554" s="15" t="s">
        <v>813</v>
      </c>
      <c r="C1554" s="15">
        <v>1.0</v>
      </c>
      <c r="D1554" s="15">
        <v>1.0</v>
      </c>
      <c r="E1554" s="15">
        <v>2.0</v>
      </c>
      <c r="F1554" s="8" t="s">
        <v>6</v>
      </c>
      <c r="G1554" s="15" t="s">
        <v>23</v>
      </c>
      <c r="H1554" s="15" t="s">
        <v>92</v>
      </c>
      <c r="I1554" s="8" t="s">
        <v>865</v>
      </c>
      <c r="J1554" s="16">
        <v>0.0</v>
      </c>
      <c r="K1554" s="21">
        <v>-104.0</v>
      </c>
      <c r="L1554" s="21">
        <v>-140.0</v>
      </c>
      <c r="M1554" s="21">
        <v>-122.0</v>
      </c>
      <c r="N1554" s="18" t="s">
        <v>281</v>
      </c>
      <c r="O1554" s="13" t="s">
        <v>329</v>
      </c>
      <c r="P1554" s="23" t="s">
        <v>276</v>
      </c>
      <c r="Q1554" s="23" t="s">
        <v>276</v>
      </c>
      <c r="R1554" s="23" t="s">
        <v>276</v>
      </c>
      <c r="S1554" s="23" t="s">
        <v>47</v>
      </c>
      <c r="T1554" s="23" t="s">
        <v>26</v>
      </c>
      <c r="U1554" s="23" t="s">
        <v>26</v>
      </c>
    </row>
    <row r="1555" hidden="1">
      <c r="A1555" s="15" t="str">
        <f>if(OR(G1555="Secondary Relay",G1555="Prime Relay",G1555="Citadel Class Relay"),F1555,join("",if(B1555="East Rim","E",if(B1555="South Rim","S",if(B1555="West Rim","W","N"))),C1555,D1555,":",E1555,if(F1555="S","",F1555)))</f>
        <v>N11:2</v>
      </c>
      <c r="B1555" s="15" t="s">
        <v>813</v>
      </c>
      <c r="C1555" s="15">
        <v>1.0</v>
      </c>
      <c r="D1555" s="15">
        <v>1.0</v>
      </c>
      <c r="E1555" s="15">
        <v>2.0</v>
      </c>
      <c r="F1555" s="8" t="s">
        <v>302</v>
      </c>
      <c r="G1555" s="8" t="s">
        <v>303</v>
      </c>
      <c r="H1555" s="15" t="s">
        <v>278</v>
      </c>
      <c r="I1555" s="8" t="s">
        <v>572</v>
      </c>
      <c r="J1555" s="16"/>
      <c r="K1555" s="21"/>
      <c r="L1555" s="21"/>
      <c r="M1555" s="21"/>
      <c r="N1555" s="18"/>
      <c r="O1555" s="13"/>
      <c r="P1555" t="s">
        <v>47</v>
      </c>
      <c r="Q1555" t="s">
        <v>276</v>
      </c>
      <c r="R1555" t="s">
        <v>57</v>
      </c>
      <c r="S1555" t="s">
        <v>26</v>
      </c>
      <c r="T1555" t="s">
        <v>276</v>
      </c>
      <c r="U1555" t="s">
        <v>26</v>
      </c>
    </row>
    <row r="1556" hidden="1">
      <c r="A1556" s="15" t="str">
        <f>if(OR(G1556="Secondary Relay",G1556="Prime Relay"),F1556,join("",if(B1556="East Rim","E",if(B1556="South Rim","S",if(B1556="West Rim","W","N"))),C1556,D1556,":",E1556,if(F1556="S","",F1556)))</f>
        <v>N11:3a</v>
      </c>
      <c r="B1556" s="15" t="s">
        <v>813</v>
      </c>
      <c r="C1556" s="15">
        <v>1.0</v>
      </c>
      <c r="D1556" s="15">
        <v>1.0</v>
      </c>
      <c r="E1556" s="15">
        <v>3.0</v>
      </c>
      <c r="F1556" s="8" t="s">
        <v>6</v>
      </c>
      <c r="G1556" s="15" t="s">
        <v>22</v>
      </c>
      <c r="H1556" s="15" t="s">
        <v>91</v>
      </c>
      <c r="I1556" s="8" t="s">
        <v>866</v>
      </c>
      <c r="J1556" s="16">
        <v>6.0</v>
      </c>
      <c r="K1556" s="21">
        <v>-9.0</v>
      </c>
      <c r="L1556" s="21">
        <v>-68.0</v>
      </c>
      <c r="M1556" s="21">
        <v>-41.0</v>
      </c>
      <c r="N1556" s="18" t="s">
        <v>26</v>
      </c>
      <c r="O1556" s="13" t="s">
        <v>419</v>
      </c>
      <c r="P1556" s="23" t="s">
        <v>37</v>
      </c>
      <c r="Q1556" s="5" t="s">
        <v>57</v>
      </c>
      <c r="R1556" s="5" t="s">
        <v>57</v>
      </c>
      <c r="S1556" s="5" t="s">
        <v>276</v>
      </c>
      <c r="T1556" s="5" t="s">
        <v>37</v>
      </c>
      <c r="U1556" s="5" t="s">
        <v>26</v>
      </c>
    </row>
    <row r="1557" hidden="1">
      <c r="A1557" s="15" t="str">
        <f>if(OR(G1557="Secondary Relay",G1557="Prime Relay",G1557="Citadel Class Relay"),F1557,join("",if(B1557="East Rim","E",if(B1557="South Rim","S",if(B1557="West Rim","W","N"))),C1557,D1557,":",E1557,if(F1557="S","",F1557)))</f>
        <v>N11:3</v>
      </c>
      <c r="B1557" s="15" t="s">
        <v>813</v>
      </c>
      <c r="C1557" s="15">
        <v>1.0</v>
      </c>
      <c r="D1557" s="15">
        <v>1.0</v>
      </c>
      <c r="E1557" s="15">
        <v>3.0</v>
      </c>
      <c r="F1557" s="8" t="s">
        <v>302</v>
      </c>
      <c r="G1557" s="8" t="s">
        <v>303</v>
      </c>
      <c r="H1557" s="15" t="s">
        <v>443</v>
      </c>
      <c r="I1557" s="8" t="s">
        <v>771</v>
      </c>
      <c r="J1557" s="16"/>
      <c r="K1557" s="21"/>
      <c r="L1557" s="21"/>
      <c r="M1557" s="21"/>
      <c r="N1557" s="18"/>
      <c r="O1557" s="13"/>
      <c r="P1557" t="s">
        <v>311</v>
      </c>
      <c r="Q1557" t="s">
        <v>276</v>
      </c>
      <c r="R1557" t="s">
        <v>57</v>
      </c>
      <c r="S1557" t="s">
        <v>47</v>
      </c>
      <c r="T1557" t="s">
        <v>37</v>
      </c>
      <c r="U1557" t="s">
        <v>26</v>
      </c>
    </row>
    <row r="1558" hidden="1">
      <c r="A1558" s="15" t="str">
        <f t="shared" ref="A1558:A1562" si="210">if(OR(G1558="Secondary Relay",G1558="Prime Relay"),F1558,join("",if(B1558="East Rim","E",if(B1558="South Rim","S",if(B1558="West Rim","W","N"))),C1558,D1558,":",E1558,if(F1558="S","",F1558)))</f>
        <v>N11:4a</v>
      </c>
      <c r="B1558" s="15" t="s">
        <v>813</v>
      </c>
      <c r="C1558" s="15">
        <v>1.0</v>
      </c>
      <c r="D1558" s="15">
        <v>1.0</v>
      </c>
      <c r="E1558" s="15">
        <v>4.0</v>
      </c>
      <c r="F1558" s="8" t="s">
        <v>6</v>
      </c>
      <c r="G1558" s="15" t="s">
        <v>22</v>
      </c>
      <c r="H1558" s="15" t="s">
        <v>91</v>
      </c>
      <c r="I1558" s="8" t="s">
        <v>867</v>
      </c>
      <c r="J1558" s="16">
        <v>12.0</v>
      </c>
      <c r="K1558" s="21">
        <v>-113.0</v>
      </c>
      <c r="L1558" s="21">
        <v>-161.0</v>
      </c>
      <c r="M1558" s="21">
        <v>-138.0</v>
      </c>
      <c r="N1558" s="18" t="s">
        <v>26</v>
      </c>
      <c r="O1558" s="13" t="s">
        <v>284</v>
      </c>
      <c r="P1558" s="5" t="s">
        <v>57</v>
      </c>
      <c r="Q1558" s="5" t="s">
        <v>276</v>
      </c>
      <c r="R1558" s="5" t="s">
        <v>57</v>
      </c>
      <c r="S1558" s="5" t="s">
        <v>47</v>
      </c>
      <c r="T1558" s="5" t="s">
        <v>26</v>
      </c>
      <c r="U1558" s="5" t="s">
        <v>26</v>
      </c>
    </row>
    <row r="1559" hidden="1">
      <c r="A1559" s="15" t="str">
        <f t="shared" si="210"/>
        <v>N11:4b</v>
      </c>
      <c r="B1559" s="15" t="s">
        <v>813</v>
      </c>
      <c r="C1559" s="15">
        <v>1.0</v>
      </c>
      <c r="D1559" s="15">
        <v>1.0</v>
      </c>
      <c r="E1559" s="15">
        <v>4.0</v>
      </c>
      <c r="F1559" s="8" t="s">
        <v>7</v>
      </c>
      <c r="G1559" s="15" t="s">
        <v>22</v>
      </c>
      <c r="H1559" s="15" t="s">
        <v>93</v>
      </c>
      <c r="I1559" s="8" t="s">
        <v>868</v>
      </c>
      <c r="J1559" s="16">
        <v>16.0</v>
      </c>
      <c r="K1559" s="21">
        <v>-158.0</v>
      </c>
      <c r="L1559" s="21">
        <v>-200.0</v>
      </c>
      <c r="M1559" s="21">
        <v>-178.0</v>
      </c>
      <c r="N1559" s="18" t="s">
        <v>26</v>
      </c>
      <c r="O1559" s="13" t="s">
        <v>313</v>
      </c>
      <c r="P1559" s="5" t="s">
        <v>57</v>
      </c>
      <c r="Q1559" s="5" t="s">
        <v>276</v>
      </c>
      <c r="R1559" s="5" t="s">
        <v>57</v>
      </c>
      <c r="S1559" s="5" t="s">
        <v>57</v>
      </c>
      <c r="T1559" s="5" t="s">
        <v>37</v>
      </c>
      <c r="U1559" s="5" t="s">
        <v>47</v>
      </c>
    </row>
    <row r="1560" hidden="1">
      <c r="A1560" s="15" t="str">
        <f t="shared" si="210"/>
        <v>N11:4c</v>
      </c>
      <c r="B1560" s="15" t="s">
        <v>813</v>
      </c>
      <c r="C1560" s="15">
        <v>1.0</v>
      </c>
      <c r="D1560" s="15">
        <v>1.0</v>
      </c>
      <c r="E1560" s="15">
        <v>4.0</v>
      </c>
      <c r="F1560" s="8" t="s">
        <v>8</v>
      </c>
      <c r="G1560" s="15" t="s">
        <v>22</v>
      </c>
      <c r="H1560" s="15" t="s">
        <v>89</v>
      </c>
      <c r="I1560" s="8" t="s">
        <v>869</v>
      </c>
      <c r="J1560" s="16">
        <v>1.0</v>
      </c>
      <c r="K1560" s="21">
        <v>-166.0</v>
      </c>
      <c r="L1560" s="21">
        <v>-204.0</v>
      </c>
      <c r="M1560" s="21">
        <v>-184.0</v>
      </c>
      <c r="N1560" s="18" t="s">
        <v>26</v>
      </c>
      <c r="O1560" s="13" t="s">
        <v>386</v>
      </c>
      <c r="P1560" s="5" t="s">
        <v>47</v>
      </c>
      <c r="Q1560" s="5" t="s">
        <v>276</v>
      </c>
      <c r="R1560" s="5" t="s">
        <v>276</v>
      </c>
      <c r="S1560" s="5" t="s">
        <v>47</v>
      </c>
      <c r="T1560" s="5" t="s">
        <v>37</v>
      </c>
      <c r="U1560" s="5" t="s">
        <v>26</v>
      </c>
    </row>
    <row r="1561" hidden="1">
      <c r="A1561" s="15" t="str">
        <f t="shared" si="210"/>
        <v>N11:4d</v>
      </c>
      <c r="B1561" s="15" t="s">
        <v>813</v>
      </c>
      <c r="C1561" s="15">
        <v>1.0</v>
      </c>
      <c r="D1561" s="15">
        <v>1.0</v>
      </c>
      <c r="E1561" s="15">
        <v>4.0</v>
      </c>
      <c r="F1561" s="8" t="s">
        <v>9</v>
      </c>
      <c r="G1561" s="15" t="s">
        <v>22</v>
      </c>
      <c r="H1561" s="15" t="s">
        <v>92</v>
      </c>
      <c r="I1561" s="8" t="s">
        <v>870</v>
      </c>
      <c r="J1561" s="16">
        <v>0.0</v>
      </c>
      <c r="K1561" s="21">
        <v>-206.0</v>
      </c>
      <c r="L1561" s="21">
        <v>-219.0</v>
      </c>
      <c r="M1561" s="21">
        <v>-211.0</v>
      </c>
      <c r="N1561" s="18" t="s">
        <v>26</v>
      </c>
      <c r="O1561" s="13" t="s">
        <v>323</v>
      </c>
      <c r="P1561" s="5" t="s">
        <v>311</v>
      </c>
      <c r="Q1561" s="5" t="s">
        <v>57</v>
      </c>
      <c r="R1561" s="5" t="s">
        <v>57</v>
      </c>
      <c r="S1561" s="5" t="s">
        <v>37</v>
      </c>
      <c r="T1561" s="5" t="s">
        <v>37</v>
      </c>
      <c r="U1561" s="5" t="s">
        <v>26</v>
      </c>
    </row>
    <row r="1562" hidden="1">
      <c r="A1562" s="15" t="str">
        <f t="shared" si="210"/>
        <v>N11:4e</v>
      </c>
      <c r="B1562" s="15" t="s">
        <v>813</v>
      </c>
      <c r="C1562" s="15">
        <v>1.0</v>
      </c>
      <c r="D1562" s="15">
        <v>1.0</v>
      </c>
      <c r="E1562" s="15">
        <v>4.0</v>
      </c>
      <c r="F1562" s="8" t="s">
        <v>10</v>
      </c>
      <c r="G1562" s="15" t="s">
        <v>22</v>
      </c>
      <c r="H1562" s="15" t="s">
        <v>92</v>
      </c>
      <c r="I1562" s="8" t="s">
        <v>816</v>
      </c>
      <c r="J1562" s="16">
        <v>1.0</v>
      </c>
      <c r="K1562" s="21">
        <v>-238.0</v>
      </c>
      <c r="L1562" s="21">
        <v>-248.0</v>
      </c>
      <c r="M1562" s="21">
        <v>-243.0</v>
      </c>
      <c r="N1562" s="18" t="s">
        <v>26</v>
      </c>
      <c r="O1562" s="13" t="s">
        <v>419</v>
      </c>
      <c r="P1562" s="5" t="s">
        <v>26</v>
      </c>
      <c r="Q1562" s="5" t="s">
        <v>37</v>
      </c>
      <c r="R1562" s="5" t="s">
        <v>47</v>
      </c>
      <c r="S1562" s="5" t="s">
        <v>37</v>
      </c>
      <c r="T1562" s="5" t="s">
        <v>47</v>
      </c>
      <c r="U1562" s="5" t="s">
        <v>26</v>
      </c>
    </row>
    <row r="1563" hidden="1">
      <c r="A1563" s="15" t="str">
        <f>if(OR(G1563="Secondary Relay",G1563="Prime Relay",G1563="Citadel Class Relay"),F1563,join("",if(B1563="East Rim","E",if(B1563="South Rim","S",if(B1563="West Rim","W","N"))),C1563,D1563,":",E1563,if(F1563="S","",F1563)))</f>
        <v>N11:4</v>
      </c>
      <c r="B1563" s="15" t="s">
        <v>813</v>
      </c>
      <c r="C1563" s="15">
        <v>1.0</v>
      </c>
      <c r="D1563" s="15">
        <v>1.0</v>
      </c>
      <c r="E1563" s="15">
        <v>4.0</v>
      </c>
      <c r="F1563" s="8" t="s">
        <v>302</v>
      </c>
      <c r="G1563" s="8" t="s">
        <v>303</v>
      </c>
      <c r="H1563" s="15" t="s">
        <v>278</v>
      </c>
      <c r="I1563" s="8" t="s">
        <v>871</v>
      </c>
      <c r="J1563" s="16"/>
      <c r="K1563" s="21"/>
      <c r="L1563" s="21"/>
      <c r="M1563" s="21"/>
      <c r="N1563" s="18"/>
      <c r="O1563" s="13"/>
      <c r="P1563" t="s">
        <v>37</v>
      </c>
      <c r="Q1563" t="s">
        <v>311</v>
      </c>
      <c r="R1563" t="s">
        <v>57</v>
      </c>
      <c r="S1563" t="s">
        <v>26</v>
      </c>
      <c r="T1563" t="s">
        <v>26</v>
      </c>
      <c r="U1563" t="s">
        <v>26</v>
      </c>
    </row>
    <row r="1564" hidden="1">
      <c r="A1564" s="15" t="str">
        <f>if(OR(G1564="Secondary Relay",G1564="Prime Relay"),F1564,join("",if(B1564="East Rim","E",if(B1564="South Rim","S",if(B1564="West Rim","W","N"))),C1564,D1564,":",E1564,if(F1564="S","",F1564)))</f>
        <v>N11:5a</v>
      </c>
      <c r="B1564" s="15" t="s">
        <v>813</v>
      </c>
      <c r="C1564" s="15">
        <v>1.0</v>
      </c>
      <c r="D1564" s="15">
        <v>1.0</v>
      </c>
      <c r="E1564" s="15">
        <v>5.0</v>
      </c>
      <c r="F1564" s="8" t="s">
        <v>6</v>
      </c>
      <c r="G1564" s="15" t="s">
        <v>23</v>
      </c>
      <c r="H1564" s="15" t="s">
        <v>93</v>
      </c>
      <c r="I1564" s="8" t="s">
        <v>872</v>
      </c>
      <c r="J1564" s="16">
        <v>0.0</v>
      </c>
      <c r="K1564" s="21">
        <v>878.0</v>
      </c>
      <c r="L1564" s="21">
        <v>566.0</v>
      </c>
      <c r="M1564" s="21">
        <v>721.0</v>
      </c>
      <c r="N1564" s="18" t="s">
        <v>26</v>
      </c>
      <c r="O1564" s="13" t="s">
        <v>567</v>
      </c>
      <c r="P1564" s="15" t="s">
        <v>57</v>
      </c>
      <c r="Q1564" s="15" t="s">
        <v>57</v>
      </c>
      <c r="R1564" s="15" t="s">
        <v>57</v>
      </c>
      <c r="S1564" s="15" t="s">
        <v>57</v>
      </c>
      <c r="T1564" s="15" t="s">
        <v>37</v>
      </c>
      <c r="U1564" s="15" t="s">
        <v>26</v>
      </c>
    </row>
    <row r="1565" hidden="1">
      <c r="A1565" s="15" t="str">
        <f t="shared" ref="A1565:A1566" si="211">if(OR(G1565="Secondary Relay",G1565="Prime Relay",G1565="Citadel Class Relay"),F1565,join("",if(B1565="East Rim","E",if(B1565="South Rim","S",if(B1565="West Rim","W","N"))),C1565,D1565,":",E1565,if(F1565="S","",F1565)))</f>
        <v>N11-S35 Primary Relay</v>
      </c>
      <c r="B1565" s="15" t="s">
        <v>813</v>
      </c>
      <c r="C1565" s="15">
        <v>1.0</v>
      </c>
      <c r="D1565" s="15">
        <v>1.0</v>
      </c>
      <c r="E1565" s="15">
        <v>5.0</v>
      </c>
      <c r="F1565" s="8" t="s">
        <v>873</v>
      </c>
      <c r="G1565" s="8" t="s">
        <v>219</v>
      </c>
      <c r="H1565" s="15"/>
      <c r="I1565" s="8"/>
      <c r="J1565" s="16"/>
      <c r="K1565" s="21"/>
      <c r="L1565" s="21"/>
      <c r="M1565" s="21"/>
      <c r="N1565" s="18"/>
      <c r="O1565" s="13"/>
    </row>
    <row r="1566" hidden="1">
      <c r="A1566" s="15" t="str">
        <f t="shared" si="211"/>
        <v>N11:5</v>
      </c>
      <c r="B1566" s="15" t="s">
        <v>813</v>
      </c>
      <c r="C1566" s="15">
        <v>1.0</v>
      </c>
      <c r="D1566" s="15">
        <v>1.0</v>
      </c>
      <c r="E1566" s="15">
        <v>5.0</v>
      </c>
      <c r="F1566" s="8" t="s">
        <v>302</v>
      </c>
      <c r="G1566" s="8" t="s">
        <v>303</v>
      </c>
      <c r="H1566" s="15" t="s">
        <v>288</v>
      </c>
      <c r="I1566" s="8" t="s">
        <v>874</v>
      </c>
      <c r="J1566" s="16"/>
      <c r="K1566" s="21"/>
      <c r="L1566" s="21"/>
      <c r="M1566" s="21"/>
      <c r="N1566" s="18"/>
      <c r="O1566" s="13"/>
      <c r="P1566" t="s">
        <v>47</v>
      </c>
      <c r="Q1566" t="s">
        <v>276</v>
      </c>
      <c r="R1566" t="s">
        <v>57</v>
      </c>
      <c r="S1566" t="s">
        <v>47</v>
      </c>
      <c r="T1566" t="s">
        <v>26</v>
      </c>
      <c r="U1566" t="s">
        <v>26</v>
      </c>
    </row>
    <row r="1567" hidden="1">
      <c r="A1567" s="15" t="str">
        <f t="shared" ref="A1567:A1568" si="212">if(OR(G1567="Secondary Relay",G1567="Prime Relay"),F1567,join("",if(B1567="East Rim","E",if(B1567="South Rim","S",if(B1567="West Rim","W","N"))),C1567,D1567,":",E1567,if(F1567="S","",F1567)))</f>
        <v>N11:6a</v>
      </c>
      <c r="B1567" s="15" t="s">
        <v>813</v>
      </c>
      <c r="C1567" s="15">
        <v>1.0</v>
      </c>
      <c r="D1567" s="15">
        <v>1.0</v>
      </c>
      <c r="E1567" s="15">
        <v>6.0</v>
      </c>
      <c r="F1567" s="8" t="s">
        <v>6</v>
      </c>
      <c r="G1567" s="15" t="s">
        <v>23</v>
      </c>
      <c r="H1567" s="15" t="s">
        <v>285</v>
      </c>
      <c r="I1567" s="8" t="s">
        <v>875</v>
      </c>
      <c r="J1567" s="16">
        <v>0.0</v>
      </c>
      <c r="K1567" s="21">
        <v>1286.0</v>
      </c>
      <c r="L1567" s="21">
        <v>1267.0</v>
      </c>
      <c r="M1567" s="21">
        <v>1276.0</v>
      </c>
      <c r="N1567" s="18" t="s">
        <v>26</v>
      </c>
      <c r="O1567" s="13" t="s">
        <v>323</v>
      </c>
      <c r="P1567" s="5" t="s">
        <v>26</v>
      </c>
      <c r="Q1567" s="5" t="s">
        <v>57</v>
      </c>
      <c r="R1567" s="5" t="s">
        <v>57</v>
      </c>
      <c r="S1567" s="5" t="s">
        <v>26</v>
      </c>
      <c r="T1567" s="5" t="s">
        <v>311</v>
      </c>
      <c r="U1567" s="5" t="s">
        <v>26</v>
      </c>
    </row>
    <row r="1568" hidden="1">
      <c r="A1568" s="15" t="str">
        <f t="shared" si="212"/>
        <v>N11:6b</v>
      </c>
      <c r="B1568" s="15" t="s">
        <v>813</v>
      </c>
      <c r="C1568" s="15">
        <v>1.0</v>
      </c>
      <c r="D1568" s="15">
        <v>1.0</v>
      </c>
      <c r="E1568" s="15">
        <v>6.0</v>
      </c>
      <c r="F1568" s="8" t="s">
        <v>7</v>
      </c>
      <c r="G1568" s="15" t="s">
        <v>23</v>
      </c>
      <c r="H1568" s="15" t="s">
        <v>88</v>
      </c>
      <c r="I1568" s="8" t="s">
        <v>876</v>
      </c>
      <c r="J1568" s="16">
        <v>1.0</v>
      </c>
      <c r="K1568" s="21">
        <v>669.0</v>
      </c>
      <c r="L1568" s="21">
        <v>627.0</v>
      </c>
      <c r="M1568" s="21">
        <v>650.0</v>
      </c>
      <c r="N1568" s="18" t="s">
        <v>26</v>
      </c>
      <c r="O1568" s="13" t="s">
        <v>284</v>
      </c>
      <c r="P1568" s="5" t="s">
        <v>57</v>
      </c>
      <c r="Q1568" s="5" t="s">
        <v>47</v>
      </c>
      <c r="R1568" s="5" t="s">
        <v>57</v>
      </c>
      <c r="S1568" s="5" t="s">
        <v>276</v>
      </c>
      <c r="T1568" s="5" t="s">
        <v>26</v>
      </c>
      <c r="U1568" s="5" t="s">
        <v>26</v>
      </c>
    </row>
    <row r="1569" hidden="1">
      <c r="A1569" s="15" t="str">
        <f>if(OR(G1569="Secondary Relay",G1569="Prime Relay",G1569="Citadel Class Relay"),F1569,join("",if(B1569="East Rim","E",if(B1569="South Rim","S",if(B1569="West Rim","W","N"))),C1569,D1569,":",E1569,if(F1569="S","",F1569)))</f>
        <v>N11:6</v>
      </c>
      <c r="B1569" s="15" t="s">
        <v>813</v>
      </c>
      <c r="C1569" s="15">
        <v>1.0</v>
      </c>
      <c r="D1569" s="15">
        <v>1.0</v>
      </c>
      <c r="E1569" s="15">
        <v>6.0</v>
      </c>
      <c r="F1569" s="8" t="s">
        <v>302</v>
      </c>
      <c r="G1569" s="8" t="s">
        <v>303</v>
      </c>
      <c r="H1569" s="15" t="s">
        <v>278</v>
      </c>
      <c r="I1569" s="8" t="s">
        <v>420</v>
      </c>
      <c r="J1569" s="16"/>
      <c r="K1569" s="21"/>
      <c r="L1569" s="21"/>
      <c r="M1569" s="21"/>
      <c r="N1569" s="18"/>
      <c r="O1569" s="13"/>
      <c r="P1569" t="s">
        <v>57</v>
      </c>
      <c r="Q1569" t="s">
        <v>57</v>
      </c>
      <c r="R1569" t="s">
        <v>47</v>
      </c>
      <c r="S1569" t="s">
        <v>47</v>
      </c>
      <c r="T1569" t="s">
        <v>47</v>
      </c>
      <c r="U1569" t="s">
        <v>47</v>
      </c>
    </row>
    <row r="1570" hidden="1">
      <c r="A1570" s="15" t="str">
        <f t="shared" ref="A1570:A1577" si="213">if(OR(G1570="Secondary Relay",G1570="Prime Relay"),F1570,join("",if(B1570="East Rim","E",if(B1570="South Rim","S",if(B1570="West Rim","W","N"))),C1570,D1570,":",E1570,if(F1570="S","",F1570)))</f>
        <v>N11:7a</v>
      </c>
      <c r="B1570" s="15" t="s">
        <v>813</v>
      </c>
      <c r="C1570" s="15">
        <v>1.0</v>
      </c>
      <c r="D1570" s="15">
        <v>1.0</v>
      </c>
      <c r="E1570" s="15">
        <v>7.0</v>
      </c>
      <c r="F1570" s="8" t="s">
        <v>6</v>
      </c>
      <c r="G1570" s="15" t="s">
        <v>23</v>
      </c>
      <c r="H1570" s="15" t="s">
        <v>288</v>
      </c>
      <c r="I1570" s="8" t="s">
        <v>877</v>
      </c>
      <c r="J1570" s="16">
        <v>0.0</v>
      </c>
      <c r="K1570" s="21">
        <v>1532.0</v>
      </c>
      <c r="L1570" s="21">
        <v>638.0</v>
      </c>
      <c r="M1570" s="21">
        <v>1086.0</v>
      </c>
      <c r="N1570" s="18" t="s">
        <v>26</v>
      </c>
      <c r="O1570" s="13" t="s">
        <v>419</v>
      </c>
      <c r="P1570" s="5" t="s">
        <v>276</v>
      </c>
      <c r="Q1570" s="5" t="s">
        <v>276</v>
      </c>
      <c r="R1570" s="5" t="s">
        <v>57</v>
      </c>
      <c r="S1570" s="5" t="s">
        <v>57</v>
      </c>
      <c r="T1570" s="5" t="s">
        <v>37</v>
      </c>
      <c r="U1570" s="5" t="s">
        <v>26</v>
      </c>
    </row>
    <row r="1571" hidden="1">
      <c r="A1571" s="15" t="str">
        <f t="shared" si="213"/>
        <v>N11:7b</v>
      </c>
      <c r="B1571" s="15" t="s">
        <v>813</v>
      </c>
      <c r="C1571" s="15">
        <v>1.0</v>
      </c>
      <c r="D1571" s="15">
        <v>1.0</v>
      </c>
      <c r="E1571" s="15">
        <v>7.0</v>
      </c>
      <c r="F1571" s="8" t="s">
        <v>7</v>
      </c>
      <c r="G1571" s="15" t="s">
        <v>23</v>
      </c>
      <c r="H1571" s="15" t="s">
        <v>288</v>
      </c>
      <c r="I1571" s="8" t="s">
        <v>878</v>
      </c>
      <c r="J1571" s="16">
        <v>2.0</v>
      </c>
      <c r="K1571" s="21">
        <v>863.0</v>
      </c>
      <c r="L1571" s="21">
        <v>807.0</v>
      </c>
      <c r="M1571" s="21">
        <v>835.0</v>
      </c>
      <c r="N1571" s="18" t="s">
        <v>26</v>
      </c>
      <c r="O1571" s="13" t="s">
        <v>293</v>
      </c>
      <c r="P1571" s="5" t="s">
        <v>47</v>
      </c>
      <c r="Q1571" s="5" t="s">
        <v>57</v>
      </c>
      <c r="R1571" s="5" t="s">
        <v>276</v>
      </c>
      <c r="S1571" s="5" t="s">
        <v>26</v>
      </c>
      <c r="T1571" s="5" t="s">
        <v>26</v>
      </c>
      <c r="U1571" s="5" t="s">
        <v>26</v>
      </c>
    </row>
    <row r="1572" hidden="1">
      <c r="A1572" s="15" t="str">
        <f t="shared" si="213"/>
        <v>N11:7c</v>
      </c>
      <c r="B1572" s="15" t="s">
        <v>813</v>
      </c>
      <c r="C1572" s="15">
        <v>1.0</v>
      </c>
      <c r="D1572" s="15">
        <v>1.0</v>
      </c>
      <c r="E1572" s="15">
        <v>7.0</v>
      </c>
      <c r="F1572" s="8" t="s">
        <v>8</v>
      </c>
      <c r="G1572" s="15" t="s">
        <v>23</v>
      </c>
      <c r="H1572" s="15" t="s">
        <v>278</v>
      </c>
      <c r="I1572" s="8" t="s">
        <v>879</v>
      </c>
      <c r="J1572" s="16">
        <v>2.0</v>
      </c>
      <c r="K1572" s="21">
        <v>189.0</v>
      </c>
      <c r="L1572" s="21">
        <v>131.0</v>
      </c>
      <c r="M1572" s="21">
        <v>162.0</v>
      </c>
      <c r="N1572" s="18" t="s">
        <v>26</v>
      </c>
      <c r="O1572" s="13" t="s">
        <v>408</v>
      </c>
      <c r="P1572" s="5" t="s">
        <v>57</v>
      </c>
      <c r="Q1572" s="5" t="s">
        <v>276</v>
      </c>
      <c r="R1572" s="5" t="s">
        <v>57</v>
      </c>
      <c r="S1572" s="5" t="s">
        <v>311</v>
      </c>
      <c r="T1572" s="5" t="s">
        <v>26</v>
      </c>
      <c r="U1572" s="5" t="s">
        <v>26</v>
      </c>
    </row>
    <row r="1573" hidden="1">
      <c r="A1573" s="15" t="str">
        <f t="shared" si="213"/>
        <v>N11:7d</v>
      </c>
      <c r="B1573" s="15" t="s">
        <v>813</v>
      </c>
      <c r="C1573" s="15">
        <v>1.0</v>
      </c>
      <c r="D1573" s="15">
        <v>1.0</v>
      </c>
      <c r="E1573" s="15">
        <v>7.0</v>
      </c>
      <c r="F1573" s="8" t="s">
        <v>9</v>
      </c>
      <c r="G1573" s="15" t="s">
        <v>23</v>
      </c>
      <c r="H1573" s="15" t="s">
        <v>93</v>
      </c>
      <c r="I1573" s="8" t="s">
        <v>844</v>
      </c>
      <c r="J1573" s="16">
        <v>0.0</v>
      </c>
      <c r="K1573" s="21">
        <v>99.0</v>
      </c>
      <c r="L1573" s="21">
        <v>36.0</v>
      </c>
      <c r="M1573" s="21">
        <v>67.0</v>
      </c>
      <c r="N1573" s="18" t="s">
        <v>26</v>
      </c>
      <c r="O1573" s="13" t="s">
        <v>275</v>
      </c>
      <c r="P1573" s="5" t="s">
        <v>57</v>
      </c>
      <c r="Q1573" s="5" t="s">
        <v>276</v>
      </c>
      <c r="R1573" s="5" t="s">
        <v>57</v>
      </c>
      <c r="S1573" s="5" t="s">
        <v>47</v>
      </c>
      <c r="T1573" s="5" t="s">
        <v>26</v>
      </c>
      <c r="U1573" s="5" t="s">
        <v>26</v>
      </c>
    </row>
    <row r="1574" hidden="1">
      <c r="A1574" s="15" t="str">
        <f t="shared" si="213"/>
        <v>N11:7e</v>
      </c>
      <c r="B1574" s="15" t="s">
        <v>813</v>
      </c>
      <c r="C1574" s="15">
        <v>1.0</v>
      </c>
      <c r="D1574" s="15">
        <v>1.0</v>
      </c>
      <c r="E1574" s="15">
        <v>7.0</v>
      </c>
      <c r="F1574" s="8" t="s">
        <v>10</v>
      </c>
      <c r="G1574" s="15" t="s">
        <v>24</v>
      </c>
      <c r="H1574" s="15" t="s">
        <v>316</v>
      </c>
      <c r="I1574" s="8" t="s">
        <v>880</v>
      </c>
      <c r="J1574" s="16">
        <v>2.0</v>
      </c>
      <c r="K1574" s="21">
        <v>21.0</v>
      </c>
      <c r="L1574" s="21">
        <v>-9.0</v>
      </c>
      <c r="M1574" s="21">
        <v>6.0</v>
      </c>
      <c r="N1574" s="18">
        <v>0.38</v>
      </c>
      <c r="O1574" s="13" t="s">
        <v>494</v>
      </c>
      <c r="P1574" s="5" t="s">
        <v>47</v>
      </c>
      <c r="Q1574" s="5" t="s">
        <v>276</v>
      </c>
      <c r="R1574" s="5" t="s">
        <v>57</v>
      </c>
      <c r="S1574" s="5" t="s">
        <v>47</v>
      </c>
      <c r="T1574" s="5" t="s">
        <v>57</v>
      </c>
      <c r="U1574" s="5" t="s">
        <v>26</v>
      </c>
    </row>
    <row r="1575" hidden="1">
      <c r="A1575" s="15" t="str">
        <f t="shared" si="213"/>
        <v>N11:7f</v>
      </c>
      <c r="B1575" s="15" t="s">
        <v>813</v>
      </c>
      <c r="C1575" s="15">
        <v>1.0</v>
      </c>
      <c r="D1575" s="15">
        <v>1.0</v>
      </c>
      <c r="E1575" s="15">
        <v>7.0</v>
      </c>
      <c r="F1575" s="8" t="s">
        <v>11</v>
      </c>
      <c r="G1575" s="15" t="s">
        <v>24</v>
      </c>
      <c r="H1575" s="15" t="s">
        <v>89</v>
      </c>
      <c r="I1575" s="8" t="s">
        <v>881</v>
      </c>
      <c r="J1575" s="16">
        <v>1.0</v>
      </c>
      <c r="K1575" s="21">
        <v>21.0</v>
      </c>
      <c r="L1575" s="21">
        <v>12.0</v>
      </c>
      <c r="M1575" s="21">
        <v>18.0</v>
      </c>
      <c r="N1575" s="18">
        <v>0.11</v>
      </c>
      <c r="O1575" s="13" t="s">
        <v>293</v>
      </c>
      <c r="P1575" s="5" t="s">
        <v>57</v>
      </c>
      <c r="Q1575" s="5" t="s">
        <v>57</v>
      </c>
      <c r="R1575" s="5" t="s">
        <v>57</v>
      </c>
      <c r="S1575" s="5" t="s">
        <v>47</v>
      </c>
      <c r="T1575" s="5" t="s">
        <v>26</v>
      </c>
      <c r="U1575" s="5" t="s">
        <v>26</v>
      </c>
    </row>
    <row r="1576" hidden="1">
      <c r="A1576" s="15" t="str">
        <f t="shared" si="213"/>
        <v>N11:7g</v>
      </c>
      <c r="B1576" s="15" t="s">
        <v>813</v>
      </c>
      <c r="C1576" s="15">
        <v>1.0</v>
      </c>
      <c r="D1576" s="15">
        <v>1.0</v>
      </c>
      <c r="E1576" s="15">
        <v>7.0</v>
      </c>
      <c r="F1576" s="8" t="s">
        <v>12</v>
      </c>
      <c r="G1576" s="15" t="s">
        <v>24</v>
      </c>
      <c r="H1576" s="15" t="s">
        <v>89</v>
      </c>
      <c r="I1576" s="8" t="s">
        <v>882</v>
      </c>
      <c r="J1576" s="16">
        <v>2.0</v>
      </c>
      <c r="K1576" s="21">
        <v>18.0</v>
      </c>
      <c r="L1576" s="21">
        <v>17.0</v>
      </c>
      <c r="M1576" s="21">
        <v>20.0</v>
      </c>
      <c r="N1576" s="18">
        <v>0.11</v>
      </c>
      <c r="O1576" s="13" t="s">
        <v>282</v>
      </c>
      <c r="P1576" s="5" t="s">
        <v>26</v>
      </c>
      <c r="Q1576" s="5" t="s">
        <v>57</v>
      </c>
      <c r="R1576" s="5" t="s">
        <v>276</v>
      </c>
      <c r="S1576" s="5" t="s">
        <v>37</v>
      </c>
      <c r="T1576" s="5" t="s">
        <v>47</v>
      </c>
      <c r="U1576" s="5" t="s">
        <v>26</v>
      </c>
    </row>
    <row r="1577" hidden="1">
      <c r="A1577" s="15" t="str">
        <f t="shared" si="213"/>
        <v>N11:7h</v>
      </c>
      <c r="B1577" s="15" t="s">
        <v>813</v>
      </c>
      <c r="C1577" s="15">
        <v>1.0</v>
      </c>
      <c r="D1577" s="15">
        <v>1.0</v>
      </c>
      <c r="E1577" s="15">
        <v>7.0</v>
      </c>
      <c r="F1577" s="8" t="s">
        <v>13</v>
      </c>
      <c r="G1577" s="15" t="s">
        <v>22</v>
      </c>
      <c r="H1577" s="15" t="s">
        <v>92</v>
      </c>
      <c r="I1577" s="8" t="s">
        <v>870</v>
      </c>
      <c r="J1577" s="16">
        <v>2.0</v>
      </c>
      <c r="K1577" s="21">
        <v>-125.0</v>
      </c>
      <c r="L1577" s="21">
        <v>-136.0</v>
      </c>
      <c r="M1577" s="21">
        <v>-129.0</v>
      </c>
      <c r="N1577" s="18" t="s">
        <v>26</v>
      </c>
      <c r="O1577" s="13" t="s">
        <v>419</v>
      </c>
      <c r="P1577" s="5" t="s">
        <v>37</v>
      </c>
      <c r="Q1577" s="5" t="s">
        <v>276</v>
      </c>
      <c r="R1577" s="5" t="s">
        <v>57</v>
      </c>
      <c r="S1577" s="5" t="s">
        <v>37</v>
      </c>
      <c r="T1577" s="5" t="s">
        <v>26</v>
      </c>
      <c r="U1577" s="5" t="s">
        <v>37</v>
      </c>
    </row>
    <row r="1578" hidden="1">
      <c r="A1578" s="15" t="str">
        <f>if(OR(G1578="Secondary Relay",G1578="Prime Relay",G1578="Citadel Class Relay"),F1578,join("",if(B1578="East Rim","E",if(B1578="South Rim","S",if(B1578="West Rim","W","N"))),C1578,D1578,":",E1578,if(F1578="S","",F1578)))</f>
        <v>N11:7</v>
      </c>
      <c r="B1578" s="15" t="s">
        <v>813</v>
      </c>
      <c r="C1578" s="15">
        <v>1.0</v>
      </c>
      <c r="D1578" s="15">
        <v>1.0</v>
      </c>
      <c r="E1578" s="15">
        <v>7.0</v>
      </c>
      <c r="F1578" s="8" t="s">
        <v>302</v>
      </c>
      <c r="G1578" s="8" t="s">
        <v>303</v>
      </c>
      <c r="H1578" s="15" t="s">
        <v>443</v>
      </c>
      <c r="I1578" s="8" t="s">
        <v>532</v>
      </c>
      <c r="J1578" s="16"/>
      <c r="K1578" s="21"/>
      <c r="L1578" s="21"/>
      <c r="M1578" s="21"/>
      <c r="N1578" s="18"/>
      <c r="O1578" s="13"/>
      <c r="P1578" t="s">
        <v>47</v>
      </c>
      <c r="Q1578" t="s">
        <v>57</v>
      </c>
      <c r="R1578" t="s">
        <v>57</v>
      </c>
      <c r="S1578" t="s">
        <v>47</v>
      </c>
      <c r="T1578" t="s">
        <v>37</v>
      </c>
      <c r="U1578" t="s">
        <v>47</v>
      </c>
    </row>
    <row r="1579" hidden="1">
      <c r="A1579" s="15" t="str">
        <f t="shared" ref="A1579:A1584" si="214">if(OR(G1579="Secondary Relay",G1579="Prime Relay"),F1579,join("",if(B1579="East Rim","E",if(B1579="South Rim","S",if(B1579="West Rim","W","N"))),C1579,D1579,":",E1579,if(F1579="S","",F1579)))</f>
        <v>N11:8a</v>
      </c>
      <c r="B1579" s="15" t="s">
        <v>813</v>
      </c>
      <c r="C1579" s="15">
        <v>1.0</v>
      </c>
      <c r="D1579" s="15">
        <v>1.0</v>
      </c>
      <c r="E1579" s="15">
        <v>8.0</v>
      </c>
      <c r="F1579" s="8" t="s">
        <v>6</v>
      </c>
      <c r="G1579" s="15" t="s">
        <v>23</v>
      </c>
      <c r="H1579" s="15" t="s">
        <v>278</v>
      </c>
      <c r="I1579" s="8" t="s">
        <v>883</v>
      </c>
      <c r="J1579" s="16">
        <v>0.0</v>
      </c>
      <c r="K1579" s="21">
        <v>1172.0</v>
      </c>
      <c r="L1579" s="21">
        <v>354.0</v>
      </c>
      <c r="M1579" s="21">
        <v>765.0</v>
      </c>
      <c r="N1579" s="18" t="s">
        <v>26</v>
      </c>
      <c r="O1579" s="13" t="s">
        <v>567</v>
      </c>
      <c r="P1579" s="5" t="s">
        <v>57</v>
      </c>
      <c r="Q1579" s="5" t="s">
        <v>57</v>
      </c>
      <c r="R1579" s="5" t="s">
        <v>47</v>
      </c>
      <c r="S1579" s="5" t="s">
        <v>26</v>
      </c>
      <c r="T1579" s="5" t="s">
        <v>47</v>
      </c>
      <c r="U1579" s="5" t="s">
        <v>37</v>
      </c>
    </row>
    <row r="1580" hidden="1">
      <c r="A1580" s="15" t="str">
        <f t="shared" si="214"/>
        <v>N11:8b</v>
      </c>
      <c r="B1580" s="15" t="s">
        <v>813</v>
      </c>
      <c r="C1580" s="15">
        <v>1.0</v>
      </c>
      <c r="D1580" s="15">
        <v>1.0</v>
      </c>
      <c r="E1580" s="15">
        <v>8.0</v>
      </c>
      <c r="F1580" s="8" t="s">
        <v>7</v>
      </c>
      <c r="G1580" s="15" t="s">
        <v>22</v>
      </c>
      <c r="H1580" s="15" t="s">
        <v>92</v>
      </c>
      <c r="I1580" s="8" t="s">
        <v>870</v>
      </c>
      <c r="J1580" s="16">
        <v>2.0</v>
      </c>
      <c r="K1580" s="21">
        <v>-81.0</v>
      </c>
      <c r="L1580" s="21">
        <v>-84.0</v>
      </c>
      <c r="M1580" s="21">
        <v>-84.0</v>
      </c>
      <c r="N1580" s="18" t="s">
        <v>26</v>
      </c>
      <c r="O1580" s="13" t="s">
        <v>379</v>
      </c>
      <c r="P1580" s="5" t="s">
        <v>26</v>
      </c>
      <c r="Q1580" s="5" t="s">
        <v>57</v>
      </c>
      <c r="R1580" s="5" t="s">
        <v>57</v>
      </c>
      <c r="S1580" s="5" t="s">
        <v>37</v>
      </c>
      <c r="T1580" s="5" t="s">
        <v>37</v>
      </c>
      <c r="U1580" s="5" t="s">
        <v>26</v>
      </c>
    </row>
    <row r="1581" hidden="1">
      <c r="A1581" s="15" t="str">
        <f t="shared" si="214"/>
        <v>N11:8c</v>
      </c>
      <c r="B1581" s="15" t="s">
        <v>813</v>
      </c>
      <c r="C1581" s="15">
        <v>1.0</v>
      </c>
      <c r="D1581" s="15">
        <v>1.0</v>
      </c>
      <c r="E1581" s="15">
        <v>8.0</v>
      </c>
      <c r="F1581" s="8" t="s">
        <v>8</v>
      </c>
      <c r="G1581" s="15" t="s">
        <v>22</v>
      </c>
      <c r="H1581" s="15" t="s">
        <v>88</v>
      </c>
      <c r="I1581" s="8" t="s">
        <v>884</v>
      </c>
      <c r="J1581" s="16">
        <v>5.0</v>
      </c>
      <c r="K1581" s="21">
        <v>-116.0</v>
      </c>
      <c r="L1581" s="21">
        <v>-146.0</v>
      </c>
      <c r="M1581" s="21">
        <v>-133.0</v>
      </c>
      <c r="N1581" s="18" t="s">
        <v>26</v>
      </c>
      <c r="O1581" s="13" t="s">
        <v>315</v>
      </c>
      <c r="P1581" s="5" t="s">
        <v>57</v>
      </c>
      <c r="Q1581" s="5" t="s">
        <v>57</v>
      </c>
      <c r="R1581" s="5" t="s">
        <v>57</v>
      </c>
      <c r="S1581" s="5" t="s">
        <v>37</v>
      </c>
      <c r="T1581" s="5" t="s">
        <v>47</v>
      </c>
      <c r="U1581" s="5" t="s">
        <v>26</v>
      </c>
    </row>
    <row r="1582" hidden="1">
      <c r="A1582" s="15" t="str">
        <f t="shared" si="214"/>
        <v>N11:8d</v>
      </c>
      <c r="B1582" s="15" t="s">
        <v>813</v>
      </c>
      <c r="C1582" s="15">
        <v>1.0</v>
      </c>
      <c r="D1582" s="15">
        <v>1.0</v>
      </c>
      <c r="E1582" s="15">
        <v>8.0</v>
      </c>
      <c r="F1582" s="8" t="s">
        <v>9</v>
      </c>
      <c r="G1582" s="15" t="s">
        <v>22</v>
      </c>
      <c r="H1582" s="15" t="s">
        <v>93</v>
      </c>
      <c r="I1582" s="8" t="s">
        <v>885</v>
      </c>
      <c r="J1582" s="16">
        <v>16.0</v>
      </c>
      <c r="K1582" s="21">
        <v>-131.0</v>
      </c>
      <c r="L1582" s="21">
        <v>-143.0</v>
      </c>
      <c r="M1582" s="21">
        <v>-135.0</v>
      </c>
      <c r="N1582" s="18" t="s">
        <v>26</v>
      </c>
      <c r="O1582" s="13" t="s">
        <v>293</v>
      </c>
      <c r="P1582" s="5" t="s">
        <v>57</v>
      </c>
      <c r="Q1582" s="5" t="s">
        <v>276</v>
      </c>
      <c r="R1582" s="5" t="s">
        <v>57</v>
      </c>
      <c r="S1582" s="5" t="s">
        <v>26</v>
      </c>
      <c r="T1582" s="5" t="s">
        <v>26</v>
      </c>
      <c r="U1582" s="5" t="s">
        <v>26</v>
      </c>
    </row>
    <row r="1583" hidden="1">
      <c r="A1583" s="15" t="str">
        <f t="shared" si="214"/>
        <v>N11:8e</v>
      </c>
      <c r="B1583" s="15" t="s">
        <v>813</v>
      </c>
      <c r="C1583" s="15">
        <v>1.0</v>
      </c>
      <c r="D1583" s="15">
        <v>1.0</v>
      </c>
      <c r="E1583" s="15">
        <v>8.0</v>
      </c>
      <c r="F1583" s="8" t="s">
        <v>10</v>
      </c>
      <c r="G1583" s="15" t="s">
        <v>22</v>
      </c>
      <c r="H1583" s="15" t="s">
        <v>92</v>
      </c>
      <c r="I1583" s="8" t="s">
        <v>842</v>
      </c>
      <c r="J1583" s="16">
        <v>5.0</v>
      </c>
      <c r="K1583" s="21">
        <v>-177.0</v>
      </c>
      <c r="L1583" s="21">
        <v>-225.0</v>
      </c>
      <c r="M1583" s="21">
        <v>-203.0</v>
      </c>
      <c r="N1583" s="18" t="s">
        <v>26</v>
      </c>
      <c r="O1583" s="13" t="s">
        <v>386</v>
      </c>
      <c r="P1583" s="5" t="s">
        <v>57</v>
      </c>
      <c r="Q1583" s="5" t="s">
        <v>47</v>
      </c>
      <c r="R1583" s="5" t="s">
        <v>47</v>
      </c>
      <c r="S1583" s="5" t="s">
        <v>47</v>
      </c>
      <c r="T1583" s="5" t="s">
        <v>37</v>
      </c>
      <c r="U1583" s="5" t="s">
        <v>26</v>
      </c>
    </row>
    <row r="1584" hidden="1">
      <c r="A1584" s="15" t="str">
        <f t="shared" si="214"/>
        <v>N11:8f</v>
      </c>
      <c r="B1584" s="15" t="s">
        <v>813</v>
      </c>
      <c r="C1584" s="15">
        <v>1.0</v>
      </c>
      <c r="D1584" s="15">
        <v>1.0</v>
      </c>
      <c r="E1584" s="15">
        <v>8.0</v>
      </c>
      <c r="F1584" s="8" t="s">
        <v>11</v>
      </c>
      <c r="G1584" s="15" t="s">
        <v>22</v>
      </c>
      <c r="H1584" s="15" t="s">
        <v>91</v>
      </c>
      <c r="I1584" s="8" t="s">
        <v>886</v>
      </c>
      <c r="J1584" s="16">
        <v>20.0</v>
      </c>
      <c r="K1584" s="21">
        <v>-244.0</v>
      </c>
      <c r="L1584" s="21">
        <v>-251.0</v>
      </c>
      <c r="M1584" s="21">
        <v>-246.0</v>
      </c>
      <c r="N1584" s="18" t="s">
        <v>26</v>
      </c>
      <c r="O1584" s="13" t="s">
        <v>323</v>
      </c>
      <c r="P1584" s="5" t="s">
        <v>37</v>
      </c>
      <c r="Q1584" s="5" t="s">
        <v>276</v>
      </c>
      <c r="R1584" s="5" t="s">
        <v>311</v>
      </c>
      <c r="S1584" s="5" t="s">
        <v>57</v>
      </c>
      <c r="T1584" s="5" t="s">
        <v>26</v>
      </c>
      <c r="U1584" s="5" t="s">
        <v>26</v>
      </c>
    </row>
    <row r="1585" hidden="1">
      <c r="A1585" s="15" t="str">
        <f>if(OR(G1585="Secondary Relay",G1585="Prime Relay",G1585="Citadel Class Relay"),F1585,join("",if(B1585="East Rim","E",if(B1585="South Rim","S",if(B1585="West Rim","W","N"))),C1585,D1585,":",E1585,if(F1585="S","",F1585)))</f>
        <v>N11:8</v>
      </c>
      <c r="B1585" s="15" t="s">
        <v>813</v>
      </c>
      <c r="C1585" s="15">
        <v>1.0</v>
      </c>
      <c r="D1585" s="15">
        <v>1.0</v>
      </c>
      <c r="E1585" s="15">
        <v>8.0</v>
      </c>
      <c r="F1585" s="8" t="s">
        <v>302</v>
      </c>
      <c r="G1585" s="8" t="s">
        <v>303</v>
      </c>
      <c r="H1585" s="15" t="s">
        <v>285</v>
      </c>
      <c r="I1585" s="8" t="s">
        <v>887</v>
      </c>
      <c r="J1585" s="16"/>
      <c r="K1585" s="21"/>
      <c r="L1585" s="21"/>
      <c r="M1585" s="21"/>
      <c r="N1585" s="18"/>
      <c r="O1585" s="13"/>
      <c r="P1585" t="s">
        <v>57</v>
      </c>
      <c r="Q1585" t="s">
        <v>311</v>
      </c>
      <c r="R1585" t="s">
        <v>57</v>
      </c>
      <c r="S1585" t="s">
        <v>276</v>
      </c>
      <c r="T1585" t="s">
        <v>37</v>
      </c>
      <c r="U1585" t="s">
        <v>57</v>
      </c>
    </row>
    <row r="1586" hidden="1">
      <c r="A1586" s="15" t="str">
        <f>if(OR(G1586="Secondary Relay",G1586="Prime Relay"),F1586,join("",if(B1586="East Rim","E",if(B1586="South Rim","S",if(B1586="West Rim","W","N"))),C1586,D1586,":",E1586,if(F1586="S","",F1586)))</f>
        <v>N11:9a</v>
      </c>
      <c r="B1586" s="15" t="s">
        <v>813</v>
      </c>
      <c r="C1586" s="15">
        <v>1.0</v>
      </c>
      <c r="D1586" s="15">
        <v>1.0</v>
      </c>
      <c r="E1586" s="15">
        <v>9.0</v>
      </c>
      <c r="F1586" s="8" t="s">
        <v>6</v>
      </c>
      <c r="G1586" s="15" t="s">
        <v>22</v>
      </c>
      <c r="H1586" s="15" t="s">
        <v>90</v>
      </c>
      <c r="I1586" s="8" t="s">
        <v>888</v>
      </c>
      <c r="J1586" s="16">
        <v>1.0</v>
      </c>
      <c r="K1586" s="21">
        <v>-67.0</v>
      </c>
      <c r="L1586" s="21">
        <v>-105.0</v>
      </c>
      <c r="M1586" s="21">
        <v>-86.0</v>
      </c>
      <c r="N1586" s="18" t="s">
        <v>26</v>
      </c>
      <c r="O1586" s="13" t="s">
        <v>354</v>
      </c>
      <c r="P1586" s="5" t="s">
        <v>47</v>
      </c>
      <c r="Q1586" s="5" t="s">
        <v>57</v>
      </c>
      <c r="R1586" s="5" t="s">
        <v>57</v>
      </c>
      <c r="S1586" s="5" t="s">
        <v>47</v>
      </c>
      <c r="T1586" s="5" t="s">
        <v>37</v>
      </c>
      <c r="U1586" s="5" t="s">
        <v>26</v>
      </c>
    </row>
    <row r="1587" hidden="1">
      <c r="A1587" s="15" t="str">
        <f>if(OR(G1587="Secondary Relay",G1587="Prime Relay",G1587="Citadel Class Relay"),F1587,join("",if(B1587="East Rim","E",if(B1587="South Rim","S",if(B1587="West Rim","W","N"))),C1587,D1587,":",E1587,if(F1587="S","",F1587)))</f>
        <v>N11:9</v>
      </c>
      <c r="B1587" s="15" t="s">
        <v>813</v>
      </c>
      <c r="C1587" s="15">
        <v>1.0</v>
      </c>
      <c r="D1587" s="15">
        <v>1.0</v>
      </c>
      <c r="E1587" s="15">
        <v>9.0</v>
      </c>
      <c r="F1587" s="8" t="s">
        <v>302</v>
      </c>
      <c r="G1587" s="8" t="s">
        <v>303</v>
      </c>
      <c r="H1587" s="15" t="s">
        <v>278</v>
      </c>
      <c r="I1587" s="8" t="s">
        <v>687</v>
      </c>
      <c r="J1587" s="16"/>
      <c r="K1587" s="21"/>
      <c r="L1587" s="21"/>
      <c r="M1587" s="21"/>
      <c r="N1587" s="18"/>
      <c r="O1587" s="13"/>
      <c r="P1587" t="s">
        <v>57</v>
      </c>
      <c r="Q1587" t="s">
        <v>26</v>
      </c>
      <c r="R1587" t="s">
        <v>57</v>
      </c>
      <c r="S1587" t="s">
        <v>37</v>
      </c>
      <c r="T1587" t="s">
        <v>26</v>
      </c>
      <c r="U1587" t="s">
        <v>57</v>
      </c>
    </row>
    <row r="1588" hidden="1">
      <c r="A1588" s="15" t="str">
        <f t="shared" ref="A1588:A1590" si="215">if(OR(G1588="Secondary Relay",G1588="Prime Relay"),F1588,join("",if(B1588="East Rim","E",if(B1588="South Rim","S",if(B1588="West Rim","W","N"))),C1588,D1588,":",E1588,if(F1588="S","",F1588)))</f>
        <v>N11:10a</v>
      </c>
      <c r="B1588" s="15" t="s">
        <v>813</v>
      </c>
      <c r="C1588" s="15">
        <v>1.0</v>
      </c>
      <c r="D1588" s="15">
        <v>1.0</v>
      </c>
      <c r="E1588" s="15">
        <v>10.0</v>
      </c>
      <c r="F1588" s="8" t="s">
        <v>6</v>
      </c>
      <c r="G1588" s="15" t="s">
        <v>23</v>
      </c>
      <c r="H1588" s="15" t="s">
        <v>278</v>
      </c>
      <c r="I1588" s="8" t="s">
        <v>889</v>
      </c>
      <c r="J1588" s="16">
        <v>0.0</v>
      </c>
      <c r="K1588" s="21">
        <v>241.0</v>
      </c>
      <c r="L1588" s="21">
        <v>187.0</v>
      </c>
      <c r="M1588" s="21">
        <v>212.0</v>
      </c>
      <c r="N1588" s="18" t="s">
        <v>26</v>
      </c>
      <c r="O1588" s="13" t="s">
        <v>567</v>
      </c>
      <c r="P1588" s="5" t="s">
        <v>37</v>
      </c>
      <c r="Q1588" s="5" t="s">
        <v>57</v>
      </c>
      <c r="R1588" s="5" t="s">
        <v>47</v>
      </c>
      <c r="S1588" s="5" t="s">
        <v>37</v>
      </c>
      <c r="T1588" s="5" t="s">
        <v>37</v>
      </c>
      <c r="U1588" s="5" t="s">
        <v>26</v>
      </c>
    </row>
    <row r="1589" hidden="1">
      <c r="A1589" s="15" t="str">
        <f t="shared" si="215"/>
        <v>N11:10b</v>
      </c>
      <c r="B1589" s="15" t="s">
        <v>813</v>
      </c>
      <c r="C1589" s="15">
        <v>1.0</v>
      </c>
      <c r="D1589" s="15">
        <v>1.0</v>
      </c>
      <c r="E1589" s="15">
        <v>10.0</v>
      </c>
      <c r="F1589" s="8" t="s">
        <v>7</v>
      </c>
      <c r="G1589" s="15" t="s">
        <v>22</v>
      </c>
      <c r="H1589" s="15" t="s">
        <v>88</v>
      </c>
      <c r="I1589" s="8" t="s">
        <v>815</v>
      </c>
      <c r="J1589" s="16">
        <v>4.0</v>
      </c>
      <c r="K1589" s="21">
        <v>-166.0</v>
      </c>
      <c r="L1589" s="21">
        <v>-235.0</v>
      </c>
      <c r="M1589" s="21">
        <v>-202.0</v>
      </c>
      <c r="N1589" s="18" t="s">
        <v>26</v>
      </c>
      <c r="O1589" s="13" t="s">
        <v>329</v>
      </c>
      <c r="P1589" s="5" t="s">
        <v>57</v>
      </c>
      <c r="Q1589" s="5" t="s">
        <v>57</v>
      </c>
      <c r="R1589" s="5" t="s">
        <v>311</v>
      </c>
      <c r="S1589" s="5" t="s">
        <v>37</v>
      </c>
      <c r="T1589" s="5" t="s">
        <v>26</v>
      </c>
      <c r="U1589" s="5" t="s">
        <v>26</v>
      </c>
    </row>
    <row r="1590" hidden="1">
      <c r="A1590" s="15" t="str">
        <f t="shared" si="215"/>
        <v>N11:10c</v>
      </c>
      <c r="B1590" s="15" t="s">
        <v>813</v>
      </c>
      <c r="C1590" s="15">
        <v>1.0</v>
      </c>
      <c r="D1590" s="15">
        <v>1.0</v>
      </c>
      <c r="E1590" s="15">
        <v>10.0</v>
      </c>
      <c r="F1590" s="8" t="s">
        <v>8</v>
      </c>
      <c r="G1590" s="15" t="s">
        <v>23</v>
      </c>
      <c r="H1590" s="15" t="s">
        <v>92</v>
      </c>
      <c r="I1590" s="8" t="s">
        <v>890</v>
      </c>
      <c r="J1590" s="16">
        <v>2.0</v>
      </c>
      <c r="K1590" s="21">
        <v>-241.0</v>
      </c>
      <c r="L1590" s="21">
        <v>-257.0</v>
      </c>
      <c r="M1590" s="21">
        <v>-251.0</v>
      </c>
      <c r="N1590" s="18" t="s">
        <v>281</v>
      </c>
      <c r="O1590" s="13" t="s">
        <v>293</v>
      </c>
      <c r="P1590" s="5" t="s">
        <v>47</v>
      </c>
      <c r="Q1590" s="5" t="s">
        <v>26</v>
      </c>
      <c r="R1590" s="5" t="s">
        <v>276</v>
      </c>
      <c r="S1590" s="5" t="s">
        <v>47</v>
      </c>
      <c r="T1590" s="5" t="s">
        <v>47</v>
      </c>
      <c r="U1590" s="5" t="s">
        <v>26</v>
      </c>
    </row>
    <row r="1591" hidden="1">
      <c r="A1591" s="15" t="str">
        <f>if(OR(G1591="Secondary Relay",G1591="Prime Relay",G1591="Citadel Class Relay"),F1591,join("",if(B1591="East Rim","E",if(B1591="South Rim","S",if(B1591="West Rim","W","N"))),C1591,D1591,":",E1591,if(F1591="S","",F1591)))</f>
        <v>N11:10</v>
      </c>
      <c r="B1591" s="15" t="s">
        <v>813</v>
      </c>
      <c r="C1591" s="15">
        <v>1.0</v>
      </c>
      <c r="D1591" s="15">
        <v>1.0</v>
      </c>
      <c r="E1591" s="15">
        <v>10.0</v>
      </c>
      <c r="F1591" s="8" t="s">
        <v>302</v>
      </c>
      <c r="G1591" s="8" t="s">
        <v>303</v>
      </c>
      <c r="H1591" s="15" t="s">
        <v>278</v>
      </c>
      <c r="I1591" s="8" t="s">
        <v>651</v>
      </c>
      <c r="J1591" s="16"/>
      <c r="K1591" s="21"/>
      <c r="L1591" s="21"/>
      <c r="M1591" s="21"/>
      <c r="N1591" s="18"/>
      <c r="O1591" s="13"/>
      <c r="P1591" t="s">
        <v>311</v>
      </c>
      <c r="Q1591" t="s">
        <v>47</v>
      </c>
      <c r="R1591" t="s">
        <v>276</v>
      </c>
      <c r="S1591" t="s">
        <v>37</v>
      </c>
      <c r="T1591" t="s">
        <v>47</v>
      </c>
      <c r="U1591" t="s">
        <v>26</v>
      </c>
    </row>
    <row r="1592" hidden="1">
      <c r="A1592" s="15" t="str">
        <f t="shared" ref="A1592:A1593" si="216">if(OR(G1592="Secondary Relay",G1592="Prime Relay"),F1592,join("",if(B1592="East Rim","E",if(B1592="South Rim","S",if(B1592="West Rim","W","N"))),C1592,D1592,":",E1592,if(F1592="S","",F1592)))</f>
        <v>N12:0a</v>
      </c>
      <c r="B1592" s="15" t="s">
        <v>813</v>
      </c>
      <c r="C1592" s="15">
        <v>1.0</v>
      </c>
      <c r="D1592" s="15">
        <v>2.0</v>
      </c>
      <c r="E1592" s="15">
        <v>0.0</v>
      </c>
      <c r="F1592" s="8" t="s">
        <v>6</v>
      </c>
      <c r="G1592" s="15" t="s">
        <v>23</v>
      </c>
      <c r="H1592" s="15" t="s">
        <v>285</v>
      </c>
      <c r="I1592" s="8" t="s">
        <v>891</v>
      </c>
      <c r="J1592" s="16">
        <v>0.0</v>
      </c>
      <c r="K1592" s="21">
        <v>68.0</v>
      </c>
      <c r="L1592" s="21">
        <v>39.0</v>
      </c>
      <c r="M1592" s="21">
        <v>56.0</v>
      </c>
      <c r="N1592" s="18">
        <v>0.26</v>
      </c>
      <c r="O1592" s="13" t="s">
        <v>313</v>
      </c>
      <c r="P1592" s="5" t="s">
        <v>311</v>
      </c>
      <c r="Q1592" s="5" t="s">
        <v>57</v>
      </c>
      <c r="R1592" s="5" t="s">
        <v>276</v>
      </c>
      <c r="S1592" s="5" t="s">
        <v>57</v>
      </c>
      <c r="T1592" s="5" t="s">
        <v>26</v>
      </c>
      <c r="U1592" s="5" t="s">
        <v>37</v>
      </c>
    </row>
    <row r="1593" hidden="1">
      <c r="A1593" s="15" t="str">
        <f t="shared" si="216"/>
        <v>N12:0b</v>
      </c>
      <c r="B1593" s="15" t="s">
        <v>813</v>
      </c>
      <c r="C1593" s="15">
        <v>1.0</v>
      </c>
      <c r="D1593" s="15">
        <v>2.0</v>
      </c>
      <c r="E1593" s="15">
        <v>0.0</v>
      </c>
      <c r="F1593" s="8" t="s">
        <v>7</v>
      </c>
      <c r="G1593" s="15" t="s">
        <v>22</v>
      </c>
      <c r="H1593" s="15" t="s">
        <v>87</v>
      </c>
      <c r="I1593" s="8" t="s">
        <v>888</v>
      </c>
      <c r="J1593" s="16">
        <v>8.0</v>
      </c>
      <c r="K1593" s="21">
        <v>-163.0</v>
      </c>
      <c r="L1593" s="21">
        <v>-191.0</v>
      </c>
      <c r="M1593" s="21">
        <v>-176.0</v>
      </c>
      <c r="N1593" s="18" t="s">
        <v>26</v>
      </c>
      <c r="O1593" s="13" t="s">
        <v>384</v>
      </c>
      <c r="P1593" s="5" t="s">
        <v>37</v>
      </c>
      <c r="Q1593" s="5" t="s">
        <v>57</v>
      </c>
      <c r="R1593" s="5" t="s">
        <v>57</v>
      </c>
      <c r="S1593" s="5" t="s">
        <v>37</v>
      </c>
      <c r="T1593" s="5" t="s">
        <v>276</v>
      </c>
      <c r="U1593" s="5" t="s">
        <v>26</v>
      </c>
    </row>
    <row r="1594" hidden="1">
      <c r="A1594" s="15" t="str">
        <f t="shared" ref="A1594:A1595" si="217">if(OR(G1594="Secondary Relay",G1594="Prime Relay",G1594="Citadel Class Relay"),F1594,join("",if(B1594="East Rim","E",if(B1594="South Rim","S",if(B1594="West Rim","W","N"))),C1594,D1594,":",E1594,if(F1594="S","",F1594)))</f>
        <v>N12 Secondary Relay</v>
      </c>
      <c r="B1594" s="15" t="s">
        <v>813</v>
      </c>
      <c r="C1594" s="15">
        <v>1.0</v>
      </c>
      <c r="D1594" s="15">
        <v>2.0</v>
      </c>
      <c r="E1594" s="15">
        <v>0.0</v>
      </c>
      <c r="F1594" s="8" t="s">
        <v>892</v>
      </c>
      <c r="G1594" s="8" t="s">
        <v>300</v>
      </c>
      <c r="H1594" s="15"/>
      <c r="I1594" s="8" t="s">
        <v>819</v>
      </c>
      <c r="J1594" s="16"/>
      <c r="K1594" s="21"/>
      <c r="L1594" s="21"/>
      <c r="M1594" s="21"/>
      <c r="N1594" s="18"/>
      <c r="O1594" s="13"/>
    </row>
    <row r="1595" hidden="1">
      <c r="A1595" s="15" t="str">
        <f t="shared" si="217"/>
        <v>N12:0</v>
      </c>
      <c r="B1595" s="15" t="s">
        <v>813</v>
      </c>
      <c r="C1595" s="15">
        <v>1.0</v>
      </c>
      <c r="D1595" s="15">
        <v>2.0</v>
      </c>
      <c r="E1595" s="15">
        <v>0.0</v>
      </c>
      <c r="F1595" s="8" t="s">
        <v>302</v>
      </c>
      <c r="G1595" s="8" t="s">
        <v>303</v>
      </c>
      <c r="H1595" s="15" t="s">
        <v>278</v>
      </c>
      <c r="I1595" s="8" t="s">
        <v>432</v>
      </c>
      <c r="J1595" s="16"/>
      <c r="K1595" s="21"/>
      <c r="L1595" s="21"/>
      <c r="M1595" s="21"/>
      <c r="N1595" s="18"/>
      <c r="O1595" s="13"/>
      <c r="P1595" t="s">
        <v>57</v>
      </c>
      <c r="Q1595" t="s">
        <v>57</v>
      </c>
      <c r="R1595" t="s">
        <v>57</v>
      </c>
      <c r="S1595" t="s">
        <v>47</v>
      </c>
      <c r="T1595" t="s">
        <v>26</v>
      </c>
      <c r="U1595" t="s">
        <v>26</v>
      </c>
    </row>
    <row r="1596" hidden="1">
      <c r="A1596" s="15" t="str">
        <f t="shared" ref="A1596:A1598" si="218">if(OR(G1596="Secondary Relay",G1596="Prime Relay"),F1596,join("",if(B1596="East Rim","E",if(B1596="South Rim","S",if(B1596="West Rim","W","N"))),C1596,D1596,":",E1596,if(F1596="S","",F1596)))</f>
        <v>N12:1a</v>
      </c>
      <c r="B1596" s="15" t="s">
        <v>813</v>
      </c>
      <c r="C1596" s="15">
        <v>1.0</v>
      </c>
      <c r="D1596" s="15">
        <v>2.0</v>
      </c>
      <c r="E1596" s="15">
        <v>1.0</v>
      </c>
      <c r="F1596" s="8" t="s">
        <v>6</v>
      </c>
      <c r="G1596" s="15" t="s">
        <v>23</v>
      </c>
      <c r="H1596" s="15" t="s">
        <v>93</v>
      </c>
      <c r="I1596" s="8" t="s">
        <v>893</v>
      </c>
      <c r="J1596" s="16">
        <v>1.0</v>
      </c>
      <c r="K1596" s="21">
        <v>502.0</v>
      </c>
      <c r="L1596" s="21">
        <v>445.0</v>
      </c>
      <c r="M1596" s="21">
        <v>472.0</v>
      </c>
      <c r="N1596" s="18" t="s">
        <v>26</v>
      </c>
      <c r="O1596" s="13" t="s">
        <v>282</v>
      </c>
      <c r="P1596" s="5" t="s">
        <v>276</v>
      </c>
      <c r="Q1596" s="5" t="s">
        <v>37</v>
      </c>
      <c r="R1596" s="5" t="s">
        <v>57</v>
      </c>
      <c r="S1596" s="5" t="s">
        <v>26</v>
      </c>
      <c r="T1596" s="5" t="s">
        <v>26</v>
      </c>
      <c r="U1596" s="5" t="s">
        <v>26</v>
      </c>
    </row>
    <row r="1597" hidden="1">
      <c r="A1597" s="15" t="str">
        <f t="shared" si="218"/>
        <v>N12:1b</v>
      </c>
      <c r="B1597" s="15" t="s">
        <v>813</v>
      </c>
      <c r="C1597" s="15">
        <v>1.0</v>
      </c>
      <c r="D1597" s="15">
        <v>2.0</v>
      </c>
      <c r="E1597" s="15">
        <v>1.0</v>
      </c>
      <c r="F1597" s="8" t="s">
        <v>7</v>
      </c>
      <c r="G1597" s="15" t="s">
        <v>22</v>
      </c>
      <c r="H1597" s="15" t="s">
        <v>92</v>
      </c>
      <c r="I1597" s="8" t="s">
        <v>815</v>
      </c>
      <c r="J1597" s="16">
        <v>5.0</v>
      </c>
      <c r="K1597" s="21">
        <v>-115.0</v>
      </c>
      <c r="L1597" s="21">
        <v>-161.0</v>
      </c>
      <c r="M1597" s="21">
        <v>-137.0</v>
      </c>
      <c r="N1597" s="18" t="s">
        <v>26</v>
      </c>
      <c r="O1597" s="13" t="s">
        <v>386</v>
      </c>
      <c r="P1597" s="5" t="s">
        <v>311</v>
      </c>
      <c r="Q1597" s="5" t="s">
        <v>276</v>
      </c>
      <c r="R1597" s="5" t="s">
        <v>57</v>
      </c>
      <c r="S1597" s="5" t="s">
        <v>37</v>
      </c>
      <c r="T1597" s="5" t="s">
        <v>26</v>
      </c>
      <c r="U1597" s="5" t="s">
        <v>26</v>
      </c>
    </row>
    <row r="1598" hidden="1">
      <c r="A1598" s="15" t="str">
        <f t="shared" si="218"/>
        <v>N12:1c</v>
      </c>
      <c r="B1598" s="15" t="s">
        <v>813</v>
      </c>
      <c r="C1598" s="15">
        <v>1.0</v>
      </c>
      <c r="D1598" s="15">
        <v>2.0</v>
      </c>
      <c r="E1598" s="15">
        <v>1.0</v>
      </c>
      <c r="F1598" s="8" t="s">
        <v>8</v>
      </c>
      <c r="G1598" s="15" t="s">
        <v>22</v>
      </c>
      <c r="H1598" s="15" t="s">
        <v>91</v>
      </c>
      <c r="I1598" s="8" t="s">
        <v>894</v>
      </c>
      <c r="J1598" s="16">
        <v>24.0</v>
      </c>
      <c r="K1598" s="21">
        <v>-120.0</v>
      </c>
      <c r="L1598" s="21">
        <v>-175.0</v>
      </c>
      <c r="M1598" s="21">
        <v>-148.0</v>
      </c>
      <c r="N1598" s="18" t="s">
        <v>26</v>
      </c>
      <c r="O1598" s="13" t="s">
        <v>419</v>
      </c>
      <c r="P1598" s="5" t="s">
        <v>47</v>
      </c>
      <c r="Q1598" s="5" t="s">
        <v>57</v>
      </c>
      <c r="R1598" s="5" t="s">
        <v>57</v>
      </c>
      <c r="S1598" s="5" t="s">
        <v>47</v>
      </c>
      <c r="T1598" s="5" t="s">
        <v>26</v>
      </c>
      <c r="U1598" s="5" t="s">
        <v>26</v>
      </c>
    </row>
    <row r="1599" hidden="1">
      <c r="A1599" s="15" t="str">
        <f>if(OR(G1599="Secondary Relay",G1599="Prime Relay",G1599="Citadel Class Relay"),F1599,join("",if(B1599="East Rim","E",if(B1599="South Rim","S",if(B1599="West Rim","W","N"))),C1599,D1599,":",E1599,if(F1599="S","",F1599)))</f>
        <v>N12:1</v>
      </c>
      <c r="B1599" s="15" t="s">
        <v>813</v>
      </c>
      <c r="C1599" s="15">
        <v>1.0</v>
      </c>
      <c r="D1599" s="15">
        <v>2.0</v>
      </c>
      <c r="E1599" s="15">
        <v>1.0</v>
      </c>
      <c r="F1599" s="8" t="s">
        <v>302</v>
      </c>
      <c r="G1599" s="8" t="s">
        <v>303</v>
      </c>
      <c r="H1599" s="15" t="s">
        <v>278</v>
      </c>
      <c r="I1599" s="8" t="s">
        <v>783</v>
      </c>
      <c r="J1599" s="16"/>
      <c r="K1599" s="21"/>
      <c r="L1599" s="21"/>
      <c r="M1599" s="21"/>
      <c r="N1599" s="18"/>
      <c r="O1599" s="13"/>
      <c r="P1599" t="s">
        <v>26</v>
      </c>
      <c r="Q1599" t="s">
        <v>57</v>
      </c>
      <c r="R1599" t="s">
        <v>276</v>
      </c>
      <c r="S1599" t="s">
        <v>47</v>
      </c>
      <c r="T1599" t="s">
        <v>26</v>
      </c>
      <c r="U1599" t="s">
        <v>26</v>
      </c>
    </row>
    <row r="1600" hidden="1">
      <c r="A1600" s="15" t="str">
        <f t="shared" ref="A1600:A1607" si="219">if(OR(G1600="Secondary Relay",G1600="Prime Relay"),F1600,join("",if(B1600="East Rim","E",if(B1600="South Rim","S",if(B1600="West Rim","W","N"))),C1600,D1600,":",E1600,if(F1600="S","",F1600)))</f>
        <v>N12:2a</v>
      </c>
      <c r="B1600" s="15" t="s">
        <v>813</v>
      </c>
      <c r="C1600" s="15">
        <v>1.0</v>
      </c>
      <c r="D1600" s="15">
        <v>2.0</v>
      </c>
      <c r="E1600" s="15">
        <v>2.0</v>
      </c>
      <c r="F1600" s="8" t="s">
        <v>6</v>
      </c>
      <c r="G1600" s="15" t="s">
        <v>23</v>
      </c>
      <c r="H1600" s="15" t="s">
        <v>278</v>
      </c>
      <c r="I1600" s="8" t="s">
        <v>895</v>
      </c>
      <c r="J1600" s="16">
        <v>0.0</v>
      </c>
      <c r="K1600" s="21">
        <v>810.0</v>
      </c>
      <c r="L1600" s="21">
        <v>747.0</v>
      </c>
      <c r="M1600" s="21">
        <v>778.0</v>
      </c>
      <c r="N1600" s="18" t="s">
        <v>26</v>
      </c>
      <c r="O1600" s="13" t="s">
        <v>329</v>
      </c>
      <c r="P1600" s="5" t="s">
        <v>47</v>
      </c>
      <c r="Q1600" s="5" t="s">
        <v>57</v>
      </c>
      <c r="R1600" s="5" t="s">
        <v>276</v>
      </c>
      <c r="S1600" s="5" t="s">
        <v>37</v>
      </c>
      <c r="T1600" s="5" t="s">
        <v>26</v>
      </c>
      <c r="U1600" s="5" t="s">
        <v>26</v>
      </c>
    </row>
    <row r="1601" hidden="1">
      <c r="A1601" s="15" t="str">
        <f t="shared" si="219"/>
        <v>N12:2b</v>
      </c>
      <c r="B1601" s="15" t="s">
        <v>813</v>
      </c>
      <c r="C1601" s="15">
        <v>1.0</v>
      </c>
      <c r="D1601" s="15">
        <v>2.0</v>
      </c>
      <c r="E1601" s="15">
        <v>2.0</v>
      </c>
      <c r="F1601" s="8" t="s">
        <v>7</v>
      </c>
      <c r="G1601" s="15" t="s">
        <v>23</v>
      </c>
      <c r="H1601" s="15" t="s">
        <v>291</v>
      </c>
      <c r="I1601" s="8" t="s">
        <v>896</v>
      </c>
      <c r="J1601" s="16">
        <v>2.0</v>
      </c>
      <c r="K1601" s="21">
        <v>110.0</v>
      </c>
      <c r="L1601" s="21">
        <v>69.0</v>
      </c>
      <c r="M1601" s="21">
        <v>91.0</v>
      </c>
      <c r="N1601" s="18" t="s">
        <v>26</v>
      </c>
      <c r="O1601" s="13" t="s">
        <v>284</v>
      </c>
      <c r="P1601" s="5" t="s">
        <v>47</v>
      </c>
      <c r="Q1601" s="5" t="s">
        <v>276</v>
      </c>
      <c r="R1601" s="5" t="s">
        <v>57</v>
      </c>
      <c r="S1601" s="5" t="s">
        <v>37</v>
      </c>
      <c r="T1601" s="5" t="s">
        <v>37</v>
      </c>
      <c r="U1601" s="5" t="s">
        <v>26</v>
      </c>
    </row>
    <row r="1602" hidden="1">
      <c r="A1602" s="15" t="str">
        <f t="shared" si="219"/>
        <v>N12:2c</v>
      </c>
      <c r="B1602" s="15" t="s">
        <v>813</v>
      </c>
      <c r="C1602" s="15">
        <v>1.0</v>
      </c>
      <c r="D1602" s="15">
        <v>2.0</v>
      </c>
      <c r="E1602" s="15">
        <v>2.0</v>
      </c>
      <c r="F1602" s="8" t="s">
        <v>8</v>
      </c>
      <c r="G1602" s="15" t="s">
        <v>23</v>
      </c>
      <c r="H1602" s="15" t="s">
        <v>278</v>
      </c>
      <c r="I1602" s="8" t="s">
        <v>836</v>
      </c>
      <c r="J1602" s="16">
        <v>0.0</v>
      </c>
      <c r="K1602" s="21">
        <v>77.0</v>
      </c>
      <c r="L1602" s="21">
        <v>72.0</v>
      </c>
      <c r="M1602" s="21">
        <v>75.0</v>
      </c>
      <c r="N1602" s="18" t="s">
        <v>26</v>
      </c>
      <c r="O1602" s="13" t="s">
        <v>419</v>
      </c>
      <c r="P1602" s="5" t="s">
        <v>57</v>
      </c>
      <c r="Q1602" s="5" t="s">
        <v>57</v>
      </c>
      <c r="R1602" s="5" t="s">
        <v>57</v>
      </c>
      <c r="S1602" s="5" t="s">
        <v>37</v>
      </c>
      <c r="T1602" s="5" t="s">
        <v>37</v>
      </c>
      <c r="U1602" s="5" t="s">
        <v>26</v>
      </c>
    </row>
    <row r="1603" hidden="1">
      <c r="A1603" s="15" t="str">
        <f t="shared" si="219"/>
        <v>N12:2d</v>
      </c>
      <c r="B1603" s="15" t="s">
        <v>813</v>
      </c>
      <c r="C1603" s="15">
        <v>1.0</v>
      </c>
      <c r="D1603" s="15">
        <v>2.0</v>
      </c>
      <c r="E1603" s="15">
        <v>2.0</v>
      </c>
      <c r="F1603" s="8" t="s">
        <v>9</v>
      </c>
      <c r="G1603" s="15" t="s">
        <v>23</v>
      </c>
      <c r="H1603" s="15" t="s">
        <v>87</v>
      </c>
      <c r="I1603" s="8" t="s">
        <v>853</v>
      </c>
      <c r="J1603" s="16">
        <v>0.0</v>
      </c>
      <c r="K1603" s="21">
        <v>10.0</v>
      </c>
      <c r="L1603" s="21">
        <v>-46.0</v>
      </c>
      <c r="M1603" s="21">
        <v>-17.0</v>
      </c>
      <c r="N1603" s="18">
        <v>0.97</v>
      </c>
      <c r="O1603" s="13" t="s">
        <v>313</v>
      </c>
      <c r="P1603" s="5" t="s">
        <v>311</v>
      </c>
      <c r="Q1603" s="5" t="s">
        <v>26</v>
      </c>
      <c r="R1603" s="5" t="s">
        <v>276</v>
      </c>
      <c r="S1603" s="5" t="s">
        <v>37</v>
      </c>
      <c r="T1603" s="5" t="s">
        <v>26</v>
      </c>
      <c r="U1603" s="5" t="s">
        <v>37</v>
      </c>
    </row>
    <row r="1604" hidden="1">
      <c r="A1604" s="15" t="str">
        <f t="shared" si="219"/>
        <v>N12:2e</v>
      </c>
      <c r="B1604" s="15" t="s">
        <v>813</v>
      </c>
      <c r="C1604" s="15">
        <v>1.0</v>
      </c>
      <c r="D1604" s="15">
        <v>2.0</v>
      </c>
      <c r="E1604" s="15">
        <v>2.0</v>
      </c>
      <c r="F1604" s="8" t="s">
        <v>10</v>
      </c>
      <c r="G1604" s="15" t="s">
        <v>24</v>
      </c>
      <c r="H1604" s="15" t="s">
        <v>317</v>
      </c>
      <c r="I1604" s="8" t="s">
        <v>897</v>
      </c>
      <c r="J1604" s="16">
        <v>2.0</v>
      </c>
      <c r="K1604" s="21">
        <v>4.0</v>
      </c>
      <c r="L1604" s="21">
        <v>3.0</v>
      </c>
      <c r="M1604" s="21">
        <v>5.0</v>
      </c>
      <c r="N1604" s="18">
        <v>0.39</v>
      </c>
      <c r="O1604" s="13" t="s">
        <v>408</v>
      </c>
      <c r="P1604" s="5" t="s">
        <v>57</v>
      </c>
      <c r="Q1604" s="5" t="s">
        <v>276</v>
      </c>
      <c r="R1604" s="5" t="s">
        <v>276</v>
      </c>
      <c r="S1604" s="5" t="s">
        <v>37</v>
      </c>
      <c r="T1604" s="5" t="s">
        <v>37</v>
      </c>
      <c r="U1604" s="5" t="s">
        <v>26</v>
      </c>
    </row>
    <row r="1605" hidden="1">
      <c r="A1605" s="15" t="str">
        <f t="shared" si="219"/>
        <v>N12:2f</v>
      </c>
      <c r="B1605" s="15" t="s">
        <v>813</v>
      </c>
      <c r="C1605" s="15">
        <v>1.0</v>
      </c>
      <c r="D1605" s="15">
        <v>2.0</v>
      </c>
      <c r="E1605" s="15">
        <v>2.0</v>
      </c>
      <c r="F1605" s="8" t="s">
        <v>11</v>
      </c>
      <c r="G1605" s="15" t="s">
        <v>22</v>
      </c>
      <c r="H1605" s="15" t="s">
        <v>92</v>
      </c>
      <c r="I1605" s="8" t="s">
        <v>870</v>
      </c>
      <c r="J1605" s="16">
        <v>1.0</v>
      </c>
      <c r="K1605" s="21">
        <v>-130.0</v>
      </c>
      <c r="L1605" s="21">
        <v>-161.0</v>
      </c>
      <c r="M1605" s="21">
        <v>-146.0</v>
      </c>
      <c r="N1605" s="18" t="s">
        <v>26</v>
      </c>
      <c r="O1605" s="13" t="s">
        <v>354</v>
      </c>
      <c r="P1605" s="5" t="s">
        <v>57</v>
      </c>
      <c r="Q1605" s="5" t="s">
        <v>57</v>
      </c>
      <c r="R1605" s="5" t="s">
        <v>57</v>
      </c>
      <c r="S1605" s="5" t="s">
        <v>57</v>
      </c>
      <c r="T1605" s="5" t="s">
        <v>26</v>
      </c>
      <c r="U1605" s="5" t="s">
        <v>26</v>
      </c>
    </row>
    <row r="1606" hidden="1">
      <c r="A1606" s="15" t="str">
        <f t="shared" si="219"/>
        <v>N12:2g</v>
      </c>
      <c r="B1606" s="15" t="s">
        <v>813</v>
      </c>
      <c r="C1606" s="15">
        <v>1.0</v>
      </c>
      <c r="D1606" s="15">
        <v>2.0</v>
      </c>
      <c r="E1606" s="15">
        <v>2.0</v>
      </c>
      <c r="F1606" s="8" t="s">
        <v>12</v>
      </c>
      <c r="G1606" s="15" t="s">
        <v>22</v>
      </c>
      <c r="H1606" s="15" t="s">
        <v>89</v>
      </c>
      <c r="I1606" s="8" t="s">
        <v>884</v>
      </c>
      <c r="J1606" s="16">
        <v>7.0</v>
      </c>
      <c r="K1606" s="21">
        <v>-208.0</v>
      </c>
      <c r="L1606" s="21">
        <v>-208.0</v>
      </c>
      <c r="M1606" s="21">
        <v>-207.0</v>
      </c>
      <c r="N1606" s="18" t="s">
        <v>26</v>
      </c>
      <c r="O1606" s="13" t="s">
        <v>313</v>
      </c>
      <c r="P1606" s="5" t="s">
        <v>57</v>
      </c>
      <c r="Q1606" s="5" t="s">
        <v>276</v>
      </c>
      <c r="R1606" s="5" t="s">
        <v>57</v>
      </c>
      <c r="S1606" s="5" t="s">
        <v>47</v>
      </c>
      <c r="T1606" s="5" t="s">
        <v>47</v>
      </c>
      <c r="U1606" s="5" t="s">
        <v>26</v>
      </c>
    </row>
    <row r="1607" hidden="1">
      <c r="A1607" s="15" t="str">
        <f t="shared" si="219"/>
        <v>N12:2h</v>
      </c>
      <c r="B1607" s="15" t="s">
        <v>813</v>
      </c>
      <c r="C1607" s="15">
        <v>1.0</v>
      </c>
      <c r="D1607" s="15">
        <v>2.0</v>
      </c>
      <c r="E1607" s="15">
        <v>2.0</v>
      </c>
      <c r="F1607" s="8" t="s">
        <v>13</v>
      </c>
      <c r="G1607" s="15" t="s">
        <v>22</v>
      </c>
      <c r="H1607" s="15" t="s">
        <v>93</v>
      </c>
      <c r="I1607" s="8" t="s">
        <v>898</v>
      </c>
      <c r="J1607" s="16">
        <v>10.0</v>
      </c>
      <c r="K1607" s="21">
        <v>-240.0</v>
      </c>
      <c r="L1607" s="21">
        <v>-254.0</v>
      </c>
      <c r="M1607" s="21">
        <v>-249.0</v>
      </c>
      <c r="N1607" s="18" t="s">
        <v>26</v>
      </c>
      <c r="O1607" s="13" t="s">
        <v>313</v>
      </c>
      <c r="P1607" s="5" t="s">
        <v>276</v>
      </c>
      <c r="Q1607" s="5" t="s">
        <v>276</v>
      </c>
      <c r="R1607" s="5" t="s">
        <v>57</v>
      </c>
      <c r="S1607" s="5" t="s">
        <v>37</v>
      </c>
      <c r="T1607" s="5" t="s">
        <v>37</v>
      </c>
      <c r="U1607" s="5" t="s">
        <v>26</v>
      </c>
    </row>
    <row r="1608" hidden="1">
      <c r="A1608" s="15" t="str">
        <f>if(OR(G1608="Secondary Relay",G1608="Prime Relay",G1608="Citadel Class Relay"),F1608,join("",if(B1608="East Rim","E",if(B1608="South Rim","S",if(B1608="West Rim","W","N"))),C1608,D1608,":",E1608,if(F1608="S","",F1608)))</f>
        <v>N12:2</v>
      </c>
      <c r="B1608" s="15" t="s">
        <v>813</v>
      </c>
      <c r="C1608" s="15">
        <v>1.0</v>
      </c>
      <c r="D1608" s="15">
        <v>2.0</v>
      </c>
      <c r="E1608" s="15">
        <v>2.0</v>
      </c>
      <c r="F1608" s="8" t="s">
        <v>302</v>
      </c>
      <c r="G1608" s="8" t="s">
        <v>303</v>
      </c>
      <c r="H1608" s="15" t="s">
        <v>278</v>
      </c>
      <c r="I1608" s="8" t="s">
        <v>753</v>
      </c>
      <c r="J1608" s="16"/>
      <c r="K1608" s="21"/>
      <c r="L1608" s="21"/>
      <c r="M1608" s="21"/>
      <c r="N1608" s="18"/>
      <c r="O1608" s="13"/>
      <c r="P1608" t="s">
        <v>37</v>
      </c>
      <c r="Q1608" t="s">
        <v>276</v>
      </c>
      <c r="R1608" t="s">
        <v>276</v>
      </c>
      <c r="S1608" t="s">
        <v>47</v>
      </c>
      <c r="T1608" t="s">
        <v>311</v>
      </c>
      <c r="U1608" t="s">
        <v>37</v>
      </c>
    </row>
    <row r="1609" hidden="1">
      <c r="A1609" s="15" t="str">
        <f t="shared" ref="A1609:A1612" si="220">if(OR(G1609="Secondary Relay",G1609="Prime Relay"),F1609,join("",if(B1609="East Rim","E",if(B1609="South Rim","S",if(B1609="West Rim","W","N"))),C1609,D1609,":",E1609,if(F1609="S","",F1609)))</f>
        <v>N13:0a</v>
      </c>
      <c r="B1609" s="15" t="s">
        <v>813</v>
      </c>
      <c r="C1609" s="15">
        <v>1.0</v>
      </c>
      <c r="D1609" s="15">
        <v>3.0</v>
      </c>
      <c r="E1609" s="15">
        <v>0.0</v>
      </c>
      <c r="F1609" s="8" t="s">
        <v>6</v>
      </c>
      <c r="G1609" s="15" t="s">
        <v>23</v>
      </c>
      <c r="H1609" s="15" t="s">
        <v>291</v>
      </c>
      <c r="I1609" s="8" t="s">
        <v>848</v>
      </c>
      <c r="J1609" s="16">
        <v>2.0</v>
      </c>
      <c r="K1609" s="21">
        <v>43.0</v>
      </c>
      <c r="L1609" s="21">
        <v>37.0</v>
      </c>
      <c r="M1609" s="21">
        <v>38.0</v>
      </c>
      <c r="N1609" s="18" t="s">
        <v>26</v>
      </c>
      <c r="O1609" s="13" t="s">
        <v>325</v>
      </c>
      <c r="P1609" s="5" t="s">
        <v>57</v>
      </c>
      <c r="Q1609" s="5" t="s">
        <v>57</v>
      </c>
      <c r="R1609" s="5" t="s">
        <v>57</v>
      </c>
      <c r="S1609" s="5" t="s">
        <v>37</v>
      </c>
      <c r="T1609" s="5" t="s">
        <v>26</v>
      </c>
      <c r="U1609" s="5" t="s">
        <v>57</v>
      </c>
    </row>
    <row r="1610" hidden="1">
      <c r="A1610" s="15" t="str">
        <f t="shared" si="220"/>
        <v>N13:0b</v>
      </c>
      <c r="B1610" s="15" t="s">
        <v>813</v>
      </c>
      <c r="C1610" s="15">
        <v>1.0</v>
      </c>
      <c r="D1610" s="15">
        <v>3.0</v>
      </c>
      <c r="E1610" s="15">
        <v>0.0</v>
      </c>
      <c r="F1610" s="8" t="s">
        <v>7</v>
      </c>
      <c r="G1610" s="15" t="s">
        <v>23</v>
      </c>
      <c r="H1610" s="15" t="s">
        <v>87</v>
      </c>
      <c r="I1610" s="8" t="s">
        <v>899</v>
      </c>
      <c r="J1610" s="16">
        <v>1.0</v>
      </c>
      <c r="K1610" s="21">
        <v>17.0</v>
      </c>
      <c r="L1610" s="21">
        <v>16.0</v>
      </c>
      <c r="M1610" s="21">
        <v>18.0</v>
      </c>
      <c r="N1610" s="18">
        <v>0.71</v>
      </c>
      <c r="O1610" s="13" t="s">
        <v>351</v>
      </c>
      <c r="P1610" s="5" t="s">
        <v>57</v>
      </c>
      <c r="Q1610" s="5" t="s">
        <v>276</v>
      </c>
      <c r="R1610" s="5" t="s">
        <v>57</v>
      </c>
      <c r="S1610" s="5" t="s">
        <v>26</v>
      </c>
      <c r="T1610" s="5" t="s">
        <v>26</v>
      </c>
      <c r="U1610" s="5" t="s">
        <v>26</v>
      </c>
    </row>
    <row r="1611" hidden="1">
      <c r="A1611" s="15" t="str">
        <f t="shared" si="220"/>
        <v>N13:0c</v>
      </c>
      <c r="B1611" s="15" t="s">
        <v>813</v>
      </c>
      <c r="C1611" s="15">
        <v>1.0</v>
      </c>
      <c r="D1611" s="15">
        <v>3.0</v>
      </c>
      <c r="E1611" s="15">
        <v>0.0</v>
      </c>
      <c r="F1611" s="8" t="s">
        <v>8</v>
      </c>
      <c r="G1611" s="15" t="s">
        <v>24</v>
      </c>
      <c r="H1611" s="15" t="s">
        <v>87</v>
      </c>
      <c r="I1611" s="8" t="s">
        <v>880</v>
      </c>
      <c r="J1611" s="16">
        <v>1.0</v>
      </c>
      <c r="K1611" s="21">
        <v>16.0</v>
      </c>
      <c r="L1611" s="21">
        <v>4.0</v>
      </c>
      <c r="M1611" s="21">
        <v>8.0</v>
      </c>
      <c r="N1611" s="18">
        <v>0.68</v>
      </c>
      <c r="O1611" s="13" t="s">
        <v>282</v>
      </c>
      <c r="P1611" s="5" t="s">
        <v>276</v>
      </c>
      <c r="Q1611" s="5" t="s">
        <v>311</v>
      </c>
      <c r="R1611" s="5" t="s">
        <v>276</v>
      </c>
      <c r="S1611" s="5" t="s">
        <v>311</v>
      </c>
      <c r="T1611" s="5" t="s">
        <v>26</v>
      </c>
      <c r="U1611" s="5" t="s">
        <v>26</v>
      </c>
    </row>
    <row r="1612" hidden="1">
      <c r="A1612" s="15" t="str">
        <f t="shared" si="220"/>
        <v>N13:0d</v>
      </c>
      <c r="B1612" s="15" t="s">
        <v>813</v>
      </c>
      <c r="C1612" s="15">
        <v>1.0</v>
      </c>
      <c r="D1612" s="15">
        <v>3.0</v>
      </c>
      <c r="E1612" s="15">
        <v>0.0</v>
      </c>
      <c r="F1612" s="8" t="s">
        <v>9</v>
      </c>
      <c r="G1612" s="15" t="s">
        <v>22</v>
      </c>
      <c r="H1612" s="15" t="s">
        <v>91</v>
      </c>
      <c r="I1612" s="8" t="s">
        <v>900</v>
      </c>
      <c r="J1612" s="16">
        <v>7.0</v>
      </c>
      <c r="K1612" s="21">
        <v>-158.0</v>
      </c>
      <c r="L1612" s="21">
        <v>-177.0</v>
      </c>
      <c r="M1612" s="21">
        <v>-166.0</v>
      </c>
      <c r="N1612" s="18" t="s">
        <v>26</v>
      </c>
      <c r="O1612" s="13" t="s">
        <v>384</v>
      </c>
      <c r="P1612" s="5" t="s">
        <v>26</v>
      </c>
      <c r="Q1612" s="5" t="s">
        <v>311</v>
      </c>
      <c r="R1612" s="5" t="s">
        <v>57</v>
      </c>
      <c r="S1612" s="5" t="s">
        <v>26</v>
      </c>
      <c r="T1612" s="5" t="s">
        <v>311</v>
      </c>
      <c r="U1612" s="5" t="s">
        <v>47</v>
      </c>
    </row>
    <row r="1613" hidden="1">
      <c r="A1613" s="15" t="str">
        <f t="shared" ref="A1613:A1614" si="221">if(OR(G1613="Secondary Relay",G1613="Prime Relay",G1613="Citadel Class Relay"),F1613,join("",if(B1613="East Rim","E",if(B1613="South Rim","S",if(B1613="West Rim","W","N"))),C1613,D1613,":",E1613,if(F1613="S","",F1613)))</f>
        <v>N13 Secondary Relay</v>
      </c>
      <c r="B1613" s="15" t="s">
        <v>813</v>
      </c>
      <c r="C1613" s="15">
        <v>1.0</v>
      </c>
      <c r="D1613" s="15">
        <v>3.0</v>
      </c>
      <c r="E1613" s="15">
        <v>0.0</v>
      </c>
      <c r="F1613" s="8" t="s">
        <v>901</v>
      </c>
      <c r="G1613" s="8" t="s">
        <v>300</v>
      </c>
      <c r="H1613" s="15"/>
      <c r="I1613" s="8" t="s">
        <v>819</v>
      </c>
      <c r="J1613" s="16"/>
      <c r="K1613" s="21"/>
      <c r="L1613" s="21"/>
      <c r="M1613" s="21"/>
      <c r="N1613" s="18"/>
      <c r="O1613" s="13"/>
    </row>
    <row r="1614" hidden="1">
      <c r="A1614" s="15" t="str">
        <f t="shared" si="221"/>
        <v>N13:0</v>
      </c>
      <c r="B1614" s="15" t="s">
        <v>813</v>
      </c>
      <c r="C1614" s="15">
        <v>1.0</v>
      </c>
      <c r="D1614" s="15">
        <v>3.0</v>
      </c>
      <c r="E1614" s="15">
        <v>0.0</v>
      </c>
      <c r="F1614" s="8" t="s">
        <v>302</v>
      </c>
      <c r="G1614" s="8" t="s">
        <v>303</v>
      </c>
      <c r="H1614" s="15" t="s">
        <v>554</v>
      </c>
      <c r="I1614" s="8" t="s">
        <v>902</v>
      </c>
      <c r="J1614" s="16"/>
      <c r="K1614" s="21"/>
      <c r="L1614" s="21"/>
      <c r="M1614" s="21"/>
      <c r="N1614" s="18"/>
      <c r="O1614" s="13"/>
      <c r="P1614" t="s">
        <v>57</v>
      </c>
      <c r="Q1614" t="s">
        <v>57</v>
      </c>
      <c r="R1614" t="s">
        <v>26</v>
      </c>
      <c r="S1614" t="s">
        <v>37</v>
      </c>
      <c r="T1614" t="s">
        <v>26</v>
      </c>
      <c r="U1614" t="s">
        <v>26</v>
      </c>
    </row>
    <row r="1615" hidden="1">
      <c r="A1615" s="15" t="str">
        <f t="shared" ref="A1615:A1616" si="222">if(OR(G1615="Secondary Relay",G1615="Prime Relay"),F1615,join("",if(B1615="East Rim","E",if(B1615="South Rim","S",if(B1615="West Rim","W","N"))),C1615,D1615,":",E1615,if(F1615="S","",F1615)))</f>
        <v>N13:1a</v>
      </c>
      <c r="B1615" s="15" t="s">
        <v>813</v>
      </c>
      <c r="C1615" s="15">
        <v>1.0</v>
      </c>
      <c r="D1615" s="15">
        <v>3.0</v>
      </c>
      <c r="E1615" s="15">
        <v>1.0</v>
      </c>
      <c r="F1615" s="8" t="s">
        <v>6</v>
      </c>
      <c r="G1615" s="15" t="s">
        <v>23</v>
      </c>
      <c r="H1615" s="15" t="s">
        <v>288</v>
      </c>
      <c r="I1615" s="8" t="s">
        <v>903</v>
      </c>
      <c r="J1615" s="16">
        <v>2.0</v>
      </c>
      <c r="K1615" s="21">
        <v>866.0</v>
      </c>
      <c r="L1615" s="21">
        <v>813.0</v>
      </c>
      <c r="M1615" s="21">
        <v>842.0</v>
      </c>
      <c r="N1615" s="18" t="s">
        <v>26</v>
      </c>
      <c r="O1615" s="13" t="s">
        <v>405</v>
      </c>
      <c r="P1615" s="5" t="s">
        <v>37</v>
      </c>
      <c r="Q1615" s="5" t="s">
        <v>276</v>
      </c>
      <c r="R1615" s="5" t="s">
        <v>37</v>
      </c>
      <c r="S1615" s="5" t="s">
        <v>47</v>
      </c>
      <c r="T1615" s="5" t="s">
        <v>26</v>
      </c>
      <c r="U1615" s="5" t="s">
        <v>26</v>
      </c>
    </row>
    <row r="1616" hidden="1">
      <c r="A1616" s="15" t="str">
        <f t="shared" si="222"/>
        <v>N13:1b</v>
      </c>
      <c r="B1616" s="15" t="s">
        <v>813</v>
      </c>
      <c r="C1616" s="15">
        <v>1.0</v>
      </c>
      <c r="D1616" s="15">
        <v>3.0</v>
      </c>
      <c r="E1616" s="15">
        <v>1.0</v>
      </c>
      <c r="F1616" s="8" t="s">
        <v>7</v>
      </c>
      <c r="G1616" s="15" t="s">
        <v>22</v>
      </c>
      <c r="H1616" s="15" t="s">
        <v>91</v>
      </c>
      <c r="I1616" s="8" t="s">
        <v>817</v>
      </c>
      <c r="J1616" s="16">
        <v>22.0</v>
      </c>
      <c r="K1616" s="21">
        <v>-50.0</v>
      </c>
      <c r="L1616" s="21">
        <v>-91.0</v>
      </c>
      <c r="M1616" s="21">
        <v>-69.0</v>
      </c>
      <c r="N1616" s="18" t="s">
        <v>26</v>
      </c>
      <c r="O1616" s="13" t="s">
        <v>284</v>
      </c>
      <c r="P1616" s="5" t="s">
        <v>57</v>
      </c>
      <c r="Q1616" s="5" t="s">
        <v>57</v>
      </c>
      <c r="R1616" s="5" t="s">
        <v>311</v>
      </c>
      <c r="S1616" s="5" t="s">
        <v>47</v>
      </c>
      <c r="T1616" s="5" t="s">
        <v>37</v>
      </c>
      <c r="U1616" s="5" t="s">
        <v>26</v>
      </c>
    </row>
    <row r="1617" hidden="1">
      <c r="A1617" s="15" t="str">
        <f>if(OR(G1617="Secondary Relay",G1617="Prime Relay",G1617="Citadel Class Relay"),F1617,join("",if(B1617="East Rim","E",if(B1617="South Rim","S",if(B1617="West Rim","W","N"))),C1617,D1617,":",E1617,if(F1617="S","",F1617)))</f>
        <v>N13:1</v>
      </c>
      <c r="B1617" s="15" t="s">
        <v>813</v>
      </c>
      <c r="C1617" s="15">
        <v>1.0</v>
      </c>
      <c r="D1617" s="15">
        <v>3.0</v>
      </c>
      <c r="E1617" s="15">
        <v>1.0</v>
      </c>
      <c r="F1617" s="8" t="s">
        <v>302</v>
      </c>
      <c r="G1617" s="8" t="s">
        <v>303</v>
      </c>
      <c r="H1617" s="15" t="s">
        <v>285</v>
      </c>
      <c r="I1617" s="8" t="s">
        <v>887</v>
      </c>
      <c r="J1617" s="16"/>
      <c r="K1617" s="21"/>
      <c r="L1617" s="21"/>
      <c r="M1617" s="21"/>
      <c r="N1617" s="18"/>
      <c r="O1617" s="13"/>
      <c r="P1617" t="s">
        <v>37</v>
      </c>
      <c r="Q1617" t="s">
        <v>57</v>
      </c>
      <c r="R1617" t="s">
        <v>276</v>
      </c>
      <c r="S1617" t="s">
        <v>47</v>
      </c>
      <c r="T1617" t="s">
        <v>26</v>
      </c>
      <c r="U1617" t="s">
        <v>26</v>
      </c>
    </row>
    <row r="1618" hidden="1">
      <c r="A1618" s="15" t="str">
        <f t="shared" ref="A1618:A1619" si="223">if(OR(G1618="Secondary Relay",G1618="Prime Relay"),F1618,join("",if(B1618="East Rim","E",if(B1618="South Rim","S",if(B1618="West Rim","W","N"))),C1618,D1618,":",E1618,if(F1618="S","",F1618)))</f>
        <v>N13:2a</v>
      </c>
      <c r="B1618" s="15" t="s">
        <v>813</v>
      </c>
      <c r="C1618" s="15">
        <v>1.0</v>
      </c>
      <c r="D1618" s="15">
        <v>3.0</v>
      </c>
      <c r="E1618" s="15">
        <v>2.0</v>
      </c>
      <c r="F1618" s="8" t="s">
        <v>6</v>
      </c>
      <c r="G1618" s="15" t="s">
        <v>24</v>
      </c>
      <c r="H1618" s="15" t="s">
        <v>317</v>
      </c>
      <c r="I1618" s="8" t="s">
        <v>904</v>
      </c>
      <c r="J1618" s="16">
        <v>1.0</v>
      </c>
      <c r="K1618" s="21">
        <v>8.0</v>
      </c>
      <c r="L1618" s="21">
        <v>-25.0</v>
      </c>
      <c r="M1618" s="21">
        <v>-11.0</v>
      </c>
      <c r="N1618" s="18">
        <v>0.49</v>
      </c>
      <c r="O1618" s="13" t="s">
        <v>287</v>
      </c>
      <c r="P1618" s="5" t="s">
        <v>47</v>
      </c>
      <c r="Q1618" s="5" t="s">
        <v>276</v>
      </c>
      <c r="R1618" s="5" t="s">
        <v>57</v>
      </c>
      <c r="S1618" s="5" t="s">
        <v>37</v>
      </c>
      <c r="T1618" s="5" t="s">
        <v>47</v>
      </c>
      <c r="U1618" s="5" t="s">
        <v>26</v>
      </c>
    </row>
    <row r="1619" hidden="1">
      <c r="A1619" s="15" t="str">
        <f t="shared" si="223"/>
        <v>N13:2b</v>
      </c>
      <c r="B1619" s="15" t="s">
        <v>813</v>
      </c>
      <c r="C1619" s="15">
        <v>1.0</v>
      </c>
      <c r="D1619" s="15">
        <v>3.0</v>
      </c>
      <c r="E1619" s="15">
        <v>2.0</v>
      </c>
      <c r="F1619" s="8" t="s">
        <v>7</v>
      </c>
      <c r="G1619" s="15" t="s">
        <v>22</v>
      </c>
      <c r="H1619" s="15" t="s">
        <v>93</v>
      </c>
      <c r="I1619" s="8" t="s">
        <v>905</v>
      </c>
      <c r="J1619" s="16">
        <v>13.0</v>
      </c>
      <c r="K1619" s="21">
        <v>-37.0</v>
      </c>
      <c r="L1619" s="21">
        <v>-42.0</v>
      </c>
      <c r="M1619" s="21">
        <v>-40.0</v>
      </c>
      <c r="N1619" s="18" t="s">
        <v>26</v>
      </c>
      <c r="O1619" s="13" t="s">
        <v>415</v>
      </c>
      <c r="P1619" s="5" t="s">
        <v>57</v>
      </c>
      <c r="Q1619" s="5" t="s">
        <v>57</v>
      </c>
      <c r="R1619" s="5" t="s">
        <v>311</v>
      </c>
      <c r="S1619" s="5" t="s">
        <v>47</v>
      </c>
      <c r="T1619" s="5" t="s">
        <v>276</v>
      </c>
      <c r="U1619" s="5" t="s">
        <v>26</v>
      </c>
    </row>
    <row r="1620" hidden="1">
      <c r="A1620" s="15" t="str">
        <f t="shared" ref="A1620:A1621" si="224">if(OR(G1620="Secondary Relay",G1620="Prime Relay",G1620="Citadel Class Relay"),F1620,join("",if(B1620="East Rim","E",if(B1620="South Rim","S",if(B1620="West Rim","W","N"))),C1620,D1620,":",E1620,if(F1620="S","",F1620)))</f>
        <v>N13-W32 Prime Relay</v>
      </c>
      <c r="B1620" s="15" t="s">
        <v>813</v>
      </c>
      <c r="C1620" s="15">
        <v>1.0</v>
      </c>
      <c r="D1620" s="15">
        <v>3.0</v>
      </c>
      <c r="E1620" s="15">
        <v>2.0</v>
      </c>
      <c r="F1620" s="8" t="s">
        <v>906</v>
      </c>
      <c r="G1620" s="8" t="s">
        <v>219</v>
      </c>
      <c r="H1620" s="15"/>
      <c r="I1620" s="8"/>
      <c r="J1620" s="16"/>
      <c r="K1620" s="21"/>
      <c r="L1620" s="21"/>
      <c r="M1620" s="21"/>
      <c r="N1620" s="18"/>
      <c r="O1620" s="13"/>
    </row>
    <row r="1621" hidden="1">
      <c r="A1621" s="15" t="str">
        <f t="shared" si="224"/>
        <v>N13:2</v>
      </c>
      <c r="B1621" s="15" t="s">
        <v>813</v>
      </c>
      <c r="C1621" s="15">
        <v>1.0</v>
      </c>
      <c r="D1621" s="15">
        <v>3.0</v>
      </c>
      <c r="E1621" s="15">
        <v>2.0</v>
      </c>
      <c r="F1621" s="8" t="s">
        <v>302</v>
      </c>
      <c r="G1621" s="8" t="s">
        <v>303</v>
      </c>
      <c r="H1621" s="15" t="s">
        <v>443</v>
      </c>
      <c r="I1621" s="8" t="s">
        <v>907</v>
      </c>
      <c r="J1621" s="16"/>
      <c r="K1621" s="21"/>
      <c r="L1621" s="21"/>
      <c r="M1621" s="21"/>
      <c r="N1621" s="18"/>
      <c r="O1621" s="13"/>
      <c r="P1621" t="s">
        <v>57</v>
      </c>
      <c r="Q1621" t="s">
        <v>47</v>
      </c>
      <c r="R1621" t="s">
        <v>57</v>
      </c>
      <c r="S1621" t="s">
        <v>47</v>
      </c>
      <c r="T1621" t="s">
        <v>47</v>
      </c>
      <c r="U1621" t="s">
        <v>26</v>
      </c>
    </row>
    <row r="1622" hidden="1">
      <c r="A1622" s="15" t="str">
        <f t="shared" ref="A1622:A1625" si="225">if(OR(G1622="Secondary Relay",G1622="Prime Relay"),F1622,join("",if(B1622="East Rim","E",if(B1622="South Rim","S",if(B1622="West Rim","W","N"))),C1622,D1622,":",E1622,if(F1622="S","",F1622)))</f>
        <v>N14:0a</v>
      </c>
      <c r="B1622" s="15" t="s">
        <v>813</v>
      </c>
      <c r="C1622" s="15">
        <v>1.0</v>
      </c>
      <c r="D1622" s="15">
        <v>4.0</v>
      </c>
      <c r="E1622" s="15">
        <v>0.0</v>
      </c>
      <c r="F1622" s="8" t="s">
        <v>6</v>
      </c>
      <c r="G1622" s="15" t="s">
        <v>23</v>
      </c>
      <c r="H1622" s="15" t="s">
        <v>278</v>
      </c>
      <c r="I1622" s="8" t="s">
        <v>908</v>
      </c>
      <c r="J1622" s="16">
        <v>2.0</v>
      </c>
      <c r="K1622" s="21">
        <v>1525.0</v>
      </c>
      <c r="L1622" s="21">
        <v>550.0</v>
      </c>
      <c r="M1622" s="21">
        <v>1040.0</v>
      </c>
      <c r="N1622" s="18" t="s">
        <v>26</v>
      </c>
      <c r="O1622" s="13" t="s">
        <v>282</v>
      </c>
      <c r="P1622" s="5" t="s">
        <v>37</v>
      </c>
      <c r="Q1622" s="5" t="s">
        <v>57</v>
      </c>
      <c r="R1622" s="5" t="s">
        <v>57</v>
      </c>
      <c r="S1622" s="5" t="s">
        <v>37</v>
      </c>
      <c r="T1622" s="5" t="s">
        <v>37</v>
      </c>
      <c r="U1622" s="5" t="s">
        <v>26</v>
      </c>
    </row>
    <row r="1623" hidden="1">
      <c r="A1623" s="15" t="str">
        <f t="shared" si="225"/>
        <v>N14:0b</v>
      </c>
      <c r="B1623" s="15" t="s">
        <v>813</v>
      </c>
      <c r="C1623" s="15">
        <v>1.0</v>
      </c>
      <c r="D1623" s="15">
        <v>4.0</v>
      </c>
      <c r="E1623" s="15">
        <v>0.0</v>
      </c>
      <c r="F1623" s="8" t="s">
        <v>7</v>
      </c>
      <c r="G1623" s="15" t="s">
        <v>23</v>
      </c>
      <c r="H1623" s="15" t="s">
        <v>93</v>
      </c>
      <c r="I1623" s="8" t="s">
        <v>909</v>
      </c>
      <c r="J1623" s="16">
        <v>0.0</v>
      </c>
      <c r="K1623" s="21">
        <v>232.0</v>
      </c>
      <c r="L1623" s="21">
        <v>-223.0</v>
      </c>
      <c r="M1623" s="21">
        <v>4.0</v>
      </c>
      <c r="N1623" s="18" t="s">
        <v>26</v>
      </c>
      <c r="O1623" s="13" t="s">
        <v>290</v>
      </c>
      <c r="P1623" s="5" t="s">
        <v>276</v>
      </c>
      <c r="Q1623" s="5" t="s">
        <v>57</v>
      </c>
      <c r="R1623" s="5" t="s">
        <v>57</v>
      </c>
      <c r="S1623" s="5" t="s">
        <v>57</v>
      </c>
      <c r="T1623" s="5" t="s">
        <v>47</v>
      </c>
      <c r="U1623" s="5" t="s">
        <v>26</v>
      </c>
    </row>
    <row r="1624" hidden="1">
      <c r="A1624" s="15" t="str">
        <f t="shared" si="225"/>
        <v>N14:0c</v>
      </c>
      <c r="B1624" s="15" t="s">
        <v>813</v>
      </c>
      <c r="C1624" s="15">
        <v>1.0</v>
      </c>
      <c r="D1624" s="15">
        <v>4.0</v>
      </c>
      <c r="E1624" s="15">
        <v>0.0</v>
      </c>
      <c r="F1624" s="8" t="s">
        <v>8</v>
      </c>
      <c r="G1624" s="15" t="s">
        <v>22</v>
      </c>
      <c r="H1624" s="15" t="s">
        <v>93</v>
      </c>
      <c r="I1624" s="8" t="s">
        <v>910</v>
      </c>
      <c r="J1624" s="16">
        <v>15.0</v>
      </c>
      <c r="K1624" s="21">
        <v>-115.0</v>
      </c>
      <c r="L1624" s="21">
        <v>-177.0</v>
      </c>
      <c r="M1624" s="21">
        <v>-146.0</v>
      </c>
      <c r="N1624" s="18" t="s">
        <v>26</v>
      </c>
      <c r="O1624" s="13" t="s">
        <v>417</v>
      </c>
      <c r="P1624" s="5" t="s">
        <v>57</v>
      </c>
      <c r="Q1624" s="5" t="s">
        <v>276</v>
      </c>
      <c r="R1624" s="5" t="s">
        <v>47</v>
      </c>
      <c r="S1624" s="5" t="s">
        <v>47</v>
      </c>
      <c r="T1624" s="5" t="s">
        <v>26</v>
      </c>
      <c r="U1624" s="5" t="s">
        <v>26</v>
      </c>
    </row>
    <row r="1625" hidden="1">
      <c r="A1625" s="15" t="str">
        <f t="shared" si="225"/>
        <v>N14:0d</v>
      </c>
      <c r="B1625" s="15" t="s">
        <v>813</v>
      </c>
      <c r="C1625" s="15">
        <v>1.0</v>
      </c>
      <c r="D1625" s="15">
        <v>4.0</v>
      </c>
      <c r="E1625" s="15">
        <v>0.0</v>
      </c>
      <c r="F1625" s="8" t="s">
        <v>9</v>
      </c>
      <c r="G1625" s="15" t="s">
        <v>22</v>
      </c>
      <c r="H1625" s="15" t="s">
        <v>93</v>
      </c>
      <c r="I1625" s="8" t="s">
        <v>911</v>
      </c>
      <c r="J1625" s="16">
        <v>17.0</v>
      </c>
      <c r="K1625" s="21">
        <v>-200.0</v>
      </c>
      <c r="L1625" s="21">
        <v>-259.0</v>
      </c>
      <c r="M1625" s="21">
        <v>-230.0</v>
      </c>
      <c r="N1625" s="18" t="s">
        <v>26</v>
      </c>
      <c r="O1625" s="13" t="s">
        <v>290</v>
      </c>
      <c r="P1625" s="5" t="s">
        <v>57</v>
      </c>
      <c r="Q1625" s="5" t="s">
        <v>276</v>
      </c>
      <c r="R1625" s="5" t="s">
        <v>276</v>
      </c>
      <c r="S1625" s="5" t="s">
        <v>37</v>
      </c>
      <c r="T1625" s="5" t="s">
        <v>37</v>
      </c>
      <c r="U1625" s="5" t="s">
        <v>37</v>
      </c>
    </row>
    <row r="1626" hidden="1">
      <c r="A1626" s="15" t="str">
        <f t="shared" ref="A1626:A1627" si="226">if(OR(G1626="Secondary Relay",G1626="Prime Relay",G1626="Citadel Class Relay"),F1626,join("",if(B1626="East Rim","E",if(B1626="South Rim","S",if(B1626="West Rim","W","N"))),C1626,D1626,":",E1626,if(F1626="S","",F1626)))</f>
        <v>N14 Secondary Relay</v>
      </c>
      <c r="B1626" s="15" t="s">
        <v>813</v>
      </c>
      <c r="C1626" s="15">
        <v>1.0</v>
      </c>
      <c r="D1626" s="15">
        <v>4.0</v>
      </c>
      <c r="E1626" s="15">
        <v>0.0</v>
      </c>
      <c r="F1626" s="8" t="s">
        <v>912</v>
      </c>
      <c r="G1626" s="8" t="s">
        <v>300</v>
      </c>
      <c r="H1626" s="15"/>
      <c r="I1626" s="8" t="s">
        <v>819</v>
      </c>
      <c r="J1626" s="16"/>
      <c r="K1626" s="21"/>
      <c r="L1626" s="21"/>
      <c r="M1626" s="21"/>
      <c r="N1626" s="18"/>
      <c r="O1626" s="13"/>
    </row>
    <row r="1627" hidden="1">
      <c r="A1627" s="15" t="str">
        <f t="shared" si="226"/>
        <v>N14:0</v>
      </c>
      <c r="B1627" s="15" t="s">
        <v>813</v>
      </c>
      <c r="C1627" s="15">
        <v>1.0</v>
      </c>
      <c r="D1627" s="15">
        <v>4.0</v>
      </c>
      <c r="E1627" s="15">
        <v>0.0</v>
      </c>
      <c r="F1627" s="8" t="s">
        <v>302</v>
      </c>
      <c r="G1627" s="8" t="s">
        <v>303</v>
      </c>
      <c r="H1627" s="15" t="s">
        <v>278</v>
      </c>
      <c r="I1627" s="8" t="s">
        <v>538</v>
      </c>
      <c r="J1627" s="16"/>
      <c r="K1627" s="21"/>
      <c r="L1627" s="21"/>
      <c r="M1627" s="21"/>
      <c r="N1627" s="18"/>
      <c r="O1627" s="13"/>
      <c r="P1627" t="s">
        <v>57</v>
      </c>
      <c r="Q1627" t="s">
        <v>57</v>
      </c>
      <c r="R1627" t="s">
        <v>57</v>
      </c>
      <c r="S1627" t="s">
        <v>57</v>
      </c>
      <c r="T1627" t="s">
        <v>311</v>
      </c>
      <c r="U1627" t="s">
        <v>37</v>
      </c>
    </row>
    <row r="1628" hidden="1">
      <c r="A1628" s="15" t="str">
        <f t="shared" ref="A1628:A1632" si="227">if(OR(G1628="Secondary Relay",G1628="Prime Relay"),F1628,join("",if(B1628="East Rim","E",if(B1628="South Rim","S",if(B1628="West Rim","W","N"))),C1628,D1628,":",E1628,if(F1628="S","",F1628)))</f>
        <v>N14:1a</v>
      </c>
      <c r="B1628" s="15" t="s">
        <v>813</v>
      </c>
      <c r="C1628" s="15">
        <v>1.0</v>
      </c>
      <c r="D1628" s="15">
        <v>4.0</v>
      </c>
      <c r="E1628" s="15">
        <v>1.0</v>
      </c>
      <c r="F1628" s="8" t="s">
        <v>6</v>
      </c>
      <c r="G1628" s="15" t="s">
        <v>23</v>
      </c>
      <c r="H1628" s="15" t="s">
        <v>87</v>
      </c>
      <c r="I1628" s="8" t="s">
        <v>913</v>
      </c>
      <c r="J1628" s="16">
        <v>2.0</v>
      </c>
      <c r="K1628" s="21">
        <v>32.0</v>
      </c>
      <c r="L1628" s="21">
        <v>31.0</v>
      </c>
      <c r="M1628" s="21">
        <v>34.0</v>
      </c>
      <c r="N1628" s="18">
        <v>0.57</v>
      </c>
      <c r="O1628" s="13" t="s">
        <v>284</v>
      </c>
      <c r="P1628" s="5" t="s">
        <v>276</v>
      </c>
      <c r="Q1628" s="5" t="s">
        <v>57</v>
      </c>
      <c r="R1628" s="5" t="s">
        <v>311</v>
      </c>
      <c r="S1628" s="5" t="s">
        <v>47</v>
      </c>
      <c r="T1628" s="5" t="s">
        <v>311</v>
      </c>
      <c r="U1628" s="5" t="s">
        <v>26</v>
      </c>
    </row>
    <row r="1629" hidden="1">
      <c r="A1629" s="15" t="str">
        <f t="shared" si="227"/>
        <v>N14:1b</v>
      </c>
      <c r="B1629" s="15" t="s">
        <v>813</v>
      </c>
      <c r="C1629" s="15">
        <v>1.0</v>
      </c>
      <c r="D1629" s="15">
        <v>4.0</v>
      </c>
      <c r="E1629" s="15">
        <v>1.0</v>
      </c>
      <c r="F1629" s="8" t="s">
        <v>7</v>
      </c>
      <c r="G1629" s="15" t="s">
        <v>23</v>
      </c>
      <c r="H1629" s="15" t="s">
        <v>92</v>
      </c>
      <c r="I1629" s="8" t="s">
        <v>877</v>
      </c>
      <c r="J1629" s="16">
        <v>1.0</v>
      </c>
      <c r="K1629" s="21">
        <v>-10.0</v>
      </c>
      <c r="L1629" s="21">
        <v>-38.0</v>
      </c>
      <c r="M1629" s="21">
        <v>-22.0</v>
      </c>
      <c r="N1629" s="18" t="s">
        <v>281</v>
      </c>
      <c r="O1629" s="13" t="s">
        <v>351</v>
      </c>
      <c r="P1629" s="5" t="s">
        <v>57</v>
      </c>
      <c r="Q1629" s="5" t="s">
        <v>276</v>
      </c>
      <c r="R1629" s="5" t="s">
        <v>57</v>
      </c>
      <c r="S1629" s="5" t="s">
        <v>276</v>
      </c>
      <c r="T1629" s="5" t="s">
        <v>47</v>
      </c>
      <c r="U1629" s="5" t="s">
        <v>37</v>
      </c>
    </row>
    <row r="1630" hidden="1">
      <c r="A1630" s="15" t="str">
        <f t="shared" si="227"/>
        <v>N14:1c</v>
      </c>
      <c r="B1630" s="15" t="s">
        <v>813</v>
      </c>
      <c r="C1630" s="15">
        <v>1.0</v>
      </c>
      <c r="D1630" s="15">
        <v>4.0</v>
      </c>
      <c r="E1630" s="15">
        <v>1.0</v>
      </c>
      <c r="F1630" s="8" t="s">
        <v>8</v>
      </c>
      <c r="G1630" s="15" t="s">
        <v>22</v>
      </c>
      <c r="H1630" s="15" t="s">
        <v>87</v>
      </c>
      <c r="I1630" s="8" t="s">
        <v>815</v>
      </c>
      <c r="J1630" s="16">
        <v>6.0</v>
      </c>
      <c r="K1630" s="21">
        <v>-18.0</v>
      </c>
      <c r="L1630" s="21">
        <v>-56.0</v>
      </c>
      <c r="M1630" s="21">
        <v>-36.0</v>
      </c>
      <c r="N1630" s="18" t="s">
        <v>26</v>
      </c>
      <c r="O1630" s="13" t="s">
        <v>417</v>
      </c>
      <c r="P1630" s="5" t="s">
        <v>57</v>
      </c>
      <c r="Q1630" s="5" t="s">
        <v>57</v>
      </c>
      <c r="R1630" s="5" t="s">
        <v>57</v>
      </c>
      <c r="S1630" s="5" t="s">
        <v>37</v>
      </c>
      <c r="T1630" s="5" t="s">
        <v>26</v>
      </c>
      <c r="U1630" s="5" t="s">
        <v>26</v>
      </c>
    </row>
    <row r="1631" hidden="1">
      <c r="A1631" s="15" t="str">
        <f t="shared" si="227"/>
        <v>N14:1d</v>
      </c>
      <c r="B1631" s="15" t="s">
        <v>813</v>
      </c>
      <c r="C1631" s="15">
        <v>1.0</v>
      </c>
      <c r="D1631" s="15">
        <v>4.0</v>
      </c>
      <c r="E1631" s="15">
        <v>1.0</v>
      </c>
      <c r="F1631" s="8" t="s">
        <v>9</v>
      </c>
      <c r="G1631" s="15" t="s">
        <v>22</v>
      </c>
      <c r="H1631" s="15" t="s">
        <v>93</v>
      </c>
      <c r="I1631" s="8" t="s">
        <v>914</v>
      </c>
      <c r="J1631" s="16">
        <v>14.0</v>
      </c>
      <c r="K1631" s="21">
        <v>-67.0</v>
      </c>
      <c r="L1631" s="21">
        <v>-85.0</v>
      </c>
      <c r="M1631" s="21">
        <v>-78.0</v>
      </c>
      <c r="N1631" s="18" t="s">
        <v>26</v>
      </c>
      <c r="O1631" s="13" t="s">
        <v>323</v>
      </c>
      <c r="P1631" s="5" t="s">
        <v>57</v>
      </c>
      <c r="Q1631" s="5" t="s">
        <v>47</v>
      </c>
      <c r="R1631" s="5" t="s">
        <v>276</v>
      </c>
      <c r="S1631" s="5" t="s">
        <v>47</v>
      </c>
      <c r="T1631" s="5" t="s">
        <v>57</v>
      </c>
      <c r="U1631" s="5" t="s">
        <v>57</v>
      </c>
    </row>
    <row r="1632" hidden="1">
      <c r="A1632" s="15" t="str">
        <f t="shared" si="227"/>
        <v>N14:1e</v>
      </c>
      <c r="B1632" s="15" t="s">
        <v>813</v>
      </c>
      <c r="C1632" s="15">
        <v>1.0</v>
      </c>
      <c r="D1632" s="15">
        <v>4.0</v>
      </c>
      <c r="E1632" s="15">
        <v>1.0</v>
      </c>
      <c r="F1632" s="8" t="s">
        <v>10</v>
      </c>
      <c r="G1632" s="15" t="s">
        <v>22</v>
      </c>
      <c r="H1632" s="15" t="s">
        <v>92</v>
      </c>
      <c r="I1632" s="8" t="s">
        <v>845</v>
      </c>
      <c r="J1632" s="16">
        <v>5.0</v>
      </c>
      <c r="K1632" s="21">
        <v>-96.0</v>
      </c>
      <c r="L1632" s="21">
        <v>-137.0</v>
      </c>
      <c r="M1632" s="21">
        <v>-118.0</v>
      </c>
      <c r="N1632" s="18" t="s">
        <v>26</v>
      </c>
      <c r="O1632" s="13" t="s">
        <v>310</v>
      </c>
      <c r="P1632" s="5" t="s">
        <v>57</v>
      </c>
      <c r="Q1632" s="5" t="s">
        <v>276</v>
      </c>
      <c r="R1632" s="5" t="s">
        <v>47</v>
      </c>
      <c r="S1632" s="5" t="s">
        <v>37</v>
      </c>
      <c r="T1632" s="5" t="s">
        <v>26</v>
      </c>
      <c r="U1632" s="5" t="s">
        <v>26</v>
      </c>
    </row>
    <row r="1633" hidden="1">
      <c r="A1633" s="15" t="str">
        <f>if(OR(G1633="Secondary Relay",G1633="Prime Relay",G1633="Citadel Class Relay"),F1633,join("",if(B1633="East Rim","E",if(B1633="South Rim","S",if(B1633="West Rim","W","N"))),C1633,D1633,":",E1633,if(F1633="S","",F1633)))</f>
        <v>N14:1</v>
      </c>
      <c r="B1633" s="15" t="s">
        <v>813</v>
      </c>
      <c r="C1633" s="15">
        <v>1.0</v>
      </c>
      <c r="D1633" s="15">
        <v>4.0</v>
      </c>
      <c r="E1633" s="15">
        <v>1.0</v>
      </c>
      <c r="F1633" s="8" t="s">
        <v>302</v>
      </c>
      <c r="G1633" s="8" t="s">
        <v>303</v>
      </c>
      <c r="H1633" s="15" t="s">
        <v>443</v>
      </c>
      <c r="I1633" s="8" t="s">
        <v>915</v>
      </c>
      <c r="J1633" s="16"/>
      <c r="K1633" s="21"/>
      <c r="L1633" s="21"/>
      <c r="M1633" s="21"/>
      <c r="N1633" s="18"/>
      <c r="O1633" s="13"/>
      <c r="P1633" t="s">
        <v>57</v>
      </c>
      <c r="Q1633" t="s">
        <v>276</v>
      </c>
      <c r="R1633" t="s">
        <v>57</v>
      </c>
      <c r="S1633" t="s">
        <v>47</v>
      </c>
      <c r="T1633" t="s">
        <v>37</v>
      </c>
      <c r="U1633" t="s">
        <v>26</v>
      </c>
    </row>
    <row r="1634" hidden="1">
      <c r="A1634" s="15" t="str">
        <f t="shared" ref="A1634:A1639" si="228">if(OR(G1634="Secondary Relay",G1634="Prime Relay"),F1634,join("",if(B1634="East Rim","E",if(B1634="South Rim","S",if(B1634="West Rim","W","N"))),C1634,D1634,":",E1634,if(F1634="S","",F1634)))</f>
        <v>N14:2a</v>
      </c>
      <c r="B1634" s="15" t="s">
        <v>813</v>
      </c>
      <c r="C1634" s="15">
        <v>1.0</v>
      </c>
      <c r="D1634" s="15">
        <v>4.0</v>
      </c>
      <c r="E1634" s="15">
        <v>2.0</v>
      </c>
      <c r="F1634" s="8" t="s">
        <v>6</v>
      </c>
      <c r="G1634" s="15" t="s">
        <v>23</v>
      </c>
      <c r="H1634" s="15" t="s">
        <v>88</v>
      </c>
      <c r="I1634" s="8" t="s">
        <v>916</v>
      </c>
      <c r="J1634" s="16">
        <v>0.0</v>
      </c>
      <c r="K1634" s="21">
        <v>1382.0</v>
      </c>
      <c r="L1634" s="21">
        <v>1265.0</v>
      </c>
      <c r="M1634" s="21">
        <v>1323.0</v>
      </c>
      <c r="N1634" s="18" t="s">
        <v>26</v>
      </c>
      <c r="O1634" s="13" t="s">
        <v>384</v>
      </c>
      <c r="P1634" s="5" t="s">
        <v>57</v>
      </c>
      <c r="Q1634" s="5" t="s">
        <v>57</v>
      </c>
      <c r="R1634" s="5" t="s">
        <v>276</v>
      </c>
      <c r="S1634" s="5" t="s">
        <v>276</v>
      </c>
      <c r="T1634" s="5" t="s">
        <v>26</v>
      </c>
      <c r="U1634" s="5" t="s">
        <v>26</v>
      </c>
    </row>
    <row r="1635" hidden="1">
      <c r="A1635" s="15" t="str">
        <f t="shared" si="228"/>
        <v>N14:2b</v>
      </c>
      <c r="B1635" s="15" t="s">
        <v>813</v>
      </c>
      <c r="C1635" s="15">
        <v>1.0</v>
      </c>
      <c r="D1635" s="15">
        <v>4.0</v>
      </c>
      <c r="E1635" s="15">
        <v>2.0</v>
      </c>
      <c r="F1635" s="8" t="s">
        <v>7</v>
      </c>
      <c r="G1635" s="15" t="s">
        <v>23</v>
      </c>
      <c r="H1635" s="15" t="s">
        <v>93</v>
      </c>
      <c r="I1635" s="8" t="s">
        <v>917</v>
      </c>
      <c r="J1635" s="16">
        <v>0.0</v>
      </c>
      <c r="K1635" s="21">
        <v>149.0</v>
      </c>
      <c r="L1635" s="21">
        <v>-104.0</v>
      </c>
      <c r="M1635" s="21">
        <v>25.0</v>
      </c>
      <c r="N1635" s="18" t="s">
        <v>26</v>
      </c>
      <c r="O1635" s="13" t="s">
        <v>419</v>
      </c>
      <c r="P1635" s="5" t="s">
        <v>276</v>
      </c>
      <c r="Q1635" s="5" t="s">
        <v>57</v>
      </c>
      <c r="R1635" s="5" t="s">
        <v>57</v>
      </c>
      <c r="S1635" s="5" t="s">
        <v>37</v>
      </c>
      <c r="T1635" s="5" t="s">
        <v>26</v>
      </c>
      <c r="U1635" s="5" t="s">
        <v>26</v>
      </c>
    </row>
    <row r="1636" hidden="1">
      <c r="A1636" s="15" t="str">
        <f t="shared" si="228"/>
        <v>N14:2c</v>
      </c>
      <c r="B1636" s="15" t="s">
        <v>813</v>
      </c>
      <c r="C1636" s="15">
        <v>1.0</v>
      </c>
      <c r="D1636" s="15">
        <v>4.0</v>
      </c>
      <c r="E1636" s="15">
        <v>2.0</v>
      </c>
      <c r="F1636" s="8" t="s">
        <v>8</v>
      </c>
      <c r="G1636" s="15" t="s">
        <v>23</v>
      </c>
      <c r="H1636" s="15" t="s">
        <v>288</v>
      </c>
      <c r="I1636" s="8" t="s">
        <v>918</v>
      </c>
      <c r="J1636" s="16">
        <v>2.0</v>
      </c>
      <c r="K1636" s="21">
        <v>119.0</v>
      </c>
      <c r="L1636" s="21">
        <v>110.0</v>
      </c>
      <c r="M1636" s="21">
        <v>114.0</v>
      </c>
      <c r="N1636" s="18">
        <v>0.26</v>
      </c>
      <c r="O1636" s="13" t="s">
        <v>307</v>
      </c>
      <c r="P1636" s="5" t="s">
        <v>57</v>
      </c>
      <c r="Q1636" s="5" t="s">
        <v>57</v>
      </c>
      <c r="R1636" s="5" t="s">
        <v>57</v>
      </c>
      <c r="S1636" s="5" t="s">
        <v>26</v>
      </c>
      <c r="T1636" s="5" t="s">
        <v>37</v>
      </c>
      <c r="U1636" s="5" t="s">
        <v>26</v>
      </c>
    </row>
    <row r="1637" hidden="1">
      <c r="A1637" s="15" t="str">
        <f t="shared" si="228"/>
        <v>N14:2d</v>
      </c>
      <c r="B1637" s="15" t="s">
        <v>813</v>
      </c>
      <c r="C1637" s="15">
        <v>1.0</v>
      </c>
      <c r="D1637" s="15">
        <v>4.0</v>
      </c>
      <c r="E1637" s="15">
        <v>2.0</v>
      </c>
      <c r="F1637" s="8" t="s">
        <v>9</v>
      </c>
      <c r="G1637" s="15" t="s">
        <v>24</v>
      </c>
      <c r="H1637" s="15" t="s">
        <v>87</v>
      </c>
      <c r="I1637" s="8" t="s">
        <v>919</v>
      </c>
      <c r="J1637" s="16">
        <v>2.0</v>
      </c>
      <c r="K1637" s="21">
        <v>22.0</v>
      </c>
      <c r="L1637" s="21">
        <v>-1.0</v>
      </c>
      <c r="M1637" s="21">
        <v>11.0</v>
      </c>
      <c r="N1637" s="18">
        <v>0.59</v>
      </c>
      <c r="O1637" s="13" t="s">
        <v>325</v>
      </c>
      <c r="P1637" s="5" t="s">
        <v>57</v>
      </c>
      <c r="Q1637" s="5" t="s">
        <v>276</v>
      </c>
      <c r="R1637" s="5" t="s">
        <v>57</v>
      </c>
      <c r="S1637" s="5" t="s">
        <v>37</v>
      </c>
      <c r="T1637" s="5" t="s">
        <v>26</v>
      </c>
      <c r="U1637" s="5" t="s">
        <v>26</v>
      </c>
    </row>
    <row r="1638" hidden="1">
      <c r="A1638" s="15" t="str">
        <f t="shared" si="228"/>
        <v>N14:2e</v>
      </c>
      <c r="B1638" s="15" t="s">
        <v>813</v>
      </c>
      <c r="C1638" s="15">
        <v>1.0</v>
      </c>
      <c r="D1638" s="15">
        <v>4.0</v>
      </c>
      <c r="E1638" s="15">
        <v>2.0</v>
      </c>
      <c r="F1638" s="8" t="s">
        <v>10</v>
      </c>
      <c r="G1638" s="15" t="s">
        <v>24</v>
      </c>
      <c r="H1638" s="15" t="s">
        <v>87</v>
      </c>
      <c r="I1638" s="8" t="s">
        <v>920</v>
      </c>
      <c r="J1638" s="16">
        <v>1.0</v>
      </c>
      <c r="K1638" s="21">
        <v>21.0</v>
      </c>
      <c r="L1638" s="21">
        <v>11.0</v>
      </c>
      <c r="M1638" s="21">
        <v>14.0</v>
      </c>
      <c r="N1638" s="18">
        <v>0.97</v>
      </c>
      <c r="O1638" s="13" t="s">
        <v>419</v>
      </c>
      <c r="P1638" s="5" t="s">
        <v>47</v>
      </c>
      <c r="Q1638" s="5" t="s">
        <v>57</v>
      </c>
      <c r="R1638" s="5" t="s">
        <v>276</v>
      </c>
      <c r="S1638" s="5" t="s">
        <v>37</v>
      </c>
      <c r="T1638" s="5" t="s">
        <v>47</v>
      </c>
      <c r="U1638" s="5" t="s">
        <v>47</v>
      </c>
    </row>
    <row r="1639" hidden="1">
      <c r="A1639" s="15" t="str">
        <f t="shared" si="228"/>
        <v>N14:2f</v>
      </c>
      <c r="B1639" s="15" t="s">
        <v>813</v>
      </c>
      <c r="C1639" s="15">
        <v>1.0</v>
      </c>
      <c r="D1639" s="15">
        <v>4.0</v>
      </c>
      <c r="E1639" s="15">
        <v>2.0</v>
      </c>
      <c r="F1639" s="8" t="s">
        <v>11</v>
      </c>
      <c r="G1639" s="15" t="s">
        <v>22</v>
      </c>
      <c r="H1639" s="15" t="s">
        <v>90</v>
      </c>
      <c r="I1639" s="8" t="s">
        <v>921</v>
      </c>
      <c r="J1639" s="16">
        <v>11.0</v>
      </c>
      <c r="K1639" s="21">
        <v>-133.0</v>
      </c>
      <c r="L1639" s="21">
        <v>-141.0</v>
      </c>
      <c r="M1639" s="21">
        <v>-135.0</v>
      </c>
      <c r="N1639" s="18" t="s">
        <v>26</v>
      </c>
      <c r="O1639" s="13" t="s">
        <v>415</v>
      </c>
      <c r="P1639" s="5" t="s">
        <v>57</v>
      </c>
      <c r="Q1639" s="5" t="s">
        <v>276</v>
      </c>
      <c r="R1639" s="5" t="s">
        <v>57</v>
      </c>
      <c r="S1639" s="5" t="s">
        <v>57</v>
      </c>
      <c r="T1639" s="5" t="s">
        <v>26</v>
      </c>
      <c r="U1639" s="5" t="s">
        <v>26</v>
      </c>
    </row>
    <row r="1640" hidden="1">
      <c r="A1640" s="15" t="str">
        <f>if(OR(G1640="Secondary Relay",G1640="Prime Relay",G1640="Citadel Class Relay"),F1640,join("",if(B1640="East Rim","E",if(B1640="South Rim","S",if(B1640="West Rim","W","N"))),C1640,D1640,":",E1640,if(F1640="S","",F1640)))</f>
        <v>N14:2</v>
      </c>
      <c r="B1640" s="15" t="s">
        <v>813</v>
      </c>
      <c r="C1640" s="15">
        <v>1.0</v>
      </c>
      <c r="D1640" s="15">
        <v>4.0</v>
      </c>
      <c r="E1640" s="15">
        <v>2.0</v>
      </c>
      <c r="F1640" s="8" t="s">
        <v>302</v>
      </c>
      <c r="G1640" s="8" t="s">
        <v>303</v>
      </c>
      <c r="H1640" s="15" t="s">
        <v>278</v>
      </c>
      <c r="I1640" s="8" t="s">
        <v>902</v>
      </c>
      <c r="J1640" s="16"/>
      <c r="K1640" s="21"/>
      <c r="L1640" s="21"/>
      <c r="M1640" s="21"/>
      <c r="N1640" s="18"/>
      <c r="O1640" s="13"/>
      <c r="P1640" t="s">
        <v>47</v>
      </c>
      <c r="Q1640" t="s">
        <v>311</v>
      </c>
      <c r="R1640" t="s">
        <v>276</v>
      </c>
      <c r="S1640" t="s">
        <v>47</v>
      </c>
      <c r="T1640" t="s">
        <v>26</v>
      </c>
      <c r="U1640" t="s">
        <v>26</v>
      </c>
    </row>
    <row r="1641" hidden="1">
      <c r="A1641" s="15" t="str">
        <f t="shared" ref="A1641:A1643" si="229">if(OR(G1641="Secondary Relay",G1641="Prime Relay"),F1641,join("",if(B1641="East Rim","E",if(B1641="South Rim","S",if(B1641="West Rim","W","N"))),C1641,D1641,":",E1641,if(F1641="S","",F1641)))</f>
        <v>N14:3a</v>
      </c>
      <c r="B1641" s="15" t="s">
        <v>813</v>
      </c>
      <c r="C1641" s="15">
        <v>1.0</v>
      </c>
      <c r="D1641" s="15">
        <v>4.0</v>
      </c>
      <c r="E1641" s="15">
        <v>3.0</v>
      </c>
      <c r="F1641" s="8" t="s">
        <v>6</v>
      </c>
      <c r="G1641" s="15" t="s">
        <v>23</v>
      </c>
      <c r="H1641" s="15" t="s">
        <v>88</v>
      </c>
      <c r="I1641" s="8" t="s">
        <v>916</v>
      </c>
      <c r="J1641" s="16">
        <v>1.0</v>
      </c>
      <c r="K1641" s="21">
        <v>300.0</v>
      </c>
      <c r="L1641" s="21">
        <v>224.0</v>
      </c>
      <c r="M1641" s="21">
        <v>262.0</v>
      </c>
      <c r="N1641" s="18" t="s">
        <v>26</v>
      </c>
      <c r="O1641" s="13" t="s">
        <v>287</v>
      </c>
      <c r="P1641" s="5" t="s">
        <v>57</v>
      </c>
      <c r="Q1641" s="5" t="s">
        <v>47</v>
      </c>
      <c r="R1641" s="5" t="s">
        <v>26</v>
      </c>
      <c r="S1641" s="5" t="s">
        <v>47</v>
      </c>
      <c r="T1641" s="5" t="s">
        <v>311</v>
      </c>
      <c r="U1641" s="5" t="s">
        <v>37</v>
      </c>
    </row>
    <row r="1642" hidden="1">
      <c r="A1642" s="15" t="str">
        <f t="shared" si="229"/>
        <v>N14:3b</v>
      </c>
      <c r="B1642" s="15" t="s">
        <v>813</v>
      </c>
      <c r="C1642" s="15">
        <v>1.0</v>
      </c>
      <c r="D1642" s="15">
        <v>4.0</v>
      </c>
      <c r="E1642" s="15">
        <v>3.0</v>
      </c>
      <c r="F1642" s="8" t="s">
        <v>7</v>
      </c>
      <c r="G1642" s="15" t="s">
        <v>22</v>
      </c>
      <c r="H1642" s="15" t="s">
        <v>92</v>
      </c>
      <c r="I1642" s="8" t="s">
        <v>845</v>
      </c>
      <c r="J1642" s="16">
        <v>1.0</v>
      </c>
      <c r="K1642" s="21">
        <v>-13.0</v>
      </c>
      <c r="L1642" s="21">
        <v>-24.0</v>
      </c>
      <c r="M1642" s="21">
        <v>-20.0</v>
      </c>
      <c r="N1642" s="18" t="s">
        <v>26</v>
      </c>
      <c r="O1642" s="13" t="s">
        <v>293</v>
      </c>
      <c r="P1642" s="5" t="s">
        <v>57</v>
      </c>
      <c r="Q1642" s="5" t="s">
        <v>37</v>
      </c>
      <c r="R1642" s="5" t="s">
        <v>276</v>
      </c>
      <c r="S1642" s="5" t="s">
        <v>26</v>
      </c>
      <c r="T1642" s="5" t="s">
        <v>47</v>
      </c>
      <c r="U1642" s="5" t="s">
        <v>26</v>
      </c>
    </row>
    <row r="1643" hidden="1">
      <c r="A1643" s="15" t="str">
        <f t="shared" si="229"/>
        <v>N14:3c</v>
      </c>
      <c r="B1643" s="15" t="s">
        <v>813</v>
      </c>
      <c r="C1643" s="15">
        <v>1.0</v>
      </c>
      <c r="D1643" s="15">
        <v>4.0</v>
      </c>
      <c r="E1643" s="15">
        <v>3.0</v>
      </c>
      <c r="F1643" s="8" t="s">
        <v>8</v>
      </c>
      <c r="G1643" s="15" t="s">
        <v>22</v>
      </c>
      <c r="H1643" s="15" t="s">
        <v>92</v>
      </c>
      <c r="I1643" s="8" t="s">
        <v>870</v>
      </c>
      <c r="J1643" s="16">
        <v>6.0</v>
      </c>
      <c r="K1643" s="21">
        <v>-50.0</v>
      </c>
      <c r="L1643" s="21">
        <v>-75.0</v>
      </c>
      <c r="M1643" s="21">
        <v>-62.0</v>
      </c>
      <c r="N1643" s="18" t="s">
        <v>26</v>
      </c>
      <c r="O1643" s="13" t="s">
        <v>384</v>
      </c>
      <c r="P1643" s="5" t="s">
        <v>57</v>
      </c>
      <c r="Q1643" s="5" t="s">
        <v>311</v>
      </c>
      <c r="R1643" s="5" t="s">
        <v>57</v>
      </c>
      <c r="S1643" s="5" t="s">
        <v>37</v>
      </c>
      <c r="T1643" s="5" t="s">
        <v>26</v>
      </c>
      <c r="U1643" s="5" t="s">
        <v>26</v>
      </c>
    </row>
    <row r="1644" hidden="1">
      <c r="A1644" s="15" t="str">
        <f>if(OR(G1644="Secondary Relay",G1644="Prime Relay",G1644="Citadel Class Relay"),F1644,join("",if(B1644="East Rim","E",if(B1644="South Rim","S",if(B1644="West Rim","W","N"))),C1644,D1644,":",E1644,if(F1644="S","",F1644)))</f>
        <v>N14:3</v>
      </c>
      <c r="B1644" s="15" t="s">
        <v>813</v>
      </c>
      <c r="C1644" s="15">
        <v>1.0</v>
      </c>
      <c r="D1644" s="15">
        <v>4.0</v>
      </c>
      <c r="E1644" s="15">
        <v>3.0</v>
      </c>
      <c r="F1644" s="8" t="s">
        <v>302</v>
      </c>
      <c r="G1644" s="8" t="s">
        <v>303</v>
      </c>
      <c r="H1644" s="15" t="s">
        <v>278</v>
      </c>
      <c r="I1644" s="8" t="s">
        <v>922</v>
      </c>
      <c r="J1644" s="16"/>
      <c r="K1644" s="21"/>
      <c r="L1644" s="21"/>
      <c r="M1644" s="21"/>
      <c r="N1644" s="18"/>
      <c r="O1644" s="13"/>
      <c r="P1644" t="s">
        <v>276</v>
      </c>
      <c r="Q1644" t="s">
        <v>57</v>
      </c>
      <c r="R1644" t="s">
        <v>26</v>
      </c>
      <c r="S1644" t="s">
        <v>47</v>
      </c>
      <c r="T1644" t="s">
        <v>26</v>
      </c>
      <c r="U1644" t="s">
        <v>37</v>
      </c>
    </row>
    <row r="1645" hidden="1">
      <c r="A1645" s="15" t="str">
        <f t="shared" ref="A1645:A1646" si="230">if(OR(G1645="Secondary Relay",G1645="Prime Relay"),F1645,join("",if(B1645="East Rim","E",if(B1645="South Rim","S",if(B1645="West Rim","W","N"))),C1645,D1645,":",E1645,if(F1645="S","",F1645)))</f>
        <v>N14:4a</v>
      </c>
      <c r="B1645" s="15" t="s">
        <v>813</v>
      </c>
      <c r="C1645" s="15">
        <v>1.0</v>
      </c>
      <c r="D1645" s="15">
        <v>4.0</v>
      </c>
      <c r="E1645" s="15">
        <v>4.0</v>
      </c>
      <c r="F1645" s="8" t="s">
        <v>6</v>
      </c>
      <c r="G1645" s="15" t="s">
        <v>23</v>
      </c>
      <c r="H1645" s="15" t="s">
        <v>93</v>
      </c>
      <c r="I1645" s="8" t="s">
        <v>923</v>
      </c>
      <c r="J1645" s="16">
        <v>0.0</v>
      </c>
      <c r="K1645" s="21">
        <v>287.0</v>
      </c>
      <c r="L1645" s="21">
        <v>160.0</v>
      </c>
      <c r="M1645" s="21">
        <v>223.0</v>
      </c>
      <c r="N1645" s="18" t="s">
        <v>26</v>
      </c>
      <c r="O1645" s="13" t="s">
        <v>275</v>
      </c>
      <c r="P1645" s="5" t="s">
        <v>47</v>
      </c>
      <c r="Q1645" s="5" t="s">
        <v>276</v>
      </c>
      <c r="R1645" s="5" t="s">
        <v>57</v>
      </c>
      <c r="S1645" s="5" t="s">
        <v>57</v>
      </c>
      <c r="T1645" s="5" t="s">
        <v>37</v>
      </c>
      <c r="U1645" s="5" t="s">
        <v>26</v>
      </c>
    </row>
    <row r="1646" hidden="1">
      <c r="A1646" s="15" t="str">
        <f t="shared" si="230"/>
        <v>N14:4b</v>
      </c>
      <c r="B1646" s="15" t="s">
        <v>813</v>
      </c>
      <c r="C1646" s="15">
        <v>1.0</v>
      </c>
      <c r="D1646" s="15">
        <v>4.0</v>
      </c>
      <c r="E1646" s="15">
        <v>4.0</v>
      </c>
      <c r="F1646" s="8" t="s">
        <v>7</v>
      </c>
      <c r="G1646" s="15" t="s">
        <v>22</v>
      </c>
      <c r="H1646" s="15" t="s">
        <v>91</v>
      </c>
      <c r="I1646" s="8" t="s">
        <v>924</v>
      </c>
      <c r="J1646" s="16">
        <v>9.0</v>
      </c>
      <c r="K1646" s="21">
        <v>-38.0</v>
      </c>
      <c r="L1646" s="21">
        <v>-93.0</v>
      </c>
      <c r="M1646" s="21">
        <v>-67.0</v>
      </c>
      <c r="N1646" s="18" t="s">
        <v>26</v>
      </c>
      <c r="O1646" s="13" t="s">
        <v>275</v>
      </c>
      <c r="P1646" s="5" t="s">
        <v>26</v>
      </c>
      <c r="Q1646" s="5" t="s">
        <v>26</v>
      </c>
      <c r="R1646" s="5" t="s">
        <v>57</v>
      </c>
      <c r="S1646" s="5" t="s">
        <v>47</v>
      </c>
      <c r="T1646" s="5" t="s">
        <v>276</v>
      </c>
      <c r="U1646" s="5" t="s">
        <v>37</v>
      </c>
    </row>
    <row r="1647" hidden="1">
      <c r="A1647" s="15" t="str">
        <f>if(OR(G1647="Secondary Relay",G1647="Prime Relay",G1647="Citadel Class Relay"),F1647,join("",if(B1647="East Rim","E",if(B1647="South Rim","S",if(B1647="West Rim","W","N"))),C1647,D1647,":",E1647,if(F1647="S","",F1647)))</f>
        <v>N14:4</v>
      </c>
      <c r="B1647" s="15" t="s">
        <v>813</v>
      </c>
      <c r="C1647" s="15">
        <v>1.0</v>
      </c>
      <c r="D1647" s="15">
        <v>4.0</v>
      </c>
      <c r="E1647" s="15">
        <v>4.0</v>
      </c>
      <c r="F1647" s="8" t="s">
        <v>302</v>
      </c>
      <c r="G1647" s="8" t="s">
        <v>303</v>
      </c>
      <c r="H1647" s="15" t="s">
        <v>278</v>
      </c>
      <c r="I1647" s="8" t="s">
        <v>862</v>
      </c>
      <c r="J1647" s="16"/>
      <c r="K1647" s="21"/>
      <c r="L1647" s="21"/>
      <c r="M1647" s="21"/>
      <c r="N1647" s="18"/>
      <c r="O1647" s="13"/>
      <c r="P1647" t="s">
        <v>57</v>
      </c>
      <c r="Q1647" t="s">
        <v>276</v>
      </c>
      <c r="R1647" t="s">
        <v>26</v>
      </c>
      <c r="S1647" t="s">
        <v>26</v>
      </c>
      <c r="T1647" t="s">
        <v>26</v>
      </c>
      <c r="U1647" t="s">
        <v>26</v>
      </c>
    </row>
    <row r="1648" hidden="1">
      <c r="A1648" s="15" t="str">
        <f t="shared" ref="A1648:A1651" si="231">if(OR(G1648="Secondary Relay",G1648="Prime Relay"),F1648,join("",if(B1648="East Rim","E",if(B1648="South Rim","S",if(B1648="West Rim","W","N"))),C1648,D1648,":",E1648,if(F1648="S","",F1648)))</f>
        <v>N14:5a</v>
      </c>
      <c r="B1648" s="15" t="s">
        <v>813</v>
      </c>
      <c r="C1648" s="15">
        <v>1.0</v>
      </c>
      <c r="D1648" s="15">
        <v>4.0</v>
      </c>
      <c r="E1648" s="15">
        <v>5.0</v>
      </c>
      <c r="F1648" s="8" t="s">
        <v>6</v>
      </c>
      <c r="G1648" s="15" t="s">
        <v>23</v>
      </c>
      <c r="H1648" s="15" t="s">
        <v>291</v>
      </c>
      <c r="I1648" s="8" t="s">
        <v>858</v>
      </c>
      <c r="J1648" s="16">
        <v>0.0</v>
      </c>
      <c r="K1648" s="21">
        <v>456.0</v>
      </c>
      <c r="L1648" s="21">
        <v>285.0</v>
      </c>
      <c r="M1648" s="21">
        <v>369.0</v>
      </c>
      <c r="N1648" s="18" t="s">
        <v>26</v>
      </c>
      <c r="O1648" s="13" t="s">
        <v>567</v>
      </c>
      <c r="P1648" s="5" t="s">
        <v>276</v>
      </c>
      <c r="Q1648" s="5" t="s">
        <v>47</v>
      </c>
      <c r="R1648" s="5" t="s">
        <v>57</v>
      </c>
      <c r="S1648" s="5" t="s">
        <v>47</v>
      </c>
      <c r="T1648" s="5" t="s">
        <v>47</v>
      </c>
      <c r="U1648" s="5" t="s">
        <v>26</v>
      </c>
    </row>
    <row r="1649" hidden="1">
      <c r="A1649" s="15" t="str">
        <f t="shared" si="231"/>
        <v>N14:5b</v>
      </c>
      <c r="B1649" s="15" t="s">
        <v>813</v>
      </c>
      <c r="C1649" s="15">
        <v>1.0</v>
      </c>
      <c r="D1649" s="15">
        <v>4.0</v>
      </c>
      <c r="E1649" s="15">
        <v>5.0</v>
      </c>
      <c r="F1649" s="8" t="s">
        <v>7</v>
      </c>
      <c r="G1649" s="15" t="s">
        <v>24</v>
      </c>
      <c r="H1649" s="15" t="s">
        <v>87</v>
      </c>
      <c r="I1649" s="8" t="s">
        <v>925</v>
      </c>
      <c r="J1649" s="16">
        <v>1.0</v>
      </c>
      <c r="K1649" s="21">
        <v>9.0</v>
      </c>
      <c r="L1649" s="21">
        <v>8.0</v>
      </c>
      <c r="M1649" s="21">
        <v>8.0</v>
      </c>
      <c r="N1649" s="18">
        <v>0.55</v>
      </c>
      <c r="O1649" s="13" t="s">
        <v>287</v>
      </c>
      <c r="P1649" s="5" t="s">
        <v>57</v>
      </c>
      <c r="Q1649" s="5" t="s">
        <v>276</v>
      </c>
      <c r="R1649" s="5" t="s">
        <v>26</v>
      </c>
      <c r="S1649" s="5" t="s">
        <v>37</v>
      </c>
      <c r="T1649" s="5" t="s">
        <v>37</v>
      </c>
      <c r="U1649" s="5" t="s">
        <v>26</v>
      </c>
    </row>
    <row r="1650" hidden="1">
      <c r="A1650" s="15" t="str">
        <f t="shared" si="231"/>
        <v>N14:5c</v>
      </c>
      <c r="B1650" s="15" t="s">
        <v>813</v>
      </c>
      <c r="C1650" s="15">
        <v>1.0</v>
      </c>
      <c r="D1650" s="15">
        <v>4.0</v>
      </c>
      <c r="E1650" s="15">
        <v>5.0</v>
      </c>
      <c r="F1650" s="8" t="s">
        <v>8</v>
      </c>
      <c r="G1650" s="15" t="s">
        <v>23</v>
      </c>
      <c r="H1650" s="15" t="s">
        <v>87</v>
      </c>
      <c r="I1650" s="8" t="s">
        <v>926</v>
      </c>
      <c r="J1650" s="16">
        <v>0.0</v>
      </c>
      <c r="K1650" s="21">
        <v>4.0</v>
      </c>
      <c r="L1650" s="21">
        <v>-19.0</v>
      </c>
      <c r="M1650" s="21">
        <v>-10.0</v>
      </c>
      <c r="N1650" s="18">
        <v>0.68</v>
      </c>
      <c r="O1650" s="13" t="s">
        <v>567</v>
      </c>
      <c r="P1650" s="5" t="s">
        <v>276</v>
      </c>
      <c r="Q1650" s="5" t="s">
        <v>37</v>
      </c>
      <c r="R1650" s="5" t="s">
        <v>57</v>
      </c>
      <c r="S1650" s="5" t="s">
        <v>26</v>
      </c>
      <c r="T1650" s="5" t="s">
        <v>311</v>
      </c>
      <c r="U1650" s="5" t="s">
        <v>47</v>
      </c>
    </row>
    <row r="1651" hidden="1">
      <c r="A1651" s="15" t="str">
        <f t="shared" si="231"/>
        <v>N14:5d</v>
      </c>
      <c r="B1651" s="15" t="s">
        <v>813</v>
      </c>
      <c r="C1651" s="15">
        <v>1.0</v>
      </c>
      <c r="D1651" s="15">
        <v>4.0</v>
      </c>
      <c r="E1651" s="15">
        <v>5.0</v>
      </c>
      <c r="F1651" s="8" t="s">
        <v>9</v>
      </c>
      <c r="G1651" s="15" t="s">
        <v>23</v>
      </c>
      <c r="H1651" s="15" t="s">
        <v>92</v>
      </c>
      <c r="I1651" s="8" t="s">
        <v>857</v>
      </c>
      <c r="J1651" s="16">
        <v>0.0</v>
      </c>
      <c r="K1651" s="21">
        <v>-123.0</v>
      </c>
      <c r="L1651" s="21">
        <v>-130.0</v>
      </c>
      <c r="M1651" s="21">
        <v>-127.0</v>
      </c>
      <c r="N1651" s="18" t="s">
        <v>281</v>
      </c>
      <c r="O1651" s="13" t="s">
        <v>329</v>
      </c>
      <c r="P1651" s="5" t="s">
        <v>276</v>
      </c>
      <c r="Q1651" s="5" t="s">
        <v>57</v>
      </c>
      <c r="R1651" s="5" t="s">
        <v>57</v>
      </c>
      <c r="S1651" s="5" t="s">
        <v>47</v>
      </c>
      <c r="T1651" s="5" t="s">
        <v>311</v>
      </c>
      <c r="U1651" s="5" t="s">
        <v>26</v>
      </c>
    </row>
    <row r="1652" hidden="1">
      <c r="A1652" s="15" t="str">
        <f>if(OR(G1652="Secondary Relay",G1652="Prime Relay",G1652="Citadel Class Relay"),F1652,join("",if(B1652="East Rim","E",if(B1652="South Rim","S",if(B1652="West Rim","W","N"))),C1652,D1652,":",E1652,if(F1652="S","",F1652)))</f>
        <v>N14:5</v>
      </c>
      <c r="B1652" s="15" t="s">
        <v>813</v>
      </c>
      <c r="C1652" s="15">
        <v>1.0</v>
      </c>
      <c r="D1652" s="15">
        <v>4.0</v>
      </c>
      <c r="E1652" s="15">
        <v>5.0</v>
      </c>
      <c r="F1652" s="8" t="s">
        <v>302</v>
      </c>
      <c r="G1652" s="8" t="s">
        <v>303</v>
      </c>
      <c r="H1652" s="15" t="s">
        <v>285</v>
      </c>
      <c r="I1652" s="8" t="s">
        <v>927</v>
      </c>
      <c r="J1652" s="16"/>
      <c r="K1652" s="21"/>
      <c r="L1652" s="21"/>
      <c r="M1652" s="21"/>
      <c r="N1652" s="18"/>
      <c r="O1652" s="13"/>
      <c r="P1652" t="s">
        <v>57</v>
      </c>
      <c r="Q1652" t="s">
        <v>57</v>
      </c>
      <c r="R1652" t="s">
        <v>47</v>
      </c>
      <c r="S1652" t="s">
        <v>57</v>
      </c>
      <c r="T1652" t="s">
        <v>37</v>
      </c>
      <c r="U1652" t="s">
        <v>26</v>
      </c>
    </row>
    <row r="1653" hidden="1">
      <c r="A1653" s="15" t="str">
        <f t="shared" ref="A1653:A1655" si="232">if(OR(G1653="Secondary Relay",G1653="Prime Relay"),F1653,join("",if(B1653="East Rim","E",if(B1653="South Rim","S",if(B1653="West Rim","W","N"))),C1653,D1653,":",E1653,if(F1653="S","",F1653)))</f>
        <v>N15:0a</v>
      </c>
      <c r="B1653" s="15" t="s">
        <v>813</v>
      </c>
      <c r="C1653" s="15">
        <v>1.0</v>
      </c>
      <c r="D1653" s="15">
        <v>5.0</v>
      </c>
      <c r="E1653" s="15">
        <v>0.0</v>
      </c>
      <c r="F1653" s="8" t="s">
        <v>6</v>
      </c>
      <c r="G1653" s="15" t="s">
        <v>23</v>
      </c>
      <c r="H1653" s="15" t="s">
        <v>88</v>
      </c>
      <c r="I1653" s="8" t="s">
        <v>928</v>
      </c>
      <c r="J1653" s="16">
        <v>1.0</v>
      </c>
      <c r="K1653" s="21">
        <v>1646.0</v>
      </c>
      <c r="L1653" s="21">
        <v>711.0</v>
      </c>
      <c r="M1653" s="21">
        <v>1179.0</v>
      </c>
      <c r="N1653" s="18" t="s">
        <v>26</v>
      </c>
      <c r="O1653" s="13" t="s">
        <v>336</v>
      </c>
      <c r="P1653" s="5" t="s">
        <v>276</v>
      </c>
      <c r="Q1653" s="5" t="s">
        <v>276</v>
      </c>
      <c r="R1653" s="5" t="s">
        <v>57</v>
      </c>
      <c r="S1653" s="5" t="s">
        <v>57</v>
      </c>
      <c r="T1653" s="5" t="s">
        <v>37</v>
      </c>
      <c r="U1653" s="5" t="s">
        <v>26</v>
      </c>
    </row>
    <row r="1654" hidden="1">
      <c r="A1654" s="15" t="str">
        <f t="shared" si="232"/>
        <v>N15:0b</v>
      </c>
      <c r="B1654" s="15" t="s">
        <v>813</v>
      </c>
      <c r="C1654" s="15">
        <v>1.0</v>
      </c>
      <c r="D1654" s="15">
        <v>5.0</v>
      </c>
      <c r="E1654" s="15">
        <v>0.0</v>
      </c>
      <c r="F1654" s="8" t="s">
        <v>7</v>
      </c>
      <c r="G1654" s="15" t="s">
        <v>23</v>
      </c>
      <c r="H1654" s="15" t="s">
        <v>93</v>
      </c>
      <c r="I1654" s="8" t="s">
        <v>823</v>
      </c>
      <c r="J1654" s="16">
        <v>2.0</v>
      </c>
      <c r="K1654" s="21">
        <v>135.0</v>
      </c>
      <c r="L1654" s="21">
        <v>-107.0</v>
      </c>
      <c r="M1654" s="21">
        <v>12.0</v>
      </c>
      <c r="N1654" s="18" t="s">
        <v>26</v>
      </c>
      <c r="O1654" s="13" t="s">
        <v>405</v>
      </c>
      <c r="P1654" s="5" t="s">
        <v>276</v>
      </c>
      <c r="Q1654" s="5" t="s">
        <v>311</v>
      </c>
      <c r="R1654" s="5" t="s">
        <v>57</v>
      </c>
      <c r="S1654" s="5" t="s">
        <v>276</v>
      </c>
      <c r="T1654" s="5" t="s">
        <v>26</v>
      </c>
      <c r="U1654" s="5" t="s">
        <v>26</v>
      </c>
    </row>
    <row r="1655" hidden="1">
      <c r="A1655" s="15" t="str">
        <f t="shared" si="232"/>
        <v>N15:0c</v>
      </c>
      <c r="B1655" s="15" t="s">
        <v>813</v>
      </c>
      <c r="C1655" s="15">
        <v>1.0</v>
      </c>
      <c r="D1655" s="15">
        <v>5.0</v>
      </c>
      <c r="E1655" s="15">
        <v>0.0</v>
      </c>
      <c r="F1655" s="8" t="s">
        <v>8</v>
      </c>
      <c r="G1655" s="15" t="s">
        <v>22</v>
      </c>
      <c r="H1655" s="15" t="s">
        <v>92</v>
      </c>
      <c r="I1655" s="8" t="s">
        <v>815</v>
      </c>
      <c r="J1655" s="16">
        <v>5.0</v>
      </c>
      <c r="K1655" s="21">
        <v>-204.0</v>
      </c>
      <c r="L1655" s="21">
        <v>-248.0</v>
      </c>
      <c r="M1655" s="21">
        <v>-228.0</v>
      </c>
      <c r="N1655" s="18" t="s">
        <v>26</v>
      </c>
      <c r="O1655" s="13" t="s">
        <v>284</v>
      </c>
      <c r="P1655" s="5" t="s">
        <v>57</v>
      </c>
      <c r="Q1655" s="5" t="s">
        <v>47</v>
      </c>
      <c r="R1655" s="5" t="s">
        <v>57</v>
      </c>
      <c r="S1655" s="5" t="s">
        <v>47</v>
      </c>
      <c r="T1655" s="5" t="s">
        <v>37</v>
      </c>
      <c r="U1655" s="5" t="s">
        <v>26</v>
      </c>
    </row>
    <row r="1656" hidden="1">
      <c r="A1656" s="15" t="str">
        <f t="shared" ref="A1656:A1657" si="233">if(OR(G1656="Secondary Relay",G1656="Prime Relay",G1656="Citadel Class Relay"),F1656,join("",if(B1656="East Rim","E",if(B1656="South Rim","S",if(B1656="West Rim","W","N"))),C1656,D1656,":",E1656,if(F1656="S","",F1656)))</f>
        <v>N15 Secondary Relay</v>
      </c>
      <c r="B1656" s="15" t="s">
        <v>813</v>
      </c>
      <c r="C1656" s="15">
        <v>1.0</v>
      </c>
      <c r="D1656" s="15">
        <v>5.0</v>
      </c>
      <c r="E1656" s="15">
        <v>0.0</v>
      </c>
      <c r="F1656" s="8" t="s">
        <v>929</v>
      </c>
      <c r="G1656" s="8" t="s">
        <v>300</v>
      </c>
      <c r="H1656" s="15"/>
      <c r="I1656" s="8" t="s">
        <v>819</v>
      </c>
      <c r="J1656" s="16"/>
      <c r="K1656" s="21"/>
      <c r="L1656" s="21"/>
      <c r="M1656" s="21"/>
      <c r="N1656" s="18"/>
      <c r="O1656" s="13"/>
    </row>
    <row r="1657" hidden="1">
      <c r="A1657" s="15" t="str">
        <f t="shared" si="233"/>
        <v>N15:0</v>
      </c>
      <c r="B1657" s="15" t="s">
        <v>813</v>
      </c>
      <c r="C1657" s="15">
        <v>1.0</v>
      </c>
      <c r="D1657" s="15">
        <v>5.0</v>
      </c>
      <c r="E1657" s="15">
        <v>0.0</v>
      </c>
      <c r="F1657" s="8" t="s">
        <v>302</v>
      </c>
      <c r="G1657" s="8" t="s">
        <v>303</v>
      </c>
      <c r="H1657" s="15" t="s">
        <v>278</v>
      </c>
      <c r="I1657" s="8" t="s">
        <v>582</v>
      </c>
      <c r="J1657" s="16"/>
      <c r="K1657" s="21"/>
      <c r="L1657" s="21"/>
      <c r="M1657" s="21"/>
      <c r="N1657" s="18"/>
      <c r="O1657" s="13"/>
      <c r="P1657" t="s">
        <v>47</v>
      </c>
      <c r="Q1657" t="s">
        <v>57</v>
      </c>
      <c r="R1657" t="s">
        <v>26</v>
      </c>
      <c r="S1657" t="s">
        <v>37</v>
      </c>
      <c r="T1657" t="s">
        <v>47</v>
      </c>
      <c r="U1657" t="s">
        <v>26</v>
      </c>
    </row>
    <row r="1658" hidden="1">
      <c r="A1658" s="15" t="str">
        <f t="shared" ref="A1658:A1664" si="234">if(OR(G1658="Secondary Relay",G1658="Prime Relay"),F1658,join("",if(B1658="East Rim","E",if(B1658="South Rim","S",if(B1658="West Rim","W","N"))),C1658,D1658,":",E1658,if(F1658="S","",F1658)))</f>
        <v>N15:1a</v>
      </c>
      <c r="B1658" s="15" t="s">
        <v>813</v>
      </c>
      <c r="C1658" s="15">
        <v>1.0</v>
      </c>
      <c r="D1658" s="15">
        <v>5.0</v>
      </c>
      <c r="E1658" s="15">
        <v>1.0</v>
      </c>
      <c r="F1658" s="8" t="s">
        <v>6</v>
      </c>
      <c r="G1658" s="15" t="s">
        <v>23</v>
      </c>
      <c r="H1658" s="15" t="s">
        <v>291</v>
      </c>
      <c r="I1658" s="8" t="s">
        <v>930</v>
      </c>
      <c r="J1658" s="16">
        <v>1.0</v>
      </c>
      <c r="K1658" s="21">
        <v>697.0</v>
      </c>
      <c r="L1658" s="21">
        <v>645.0</v>
      </c>
      <c r="M1658" s="21">
        <v>673.0</v>
      </c>
      <c r="N1658" s="18" t="s">
        <v>26</v>
      </c>
      <c r="O1658" s="13" t="s">
        <v>287</v>
      </c>
      <c r="P1658" s="5" t="s">
        <v>311</v>
      </c>
      <c r="Q1658" s="5" t="s">
        <v>57</v>
      </c>
      <c r="R1658" s="5" t="s">
        <v>57</v>
      </c>
      <c r="S1658" s="5" t="s">
        <v>57</v>
      </c>
      <c r="T1658" s="5" t="s">
        <v>47</v>
      </c>
      <c r="U1658" s="5" t="s">
        <v>26</v>
      </c>
    </row>
    <row r="1659" hidden="1">
      <c r="A1659" s="15" t="str">
        <f t="shared" si="234"/>
        <v>N15:1b</v>
      </c>
      <c r="B1659" s="15" t="s">
        <v>813</v>
      </c>
      <c r="C1659" s="15">
        <v>1.0</v>
      </c>
      <c r="D1659" s="15">
        <v>5.0</v>
      </c>
      <c r="E1659" s="15">
        <v>1.0</v>
      </c>
      <c r="F1659" s="8" t="s">
        <v>7</v>
      </c>
      <c r="G1659" s="15" t="s">
        <v>23</v>
      </c>
      <c r="H1659" s="15" t="s">
        <v>93</v>
      </c>
      <c r="I1659" s="8" t="s">
        <v>857</v>
      </c>
      <c r="J1659" s="16">
        <v>0.0</v>
      </c>
      <c r="K1659" s="21">
        <v>195.0</v>
      </c>
      <c r="L1659" s="21">
        <v>-70.0</v>
      </c>
      <c r="M1659" s="21">
        <v>62.0</v>
      </c>
      <c r="N1659" s="18" t="s">
        <v>26</v>
      </c>
      <c r="O1659" s="13" t="s">
        <v>293</v>
      </c>
      <c r="P1659" s="5" t="s">
        <v>57</v>
      </c>
      <c r="Q1659" s="5" t="s">
        <v>276</v>
      </c>
      <c r="R1659" s="5" t="s">
        <v>276</v>
      </c>
      <c r="S1659" s="5" t="s">
        <v>57</v>
      </c>
      <c r="T1659" s="5" t="s">
        <v>47</v>
      </c>
      <c r="U1659" s="5" t="s">
        <v>26</v>
      </c>
    </row>
    <row r="1660" hidden="1">
      <c r="A1660" s="15" t="str">
        <f t="shared" si="234"/>
        <v>N15:1c</v>
      </c>
      <c r="B1660" s="15" t="s">
        <v>813</v>
      </c>
      <c r="C1660" s="15">
        <v>1.0</v>
      </c>
      <c r="D1660" s="15">
        <v>5.0</v>
      </c>
      <c r="E1660" s="15">
        <v>1.0</v>
      </c>
      <c r="F1660" s="8" t="s">
        <v>8</v>
      </c>
      <c r="G1660" s="15" t="s">
        <v>22</v>
      </c>
      <c r="H1660" s="15" t="s">
        <v>93</v>
      </c>
      <c r="I1660" s="8" t="s">
        <v>931</v>
      </c>
      <c r="J1660" s="16">
        <v>16.0</v>
      </c>
      <c r="K1660" s="21">
        <v>-39.0</v>
      </c>
      <c r="L1660" s="21">
        <v>-52.0</v>
      </c>
      <c r="M1660" s="21">
        <v>-46.0</v>
      </c>
      <c r="N1660" s="18" t="s">
        <v>26</v>
      </c>
      <c r="O1660" s="13" t="s">
        <v>313</v>
      </c>
      <c r="P1660" s="5" t="s">
        <v>47</v>
      </c>
      <c r="Q1660" s="5" t="s">
        <v>57</v>
      </c>
      <c r="R1660" s="5" t="s">
        <v>57</v>
      </c>
      <c r="S1660" s="5" t="s">
        <v>276</v>
      </c>
      <c r="T1660" s="5" t="s">
        <v>37</v>
      </c>
      <c r="U1660" s="5" t="s">
        <v>26</v>
      </c>
    </row>
    <row r="1661" hidden="1">
      <c r="A1661" s="15" t="str">
        <f t="shared" si="234"/>
        <v>N15:1d</v>
      </c>
      <c r="B1661" s="15" t="s">
        <v>813</v>
      </c>
      <c r="C1661" s="15">
        <v>1.0</v>
      </c>
      <c r="D1661" s="15">
        <v>5.0</v>
      </c>
      <c r="E1661" s="15">
        <v>1.0</v>
      </c>
      <c r="F1661" s="8" t="s">
        <v>9</v>
      </c>
      <c r="G1661" s="15" t="s">
        <v>22</v>
      </c>
      <c r="H1661" s="15" t="s">
        <v>91</v>
      </c>
      <c r="I1661" s="8" t="s">
        <v>932</v>
      </c>
      <c r="J1661" s="16">
        <v>21.0</v>
      </c>
      <c r="K1661" s="21">
        <v>-129.0</v>
      </c>
      <c r="L1661" s="21">
        <v>-187.0</v>
      </c>
      <c r="M1661" s="21">
        <v>-158.0</v>
      </c>
      <c r="N1661" s="18" t="s">
        <v>26</v>
      </c>
      <c r="O1661" s="13" t="s">
        <v>417</v>
      </c>
      <c r="P1661" s="5" t="s">
        <v>276</v>
      </c>
      <c r="Q1661" s="5" t="s">
        <v>276</v>
      </c>
      <c r="R1661" s="5" t="s">
        <v>47</v>
      </c>
      <c r="S1661" s="5" t="s">
        <v>26</v>
      </c>
      <c r="T1661" s="5" t="s">
        <v>26</v>
      </c>
      <c r="U1661" s="5" t="s">
        <v>26</v>
      </c>
    </row>
    <row r="1662" hidden="1">
      <c r="A1662" s="15" t="str">
        <f t="shared" si="234"/>
        <v>N15:1e</v>
      </c>
      <c r="B1662" s="15" t="s">
        <v>813</v>
      </c>
      <c r="C1662" s="15">
        <v>1.0</v>
      </c>
      <c r="D1662" s="15">
        <v>5.0</v>
      </c>
      <c r="E1662" s="15">
        <v>1.0</v>
      </c>
      <c r="F1662" s="8" t="s">
        <v>10</v>
      </c>
      <c r="G1662" s="15" t="s">
        <v>22</v>
      </c>
      <c r="H1662" s="15" t="s">
        <v>92</v>
      </c>
      <c r="I1662" s="8" t="s">
        <v>870</v>
      </c>
      <c r="J1662" s="16">
        <v>5.0</v>
      </c>
      <c r="K1662" s="21">
        <v>-134.0</v>
      </c>
      <c r="L1662" s="21">
        <v>-169.0</v>
      </c>
      <c r="M1662" s="21">
        <v>-152.0</v>
      </c>
      <c r="N1662" s="18" t="s">
        <v>26</v>
      </c>
      <c r="O1662" s="13" t="s">
        <v>290</v>
      </c>
      <c r="P1662" s="5" t="s">
        <v>276</v>
      </c>
      <c r="Q1662" s="5" t="s">
        <v>276</v>
      </c>
      <c r="R1662" s="5" t="s">
        <v>57</v>
      </c>
      <c r="S1662" s="5" t="s">
        <v>47</v>
      </c>
      <c r="T1662" s="5" t="s">
        <v>37</v>
      </c>
      <c r="U1662" s="5" t="s">
        <v>26</v>
      </c>
    </row>
    <row r="1663" hidden="1">
      <c r="A1663" s="15" t="str">
        <f t="shared" si="234"/>
        <v>N15:1f</v>
      </c>
      <c r="B1663" s="15" t="s">
        <v>813</v>
      </c>
      <c r="C1663" s="15">
        <v>1.0</v>
      </c>
      <c r="D1663" s="15">
        <v>5.0</v>
      </c>
      <c r="E1663" s="15">
        <v>1.0</v>
      </c>
      <c r="F1663" s="8" t="s">
        <v>11</v>
      </c>
      <c r="G1663" s="15" t="s">
        <v>22</v>
      </c>
      <c r="H1663" s="15" t="s">
        <v>92</v>
      </c>
      <c r="I1663" s="8" t="s">
        <v>816</v>
      </c>
      <c r="J1663" s="16">
        <v>6.0</v>
      </c>
      <c r="K1663" s="21">
        <v>-157.0</v>
      </c>
      <c r="L1663" s="21">
        <v>-176.0</v>
      </c>
      <c r="M1663" s="21">
        <v>-168.0</v>
      </c>
      <c r="N1663" s="18" t="s">
        <v>26</v>
      </c>
      <c r="O1663" s="13" t="s">
        <v>415</v>
      </c>
      <c r="P1663" s="5" t="s">
        <v>57</v>
      </c>
      <c r="Q1663" s="5" t="s">
        <v>57</v>
      </c>
      <c r="R1663" s="5" t="s">
        <v>311</v>
      </c>
      <c r="S1663" s="5" t="s">
        <v>47</v>
      </c>
      <c r="T1663" s="5" t="s">
        <v>26</v>
      </c>
      <c r="U1663" s="5" t="s">
        <v>26</v>
      </c>
    </row>
    <row r="1664" hidden="1">
      <c r="A1664" s="15" t="str">
        <f t="shared" si="234"/>
        <v>N15:1g</v>
      </c>
      <c r="B1664" s="15" t="s">
        <v>813</v>
      </c>
      <c r="C1664" s="15">
        <v>1.0</v>
      </c>
      <c r="D1664" s="15">
        <v>5.0</v>
      </c>
      <c r="E1664" s="15">
        <v>1.0</v>
      </c>
      <c r="F1664" s="8" t="s">
        <v>12</v>
      </c>
      <c r="G1664" s="15" t="s">
        <v>22</v>
      </c>
      <c r="H1664" s="15" t="s">
        <v>90</v>
      </c>
      <c r="I1664" s="8" t="s">
        <v>933</v>
      </c>
      <c r="J1664" s="16">
        <v>7.0</v>
      </c>
      <c r="K1664" s="21">
        <v>-157.0</v>
      </c>
      <c r="L1664" s="21">
        <v>-195.0</v>
      </c>
      <c r="M1664" s="21">
        <v>-175.0</v>
      </c>
      <c r="N1664" s="18" t="s">
        <v>26</v>
      </c>
      <c r="O1664" s="13" t="s">
        <v>417</v>
      </c>
      <c r="P1664" s="5" t="s">
        <v>57</v>
      </c>
      <c r="Q1664" s="5" t="s">
        <v>57</v>
      </c>
      <c r="R1664" s="5" t="s">
        <v>311</v>
      </c>
      <c r="S1664" s="5" t="s">
        <v>26</v>
      </c>
      <c r="T1664" s="5" t="s">
        <v>47</v>
      </c>
      <c r="U1664" s="5" t="s">
        <v>26</v>
      </c>
    </row>
    <row r="1665" hidden="1">
      <c r="A1665" s="15" t="str">
        <f>if(OR(G1665="Secondary Relay",G1665="Prime Relay",G1665="Citadel Class Relay"),F1665,join("",if(B1665="East Rim","E",if(B1665="South Rim","S",if(B1665="West Rim","W","N"))),C1665,D1665,":",E1665,if(F1665="S","",F1665)))</f>
        <v>N15:1</v>
      </c>
      <c r="B1665" s="15" t="s">
        <v>813</v>
      </c>
      <c r="C1665" s="15">
        <v>1.0</v>
      </c>
      <c r="D1665" s="15">
        <v>5.0</v>
      </c>
      <c r="E1665" s="15">
        <v>1.0</v>
      </c>
      <c r="F1665" s="8" t="s">
        <v>302</v>
      </c>
      <c r="G1665" s="8" t="s">
        <v>303</v>
      </c>
      <c r="H1665" s="15" t="s">
        <v>278</v>
      </c>
      <c r="I1665" s="8" t="s">
        <v>934</v>
      </c>
      <c r="J1665" s="16"/>
      <c r="K1665" s="21"/>
      <c r="L1665" s="21"/>
      <c r="M1665" s="21"/>
      <c r="N1665" s="18"/>
      <c r="O1665" s="13"/>
      <c r="P1665" t="s">
        <v>276</v>
      </c>
      <c r="Q1665" t="s">
        <v>57</v>
      </c>
      <c r="R1665" t="s">
        <v>47</v>
      </c>
      <c r="S1665" t="s">
        <v>26</v>
      </c>
      <c r="T1665" t="s">
        <v>47</v>
      </c>
      <c r="U1665" t="s">
        <v>26</v>
      </c>
    </row>
    <row r="1666" hidden="1">
      <c r="A1666" s="15" t="str">
        <f t="shared" ref="A1666:A1669" si="235">if(OR(G1666="Secondary Relay",G1666="Prime Relay"),F1666,join("",if(B1666="East Rim","E",if(B1666="South Rim","S",if(B1666="West Rim","W","N"))),C1666,D1666,":",E1666,if(F1666="S","",F1666)))</f>
        <v>N15:2a</v>
      </c>
      <c r="B1666" s="15" t="s">
        <v>813</v>
      </c>
      <c r="C1666" s="15">
        <v>1.0</v>
      </c>
      <c r="D1666" s="15">
        <v>5.0</v>
      </c>
      <c r="E1666" s="15">
        <v>2.0</v>
      </c>
      <c r="F1666" s="8" t="s">
        <v>6</v>
      </c>
      <c r="G1666" s="15" t="s">
        <v>23</v>
      </c>
      <c r="H1666" s="15" t="s">
        <v>88</v>
      </c>
      <c r="I1666" s="8" t="s">
        <v>935</v>
      </c>
      <c r="J1666" s="16">
        <v>2.0</v>
      </c>
      <c r="K1666" s="21">
        <v>822.0</v>
      </c>
      <c r="L1666" s="21">
        <v>764.0</v>
      </c>
      <c r="M1666" s="21">
        <v>795.0</v>
      </c>
      <c r="N1666" s="18" t="s">
        <v>26</v>
      </c>
      <c r="O1666" s="13" t="s">
        <v>293</v>
      </c>
      <c r="P1666" s="5" t="s">
        <v>57</v>
      </c>
      <c r="Q1666" s="5" t="s">
        <v>276</v>
      </c>
      <c r="R1666" s="5" t="s">
        <v>57</v>
      </c>
      <c r="S1666" s="5" t="s">
        <v>57</v>
      </c>
      <c r="T1666" s="5" t="s">
        <v>26</v>
      </c>
      <c r="U1666" s="5" t="s">
        <v>26</v>
      </c>
    </row>
    <row r="1667" hidden="1">
      <c r="A1667" s="15" t="str">
        <f t="shared" si="235"/>
        <v>N15:2b</v>
      </c>
      <c r="B1667" s="15" t="s">
        <v>813</v>
      </c>
      <c r="C1667" s="15">
        <v>1.0</v>
      </c>
      <c r="D1667" s="15">
        <v>5.0</v>
      </c>
      <c r="E1667" s="15">
        <v>2.0</v>
      </c>
      <c r="F1667" s="8" t="s">
        <v>7</v>
      </c>
      <c r="G1667" s="15" t="s">
        <v>22</v>
      </c>
      <c r="H1667" s="15" t="s">
        <v>91</v>
      </c>
      <c r="I1667" s="8" t="s">
        <v>936</v>
      </c>
      <c r="J1667" s="16">
        <v>17.0</v>
      </c>
      <c r="K1667" s="21">
        <v>-173.0</v>
      </c>
      <c r="L1667" s="21">
        <v>-182.0</v>
      </c>
      <c r="M1667" s="21">
        <v>-179.0</v>
      </c>
      <c r="N1667" s="18" t="s">
        <v>26</v>
      </c>
      <c r="O1667" s="13" t="s">
        <v>417</v>
      </c>
      <c r="P1667" s="5" t="s">
        <v>57</v>
      </c>
      <c r="Q1667" s="5" t="s">
        <v>311</v>
      </c>
      <c r="R1667" s="5" t="s">
        <v>276</v>
      </c>
      <c r="S1667" s="5" t="s">
        <v>57</v>
      </c>
      <c r="T1667" s="5" t="s">
        <v>26</v>
      </c>
      <c r="U1667" s="5" t="s">
        <v>26</v>
      </c>
    </row>
    <row r="1668" hidden="1">
      <c r="A1668" s="15" t="str">
        <f t="shared" si="235"/>
        <v>N15:2c</v>
      </c>
      <c r="B1668" s="15" t="s">
        <v>813</v>
      </c>
      <c r="C1668" s="15">
        <v>1.0</v>
      </c>
      <c r="D1668" s="15">
        <v>5.0</v>
      </c>
      <c r="E1668" s="15">
        <v>2.0</v>
      </c>
      <c r="F1668" s="8" t="s">
        <v>8</v>
      </c>
      <c r="G1668" s="15" t="s">
        <v>22</v>
      </c>
      <c r="H1668" s="15" t="s">
        <v>91</v>
      </c>
      <c r="I1668" s="8" t="s">
        <v>937</v>
      </c>
      <c r="J1668" s="16">
        <v>20.0</v>
      </c>
      <c r="K1668" s="21">
        <v>-180.0</v>
      </c>
      <c r="L1668" s="21">
        <v>-199.0</v>
      </c>
      <c r="M1668" s="21">
        <v>-188.0</v>
      </c>
      <c r="N1668" s="18" t="s">
        <v>26</v>
      </c>
      <c r="O1668" s="13" t="s">
        <v>417</v>
      </c>
      <c r="P1668" s="5" t="s">
        <v>57</v>
      </c>
      <c r="Q1668" s="5" t="s">
        <v>57</v>
      </c>
      <c r="R1668" s="5" t="s">
        <v>57</v>
      </c>
      <c r="S1668" s="5" t="s">
        <v>47</v>
      </c>
      <c r="T1668" s="5" t="s">
        <v>37</v>
      </c>
      <c r="U1668" s="5" t="s">
        <v>26</v>
      </c>
    </row>
    <row r="1669" hidden="1">
      <c r="A1669" s="15" t="str">
        <f t="shared" si="235"/>
        <v>N15:2d</v>
      </c>
      <c r="B1669" s="15" t="s">
        <v>813</v>
      </c>
      <c r="C1669" s="15">
        <v>1.0</v>
      </c>
      <c r="D1669" s="15">
        <v>5.0</v>
      </c>
      <c r="E1669" s="15">
        <v>2.0</v>
      </c>
      <c r="F1669" s="8" t="s">
        <v>9</v>
      </c>
      <c r="G1669" s="15" t="s">
        <v>22</v>
      </c>
      <c r="H1669" s="15" t="s">
        <v>92</v>
      </c>
      <c r="I1669" s="8" t="s">
        <v>870</v>
      </c>
      <c r="J1669" s="16">
        <v>4.0</v>
      </c>
      <c r="K1669" s="21">
        <v>-182.0</v>
      </c>
      <c r="L1669" s="21">
        <v>-192.0</v>
      </c>
      <c r="M1669" s="21">
        <v>-189.0</v>
      </c>
      <c r="N1669" s="18" t="s">
        <v>26</v>
      </c>
      <c r="O1669" s="13" t="s">
        <v>354</v>
      </c>
      <c r="P1669" s="5" t="s">
        <v>57</v>
      </c>
      <c r="Q1669" s="5" t="s">
        <v>47</v>
      </c>
      <c r="R1669" s="5" t="s">
        <v>57</v>
      </c>
      <c r="S1669" s="5" t="s">
        <v>37</v>
      </c>
      <c r="T1669" s="5" t="s">
        <v>26</v>
      </c>
      <c r="U1669" s="5" t="s">
        <v>26</v>
      </c>
    </row>
    <row r="1670" hidden="1">
      <c r="A1670" s="15" t="str">
        <f>if(OR(G1670="Secondary Relay",G1670="Prime Relay",G1670="Citadel Class Relay"),F1670,join("",if(B1670="East Rim","E",if(B1670="South Rim","S",if(B1670="West Rim","W","N"))),C1670,D1670,":",E1670,if(F1670="S","",F1670)))</f>
        <v>N15:2</v>
      </c>
      <c r="B1670" s="15" t="s">
        <v>813</v>
      </c>
      <c r="C1670" s="15">
        <v>1.0</v>
      </c>
      <c r="D1670" s="15">
        <v>5.0</v>
      </c>
      <c r="E1670" s="15">
        <v>2.0</v>
      </c>
      <c r="F1670" s="8" t="s">
        <v>302</v>
      </c>
      <c r="G1670" s="8" t="s">
        <v>303</v>
      </c>
      <c r="H1670" s="15" t="s">
        <v>278</v>
      </c>
      <c r="I1670" s="8" t="s">
        <v>432</v>
      </c>
      <c r="J1670" s="16"/>
      <c r="K1670" s="21"/>
      <c r="L1670" s="21"/>
      <c r="M1670" s="21"/>
      <c r="N1670" s="18"/>
      <c r="O1670" s="13"/>
      <c r="P1670" t="s">
        <v>37</v>
      </c>
      <c r="Q1670" t="s">
        <v>276</v>
      </c>
      <c r="R1670" t="s">
        <v>57</v>
      </c>
      <c r="S1670" t="s">
        <v>26</v>
      </c>
      <c r="T1670" t="s">
        <v>37</v>
      </c>
      <c r="U1670" t="s">
        <v>26</v>
      </c>
    </row>
    <row r="1671" ht="16.5" hidden="1" customHeight="1">
      <c r="A1671" s="15" t="str">
        <f t="shared" ref="A1671:A1675" si="236">if(OR(G1671="Secondary Relay",G1671="Prime Relay"),F1671,join("",if(B1671="East Rim","E",if(B1671="South Rim","S",if(B1671="West Rim","W","N"))),C1671,D1671,":",E1671,if(F1671="S","",F1671)))</f>
        <v>N15:3a</v>
      </c>
      <c r="B1671" s="15" t="s">
        <v>813</v>
      </c>
      <c r="C1671" s="15">
        <v>1.0</v>
      </c>
      <c r="D1671" s="15">
        <v>5.0</v>
      </c>
      <c r="E1671" s="15">
        <v>3.0</v>
      </c>
      <c r="F1671" s="8" t="s">
        <v>6</v>
      </c>
      <c r="G1671" s="15" t="s">
        <v>23</v>
      </c>
      <c r="H1671" s="15" t="s">
        <v>93</v>
      </c>
      <c r="I1671" s="8" t="s">
        <v>938</v>
      </c>
      <c r="J1671" s="16">
        <v>1.0</v>
      </c>
      <c r="K1671" s="21">
        <v>361.0</v>
      </c>
      <c r="L1671" s="21">
        <v>272.0</v>
      </c>
      <c r="M1671" s="21">
        <v>318.0</v>
      </c>
      <c r="N1671" s="18" t="s">
        <v>26</v>
      </c>
      <c r="O1671" s="13" t="s">
        <v>293</v>
      </c>
      <c r="P1671" s="5" t="s">
        <v>276</v>
      </c>
      <c r="Q1671" s="5" t="s">
        <v>311</v>
      </c>
      <c r="R1671" s="5" t="s">
        <v>47</v>
      </c>
      <c r="S1671" s="5" t="s">
        <v>37</v>
      </c>
      <c r="T1671" s="5" t="s">
        <v>37</v>
      </c>
      <c r="U1671" s="5" t="s">
        <v>26</v>
      </c>
    </row>
    <row r="1672" ht="16.5" hidden="1" customHeight="1">
      <c r="A1672" s="15" t="str">
        <f t="shared" si="236"/>
        <v>N15:3b</v>
      </c>
      <c r="B1672" s="15" t="s">
        <v>813</v>
      </c>
      <c r="C1672" s="15">
        <v>1.0</v>
      </c>
      <c r="D1672" s="15">
        <v>5.0</v>
      </c>
      <c r="E1672" s="15">
        <v>3.0</v>
      </c>
      <c r="F1672" s="8" t="s">
        <v>7</v>
      </c>
      <c r="G1672" s="15" t="s">
        <v>23</v>
      </c>
      <c r="H1672" s="15" t="s">
        <v>278</v>
      </c>
      <c r="I1672" s="8" t="s">
        <v>939</v>
      </c>
      <c r="J1672" s="16">
        <v>1.0</v>
      </c>
      <c r="K1672" s="21">
        <v>3.0</v>
      </c>
      <c r="L1672" s="21">
        <v>-8.0</v>
      </c>
      <c r="M1672" s="21">
        <v>-3.0</v>
      </c>
      <c r="N1672" s="18" t="s">
        <v>26</v>
      </c>
      <c r="O1672" s="13" t="s">
        <v>336</v>
      </c>
      <c r="P1672" s="5" t="s">
        <v>311</v>
      </c>
      <c r="Q1672" s="5" t="s">
        <v>47</v>
      </c>
      <c r="R1672" s="5" t="s">
        <v>57</v>
      </c>
      <c r="S1672" s="5" t="s">
        <v>311</v>
      </c>
      <c r="T1672" s="5" t="s">
        <v>37</v>
      </c>
      <c r="U1672" s="5" t="s">
        <v>26</v>
      </c>
    </row>
    <row r="1673" ht="16.5" hidden="1" customHeight="1">
      <c r="A1673" s="15" t="str">
        <f t="shared" si="236"/>
        <v>N15:3c</v>
      </c>
      <c r="B1673" s="15" t="s">
        <v>813</v>
      </c>
      <c r="C1673" s="15">
        <v>1.0</v>
      </c>
      <c r="D1673" s="15">
        <v>5.0</v>
      </c>
      <c r="E1673" s="15">
        <v>3.0</v>
      </c>
      <c r="F1673" s="8" t="s">
        <v>8</v>
      </c>
      <c r="G1673" s="15" t="s">
        <v>22</v>
      </c>
      <c r="H1673" s="15" t="s">
        <v>91</v>
      </c>
      <c r="I1673" s="8" t="s">
        <v>940</v>
      </c>
      <c r="J1673" s="16">
        <v>11.0</v>
      </c>
      <c r="K1673" s="21">
        <v>-39.0</v>
      </c>
      <c r="L1673" s="21">
        <v>-66.0</v>
      </c>
      <c r="M1673" s="21">
        <v>-53.0</v>
      </c>
      <c r="N1673" s="18" t="s">
        <v>26</v>
      </c>
      <c r="O1673" s="13" t="s">
        <v>384</v>
      </c>
      <c r="P1673" s="5" t="s">
        <v>47</v>
      </c>
      <c r="Q1673" s="5" t="s">
        <v>57</v>
      </c>
      <c r="R1673" s="5" t="s">
        <v>57</v>
      </c>
      <c r="S1673" s="5" t="s">
        <v>37</v>
      </c>
      <c r="T1673" s="5" t="s">
        <v>37</v>
      </c>
      <c r="U1673" s="5" t="s">
        <v>26</v>
      </c>
    </row>
    <row r="1674" ht="16.5" hidden="1" customHeight="1">
      <c r="A1674" s="15" t="str">
        <f t="shared" si="236"/>
        <v>N15:3d</v>
      </c>
      <c r="B1674" s="15" t="s">
        <v>813</v>
      </c>
      <c r="C1674" s="15">
        <v>1.0</v>
      </c>
      <c r="D1674" s="15">
        <v>5.0</v>
      </c>
      <c r="E1674" s="15">
        <v>3.0</v>
      </c>
      <c r="F1674" s="8" t="s">
        <v>9</v>
      </c>
      <c r="G1674" s="15" t="s">
        <v>22</v>
      </c>
      <c r="H1674" s="15" t="s">
        <v>87</v>
      </c>
      <c r="I1674" s="8" t="s">
        <v>869</v>
      </c>
      <c r="J1674" s="16">
        <v>0.0</v>
      </c>
      <c r="K1674" s="21">
        <v>-167.0</v>
      </c>
      <c r="L1674" s="21">
        <v>-174.0</v>
      </c>
      <c r="M1674" s="21">
        <v>-171.0</v>
      </c>
      <c r="N1674" s="18" t="s">
        <v>26</v>
      </c>
      <c r="O1674" s="13" t="s">
        <v>313</v>
      </c>
      <c r="P1674" s="5" t="s">
        <v>47</v>
      </c>
      <c r="Q1674" s="5" t="s">
        <v>276</v>
      </c>
      <c r="R1674" s="5" t="s">
        <v>37</v>
      </c>
      <c r="S1674" s="5" t="s">
        <v>37</v>
      </c>
      <c r="T1674" s="5" t="s">
        <v>47</v>
      </c>
      <c r="U1674" s="5" t="s">
        <v>26</v>
      </c>
    </row>
    <row r="1675" ht="16.5" hidden="1" customHeight="1">
      <c r="A1675" s="15" t="str">
        <f t="shared" si="236"/>
        <v>N15:3e</v>
      </c>
      <c r="B1675" s="15" t="s">
        <v>813</v>
      </c>
      <c r="C1675" s="15">
        <v>1.0</v>
      </c>
      <c r="D1675" s="15">
        <v>5.0</v>
      </c>
      <c r="E1675" s="15">
        <v>3.0</v>
      </c>
      <c r="F1675" s="8" t="s">
        <v>10</v>
      </c>
      <c r="G1675" s="15" t="s">
        <v>23</v>
      </c>
      <c r="H1675" s="15" t="s">
        <v>92</v>
      </c>
      <c r="I1675" s="8" t="s">
        <v>941</v>
      </c>
      <c r="J1675" s="16">
        <v>2.0</v>
      </c>
      <c r="K1675" s="21">
        <v>-232.0</v>
      </c>
      <c r="L1675" s="21">
        <v>-246.0</v>
      </c>
      <c r="M1675" s="21">
        <v>-237.0</v>
      </c>
      <c r="N1675" s="18" t="s">
        <v>281</v>
      </c>
      <c r="O1675" s="13" t="s">
        <v>494</v>
      </c>
      <c r="P1675" s="5" t="s">
        <v>57</v>
      </c>
      <c r="Q1675" s="5" t="s">
        <v>276</v>
      </c>
      <c r="R1675" s="5" t="s">
        <v>57</v>
      </c>
      <c r="S1675" s="5" t="s">
        <v>26</v>
      </c>
      <c r="T1675" s="5" t="s">
        <v>26</v>
      </c>
      <c r="U1675" s="5" t="s">
        <v>26</v>
      </c>
    </row>
    <row r="1676" ht="16.5" hidden="1" customHeight="1">
      <c r="A1676" s="15" t="str">
        <f>if(OR(G1676="Secondary Relay",G1676="Prime Relay",G1676="Citadel Class Relay"),F1676,join("",if(B1676="East Rim","E",if(B1676="South Rim","S",if(B1676="West Rim","W","N"))),C1676,D1676,":",E1676,if(F1676="S","",F1676)))</f>
        <v>N15:3</v>
      </c>
      <c r="B1676" s="15" t="s">
        <v>813</v>
      </c>
      <c r="C1676" s="15">
        <v>1.0</v>
      </c>
      <c r="D1676" s="15">
        <v>5.0</v>
      </c>
      <c r="E1676" s="15">
        <v>3.0</v>
      </c>
      <c r="F1676" s="8" t="s">
        <v>302</v>
      </c>
      <c r="G1676" s="8" t="s">
        <v>303</v>
      </c>
      <c r="H1676" s="15" t="s">
        <v>443</v>
      </c>
      <c r="I1676" s="8" t="s">
        <v>532</v>
      </c>
      <c r="J1676" s="16"/>
      <c r="K1676" s="21"/>
      <c r="L1676" s="21"/>
      <c r="M1676" s="21"/>
      <c r="N1676" s="18"/>
      <c r="O1676" s="13"/>
      <c r="P1676" t="s">
        <v>47</v>
      </c>
      <c r="Q1676" t="s">
        <v>276</v>
      </c>
      <c r="R1676" t="s">
        <v>47</v>
      </c>
      <c r="S1676" t="s">
        <v>57</v>
      </c>
      <c r="T1676" t="s">
        <v>37</v>
      </c>
      <c r="U1676" t="s">
        <v>26</v>
      </c>
    </row>
    <row r="1677" hidden="1">
      <c r="A1677" s="15" t="str">
        <f t="shared" ref="A1677:A1683" si="237">if(OR(G1677="Secondary Relay",G1677="Prime Relay"),F1677,join("",if(B1677="East Rim","E",if(B1677="South Rim","S",if(B1677="West Rim","W","N"))),C1677,D1677,":",E1677,if(F1677="S","",F1677)))</f>
        <v>N15:4a</v>
      </c>
      <c r="B1677" s="15" t="s">
        <v>813</v>
      </c>
      <c r="C1677" s="15">
        <v>1.0</v>
      </c>
      <c r="D1677" s="15">
        <v>5.0</v>
      </c>
      <c r="E1677" s="15">
        <v>4.0</v>
      </c>
      <c r="F1677" s="8" t="s">
        <v>6</v>
      </c>
      <c r="G1677" s="15" t="s">
        <v>24</v>
      </c>
      <c r="H1677" s="15" t="s">
        <v>87</v>
      </c>
      <c r="I1677" s="8" t="s">
        <v>942</v>
      </c>
      <c r="J1677" s="16">
        <v>2.0</v>
      </c>
      <c r="K1677" s="21">
        <v>13.0</v>
      </c>
      <c r="L1677" s="21">
        <v>5.0</v>
      </c>
      <c r="M1677" s="21">
        <v>8.0</v>
      </c>
      <c r="N1677" s="18">
        <v>0.8</v>
      </c>
      <c r="O1677" s="13" t="s">
        <v>284</v>
      </c>
      <c r="P1677" s="5" t="s">
        <v>47</v>
      </c>
      <c r="Q1677" s="5" t="s">
        <v>57</v>
      </c>
      <c r="R1677" s="5" t="s">
        <v>57</v>
      </c>
      <c r="S1677" s="5" t="s">
        <v>37</v>
      </c>
      <c r="T1677" s="5" t="s">
        <v>37</v>
      </c>
      <c r="U1677" s="5" t="s">
        <v>26</v>
      </c>
    </row>
    <row r="1678" hidden="1">
      <c r="A1678" s="15" t="str">
        <f t="shared" si="237"/>
        <v>N15:4b</v>
      </c>
      <c r="B1678" s="15" t="s">
        <v>813</v>
      </c>
      <c r="C1678" s="15">
        <v>1.0</v>
      </c>
      <c r="D1678" s="15">
        <v>5.0</v>
      </c>
      <c r="E1678" s="15">
        <v>4.0</v>
      </c>
      <c r="F1678" s="8" t="s">
        <v>7</v>
      </c>
      <c r="G1678" s="15" t="s">
        <v>24</v>
      </c>
      <c r="H1678" s="15" t="s">
        <v>285</v>
      </c>
      <c r="I1678" s="8" t="s">
        <v>825</v>
      </c>
      <c r="J1678" s="16">
        <v>1.0</v>
      </c>
      <c r="K1678" s="21">
        <v>5.0</v>
      </c>
      <c r="L1678" s="21">
        <v>0.0</v>
      </c>
      <c r="M1678" s="21">
        <v>3.0</v>
      </c>
      <c r="N1678" s="18">
        <v>0.15</v>
      </c>
      <c r="O1678" s="13" t="s">
        <v>284</v>
      </c>
      <c r="P1678" s="5" t="s">
        <v>37</v>
      </c>
      <c r="Q1678" s="5" t="s">
        <v>57</v>
      </c>
      <c r="R1678" s="5" t="s">
        <v>57</v>
      </c>
      <c r="S1678" s="5" t="s">
        <v>47</v>
      </c>
      <c r="T1678" s="5" t="s">
        <v>57</v>
      </c>
      <c r="U1678" s="5" t="s">
        <v>26</v>
      </c>
    </row>
    <row r="1679" hidden="1">
      <c r="A1679" s="15" t="str">
        <f t="shared" si="237"/>
        <v>N15:4c</v>
      </c>
      <c r="B1679" s="15" t="s">
        <v>813</v>
      </c>
      <c r="C1679" s="15">
        <v>1.0</v>
      </c>
      <c r="D1679" s="15">
        <v>5.0</v>
      </c>
      <c r="E1679" s="15">
        <v>4.0</v>
      </c>
      <c r="F1679" s="8" t="s">
        <v>8</v>
      </c>
      <c r="G1679" s="15" t="s">
        <v>22</v>
      </c>
      <c r="H1679" s="15" t="s">
        <v>92</v>
      </c>
      <c r="I1679" s="8" t="s">
        <v>816</v>
      </c>
      <c r="J1679" s="16">
        <v>5.0</v>
      </c>
      <c r="K1679" s="21">
        <v>-99.0</v>
      </c>
      <c r="L1679" s="21">
        <v>-132.0</v>
      </c>
      <c r="M1679" s="21">
        <v>-118.0</v>
      </c>
      <c r="N1679" s="18" t="s">
        <v>26</v>
      </c>
      <c r="O1679" s="13" t="s">
        <v>287</v>
      </c>
      <c r="P1679" s="5" t="s">
        <v>47</v>
      </c>
      <c r="Q1679" s="5" t="s">
        <v>57</v>
      </c>
      <c r="R1679" s="5" t="s">
        <v>276</v>
      </c>
      <c r="S1679" s="5" t="s">
        <v>276</v>
      </c>
      <c r="T1679" s="5" t="s">
        <v>26</v>
      </c>
      <c r="U1679" s="5" t="s">
        <v>26</v>
      </c>
    </row>
    <row r="1680" hidden="1">
      <c r="A1680" s="15" t="str">
        <f t="shared" si="237"/>
        <v>N15:4d</v>
      </c>
      <c r="B1680" s="15" t="s">
        <v>813</v>
      </c>
      <c r="C1680" s="15">
        <v>1.0</v>
      </c>
      <c r="D1680" s="15">
        <v>5.0</v>
      </c>
      <c r="E1680" s="15">
        <v>4.0</v>
      </c>
      <c r="F1680" s="8" t="s">
        <v>9</v>
      </c>
      <c r="G1680" s="15" t="s">
        <v>22</v>
      </c>
      <c r="H1680" s="15" t="s">
        <v>93</v>
      </c>
      <c r="I1680" s="8" t="s">
        <v>943</v>
      </c>
      <c r="J1680" s="16">
        <v>5.0</v>
      </c>
      <c r="K1680" s="21">
        <v>-127.0</v>
      </c>
      <c r="L1680" s="21">
        <v>-182.0</v>
      </c>
      <c r="M1680" s="21">
        <v>-153.0</v>
      </c>
      <c r="N1680" s="18" t="s">
        <v>26</v>
      </c>
      <c r="O1680" s="13" t="s">
        <v>323</v>
      </c>
      <c r="P1680" s="5" t="s">
        <v>57</v>
      </c>
      <c r="Q1680" s="5" t="s">
        <v>276</v>
      </c>
      <c r="R1680" s="5" t="s">
        <v>276</v>
      </c>
      <c r="S1680" s="5" t="s">
        <v>57</v>
      </c>
      <c r="T1680" s="5" t="s">
        <v>37</v>
      </c>
      <c r="U1680" s="5" t="s">
        <v>26</v>
      </c>
    </row>
    <row r="1681" hidden="1">
      <c r="A1681" s="15" t="str">
        <f t="shared" si="237"/>
        <v>N15:4e</v>
      </c>
      <c r="B1681" s="15" t="s">
        <v>813</v>
      </c>
      <c r="C1681" s="15">
        <v>1.0</v>
      </c>
      <c r="D1681" s="15">
        <v>5.0</v>
      </c>
      <c r="E1681" s="15">
        <v>4.0</v>
      </c>
      <c r="F1681" s="8" t="s">
        <v>10</v>
      </c>
      <c r="G1681" s="15" t="s">
        <v>23</v>
      </c>
      <c r="H1681" s="15" t="s">
        <v>92</v>
      </c>
      <c r="I1681" s="8" t="s">
        <v>944</v>
      </c>
      <c r="J1681" s="16">
        <v>2.0</v>
      </c>
      <c r="K1681" s="21">
        <v>-166.0</v>
      </c>
      <c r="L1681" s="21">
        <v>-187.0</v>
      </c>
      <c r="M1681" s="21">
        <v>-175.0</v>
      </c>
      <c r="N1681" s="18" t="s">
        <v>281</v>
      </c>
      <c r="O1681" s="13" t="s">
        <v>282</v>
      </c>
      <c r="P1681" s="5" t="s">
        <v>57</v>
      </c>
      <c r="Q1681" s="5" t="s">
        <v>57</v>
      </c>
      <c r="R1681" s="5" t="s">
        <v>47</v>
      </c>
      <c r="S1681" s="5" t="s">
        <v>311</v>
      </c>
      <c r="T1681" s="5" t="s">
        <v>26</v>
      </c>
      <c r="U1681" s="5" t="s">
        <v>26</v>
      </c>
    </row>
    <row r="1682" hidden="1">
      <c r="A1682" s="15" t="str">
        <f t="shared" si="237"/>
        <v>N15:4f</v>
      </c>
      <c r="B1682" s="15" t="s">
        <v>813</v>
      </c>
      <c r="C1682" s="15">
        <v>1.0</v>
      </c>
      <c r="D1682" s="15">
        <v>5.0</v>
      </c>
      <c r="E1682" s="15">
        <v>4.0</v>
      </c>
      <c r="F1682" s="8" t="s">
        <v>11</v>
      </c>
      <c r="G1682" s="15" t="s">
        <v>23</v>
      </c>
      <c r="H1682" s="15" t="s">
        <v>92</v>
      </c>
      <c r="I1682" s="8" t="s">
        <v>893</v>
      </c>
      <c r="J1682" s="16">
        <v>1.0</v>
      </c>
      <c r="K1682" s="21">
        <v>-227.0</v>
      </c>
      <c r="L1682" s="21">
        <v>-236.0</v>
      </c>
      <c r="M1682" s="21">
        <v>-232.0</v>
      </c>
      <c r="N1682" s="18" t="s">
        <v>281</v>
      </c>
      <c r="O1682" s="13" t="s">
        <v>313</v>
      </c>
      <c r="P1682" s="5" t="s">
        <v>276</v>
      </c>
      <c r="Q1682" s="5" t="s">
        <v>276</v>
      </c>
      <c r="R1682" s="5" t="s">
        <v>47</v>
      </c>
      <c r="S1682" s="5" t="s">
        <v>26</v>
      </c>
      <c r="T1682" s="5" t="s">
        <v>26</v>
      </c>
      <c r="U1682" s="5" t="s">
        <v>26</v>
      </c>
    </row>
    <row r="1683" hidden="1">
      <c r="A1683" s="15" t="str">
        <f t="shared" si="237"/>
        <v>N15:4g</v>
      </c>
      <c r="B1683" s="15" t="s">
        <v>813</v>
      </c>
      <c r="C1683" s="15">
        <v>1.0</v>
      </c>
      <c r="D1683" s="15">
        <v>5.0</v>
      </c>
      <c r="E1683" s="15">
        <v>4.0</v>
      </c>
      <c r="F1683" s="8" t="s">
        <v>12</v>
      </c>
      <c r="G1683" s="15" t="s">
        <v>23</v>
      </c>
      <c r="H1683" s="15" t="s">
        <v>92</v>
      </c>
      <c r="I1683" s="8" t="s">
        <v>945</v>
      </c>
      <c r="J1683" s="16">
        <v>1.0</v>
      </c>
      <c r="K1683" s="21">
        <v>-233.0</v>
      </c>
      <c r="L1683" s="21">
        <v>-239.0</v>
      </c>
      <c r="M1683" s="21">
        <v>-234.0</v>
      </c>
      <c r="N1683" s="18" t="s">
        <v>281</v>
      </c>
      <c r="O1683" s="13" t="s">
        <v>313</v>
      </c>
      <c r="P1683" s="5" t="s">
        <v>276</v>
      </c>
      <c r="Q1683" s="5" t="s">
        <v>57</v>
      </c>
      <c r="R1683" s="5" t="s">
        <v>57</v>
      </c>
      <c r="S1683" s="5" t="s">
        <v>26</v>
      </c>
      <c r="T1683" s="5" t="s">
        <v>47</v>
      </c>
      <c r="U1683" s="5" t="s">
        <v>26</v>
      </c>
    </row>
    <row r="1684" hidden="1">
      <c r="A1684" s="15" t="str">
        <f>if(OR(G1684="Secondary Relay",G1684="Prime Relay",G1684="Citadel Class Relay"),F1684,join("",if(B1684="East Rim","E",if(B1684="South Rim","S",if(B1684="West Rim","W","N"))),C1684,D1684,":",E1684,if(F1684="S","",F1684)))</f>
        <v>N15:4</v>
      </c>
      <c r="B1684" s="15" t="s">
        <v>813</v>
      </c>
      <c r="C1684" s="15">
        <v>1.0</v>
      </c>
      <c r="D1684" s="15">
        <v>5.0</v>
      </c>
      <c r="E1684" s="15">
        <v>4.0</v>
      </c>
      <c r="F1684" s="8" t="s">
        <v>302</v>
      </c>
      <c r="G1684" s="8" t="s">
        <v>303</v>
      </c>
      <c r="H1684" s="15" t="s">
        <v>554</v>
      </c>
      <c r="I1684" s="8" t="s">
        <v>946</v>
      </c>
      <c r="J1684" s="16"/>
      <c r="K1684" s="21"/>
      <c r="L1684" s="21"/>
      <c r="M1684" s="21"/>
      <c r="N1684" s="18"/>
      <c r="O1684" s="13"/>
      <c r="P1684" t="s">
        <v>57</v>
      </c>
      <c r="Q1684" t="s">
        <v>57</v>
      </c>
      <c r="R1684" t="s">
        <v>57</v>
      </c>
      <c r="S1684" t="s">
        <v>57</v>
      </c>
      <c r="T1684" t="s">
        <v>26</v>
      </c>
      <c r="U1684" t="s">
        <v>26</v>
      </c>
    </row>
    <row r="1685" hidden="1">
      <c r="A1685" s="15" t="str">
        <f t="shared" ref="A1685:A1691" si="238">if(OR(G1685="Secondary Relay",G1685="Prime Relay"),F1685,join("",if(B1685="East Rim","E",if(B1685="South Rim","S",if(B1685="West Rim","W","N"))),C1685,D1685,":",E1685,if(F1685="S","",F1685)))</f>
        <v>N15:5a</v>
      </c>
      <c r="B1685" s="15" t="s">
        <v>813</v>
      </c>
      <c r="C1685" s="15">
        <v>1.0</v>
      </c>
      <c r="D1685" s="15">
        <v>5.0</v>
      </c>
      <c r="E1685" s="15">
        <v>5.0</v>
      </c>
      <c r="F1685" s="8" t="s">
        <v>6</v>
      </c>
      <c r="G1685" s="15" t="s">
        <v>23</v>
      </c>
      <c r="H1685" s="15" t="s">
        <v>288</v>
      </c>
      <c r="I1685" s="8" t="s">
        <v>947</v>
      </c>
      <c r="J1685" s="16">
        <v>0.0</v>
      </c>
      <c r="K1685" s="21">
        <v>1282.0</v>
      </c>
      <c r="L1685" s="21">
        <v>987.0</v>
      </c>
      <c r="M1685" s="21">
        <v>1136.0</v>
      </c>
      <c r="N1685" s="18" t="s">
        <v>26</v>
      </c>
      <c r="O1685" s="13" t="s">
        <v>290</v>
      </c>
      <c r="P1685" s="5" t="s">
        <v>57</v>
      </c>
      <c r="Q1685" s="5" t="s">
        <v>276</v>
      </c>
      <c r="R1685" s="5" t="s">
        <v>57</v>
      </c>
      <c r="S1685" s="5" t="s">
        <v>47</v>
      </c>
      <c r="T1685" s="5" t="s">
        <v>26</v>
      </c>
      <c r="U1685" s="5" t="s">
        <v>26</v>
      </c>
    </row>
    <row r="1686" hidden="1">
      <c r="A1686" s="15" t="str">
        <f t="shared" si="238"/>
        <v>N15:5b</v>
      </c>
      <c r="B1686" s="15" t="s">
        <v>813</v>
      </c>
      <c r="C1686" s="15">
        <v>1.0</v>
      </c>
      <c r="D1686" s="15">
        <v>5.0</v>
      </c>
      <c r="E1686" s="15">
        <v>5.0</v>
      </c>
      <c r="F1686" s="8" t="s">
        <v>7</v>
      </c>
      <c r="G1686" s="15" t="s">
        <v>23</v>
      </c>
      <c r="H1686" s="15" t="s">
        <v>288</v>
      </c>
      <c r="I1686" s="8" t="s">
        <v>830</v>
      </c>
      <c r="J1686" s="16">
        <v>2.0</v>
      </c>
      <c r="K1686" s="21">
        <v>596.0</v>
      </c>
      <c r="L1686" s="21">
        <v>553.0</v>
      </c>
      <c r="M1686" s="21">
        <v>573.0</v>
      </c>
      <c r="N1686" s="18" t="s">
        <v>26</v>
      </c>
      <c r="O1686" s="13" t="s">
        <v>494</v>
      </c>
      <c r="P1686" s="5" t="s">
        <v>47</v>
      </c>
      <c r="Q1686" s="5" t="s">
        <v>47</v>
      </c>
      <c r="R1686" s="5" t="s">
        <v>57</v>
      </c>
      <c r="S1686" s="5" t="s">
        <v>57</v>
      </c>
      <c r="T1686" s="5" t="s">
        <v>37</v>
      </c>
      <c r="U1686" s="5" t="s">
        <v>26</v>
      </c>
    </row>
    <row r="1687" hidden="1">
      <c r="A1687" s="15" t="str">
        <f t="shared" si="238"/>
        <v>N15:5c</v>
      </c>
      <c r="B1687" s="15" t="s">
        <v>813</v>
      </c>
      <c r="C1687" s="15">
        <v>1.0</v>
      </c>
      <c r="D1687" s="15">
        <v>5.0</v>
      </c>
      <c r="E1687" s="15">
        <v>5.0</v>
      </c>
      <c r="F1687" s="8" t="s">
        <v>8</v>
      </c>
      <c r="G1687" s="15" t="s">
        <v>24</v>
      </c>
      <c r="H1687" s="15" t="s">
        <v>316</v>
      </c>
      <c r="I1687" s="8" t="s">
        <v>925</v>
      </c>
      <c r="J1687" s="16">
        <v>1.0</v>
      </c>
      <c r="K1687" s="21">
        <v>-8.0</v>
      </c>
      <c r="L1687" s="21">
        <v>-24.0</v>
      </c>
      <c r="M1687" s="21">
        <v>-16.0</v>
      </c>
      <c r="N1687" s="18">
        <v>0.31</v>
      </c>
      <c r="O1687" s="13" t="s">
        <v>441</v>
      </c>
      <c r="P1687" s="5" t="s">
        <v>57</v>
      </c>
      <c r="Q1687" s="5" t="s">
        <v>37</v>
      </c>
      <c r="R1687" s="5" t="s">
        <v>276</v>
      </c>
      <c r="S1687" s="5" t="s">
        <v>47</v>
      </c>
      <c r="T1687" s="5" t="s">
        <v>26</v>
      </c>
      <c r="U1687" s="5" t="s">
        <v>26</v>
      </c>
    </row>
    <row r="1688" hidden="1">
      <c r="A1688" s="15" t="str">
        <f t="shared" si="238"/>
        <v>N15:5d</v>
      </c>
      <c r="B1688" s="15" t="s">
        <v>813</v>
      </c>
      <c r="C1688" s="15">
        <v>1.0</v>
      </c>
      <c r="D1688" s="15">
        <v>5.0</v>
      </c>
      <c r="E1688" s="15">
        <v>5.0</v>
      </c>
      <c r="F1688" s="8" t="s">
        <v>9</v>
      </c>
      <c r="G1688" s="15" t="s">
        <v>24</v>
      </c>
      <c r="H1688" s="15" t="s">
        <v>87</v>
      </c>
      <c r="I1688" s="8" t="s">
        <v>889</v>
      </c>
      <c r="J1688" s="16">
        <v>1.0</v>
      </c>
      <c r="K1688" s="21">
        <v>-18.0</v>
      </c>
      <c r="L1688" s="21">
        <v>-19.0</v>
      </c>
      <c r="M1688" s="21">
        <v>-17.0</v>
      </c>
      <c r="N1688" s="18">
        <v>1.0</v>
      </c>
      <c r="O1688" s="13" t="s">
        <v>287</v>
      </c>
      <c r="P1688" s="5" t="s">
        <v>57</v>
      </c>
      <c r="Q1688" s="5" t="s">
        <v>57</v>
      </c>
      <c r="R1688" s="5" t="s">
        <v>57</v>
      </c>
      <c r="S1688" s="5" t="s">
        <v>57</v>
      </c>
      <c r="T1688" s="5" t="s">
        <v>26</v>
      </c>
      <c r="U1688" s="5" t="s">
        <v>26</v>
      </c>
    </row>
    <row r="1689" hidden="1">
      <c r="A1689" s="15" t="str">
        <f t="shared" si="238"/>
        <v>N15:5e</v>
      </c>
      <c r="B1689" s="15" t="s">
        <v>813</v>
      </c>
      <c r="C1689" s="15">
        <v>1.0</v>
      </c>
      <c r="D1689" s="15">
        <v>5.0</v>
      </c>
      <c r="E1689" s="15">
        <v>5.0</v>
      </c>
      <c r="F1689" s="8" t="s">
        <v>10</v>
      </c>
      <c r="G1689" s="15" t="s">
        <v>22</v>
      </c>
      <c r="H1689" s="15" t="s">
        <v>90</v>
      </c>
      <c r="I1689" s="8" t="s">
        <v>846</v>
      </c>
      <c r="J1689" s="16">
        <v>0.0</v>
      </c>
      <c r="K1689" s="21">
        <v>-94.0</v>
      </c>
      <c r="L1689" s="21">
        <v>-116.0</v>
      </c>
      <c r="M1689" s="21">
        <v>-106.0</v>
      </c>
      <c r="N1689" s="18" t="s">
        <v>26</v>
      </c>
      <c r="O1689" s="13" t="s">
        <v>313</v>
      </c>
      <c r="P1689" s="5" t="s">
        <v>37</v>
      </c>
      <c r="Q1689" s="5" t="s">
        <v>37</v>
      </c>
      <c r="R1689" s="5" t="s">
        <v>26</v>
      </c>
      <c r="S1689" s="5" t="s">
        <v>37</v>
      </c>
      <c r="T1689" s="5" t="s">
        <v>47</v>
      </c>
      <c r="U1689" s="5" t="s">
        <v>26</v>
      </c>
    </row>
    <row r="1690" hidden="1">
      <c r="A1690" s="15" t="str">
        <f t="shared" si="238"/>
        <v>N15:5f</v>
      </c>
      <c r="B1690" s="15" t="s">
        <v>813</v>
      </c>
      <c r="C1690" s="15">
        <v>1.0</v>
      </c>
      <c r="D1690" s="15">
        <v>5.0</v>
      </c>
      <c r="E1690" s="15">
        <v>5.0</v>
      </c>
      <c r="F1690" s="8" t="s">
        <v>11</v>
      </c>
      <c r="G1690" s="15" t="s">
        <v>22</v>
      </c>
      <c r="H1690" s="15" t="s">
        <v>91</v>
      </c>
      <c r="I1690" s="8" t="s">
        <v>948</v>
      </c>
      <c r="J1690" s="16">
        <v>10.0</v>
      </c>
      <c r="K1690" s="21">
        <v>-112.0</v>
      </c>
      <c r="L1690" s="21">
        <v>-120.0</v>
      </c>
      <c r="M1690" s="21">
        <v>-116.0</v>
      </c>
      <c r="N1690" s="18" t="s">
        <v>26</v>
      </c>
      <c r="O1690" s="13" t="s">
        <v>293</v>
      </c>
      <c r="P1690" s="5" t="s">
        <v>47</v>
      </c>
      <c r="Q1690" s="5" t="s">
        <v>276</v>
      </c>
      <c r="R1690" s="5" t="s">
        <v>276</v>
      </c>
      <c r="S1690" s="5" t="s">
        <v>57</v>
      </c>
      <c r="T1690" s="5" t="s">
        <v>26</v>
      </c>
      <c r="U1690" s="5" t="s">
        <v>26</v>
      </c>
    </row>
    <row r="1691" hidden="1">
      <c r="A1691" s="15" t="str">
        <f t="shared" si="238"/>
        <v>N15:5g</v>
      </c>
      <c r="B1691" s="15" t="s">
        <v>813</v>
      </c>
      <c r="C1691" s="15">
        <v>1.0</v>
      </c>
      <c r="D1691" s="15">
        <v>5.0</v>
      </c>
      <c r="E1691" s="15">
        <v>5.0</v>
      </c>
      <c r="F1691" s="8" t="s">
        <v>12</v>
      </c>
      <c r="G1691" s="15" t="s">
        <v>22</v>
      </c>
      <c r="H1691" s="15" t="s">
        <v>93</v>
      </c>
      <c r="I1691" s="8" t="s">
        <v>949</v>
      </c>
      <c r="J1691" s="16">
        <v>13.0</v>
      </c>
      <c r="K1691" s="21">
        <v>-141.0</v>
      </c>
      <c r="L1691" s="21">
        <v>-144.0</v>
      </c>
      <c r="M1691" s="21">
        <v>-141.0</v>
      </c>
      <c r="N1691" s="18" t="s">
        <v>26</v>
      </c>
      <c r="O1691" s="13" t="s">
        <v>386</v>
      </c>
      <c r="P1691" s="5" t="s">
        <v>57</v>
      </c>
      <c r="Q1691" s="5" t="s">
        <v>57</v>
      </c>
      <c r="R1691" s="5" t="s">
        <v>311</v>
      </c>
      <c r="S1691" s="5" t="s">
        <v>47</v>
      </c>
      <c r="T1691" s="5" t="s">
        <v>26</v>
      </c>
      <c r="U1691" s="5" t="s">
        <v>26</v>
      </c>
    </row>
    <row r="1692" hidden="1">
      <c r="A1692" s="15" t="str">
        <f>if(OR(G1692="Secondary Relay",G1692="Prime Relay",G1692="Citadel Class Relay"),F1692,join("",if(B1692="East Rim","E",if(B1692="South Rim","S",if(B1692="West Rim","W","N"))),C1692,D1692,":",E1692,if(F1692="S","",F1692)))</f>
        <v>N15:5</v>
      </c>
      <c r="B1692" s="15" t="s">
        <v>813</v>
      </c>
      <c r="C1692" s="15">
        <v>1.0</v>
      </c>
      <c r="D1692" s="15">
        <v>5.0</v>
      </c>
      <c r="E1692" s="15">
        <v>5.0</v>
      </c>
      <c r="F1692" s="8" t="s">
        <v>302</v>
      </c>
      <c r="G1692" s="8" t="s">
        <v>303</v>
      </c>
      <c r="H1692" s="15" t="s">
        <v>278</v>
      </c>
      <c r="I1692" s="8" t="s">
        <v>615</v>
      </c>
      <c r="J1692" s="16"/>
      <c r="K1692" s="21"/>
      <c r="L1692" s="21"/>
      <c r="M1692" s="21"/>
      <c r="N1692" s="18"/>
      <c r="O1692" s="13"/>
      <c r="P1692" t="s">
        <v>47</v>
      </c>
      <c r="Q1692" t="s">
        <v>276</v>
      </c>
      <c r="R1692" t="s">
        <v>57</v>
      </c>
      <c r="S1692" t="s">
        <v>47</v>
      </c>
      <c r="T1692" t="s">
        <v>47</v>
      </c>
      <c r="U1692" t="s">
        <v>26</v>
      </c>
    </row>
    <row r="1693" hidden="1">
      <c r="A1693" s="15" t="str">
        <f t="shared" ref="A1693:A1695" si="239">if(OR(G1693="Secondary Relay",G1693="Prime Relay"),F1693,join("",if(B1693="East Rim","E",if(B1693="South Rim","S",if(B1693="West Rim","W","N"))),C1693,D1693,":",E1693,if(F1693="S","",F1693)))</f>
        <v>N15:6a</v>
      </c>
      <c r="B1693" s="15" t="s">
        <v>813</v>
      </c>
      <c r="C1693" s="15">
        <v>1.0</v>
      </c>
      <c r="D1693" s="15">
        <v>5.0</v>
      </c>
      <c r="E1693" s="15">
        <v>6.0</v>
      </c>
      <c r="F1693" s="8" t="s">
        <v>6</v>
      </c>
      <c r="G1693" s="15" t="s">
        <v>23</v>
      </c>
      <c r="H1693" s="15" t="s">
        <v>278</v>
      </c>
      <c r="I1693" s="8" t="s">
        <v>950</v>
      </c>
      <c r="J1693" s="16">
        <v>0.0</v>
      </c>
      <c r="K1693" s="21">
        <v>173.0</v>
      </c>
      <c r="L1693" s="21">
        <v>7.0</v>
      </c>
      <c r="M1693" s="21">
        <v>90.0</v>
      </c>
      <c r="N1693" s="18" t="s">
        <v>26</v>
      </c>
      <c r="O1693" s="13" t="s">
        <v>313</v>
      </c>
      <c r="P1693" s="5" t="s">
        <v>26</v>
      </c>
      <c r="Q1693" s="5" t="s">
        <v>57</v>
      </c>
      <c r="R1693" s="5" t="s">
        <v>57</v>
      </c>
      <c r="S1693" s="5" t="s">
        <v>37</v>
      </c>
      <c r="T1693" s="5" t="s">
        <v>26</v>
      </c>
      <c r="U1693" s="5" t="s">
        <v>276</v>
      </c>
    </row>
    <row r="1694" hidden="1">
      <c r="A1694" s="15" t="str">
        <f t="shared" si="239"/>
        <v>N15:6b</v>
      </c>
      <c r="B1694" s="15" t="s">
        <v>813</v>
      </c>
      <c r="C1694" s="15">
        <v>1.0</v>
      </c>
      <c r="D1694" s="15">
        <v>5.0</v>
      </c>
      <c r="E1694" s="15">
        <v>6.0</v>
      </c>
      <c r="F1694" s="8" t="s">
        <v>7</v>
      </c>
      <c r="G1694" s="15" t="s">
        <v>24</v>
      </c>
      <c r="H1694" s="15" t="s">
        <v>285</v>
      </c>
      <c r="I1694" s="8" t="s">
        <v>951</v>
      </c>
      <c r="J1694" s="16">
        <v>2.0</v>
      </c>
      <c r="K1694" s="21">
        <v>24.0</v>
      </c>
      <c r="L1694" s="21">
        <v>12.0</v>
      </c>
      <c r="M1694" s="21">
        <v>19.0</v>
      </c>
      <c r="N1694" s="18">
        <v>0.12</v>
      </c>
      <c r="O1694" s="13" t="s">
        <v>325</v>
      </c>
      <c r="P1694" s="5" t="s">
        <v>57</v>
      </c>
      <c r="Q1694" s="5" t="s">
        <v>276</v>
      </c>
      <c r="R1694" s="5" t="s">
        <v>37</v>
      </c>
      <c r="S1694" s="5" t="s">
        <v>47</v>
      </c>
      <c r="T1694" s="5" t="s">
        <v>47</v>
      </c>
      <c r="U1694" s="5" t="s">
        <v>26</v>
      </c>
    </row>
    <row r="1695" hidden="1">
      <c r="A1695" s="15" t="str">
        <f t="shared" si="239"/>
        <v>N15:6c</v>
      </c>
      <c r="B1695" s="15" t="s">
        <v>813</v>
      </c>
      <c r="C1695" s="15">
        <v>1.0</v>
      </c>
      <c r="D1695" s="15">
        <v>5.0</v>
      </c>
      <c r="E1695" s="15">
        <v>6.0</v>
      </c>
      <c r="F1695" s="8" t="s">
        <v>8</v>
      </c>
      <c r="G1695" s="15" t="s">
        <v>22</v>
      </c>
      <c r="H1695" s="15" t="s">
        <v>90</v>
      </c>
      <c r="I1695" s="8" t="s">
        <v>952</v>
      </c>
      <c r="J1695" s="16">
        <v>0.0</v>
      </c>
      <c r="K1695" s="21">
        <v>-223.0</v>
      </c>
      <c r="L1695" s="21">
        <v>-243.0</v>
      </c>
      <c r="M1695" s="21">
        <v>-232.0</v>
      </c>
      <c r="N1695" s="18" t="s">
        <v>26</v>
      </c>
      <c r="O1695" s="13" t="s">
        <v>329</v>
      </c>
      <c r="P1695" s="5" t="s">
        <v>276</v>
      </c>
      <c r="Q1695" s="5" t="s">
        <v>311</v>
      </c>
      <c r="R1695" s="5" t="s">
        <v>37</v>
      </c>
      <c r="S1695" s="5" t="s">
        <v>26</v>
      </c>
      <c r="T1695" s="5" t="s">
        <v>276</v>
      </c>
      <c r="U1695" s="5" t="s">
        <v>26</v>
      </c>
    </row>
    <row r="1696" hidden="1">
      <c r="A1696" s="15" t="str">
        <f>if(OR(G1696="Secondary Relay",G1696="Prime Relay",G1696="Citadel Class Relay"),F1696,join("",if(B1696="East Rim","E",if(B1696="South Rim","S",if(B1696="West Rim","W","N"))),C1696,D1696,":",E1696,if(F1696="S","",F1696)))</f>
        <v>N15:6</v>
      </c>
      <c r="B1696" s="15" t="s">
        <v>813</v>
      </c>
      <c r="C1696" s="15">
        <v>1.0</v>
      </c>
      <c r="D1696" s="15">
        <v>5.0</v>
      </c>
      <c r="E1696" s="15">
        <v>6.0</v>
      </c>
      <c r="F1696" s="8" t="s">
        <v>302</v>
      </c>
      <c r="G1696" s="8" t="s">
        <v>303</v>
      </c>
      <c r="H1696" s="15" t="s">
        <v>278</v>
      </c>
      <c r="I1696" s="8" t="s">
        <v>395</v>
      </c>
      <c r="J1696" s="16"/>
      <c r="K1696" s="21"/>
      <c r="L1696" s="21"/>
      <c r="M1696" s="21"/>
      <c r="N1696" s="18"/>
      <c r="O1696" s="13"/>
      <c r="P1696" t="s">
        <v>47</v>
      </c>
      <c r="Q1696" t="s">
        <v>57</v>
      </c>
      <c r="R1696" t="s">
        <v>57</v>
      </c>
      <c r="S1696" t="s">
        <v>37</v>
      </c>
      <c r="T1696" t="s">
        <v>47</v>
      </c>
      <c r="U1696" t="s">
        <v>26</v>
      </c>
    </row>
    <row r="1697" hidden="1">
      <c r="A1697" s="15" t="str">
        <f t="shared" ref="A1697:A1701" si="240">if(OR(G1697="Secondary Relay",G1697="Prime Relay"),F1697,join("",if(B1697="East Rim","E",if(B1697="South Rim","S",if(B1697="West Rim","W","N"))),C1697,D1697,":",E1697,if(F1697="S","",F1697)))</f>
        <v>N15:7a</v>
      </c>
      <c r="B1697" s="15" t="s">
        <v>813</v>
      </c>
      <c r="C1697" s="15">
        <v>1.0</v>
      </c>
      <c r="D1697" s="15">
        <v>5.0</v>
      </c>
      <c r="E1697" s="15">
        <v>7.0</v>
      </c>
      <c r="F1697" s="8" t="s">
        <v>6</v>
      </c>
      <c r="G1697" s="15" t="s">
        <v>24</v>
      </c>
      <c r="H1697" s="15" t="s">
        <v>285</v>
      </c>
      <c r="I1697" s="8" t="s">
        <v>953</v>
      </c>
      <c r="J1697" s="16">
        <v>1.0</v>
      </c>
      <c r="K1697" s="21">
        <v>44.0</v>
      </c>
      <c r="L1697" s="21">
        <v>8.0</v>
      </c>
      <c r="M1697" s="21">
        <v>24.0</v>
      </c>
      <c r="N1697" s="18">
        <v>0.29</v>
      </c>
      <c r="O1697" s="13" t="s">
        <v>284</v>
      </c>
      <c r="P1697" s="5" t="s">
        <v>37</v>
      </c>
      <c r="Q1697" s="5" t="s">
        <v>276</v>
      </c>
      <c r="R1697" s="5" t="s">
        <v>47</v>
      </c>
      <c r="S1697" s="5" t="s">
        <v>26</v>
      </c>
      <c r="T1697" s="5" t="s">
        <v>26</v>
      </c>
      <c r="U1697" s="5" t="s">
        <v>57</v>
      </c>
    </row>
    <row r="1698" hidden="1">
      <c r="A1698" s="15" t="str">
        <f t="shared" si="240"/>
        <v>N15:7b</v>
      </c>
      <c r="B1698" s="15" t="s">
        <v>813</v>
      </c>
      <c r="C1698" s="15">
        <v>1.0</v>
      </c>
      <c r="D1698" s="15">
        <v>5.0</v>
      </c>
      <c r="E1698" s="15">
        <v>7.0</v>
      </c>
      <c r="F1698" s="8" t="s">
        <v>7</v>
      </c>
      <c r="G1698" s="15" t="s">
        <v>24</v>
      </c>
      <c r="H1698" s="15" t="s">
        <v>87</v>
      </c>
      <c r="I1698" s="8" t="s">
        <v>954</v>
      </c>
      <c r="J1698" s="16">
        <v>2.0</v>
      </c>
      <c r="K1698" s="21">
        <v>20.0</v>
      </c>
      <c r="L1698" s="21">
        <v>8.0</v>
      </c>
      <c r="M1698" s="21">
        <v>14.0</v>
      </c>
      <c r="N1698" s="18">
        <v>0.61</v>
      </c>
      <c r="O1698" s="13" t="s">
        <v>579</v>
      </c>
      <c r="P1698" s="5" t="s">
        <v>57</v>
      </c>
      <c r="Q1698" s="5" t="s">
        <v>276</v>
      </c>
      <c r="R1698" s="5" t="s">
        <v>47</v>
      </c>
      <c r="S1698" s="5" t="s">
        <v>37</v>
      </c>
      <c r="T1698" s="5" t="s">
        <v>26</v>
      </c>
      <c r="U1698" s="5" t="s">
        <v>26</v>
      </c>
    </row>
    <row r="1699" hidden="1">
      <c r="A1699" s="15" t="str">
        <f t="shared" si="240"/>
        <v>N15:7c</v>
      </c>
      <c r="B1699" s="15" t="s">
        <v>813</v>
      </c>
      <c r="C1699" s="15">
        <v>1.0</v>
      </c>
      <c r="D1699" s="15">
        <v>5.0</v>
      </c>
      <c r="E1699" s="15">
        <v>7.0</v>
      </c>
      <c r="F1699" s="8" t="s">
        <v>8</v>
      </c>
      <c r="G1699" s="15" t="s">
        <v>24</v>
      </c>
      <c r="H1699" s="15" t="s">
        <v>87</v>
      </c>
      <c r="I1699" s="8" t="s">
        <v>955</v>
      </c>
      <c r="J1699" s="16">
        <v>1.0</v>
      </c>
      <c r="K1699" s="21">
        <v>20.0</v>
      </c>
      <c r="L1699" s="21">
        <v>17.0</v>
      </c>
      <c r="M1699" s="21">
        <v>19.0</v>
      </c>
      <c r="N1699" s="18">
        <v>0.64</v>
      </c>
      <c r="O1699" s="13" t="s">
        <v>284</v>
      </c>
      <c r="P1699" s="5" t="s">
        <v>57</v>
      </c>
      <c r="Q1699" s="5" t="s">
        <v>276</v>
      </c>
      <c r="R1699" s="5" t="s">
        <v>57</v>
      </c>
      <c r="S1699" s="5" t="s">
        <v>26</v>
      </c>
      <c r="T1699" s="5" t="s">
        <v>47</v>
      </c>
      <c r="U1699" s="5" t="s">
        <v>47</v>
      </c>
    </row>
    <row r="1700" hidden="1">
      <c r="A1700" s="15" t="str">
        <f t="shared" si="240"/>
        <v>N15:7d</v>
      </c>
      <c r="B1700" s="15" t="s">
        <v>813</v>
      </c>
      <c r="C1700" s="15">
        <v>1.0</v>
      </c>
      <c r="D1700" s="15">
        <v>5.0</v>
      </c>
      <c r="E1700" s="15">
        <v>7.0</v>
      </c>
      <c r="F1700" s="8" t="s">
        <v>9</v>
      </c>
      <c r="G1700" s="15" t="s">
        <v>24</v>
      </c>
      <c r="H1700" s="15" t="s">
        <v>316</v>
      </c>
      <c r="I1700" s="8" t="s">
        <v>956</v>
      </c>
      <c r="J1700" s="16">
        <v>1.0</v>
      </c>
      <c r="K1700" s="21">
        <v>13.0</v>
      </c>
      <c r="L1700" s="21">
        <v>11.0</v>
      </c>
      <c r="M1700" s="21">
        <v>13.0</v>
      </c>
      <c r="N1700" s="18">
        <v>0.13</v>
      </c>
      <c r="O1700" s="13" t="s">
        <v>419</v>
      </c>
      <c r="P1700" s="5" t="s">
        <v>26</v>
      </c>
      <c r="Q1700" s="5" t="s">
        <v>311</v>
      </c>
      <c r="R1700" s="5" t="s">
        <v>57</v>
      </c>
      <c r="S1700" s="5" t="s">
        <v>26</v>
      </c>
      <c r="T1700" s="5" t="s">
        <v>37</v>
      </c>
      <c r="U1700" s="5" t="s">
        <v>26</v>
      </c>
    </row>
    <row r="1701" hidden="1">
      <c r="A1701" s="15" t="str">
        <f t="shared" si="240"/>
        <v>N15:7e</v>
      </c>
      <c r="B1701" s="15" t="s">
        <v>813</v>
      </c>
      <c r="C1701" s="15">
        <v>1.0</v>
      </c>
      <c r="D1701" s="15">
        <v>5.0</v>
      </c>
      <c r="E1701" s="15">
        <v>7.0</v>
      </c>
      <c r="F1701" s="8" t="s">
        <v>10</v>
      </c>
      <c r="G1701" s="15" t="s">
        <v>24</v>
      </c>
      <c r="H1701" s="15" t="s">
        <v>305</v>
      </c>
      <c r="I1701" s="8" t="s">
        <v>957</v>
      </c>
      <c r="J1701" s="16">
        <v>2.0</v>
      </c>
      <c r="K1701" s="21">
        <v>6.0</v>
      </c>
      <c r="L1701" s="21">
        <v>3.0</v>
      </c>
      <c r="M1701" s="21">
        <v>7.0</v>
      </c>
      <c r="N1701" s="18">
        <v>0.34</v>
      </c>
      <c r="O1701" s="13" t="s">
        <v>389</v>
      </c>
      <c r="P1701" s="5" t="s">
        <v>47</v>
      </c>
      <c r="Q1701" s="5" t="s">
        <v>57</v>
      </c>
      <c r="R1701" s="5" t="s">
        <v>57</v>
      </c>
      <c r="S1701" s="5" t="s">
        <v>37</v>
      </c>
      <c r="T1701" s="5" t="s">
        <v>311</v>
      </c>
      <c r="U1701" s="5" t="s">
        <v>26</v>
      </c>
    </row>
    <row r="1702" hidden="1">
      <c r="A1702" s="15" t="str">
        <f>if(OR(G1702="Secondary Relay",G1702="Prime Relay",G1702="Citadel Class Relay"),F1702,join("",if(B1702="East Rim","E",if(B1702="South Rim","S",if(B1702="West Rim","W","N"))),C1702,D1702,":",E1702,if(F1702="S","",F1702)))</f>
        <v>N15:7</v>
      </c>
      <c r="B1702" s="15" t="s">
        <v>813</v>
      </c>
      <c r="C1702" s="15">
        <v>1.0</v>
      </c>
      <c r="D1702" s="15">
        <v>5.0</v>
      </c>
      <c r="E1702" s="15">
        <v>7.0</v>
      </c>
      <c r="F1702" s="8" t="s">
        <v>302</v>
      </c>
      <c r="G1702" s="8" t="s">
        <v>303</v>
      </c>
      <c r="H1702" s="15" t="s">
        <v>278</v>
      </c>
      <c r="I1702" s="8" t="s">
        <v>483</v>
      </c>
      <c r="J1702" s="16"/>
      <c r="K1702" s="21"/>
      <c r="L1702" s="21"/>
      <c r="M1702" s="21"/>
      <c r="N1702" s="18"/>
      <c r="O1702" s="13"/>
      <c r="P1702" t="s">
        <v>311</v>
      </c>
      <c r="Q1702" t="s">
        <v>37</v>
      </c>
      <c r="R1702" t="s">
        <v>276</v>
      </c>
      <c r="S1702" t="s">
        <v>47</v>
      </c>
      <c r="T1702" t="s">
        <v>26</v>
      </c>
      <c r="U1702" t="s">
        <v>26</v>
      </c>
    </row>
    <row r="1703" hidden="1">
      <c r="A1703" s="15" t="str">
        <f t="shared" ref="A1703:A1710" si="241">if(OR(G1703="Secondary Relay",G1703="Prime Relay"),F1703,join("",if(B1703="East Rim","E",if(B1703="South Rim","S",if(B1703="West Rim","W","N"))),C1703,D1703,":",E1703,if(F1703="S","",F1703)))</f>
        <v>N16:0a</v>
      </c>
      <c r="B1703" s="15" t="s">
        <v>813</v>
      </c>
      <c r="C1703" s="15">
        <v>1.0</v>
      </c>
      <c r="D1703" s="15">
        <v>6.0</v>
      </c>
      <c r="E1703" s="15">
        <v>0.0</v>
      </c>
      <c r="F1703" s="8" t="s">
        <v>6</v>
      </c>
      <c r="G1703" s="15" t="s">
        <v>23</v>
      </c>
      <c r="H1703" s="15" t="s">
        <v>88</v>
      </c>
      <c r="I1703" s="8" t="s">
        <v>850</v>
      </c>
      <c r="J1703" s="16">
        <v>0.0</v>
      </c>
      <c r="K1703" s="21">
        <v>918.0</v>
      </c>
      <c r="L1703" s="21">
        <v>880.0</v>
      </c>
      <c r="M1703" s="21">
        <v>901.0</v>
      </c>
      <c r="N1703" s="18" t="s">
        <v>26</v>
      </c>
      <c r="O1703" s="13" t="s">
        <v>293</v>
      </c>
      <c r="P1703" s="5" t="s">
        <v>57</v>
      </c>
      <c r="Q1703" s="5" t="s">
        <v>57</v>
      </c>
      <c r="R1703" s="5" t="s">
        <v>276</v>
      </c>
      <c r="S1703" s="5" t="s">
        <v>37</v>
      </c>
      <c r="T1703" s="5" t="s">
        <v>26</v>
      </c>
      <c r="U1703" s="5" t="s">
        <v>26</v>
      </c>
    </row>
    <row r="1704" hidden="1">
      <c r="A1704" s="15" t="str">
        <f t="shared" si="241"/>
        <v>N16:0b</v>
      </c>
      <c r="B1704" s="15" t="s">
        <v>813</v>
      </c>
      <c r="C1704" s="15">
        <v>1.0</v>
      </c>
      <c r="D1704" s="15">
        <v>6.0</v>
      </c>
      <c r="E1704" s="15">
        <v>0.0</v>
      </c>
      <c r="F1704" s="8" t="s">
        <v>7</v>
      </c>
      <c r="G1704" s="15" t="s">
        <v>23</v>
      </c>
      <c r="H1704" s="15" t="s">
        <v>88</v>
      </c>
      <c r="I1704" s="8" t="s">
        <v>823</v>
      </c>
      <c r="J1704" s="16">
        <v>0.0</v>
      </c>
      <c r="K1704" s="21">
        <v>606.0</v>
      </c>
      <c r="L1704" s="21">
        <v>601.0</v>
      </c>
      <c r="M1704" s="21">
        <v>603.0</v>
      </c>
      <c r="N1704" s="18" t="s">
        <v>26</v>
      </c>
      <c r="O1704" s="13" t="s">
        <v>415</v>
      </c>
      <c r="P1704" s="5" t="s">
        <v>57</v>
      </c>
      <c r="Q1704" s="5" t="s">
        <v>276</v>
      </c>
      <c r="R1704" s="5" t="s">
        <v>276</v>
      </c>
      <c r="S1704" s="5" t="s">
        <v>47</v>
      </c>
      <c r="T1704" s="5" t="s">
        <v>26</v>
      </c>
      <c r="U1704" s="5" t="s">
        <v>26</v>
      </c>
    </row>
    <row r="1705" hidden="1">
      <c r="A1705" s="15" t="str">
        <f t="shared" si="241"/>
        <v>N16:0c</v>
      </c>
      <c r="B1705" s="15" t="s">
        <v>813</v>
      </c>
      <c r="C1705" s="15">
        <v>1.0</v>
      </c>
      <c r="D1705" s="15">
        <v>6.0</v>
      </c>
      <c r="E1705" s="15">
        <v>0.0</v>
      </c>
      <c r="F1705" s="8" t="s">
        <v>8</v>
      </c>
      <c r="G1705" s="15" t="s">
        <v>24</v>
      </c>
      <c r="H1705" s="15" t="s">
        <v>87</v>
      </c>
      <c r="I1705" s="8" t="s">
        <v>951</v>
      </c>
      <c r="J1705" s="16">
        <v>2.0</v>
      </c>
      <c r="K1705" s="21">
        <v>46.0</v>
      </c>
      <c r="L1705" s="21">
        <v>7.0</v>
      </c>
      <c r="M1705" s="21">
        <v>25.0</v>
      </c>
      <c r="N1705" s="18">
        <v>0.89</v>
      </c>
      <c r="O1705" s="13" t="s">
        <v>408</v>
      </c>
      <c r="P1705" s="5" t="s">
        <v>37</v>
      </c>
      <c r="Q1705" s="5" t="s">
        <v>276</v>
      </c>
      <c r="R1705" s="5" t="s">
        <v>57</v>
      </c>
      <c r="S1705" s="5" t="s">
        <v>37</v>
      </c>
      <c r="T1705" s="5" t="s">
        <v>26</v>
      </c>
      <c r="U1705" s="5" t="s">
        <v>26</v>
      </c>
    </row>
    <row r="1706" hidden="1">
      <c r="A1706" s="15" t="str">
        <f t="shared" si="241"/>
        <v>N16:0d</v>
      </c>
      <c r="B1706" s="15" t="s">
        <v>813</v>
      </c>
      <c r="C1706" s="15">
        <v>1.0</v>
      </c>
      <c r="D1706" s="15">
        <v>6.0</v>
      </c>
      <c r="E1706" s="15">
        <v>0.0</v>
      </c>
      <c r="F1706" s="8" t="s">
        <v>9</v>
      </c>
      <c r="G1706" s="15" t="s">
        <v>23</v>
      </c>
      <c r="H1706" s="15" t="s">
        <v>92</v>
      </c>
      <c r="I1706" s="8" t="s">
        <v>832</v>
      </c>
      <c r="J1706" s="16">
        <v>2.0</v>
      </c>
      <c r="K1706" s="21">
        <v>-39.0</v>
      </c>
      <c r="L1706" s="21">
        <v>-64.0</v>
      </c>
      <c r="M1706" s="21">
        <v>-51.0</v>
      </c>
      <c r="N1706" s="18" t="s">
        <v>281</v>
      </c>
      <c r="O1706" s="13" t="s">
        <v>307</v>
      </c>
      <c r="P1706" s="5" t="s">
        <v>47</v>
      </c>
      <c r="Q1706" s="5" t="s">
        <v>26</v>
      </c>
      <c r="R1706" s="5" t="s">
        <v>57</v>
      </c>
      <c r="S1706" s="5" t="s">
        <v>47</v>
      </c>
      <c r="T1706" s="5" t="s">
        <v>26</v>
      </c>
      <c r="U1706" s="5" t="s">
        <v>26</v>
      </c>
    </row>
    <row r="1707" hidden="1">
      <c r="A1707" s="15" t="str">
        <f t="shared" si="241"/>
        <v>N16:0e</v>
      </c>
      <c r="B1707" s="15" t="s">
        <v>813</v>
      </c>
      <c r="C1707" s="15">
        <v>1.0</v>
      </c>
      <c r="D1707" s="15">
        <v>6.0</v>
      </c>
      <c r="E1707" s="15">
        <v>0.0</v>
      </c>
      <c r="F1707" s="8" t="s">
        <v>10</v>
      </c>
      <c r="G1707" s="15" t="s">
        <v>22</v>
      </c>
      <c r="H1707" s="15" t="s">
        <v>91</v>
      </c>
      <c r="I1707" s="8" t="s">
        <v>958</v>
      </c>
      <c r="J1707" s="16">
        <v>20.0</v>
      </c>
      <c r="K1707" s="21">
        <v>-65.0</v>
      </c>
      <c r="L1707" s="21">
        <v>-92.0</v>
      </c>
      <c r="M1707" s="21">
        <v>-79.0</v>
      </c>
      <c r="N1707" s="18" t="s">
        <v>26</v>
      </c>
      <c r="O1707" s="13" t="s">
        <v>310</v>
      </c>
      <c r="P1707" s="5" t="s">
        <v>276</v>
      </c>
      <c r="Q1707" s="5" t="s">
        <v>276</v>
      </c>
      <c r="R1707" s="5" t="s">
        <v>57</v>
      </c>
      <c r="S1707" s="5" t="s">
        <v>57</v>
      </c>
      <c r="T1707" s="5" t="s">
        <v>26</v>
      </c>
      <c r="U1707" s="5" t="s">
        <v>26</v>
      </c>
    </row>
    <row r="1708" hidden="1">
      <c r="A1708" s="15" t="str">
        <f t="shared" si="241"/>
        <v>N16:0f</v>
      </c>
      <c r="B1708" s="15" t="s">
        <v>813</v>
      </c>
      <c r="C1708" s="15">
        <v>1.0</v>
      </c>
      <c r="D1708" s="15">
        <v>6.0</v>
      </c>
      <c r="E1708" s="15">
        <v>0.0</v>
      </c>
      <c r="F1708" s="8" t="s">
        <v>11</v>
      </c>
      <c r="G1708" s="15" t="s">
        <v>22</v>
      </c>
      <c r="H1708" s="15" t="s">
        <v>87</v>
      </c>
      <c r="I1708" s="8" t="s">
        <v>816</v>
      </c>
      <c r="J1708" s="16">
        <v>1.0</v>
      </c>
      <c r="K1708" s="21">
        <v>-85.0</v>
      </c>
      <c r="L1708" s="21">
        <v>-118.0</v>
      </c>
      <c r="M1708" s="21">
        <v>-101.0</v>
      </c>
      <c r="N1708" s="18" t="s">
        <v>26</v>
      </c>
      <c r="O1708" s="13" t="s">
        <v>313</v>
      </c>
      <c r="P1708" s="5" t="s">
        <v>276</v>
      </c>
      <c r="Q1708" s="5" t="s">
        <v>26</v>
      </c>
      <c r="R1708" s="5" t="s">
        <v>57</v>
      </c>
      <c r="S1708" s="5" t="s">
        <v>26</v>
      </c>
      <c r="T1708" s="5" t="s">
        <v>57</v>
      </c>
      <c r="U1708" s="5" t="s">
        <v>26</v>
      </c>
    </row>
    <row r="1709" hidden="1">
      <c r="A1709" s="15" t="str">
        <f t="shared" si="241"/>
        <v>N16:0g</v>
      </c>
      <c r="B1709" s="15" t="s">
        <v>813</v>
      </c>
      <c r="C1709" s="15">
        <v>1.0</v>
      </c>
      <c r="D1709" s="15">
        <v>6.0</v>
      </c>
      <c r="E1709" s="15">
        <v>0.0</v>
      </c>
      <c r="F1709" s="8" t="s">
        <v>12</v>
      </c>
      <c r="G1709" s="15" t="s">
        <v>22</v>
      </c>
      <c r="H1709" s="15" t="s">
        <v>93</v>
      </c>
      <c r="I1709" s="8" t="s">
        <v>959</v>
      </c>
      <c r="J1709" s="16">
        <v>3.0</v>
      </c>
      <c r="K1709" s="21">
        <v>-88.0</v>
      </c>
      <c r="L1709" s="21">
        <v>-91.0</v>
      </c>
      <c r="M1709" s="21">
        <v>-89.0</v>
      </c>
      <c r="N1709" s="18" t="s">
        <v>26</v>
      </c>
      <c r="O1709" s="13" t="s">
        <v>287</v>
      </c>
      <c r="P1709" s="5" t="s">
        <v>276</v>
      </c>
      <c r="Q1709" s="5" t="s">
        <v>57</v>
      </c>
      <c r="R1709" s="5" t="s">
        <v>26</v>
      </c>
      <c r="S1709" s="5" t="s">
        <v>47</v>
      </c>
      <c r="T1709" s="5" t="s">
        <v>47</v>
      </c>
      <c r="U1709" s="5" t="s">
        <v>26</v>
      </c>
    </row>
    <row r="1710" hidden="1">
      <c r="A1710" s="15" t="str">
        <f t="shared" si="241"/>
        <v>N16:0h</v>
      </c>
      <c r="B1710" s="15" t="s">
        <v>813</v>
      </c>
      <c r="C1710" s="15">
        <v>1.0</v>
      </c>
      <c r="D1710" s="15">
        <v>6.0</v>
      </c>
      <c r="E1710" s="15">
        <v>0.0</v>
      </c>
      <c r="F1710" s="8" t="s">
        <v>13</v>
      </c>
      <c r="G1710" s="15" t="s">
        <v>22</v>
      </c>
      <c r="H1710" s="15" t="s">
        <v>87</v>
      </c>
      <c r="I1710" s="8" t="s">
        <v>869</v>
      </c>
      <c r="J1710" s="16">
        <v>5.0</v>
      </c>
      <c r="K1710" s="21">
        <v>-206.0</v>
      </c>
      <c r="L1710" s="21">
        <v>-228.0</v>
      </c>
      <c r="M1710" s="21">
        <v>-219.0</v>
      </c>
      <c r="N1710" s="18" t="s">
        <v>26</v>
      </c>
      <c r="O1710" s="13" t="s">
        <v>313</v>
      </c>
      <c r="P1710" s="5" t="s">
        <v>57</v>
      </c>
      <c r="Q1710" s="5" t="s">
        <v>47</v>
      </c>
      <c r="R1710" s="5" t="s">
        <v>276</v>
      </c>
      <c r="S1710" s="5" t="s">
        <v>47</v>
      </c>
      <c r="T1710" s="5" t="s">
        <v>311</v>
      </c>
      <c r="U1710" s="5" t="s">
        <v>26</v>
      </c>
    </row>
    <row r="1711" hidden="1">
      <c r="A1711" s="15" t="str">
        <f t="shared" ref="A1711:A1712" si="242">if(OR(G1711="Secondary Relay",G1711="Prime Relay",G1711="Citadel Class Relay"),F1711,join("",if(B1711="East Rim","E",if(B1711="South Rim","S",if(B1711="West Rim","W","N"))),C1711,D1711,":",E1711,if(F1711="S","",F1711)))</f>
        <v>N16 Secondary Relay</v>
      </c>
      <c r="B1711" s="15" t="s">
        <v>813</v>
      </c>
      <c r="C1711" s="15">
        <v>1.0</v>
      </c>
      <c r="D1711" s="15">
        <v>6.0</v>
      </c>
      <c r="E1711" s="15">
        <v>0.0</v>
      </c>
      <c r="F1711" s="8" t="s">
        <v>960</v>
      </c>
      <c r="G1711" s="8" t="s">
        <v>300</v>
      </c>
      <c r="H1711" s="15"/>
      <c r="I1711" s="8" t="s">
        <v>819</v>
      </c>
      <c r="J1711" s="16"/>
      <c r="K1711" s="21"/>
      <c r="L1711" s="21"/>
      <c r="M1711" s="21"/>
      <c r="N1711" s="18"/>
      <c r="O1711" s="13"/>
    </row>
    <row r="1712" hidden="1">
      <c r="A1712" s="15" t="str">
        <f t="shared" si="242"/>
        <v>N16:0</v>
      </c>
      <c r="B1712" s="15" t="s">
        <v>813</v>
      </c>
      <c r="C1712" s="15">
        <v>1.0</v>
      </c>
      <c r="D1712" s="15">
        <v>6.0</v>
      </c>
      <c r="E1712" s="15">
        <v>0.0</v>
      </c>
      <c r="F1712" s="8" t="s">
        <v>302</v>
      </c>
      <c r="G1712" s="8" t="s">
        <v>303</v>
      </c>
      <c r="H1712" s="15" t="s">
        <v>443</v>
      </c>
      <c r="I1712" s="8" t="s">
        <v>444</v>
      </c>
      <c r="J1712" s="16"/>
      <c r="K1712" s="21"/>
      <c r="L1712" s="21"/>
      <c r="M1712" s="21"/>
      <c r="N1712" s="18"/>
      <c r="O1712" s="13"/>
      <c r="P1712" t="s">
        <v>57</v>
      </c>
      <c r="Q1712" t="s">
        <v>57</v>
      </c>
      <c r="R1712" t="s">
        <v>276</v>
      </c>
      <c r="S1712" t="s">
        <v>47</v>
      </c>
      <c r="T1712" t="s">
        <v>26</v>
      </c>
      <c r="U1712" t="s">
        <v>26</v>
      </c>
    </row>
    <row r="1713" hidden="1">
      <c r="A1713" s="15" t="str">
        <f>if(OR(G1713="Secondary Relay",G1713="Prime Relay"),F1713,join("",if(B1713="East Rim","E",if(B1713="South Rim","S",if(B1713="West Rim","W","N"))),C1713,D1713,":",E1713,if(F1713="S","",F1713)))</f>
        <v>N16:1a</v>
      </c>
      <c r="B1713" s="15" t="s">
        <v>813</v>
      </c>
      <c r="C1713" s="15">
        <v>1.0</v>
      </c>
      <c r="D1713" s="15">
        <v>6.0</v>
      </c>
      <c r="E1713" s="15">
        <v>1.0</v>
      </c>
      <c r="F1713" s="8" t="s">
        <v>6</v>
      </c>
      <c r="G1713" s="15" t="s">
        <v>22</v>
      </c>
      <c r="H1713" s="15" t="s">
        <v>92</v>
      </c>
      <c r="I1713" s="8" t="s">
        <v>816</v>
      </c>
      <c r="J1713" s="16">
        <v>5.0</v>
      </c>
      <c r="K1713" s="21">
        <v>-43.0</v>
      </c>
      <c r="L1713" s="21">
        <v>-77.0</v>
      </c>
      <c r="M1713" s="21">
        <v>-59.0</v>
      </c>
      <c r="N1713" s="18" t="s">
        <v>26</v>
      </c>
      <c r="O1713" s="13" t="s">
        <v>354</v>
      </c>
      <c r="P1713" s="5" t="s">
        <v>57</v>
      </c>
      <c r="Q1713" s="5" t="s">
        <v>276</v>
      </c>
      <c r="R1713" s="5" t="s">
        <v>276</v>
      </c>
      <c r="S1713" s="5" t="s">
        <v>37</v>
      </c>
      <c r="T1713" s="5" t="s">
        <v>276</v>
      </c>
      <c r="U1713" s="5" t="s">
        <v>26</v>
      </c>
    </row>
    <row r="1714" hidden="1">
      <c r="A1714" s="15" t="str">
        <f>if(OR(G1714="Secondary Relay",G1714="Prime Relay",G1714="Citadel Class Relay"),F1714,join("",if(B1714="East Rim","E",if(B1714="South Rim","S",if(B1714="West Rim","W","N"))),C1714,D1714,":",E1714,if(F1714="S","",F1714)))</f>
        <v>N16:1</v>
      </c>
      <c r="B1714" s="15" t="s">
        <v>813</v>
      </c>
      <c r="C1714" s="15">
        <v>1.0</v>
      </c>
      <c r="D1714" s="15">
        <v>6.0</v>
      </c>
      <c r="E1714" s="15">
        <v>1.0</v>
      </c>
      <c r="F1714" s="8" t="s">
        <v>302</v>
      </c>
      <c r="G1714" s="8" t="s">
        <v>303</v>
      </c>
      <c r="H1714" s="15" t="s">
        <v>278</v>
      </c>
      <c r="I1714" s="8" t="s">
        <v>304</v>
      </c>
      <c r="J1714" s="16"/>
      <c r="K1714" s="21"/>
      <c r="L1714" s="21"/>
      <c r="M1714" s="21"/>
      <c r="N1714" s="18"/>
      <c r="O1714" s="13"/>
      <c r="P1714" t="s">
        <v>57</v>
      </c>
      <c r="Q1714" t="s">
        <v>57</v>
      </c>
      <c r="R1714" t="s">
        <v>311</v>
      </c>
      <c r="S1714" t="s">
        <v>26</v>
      </c>
      <c r="T1714" t="s">
        <v>26</v>
      </c>
      <c r="U1714" t="s">
        <v>37</v>
      </c>
    </row>
    <row r="1715" hidden="1">
      <c r="A1715" s="15" t="str">
        <f t="shared" ref="A1715:A1717" si="243">if(OR(G1715="Secondary Relay",G1715="Prime Relay"),F1715,join("",if(B1715="East Rim","E",if(B1715="South Rim","S",if(B1715="West Rim","W","N"))),C1715,D1715,":",E1715,if(F1715="S","",F1715)))</f>
        <v>N16:2a</v>
      </c>
      <c r="B1715" s="15" t="s">
        <v>813</v>
      </c>
      <c r="C1715" s="15">
        <v>1.0</v>
      </c>
      <c r="D1715" s="15">
        <v>6.0</v>
      </c>
      <c r="E1715" s="15">
        <v>2.0</v>
      </c>
      <c r="F1715" s="8" t="s">
        <v>6</v>
      </c>
      <c r="G1715" s="15" t="s">
        <v>23</v>
      </c>
      <c r="H1715" s="15" t="s">
        <v>93</v>
      </c>
      <c r="I1715" s="8" t="s">
        <v>961</v>
      </c>
      <c r="J1715" s="16">
        <v>1.0</v>
      </c>
      <c r="K1715" s="21">
        <v>470.0</v>
      </c>
      <c r="L1715" s="21">
        <v>300.0</v>
      </c>
      <c r="M1715" s="21">
        <v>385.0</v>
      </c>
      <c r="N1715" s="18" t="s">
        <v>26</v>
      </c>
      <c r="O1715" s="13" t="s">
        <v>441</v>
      </c>
      <c r="P1715" s="5" t="s">
        <v>57</v>
      </c>
      <c r="Q1715" s="5" t="s">
        <v>276</v>
      </c>
      <c r="R1715" s="5" t="s">
        <v>57</v>
      </c>
      <c r="S1715" s="5" t="s">
        <v>26</v>
      </c>
      <c r="T1715" s="5" t="s">
        <v>26</v>
      </c>
      <c r="U1715" s="5" t="s">
        <v>26</v>
      </c>
    </row>
    <row r="1716" hidden="1">
      <c r="A1716" s="15" t="str">
        <f t="shared" si="243"/>
        <v>N16:2b</v>
      </c>
      <c r="B1716" s="15" t="s">
        <v>813</v>
      </c>
      <c r="C1716" s="15">
        <v>1.0</v>
      </c>
      <c r="D1716" s="15">
        <v>6.0</v>
      </c>
      <c r="E1716" s="15">
        <v>2.0</v>
      </c>
      <c r="F1716" s="8" t="s">
        <v>7</v>
      </c>
      <c r="G1716" s="15" t="s">
        <v>22</v>
      </c>
      <c r="H1716" s="15" t="s">
        <v>91</v>
      </c>
      <c r="I1716" s="8" t="s">
        <v>962</v>
      </c>
      <c r="J1716" s="16">
        <v>20.0</v>
      </c>
      <c r="K1716" s="21">
        <v>-180.0</v>
      </c>
      <c r="L1716" s="21">
        <v>-239.0</v>
      </c>
      <c r="M1716" s="21">
        <v>-212.0</v>
      </c>
      <c r="N1716" s="18" t="s">
        <v>26</v>
      </c>
      <c r="O1716" s="13" t="s">
        <v>287</v>
      </c>
      <c r="P1716" s="5" t="s">
        <v>276</v>
      </c>
      <c r="Q1716" s="5" t="s">
        <v>276</v>
      </c>
      <c r="R1716" s="5" t="s">
        <v>57</v>
      </c>
      <c r="S1716" s="5" t="s">
        <v>47</v>
      </c>
      <c r="T1716" s="5" t="s">
        <v>26</v>
      </c>
      <c r="U1716" s="5" t="s">
        <v>26</v>
      </c>
    </row>
    <row r="1717" hidden="1">
      <c r="A1717" s="15" t="str">
        <f t="shared" si="243"/>
        <v>N16:2c</v>
      </c>
      <c r="B1717" s="15" t="s">
        <v>813</v>
      </c>
      <c r="C1717" s="15">
        <v>1.0</v>
      </c>
      <c r="D1717" s="15">
        <v>6.0</v>
      </c>
      <c r="E1717" s="15">
        <v>2.0</v>
      </c>
      <c r="F1717" s="8" t="s">
        <v>8</v>
      </c>
      <c r="G1717" s="15" t="s">
        <v>22</v>
      </c>
      <c r="H1717" s="15" t="s">
        <v>89</v>
      </c>
      <c r="I1717" s="8" t="s">
        <v>888</v>
      </c>
      <c r="J1717" s="16">
        <v>6.0</v>
      </c>
      <c r="K1717" s="21">
        <v>-184.0</v>
      </c>
      <c r="L1717" s="21">
        <v>-228.0</v>
      </c>
      <c r="M1717" s="21">
        <v>-204.0</v>
      </c>
      <c r="N1717" s="18" t="s">
        <v>26</v>
      </c>
      <c r="O1717" s="13" t="s">
        <v>417</v>
      </c>
      <c r="P1717" s="5" t="s">
        <v>26</v>
      </c>
      <c r="Q1717" s="5" t="s">
        <v>276</v>
      </c>
      <c r="R1717" s="5" t="s">
        <v>311</v>
      </c>
      <c r="S1717" s="5" t="s">
        <v>311</v>
      </c>
      <c r="T1717" s="5" t="s">
        <v>47</v>
      </c>
      <c r="U1717" s="5" t="s">
        <v>311</v>
      </c>
    </row>
    <row r="1718" hidden="1">
      <c r="A1718" s="15" t="str">
        <f>if(OR(G1718="Secondary Relay",G1718="Prime Relay",G1718="Citadel Class Relay"),F1718,join("",if(B1718="East Rim","E",if(B1718="South Rim","S",if(B1718="West Rim","W","N"))),C1718,D1718,":",E1718,if(F1718="S","",F1718)))</f>
        <v>N16:2</v>
      </c>
      <c r="B1718" s="15" t="s">
        <v>813</v>
      </c>
      <c r="C1718" s="15">
        <v>1.0</v>
      </c>
      <c r="D1718" s="15">
        <v>6.0</v>
      </c>
      <c r="E1718" s="15">
        <v>2.0</v>
      </c>
      <c r="F1718" s="8" t="s">
        <v>302</v>
      </c>
      <c r="G1718" s="8" t="s">
        <v>303</v>
      </c>
      <c r="H1718" s="15" t="s">
        <v>443</v>
      </c>
      <c r="I1718" s="8" t="s">
        <v>532</v>
      </c>
      <c r="J1718" s="16"/>
      <c r="K1718" s="21"/>
      <c r="L1718" s="21"/>
      <c r="M1718" s="21"/>
      <c r="N1718" s="18"/>
      <c r="O1718" s="13"/>
      <c r="P1718" t="s">
        <v>276</v>
      </c>
      <c r="Q1718" t="s">
        <v>57</v>
      </c>
      <c r="R1718" t="s">
        <v>57</v>
      </c>
      <c r="S1718" t="s">
        <v>47</v>
      </c>
      <c r="T1718" t="s">
        <v>311</v>
      </c>
      <c r="U1718" t="s">
        <v>26</v>
      </c>
    </row>
    <row r="1719" hidden="1">
      <c r="A1719" s="15" t="str">
        <f t="shared" ref="A1719:A1723" si="244">if(OR(G1719="Secondary Relay",G1719="Prime Relay"),F1719,join("",if(B1719="East Rim","E",if(B1719="South Rim","S",if(B1719="West Rim","W","N"))),C1719,D1719,":",E1719,if(F1719="S","",F1719)))</f>
        <v>N16:3a</v>
      </c>
      <c r="B1719" s="15" t="s">
        <v>813</v>
      </c>
      <c r="C1719" s="15">
        <v>1.0</v>
      </c>
      <c r="D1719" s="15">
        <v>6.0</v>
      </c>
      <c r="E1719" s="15">
        <v>3.0</v>
      </c>
      <c r="F1719" s="8" t="s">
        <v>6</v>
      </c>
      <c r="G1719" s="15" t="s">
        <v>23</v>
      </c>
      <c r="H1719" s="15" t="s">
        <v>288</v>
      </c>
      <c r="I1719" s="8" t="s">
        <v>963</v>
      </c>
      <c r="J1719" s="16">
        <v>0.0</v>
      </c>
      <c r="K1719" s="21">
        <v>1165.0</v>
      </c>
      <c r="L1719" s="21">
        <v>278.0</v>
      </c>
      <c r="M1719" s="21">
        <v>720.0</v>
      </c>
      <c r="N1719" s="18" t="s">
        <v>26</v>
      </c>
      <c r="O1719" s="13" t="s">
        <v>332</v>
      </c>
      <c r="P1719" s="5" t="s">
        <v>47</v>
      </c>
      <c r="Q1719" s="5" t="s">
        <v>47</v>
      </c>
      <c r="R1719" s="5" t="s">
        <v>57</v>
      </c>
      <c r="S1719" s="5" t="s">
        <v>26</v>
      </c>
      <c r="T1719" s="5" t="s">
        <v>47</v>
      </c>
      <c r="U1719" s="5" t="s">
        <v>26</v>
      </c>
    </row>
    <row r="1720" hidden="1">
      <c r="A1720" s="15" t="str">
        <f t="shared" si="244"/>
        <v>N16:3b</v>
      </c>
      <c r="B1720" s="15" t="s">
        <v>813</v>
      </c>
      <c r="C1720" s="15">
        <v>1.0</v>
      </c>
      <c r="D1720" s="15">
        <v>6.0</v>
      </c>
      <c r="E1720" s="15">
        <v>3.0</v>
      </c>
      <c r="F1720" s="8" t="s">
        <v>7</v>
      </c>
      <c r="G1720" s="15" t="s">
        <v>23</v>
      </c>
      <c r="H1720" s="15" t="s">
        <v>278</v>
      </c>
      <c r="I1720" s="8" t="s">
        <v>964</v>
      </c>
      <c r="J1720" s="16">
        <v>0.0</v>
      </c>
      <c r="K1720" s="21">
        <v>546.0</v>
      </c>
      <c r="L1720" s="21">
        <v>484.0</v>
      </c>
      <c r="M1720" s="21">
        <v>514.0</v>
      </c>
      <c r="N1720" s="18" t="s">
        <v>26</v>
      </c>
      <c r="O1720" s="13" t="s">
        <v>310</v>
      </c>
      <c r="P1720" s="5" t="s">
        <v>57</v>
      </c>
      <c r="Q1720" s="5" t="s">
        <v>57</v>
      </c>
      <c r="R1720" s="5" t="s">
        <v>57</v>
      </c>
      <c r="S1720" s="5" t="s">
        <v>47</v>
      </c>
      <c r="T1720" s="5" t="s">
        <v>47</v>
      </c>
      <c r="U1720" s="5" t="s">
        <v>47</v>
      </c>
    </row>
    <row r="1721" hidden="1">
      <c r="A1721" s="15" t="str">
        <f t="shared" si="244"/>
        <v>N16:3c</v>
      </c>
      <c r="B1721" s="15" t="s">
        <v>813</v>
      </c>
      <c r="C1721" s="15">
        <v>1.0</v>
      </c>
      <c r="D1721" s="15">
        <v>6.0</v>
      </c>
      <c r="E1721" s="15">
        <v>3.0</v>
      </c>
      <c r="F1721" s="8" t="s">
        <v>8</v>
      </c>
      <c r="G1721" s="15" t="s">
        <v>23</v>
      </c>
      <c r="H1721" s="15" t="s">
        <v>278</v>
      </c>
      <c r="I1721" s="8" t="s">
        <v>856</v>
      </c>
      <c r="J1721" s="16">
        <v>1.0</v>
      </c>
      <c r="K1721" s="21">
        <v>25.0</v>
      </c>
      <c r="L1721" s="21">
        <v>2.0</v>
      </c>
      <c r="M1721" s="21">
        <v>16.0</v>
      </c>
      <c r="N1721" s="18" t="s">
        <v>26</v>
      </c>
      <c r="O1721" s="13" t="s">
        <v>287</v>
      </c>
      <c r="P1721" s="5" t="s">
        <v>57</v>
      </c>
      <c r="Q1721" s="5" t="s">
        <v>276</v>
      </c>
      <c r="R1721" s="5" t="s">
        <v>47</v>
      </c>
      <c r="S1721" s="5" t="s">
        <v>276</v>
      </c>
      <c r="T1721" s="5" t="s">
        <v>26</v>
      </c>
      <c r="U1721" s="5" t="s">
        <v>37</v>
      </c>
    </row>
    <row r="1722" hidden="1">
      <c r="A1722" s="15" t="str">
        <f t="shared" si="244"/>
        <v>N16:3d</v>
      </c>
      <c r="B1722" s="15" t="s">
        <v>813</v>
      </c>
      <c r="C1722" s="15">
        <v>1.0</v>
      </c>
      <c r="D1722" s="15">
        <v>6.0</v>
      </c>
      <c r="E1722" s="15">
        <v>3.0</v>
      </c>
      <c r="F1722" s="8" t="s">
        <v>9</v>
      </c>
      <c r="G1722" s="15" t="s">
        <v>22</v>
      </c>
      <c r="H1722" s="15" t="s">
        <v>88</v>
      </c>
      <c r="I1722" s="8" t="s">
        <v>816</v>
      </c>
      <c r="J1722" s="16">
        <v>1.0</v>
      </c>
      <c r="K1722" s="21">
        <v>-122.0</v>
      </c>
      <c r="L1722" s="21">
        <v>-198.0</v>
      </c>
      <c r="M1722" s="21">
        <v>-160.0</v>
      </c>
      <c r="N1722" s="18" t="s">
        <v>26</v>
      </c>
      <c r="O1722" s="13" t="s">
        <v>310</v>
      </c>
      <c r="P1722" s="5" t="s">
        <v>37</v>
      </c>
      <c r="Q1722" s="5" t="s">
        <v>276</v>
      </c>
      <c r="R1722" s="5" t="s">
        <v>57</v>
      </c>
      <c r="S1722" s="5" t="s">
        <v>276</v>
      </c>
      <c r="T1722" s="5" t="s">
        <v>37</v>
      </c>
      <c r="U1722" s="5" t="s">
        <v>26</v>
      </c>
    </row>
    <row r="1723" hidden="1">
      <c r="A1723" s="15" t="str">
        <f t="shared" si="244"/>
        <v>N16:3e</v>
      </c>
      <c r="B1723" s="15" t="s">
        <v>813</v>
      </c>
      <c r="C1723" s="15">
        <v>1.0</v>
      </c>
      <c r="D1723" s="15">
        <v>6.0</v>
      </c>
      <c r="E1723" s="15">
        <v>3.0</v>
      </c>
      <c r="F1723" s="8" t="s">
        <v>10</v>
      </c>
      <c r="G1723" s="15" t="s">
        <v>22</v>
      </c>
      <c r="H1723" s="15" t="s">
        <v>93</v>
      </c>
      <c r="I1723" s="8" t="s">
        <v>965</v>
      </c>
      <c r="J1723" s="16">
        <v>6.0</v>
      </c>
      <c r="K1723" s="21">
        <v>-223.0</v>
      </c>
      <c r="L1723" s="21">
        <v>-231.0</v>
      </c>
      <c r="M1723" s="21">
        <v>-227.0</v>
      </c>
      <c r="N1723" s="18" t="s">
        <v>26</v>
      </c>
      <c r="O1723" s="13" t="s">
        <v>310</v>
      </c>
      <c r="P1723" s="5" t="s">
        <v>57</v>
      </c>
      <c r="Q1723" s="5" t="s">
        <v>57</v>
      </c>
      <c r="R1723" s="5" t="s">
        <v>57</v>
      </c>
      <c r="S1723" s="5" t="s">
        <v>26</v>
      </c>
      <c r="T1723" s="5" t="s">
        <v>26</v>
      </c>
      <c r="U1723" s="5" t="s">
        <v>26</v>
      </c>
    </row>
    <row r="1724" hidden="1">
      <c r="A1724" s="15" t="str">
        <f>if(OR(G1724="Secondary Relay",G1724="Prime Relay",G1724="Citadel Class Relay"),F1724,join("",if(B1724="East Rim","E",if(B1724="South Rim","S",if(B1724="West Rim","W","N"))),C1724,D1724,":",E1724,if(F1724="S","",F1724)))</f>
        <v>N16:3</v>
      </c>
      <c r="B1724" s="15" t="s">
        <v>813</v>
      </c>
      <c r="C1724" s="15">
        <v>1.0</v>
      </c>
      <c r="D1724" s="15">
        <v>6.0</v>
      </c>
      <c r="E1724" s="15">
        <v>3.0</v>
      </c>
      <c r="F1724" s="8" t="s">
        <v>302</v>
      </c>
      <c r="G1724" s="8" t="s">
        <v>303</v>
      </c>
      <c r="H1724" s="15" t="s">
        <v>278</v>
      </c>
      <c r="I1724" s="8" t="s">
        <v>538</v>
      </c>
      <c r="J1724" s="16"/>
      <c r="K1724" s="21"/>
      <c r="L1724" s="21"/>
      <c r="M1724" s="21"/>
      <c r="N1724" s="18"/>
      <c r="O1724" s="13"/>
      <c r="P1724" t="s">
        <v>57</v>
      </c>
      <c r="Q1724" t="s">
        <v>57</v>
      </c>
      <c r="R1724" t="s">
        <v>47</v>
      </c>
      <c r="S1724" t="s">
        <v>37</v>
      </c>
      <c r="T1724" t="s">
        <v>26</v>
      </c>
      <c r="U1724" t="s">
        <v>26</v>
      </c>
    </row>
    <row r="1725" hidden="1">
      <c r="A1725" s="15" t="str">
        <f t="shared" ref="A1725:A1731" si="245">if(OR(G1725="Secondary Relay",G1725="Prime Relay"),F1725,join("",if(B1725="East Rim","E",if(B1725="South Rim","S",if(B1725="West Rim","W","N"))),C1725,D1725,":",E1725,if(F1725="S","",F1725)))</f>
        <v>N16:4a</v>
      </c>
      <c r="B1725" s="15" t="s">
        <v>813</v>
      </c>
      <c r="C1725" s="15">
        <v>1.0</v>
      </c>
      <c r="D1725" s="15">
        <v>6.0</v>
      </c>
      <c r="E1725" s="15">
        <v>4.0</v>
      </c>
      <c r="F1725" s="8" t="s">
        <v>6</v>
      </c>
      <c r="G1725" s="15" t="s">
        <v>23</v>
      </c>
      <c r="H1725" s="15" t="s">
        <v>278</v>
      </c>
      <c r="I1725" s="15" t="s">
        <v>551</v>
      </c>
      <c r="J1725" s="16">
        <v>0.0</v>
      </c>
      <c r="K1725" s="21">
        <v>537.0</v>
      </c>
      <c r="L1725" s="21">
        <v>524.0</v>
      </c>
      <c r="M1725" s="21">
        <v>532.0</v>
      </c>
      <c r="N1725" s="18" t="s">
        <v>26</v>
      </c>
      <c r="O1725" s="13" t="s">
        <v>332</v>
      </c>
      <c r="P1725" s="5" t="s">
        <v>57</v>
      </c>
      <c r="Q1725" s="5" t="s">
        <v>57</v>
      </c>
      <c r="R1725" s="5" t="s">
        <v>57</v>
      </c>
      <c r="S1725" s="5" t="s">
        <v>47</v>
      </c>
      <c r="T1725" s="5" t="s">
        <v>37</v>
      </c>
      <c r="U1725" s="5" t="s">
        <v>26</v>
      </c>
    </row>
    <row r="1726" hidden="1">
      <c r="A1726" s="15" t="str">
        <f t="shared" si="245"/>
        <v>N16:4b</v>
      </c>
      <c r="B1726" s="15" t="s">
        <v>813</v>
      </c>
      <c r="C1726" s="15">
        <v>1.0</v>
      </c>
      <c r="D1726" s="15">
        <v>6.0</v>
      </c>
      <c r="E1726" s="15">
        <v>4.0</v>
      </c>
      <c r="F1726" s="8" t="s">
        <v>7</v>
      </c>
      <c r="G1726" s="15" t="s">
        <v>23</v>
      </c>
      <c r="H1726" s="15" t="s">
        <v>278</v>
      </c>
      <c r="I1726" s="15" t="s">
        <v>609</v>
      </c>
      <c r="J1726" s="16">
        <v>0.0</v>
      </c>
      <c r="K1726" s="21">
        <v>520.0</v>
      </c>
      <c r="L1726" s="21">
        <v>496.0</v>
      </c>
      <c r="M1726" s="21">
        <v>506.0</v>
      </c>
      <c r="N1726" s="18" t="s">
        <v>26</v>
      </c>
      <c r="O1726" s="13" t="s">
        <v>419</v>
      </c>
      <c r="P1726" s="5" t="s">
        <v>311</v>
      </c>
      <c r="Q1726" s="5" t="s">
        <v>276</v>
      </c>
      <c r="R1726" s="5" t="s">
        <v>311</v>
      </c>
      <c r="S1726" s="5" t="s">
        <v>57</v>
      </c>
      <c r="T1726" s="5" t="s">
        <v>57</v>
      </c>
      <c r="U1726" s="5" t="s">
        <v>26</v>
      </c>
    </row>
    <row r="1727" hidden="1">
      <c r="A1727" s="15" t="str">
        <f t="shared" si="245"/>
        <v>N16:4c</v>
      </c>
      <c r="B1727" s="15" t="s">
        <v>813</v>
      </c>
      <c r="C1727" s="15">
        <v>1.0</v>
      </c>
      <c r="D1727" s="15">
        <v>6.0</v>
      </c>
      <c r="E1727" s="15">
        <v>4.0</v>
      </c>
      <c r="F1727" s="8" t="s">
        <v>8</v>
      </c>
      <c r="G1727" s="15" t="s">
        <v>23</v>
      </c>
      <c r="H1727" s="15" t="s">
        <v>93</v>
      </c>
      <c r="I1727" s="15" t="s">
        <v>543</v>
      </c>
      <c r="J1727" s="16">
        <v>2.0</v>
      </c>
      <c r="K1727" s="21">
        <v>346.0</v>
      </c>
      <c r="L1727" s="21">
        <v>285.0</v>
      </c>
      <c r="M1727" s="21">
        <v>318.0</v>
      </c>
      <c r="N1727" s="18" t="s">
        <v>26</v>
      </c>
      <c r="O1727" s="13" t="s">
        <v>282</v>
      </c>
      <c r="P1727" s="5" t="s">
        <v>57</v>
      </c>
      <c r="Q1727" s="5" t="s">
        <v>276</v>
      </c>
      <c r="R1727" s="5" t="s">
        <v>47</v>
      </c>
      <c r="S1727" s="5" t="s">
        <v>37</v>
      </c>
      <c r="T1727" s="5" t="s">
        <v>26</v>
      </c>
      <c r="U1727" s="5" t="s">
        <v>37</v>
      </c>
    </row>
    <row r="1728" hidden="1">
      <c r="A1728" s="15" t="str">
        <f t="shared" si="245"/>
        <v>N16:4d</v>
      </c>
      <c r="B1728" s="15" t="s">
        <v>813</v>
      </c>
      <c r="C1728" s="15">
        <v>1.0</v>
      </c>
      <c r="D1728" s="15">
        <v>6.0</v>
      </c>
      <c r="E1728" s="15">
        <v>4.0</v>
      </c>
      <c r="F1728" s="8" t="s">
        <v>9</v>
      </c>
      <c r="G1728" s="15" t="s">
        <v>22</v>
      </c>
      <c r="H1728" s="15" t="s">
        <v>92</v>
      </c>
      <c r="I1728" s="15" t="s">
        <v>456</v>
      </c>
      <c r="J1728" s="16">
        <v>6.0</v>
      </c>
      <c r="K1728" s="21">
        <v>-56.0</v>
      </c>
      <c r="L1728" s="21">
        <v>-83.0</v>
      </c>
      <c r="M1728" s="21">
        <v>-70.0</v>
      </c>
      <c r="N1728" s="18" t="s">
        <v>26</v>
      </c>
      <c r="O1728" s="13" t="s">
        <v>293</v>
      </c>
      <c r="P1728" s="5" t="s">
        <v>276</v>
      </c>
      <c r="Q1728" s="5" t="s">
        <v>37</v>
      </c>
      <c r="R1728" s="5" t="s">
        <v>57</v>
      </c>
      <c r="S1728" s="5" t="s">
        <v>37</v>
      </c>
      <c r="T1728" s="5" t="s">
        <v>37</v>
      </c>
      <c r="U1728" s="5" t="s">
        <v>26</v>
      </c>
    </row>
    <row r="1729" hidden="1">
      <c r="A1729" s="15" t="str">
        <f t="shared" si="245"/>
        <v>N16:4e</v>
      </c>
      <c r="B1729" s="15" t="s">
        <v>813</v>
      </c>
      <c r="C1729" s="15">
        <v>1.0</v>
      </c>
      <c r="D1729" s="15">
        <v>6.0</v>
      </c>
      <c r="E1729" s="15">
        <v>4.0</v>
      </c>
      <c r="F1729" s="8" t="s">
        <v>10</v>
      </c>
      <c r="G1729" s="15" t="s">
        <v>22</v>
      </c>
      <c r="H1729" s="15" t="s">
        <v>91</v>
      </c>
      <c r="I1729" s="15" t="s">
        <v>966</v>
      </c>
      <c r="J1729" s="16">
        <v>8.0</v>
      </c>
      <c r="K1729" s="21">
        <v>-157.0</v>
      </c>
      <c r="L1729" s="21">
        <v>-170.0</v>
      </c>
      <c r="M1729" s="21">
        <v>-166.0</v>
      </c>
      <c r="N1729" s="18" t="s">
        <v>26</v>
      </c>
      <c r="O1729" s="13" t="s">
        <v>287</v>
      </c>
      <c r="P1729" s="5" t="s">
        <v>276</v>
      </c>
      <c r="Q1729" s="5" t="s">
        <v>276</v>
      </c>
      <c r="R1729" s="5" t="s">
        <v>37</v>
      </c>
      <c r="S1729" s="5" t="s">
        <v>26</v>
      </c>
      <c r="T1729" s="5" t="s">
        <v>26</v>
      </c>
      <c r="U1729" s="5" t="s">
        <v>26</v>
      </c>
    </row>
    <row r="1730" hidden="1">
      <c r="A1730" s="15" t="str">
        <f t="shared" si="245"/>
        <v>N16:4f</v>
      </c>
      <c r="B1730" s="15" t="s">
        <v>813</v>
      </c>
      <c r="C1730" s="15">
        <v>1.0</v>
      </c>
      <c r="D1730" s="15">
        <v>6.0</v>
      </c>
      <c r="E1730" s="15">
        <v>4.0</v>
      </c>
      <c r="F1730" s="8" t="s">
        <v>11</v>
      </c>
      <c r="G1730" s="15" t="s">
        <v>22</v>
      </c>
      <c r="H1730" s="15" t="s">
        <v>92</v>
      </c>
      <c r="I1730" s="15" t="s">
        <v>385</v>
      </c>
      <c r="J1730" s="16">
        <v>1.0</v>
      </c>
      <c r="K1730" s="21">
        <v>-171.0</v>
      </c>
      <c r="L1730" s="21">
        <v>-208.0</v>
      </c>
      <c r="M1730" s="21">
        <v>-191.0</v>
      </c>
      <c r="N1730" s="18" t="s">
        <v>26</v>
      </c>
      <c r="O1730" s="13" t="s">
        <v>329</v>
      </c>
      <c r="P1730" s="5" t="s">
        <v>276</v>
      </c>
      <c r="Q1730" s="5" t="s">
        <v>57</v>
      </c>
      <c r="R1730" s="5" t="s">
        <v>57</v>
      </c>
      <c r="S1730" s="5" t="s">
        <v>37</v>
      </c>
      <c r="T1730" s="5" t="s">
        <v>26</v>
      </c>
      <c r="U1730" s="5" t="s">
        <v>276</v>
      </c>
    </row>
    <row r="1731" hidden="1">
      <c r="A1731" s="15" t="str">
        <f t="shared" si="245"/>
        <v>N16:4g</v>
      </c>
      <c r="B1731" s="15" t="s">
        <v>813</v>
      </c>
      <c r="C1731" s="15">
        <v>1.0</v>
      </c>
      <c r="D1731" s="15">
        <v>6.0</v>
      </c>
      <c r="E1731" s="15">
        <v>4.0</v>
      </c>
      <c r="F1731" s="8" t="s">
        <v>12</v>
      </c>
      <c r="G1731" s="15" t="s">
        <v>23</v>
      </c>
      <c r="H1731" s="15" t="s">
        <v>92</v>
      </c>
      <c r="I1731" s="15" t="s">
        <v>400</v>
      </c>
      <c r="J1731" s="16">
        <v>0.0</v>
      </c>
      <c r="K1731" s="21">
        <v>-222.0</v>
      </c>
      <c r="L1731" s="21">
        <v>-260.0</v>
      </c>
      <c r="M1731" s="21">
        <v>-243.0</v>
      </c>
      <c r="N1731" s="18" t="s">
        <v>281</v>
      </c>
      <c r="O1731" s="13" t="s">
        <v>329</v>
      </c>
      <c r="P1731" s="5" t="s">
        <v>57</v>
      </c>
      <c r="Q1731" s="5" t="s">
        <v>57</v>
      </c>
      <c r="R1731" s="5" t="s">
        <v>57</v>
      </c>
      <c r="S1731" s="5" t="s">
        <v>57</v>
      </c>
      <c r="T1731" s="5" t="s">
        <v>37</v>
      </c>
      <c r="U1731" s="5" t="s">
        <v>26</v>
      </c>
    </row>
    <row r="1732" hidden="1">
      <c r="A1732" s="15" t="str">
        <f>if(OR(G1732="Secondary Relay",G1732="Prime Relay",G1732="Citadel Class Relay"),F1732,join("",if(B1732="East Rim","E",if(B1732="South Rim","S",if(B1732="West Rim","W","N"))),C1732,D1732,":",E1732,if(F1732="S","",F1732)))</f>
        <v>N16:4</v>
      </c>
      <c r="B1732" s="15" t="s">
        <v>813</v>
      </c>
      <c r="C1732" s="15">
        <v>1.0</v>
      </c>
      <c r="D1732" s="15">
        <v>6.0</v>
      </c>
      <c r="E1732" s="15">
        <v>4.0</v>
      </c>
      <c r="F1732" s="8" t="s">
        <v>302</v>
      </c>
      <c r="G1732" s="8" t="s">
        <v>303</v>
      </c>
      <c r="H1732" s="15" t="s">
        <v>278</v>
      </c>
      <c r="I1732" s="8" t="s">
        <v>606</v>
      </c>
      <c r="J1732" s="16"/>
      <c r="K1732" s="21"/>
      <c r="L1732" s="21"/>
      <c r="M1732" s="21"/>
      <c r="N1732" s="18"/>
      <c r="O1732" s="13"/>
      <c r="P1732" t="s">
        <v>57</v>
      </c>
      <c r="Q1732" t="s">
        <v>57</v>
      </c>
      <c r="R1732" t="s">
        <v>57</v>
      </c>
      <c r="S1732" t="s">
        <v>26</v>
      </c>
      <c r="T1732" t="s">
        <v>37</v>
      </c>
      <c r="U1732" t="s">
        <v>26</v>
      </c>
    </row>
    <row r="1733" hidden="1">
      <c r="A1733" s="15" t="str">
        <f t="shared" ref="A1733:A1739" si="246">if(OR(G1733="Secondary Relay",G1733="Prime Relay"),F1733,join("",if(B1733="East Rim","E",if(B1733="South Rim","S",if(B1733="West Rim","W","N"))),C1733,D1733,":",E1733,if(F1733="S","",F1733)))</f>
        <v>N16:5a</v>
      </c>
      <c r="B1733" s="15" t="s">
        <v>813</v>
      </c>
      <c r="C1733" s="15">
        <v>1.0</v>
      </c>
      <c r="D1733" s="15">
        <v>6.0</v>
      </c>
      <c r="E1733" s="15">
        <v>5.0</v>
      </c>
      <c r="F1733" s="8" t="s">
        <v>6</v>
      </c>
      <c r="G1733" s="15" t="s">
        <v>23</v>
      </c>
      <c r="H1733" s="15" t="s">
        <v>288</v>
      </c>
      <c r="I1733" s="15" t="s">
        <v>639</v>
      </c>
      <c r="J1733" s="16">
        <v>1.0</v>
      </c>
      <c r="K1733" s="21">
        <v>1741.0</v>
      </c>
      <c r="L1733" s="21">
        <v>815.0</v>
      </c>
      <c r="M1733" s="21">
        <v>1279.0</v>
      </c>
      <c r="N1733" s="18" t="s">
        <v>26</v>
      </c>
      <c r="O1733" s="13" t="s">
        <v>313</v>
      </c>
      <c r="P1733" s="5" t="s">
        <v>47</v>
      </c>
      <c r="Q1733" s="5" t="s">
        <v>57</v>
      </c>
      <c r="R1733" s="5" t="s">
        <v>47</v>
      </c>
      <c r="S1733" s="5" t="s">
        <v>47</v>
      </c>
      <c r="T1733" s="5" t="s">
        <v>37</v>
      </c>
      <c r="U1733" s="5" t="s">
        <v>26</v>
      </c>
    </row>
    <row r="1734" hidden="1">
      <c r="A1734" s="15" t="str">
        <f t="shared" si="246"/>
        <v>N16:5b</v>
      </c>
      <c r="B1734" s="15" t="s">
        <v>813</v>
      </c>
      <c r="C1734" s="15">
        <v>1.0</v>
      </c>
      <c r="D1734" s="15">
        <v>6.0</v>
      </c>
      <c r="E1734" s="15">
        <v>5.0</v>
      </c>
      <c r="F1734" s="8" t="s">
        <v>7</v>
      </c>
      <c r="G1734" s="15" t="s">
        <v>23</v>
      </c>
      <c r="H1734" s="15" t="s">
        <v>278</v>
      </c>
      <c r="I1734" s="15" t="s">
        <v>967</v>
      </c>
      <c r="J1734" s="16">
        <v>1.0</v>
      </c>
      <c r="K1734" s="21">
        <v>954.0</v>
      </c>
      <c r="L1734" s="21">
        <v>897.0</v>
      </c>
      <c r="M1734" s="21">
        <v>928.0</v>
      </c>
      <c r="N1734" s="18" t="s">
        <v>26</v>
      </c>
      <c r="O1734" s="13" t="s">
        <v>336</v>
      </c>
      <c r="P1734" s="5" t="s">
        <v>276</v>
      </c>
      <c r="Q1734" s="5" t="s">
        <v>276</v>
      </c>
      <c r="R1734" s="5" t="s">
        <v>47</v>
      </c>
      <c r="S1734" s="5" t="s">
        <v>26</v>
      </c>
      <c r="T1734" s="5" t="s">
        <v>26</v>
      </c>
      <c r="U1734" s="5" t="s">
        <v>26</v>
      </c>
    </row>
    <row r="1735" hidden="1">
      <c r="A1735" s="15" t="str">
        <f t="shared" si="246"/>
        <v>N16:5c</v>
      </c>
      <c r="B1735" s="15" t="s">
        <v>813</v>
      </c>
      <c r="C1735" s="15">
        <v>1.0</v>
      </c>
      <c r="D1735" s="15">
        <v>6.0</v>
      </c>
      <c r="E1735" s="15">
        <v>5.0</v>
      </c>
      <c r="F1735" s="8" t="s">
        <v>8</v>
      </c>
      <c r="G1735" s="15" t="s">
        <v>23</v>
      </c>
      <c r="H1735" s="15" t="s">
        <v>87</v>
      </c>
      <c r="I1735" s="15" t="s">
        <v>624</v>
      </c>
      <c r="J1735" s="16">
        <v>0.0</v>
      </c>
      <c r="K1735" s="21">
        <v>23.0</v>
      </c>
      <c r="L1735" s="21">
        <v>17.0</v>
      </c>
      <c r="M1735" s="21">
        <v>22.0</v>
      </c>
      <c r="N1735" s="18">
        <v>0.4</v>
      </c>
      <c r="O1735" s="13" t="s">
        <v>417</v>
      </c>
      <c r="P1735" s="5" t="s">
        <v>57</v>
      </c>
      <c r="Q1735" s="5" t="s">
        <v>311</v>
      </c>
      <c r="R1735" s="5" t="s">
        <v>276</v>
      </c>
      <c r="S1735" s="5" t="s">
        <v>47</v>
      </c>
      <c r="T1735" s="5" t="s">
        <v>26</v>
      </c>
      <c r="U1735" s="5" t="s">
        <v>26</v>
      </c>
    </row>
    <row r="1736" hidden="1">
      <c r="A1736" s="15" t="str">
        <f t="shared" si="246"/>
        <v>N16:5d</v>
      </c>
      <c r="B1736" s="15" t="s">
        <v>813</v>
      </c>
      <c r="C1736" s="15">
        <v>1.0</v>
      </c>
      <c r="D1736" s="15">
        <v>6.0</v>
      </c>
      <c r="E1736" s="15">
        <v>5.0</v>
      </c>
      <c r="F1736" s="8" t="s">
        <v>9</v>
      </c>
      <c r="G1736" s="15" t="s">
        <v>24</v>
      </c>
      <c r="H1736" s="15" t="s">
        <v>87</v>
      </c>
      <c r="I1736" s="15" t="s">
        <v>968</v>
      </c>
      <c r="J1736" s="16">
        <v>2.0</v>
      </c>
      <c r="K1736" s="21">
        <v>6.0</v>
      </c>
      <c r="L1736" s="21">
        <v>-7.0</v>
      </c>
      <c r="M1736" s="21">
        <v>-2.0</v>
      </c>
      <c r="N1736" s="18">
        <v>0.61</v>
      </c>
      <c r="O1736" s="13" t="s">
        <v>297</v>
      </c>
      <c r="P1736" s="5" t="s">
        <v>57</v>
      </c>
      <c r="Q1736" s="5" t="s">
        <v>311</v>
      </c>
      <c r="R1736" s="5" t="s">
        <v>57</v>
      </c>
      <c r="S1736" s="5" t="s">
        <v>37</v>
      </c>
      <c r="T1736" s="5" t="s">
        <v>47</v>
      </c>
      <c r="U1736" s="5" t="s">
        <v>26</v>
      </c>
    </row>
    <row r="1737" hidden="1">
      <c r="A1737" s="15" t="str">
        <f t="shared" si="246"/>
        <v>N16:5e</v>
      </c>
      <c r="B1737" s="15" t="s">
        <v>813</v>
      </c>
      <c r="C1737" s="15">
        <v>1.0</v>
      </c>
      <c r="D1737" s="15">
        <v>6.0</v>
      </c>
      <c r="E1737" s="15">
        <v>5.0</v>
      </c>
      <c r="F1737" s="8" t="s">
        <v>10</v>
      </c>
      <c r="G1737" s="15" t="s">
        <v>23</v>
      </c>
      <c r="H1737" s="15" t="s">
        <v>87</v>
      </c>
      <c r="I1737" s="15" t="s">
        <v>338</v>
      </c>
      <c r="J1737" s="16">
        <v>0.0</v>
      </c>
      <c r="K1737" s="21">
        <v>-2.0</v>
      </c>
      <c r="L1737" s="21">
        <v>-19.0</v>
      </c>
      <c r="M1737" s="21">
        <v>-13.0</v>
      </c>
      <c r="N1737" s="18">
        <v>0.67</v>
      </c>
      <c r="O1737" s="13" t="s">
        <v>417</v>
      </c>
      <c r="P1737" s="5" t="s">
        <v>47</v>
      </c>
      <c r="Q1737" s="5" t="s">
        <v>57</v>
      </c>
      <c r="R1737" s="5" t="s">
        <v>57</v>
      </c>
      <c r="S1737" s="5" t="s">
        <v>276</v>
      </c>
      <c r="T1737" s="5" t="s">
        <v>311</v>
      </c>
      <c r="U1737" s="5" t="s">
        <v>26</v>
      </c>
    </row>
    <row r="1738" hidden="1">
      <c r="A1738" s="15" t="str">
        <f t="shared" si="246"/>
        <v>N16:5f</v>
      </c>
      <c r="B1738" s="15" t="s">
        <v>813</v>
      </c>
      <c r="C1738" s="15">
        <v>1.0</v>
      </c>
      <c r="D1738" s="15">
        <v>6.0</v>
      </c>
      <c r="E1738" s="15">
        <v>5.0</v>
      </c>
      <c r="F1738" s="8" t="s">
        <v>11</v>
      </c>
      <c r="G1738" s="15" t="s">
        <v>22</v>
      </c>
      <c r="H1738" s="15" t="s">
        <v>92</v>
      </c>
      <c r="I1738" s="15" t="s">
        <v>385</v>
      </c>
      <c r="J1738" s="16">
        <v>4.0</v>
      </c>
      <c r="K1738" s="21">
        <v>-68.0</v>
      </c>
      <c r="L1738" s="21">
        <v>-136.0</v>
      </c>
      <c r="M1738" s="21">
        <v>-104.0</v>
      </c>
      <c r="N1738" s="18" t="s">
        <v>26</v>
      </c>
      <c r="O1738" s="13" t="s">
        <v>323</v>
      </c>
      <c r="P1738" s="5" t="s">
        <v>276</v>
      </c>
      <c r="Q1738" s="5" t="s">
        <v>276</v>
      </c>
      <c r="R1738" s="5" t="s">
        <v>57</v>
      </c>
      <c r="S1738" s="5" t="s">
        <v>37</v>
      </c>
      <c r="T1738" s="5" t="s">
        <v>311</v>
      </c>
      <c r="U1738" s="5" t="s">
        <v>26</v>
      </c>
    </row>
    <row r="1739" hidden="1">
      <c r="A1739" s="15" t="str">
        <f t="shared" si="246"/>
        <v>N16:5g</v>
      </c>
      <c r="B1739" s="15" t="s">
        <v>813</v>
      </c>
      <c r="C1739" s="15">
        <v>1.0</v>
      </c>
      <c r="D1739" s="15">
        <v>6.0</v>
      </c>
      <c r="E1739" s="15">
        <v>5.0</v>
      </c>
      <c r="F1739" s="8" t="s">
        <v>12</v>
      </c>
      <c r="G1739" s="15" t="s">
        <v>22</v>
      </c>
      <c r="H1739" s="15" t="s">
        <v>92</v>
      </c>
      <c r="I1739" s="15" t="s">
        <v>456</v>
      </c>
      <c r="J1739" s="16">
        <v>0.0</v>
      </c>
      <c r="K1739" s="21">
        <v>-114.0</v>
      </c>
      <c r="L1739" s="21">
        <v>-132.0</v>
      </c>
      <c r="M1739" s="21">
        <v>-124.0</v>
      </c>
      <c r="N1739" s="18" t="s">
        <v>26</v>
      </c>
      <c r="O1739" s="13" t="s">
        <v>417</v>
      </c>
      <c r="P1739" s="5" t="s">
        <v>47</v>
      </c>
      <c r="Q1739" s="5" t="s">
        <v>276</v>
      </c>
      <c r="R1739" s="5" t="s">
        <v>276</v>
      </c>
      <c r="S1739" s="5" t="s">
        <v>26</v>
      </c>
      <c r="T1739" s="5" t="s">
        <v>26</v>
      </c>
      <c r="U1739" s="5" t="s">
        <v>37</v>
      </c>
    </row>
    <row r="1740" hidden="1">
      <c r="A1740" s="15" t="str">
        <f>if(OR(G1740="Secondary Relay",G1740="Prime Relay",G1740="Citadel Class Relay"),F1740,join("",if(B1740="East Rim","E",if(B1740="South Rim","S",if(B1740="West Rim","W","N"))),C1740,D1740,":",E1740,if(F1740="S","",F1740)))</f>
        <v>N16:5</v>
      </c>
      <c r="B1740" s="15" t="s">
        <v>813</v>
      </c>
      <c r="C1740" s="15">
        <v>1.0</v>
      </c>
      <c r="D1740" s="15">
        <v>6.0</v>
      </c>
      <c r="E1740" s="15">
        <v>5.0</v>
      </c>
      <c r="F1740" s="8" t="s">
        <v>302</v>
      </c>
      <c r="G1740" s="8" t="s">
        <v>303</v>
      </c>
      <c r="H1740" s="15" t="s">
        <v>278</v>
      </c>
      <c r="I1740" s="8" t="s">
        <v>432</v>
      </c>
      <c r="J1740" s="16"/>
      <c r="K1740" s="21"/>
      <c r="L1740" s="21"/>
      <c r="M1740" s="21"/>
      <c r="N1740" s="18"/>
      <c r="O1740" s="13"/>
      <c r="P1740" t="s">
        <v>276</v>
      </c>
      <c r="Q1740" t="s">
        <v>57</v>
      </c>
      <c r="R1740" t="s">
        <v>276</v>
      </c>
      <c r="S1740" t="s">
        <v>37</v>
      </c>
      <c r="T1740" t="s">
        <v>26</v>
      </c>
      <c r="U1740" t="s">
        <v>26</v>
      </c>
    </row>
    <row r="1741" hidden="1">
      <c r="A1741" s="15" t="str">
        <f t="shared" ref="A1741:A1747" si="247">if(OR(G1741="Secondary Relay",G1741="Prime Relay"),F1741,join("",if(B1741="East Rim","E",if(B1741="South Rim","S",if(B1741="West Rim","W","N"))),C1741,D1741,":",E1741,if(F1741="S","",F1741)))</f>
        <v>N20:0a</v>
      </c>
      <c r="B1741" s="15" t="s">
        <v>813</v>
      </c>
      <c r="C1741" s="15">
        <v>2.0</v>
      </c>
      <c r="D1741" s="15">
        <v>0.0</v>
      </c>
      <c r="E1741" s="15">
        <v>0.0</v>
      </c>
      <c r="F1741" s="8" t="s">
        <v>6</v>
      </c>
      <c r="G1741" s="15" t="s">
        <v>23</v>
      </c>
      <c r="H1741" s="15" t="s">
        <v>278</v>
      </c>
      <c r="I1741" s="15" t="s">
        <v>560</v>
      </c>
      <c r="J1741" s="16">
        <v>2.0</v>
      </c>
      <c r="K1741" s="21">
        <v>1412.0</v>
      </c>
      <c r="L1741" s="21">
        <v>1067.0</v>
      </c>
      <c r="M1741" s="21">
        <v>1242.0</v>
      </c>
      <c r="N1741" s="18" t="s">
        <v>26</v>
      </c>
      <c r="O1741" s="13" t="s">
        <v>284</v>
      </c>
      <c r="P1741" s="5" t="s">
        <v>57</v>
      </c>
      <c r="Q1741" s="5" t="s">
        <v>276</v>
      </c>
      <c r="R1741" s="5" t="s">
        <v>57</v>
      </c>
      <c r="S1741" s="5" t="s">
        <v>57</v>
      </c>
      <c r="T1741" s="5" t="s">
        <v>26</v>
      </c>
      <c r="U1741" s="5" t="s">
        <v>26</v>
      </c>
    </row>
    <row r="1742" hidden="1">
      <c r="A1742" s="15" t="str">
        <f t="shared" si="247"/>
        <v>N20:0b</v>
      </c>
      <c r="B1742" s="15" t="s">
        <v>813</v>
      </c>
      <c r="C1742" s="15">
        <v>2.0</v>
      </c>
      <c r="D1742" s="15">
        <v>0.0</v>
      </c>
      <c r="E1742" s="15">
        <v>0.0</v>
      </c>
      <c r="F1742" s="8" t="s">
        <v>7</v>
      </c>
      <c r="G1742" s="15" t="s">
        <v>22</v>
      </c>
      <c r="H1742" s="15" t="s">
        <v>93</v>
      </c>
      <c r="I1742" s="15" t="s">
        <v>969</v>
      </c>
      <c r="J1742" s="16">
        <v>3.0</v>
      </c>
      <c r="K1742" s="21">
        <v>-56.0</v>
      </c>
      <c r="L1742" s="21">
        <v>-95.0</v>
      </c>
      <c r="M1742" s="21">
        <v>-76.0</v>
      </c>
      <c r="N1742" s="18" t="s">
        <v>26</v>
      </c>
      <c r="O1742" s="13" t="s">
        <v>315</v>
      </c>
      <c r="P1742" s="5" t="s">
        <v>37</v>
      </c>
      <c r="Q1742" s="5" t="s">
        <v>57</v>
      </c>
      <c r="R1742" s="5" t="s">
        <v>57</v>
      </c>
      <c r="S1742" s="5" t="s">
        <v>57</v>
      </c>
      <c r="T1742" s="5" t="s">
        <v>26</v>
      </c>
      <c r="U1742" s="5" t="s">
        <v>26</v>
      </c>
    </row>
    <row r="1743" hidden="1">
      <c r="A1743" s="15" t="str">
        <f t="shared" si="247"/>
        <v>N20:0c</v>
      </c>
      <c r="B1743" s="15" t="s">
        <v>813</v>
      </c>
      <c r="C1743" s="15">
        <v>2.0</v>
      </c>
      <c r="D1743" s="15">
        <v>0.0</v>
      </c>
      <c r="E1743" s="15">
        <v>0.0</v>
      </c>
      <c r="F1743" s="8" t="s">
        <v>8</v>
      </c>
      <c r="G1743" s="15" t="s">
        <v>22</v>
      </c>
      <c r="H1743" s="15" t="s">
        <v>93</v>
      </c>
      <c r="I1743" s="15" t="s">
        <v>547</v>
      </c>
      <c r="J1743" s="16">
        <v>12.0</v>
      </c>
      <c r="K1743" s="21">
        <v>-64.0</v>
      </c>
      <c r="L1743" s="21">
        <v>-98.0</v>
      </c>
      <c r="M1743" s="21">
        <v>-83.0</v>
      </c>
      <c r="N1743" s="18" t="s">
        <v>26</v>
      </c>
      <c r="O1743" s="13" t="s">
        <v>419</v>
      </c>
      <c r="P1743" s="5" t="s">
        <v>26</v>
      </c>
      <c r="Q1743" s="5" t="s">
        <v>57</v>
      </c>
      <c r="R1743" s="5" t="s">
        <v>57</v>
      </c>
      <c r="S1743" s="5" t="s">
        <v>47</v>
      </c>
      <c r="T1743" s="5" t="s">
        <v>26</v>
      </c>
      <c r="U1743" s="5" t="s">
        <v>37</v>
      </c>
    </row>
    <row r="1744" hidden="1">
      <c r="A1744" s="15" t="str">
        <f t="shared" si="247"/>
        <v>N20:0d</v>
      </c>
      <c r="B1744" s="15" t="s">
        <v>813</v>
      </c>
      <c r="C1744" s="15">
        <v>2.0</v>
      </c>
      <c r="D1744" s="15">
        <v>0.0</v>
      </c>
      <c r="E1744" s="15">
        <v>0.0</v>
      </c>
      <c r="F1744" s="8" t="s">
        <v>9</v>
      </c>
      <c r="G1744" s="15" t="s">
        <v>22</v>
      </c>
      <c r="H1744" s="15" t="s">
        <v>92</v>
      </c>
      <c r="I1744" s="15" t="s">
        <v>355</v>
      </c>
      <c r="J1744" s="16">
        <v>5.0</v>
      </c>
      <c r="K1744" s="21">
        <v>-109.0</v>
      </c>
      <c r="L1744" s="21">
        <v>-164.0</v>
      </c>
      <c r="M1744" s="21">
        <v>-135.0</v>
      </c>
      <c r="N1744" s="18" t="s">
        <v>26</v>
      </c>
      <c r="O1744" s="13" t="s">
        <v>284</v>
      </c>
      <c r="P1744" s="5" t="s">
        <v>47</v>
      </c>
      <c r="Q1744" s="5" t="s">
        <v>57</v>
      </c>
      <c r="R1744" s="5" t="s">
        <v>276</v>
      </c>
      <c r="S1744" s="5" t="s">
        <v>276</v>
      </c>
      <c r="T1744" s="5" t="s">
        <v>26</v>
      </c>
      <c r="U1744" s="5" t="s">
        <v>26</v>
      </c>
    </row>
    <row r="1745" hidden="1">
      <c r="A1745" s="15" t="str">
        <f t="shared" si="247"/>
        <v>N20:0e</v>
      </c>
      <c r="B1745" s="15" t="s">
        <v>813</v>
      </c>
      <c r="C1745" s="15">
        <v>2.0</v>
      </c>
      <c r="D1745" s="15">
        <v>0.0</v>
      </c>
      <c r="E1745" s="15">
        <v>0.0</v>
      </c>
      <c r="F1745" s="8" t="s">
        <v>10</v>
      </c>
      <c r="G1745" s="15" t="s">
        <v>22</v>
      </c>
      <c r="H1745" s="15" t="s">
        <v>91</v>
      </c>
      <c r="I1745" s="15" t="s">
        <v>479</v>
      </c>
      <c r="J1745" s="16">
        <v>8.0</v>
      </c>
      <c r="K1745" s="21">
        <v>-112.0</v>
      </c>
      <c r="L1745" s="21">
        <v>-136.0</v>
      </c>
      <c r="M1745" s="21">
        <v>-125.0</v>
      </c>
      <c r="N1745" s="18" t="s">
        <v>26</v>
      </c>
      <c r="O1745" s="13" t="s">
        <v>313</v>
      </c>
      <c r="P1745" s="5" t="s">
        <v>47</v>
      </c>
      <c r="Q1745" s="5" t="s">
        <v>57</v>
      </c>
      <c r="R1745" s="5" t="s">
        <v>57</v>
      </c>
      <c r="S1745" s="5" t="s">
        <v>37</v>
      </c>
      <c r="T1745" s="5" t="s">
        <v>26</v>
      </c>
      <c r="U1745" s="5" t="s">
        <v>26</v>
      </c>
    </row>
    <row r="1746" hidden="1">
      <c r="A1746" s="15" t="str">
        <f t="shared" si="247"/>
        <v>N20:0f</v>
      </c>
      <c r="B1746" s="15" t="s">
        <v>813</v>
      </c>
      <c r="C1746" s="15">
        <v>2.0</v>
      </c>
      <c r="D1746" s="15">
        <v>0.0</v>
      </c>
      <c r="E1746" s="15">
        <v>0.0</v>
      </c>
      <c r="F1746" s="8" t="s">
        <v>11</v>
      </c>
      <c r="G1746" s="15" t="s">
        <v>22</v>
      </c>
      <c r="H1746" s="15" t="s">
        <v>92</v>
      </c>
      <c r="I1746" s="15" t="s">
        <v>385</v>
      </c>
      <c r="J1746" s="16">
        <v>5.0</v>
      </c>
      <c r="K1746" s="21">
        <v>-212.0</v>
      </c>
      <c r="L1746" s="21">
        <v>-243.0</v>
      </c>
      <c r="M1746" s="21">
        <v>-230.0</v>
      </c>
      <c r="N1746" s="18" t="s">
        <v>26</v>
      </c>
      <c r="O1746" s="13" t="s">
        <v>290</v>
      </c>
      <c r="P1746" s="5" t="s">
        <v>57</v>
      </c>
      <c r="Q1746" s="5" t="s">
        <v>276</v>
      </c>
      <c r="R1746" s="5" t="s">
        <v>276</v>
      </c>
      <c r="S1746" s="5" t="s">
        <v>276</v>
      </c>
      <c r="T1746" s="5" t="s">
        <v>37</v>
      </c>
      <c r="U1746" s="5" t="s">
        <v>26</v>
      </c>
    </row>
    <row r="1747" hidden="1">
      <c r="A1747" s="15" t="str">
        <f t="shared" si="247"/>
        <v>N20:0g</v>
      </c>
      <c r="B1747" s="15" t="s">
        <v>813</v>
      </c>
      <c r="C1747" s="15">
        <v>2.0</v>
      </c>
      <c r="D1747" s="15">
        <v>0.0</v>
      </c>
      <c r="E1747" s="15">
        <v>0.0</v>
      </c>
      <c r="F1747" s="8" t="s">
        <v>12</v>
      </c>
      <c r="G1747" s="15" t="s">
        <v>22</v>
      </c>
      <c r="H1747" s="15" t="s">
        <v>92</v>
      </c>
      <c r="I1747" s="15" t="s">
        <v>355</v>
      </c>
      <c r="J1747" s="16">
        <v>4.0</v>
      </c>
      <c r="K1747" s="21">
        <v>-227.0</v>
      </c>
      <c r="L1747" s="21">
        <v>-248.0</v>
      </c>
      <c r="M1747" s="21">
        <v>-240.0</v>
      </c>
      <c r="N1747" s="18" t="s">
        <v>26</v>
      </c>
      <c r="O1747" s="13" t="s">
        <v>384</v>
      </c>
      <c r="P1747" s="5" t="s">
        <v>37</v>
      </c>
      <c r="Q1747" s="5" t="s">
        <v>57</v>
      </c>
      <c r="R1747" s="5" t="s">
        <v>57</v>
      </c>
      <c r="S1747" s="5" t="s">
        <v>26</v>
      </c>
      <c r="T1747" s="5" t="s">
        <v>311</v>
      </c>
      <c r="U1747" s="5" t="s">
        <v>26</v>
      </c>
    </row>
    <row r="1748" hidden="1">
      <c r="A1748" s="15" t="str">
        <f t="shared" ref="A1748:A1749" si="248">if(OR(G1748="Secondary Relay",G1748="Prime Relay",G1748="Citadel Class Relay"),F1748,join("",if(B1748="East Rim","E",if(B1748="South Rim","S",if(B1748="West Rim","W","N"))),C1748,D1748,":",E1748,if(F1748="S","",F1748)))</f>
        <v>N20 Secondary Relay</v>
      </c>
      <c r="B1748" s="15" t="s">
        <v>813</v>
      </c>
      <c r="C1748" s="15">
        <v>2.0</v>
      </c>
      <c r="D1748" s="15">
        <v>0.0</v>
      </c>
      <c r="E1748" s="15">
        <v>0.0</v>
      </c>
      <c r="F1748" s="8" t="s">
        <v>970</v>
      </c>
      <c r="G1748" s="8" t="s">
        <v>300</v>
      </c>
      <c r="H1748" s="15"/>
      <c r="I1748" s="8" t="s">
        <v>819</v>
      </c>
      <c r="J1748" s="16"/>
      <c r="K1748" s="21"/>
      <c r="L1748" s="21"/>
      <c r="M1748" s="21"/>
      <c r="N1748" s="18"/>
      <c r="O1748" s="13"/>
    </row>
    <row r="1749" hidden="1">
      <c r="A1749" s="15" t="str">
        <f t="shared" si="248"/>
        <v>N20:0</v>
      </c>
      <c r="B1749" s="15" t="s">
        <v>813</v>
      </c>
      <c r="C1749" s="15">
        <v>2.0</v>
      </c>
      <c r="D1749" s="15">
        <v>0.0</v>
      </c>
      <c r="E1749" s="15">
        <v>0.0</v>
      </c>
      <c r="F1749" s="8" t="s">
        <v>302</v>
      </c>
      <c r="G1749" s="8" t="s">
        <v>303</v>
      </c>
      <c r="H1749" s="15" t="s">
        <v>278</v>
      </c>
      <c r="I1749" s="8" t="s">
        <v>971</v>
      </c>
      <c r="J1749" s="16"/>
      <c r="K1749" s="21"/>
      <c r="L1749" s="21"/>
      <c r="M1749" s="21"/>
      <c r="N1749" s="18"/>
      <c r="O1749" s="13"/>
      <c r="P1749" t="s">
        <v>47</v>
      </c>
      <c r="Q1749" t="s">
        <v>276</v>
      </c>
      <c r="R1749" t="s">
        <v>57</v>
      </c>
      <c r="S1749" t="s">
        <v>37</v>
      </c>
      <c r="T1749" t="s">
        <v>276</v>
      </c>
      <c r="U1749" t="s">
        <v>26</v>
      </c>
    </row>
    <row r="1750" hidden="1">
      <c r="A1750" s="15" t="str">
        <f t="shared" ref="A1750:A1752" si="249">if(OR(G1750="Secondary Relay",G1750="Prime Relay"),F1750,join("",if(B1750="East Rim","E",if(B1750="South Rim","S",if(B1750="West Rim","W","N"))),C1750,D1750,":",E1750,if(F1750="S","",F1750)))</f>
        <v>N20:1a</v>
      </c>
      <c r="B1750" s="15" t="s">
        <v>813</v>
      </c>
      <c r="C1750" s="15">
        <v>2.0</v>
      </c>
      <c r="D1750" s="15">
        <v>0.0</v>
      </c>
      <c r="E1750" s="15">
        <v>1.0</v>
      </c>
      <c r="F1750" s="8" t="s">
        <v>6</v>
      </c>
      <c r="G1750" s="15" t="s">
        <v>24</v>
      </c>
      <c r="H1750" s="15" t="s">
        <v>317</v>
      </c>
      <c r="I1750" s="15" t="s">
        <v>972</v>
      </c>
      <c r="J1750" s="16">
        <v>1.0</v>
      </c>
      <c r="K1750" s="21">
        <v>48.0</v>
      </c>
      <c r="L1750" s="21">
        <v>5.0</v>
      </c>
      <c r="M1750" s="21">
        <v>25.0</v>
      </c>
      <c r="N1750" s="18">
        <v>0.32</v>
      </c>
      <c r="O1750" s="13" t="s">
        <v>336</v>
      </c>
      <c r="P1750" s="5" t="s">
        <v>276</v>
      </c>
      <c r="Q1750" s="5" t="s">
        <v>57</v>
      </c>
      <c r="R1750" s="5" t="s">
        <v>276</v>
      </c>
      <c r="S1750" s="5" t="s">
        <v>26</v>
      </c>
      <c r="T1750" s="5" t="s">
        <v>47</v>
      </c>
      <c r="U1750" s="5" t="s">
        <v>26</v>
      </c>
    </row>
    <row r="1751" hidden="1">
      <c r="A1751" s="15" t="str">
        <f t="shared" si="249"/>
        <v>N20:1b</v>
      </c>
      <c r="B1751" s="15" t="s">
        <v>813</v>
      </c>
      <c r="C1751" s="15">
        <v>2.0</v>
      </c>
      <c r="D1751" s="15">
        <v>0.0</v>
      </c>
      <c r="E1751" s="15">
        <v>1.0</v>
      </c>
      <c r="F1751" s="8" t="s">
        <v>7</v>
      </c>
      <c r="G1751" s="15" t="s">
        <v>22</v>
      </c>
      <c r="H1751" s="15" t="s">
        <v>93</v>
      </c>
      <c r="I1751" s="15" t="s">
        <v>973</v>
      </c>
      <c r="J1751" s="16">
        <v>2.0</v>
      </c>
      <c r="K1751" s="21">
        <v>-52.0</v>
      </c>
      <c r="L1751" s="21">
        <v>-83.0</v>
      </c>
      <c r="M1751" s="21">
        <v>-69.0</v>
      </c>
      <c r="N1751" s="18" t="s">
        <v>26</v>
      </c>
      <c r="O1751" s="13" t="s">
        <v>290</v>
      </c>
      <c r="P1751" s="5" t="s">
        <v>57</v>
      </c>
      <c r="Q1751" s="5" t="s">
        <v>57</v>
      </c>
      <c r="R1751" s="5" t="s">
        <v>57</v>
      </c>
      <c r="S1751" s="5" t="s">
        <v>47</v>
      </c>
      <c r="T1751" s="5" t="s">
        <v>26</v>
      </c>
      <c r="U1751" s="5" t="s">
        <v>26</v>
      </c>
    </row>
    <row r="1752" hidden="1">
      <c r="A1752" s="15" t="str">
        <f t="shared" si="249"/>
        <v>N20:1c</v>
      </c>
      <c r="B1752" s="15" t="s">
        <v>813</v>
      </c>
      <c r="C1752" s="15">
        <v>2.0</v>
      </c>
      <c r="D1752" s="15">
        <v>0.0</v>
      </c>
      <c r="E1752" s="15">
        <v>1.0</v>
      </c>
      <c r="F1752" s="8" t="s">
        <v>8</v>
      </c>
      <c r="G1752" s="15" t="s">
        <v>22</v>
      </c>
      <c r="H1752" s="15" t="s">
        <v>89</v>
      </c>
      <c r="I1752" s="15" t="s">
        <v>422</v>
      </c>
      <c r="J1752" s="16">
        <v>8.0</v>
      </c>
      <c r="K1752" s="21">
        <v>-207.0</v>
      </c>
      <c r="L1752" s="21">
        <v>-253.0</v>
      </c>
      <c r="M1752" s="21">
        <v>-231.0</v>
      </c>
      <c r="N1752" s="18" t="s">
        <v>26</v>
      </c>
      <c r="O1752" s="13" t="s">
        <v>379</v>
      </c>
      <c r="P1752" s="5" t="s">
        <v>276</v>
      </c>
      <c r="Q1752" s="5" t="s">
        <v>57</v>
      </c>
      <c r="R1752" s="5" t="s">
        <v>311</v>
      </c>
      <c r="S1752" s="5" t="s">
        <v>57</v>
      </c>
      <c r="T1752" s="5" t="s">
        <v>26</v>
      </c>
      <c r="U1752" s="5" t="s">
        <v>37</v>
      </c>
    </row>
    <row r="1753" hidden="1">
      <c r="A1753" s="15" t="str">
        <f>if(OR(G1753="Secondary Relay",G1753="Prime Relay",G1753="Citadel Class Relay"),F1753,join("",if(B1753="East Rim","E",if(B1753="South Rim","S",if(B1753="West Rim","W","N"))),C1753,D1753,":",E1753,if(F1753="S","",F1753)))</f>
        <v>N20:1</v>
      </c>
      <c r="B1753" s="15" t="s">
        <v>813</v>
      </c>
      <c r="C1753" s="15">
        <v>2.0</v>
      </c>
      <c r="D1753" s="15">
        <v>0.0</v>
      </c>
      <c r="E1753" s="15">
        <v>1.0</v>
      </c>
      <c r="F1753" s="8" t="s">
        <v>302</v>
      </c>
      <c r="G1753" s="8" t="s">
        <v>303</v>
      </c>
      <c r="H1753" s="15" t="s">
        <v>278</v>
      </c>
      <c r="I1753" s="8" t="s">
        <v>974</v>
      </c>
      <c r="J1753" s="16"/>
      <c r="K1753" s="21"/>
      <c r="L1753" s="21"/>
      <c r="M1753" s="21"/>
      <c r="N1753" s="18"/>
      <c r="O1753" s="13"/>
      <c r="P1753" t="s">
        <v>57</v>
      </c>
      <c r="Q1753" t="s">
        <v>276</v>
      </c>
      <c r="R1753" t="s">
        <v>57</v>
      </c>
      <c r="S1753" t="s">
        <v>311</v>
      </c>
      <c r="T1753" t="s">
        <v>47</v>
      </c>
      <c r="U1753" t="s">
        <v>37</v>
      </c>
    </row>
    <row r="1754" hidden="1">
      <c r="A1754" s="15" t="str">
        <f t="shared" ref="A1754:A1755" si="250">if(OR(G1754="Secondary Relay",G1754="Prime Relay"),F1754,join("",if(B1754="East Rim","E",if(B1754="South Rim","S",if(B1754="West Rim","W","N"))),C1754,D1754,":",E1754,if(F1754="S","",F1754)))</f>
        <v>N20:2a</v>
      </c>
      <c r="B1754" s="15" t="s">
        <v>813</v>
      </c>
      <c r="C1754" s="15">
        <v>2.0</v>
      </c>
      <c r="D1754" s="15">
        <v>0.0</v>
      </c>
      <c r="E1754" s="15">
        <v>2.0</v>
      </c>
      <c r="F1754" s="8" t="s">
        <v>6</v>
      </c>
      <c r="G1754" s="15" t="s">
        <v>23</v>
      </c>
      <c r="H1754" s="15" t="s">
        <v>288</v>
      </c>
      <c r="I1754" s="15" t="s">
        <v>496</v>
      </c>
      <c r="J1754" s="16">
        <v>0.0</v>
      </c>
      <c r="K1754" s="21">
        <v>513.0</v>
      </c>
      <c r="L1754" s="21">
        <v>503.0</v>
      </c>
      <c r="M1754" s="21">
        <v>508.0</v>
      </c>
      <c r="N1754" s="18" t="s">
        <v>26</v>
      </c>
      <c r="O1754" s="13" t="s">
        <v>293</v>
      </c>
      <c r="P1754" s="5" t="s">
        <v>57</v>
      </c>
      <c r="Q1754" s="5" t="s">
        <v>57</v>
      </c>
      <c r="R1754" s="5" t="s">
        <v>57</v>
      </c>
      <c r="S1754" s="5" t="s">
        <v>37</v>
      </c>
      <c r="T1754" s="5" t="s">
        <v>26</v>
      </c>
      <c r="U1754" s="5" t="s">
        <v>26</v>
      </c>
    </row>
    <row r="1755" hidden="1">
      <c r="A1755" s="15" t="str">
        <f t="shared" si="250"/>
        <v>N20:2b</v>
      </c>
      <c r="B1755" s="15" t="s">
        <v>813</v>
      </c>
      <c r="C1755" s="15">
        <v>2.0</v>
      </c>
      <c r="D1755" s="15">
        <v>0.0</v>
      </c>
      <c r="E1755" s="15">
        <v>2.0</v>
      </c>
      <c r="F1755" s="8" t="s">
        <v>7</v>
      </c>
      <c r="G1755" s="15" t="s">
        <v>24</v>
      </c>
      <c r="H1755" s="15" t="s">
        <v>87</v>
      </c>
      <c r="I1755" s="15" t="s">
        <v>452</v>
      </c>
      <c r="J1755" s="16">
        <v>2.0</v>
      </c>
      <c r="K1755" s="21">
        <v>47.0</v>
      </c>
      <c r="L1755" s="21">
        <v>16.0</v>
      </c>
      <c r="M1755" s="21">
        <v>33.0</v>
      </c>
      <c r="N1755" s="18">
        <v>0.5</v>
      </c>
      <c r="O1755" s="13" t="s">
        <v>391</v>
      </c>
      <c r="P1755" s="5" t="s">
        <v>57</v>
      </c>
      <c r="Q1755" s="5" t="s">
        <v>276</v>
      </c>
      <c r="R1755" s="5" t="s">
        <v>276</v>
      </c>
      <c r="S1755" s="5" t="s">
        <v>37</v>
      </c>
      <c r="T1755" s="5" t="s">
        <v>37</v>
      </c>
      <c r="U1755" s="5" t="s">
        <v>47</v>
      </c>
    </row>
    <row r="1756" hidden="1">
      <c r="A1756" s="15" t="str">
        <f>if(OR(G1756="Secondary Relay",G1756="Prime Relay",G1756="Citadel Class Relay"),F1756,join("",if(B1756="East Rim","E",if(B1756="South Rim","S",if(B1756="West Rim","W","N"))),C1756,D1756,":",E1756,if(F1756="S","",F1756)))</f>
        <v>N20:2</v>
      </c>
      <c r="B1756" s="15" t="s">
        <v>813</v>
      </c>
      <c r="C1756" s="15">
        <v>2.0</v>
      </c>
      <c r="D1756" s="15">
        <v>0.0</v>
      </c>
      <c r="E1756" s="15">
        <v>2.0</v>
      </c>
      <c r="F1756" s="8" t="s">
        <v>302</v>
      </c>
      <c r="G1756" s="8" t="s">
        <v>303</v>
      </c>
      <c r="H1756" s="15" t="s">
        <v>278</v>
      </c>
      <c r="I1756" s="8" t="s">
        <v>687</v>
      </c>
      <c r="J1756" s="16"/>
      <c r="K1756" s="21"/>
      <c r="L1756" s="21"/>
      <c r="M1756" s="21"/>
      <c r="N1756" s="18"/>
      <c r="O1756" s="13"/>
      <c r="P1756" t="s">
        <v>37</v>
      </c>
      <c r="Q1756" t="s">
        <v>276</v>
      </c>
      <c r="R1756" t="s">
        <v>276</v>
      </c>
      <c r="S1756" t="s">
        <v>26</v>
      </c>
      <c r="T1756" t="s">
        <v>37</v>
      </c>
      <c r="U1756" t="s">
        <v>37</v>
      </c>
    </row>
    <row r="1757" hidden="1">
      <c r="A1757" s="15" t="str">
        <f t="shared" ref="A1757:A1762" si="251">if(OR(G1757="Secondary Relay",G1757="Prime Relay"),F1757,join("",if(B1757="East Rim","E",if(B1757="South Rim","S",if(B1757="West Rim","W","N"))),C1757,D1757,":",E1757,if(F1757="S","",F1757)))</f>
        <v>N20:3a</v>
      </c>
      <c r="B1757" s="15" t="s">
        <v>813</v>
      </c>
      <c r="C1757" s="15">
        <v>2.0</v>
      </c>
      <c r="D1757" s="15">
        <v>0.0</v>
      </c>
      <c r="E1757" s="15">
        <v>3.0</v>
      </c>
      <c r="F1757" s="8" t="s">
        <v>6</v>
      </c>
      <c r="G1757" s="15" t="s">
        <v>23</v>
      </c>
      <c r="H1757" s="15" t="s">
        <v>278</v>
      </c>
      <c r="I1757" s="15" t="s">
        <v>371</v>
      </c>
      <c r="J1757" s="16">
        <v>0.0</v>
      </c>
      <c r="K1757" s="21">
        <v>36.0</v>
      </c>
      <c r="L1757" s="21">
        <v>0.0</v>
      </c>
      <c r="M1757" s="21">
        <v>20.0</v>
      </c>
      <c r="N1757" s="18" t="s">
        <v>26</v>
      </c>
      <c r="O1757" s="13" t="s">
        <v>329</v>
      </c>
      <c r="P1757" s="5" t="s">
        <v>57</v>
      </c>
      <c r="Q1757" s="5" t="s">
        <v>57</v>
      </c>
      <c r="R1757" s="5" t="s">
        <v>57</v>
      </c>
      <c r="S1757" s="5" t="s">
        <v>47</v>
      </c>
      <c r="T1757" s="5" t="s">
        <v>37</v>
      </c>
      <c r="U1757" s="5" t="s">
        <v>37</v>
      </c>
    </row>
    <row r="1758" hidden="1">
      <c r="A1758" s="15" t="str">
        <f t="shared" si="251"/>
        <v>N20:3b</v>
      </c>
      <c r="B1758" s="15" t="s">
        <v>813</v>
      </c>
      <c r="C1758" s="15">
        <v>2.0</v>
      </c>
      <c r="D1758" s="15">
        <v>0.0</v>
      </c>
      <c r="E1758" s="15">
        <v>3.0</v>
      </c>
      <c r="F1758" s="8" t="s">
        <v>7</v>
      </c>
      <c r="G1758" s="15" t="s">
        <v>24</v>
      </c>
      <c r="H1758" s="15" t="s">
        <v>87</v>
      </c>
      <c r="I1758" s="15" t="s">
        <v>451</v>
      </c>
      <c r="J1758" s="16">
        <v>1.0</v>
      </c>
      <c r="K1758" s="21">
        <v>19.0</v>
      </c>
      <c r="L1758" s="21">
        <v>6.0</v>
      </c>
      <c r="M1758" s="21">
        <v>11.0</v>
      </c>
      <c r="N1758" s="18">
        <v>0.58</v>
      </c>
      <c r="O1758" s="13" t="s">
        <v>297</v>
      </c>
      <c r="P1758" s="5" t="s">
        <v>57</v>
      </c>
      <c r="Q1758" s="5" t="s">
        <v>57</v>
      </c>
      <c r="R1758" s="5" t="s">
        <v>47</v>
      </c>
      <c r="S1758" s="5" t="s">
        <v>26</v>
      </c>
      <c r="T1758" s="5" t="s">
        <v>37</v>
      </c>
      <c r="U1758" s="5" t="s">
        <v>37</v>
      </c>
    </row>
    <row r="1759" hidden="1">
      <c r="A1759" s="15" t="str">
        <f t="shared" si="251"/>
        <v>N20:3c</v>
      </c>
      <c r="B1759" s="15" t="s">
        <v>813</v>
      </c>
      <c r="C1759" s="15">
        <v>2.0</v>
      </c>
      <c r="D1759" s="15">
        <v>0.0</v>
      </c>
      <c r="E1759" s="15">
        <v>3.0</v>
      </c>
      <c r="F1759" s="8" t="s">
        <v>8</v>
      </c>
      <c r="G1759" s="15" t="s">
        <v>24</v>
      </c>
      <c r="H1759" s="15" t="s">
        <v>87</v>
      </c>
      <c r="I1759" s="15" t="s">
        <v>334</v>
      </c>
      <c r="J1759" s="16">
        <v>2.0</v>
      </c>
      <c r="K1759" s="21">
        <v>13.0</v>
      </c>
      <c r="L1759" s="21">
        <v>4.0</v>
      </c>
      <c r="M1759" s="21">
        <v>9.0</v>
      </c>
      <c r="N1759" s="18">
        <v>0.5</v>
      </c>
      <c r="O1759" s="13" t="s">
        <v>408</v>
      </c>
      <c r="P1759" s="5" t="s">
        <v>57</v>
      </c>
      <c r="Q1759" s="5" t="s">
        <v>57</v>
      </c>
      <c r="R1759" s="5" t="s">
        <v>57</v>
      </c>
      <c r="S1759" s="5" t="s">
        <v>26</v>
      </c>
      <c r="T1759" s="5" t="s">
        <v>26</v>
      </c>
      <c r="U1759" s="5" t="s">
        <v>26</v>
      </c>
    </row>
    <row r="1760" hidden="1">
      <c r="A1760" s="15" t="str">
        <f t="shared" si="251"/>
        <v>N20:3d</v>
      </c>
      <c r="B1760" s="15" t="s">
        <v>813</v>
      </c>
      <c r="C1760" s="15">
        <v>2.0</v>
      </c>
      <c r="D1760" s="15">
        <v>0.0</v>
      </c>
      <c r="E1760" s="15">
        <v>3.0</v>
      </c>
      <c r="F1760" s="8" t="s">
        <v>9</v>
      </c>
      <c r="G1760" s="15" t="s">
        <v>22</v>
      </c>
      <c r="H1760" s="15" t="s">
        <v>91</v>
      </c>
      <c r="I1760" s="15" t="s">
        <v>975</v>
      </c>
      <c r="J1760" s="16">
        <v>12.0</v>
      </c>
      <c r="K1760" s="21">
        <v>-65.0</v>
      </c>
      <c r="L1760" s="21">
        <v>-77.0</v>
      </c>
      <c r="M1760" s="21">
        <v>-69.0</v>
      </c>
      <c r="N1760" s="18" t="s">
        <v>26</v>
      </c>
      <c r="O1760" s="13" t="s">
        <v>315</v>
      </c>
      <c r="P1760" s="5" t="s">
        <v>276</v>
      </c>
      <c r="Q1760" s="5" t="s">
        <v>276</v>
      </c>
      <c r="R1760" s="5" t="s">
        <v>276</v>
      </c>
      <c r="S1760" s="5" t="s">
        <v>276</v>
      </c>
      <c r="T1760" s="5" t="s">
        <v>47</v>
      </c>
      <c r="U1760" s="5" t="s">
        <v>26</v>
      </c>
    </row>
    <row r="1761" hidden="1">
      <c r="A1761" s="15" t="str">
        <f t="shared" si="251"/>
        <v>N20:3e</v>
      </c>
      <c r="B1761" s="15" t="s">
        <v>813</v>
      </c>
      <c r="C1761" s="15">
        <v>2.0</v>
      </c>
      <c r="D1761" s="15">
        <v>0.0</v>
      </c>
      <c r="E1761" s="15">
        <v>3.0</v>
      </c>
      <c r="F1761" s="8" t="s">
        <v>10</v>
      </c>
      <c r="G1761" s="15" t="s">
        <v>22</v>
      </c>
      <c r="H1761" s="15" t="s">
        <v>93</v>
      </c>
      <c r="I1761" s="15" t="s">
        <v>635</v>
      </c>
      <c r="J1761" s="16">
        <v>7.0</v>
      </c>
      <c r="K1761" s="21">
        <v>-210.0</v>
      </c>
      <c r="L1761" s="21">
        <v>-221.0</v>
      </c>
      <c r="M1761" s="21">
        <v>-217.0</v>
      </c>
      <c r="N1761" s="18" t="s">
        <v>26</v>
      </c>
      <c r="O1761" s="13" t="s">
        <v>287</v>
      </c>
      <c r="P1761" s="5" t="s">
        <v>276</v>
      </c>
      <c r="Q1761" s="5" t="s">
        <v>57</v>
      </c>
      <c r="R1761" s="5" t="s">
        <v>57</v>
      </c>
      <c r="S1761" s="5" t="s">
        <v>57</v>
      </c>
      <c r="T1761" s="5" t="s">
        <v>37</v>
      </c>
      <c r="U1761" s="5" t="s">
        <v>26</v>
      </c>
    </row>
    <row r="1762" hidden="1">
      <c r="A1762" s="15" t="str">
        <f t="shared" si="251"/>
        <v>N20:3f</v>
      </c>
      <c r="B1762" s="15" t="s">
        <v>813</v>
      </c>
      <c r="C1762" s="15">
        <v>2.0</v>
      </c>
      <c r="D1762" s="15">
        <v>0.0</v>
      </c>
      <c r="E1762" s="15">
        <v>3.0</v>
      </c>
      <c r="F1762" s="8" t="s">
        <v>11</v>
      </c>
      <c r="G1762" s="15" t="s">
        <v>22</v>
      </c>
      <c r="H1762" s="15" t="s">
        <v>92</v>
      </c>
      <c r="I1762" s="15" t="s">
        <v>385</v>
      </c>
      <c r="J1762" s="16">
        <v>5.0</v>
      </c>
      <c r="K1762" s="21">
        <v>-219.0</v>
      </c>
      <c r="L1762" s="21">
        <v>-241.0</v>
      </c>
      <c r="M1762" s="21">
        <v>-230.0</v>
      </c>
      <c r="N1762" s="18" t="s">
        <v>26</v>
      </c>
      <c r="O1762" s="13" t="s">
        <v>379</v>
      </c>
      <c r="P1762" s="5" t="s">
        <v>276</v>
      </c>
      <c r="Q1762" s="5" t="s">
        <v>276</v>
      </c>
      <c r="R1762" s="5" t="s">
        <v>57</v>
      </c>
      <c r="S1762" s="5" t="s">
        <v>57</v>
      </c>
      <c r="T1762" s="5" t="s">
        <v>26</v>
      </c>
      <c r="U1762" s="5" t="s">
        <v>37</v>
      </c>
    </row>
    <row r="1763" hidden="1">
      <c r="A1763" s="15" t="str">
        <f>if(OR(G1763="Secondary Relay",G1763="Prime Relay",G1763="Citadel Class Relay"),F1763,join("",if(B1763="East Rim","E",if(B1763="South Rim","S",if(B1763="West Rim","W","N"))),C1763,D1763,":",E1763,if(F1763="S","",F1763)))</f>
        <v>N20:3</v>
      </c>
      <c r="B1763" s="15" t="s">
        <v>813</v>
      </c>
      <c r="C1763" s="15">
        <v>2.0</v>
      </c>
      <c r="D1763" s="15">
        <v>0.0</v>
      </c>
      <c r="E1763" s="15">
        <v>3.0</v>
      </c>
      <c r="F1763" s="8" t="s">
        <v>302</v>
      </c>
      <c r="G1763" s="8" t="s">
        <v>303</v>
      </c>
      <c r="H1763" s="15" t="s">
        <v>443</v>
      </c>
      <c r="I1763" s="8" t="s">
        <v>728</v>
      </c>
      <c r="J1763" s="16"/>
      <c r="K1763" s="21"/>
      <c r="L1763" s="21"/>
      <c r="M1763" s="21"/>
      <c r="N1763" s="18"/>
      <c r="O1763" s="13"/>
      <c r="P1763" t="s">
        <v>57</v>
      </c>
      <c r="Q1763" t="s">
        <v>276</v>
      </c>
      <c r="R1763" t="s">
        <v>276</v>
      </c>
      <c r="S1763" t="s">
        <v>276</v>
      </c>
      <c r="T1763" t="s">
        <v>26</v>
      </c>
      <c r="U1763" t="s">
        <v>37</v>
      </c>
    </row>
    <row r="1764" hidden="1">
      <c r="A1764" s="15" t="str">
        <f t="shared" ref="A1764:A1770" si="252">if(OR(G1764="Secondary Relay",G1764="Prime Relay"),F1764,join("",if(B1764="East Rim","E",if(B1764="South Rim","S",if(B1764="West Rim","W","N"))),C1764,D1764,":",E1764,if(F1764="S","",F1764)))</f>
        <v>N20:4a</v>
      </c>
      <c r="B1764" s="15" t="s">
        <v>813</v>
      </c>
      <c r="C1764" s="15">
        <v>2.0</v>
      </c>
      <c r="D1764" s="15">
        <v>0.0</v>
      </c>
      <c r="E1764" s="15">
        <v>4.0</v>
      </c>
      <c r="F1764" s="8" t="s">
        <v>6</v>
      </c>
      <c r="G1764" s="15" t="s">
        <v>23</v>
      </c>
      <c r="H1764" s="15" t="s">
        <v>278</v>
      </c>
      <c r="I1764" s="15" t="s">
        <v>699</v>
      </c>
      <c r="J1764" s="16">
        <v>2.0</v>
      </c>
      <c r="K1764" s="21">
        <v>1434.0</v>
      </c>
      <c r="L1764" s="21">
        <v>534.0</v>
      </c>
      <c r="M1764" s="21">
        <v>984.0</v>
      </c>
      <c r="N1764" s="18" t="s">
        <v>26</v>
      </c>
      <c r="O1764" s="13" t="s">
        <v>494</v>
      </c>
      <c r="P1764" s="5" t="s">
        <v>276</v>
      </c>
      <c r="Q1764" s="5" t="s">
        <v>276</v>
      </c>
      <c r="R1764" s="5" t="s">
        <v>57</v>
      </c>
      <c r="S1764" s="5" t="s">
        <v>37</v>
      </c>
      <c r="T1764" s="5" t="s">
        <v>47</v>
      </c>
      <c r="U1764" s="5" t="s">
        <v>37</v>
      </c>
    </row>
    <row r="1765" hidden="1">
      <c r="A1765" s="15" t="str">
        <f t="shared" si="252"/>
        <v>N20:4b</v>
      </c>
      <c r="B1765" s="15" t="s">
        <v>813</v>
      </c>
      <c r="C1765" s="15">
        <v>2.0</v>
      </c>
      <c r="D1765" s="15">
        <v>0.0</v>
      </c>
      <c r="E1765" s="15">
        <v>4.0</v>
      </c>
      <c r="F1765" s="8" t="s">
        <v>7</v>
      </c>
      <c r="G1765" s="15" t="s">
        <v>23</v>
      </c>
      <c r="H1765" s="15" t="s">
        <v>288</v>
      </c>
      <c r="I1765" s="15" t="s">
        <v>289</v>
      </c>
      <c r="J1765" s="16">
        <v>2.0</v>
      </c>
      <c r="K1765" s="21">
        <v>1147.0</v>
      </c>
      <c r="L1765" s="21">
        <v>1000.0</v>
      </c>
      <c r="M1765" s="21">
        <v>1075.0</v>
      </c>
      <c r="N1765" s="18" t="s">
        <v>26</v>
      </c>
      <c r="O1765" s="13" t="s">
        <v>315</v>
      </c>
      <c r="P1765" s="5" t="s">
        <v>57</v>
      </c>
      <c r="Q1765" s="5" t="s">
        <v>57</v>
      </c>
      <c r="R1765" s="5" t="s">
        <v>57</v>
      </c>
      <c r="S1765" s="5" t="s">
        <v>57</v>
      </c>
      <c r="T1765" s="5" t="s">
        <v>26</v>
      </c>
      <c r="U1765" s="5" t="s">
        <v>47</v>
      </c>
    </row>
    <row r="1766" hidden="1">
      <c r="A1766" s="15" t="str">
        <f t="shared" si="252"/>
        <v>N20:4c</v>
      </c>
      <c r="B1766" s="15" t="s">
        <v>813</v>
      </c>
      <c r="C1766" s="15">
        <v>2.0</v>
      </c>
      <c r="D1766" s="15">
        <v>0.0</v>
      </c>
      <c r="E1766" s="15">
        <v>4.0</v>
      </c>
      <c r="F1766" s="8" t="s">
        <v>8</v>
      </c>
      <c r="G1766" s="15" t="s">
        <v>23</v>
      </c>
      <c r="H1766" s="15" t="s">
        <v>93</v>
      </c>
      <c r="I1766" s="15" t="s">
        <v>976</v>
      </c>
      <c r="J1766" s="16">
        <v>2.0</v>
      </c>
      <c r="K1766" s="21">
        <v>249.0</v>
      </c>
      <c r="L1766" s="21">
        <v>-212.0</v>
      </c>
      <c r="M1766" s="21">
        <v>19.0</v>
      </c>
      <c r="N1766" s="18" t="s">
        <v>26</v>
      </c>
      <c r="O1766" s="13" t="s">
        <v>579</v>
      </c>
      <c r="P1766" s="5" t="s">
        <v>57</v>
      </c>
      <c r="Q1766" s="5" t="s">
        <v>57</v>
      </c>
      <c r="R1766" s="5" t="s">
        <v>47</v>
      </c>
      <c r="S1766" s="5" t="s">
        <v>57</v>
      </c>
      <c r="T1766" s="5" t="s">
        <v>47</v>
      </c>
      <c r="U1766" s="5" t="s">
        <v>26</v>
      </c>
    </row>
    <row r="1767" hidden="1">
      <c r="A1767" s="15" t="str">
        <f t="shared" si="252"/>
        <v>N20:4d</v>
      </c>
      <c r="B1767" s="15" t="s">
        <v>813</v>
      </c>
      <c r="C1767" s="15">
        <v>2.0</v>
      </c>
      <c r="D1767" s="15">
        <v>0.0</v>
      </c>
      <c r="E1767" s="15">
        <v>4.0</v>
      </c>
      <c r="F1767" s="8" t="s">
        <v>9</v>
      </c>
      <c r="G1767" s="15" t="s">
        <v>24</v>
      </c>
      <c r="H1767" s="15" t="s">
        <v>87</v>
      </c>
      <c r="I1767" s="15" t="s">
        <v>977</v>
      </c>
      <c r="J1767" s="16">
        <v>1.0</v>
      </c>
      <c r="K1767" s="21">
        <v>23.0</v>
      </c>
      <c r="L1767" s="21">
        <v>-9.0</v>
      </c>
      <c r="M1767" s="21">
        <v>6.0</v>
      </c>
      <c r="N1767" s="18">
        <v>0.84</v>
      </c>
      <c r="O1767" s="13" t="s">
        <v>287</v>
      </c>
      <c r="P1767" s="5" t="s">
        <v>57</v>
      </c>
      <c r="Q1767" s="5" t="s">
        <v>276</v>
      </c>
      <c r="R1767" s="5" t="s">
        <v>276</v>
      </c>
      <c r="S1767" s="5" t="s">
        <v>47</v>
      </c>
      <c r="T1767" s="5" t="s">
        <v>26</v>
      </c>
      <c r="U1767" s="5" t="s">
        <v>26</v>
      </c>
    </row>
    <row r="1768" hidden="1">
      <c r="A1768" s="15" t="str">
        <f t="shared" si="252"/>
        <v>N20:4e</v>
      </c>
      <c r="B1768" s="15" t="s">
        <v>813</v>
      </c>
      <c r="C1768" s="15">
        <v>2.0</v>
      </c>
      <c r="D1768" s="15">
        <v>0.0</v>
      </c>
      <c r="E1768" s="15">
        <v>4.0</v>
      </c>
      <c r="F1768" s="8" t="s">
        <v>10</v>
      </c>
      <c r="G1768" s="15" t="s">
        <v>24</v>
      </c>
      <c r="H1768" s="15" t="s">
        <v>87</v>
      </c>
      <c r="I1768" s="15" t="s">
        <v>352</v>
      </c>
      <c r="J1768" s="16">
        <v>1.0</v>
      </c>
      <c r="K1768" s="21">
        <v>8.0</v>
      </c>
      <c r="L1768" s="21">
        <v>6.0</v>
      </c>
      <c r="M1768" s="21">
        <v>9.0</v>
      </c>
      <c r="N1768" s="18">
        <v>0.7</v>
      </c>
      <c r="O1768" s="13" t="s">
        <v>293</v>
      </c>
      <c r="P1768" s="5" t="s">
        <v>47</v>
      </c>
      <c r="Q1768" s="5" t="s">
        <v>57</v>
      </c>
      <c r="R1768" s="5" t="s">
        <v>276</v>
      </c>
      <c r="S1768" s="5" t="s">
        <v>47</v>
      </c>
      <c r="T1768" s="5" t="s">
        <v>37</v>
      </c>
      <c r="U1768" s="5" t="s">
        <v>26</v>
      </c>
    </row>
    <row r="1769" hidden="1">
      <c r="A1769" s="15" t="str">
        <f t="shared" si="252"/>
        <v>N20:4f</v>
      </c>
      <c r="B1769" s="15" t="s">
        <v>813</v>
      </c>
      <c r="C1769" s="15">
        <v>2.0</v>
      </c>
      <c r="D1769" s="15">
        <v>0.0</v>
      </c>
      <c r="E1769" s="15">
        <v>4.0</v>
      </c>
      <c r="F1769" s="8" t="s">
        <v>11</v>
      </c>
      <c r="G1769" s="15" t="s">
        <v>22</v>
      </c>
      <c r="H1769" s="15" t="s">
        <v>92</v>
      </c>
      <c r="I1769" s="15" t="s">
        <v>328</v>
      </c>
      <c r="J1769" s="16">
        <v>0.0</v>
      </c>
      <c r="K1769" s="21">
        <v>-111.0</v>
      </c>
      <c r="L1769" s="21">
        <v>-118.0</v>
      </c>
      <c r="M1769" s="21">
        <v>-113.0</v>
      </c>
      <c r="N1769" s="18" t="s">
        <v>26</v>
      </c>
      <c r="O1769" s="13" t="s">
        <v>290</v>
      </c>
      <c r="P1769" s="5" t="s">
        <v>57</v>
      </c>
      <c r="Q1769" s="5" t="s">
        <v>276</v>
      </c>
      <c r="R1769" s="5" t="s">
        <v>26</v>
      </c>
      <c r="S1769" s="5" t="s">
        <v>37</v>
      </c>
      <c r="T1769" s="5" t="s">
        <v>26</v>
      </c>
      <c r="U1769" s="5" t="s">
        <v>26</v>
      </c>
    </row>
    <row r="1770" hidden="1">
      <c r="A1770" s="15" t="str">
        <f t="shared" si="252"/>
        <v>N20:4g</v>
      </c>
      <c r="B1770" s="15" t="s">
        <v>813</v>
      </c>
      <c r="C1770" s="15">
        <v>2.0</v>
      </c>
      <c r="D1770" s="15">
        <v>0.0</v>
      </c>
      <c r="E1770" s="15">
        <v>4.0</v>
      </c>
      <c r="F1770" s="8" t="s">
        <v>12</v>
      </c>
      <c r="G1770" s="15" t="s">
        <v>22</v>
      </c>
      <c r="H1770" s="15" t="s">
        <v>93</v>
      </c>
      <c r="I1770" s="15" t="s">
        <v>978</v>
      </c>
      <c r="J1770" s="16">
        <v>12.0</v>
      </c>
      <c r="K1770" s="21">
        <v>-257.0</v>
      </c>
      <c r="L1770" s="21">
        <v>-260.0</v>
      </c>
      <c r="M1770" s="21">
        <v>-257.0</v>
      </c>
      <c r="N1770" s="18" t="s">
        <v>26</v>
      </c>
      <c r="O1770" s="13" t="s">
        <v>275</v>
      </c>
      <c r="P1770" s="5" t="s">
        <v>57</v>
      </c>
      <c r="Q1770" s="5" t="s">
        <v>37</v>
      </c>
      <c r="R1770" s="5" t="s">
        <v>57</v>
      </c>
      <c r="S1770" s="5" t="s">
        <v>276</v>
      </c>
      <c r="T1770" s="5" t="s">
        <v>37</v>
      </c>
      <c r="U1770" s="5" t="s">
        <v>37</v>
      </c>
    </row>
    <row r="1771" hidden="1">
      <c r="A1771" s="15" t="str">
        <f>if(OR(G1771="Secondary Relay",G1771="Prime Relay",G1771="Citadel Class Relay"),F1771,join("",if(B1771="East Rim","E",if(B1771="South Rim","S",if(B1771="West Rim","W","N"))),C1771,D1771,":",E1771,if(F1771="S","",F1771)))</f>
        <v>N20:4</v>
      </c>
      <c r="B1771" s="15" t="s">
        <v>813</v>
      </c>
      <c r="C1771" s="15">
        <v>2.0</v>
      </c>
      <c r="D1771" s="15">
        <v>0.0</v>
      </c>
      <c r="E1771" s="15">
        <v>4.0</v>
      </c>
      <c r="F1771" s="8" t="s">
        <v>302</v>
      </c>
      <c r="G1771" s="8" t="s">
        <v>303</v>
      </c>
      <c r="H1771" s="15" t="s">
        <v>278</v>
      </c>
      <c r="I1771" s="8" t="s">
        <v>582</v>
      </c>
      <c r="J1771" s="16"/>
      <c r="K1771" s="21"/>
      <c r="L1771" s="21"/>
      <c r="M1771" s="21"/>
      <c r="N1771" s="18"/>
      <c r="O1771" s="13"/>
      <c r="P1771" t="s">
        <v>57</v>
      </c>
      <c r="Q1771" t="s">
        <v>276</v>
      </c>
      <c r="R1771" t="s">
        <v>276</v>
      </c>
      <c r="S1771" t="s">
        <v>47</v>
      </c>
      <c r="T1771" t="s">
        <v>26</v>
      </c>
      <c r="U1771" t="s">
        <v>26</v>
      </c>
    </row>
    <row r="1772" hidden="1">
      <c r="A1772" s="15" t="str">
        <f t="shared" ref="A1772:A1777" si="253">if(OR(G1772="Secondary Relay",G1772="Prime Relay"),F1772,join("",if(B1772="East Rim","E",if(B1772="South Rim","S",if(B1772="West Rim","W","N"))),C1772,D1772,":",E1772,if(F1772="S","",F1772)))</f>
        <v>N20:5a</v>
      </c>
      <c r="B1772" s="15" t="s">
        <v>813</v>
      </c>
      <c r="C1772" s="15">
        <v>2.0</v>
      </c>
      <c r="D1772" s="15">
        <v>0.0</v>
      </c>
      <c r="E1772" s="15">
        <v>5.0</v>
      </c>
      <c r="F1772" s="8" t="s">
        <v>6</v>
      </c>
      <c r="G1772" s="15" t="s">
        <v>23</v>
      </c>
      <c r="H1772" s="15" t="s">
        <v>291</v>
      </c>
      <c r="I1772" s="15" t="s">
        <v>511</v>
      </c>
      <c r="J1772" s="16">
        <v>2.0</v>
      </c>
      <c r="K1772" s="21">
        <v>213.0</v>
      </c>
      <c r="L1772" s="21">
        <v>-216.0</v>
      </c>
      <c r="M1772" s="21">
        <v>0.0</v>
      </c>
      <c r="N1772" s="18" t="s">
        <v>26</v>
      </c>
      <c r="O1772" s="13" t="s">
        <v>284</v>
      </c>
      <c r="P1772" s="5" t="s">
        <v>57</v>
      </c>
      <c r="Q1772" s="5" t="s">
        <v>57</v>
      </c>
      <c r="R1772" s="5" t="s">
        <v>57</v>
      </c>
      <c r="S1772" s="5" t="s">
        <v>47</v>
      </c>
      <c r="T1772" s="5" t="s">
        <v>26</v>
      </c>
      <c r="U1772" s="5" t="s">
        <v>47</v>
      </c>
    </row>
    <row r="1773" hidden="1">
      <c r="A1773" s="15" t="str">
        <f t="shared" si="253"/>
        <v>N20:5b</v>
      </c>
      <c r="B1773" s="15" t="s">
        <v>813</v>
      </c>
      <c r="C1773" s="15">
        <v>2.0</v>
      </c>
      <c r="D1773" s="15">
        <v>0.0</v>
      </c>
      <c r="E1773" s="15">
        <v>5.0</v>
      </c>
      <c r="F1773" s="8" t="s">
        <v>7</v>
      </c>
      <c r="G1773" s="15" t="s">
        <v>23</v>
      </c>
      <c r="H1773" s="15" t="s">
        <v>291</v>
      </c>
      <c r="I1773" s="15" t="s">
        <v>738</v>
      </c>
      <c r="J1773" s="16">
        <v>0.0</v>
      </c>
      <c r="K1773" s="21">
        <v>160.0</v>
      </c>
      <c r="L1773" s="21">
        <v>-199.0</v>
      </c>
      <c r="M1773" s="21">
        <v>-22.0</v>
      </c>
      <c r="N1773" s="18" t="s">
        <v>26</v>
      </c>
      <c r="O1773" s="13" t="s">
        <v>313</v>
      </c>
      <c r="P1773" s="5" t="s">
        <v>37</v>
      </c>
      <c r="Q1773" s="5" t="s">
        <v>57</v>
      </c>
      <c r="R1773" s="5" t="s">
        <v>57</v>
      </c>
      <c r="S1773" s="5" t="s">
        <v>26</v>
      </c>
      <c r="T1773" s="5" t="s">
        <v>47</v>
      </c>
      <c r="U1773" s="5" t="s">
        <v>26</v>
      </c>
    </row>
    <row r="1774" hidden="1">
      <c r="A1774" s="15" t="str">
        <f t="shared" si="253"/>
        <v>N20:5c</v>
      </c>
      <c r="B1774" s="15" t="s">
        <v>813</v>
      </c>
      <c r="C1774" s="15">
        <v>2.0</v>
      </c>
      <c r="D1774" s="15">
        <v>0.0</v>
      </c>
      <c r="E1774" s="15">
        <v>5.0</v>
      </c>
      <c r="F1774" s="8" t="s">
        <v>8</v>
      </c>
      <c r="G1774" s="15" t="s">
        <v>22</v>
      </c>
      <c r="H1774" s="15" t="s">
        <v>87</v>
      </c>
      <c r="I1774" s="15" t="s">
        <v>416</v>
      </c>
      <c r="J1774" s="16">
        <v>0.0</v>
      </c>
      <c r="K1774" s="21">
        <v>-3.0</v>
      </c>
      <c r="L1774" s="21">
        <v>-59.0</v>
      </c>
      <c r="M1774" s="21">
        <v>-32.0</v>
      </c>
      <c r="N1774" s="18" t="s">
        <v>26</v>
      </c>
      <c r="O1774" s="13" t="s">
        <v>379</v>
      </c>
      <c r="P1774" s="5" t="s">
        <v>26</v>
      </c>
      <c r="Q1774" s="5" t="s">
        <v>57</v>
      </c>
      <c r="R1774" s="5" t="s">
        <v>276</v>
      </c>
      <c r="S1774" s="5" t="s">
        <v>47</v>
      </c>
      <c r="T1774" s="5" t="s">
        <v>26</v>
      </c>
      <c r="U1774" s="5" t="s">
        <v>26</v>
      </c>
    </row>
    <row r="1775" hidden="1">
      <c r="A1775" s="15" t="str">
        <f t="shared" si="253"/>
        <v>N20:5d</v>
      </c>
      <c r="B1775" s="15" t="s">
        <v>813</v>
      </c>
      <c r="C1775" s="15">
        <v>2.0</v>
      </c>
      <c r="D1775" s="15">
        <v>0.0</v>
      </c>
      <c r="E1775" s="15">
        <v>5.0</v>
      </c>
      <c r="F1775" s="8" t="s">
        <v>9</v>
      </c>
      <c r="G1775" s="15" t="s">
        <v>22</v>
      </c>
      <c r="H1775" s="15" t="s">
        <v>87</v>
      </c>
      <c r="I1775" s="15" t="s">
        <v>442</v>
      </c>
      <c r="J1775" s="16">
        <v>4.0</v>
      </c>
      <c r="K1775" s="21">
        <v>-11.0</v>
      </c>
      <c r="L1775" s="21">
        <v>-15.0</v>
      </c>
      <c r="M1775" s="21">
        <v>-13.0</v>
      </c>
      <c r="N1775" s="18" t="s">
        <v>26</v>
      </c>
      <c r="O1775" s="13" t="s">
        <v>275</v>
      </c>
      <c r="P1775" s="5" t="s">
        <v>276</v>
      </c>
      <c r="Q1775" s="5" t="s">
        <v>276</v>
      </c>
      <c r="R1775" s="5" t="s">
        <v>311</v>
      </c>
      <c r="S1775" s="5" t="s">
        <v>26</v>
      </c>
      <c r="T1775" s="5" t="s">
        <v>37</v>
      </c>
      <c r="U1775" s="5" t="s">
        <v>26</v>
      </c>
    </row>
    <row r="1776" hidden="1">
      <c r="A1776" s="15" t="str">
        <f t="shared" si="253"/>
        <v>N20:5e</v>
      </c>
      <c r="B1776" s="15" t="s">
        <v>813</v>
      </c>
      <c r="C1776" s="15">
        <v>2.0</v>
      </c>
      <c r="D1776" s="15">
        <v>0.0</v>
      </c>
      <c r="E1776" s="15">
        <v>5.0</v>
      </c>
      <c r="F1776" s="8" t="s">
        <v>10</v>
      </c>
      <c r="G1776" s="15" t="s">
        <v>22</v>
      </c>
      <c r="H1776" s="15" t="s">
        <v>93</v>
      </c>
      <c r="I1776" s="15" t="s">
        <v>979</v>
      </c>
      <c r="J1776" s="16">
        <v>14.0</v>
      </c>
      <c r="K1776" s="21">
        <v>-58.0</v>
      </c>
      <c r="L1776" s="21">
        <v>-121.0</v>
      </c>
      <c r="M1776" s="21">
        <v>-91.0</v>
      </c>
      <c r="N1776" s="18" t="s">
        <v>26</v>
      </c>
      <c r="O1776" s="13" t="s">
        <v>415</v>
      </c>
      <c r="P1776" s="5" t="s">
        <v>311</v>
      </c>
      <c r="Q1776" s="5" t="s">
        <v>276</v>
      </c>
      <c r="R1776" s="5" t="s">
        <v>276</v>
      </c>
      <c r="S1776" s="5" t="s">
        <v>26</v>
      </c>
      <c r="T1776" s="5" t="s">
        <v>37</v>
      </c>
      <c r="U1776" s="5" t="s">
        <v>26</v>
      </c>
    </row>
    <row r="1777" hidden="1">
      <c r="A1777" s="15" t="str">
        <f t="shared" si="253"/>
        <v>N20:5f</v>
      </c>
      <c r="B1777" s="15" t="s">
        <v>813</v>
      </c>
      <c r="C1777" s="15">
        <v>2.0</v>
      </c>
      <c r="D1777" s="15">
        <v>0.0</v>
      </c>
      <c r="E1777" s="15">
        <v>5.0</v>
      </c>
      <c r="F1777" s="8" t="s">
        <v>11</v>
      </c>
      <c r="G1777" s="15" t="s">
        <v>22</v>
      </c>
      <c r="H1777" s="15" t="s">
        <v>93</v>
      </c>
      <c r="I1777" s="15" t="s">
        <v>810</v>
      </c>
      <c r="J1777" s="16">
        <v>4.0</v>
      </c>
      <c r="K1777" s="21">
        <v>-59.0</v>
      </c>
      <c r="L1777" s="21">
        <v>-107.0</v>
      </c>
      <c r="M1777" s="21">
        <v>-85.0</v>
      </c>
      <c r="N1777" s="18" t="s">
        <v>26</v>
      </c>
      <c r="O1777" s="13" t="s">
        <v>310</v>
      </c>
      <c r="P1777" s="5" t="s">
        <v>47</v>
      </c>
      <c r="Q1777" s="5" t="s">
        <v>57</v>
      </c>
      <c r="R1777" s="5" t="s">
        <v>26</v>
      </c>
      <c r="S1777" s="5" t="s">
        <v>26</v>
      </c>
      <c r="T1777" s="5" t="s">
        <v>26</v>
      </c>
      <c r="U1777" s="5" t="s">
        <v>37</v>
      </c>
    </row>
    <row r="1778" hidden="1">
      <c r="A1778" s="15" t="str">
        <f>if(OR(G1778="Secondary Relay",G1778="Prime Relay",G1778="Citadel Class Relay"),F1778,join("",if(B1778="East Rim","E",if(B1778="South Rim","S",if(B1778="West Rim","W","N"))),C1778,D1778,":",E1778,if(F1778="S","",F1778)))</f>
        <v>N20:5</v>
      </c>
      <c r="B1778" s="15" t="s">
        <v>813</v>
      </c>
      <c r="C1778" s="15">
        <v>2.0</v>
      </c>
      <c r="D1778" s="15">
        <v>0.0</v>
      </c>
      <c r="E1778" s="15">
        <v>5.0</v>
      </c>
      <c r="F1778" s="8" t="s">
        <v>302</v>
      </c>
      <c r="G1778" s="8" t="s">
        <v>303</v>
      </c>
      <c r="H1778" s="15" t="s">
        <v>278</v>
      </c>
      <c r="I1778" s="8" t="s">
        <v>460</v>
      </c>
      <c r="J1778" s="16"/>
      <c r="K1778" s="21"/>
      <c r="L1778" s="21"/>
      <c r="M1778" s="21"/>
      <c r="N1778" s="18"/>
      <c r="O1778" s="13"/>
      <c r="P1778" t="s">
        <v>276</v>
      </c>
      <c r="Q1778" t="s">
        <v>276</v>
      </c>
      <c r="R1778" t="s">
        <v>311</v>
      </c>
      <c r="S1778" t="s">
        <v>57</v>
      </c>
      <c r="T1778" t="s">
        <v>37</v>
      </c>
      <c r="U1778" t="s">
        <v>26</v>
      </c>
    </row>
    <row r="1779" hidden="1">
      <c r="A1779" s="15" t="str">
        <f>if(OR(G1779="Secondary Relay",G1779="Prime Relay"),F1779,join("",if(B1779="East Rim","E",if(B1779="South Rim","S",if(B1779="West Rim","W","N"))),C1779,D1779,":",E1779,if(F1779="S","",F1779)))</f>
        <v>N20:6a</v>
      </c>
      <c r="B1779" s="15" t="s">
        <v>813</v>
      </c>
      <c r="C1779" s="15">
        <v>2.0</v>
      </c>
      <c r="D1779" s="15">
        <v>0.0</v>
      </c>
      <c r="E1779" s="15">
        <v>6.0</v>
      </c>
      <c r="F1779" s="8" t="s">
        <v>6</v>
      </c>
      <c r="G1779" s="15" t="s">
        <v>22</v>
      </c>
      <c r="H1779" s="15" t="s">
        <v>93</v>
      </c>
      <c r="I1779" s="15" t="s">
        <v>980</v>
      </c>
      <c r="J1779" s="16">
        <v>15.0</v>
      </c>
      <c r="K1779" s="21">
        <v>-101.0</v>
      </c>
      <c r="L1779" s="21">
        <v>-172.0</v>
      </c>
      <c r="M1779" s="21">
        <v>-135.0</v>
      </c>
      <c r="N1779" s="18" t="s">
        <v>26</v>
      </c>
      <c r="O1779" s="13" t="s">
        <v>384</v>
      </c>
      <c r="P1779" s="5" t="s">
        <v>276</v>
      </c>
      <c r="Q1779" s="5" t="s">
        <v>57</v>
      </c>
      <c r="R1779" s="5" t="s">
        <v>57</v>
      </c>
      <c r="S1779" s="5" t="s">
        <v>37</v>
      </c>
      <c r="T1779" s="5" t="s">
        <v>26</v>
      </c>
      <c r="U1779" s="5" t="s">
        <v>37</v>
      </c>
    </row>
    <row r="1780" hidden="1">
      <c r="A1780" s="15" t="str">
        <f>if(OR(G1780="Secondary Relay",G1780="Prime Relay",G1780="Citadel Class Relay"),F1780,join("",if(B1780="East Rim","E",if(B1780="South Rim","S",if(B1780="West Rim","W","N"))),C1780,D1780,":",E1780,if(F1780="S","",F1780)))</f>
        <v>N20:6</v>
      </c>
      <c r="B1780" s="15" t="s">
        <v>813</v>
      </c>
      <c r="C1780" s="15">
        <v>2.0</v>
      </c>
      <c r="D1780" s="15">
        <v>0.0</v>
      </c>
      <c r="E1780" s="15">
        <v>6.0</v>
      </c>
      <c r="F1780" s="8" t="s">
        <v>302</v>
      </c>
      <c r="G1780" s="8" t="s">
        <v>303</v>
      </c>
      <c r="H1780" s="15" t="s">
        <v>278</v>
      </c>
      <c r="I1780" s="8" t="s">
        <v>981</v>
      </c>
      <c r="J1780" s="16"/>
      <c r="K1780" s="21"/>
      <c r="L1780" s="21"/>
      <c r="M1780" s="21"/>
      <c r="N1780" s="18"/>
      <c r="O1780" s="13"/>
      <c r="P1780" t="s">
        <v>276</v>
      </c>
      <c r="Q1780" t="s">
        <v>57</v>
      </c>
      <c r="R1780" t="s">
        <v>37</v>
      </c>
      <c r="S1780" t="s">
        <v>26</v>
      </c>
      <c r="T1780" t="s">
        <v>26</v>
      </c>
      <c r="U1780" t="s">
        <v>37</v>
      </c>
    </row>
    <row r="1781" hidden="1">
      <c r="A1781" s="15" t="str">
        <f t="shared" ref="A1781:A1788" si="254">if(OR(G1781="Secondary Relay",G1781="Prime Relay"),F1781,join("",if(B1781="East Rim","E",if(B1781="South Rim","S",if(B1781="West Rim","W","N"))),C1781,D1781,":",E1781,if(F1781="S","",F1781)))</f>
        <v>N20:7a</v>
      </c>
      <c r="B1781" s="15" t="s">
        <v>813</v>
      </c>
      <c r="C1781" s="15">
        <v>2.0</v>
      </c>
      <c r="D1781" s="15">
        <v>0.0</v>
      </c>
      <c r="E1781" s="15">
        <v>7.0</v>
      </c>
      <c r="F1781" s="8" t="s">
        <v>6</v>
      </c>
      <c r="G1781" s="15" t="s">
        <v>23</v>
      </c>
      <c r="H1781" s="15" t="s">
        <v>93</v>
      </c>
      <c r="I1781" s="15" t="s">
        <v>574</v>
      </c>
      <c r="J1781" s="16">
        <v>0.0</v>
      </c>
      <c r="K1781" s="21">
        <v>1169.0</v>
      </c>
      <c r="L1781" s="21">
        <v>363.0</v>
      </c>
      <c r="M1781" s="21">
        <v>766.0</v>
      </c>
      <c r="N1781" s="18" t="s">
        <v>26</v>
      </c>
      <c r="O1781" s="13" t="s">
        <v>323</v>
      </c>
      <c r="P1781" s="5" t="s">
        <v>57</v>
      </c>
      <c r="Q1781" s="5" t="s">
        <v>276</v>
      </c>
      <c r="R1781" s="5" t="s">
        <v>276</v>
      </c>
      <c r="S1781" s="5" t="s">
        <v>26</v>
      </c>
      <c r="T1781" s="5" t="s">
        <v>26</v>
      </c>
      <c r="U1781" s="5" t="s">
        <v>26</v>
      </c>
    </row>
    <row r="1782" hidden="1">
      <c r="A1782" s="15" t="str">
        <f t="shared" si="254"/>
        <v>N20:7b</v>
      </c>
      <c r="B1782" s="15" t="s">
        <v>813</v>
      </c>
      <c r="C1782" s="15">
        <v>2.0</v>
      </c>
      <c r="D1782" s="15">
        <v>0.0</v>
      </c>
      <c r="E1782" s="15">
        <v>7.0</v>
      </c>
      <c r="F1782" s="8" t="s">
        <v>7</v>
      </c>
      <c r="G1782" s="15" t="s">
        <v>23</v>
      </c>
      <c r="H1782" s="15" t="s">
        <v>291</v>
      </c>
      <c r="I1782" s="15" t="s">
        <v>646</v>
      </c>
      <c r="J1782" s="16">
        <v>1.0</v>
      </c>
      <c r="K1782" s="21">
        <v>875.0</v>
      </c>
      <c r="L1782" s="21">
        <v>603.0</v>
      </c>
      <c r="M1782" s="21">
        <v>741.0</v>
      </c>
      <c r="N1782" s="18" t="s">
        <v>26</v>
      </c>
      <c r="O1782" s="13" t="s">
        <v>426</v>
      </c>
      <c r="P1782" s="5" t="s">
        <v>276</v>
      </c>
      <c r="Q1782" s="5" t="s">
        <v>276</v>
      </c>
      <c r="R1782" s="5" t="s">
        <v>311</v>
      </c>
      <c r="S1782" s="5" t="s">
        <v>37</v>
      </c>
      <c r="T1782" s="5" t="s">
        <v>26</v>
      </c>
      <c r="U1782" s="5" t="s">
        <v>26</v>
      </c>
    </row>
    <row r="1783" hidden="1">
      <c r="A1783" s="15" t="str">
        <f t="shared" si="254"/>
        <v>N20:7c</v>
      </c>
      <c r="B1783" s="15" t="s">
        <v>813</v>
      </c>
      <c r="C1783" s="15">
        <v>2.0</v>
      </c>
      <c r="D1783" s="15">
        <v>0.0</v>
      </c>
      <c r="E1783" s="15">
        <v>7.0</v>
      </c>
      <c r="F1783" s="8" t="s">
        <v>8</v>
      </c>
      <c r="G1783" s="15" t="s">
        <v>23</v>
      </c>
      <c r="H1783" s="15" t="s">
        <v>291</v>
      </c>
      <c r="I1783" s="15" t="s">
        <v>982</v>
      </c>
      <c r="J1783" s="16">
        <v>2.0</v>
      </c>
      <c r="K1783" s="21">
        <v>196.0</v>
      </c>
      <c r="L1783" s="21">
        <v>107.0</v>
      </c>
      <c r="M1783" s="21">
        <v>152.0</v>
      </c>
      <c r="N1783" s="18" t="s">
        <v>26</v>
      </c>
      <c r="O1783" s="13" t="s">
        <v>494</v>
      </c>
      <c r="P1783" s="5" t="s">
        <v>37</v>
      </c>
      <c r="Q1783" s="5" t="s">
        <v>57</v>
      </c>
      <c r="R1783" s="5" t="s">
        <v>57</v>
      </c>
      <c r="S1783" s="5" t="s">
        <v>26</v>
      </c>
      <c r="T1783" s="5" t="s">
        <v>26</v>
      </c>
      <c r="U1783" s="5" t="s">
        <v>26</v>
      </c>
    </row>
    <row r="1784" hidden="1">
      <c r="A1784" s="15" t="str">
        <f t="shared" si="254"/>
        <v>N20:7d</v>
      </c>
      <c r="B1784" s="15" t="s">
        <v>813</v>
      </c>
      <c r="C1784" s="15">
        <v>2.0</v>
      </c>
      <c r="D1784" s="15">
        <v>0.0</v>
      </c>
      <c r="E1784" s="15">
        <v>7.0</v>
      </c>
      <c r="F1784" s="8" t="s">
        <v>9</v>
      </c>
      <c r="G1784" s="15" t="s">
        <v>22</v>
      </c>
      <c r="H1784" s="15" t="s">
        <v>90</v>
      </c>
      <c r="I1784" s="15" t="s">
        <v>461</v>
      </c>
      <c r="J1784" s="16">
        <v>5.0</v>
      </c>
      <c r="K1784" s="21">
        <v>-19.0</v>
      </c>
      <c r="L1784" s="21">
        <v>-23.0</v>
      </c>
      <c r="M1784" s="21">
        <v>-23.0</v>
      </c>
      <c r="N1784" s="18" t="s">
        <v>26</v>
      </c>
      <c r="O1784" s="13" t="s">
        <v>354</v>
      </c>
      <c r="P1784" s="5" t="s">
        <v>276</v>
      </c>
      <c r="Q1784" s="5" t="s">
        <v>57</v>
      </c>
      <c r="R1784" s="5" t="s">
        <v>276</v>
      </c>
      <c r="S1784" s="5" t="s">
        <v>276</v>
      </c>
      <c r="T1784" s="5" t="s">
        <v>37</v>
      </c>
      <c r="U1784" s="5" t="s">
        <v>26</v>
      </c>
    </row>
    <row r="1785" hidden="1">
      <c r="A1785" s="15" t="str">
        <f t="shared" si="254"/>
        <v>N20:7e</v>
      </c>
      <c r="B1785" s="15" t="s">
        <v>813</v>
      </c>
      <c r="C1785" s="15">
        <v>2.0</v>
      </c>
      <c r="D1785" s="15">
        <v>0.0</v>
      </c>
      <c r="E1785" s="15">
        <v>7.0</v>
      </c>
      <c r="F1785" s="8" t="s">
        <v>10</v>
      </c>
      <c r="G1785" s="15" t="s">
        <v>22</v>
      </c>
      <c r="H1785" s="15" t="s">
        <v>92</v>
      </c>
      <c r="I1785" s="15" t="s">
        <v>328</v>
      </c>
      <c r="J1785" s="16">
        <v>2.0</v>
      </c>
      <c r="K1785" s="21">
        <v>-93.0</v>
      </c>
      <c r="L1785" s="21">
        <v>-108.0</v>
      </c>
      <c r="M1785" s="21">
        <v>-103.0</v>
      </c>
      <c r="N1785" s="18" t="s">
        <v>26</v>
      </c>
      <c r="O1785" s="13" t="s">
        <v>329</v>
      </c>
      <c r="P1785" s="5" t="s">
        <v>47</v>
      </c>
      <c r="Q1785" s="5" t="s">
        <v>57</v>
      </c>
      <c r="R1785" s="5" t="s">
        <v>57</v>
      </c>
      <c r="S1785" s="5" t="s">
        <v>47</v>
      </c>
      <c r="T1785" s="5" t="s">
        <v>37</v>
      </c>
      <c r="U1785" s="5" t="s">
        <v>26</v>
      </c>
    </row>
    <row r="1786" hidden="1">
      <c r="A1786" s="15" t="str">
        <f t="shared" si="254"/>
        <v>N20:7f</v>
      </c>
      <c r="B1786" s="15" t="s">
        <v>813</v>
      </c>
      <c r="C1786" s="15">
        <v>2.0</v>
      </c>
      <c r="D1786" s="15">
        <v>0.0</v>
      </c>
      <c r="E1786" s="15">
        <v>7.0</v>
      </c>
      <c r="F1786" s="8" t="s">
        <v>11</v>
      </c>
      <c r="G1786" s="15" t="s">
        <v>22</v>
      </c>
      <c r="H1786" s="15" t="s">
        <v>93</v>
      </c>
      <c r="I1786" s="15" t="s">
        <v>453</v>
      </c>
      <c r="J1786" s="16">
        <v>7.0</v>
      </c>
      <c r="K1786" s="21">
        <v>-142.0</v>
      </c>
      <c r="L1786" s="21">
        <v>-199.0</v>
      </c>
      <c r="M1786" s="21">
        <v>-170.0</v>
      </c>
      <c r="N1786" s="18" t="s">
        <v>26</v>
      </c>
      <c r="O1786" s="13" t="s">
        <v>313</v>
      </c>
      <c r="P1786" s="5" t="s">
        <v>57</v>
      </c>
      <c r="Q1786" s="5" t="s">
        <v>57</v>
      </c>
      <c r="R1786" s="5" t="s">
        <v>47</v>
      </c>
      <c r="S1786" s="5" t="s">
        <v>26</v>
      </c>
      <c r="T1786" s="5" t="s">
        <v>26</v>
      </c>
      <c r="U1786" s="5" t="s">
        <v>37</v>
      </c>
    </row>
    <row r="1787" hidden="1">
      <c r="A1787" s="15" t="str">
        <f t="shared" si="254"/>
        <v>N20:7g</v>
      </c>
      <c r="B1787" s="15" t="s">
        <v>813</v>
      </c>
      <c r="C1787" s="15">
        <v>2.0</v>
      </c>
      <c r="D1787" s="15">
        <v>0.0</v>
      </c>
      <c r="E1787" s="15">
        <v>7.0</v>
      </c>
      <c r="F1787" s="8" t="s">
        <v>12</v>
      </c>
      <c r="G1787" s="15" t="s">
        <v>22</v>
      </c>
      <c r="H1787" s="15" t="s">
        <v>88</v>
      </c>
      <c r="I1787" s="15" t="s">
        <v>385</v>
      </c>
      <c r="J1787" s="16">
        <v>5.0</v>
      </c>
      <c r="K1787" s="21">
        <v>-173.0</v>
      </c>
      <c r="L1787" s="21">
        <v>-209.0</v>
      </c>
      <c r="M1787" s="21">
        <v>-189.0</v>
      </c>
      <c r="N1787" s="18" t="s">
        <v>26</v>
      </c>
      <c r="O1787" s="13" t="s">
        <v>315</v>
      </c>
      <c r="P1787" s="5" t="s">
        <v>276</v>
      </c>
      <c r="Q1787" s="5" t="s">
        <v>57</v>
      </c>
      <c r="R1787" s="5" t="s">
        <v>311</v>
      </c>
      <c r="S1787" s="5" t="s">
        <v>26</v>
      </c>
      <c r="T1787" s="5" t="s">
        <v>26</v>
      </c>
      <c r="U1787" s="5" t="s">
        <v>26</v>
      </c>
    </row>
    <row r="1788" hidden="1">
      <c r="A1788" s="15" t="str">
        <f t="shared" si="254"/>
        <v>N20:7h</v>
      </c>
      <c r="B1788" s="15" t="s">
        <v>813</v>
      </c>
      <c r="C1788" s="15">
        <v>2.0</v>
      </c>
      <c r="D1788" s="15">
        <v>0.0</v>
      </c>
      <c r="E1788" s="15">
        <v>7.0</v>
      </c>
      <c r="F1788" s="8" t="s">
        <v>13</v>
      </c>
      <c r="G1788" s="15" t="s">
        <v>23</v>
      </c>
      <c r="H1788" s="15" t="s">
        <v>92</v>
      </c>
      <c r="I1788" s="15" t="s">
        <v>367</v>
      </c>
      <c r="J1788" s="16">
        <v>0.0</v>
      </c>
      <c r="K1788" s="21">
        <v>-215.0</v>
      </c>
      <c r="L1788" s="21">
        <v>-241.0</v>
      </c>
      <c r="M1788" s="21">
        <v>-228.0</v>
      </c>
      <c r="N1788" s="18" t="s">
        <v>281</v>
      </c>
      <c r="O1788" s="13" t="s">
        <v>313</v>
      </c>
      <c r="P1788" s="5" t="s">
        <v>47</v>
      </c>
      <c r="Q1788" s="5" t="s">
        <v>57</v>
      </c>
      <c r="R1788" s="5" t="s">
        <v>57</v>
      </c>
      <c r="S1788" s="5" t="s">
        <v>57</v>
      </c>
      <c r="T1788" s="5" t="s">
        <v>311</v>
      </c>
      <c r="U1788" s="5" t="s">
        <v>26</v>
      </c>
    </row>
    <row r="1789" hidden="1">
      <c r="A1789" s="15" t="str">
        <f>if(OR(G1789="Secondary Relay",G1789="Prime Relay",G1789="Citadel Class Relay"),F1789,join("",if(B1789="East Rim","E",if(B1789="South Rim","S",if(B1789="West Rim","W","N"))),C1789,D1789,":",E1789,if(F1789="S","",F1789)))</f>
        <v>N20:7</v>
      </c>
      <c r="B1789" s="15" t="s">
        <v>813</v>
      </c>
      <c r="C1789" s="15">
        <v>2.0</v>
      </c>
      <c r="D1789" s="15">
        <v>0.0</v>
      </c>
      <c r="E1789" s="15">
        <v>7.0</v>
      </c>
      <c r="F1789" s="8" t="s">
        <v>302</v>
      </c>
      <c r="G1789" s="8" t="s">
        <v>303</v>
      </c>
      <c r="H1789" s="15" t="s">
        <v>278</v>
      </c>
      <c r="I1789" s="8" t="s">
        <v>538</v>
      </c>
      <c r="J1789" s="16"/>
      <c r="K1789" s="21"/>
      <c r="L1789" s="21"/>
      <c r="M1789" s="21"/>
      <c r="N1789" s="18"/>
      <c r="O1789" s="13"/>
      <c r="P1789" t="s">
        <v>37</v>
      </c>
      <c r="Q1789" t="s">
        <v>47</v>
      </c>
      <c r="R1789" t="s">
        <v>276</v>
      </c>
      <c r="S1789" t="s">
        <v>47</v>
      </c>
      <c r="T1789" t="s">
        <v>47</v>
      </c>
      <c r="U1789" t="s">
        <v>26</v>
      </c>
    </row>
    <row r="1790" hidden="1">
      <c r="A1790" s="15" t="str">
        <f t="shared" ref="A1790:A1793" si="255">if(OR(G1790="Secondary Relay",G1790="Prime Relay"),F1790,join("",if(B1790="East Rim","E",if(B1790="South Rim","S",if(B1790="West Rim","W","N"))),C1790,D1790,":",E1790,if(F1790="S","",F1790)))</f>
        <v>N20:8a</v>
      </c>
      <c r="B1790" s="15" t="s">
        <v>813</v>
      </c>
      <c r="C1790" s="15">
        <v>2.0</v>
      </c>
      <c r="D1790" s="15">
        <v>0.0</v>
      </c>
      <c r="E1790" s="15">
        <v>8.0</v>
      </c>
      <c r="F1790" s="8" t="s">
        <v>6</v>
      </c>
      <c r="G1790" s="15" t="s">
        <v>23</v>
      </c>
      <c r="H1790" s="15" t="s">
        <v>288</v>
      </c>
      <c r="I1790" s="15" t="s">
        <v>983</v>
      </c>
      <c r="J1790" s="16">
        <v>0.0</v>
      </c>
      <c r="K1790" s="21">
        <v>1234.0</v>
      </c>
      <c r="L1790" s="21">
        <v>1148.0</v>
      </c>
      <c r="M1790" s="21">
        <v>1189.0</v>
      </c>
      <c r="N1790" s="18" t="s">
        <v>26</v>
      </c>
      <c r="O1790" s="13" t="s">
        <v>275</v>
      </c>
      <c r="P1790" s="5" t="s">
        <v>276</v>
      </c>
      <c r="Q1790" s="5" t="s">
        <v>57</v>
      </c>
      <c r="R1790" s="5" t="s">
        <v>57</v>
      </c>
      <c r="S1790" s="5" t="s">
        <v>47</v>
      </c>
      <c r="T1790" s="5" t="s">
        <v>26</v>
      </c>
      <c r="U1790" s="5" t="s">
        <v>26</v>
      </c>
    </row>
    <row r="1791" hidden="1">
      <c r="A1791" s="15" t="str">
        <f t="shared" si="255"/>
        <v>N20:8b</v>
      </c>
      <c r="B1791" s="15" t="s">
        <v>813</v>
      </c>
      <c r="C1791" s="15">
        <v>2.0</v>
      </c>
      <c r="D1791" s="15">
        <v>0.0</v>
      </c>
      <c r="E1791" s="15">
        <v>8.0</v>
      </c>
      <c r="F1791" s="8" t="s">
        <v>7</v>
      </c>
      <c r="G1791" s="15" t="s">
        <v>23</v>
      </c>
      <c r="H1791" s="15" t="s">
        <v>88</v>
      </c>
      <c r="I1791" s="15" t="s">
        <v>437</v>
      </c>
      <c r="J1791" s="16">
        <v>0.0</v>
      </c>
      <c r="K1791" s="21">
        <v>1181.0</v>
      </c>
      <c r="L1791" s="21">
        <v>1028.0</v>
      </c>
      <c r="M1791" s="21">
        <v>1104.0</v>
      </c>
      <c r="N1791" s="18" t="s">
        <v>26</v>
      </c>
      <c r="O1791" s="13" t="s">
        <v>567</v>
      </c>
      <c r="P1791" s="5" t="s">
        <v>37</v>
      </c>
      <c r="Q1791" s="5" t="s">
        <v>47</v>
      </c>
      <c r="R1791" s="5" t="s">
        <v>276</v>
      </c>
      <c r="S1791" s="5" t="s">
        <v>37</v>
      </c>
      <c r="T1791" s="5" t="s">
        <v>57</v>
      </c>
      <c r="U1791" s="5" t="s">
        <v>26</v>
      </c>
    </row>
    <row r="1792" hidden="1">
      <c r="A1792" s="15" t="str">
        <f t="shared" si="255"/>
        <v>N20:8c</v>
      </c>
      <c r="B1792" s="15" t="s">
        <v>813</v>
      </c>
      <c r="C1792" s="15">
        <v>2.0</v>
      </c>
      <c r="D1792" s="15">
        <v>0.0</v>
      </c>
      <c r="E1792" s="15">
        <v>8.0</v>
      </c>
      <c r="F1792" s="8" t="s">
        <v>8</v>
      </c>
      <c r="G1792" s="15" t="s">
        <v>23</v>
      </c>
      <c r="H1792" s="15" t="s">
        <v>278</v>
      </c>
      <c r="I1792" s="15" t="s">
        <v>312</v>
      </c>
      <c r="J1792" s="16">
        <v>1.0</v>
      </c>
      <c r="K1792" s="21">
        <v>299.0</v>
      </c>
      <c r="L1792" s="21">
        <v>291.0</v>
      </c>
      <c r="M1792" s="21">
        <v>294.0</v>
      </c>
      <c r="N1792" s="18" t="s">
        <v>26</v>
      </c>
      <c r="O1792" s="13" t="s">
        <v>284</v>
      </c>
      <c r="P1792" s="5" t="s">
        <v>47</v>
      </c>
      <c r="Q1792" s="5" t="s">
        <v>276</v>
      </c>
      <c r="R1792" s="5" t="s">
        <v>57</v>
      </c>
      <c r="S1792" s="5" t="s">
        <v>47</v>
      </c>
      <c r="T1792" s="5" t="s">
        <v>37</v>
      </c>
      <c r="U1792" s="5" t="s">
        <v>26</v>
      </c>
    </row>
    <row r="1793" hidden="1">
      <c r="A1793" s="15" t="str">
        <f t="shared" si="255"/>
        <v>N20:8d</v>
      </c>
      <c r="B1793" s="15" t="s">
        <v>813</v>
      </c>
      <c r="C1793" s="15">
        <v>2.0</v>
      </c>
      <c r="D1793" s="15">
        <v>0.0</v>
      </c>
      <c r="E1793" s="15">
        <v>8.0</v>
      </c>
      <c r="F1793" s="8" t="s">
        <v>9</v>
      </c>
      <c r="G1793" s="15" t="s">
        <v>23</v>
      </c>
      <c r="H1793" s="15" t="s">
        <v>291</v>
      </c>
      <c r="I1793" s="15" t="s">
        <v>480</v>
      </c>
      <c r="J1793" s="16">
        <v>0.0</v>
      </c>
      <c r="K1793" s="21">
        <v>2.0</v>
      </c>
      <c r="L1793" s="21">
        <v>-39.0</v>
      </c>
      <c r="M1793" s="21">
        <v>-17.0</v>
      </c>
      <c r="N1793" s="18" t="s">
        <v>26</v>
      </c>
      <c r="O1793" s="13" t="s">
        <v>323</v>
      </c>
      <c r="P1793" s="5" t="s">
        <v>57</v>
      </c>
      <c r="Q1793" s="5" t="s">
        <v>47</v>
      </c>
      <c r="R1793" s="5" t="s">
        <v>57</v>
      </c>
      <c r="S1793" s="5" t="s">
        <v>26</v>
      </c>
      <c r="T1793" s="5" t="s">
        <v>276</v>
      </c>
      <c r="U1793" s="5" t="s">
        <v>37</v>
      </c>
    </row>
    <row r="1794" hidden="1">
      <c r="A1794" s="15" t="str">
        <f>if(OR(G1794="Secondary Relay",G1794="Prime Relay",G1794="Citadel Class Relay"),F1794,join("",if(B1794="East Rim","E",if(B1794="South Rim","S",if(B1794="West Rim","W","N"))),C1794,D1794,":",E1794,if(F1794="S","",F1794)))</f>
        <v>N20:8</v>
      </c>
      <c r="B1794" s="15" t="s">
        <v>813</v>
      </c>
      <c r="C1794" s="15">
        <v>2.0</v>
      </c>
      <c r="D1794" s="15">
        <v>0.0</v>
      </c>
      <c r="E1794" s="15">
        <v>8.0</v>
      </c>
      <c r="F1794" s="8" t="s">
        <v>302</v>
      </c>
      <c r="G1794" s="8" t="s">
        <v>303</v>
      </c>
      <c r="H1794" s="15" t="s">
        <v>278</v>
      </c>
      <c r="I1794" s="8" t="s">
        <v>420</v>
      </c>
      <c r="J1794" s="16"/>
      <c r="K1794" s="21"/>
      <c r="L1794" s="21"/>
      <c r="M1794" s="21"/>
      <c r="N1794" s="18"/>
      <c r="O1794" s="13"/>
      <c r="P1794" t="s">
        <v>57</v>
      </c>
      <c r="Q1794" t="s">
        <v>276</v>
      </c>
      <c r="R1794" t="s">
        <v>57</v>
      </c>
      <c r="S1794" t="s">
        <v>57</v>
      </c>
      <c r="T1794" t="s">
        <v>26</v>
      </c>
      <c r="U1794" t="s">
        <v>26</v>
      </c>
    </row>
    <row r="1795" hidden="1">
      <c r="A1795" s="15" t="str">
        <f t="shared" ref="A1795:A1798" si="256">if(OR(G1795="Secondary Relay",G1795="Prime Relay"),F1795,join("",if(B1795="East Rim","E",if(B1795="South Rim","S",if(B1795="West Rim","W","N"))),C1795,D1795,":",E1795,if(F1795="S","",F1795)))</f>
        <v>N20:9a</v>
      </c>
      <c r="B1795" s="15" t="s">
        <v>813</v>
      </c>
      <c r="C1795" s="15">
        <v>2.0</v>
      </c>
      <c r="D1795" s="15">
        <v>0.0</v>
      </c>
      <c r="E1795" s="15">
        <v>9.0</v>
      </c>
      <c r="F1795" s="8" t="s">
        <v>6</v>
      </c>
      <c r="G1795" s="15" t="s">
        <v>23</v>
      </c>
      <c r="H1795" s="15" t="s">
        <v>87</v>
      </c>
      <c r="I1795" s="15" t="s">
        <v>984</v>
      </c>
      <c r="J1795" s="16">
        <v>2.0</v>
      </c>
      <c r="K1795" s="21">
        <v>118.0</v>
      </c>
      <c r="L1795" s="21">
        <v>96.0</v>
      </c>
      <c r="M1795" s="21">
        <v>107.0</v>
      </c>
      <c r="N1795" s="18">
        <v>1.0</v>
      </c>
      <c r="O1795" s="13" t="s">
        <v>408</v>
      </c>
      <c r="P1795" s="5" t="s">
        <v>57</v>
      </c>
      <c r="Q1795" s="5" t="s">
        <v>276</v>
      </c>
      <c r="R1795" s="5" t="s">
        <v>57</v>
      </c>
      <c r="S1795" s="5" t="s">
        <v>47</v>
      </c>
      <c r="T1795" s="5" t="s">
        <v>26</v>
      </c>
      <c r="U1795" s="5" t="s">
        <v>26</v>
      </c>
    </row>
    <row r="1796" hidden="1">
      <c r="A1796" s="15" t="str">
        <f t="shared" si="256"/>
        <v>N20:9b</v>
      </c>
      <c r="B1796" s="15" t="s">
        <v>813</v>
      </c>
      <c r="C1796" s="15">
        <v>2.0</v>
      </c>
      <c r="D1796" s="15">
        <v>0.0</v>
      </c>
      <c r="E1796" s="15">
        <v>9.0</v>
      </c>
      <c r="F1796" s="8" t="s">
        <v>7</v>
      </c>
      <c r="G1796" s="15" t="s">
        <v>24</v>
      </c>
      <c r="H1796" s="15" t="s">
        <v>87</v>
      </c>
      <c r="I1796" s="15" t="s">
        <v>792</v>
      </c>
      <c r="J1796" s="16">
        <v>1.0</v>
      </c>
      <c r="K1796" s="21">
        <v>14.0</v>
      </c>
      <c r="L1796" s="21">
        <v>8.0</v>
      </c>
      <c r="M1796" s="21">
        <v>13.0</v>
      </c>
      <c r="N1796" s="18">
        <v>0.83</v>
      </c>
      <c r="O1796" s="13" t="s">
        <v>419</v>
      </c>
      <c r="P1796" s="5" t="s">
        <v>276</v>
      </c>
      <c r="Q1796" s="5" t="s">
        <v>276</v>
      </c>
      <c r="R1796" s="5" t="s">
        <v>47</v>
      </c>
      <c r="S1796" s="5" t="s">
        <v>57</v>
      </c>
      <c r="T1796" s="5" t="s">
        <v>37</v>
      </c>
      <c r="U1796" s="5" t="s">
        <v>26</v>
      </c>
    </row>
    <row r="1797" hidden="1">
      <c r="A1797" s="15" t="str">
        <f t="shared" si="256"/>
        <v>N20:9c</v>
      </c>
      <c r="B1797" s="15" t="s">
        <v>813</v>
      </c>
      <c r="C1797" s="15">
        <v>2.0</v>
      </c>
      <c r="D1797" s="15">
        <v>0.0</v>
      </c>
      <c r="E1797" s="15">
        <v>9.0</v>
      </c>
      <c r="F1797" s="8" t="s">
        <v>8</v>
      </c>
      <c r="G1797" s="15" t="s">
        <v>24</v>
      </c>
      <c r="H1797" s="15" t="s">
        <v>87</v>
      </c>
      <c r="I1797" s="15" t="s">
        <v>452</v>
      </c>
      <c r="J1797" s="16">
        <v>2.0</v>
      </c>
      <c r="K1797" s="21">
        <v>10.0</v>
      </c>
      <c r="L1797" s="21">
        <v>-23.0</v>
      </c>
      <c r="M1797" s="21">
        <v>-6.0</v>
      </c>
      <c r="N1797" s="18">
        <v>0.85</v>
      </c>
      <c r="O1797" s="13" t="s">
        <v>494</v>
      </c>
      <c r="P1797" s="5" t="s">
        <v>276</v>
      </c>
      <c r="Q1797" s="5" t="s">
        <v>276</v>
      </c>
      <c r="R1797" s="5" t="s">
        <v>57</v>
      </c>
      <c r="S1797" s="5" t="s">
        <v>37</v>
      </c>
      <c r="T1797" s="5" t="s">
        <v>37</v>
      </c>
      <c r="U1797" s="5" t="s">
        <v>26</v>
      </c>
    </row>
    <row r="1798" hidden="1">
      <c r="A1798" s="15" t="str">
        <f t="shared" si="256"/>
        <v>N20:9d</v>
      </c>
      <c r="B1798" s="15" t="s">
        <v>813</v>
      </c>
      <c r="C1798" s="15">
        <v>2.0</v>
      </c>
      <c r="D1798" s="15">
        <v>0.0</v>
      </c>
      <c r="E1798" s="15">
        <v>9.0</v>
      </c>
      <c r="F1798" s="8" t="s">
        <v>9</v>
      </c>
      <c r="G1798" s="15" t="s">
        <v>22</v>
      </c>
      <c r="H1798" s="15" t="s">
        <v>92</v>
      </c>
      <c r="I1798" s="15" t="s">
        <v>274</v>
      </c>
      <c r="J1798" s="16">
        <v>2.0</v>
      </c>
      <c r="K1798" s="21">
        <v>-214.0</v>
      </c>
      <c r="L1798" s="21">
        <v>-251.0</v>
      </c>
      <c r="M1798" s="21">
        <v>-232.0</v>
      </c>
      <c r="N1798" s="18" t="s">
        <v>26</v>
      </c>
      <c r="O1798" s="13" t="s">
        <v>354</v>
      </c>
      <c r="P1798" s="5" t="s">
        <v>47</v>
      </c>
      <c r="Q1798" s="5" t="s">
        <v>276</v>
      </c>
      <c r="R1798" s="5" t="s">
        <v>276</v>
      </c>
      <c r="S1798" s="5" t="s">
        <v>37</v>
      </c>
      <c r="T1798" s="5" t="s">
        <v>26</v>
      </c>
      <c r="U1798" s="5" t="s">
        <v>26</v>
      </c>
    </row>
    <row r="1799" hidden="1">
      <c r="A1799" s="15" t="str">
        <f t="shared" ref="A1799:A1800" si="257">if(OR(G1799="Secondary Relay",G1799="Prime Relay",G1799="Citadel Class Relay"),F1799,join("",if(B1799="East Rim","E",if(B1799="South Rim","S",if(B1799="West Rim","W","N"))),C1799,D1799,":",E1799,if(F1799="S","",F1799)))</f>
        <v>N20-W40 Primary Relay</v>
      </c>
      <c r="B1799" s="15" t="s">
        <v>813</v>
      </c>
      <c r="C1799" s="15">
        <v>2.0</v>
      </c>
      <c r="D1799" s="15">
        <v>0.0</v>
      </c>
      <c r="E1799" s="15">
        <v>9.0</v>
      </c>
      <c r="F1799" s="8" t="s">
        <v>985</v>
      </c>
      <c r="G1799" s="8" t="s">
        <v>219</v>
      </c>
      <c r="H1799" s="15"/>
      <c r="I1799" s="8"/>
      <c r="J1799" s="16"/>
      <c r="K1799" s="21"/>
      <c r="L1799" s="21"/>
      <c r="M1799" s="21"/>
      <c r="N1799" s="18"/>
      <c r="O1799" s="13"/>
    </row>
    <row r="1800" hidden="1">
      <c r="A1800" s="15" t="str">
        <f t="shared" si="257"/>
        <v>N20:9</v>
      </c>
      <c r="B1800" s="15" t="s">
        <v>813</v>
      </c>
      <c r="C1800" s="15">
        <v>2.0</v>
      </c>
      <c r="D1800" s="15">
        <v>0.0</v>
      </c>
      <c r="E1800" s="15">
        <v>9.0</v>
      </c>
      <c r="F1800" s="8" t="s">
        <v>302</v>
      </c>
      <c r="G1800" s="8" t="s">
        <v>303</v>
      </c>
      <c r="H1800" s="15" t="s">
        <v>288</v>
      </c>
      <c r="I1800" s="8" t="s">
        <v>447</v>
      </c>
      <c r="J1800" s="16"/>
      <c r="K1800" s="21"/>
      <c r="L1800" s="21"/>
      <c r="M1800" s="21"/>
      <c r="N1800" s="18"/>
      <c r="O1800" s="13"/>
      <c r="P1800" t="s">
        <v>57</v>
      </c>
      <c r="Q1800" t="s">
        <v>57</v>
      </c>
      <c r="R1800" t="s">
        <v>276</v>
      </c>
      <c r="S1800" t="s">
        <v>57</v>
      </c>
      <c r="T1800" t="s">
        <v>37</v>
      </c>
      <c r="U1800" t="s">
        <v>26</v>
      </c>
    </row>
    <row r="1801" hidden="1">
      <c r="A1801" s="15" t="str">
        <f t="shared" ref="A1801:A1808" si="258">if(OR(G1801="Secondary Relay",G1801="Prime Relay"),F1801,join("",if(B1801="East Rim","E",if(B1801="South Rim","S",if(B1801="West Rim","W","N"))),C1801,D1801,":",E1801,if(F1801="S","",F1801)))</f>
        <v>N21:0a</v>
      </c>
      <c r="B1801" s="15" t="s">
        <v>813</v>
      </c>
      <c r="C1801" s="15">
        <v>2.0</v>
      </c>
      <c r="D1801" s="15">
        <v>1.0</v>
      </c>
      <c r="E1801" s="15">
        <v>0.0</v>
      </c>
      <c r="F1801" s="8" t="s">
        <v>6</v>
      </c>
      <c r="G1801" s="15" t="s">
        <v>23</v>
      </c>
      <c r="H1801" s="15" t="s">
        <v>278</v>
      </c>
      <c r="I1801" s="15" t="s">
        <v>331</v>
      </c>
      <c r="J1801" s="16">
        <v>0.0</v>
      </c>
      <c r="K1801" s="21">
        <v>92.0</v>
      </c>
      <c r="L1801" s="21">
        <v>80.0</v>
      </c>
      <c r="M1801" s="21">
        <v>85.0</v>
      </c>
      <c r="N1801" s="18" t="s">
        <v>26</v>
      </c>
      <c r="O1801" s="13" t="s">
        <v>329</v>
      </c>
      <c r="P1801" s="5" t="s">
        <v>276</v>
      </c>
      <c r="Q1801" s="5" t="s">
        <v>57</v>
      </c>
      <c r="R1801" s="5" t="s">
        <v>276</v>
      </c>
      <c r="S1801" s="5" t="s">
        <v>37</v>
      </c>
      <c r="T1801" s="5" t="s">
        <v>47</v>
      </c>
      <c r="U1801" s="5" t="s">
        <v>26</v>
      </c>
    </row>
    <row r="1802" hidden="1">
      <c r="A1802" s="15" t="str">
        <f t="shared" si="258"/>
        <v>N21:0b</v>
      </c>
      <c r="B1802" s="15" t="s">
        <v>813</v>
      </c>
      <c r="C1802" s="15">
        <v>2.0</v>
      </c>
      <c r="D1802" s="15">
        <v>1.0</v>
      </c>
      <c r="E1802" s="15">
        <v>0.0</v>
      </c>
      <c r="F1802" s="8" t="s">
        <v>7</v>
      </c>
      <c r="G1802" s="15" t="s">
        <v>24</v>
      </c>
      <c r="H1802" s="15" t="s">
        <v>87</v>
      </c>
      <c r="I1802" s="15" t="s">
        <v>543</v>
      </c>
      <c r="J1802" s="16">
        <v>1.0</v>
      </c>
      <c r="K1802" s="21">
        <v>-2.0</v>
      </c>
      <c r="L1802" s="21">
        <v>-5.0</v>
      </c>
      <c r="M1802" s="21">
        <v>-4.0</v>
      </c>
      <c r="N1802" s="18">
        <v>0.58</v>
      </c>
      <c r="O1802" s="13" t="s">
        <v>290</v>
      </c>
      <c r="P1802" s="5" t="s">
        <v>57</v>
      </c>
      <c r="Q1802" s="5" t="s">
        <v>276</v>
      </c>
      <c r="R1802" s="5" t="s">
        <v>57</v>
      </c>
      <c r="S1802" s="5" t="s">
        <v>57</v>
      </c>
      <c r="T1802" s="5" t="s">
        <v>26</v>
      </c>
      <c r="U1802" s="5" t="s">
        <v>26</v>
      </c>
    </row>
    <row r="1803" hidden="1">
      <c r="A1803" s="15" t="str">
        <f t="shared" si="258"/>
        <v>N21:0c</v>
      </c>
      <c r="B1803" s="15" t="s">
        <v>813</v>
      </c>
      <c r="C1803" s="15">
        <v>2.0</v>
      </c>
      <c r="D1803" s="15">
        <v>1.0</v>
      </c>
      <c r="E1803" s="15">
        <v>0.0</v>
      </c>
      <c r="F1803" s="8" t="s">
        <v>8</v>
      </c>
      <c r="G1803" s="15" t="s">
        <v>23</v>
      </c>
      <c r="H1803" s="15" t="s">
        <v>92</v>
      </c>
      <c r="I1803" s="15" t="s">
        <v>466</v>
      </c>
      <c r="J1803" s="16">
        <v>0.0</v>
      </c>
      <c r="K1803" s="21">
        <v>-99.0</v>
      </c>
      <c r="L1803" s="21">
        <v>-104.0</v>
      </c>
      <c r="M1803" s="21">
        <v>-103.0</v>
      </c>
      <c r="N1803" s="18" t="s">
        <v>281</v>
      </c>
      <c r="O1803" s="13" t="s">
        <v>323</v>
      </c>
      <c r="P1803" s="5" t="s">
        <v>57</v>
      </c>
      <c r="Q1803" s="5" t="s">
        <v>276</v>
      </c>
      <c r="R1803" s="5" t="s">
        <v>57</v>
      </c>
      <c r="S1803" s="5" t="s">
        <v>57</v>
      </c>
      <c r="T1803" s="5" t="s">
        <v>37</v>
      </c>
      <c r="U1803" s="5" t="s">
        <v>26</v>
      </c>
    </row>
    <row r="1804" hidden="1">
      <c r="A1804" s="15" t="str">
        <f t="shared" si="258"/>
        <v>N21:0d</v>
      </c>
      <c r="B1804" s="15" t="s">
        <v>813</v>
      </c>
      <c r="C1804" s="15">
        <v>2.0</v>
      </c>
      <c r="D1804" s="15">
        <v>1.0</v>
      </c>
      <c r="E1804" s="15">
        <v>0.0</v>
      </c>
      <c r="F1804" s="8" t="s">
        <v>9</v>
      </c>
      <c r="G1804" s="15" t="s">
        <v>22</v>
      </c>
      <c r="H1804" s="15" t="s">
        <v>88</v>
      </c>
      <c r="I1804" s="15" t="s">
        <v>355</v>
      </c>
      <c r="J1804" s="16">
        <v>5.0</v>
      </c>
      <c r="K1804" s="21">
        <v>-104.0</v>
      </c>
      <c r="L1804" s="21">
        <v>-124.0</v>
      </c>
      <c r="M1804" s="21">
        <v>-112.0</v>
      </c>
      <c r="N1804" s="18" t="s">
        <v>26</v>
      </c>
      <c r="O1804" s="13" t="s">
        <v>419</v>
      </c>
      <c r="P1804" s="5" t="s">
        <v>57</v>
      </c>
      <c r="Q1804" s="5" t="s">
        <v>57</v>
      </c>
      <c r="R1804" s="5" t="s">
        <v>57</v>
      </c>
      <c r="S1804" s="5" t="s">
        <v>57</v>
      </c>
      <c r="T1804" s="5" t="s">
        <v>311</v>
      </c>
      <c r="U1804" s="5" t="s">
        <v>47</v>
      </c>
    </row>
    <row r="1805" hidden="1">
      <c r="A1805" s="15" t="str">
        <f t="shared" si="258"/>
        <v>N21:0e</v>
      </c>
      <c r="B1805" s="15" t="s">
        <v>813</v>
      </c>
      <c r="C1805" s="15">
        <v>2.0</v>
      </c>
      <c r="D1805" s="15">
        <v>1.0</v>
      </c>
      <c r="E1805" s="15">
        <v>0.0</v>
      </c>
      <c r="F1805" s="8" t="s">
        <v>10</v>
      </c>
      <c r="G1805" s="15" t="s">
        <v>22</v>
      </c>
      <c r="H1805" s="15" t="s">
        <v>91</v>
      </c>
      <c r="I1805" s="15" t="s">
        <v>986</v>
      </c>
      <c r="J1805" s="16">
        <v>23.0</v>
      </c>
      <c r="K1805" s="21">
        <v>-108.0</v>
      </c>
      <c r="L1805" s="21">
        <v>-145.0</v>
      </c>
      <c r="M1805" s="21">
        <v>-127.0</v>
      </c>
      <c r="N1805" s="18" t="s">
        <v>26</v>
      </c>
      <c r="O1805" s="13" t="s">
        <v>310</v>
      </c>
      <c r="P1805" s="5" t="s">
        <v>57</v>
      </c>
      <c r="Q1805" s="5" t="s">
        <v>57</v>
      </c>
      <c r="R1805" s="5" t="s">
        <v>57</v>
      </c>
      <c r="S1805" s="5" t="s">
        <v>37</v>
      </c>
      <c r="T1805" s="5" t="s">
        <v>37</v>
      </c>
      <c r="U1805" s="5" t="s">
        <v>26</v>
      </c>
    </row>
    <row r="1806" hidden="1">
      <c r="A1806" s="15" t="str">
        <f t="shared" si="258"/>
        <v>N21:0f</v>
      </c>
      <c r="B1806" s="15" t="s">
        <v>813</v>
      </c>
      <c r="C1806" s="15">
        <v>2.0</v>
      </c>
      <c r="D1806" s="15">
        <v>1.0</v>
      </c>
      <c r="E1806" s="15">
        <v>0.0</v>
      </c>
      <c r="F1806" s="8" t="s">
        <v>11</v>
      </c>
      <c r="G1806" s="15" t="s">
        <v>22</v>
      </c>
      <c r="H1806" s="15" t="s">
        <v>92</v>
      </c>
      <c r="I1806" s="15" t="s">
        <v>456</v>
      </c>
      <c r="J1806" s="16">
        <v>5.0</v>
      </c>
      <c r="K1806" s="21">
        <v>-142.0</v>
      </c>
      <c r="L1806" s="21">
        <v>-183.0</v>
      </c>
      <c r="M1806" s="21">
        <v>-161.0</v>
      </c>
      <c r="N1806" s="18" t="s">
        <v>26</v>
      </c>
      <c r="O1806" s="13" t="s">
        <v>275</v>
      </c>
      <c r="P1806" s="5" t="s">
        <v>57</v>
      </c>
      <c r="Q1806" s="5" t="s">
        <v>57</v>
      </c>
      <c r="R1806" s="5" t="s">
        <v>37</v>
      </c>
      <c r="S1806" s="5" t="s">
        <v>57</v>
      </c>
      <c r="T1806" s="5" t="s">
        <v>26</v>
      </c>
      <c r="U1806" s="5" t="s">
        <v>57</v>
      </c>
    </row>
    <row r="1807" hidden="1">
      <c r="A1807" s="15" t="str">
        <f t="shared" si="258"/>
        <v>N21:0g</v>
      </c>
      <c r="B1807" s="15" t="s">
        <v>813</v>
      </c>
      <c r="C1807" s="15">
        <v>2.0</v>
      </c>
      <c r="D1807" s="15">
        <v>1.0</v>
      </c>
      <c r="E1807" s="15">
        <v>0.0</v>
      </c>
      <c r="F1807" s="8" t="s">
        <v>12</v>
      </c>
      <c r="G1807" s="15" t="s">
        <v>23</v>
      </c>
      <c r="H1807" s="15" t="s">
        <v>92</v>
      </c>
      <c r="I1807" s="15" t="s">
        <v>480</v>
      </c>
      <c r="J1807" s="16">
        <v>2.0</v>
      </c>
      <c r="K1807" s="21">
        <v>-214.0</v>
      </c>
      <c r="L1807" s="21">
        <v>-225.0</v>
      </c>
      <c r="M1807" s="21">
        <v>-219.0</v>
      </c>
      <c r="N1807" s="18" t="s">
        <v>281</v>
      </c>
      <c r="O1807" s="13" t="s">
        <v>579</v>
      </c>
      <c r="P1807" s="5" t="s">
        <v>276</v>
      </c>
      <c r="Q1807" s="5" t="s">
        <v>276</v>
      </c>
      <c r="R1807" s="5" t="s">
        <v>57</v>
      </c>
      <c r="S1807" s="5" t="s">
        <v>276</v>
      </c>
      <c r="T1807" s="5" t="s">
        <v>47</v>
      </c>
      <c r="U1807" s="5" t="s">
        <v>37</v>
      </c>
    </row>
    <row r="1808" hidden="1">
      <c r="A1808" s="15" t="str">
        <f t="shared" si="258"/>
        <v>N21:0h</v>
      </c>
      <c r="B1808" s="15" t="s">
        <v>813</v>
      </c>
      <c r="C1808" s="15">
        <v>2.0</v>
      </c>
      <c r="D1808" s="15">
        <v>1.0</v>
      </c>
      <c r="E1808" s="15">
        <v>0.0</v>
      </c>
      <c r="F1808" s="8" t="s">
        <v>13</v>
      </c>
      <c r="G1808" s="15" t="s">
        <v>22</v>
      </c>
      <c r="H1808" s="15" t="s">
        <v>91</v>
      </c>
      <c r="I1808" s="15" t="s">
        <v>987</v>
      </c>
      <c r="J1808" s="16">
        <v>19.0</v>
      </c>
      <c r="K1808" s="21">
        <v>-226.0</v>
      </c>
      <c r="L1808" s="21">
        <v>-243.0</v>
      </c>
      <c r="M1808" s="21">
        <v>-237.0</v>
      </c>
      <c r="N1808" s="18" t="s">
        <v>26</v>
      </c>
      <c r="O1808" s="13" t="s">
        <v>293</v>
      </c>
      <c r="P1808" s="5" t="s">
        <v>57</v>
      </c>
      <c r="Q1808" s="5" t="s">
        <v>57</v>
      </c>
      <c r="R1808" s="5" t="s">
        <v>57</v>
      </c>
      <c r="S1808" s="5" t="s">
        <v>57</v>
      </c>
      <c r="T1808" s="5" t="s">
        <v>57</v>
      </c>
      <c r="U1808" s="5" t="s">
        <v>26</v>
      </c>
    </row>
    <row r="1809" hidden="1">
      <c r="A1809" s="15" t="str">
        <f t="shared" ref="A1809:A1810" si="259">if(OR(G1809="Secondary Relay",G1809="Prime Relay",G1809="Citadel Class Relay"),F1809,join("",if(B1809="East Rim","E",if(B1809="South Rim","S",if(B1809="West Rim","W","N"))),C1809,D1809,":",E1809,if(F1809="S","",F1809)))</f>
        <v>N21 Secondary Relay</v>
      </c>
      <c r="B1809" s="15" t="s">
        <v>813</v>
      </c>
      <c r="C1809" s="15">
        <v>2.0</v>
      </c>
      <c r="D1809" s="15">
        <v>1.0</v>
      </c>
      <c r="E1809" s="15">
        <v>0.0</v>
      </c>
      <c r="F1809" s="8" t="s">
        <v>988</v>
      </c>
      <c r="G1809" s="8" t="s">
        <v>300</v>
      </c>
      <c r="H1809" s="15"/>
      <c r="I1809" s="8" t="s">
        <v>819</v>
      </c>
      <c r="J1809" s="16"/>
      <c r="K1809" s="21"/>
      <c r="L1809" s="21"/>
      <c r="M1809" s="21"/>
      <c r="N1809" s="18"/>
      <c r="O1809" s="13"/>
    </row>
    <row r="1810" hidden="1">
      <c r="A1810" s="15" t="str">
        <f t="shared" si="259"/>
        <v>N21:0</v>
      </c>
      <c r="B1810" s="15" t="s">
        <v>813</v>
      </c>
      <c r="C1810" s="15">
        <v>2.0</v>
      </c>
      <c r="D1810" s="15">
        <v>1.0</v>
      </c>
      <c r="E1810" s="15">
        <v>0.0</v>
      </c>
      <c r="F1810" s="8" t="s">
        <v>302</v>
      </c>
      <c r="G1810" s="8" t="s">
        <v>303</v>
      </c>
      <c r="H1810" s="15" t="s">
        <v>278</v>
      </c>
      <c r="I1810" s="8" t="s">
        <v>410</v>
      </c>
      <c r="J1810" s="16"/>
      <c r="K1810" s="21"/>
      <c r="L1810" s="21"/>
      <c r="M1810" s="21"/>
      <c r="N1810" s="18"/>
      <c r="O1810" s="13"/>
      <c r="P1810" t="s">
        <v>47</v>
      </c>
      <c r="Q1810" t="s">
        <v>57</v>
      </c>
      <c r="R1810" t="s">
        <v>47</v>
      </c>
      <c r="S1810" t="s">
        <v>26</v>
      </c>
      <c r="T1810" t="s">
        <v>26</v>
      </c>
      <c r="U1810" t="s">
        <v>26</v>
      </c>
    </row>
    <row r="1811" hidden="1">
      <c r="A1811" s="15" t="str">
        <f t="shared" ref="A1811:A1816" si="260">if(OR(G1811="Secondary Relay",G1811="Prime Relay"),F1811,join("",if(B1811="East Rim","E",if(B1811="South Rim","S",if(B1811="West Rim","W","N"))),C1811,D1811,":",E1811,if(F1811="S","",F1811)))</f>
        <v>N21:1a</v>
      </c>
      <c r="B1811" s="15" t="s">
        <v>813</v>
      </c>
      <c r="C1811" s="15">
        <v>2.0</v>
      </c>
      <c r="D1811" s="15">
        <v>1.0</v>
      </c>
      <c r="E1811" s="15">
        <v>1.0</v>
      </c>
      <c r="F1811" s="8" t="s">
        <v>6</v>
      </c>
      <c r="G1811" s="15" t="s">
        <v>23</v>
      </c>
      <c r="H1811" s="15" t="s">
        <v>285</v>
      </c>
      <c r="I1811" s="15" t="s">
        <v>624</v>
      </c>
      <c r="J1811" s="16">
        <v>0.0</v>
      </c>
      <c r="K1811" s="21">
        <v>1027.0</v>
      </c>
      <c r="L1811" s="21">
        <v>857.0</v>
      </c>
      <c r="M1811" s="21">
        <v>940.0</v>
      </c>
      <c r="N1811" s="18" t="s">
        <v>26</v>
      </c>
      <c r="O1811" s="13" t="s">
        <v>293</v>
      </c>
      <c r="P1811" s="5" t="s">
        <v>57</v>
      </c>
      <c r="Q1811" s="5" t="s">
        <v>57</v>
      </c>
      <c r="R1811" s="5" t="s">
        <v>276</v>
      </c>
      <c r="S1811" s="5" t="s">
        <v>26</v>
      </c>
      <c r="T1811" s="5" t="s">
        <v>47</v>
      </c>
      <c r="U1811" s="5" t="s">
        <v>26</v>
      </c>
    </row>
    <row r="1812" hidden="1">
      <c r="A1812" s="15" t="str">
        <f t="shared" si="260"/>
        <v>N21:1b</v>
      </c>
      <c r="B1812" s="15" t="s">
        <v>813</v>
      </c>
      <c r="C1812" s="15">
        <v>2.0</v>
      </c>
      <c r="D1812" s="15">
        <v>1.0</v>
      </c>
      <c r="E1812" s="15">
        <v>1.0</v>
      </c>
      <c r="F1812" s="8" t="s">
        <v>7</v>
      </c>
      <c r="G1812" s="15" t="s">
        <v>23</v>
      </c>
      <c r="H1812" s="15" t="s">
        <v>278</v>
      </c>
      <c r="I1812" s="15" t="s">
        <v>292</v>
      </c>
      <c r="J1812" s="16">
        <v>2.0</v>
      </c>
      <c r="K1812" s="21">
        <v>499.0</v>
      </c>
      <c r="L1812" s="21">
        <v>444.0</v>
      </c>
      <c r="M1812" s="21">
        <v>473.0</v>
      </c>
      <c r="N1812" s="18" t="s">
        <v>26</v>
      </c>
      <c r="O1812" s="13" t="s">
        <v>494</v>
      </c>
      <c r="P1812" s="5" t="s">
        <v>57</v>
      </c>
      <c r="Q1812" s="5" t="s">
        <v>57</v>
      </c>
      <c r="R1812" s="5" t="s">
        <v>57</v>
      </c>
      <c r="S1812" s="5" t="s">
        <v>26</v>
      </c>
      <c r="T1812" s="5" t="s">
        <v>26</v>
      </c>
      <c r="U1812" s="5" t="s">
        <v>37</v>
      </c>
    </row>
    <row r="1813" hidden="1">
      <c r="A1813" s="15" t="str">
        <f t="shared" si="260"/>
        <v>N21:1c</v>
      </c>
      <c r="B1813" s="15" t="s">
        <v>813</v>
      </c>
      <c r="C1813" s="15">
        <v>2.0</v>
      </c>
      <c r="D1813" s="15">
        <v>1.0</v>
      </c>
      <c r="E1813" s="15">
        <v>1.0</v>
      </c>
      <c r="F1813" s="8" t="s">
        <v>8</v>
      </c>
      <c r="G1813" s="15" t="s">
        <v>23</v>
      </c>
      <c r="H1813" s="15" t="s">
        <v>93</v>
      </c>
      <c r="I1813" s="15" t="s">
        <v>689</v>
      </c>
      <c r="J1813" s="16">
        <v>0.0</v>
      </c>
      <c r="K1813" s="21">
        <v>214.0</v>
      </c>
      <c r="L1813" s="21">
        <v>175.0</v>
      </c>
      <c r="M1813" s="21">
        <v>195.0</v>
      </c>
      <c r="N1813" s="18" t="s">
        <v>26</v>
      </c>
      <c r="O1813" s="13" t="s">
        <v>290</v>
      </c>
      <c r="P1813" s="5" t="s">
        <v>37</v>
      </c>
      <c r="Q1813" s="5" t="s">
        <v>37</v>
      </c>
      <c r="R1813" s="5" t="s">
        <v>57</v>
      </c>
      <c r="S1813" s="5" t="s">
        <v>57</v>
      </c>
      <c r="T1813" s="5" t="s">
        <v>47</v>
      </c>
      <c r="U1813" s="5" t="s">
        <v>26</v>
      </c>
    </row>
    <row r="1814" hidden="1">
      <c r="A1814" s="15" t="str">
        <f t="shared" si="260"/>
        <v>N21:1d</v>
      </c>
      <c r="B1814" s="15" t="s">
        <v>813</v>
      </c>
      <c r="C1814" s="15">
        <v>2.0</v>
      </c>
      <c r="D1814" s="15">
        <v>1.0</v>
      </c>
      <c r="E1814" s="15">
        <v>1.0</v>
      </c>
      <c r="F1814" s="8" t="s">
        <v>9</v>
      </c>
      <c r="G1814" s="15" t="s">
        <v>23</v>
      </c>
      <c r="H1814" s="15" t="s">
        <v>93</v>
      </c>
      <c r="I1814" s="15" t="s">
        <v>279</v>
      </c>
      <c r="J1814" s="16">
        <v>1.0</v>
      </c>
      <c r="K1814" s="21">
        <v>118.0</v>
      </c>
      <c r="L1814" s="21">
        <v>-94.0</v>
      </c>
      <c r="M1814" s="21">
        <v>14.0</v>
      </c>
      <c r="N1814" s="18" t="s">
        <v>26</v>
      </c>
      <c r="O1814" s="13" t="s">
        <v>297</v>
      </c>
      <c r="P1814" s="5" t="s">
        <v>311</v>
      </c>
      <c r="Q1814" s="5" t="s">
        <v>47</v>
      </c>
      <c r="R1814" s="5" t="s">
        <v>57</v>
      </c>
      <c r="S1814" s="5" t="s">
        <v>37</v>
      </c>
      <c r="T1814" s="5" t="s">
        <v>26</v>
      </c>
      <c r="U1814" s="5" t="s">
        <v>26</v>
      </c>
    </row>
    <row r="1815" hidden="1">
      <c r="A1815" s="15" t="str">
        <f t="shared" si="260"/>
        <v>N21:1e</v>
      </c>
      <c r="B1815" s="15" t="s">
        <v>813</v>
      </c>
      <c r="C1815" s="15">
        <v>2.0</v>
      </c>
      <c r="D1815" s="15">
        <v>1.0</v>
      </c>
      <c r="E1815" s="15">
        <v>1.0</v>
      </c>
      <c r="F1815" s="8" t="s">
        <v>10</v>
      </c>
      <c r="G1815" s="15" t="s">
        <v>22</v>
      </c>
      <c r="H1815" s="15" t="s">
        <v>93</v>
      </c>
      <c r="I1815" s="15" t="s">
        <v>989</v>
      </c>
      <c r="J1815" s="16">
        <v>12.0</v>
      </c>
      <c r="K1815" s="21">
        <v>-126.0</v>
      </c>
      <c r="L1815" s="21">
        <v>-139.0</v>
      </c>
      <c r="M1815" s="21">
        <v>-131.0</v>
      </c>
      <c r="N1815" s="18" t="s">
        <v>26</v>
      </c>
      <c r="O1815" s="13" t="s">
        <v>329</v>
      </c>
      <c r="P1815" s="5" t="s">
        <v>57</v>
      </c>
      <c r="Q1815" s="5" t="s">
        <v>276</v>
      </c>
      <c r="R1815" s="5" t="s">
        <v>47</v>
      </c>
      <c r="S1815" s="5" t="s">
        <v>47</v>
      </c>
      <c r="T1815" s="5" t="s">
        <v>37</v>
      </c>
      <c r="U1815" s="5" t="s">
        <v>37</v>
      </c>
    </row>
    <row r="1816" hidden="1">
      <c r="A1816" s="15" t="str">
        <f t="shared" si="260"/>
        <v>N21:1f</v>
      </c>
      <c r="B1816" s="15" t="s">
        <v>813</v>
      </c>
      <c r="C1816" s="15">
        <v>2.0</v>
      </c>
      <c r="D1816" s="15">
        <v>1.0</v>
      </c>
      <c r="E1816" s="15">
        <v>1.0</v>
      </c>
      <c r="F1816" s="8" t="s">
        <v>11</v>
      </c>
      <c r="G1816" s="15" t="s">
        <v>22</v>
      </c>
      <c r="H1816" s="15" t="s">
        <v>92</v>
      </c>
      <c r="I1816" s="15" t="s">
        <v>416</v>
      </c>
      <c r="J1816" s="16">
        <v>1.0</v>
      </c>
      <c r="K1816" s="21">
        <v>-214.0</v>
      </c>
      <c r="L1816" s="21">
        <v>-250.0</v>
      </c>
      <c r="M1816" s="21">
        <v>-230.0</v>
      </c>
      <c r="N1816" s="18" t="s">
        <v>26</v>
      </c>
      <c r="O1816" s="13" t="s">
        <v>284</v>
      </c>
      <c r="P1816" s="5" t="s">
        <v>276</v>
      </c>
      <c r="Q1816" s="5" t="s">
        <v>276</v>
      </c>
      <c r="R1816" s="5" t="s">
        <v>57</v>
      </c>
      <c r="S1816" s="5" t="s">
        <v>47</v>
      </c>
      <c r="T1816" s="5" t="s">
        <v>26</v>
      </c>
      <c r="U1816" s="5" t="s">
        <v>26</v>
      </c>
    </row>
    <row r="1817" hidden="1">
      <c r="A1817" s="15" t="str">
        <f>if(OR(G1817="Secondary Relay",G1817="Prime Relay",G1817="Citadel Class Relay"),F1817,join("",if(B1817="East Rim","E",if(B1817="South Rim","S",if(B1817="West Rim","W","N"))),C1817,D1817,":",E1817,if(F1817="S","",F1817)))</f>
        <v>N21:1</v>
      </c>
      <c r="B1817" s="15" t="s">
        <v>813</v>
      </c>
      <c r="C1817" s="15">
        <v>2.0</v>
      </c>
      <c r="D1817" s="15">
        <v>1.0</v>
      </c>
      <c r="E1817" s="15">
        <v>1.0</v>
      </c>
      <c r="F1817" s="8" t="s">
        <v>302</v>
      </c>
      <c r="G1817" s="8" t="s">
        <v>303</v>
      </c>
      <c r="H1817" s="15" t="s">
        <v>278</v>
      </c>
      <c r="I1817" s="8" t="s">
        <v>572</v>
      </c>
      <c r="J1817" s="16"/>
      <c r="K1817" s="21"/>
      <c r="L1817" s="21"/>
      <c r="M1817" s="21"/>
      <c r="N1817" s="18"/>
      <c r="O1817" s="13"/>
      <c r="P1817" t="s">
        <v>57</v>
      </c>
      <c r="Q1817" t="s">
        <v>311</v>
      </c>
      <c r="R1817" t="s">
        <v>57</v>
      </c>
      <c r="S1817" t="s">
        <v>57</v>
      </c>
      <c r="T1817" t="s">
        <v>47</v>
      </c>
      <c r="U1817" t="s">
        <v>26</v>
      </c>
    </row>
    <row r="1818" hidden="1">
      <c r="A1818" s="15" t="str">
        <f t="shared" ref="A1818:A1822" si="261">if(OR(G1818="Secondary Relay",G1818="Prime Relay"),F1818,join("",if(B1818="East Rim","E",if(B1818="South Rim","S",if(B1818="West Rim","W","N"))),C1818,D1818,":",E1818,if(F1818="S","",F1818)))</f>
        <v>N21:2a</v>
      </c>
      <c r="B1818" s="15" t="s">
        <v>813</v>
      </c>
      <c r="C1818" s="15">
        <v>2.0</v>
      </c>
      <c r="D1818" s="15">
        <v>1.0</v>
      </c>
      <c r="E1818" s="15">
        <v>2.0</v>
      </c>
      <c r="F1818" s="8" t="s">
        <v>6</v>
      </c>
      <c r="G1818" s="15" t="s">
        <v>23</v>
      </c>
      <c r="H1818" s="15" t="s">
        <v>93</v>
      </c>
      <c r="I1818" s="15" t="s">
        <v>699</v>
      </c>
      <c r="J1818" s="16">
        <v>1.0</v>
      </c>
      <c r="K1818" s="21">
        <v>1324.0</v>
      </c>
      <c r="L1818" s="21">
        <v>359.0</v>
      </c>
      <c r="M1818" s="21">
        <v>840.0</v>
      </c>
      <c r="N1818" s="18" t="s">
        <v>26</v>
      </c>
      <c r="O1818" s="13" t="s">
        <v>351</v>
      </c>
      <c r="P1818" s="5" t="s">
        <v>57</v>
      </c>
      <c r="Q1818" s="5" t="s">
        <v>57</v>
      </c>
      <c r="R1818" s="5" t="s">
        <v>311</v>
      </c>
      <c r="S1818" s="5" t="s">
        <v>47</v>
      </c>
      <c r="T1818" s="5" t="s">
        <v>47</v>
      </c>
      <c r="U1818" s="5" t="s">
        <v>26</v>
      </c>
    </row>
    <row r="1819" hidden="1">
      <c r="A1819" s="15" t="str">
        <f t="shared" si="261"/>
        <v>N21:2b</v>
      </c>
      <c r="B1819" s="15" t="s">
        <v>813</v>
      </c>
      <c r="C1819" s="15">
        <v>2.0</v>
      </c>
      <c r="D1819" s="15">
        <v>1.0</v>
      </c>
      <c r="E1819" s="15">
        <v>2.0</v>
      </c>
      <c r="F1819" s="8" t="s">
        <v>7</v>
      </c>
      <c r="G1819" s="15" t="s">
        <v>23</v>
      </c>
      <c r="H1819" s="15" t="s">
        <v>88</v>
      </c>
      <c r="I1819" s="15" t="s">
        <v>694</v>
      </c>
      <c r="J1819" s="16">
        <v>1.0</v>
      </c>
      <c r="K1819" s="21">
        <v>450.0</v>
      </c>
      <c r="L1819" s="21">
        <v>406.0</v>
      </c>
      <c r="M1819" s="21">
        <v>427.0</v>
      </c>
      <c r="N1819" s="18" t="s">
        <v>26</v>
      </c>
      <c r="O1819" s="13" t="s">
        <v>336</v>
      </c>
      <c r="P1819" s="5" t="s">
        <v>57</v>
      </c>
      <c r="Q1819" s="5" t="s">
        <v>276</v>
      </c>
      <c r="R1819" s="5" t="s">
        <v>26</v>
      </c>
      <c r="S1819" s="5" t="s">
        <v>26</v>
      </c>
      <c r="T1819" s="5" t="s">
        <v>26</v>
      </c>
      <c r="U1819" s="5" t="s">
        <v>37</v>
      </c>
    </row>
    <row r="1820" hidden="1">
      <c r="A1820" s="15" t="str">
        <f t="shared" si="261"/>
        <v>N21:2c</v>
      </c>
      <c r="B1820" s="15" t="s">
        <v>813</v>
      </c>
      <c r="C1820" s="15">
        <v>2.0</v>
      </c>
      <c r="D1820" s="15">
        <v>1.0</v>
      </c>
      <c r="E1820" s="15">
        <v>2.0</v>
      </c>
      <c r="F1820" s="8" t="s">
        <v>8</v>
      </c>
      <c r="G1820" s="15" t="s">
        <v>23</v>
      </c>
      <c r="H1820" s="15" t="s">
        <v>93</v>
      </c>
      <c r="I1820" s="15" t="s">
        <v>626</v>
      </c>
      <c r="J1820" s="16">
        <v>2.0</v>
      </c>
      <c r="K1820" s="21">
        <v>235.0</v>
      </c>
      <c r="L1820" s="21">
        <v>171.0</v>
      </c>
      <c r="M1820" s="21">
        <v>203.0</v>
      </c>
      <c r="N1820" s="18" t="s">
        <v>26</v>
      </c>
      <c r="O1820" s="13" t="s">
        <v>405</v>
      </c>
      <c r="P1820" s="5" t="s">
        <v>57</v>
      </c>
      <c r="Q1820" s="5" t="s">
        <v>276</v>
      </c>
      <c r="R1820" s="5" t="s">
        <v>26</v>
      </c>
      <c r="S1820" s="5" t="s">
        <v>47</v>
      </c>
      <c r="T1820" s="5" t="s">
        <v>311</v>
      </c>
      <c r="U1820" s="5" t="s">
        <v>26</v>
      </c>
    </row>
    <row r="1821" hidden="1">
      <c r="A1821" s="15" t="str">
        <f t="shared" si="261"/>
        <v>N21:2d</v>
      </c>
      <c r="B1821" s="15" t="s">
        <v>813</v>
      </c>
      <c r="C1821" s="15">
        <v>2.0</v>
      </c>
      <c r="D1821" s="15">
        <v>1.0</v>
      </c>
      <c r="E1821" s="15">
        <v>2.0</v>
      </c>
      <c r="F1821" s="8" t="s">
        <v>9</v>
      </c>
      <c r="G1821" s="15" t="s">
        <v>23</v>
      </c>
      <c r="H1821" s="15" t="s">
        <v>278</v>
      </c>
      <c r="I1821" s="15" t="s">
        <v>486</v>
      </c>
      <c r="J1821" s="16">
        <v>1.0</v>
      </c>
      <c r="K1821" s="21">
        <v>136.0</v>
      </c>
      <c r="L1821" s="21">
        <v>-147.0</v>
      </c>
      <c r="M1821" s="21">
        <v>-8.0</v>
      </c>
      <c r="N1821" s="18" t="s">
        <v>26</v>
      </c>
      <c r="O1821" s="13" t="s">
        <v>990</v>
      </c>
      <c r="P1821" s="5" t="s">
        <v>57</v>
      </c>
      <c r="Q1821" s="5" t="s">
        <v>276</v>
      </c>
      <c r="R1821" s="5" t="s">
        <v>311</v>
      </c>
      <c r="S1821" s="5" t="s">
        <v>276</v>
      </c>
      <c r="T1821" s="5" t="s">
        <v>26</v>
      </c>
      <c r="U1821" s="5" t="s">
        <v>37</v>
      </c>
    </row>
    <row r="1822" hidden="1">
      <c r="A1822" s="15" t="str">
        <f t="shared" si="261"/>
        <v>N21:2e</v>
      </c>
      <c r="B1822" s="15" t="s">
        <v>813</v>
      </c>
      <c r="C1822" s="15">
        <v>2.0</v>
      </c>
      <c r="D1822" s="15">
        <v>1.0</v>
      </c>
      <c r="E1822" s="15">
        <v>2.0</v>
      </c>
      <c r="F1822" s="8" t="s">
        <v>10</v>
      </c>
      <c r="G1822" s="15" t="s">
        <v>23</v>
      </c>
      <c r="H1822" s="15" t="s">
        <v>278</v>
      </c>
      <c r="I1822" s="15" t="s">
        <v>486</v>
      </c>
      <c r="J1822" s="16">
        <v>2.0</v>
      </c>
      <c r="K1822" s="21">
        <v>52.0</v>
      </c>
      <c r="L1822" s="21">
        <v>-14.0</v>
      </c>
      <c r="M1822" s="21">
        <v>21.0</v>
      </c>
      <c r="N1822" s="18" t="s">
        <v>26</v>
      </c>
      <c r="O1822" s="13" t="s">
        <v>325</v>
      </c>
      <c r="P1822" s="5" t="s">
        <v>57</v>
      </c>
      <c r="Q1822" s="5" t="s">
        <v>26</v>
      </c>
      <c r="R1822" s="5" t="s">
        <v>57</v>
      </c>
      <c r="S1822" s="5" t="s">
        <v>57</v>
      </c>
      <c r="T1822" s="5" t="s">
        <v>47</v>
      </c>
      <c r="U1822" s="5" t="s">
        <v>26</v>
      </c>
    </row>
    <row r="1823" hidden="1">
      <c r="A1823" s="15" t="str">
        <f>if(OR(G1823="Secondary Relay",G1823="Prime Relay",G1823="Citadel Class Relay"),F1823,join("",if(B1823="East Rim","E",if(B1823="South Rim","S",if(B1823="West Rim","W","N"))),C1823,D1823,":",E1823,if(F1823="S","",F1823)))</f>
        <v>N21:2</v>
      </c>
      <c r="B1823" s="15" t="s">
        <v>813</v>
      </c>
      <c r="C1823" s="15">
        <v>2.0</v>
      </c>
      <c r="D1823" s="15">
        <v>1.0</v>
      </c>
      <c r="E1823" s="15">
        <v>2.0</v>
      </c>
      <c r="F1823" s="8" t="s">
        <v>302</v>
      </c>
      <c r="G1823" s="8" t="s">
        <v>303</v>
      </c>
      <c r="H1823" s="15" t="s">
        <v>278</v>
      </c>
      <c r="I1823" s="8" t="s">
        <v>506</v>
      </c>
      <c r="J1823" s="16"/>
      <c r="K1823" s="21"/>
      <c r="L1823" s="21"/>
      <c r="M1823" s="21"/>
      <c r="N1823" s="18"/>
      <c r="O1823" s="13"/>
      <c r="P1823" t="s">
        <v>311</v>
      </c>
      <c r="Q1823" t="s">
        <v>276</v>
      </c>
      <c r="R1823" t="s">
        <v>276</v>
      </c>
      <c r="S1823" t="s">
        <v>276</v>
      </c>
      <c r="T1823" t="s">
        <v>26</v>
      </c>
      <c r="U1823" t="s">
        <v>37</v>
      </c>
    </row>
    <row r="1824" hidden="1">
      <c r="A1824" s="15" t="str">
        <f t="shared" ref="A1824:A1830" si="262">if(OR(G1824="Secondary Relay",G1824="Prime Relay"),F1824,join("",if(B1824="East Rim","E",if(B1824="South Rim","S",if(B1824="West Rim","W","N"))),C1824,D1824,":",E1824,if(F1824="S","",F1824)))</f>
        <v>N21:3a</v>
      </c>
      <c r="B1824" s="15" t="s">
        <v>813</v>
      </c>
      <c r="C1824" s="15">
        <v>2.0</v>
      </c>
      <c r="D1824" s="15">
        <v>1.0</v>
      </c>
      <c r="E1824" s="15">
        <v>3.0</v>
      </c>
      <c r="F1824" s="8" t="s">
        <v>6</v>
      </c>
      <c r="G1824" s="15" t="s">
        <v>24</v>
      </c>
      <c r="H1824" s="15" t="s">
        <v>316</v>
      </c>
      <c r="I1824" s="15" t="s">
        <v>991</v>
      </c>
      <c r="J1824" s="16">
        <v>1.0</v>
      </c>
      <c r="K1824" s="21">
        <v>18.0</v>
      </c>
      <c r="L1824" s="21">
        <v>12.0</v>
      </c>
      <c r="M1824" s="21">
        <v>14.0</v>
      </c>
      <c r="N1824" s="18">
        <v>0.22</v>
      </c>
      <c r="O1824" s="13" t="s">
        <v>282</v>
      </c>
      <c r="P1824" s="5" t="s">
        <v>57</v>
      </c>
      <c r="Q1824" s="5" t="s">
        <v>276</v>
      </c>
      <c r="R1824" s="5" t="s">
        <v>57</v>
      </c>
      <c r="S1824" s="5" t="s">
        <v>26</v>
      </c>
      <c r="T1824" s="5" t="s">
        <v>37</v>
      </c>
      <c r="U1824" s="5" t="s">
        <v>26</v>
      </c>
    </row>
    <row r="1825" hidden="1">
      <c r="A1825" s="15" t="str">
        <f t="shared" si="262"/>
        <v>N21:3b</v>
      </c>
      <c r="B1825" s="15" t="s">
        <v>813</v>
      </c>
      <c r="C1825" s="15">
        <v>2.0</v>
      </c>
      <c r="D1825" s="15">
        <v>1.0</v>
      </c>
      <c r="E1825" s="15">
        <v>3.0</v>
      </c>
      <c r="F1825" s="8" t="s">
        <v>7</v>
      </c>
      <c r="G1825" s="15" t="s">
        <v>23</v>
      </c>
      <c r="H1825" s="15" t="s">
        <v>278</v>
      </c>
      <c r="I1825" s="15" t="s">
        <v>496</v>
      </c>
      <c r="J1825" s="16">
        <v>0.0</v>
      </c>
      <c r="K1825" s="21">
        <v>0.0</v>
      </c>
      <c r="L1825" s="21">
        <v>-62.0</v>
      </c>
      <c r="M1825" s="21">
        <v>-29.0</v>
      </c>
      <c r="N1825" s="18" t="s">
        <v>26</v>
      </c>
      <c r="O1825" s="13" t="s">
        <v>992</v>
      </c>
      <c r="P1825" s="5" t="s">
        <v>276</v>
      </c>
      <c r="Q1825" s="5" t="s">
        <v>276</v>
      </c>
      <c r="R1825" s="5" t="s">
        <v>276</v>
      </c>
      <c r="S1825" s="5" t="s">
        <v>47</v>
      </c>
      <c r="T1825" s="5" t="s">
        <v>47</v>
      </c>
      <c r="U1825" s="5" t="s">
        <v>26</v>
      </c>
    </row>
    <row r="1826" hidden="1">
      <c r="A1826" s="15" t="str">
        <f t="shared" si="262"/>
        <v>N21:3c</v>
      </c>
      <c r="B1826" s="15" t="s">
        <v>813</v>
      </c>
      <c r="C1826" s="15">
        <v>2.0</v>
      </c>
      <c r="D1826" s="15">
        <v>1.0</v>
      </c>
      <c r="E1826" s="15">
        <v>3.0</v>
      </c>
      <c r="F1826" s="8" t="s">
        <v>8</v>
      </c>
      <c r="G1826" s="15" t="s">
        <v>22</v>
      </c>
      <c r="H1826" s="15" t="s">
        <v>92</v>
      </c>
      <c r="I1826" s="15" t="s">
        <v>416</v>
      </c>
      <c r="J1826" s="16">
        <v>1.0</v>
      </c>
      <c r="K1826" s="21">
        <v>-3.0</v>
      </c>
      <c r="L1826" s="21">
        <v>-78.0</v>
      </c>
      <c r="M1826" s="21">
        <v>-41.0</v>
      </c>
      <c r="N1826" s="18" t="s">
        <v>26</v>
      </c>
      <c r="O1826" s="13" t="s">
        <v>275</v>
      </c>
      <c r="P1826" s="5" t="s">
        <v>37</v>
      </c>
      <c r="Q1826" s="5" t="s">
        <v>276</v>
      </c>
      <c r="R1826" s="5" t="s">
        <v>57</v>
      </c>
      <c r="S1826" s="5" t="s">
        <v>47</v>
      </c>
      <c r="T1826" s="5" t="s">
        <v>26</v>
      </c>
      <c r="U1826" s="5" t="s">
        <v>47</v>
      </c>
    </row>
    <row r="1827" hidden="1">
      <c r="A1827" s="15" t="str">
        <f t="shared" si="262"/>
        <v>N21:3d</v>
      </c>
      <c r="B1827" s="15" t="s">
        <v>813</v>
      </c>
      <c r="C1827" s="15">
        <v>2.0</v>
      </c>
      <c r="D1827" s="15">
        <v>1.0</v>
      </c>
      <c r="E1827" s="15">
        <v>3.0</v>
      </c>
      <c r="F1827" s="8" t="s">
        <v>9</v>
      </c>
      <c r="G1827" s="15" t="s">
        <v>22</v>
      </c>
      <c r="H1827" s="15" t="s">
        <v>91</v>
      </c>
      <c r="I1827" s="15" t="s">
        <v>993</v>
      </c>
      <c r="J1827" s="16">
        <v>16.0</v>
      </c>
      <c r="K1827" s="21">
        <v>-3.0</v>
      </c>
      <c r="L1827" s="21">
        <v>-69.0</v>
      </c>
      <c r="M1827" s="21">
        <v>-38.0</v>
      </c>
      <c r="N1827" s="18" t="s">
        <v>26</v>
      </c>
      <c r="O1827" s="13" t="s">
        <v>313</v>
      </c>
      <c r="P1827" s="5" t="s">
        <v>47</v>
      </c>
      <c r="Q1827" s="5" t="s">
        <v>57</v>
      </c>
      <c r="R1827" s="5" t="s">
        <v>57</v>
      </c>
      <c r="S1827" s="5" t="s">
        <v>26</v>
      </c>
      <c r="T1827" s="5" t="s">
        <v>26</v>
      </c>
      <c r="U1827" s="5" t="s">
        <v>37</v>
      </c>
    </row>
    <row r="1828" hidden="1">
      <c r="A1828" s="15" t="str">
        <f t="shared" si="262"/>
        <v>N21:3e</v>
      </c>
      <c r="B1828" s="15" t="s">
        <v>813</v>
      </c>
      <c r="C1828" s="15">
        <v>2.0</v>
      </c>
      <c r="D1828" s="15">
        <v>1.0</v>
      </c>
      <c r="E1828" s="15">
        <v>3.0</v>
      </c>
      <c r="F1828" s="8" t="s">
        <v>10</v>
      </c>
      <c r="G1828" s="15" t="s">
        <v>22</v>
      </c>
      <c r="H1828" s="15" t="s">
        <v>93</v>
      </c>
      <c r="I1828" s="15" t="s">
        <v>994</v>
      </c>
      <c r="J1828" s="16">
        <v>6.0</v>
      </c>
      <c r="K1828" s="21">
        <v>-112.0</v>
      </c>
      <c r="L1828" s="21">
        <v>-127.0</v>
      </c>
      <c r="M1828" s="21">
        <v>-120.0</v>
      </c>
      <c r="N1828" s="18" t="s">
        <v>26</v>
      </c>
      <c r="O1828" s="13" t="s">
        <v>386</v>
      </c>
      <c r="P1828" s="5" t="s">
        <v>57</v>
      </c>
      <c r="Q1828" s="5" t="s">
        <v>276</v>
      </c>
      <c r="R1828" s="5" t="s">
        <v>57</v>
      </c>
      <c r="S1828" s="5" t="s">
        <v>57</v>
      </c>
      <c r="T1828" s="5" t="s">
        <v>26</v>
      </c>
      <c r="U1828" s="5" t="s">
        <v>26</v>
      </c>
    </row>
    <row r="1829" hidden="1">
      <c r="A1829" s="15" t="str">
        <f t="shared" si="262"/>
        <v>N21:3f</v>
      </c>
      <c r="B1829" s="15" t="s">
        <v>813</v>
      </c>
      <c r="C1829" s="15">
        <v>2.0</v>
      </c>
      <c r="D1829" s="15">
        <v>1.0</v>
      </c>
      <c r="E1829" s="15">
        <v>3.0</v>
      </c>
      <c r="F1829" s="8" t="s">
        <v>11</v>
      </c>
      <c r="G1829" s="15" t="s">
        <v>22</v>
      </c>
      <c r="H1829" s="15" t="s">
        <v>91</v>
      </c>
      <c r="I1829" s="15" t="s">
        <v>995</v>
      </c>
      <c r="J1829" s="16">
        <v>12.0</v>
      </c>
      <c r="K1829" s="21">
        <v>-170.0</v>
      </c>
      <c r="L1829" s="21">
        <v>-176.0</v>
      </c>
      <c r="M1829" s="21">
        <v>-174.0</v>
      </c>
      <c r="N1829" s="18" t="s">
        <v>26</v>
      </c>
      <c r="O1829" s="13" t="s">
        <v>323</v>
      </c>
      <c r="P1829" s="5" t="s">
        <v>57</v>
      </c>
      <c r="Q1829" s="5" t="s">
        <v>57</v>
      </c>
      <c r="R1829" s="5" t="s">
        <v>26</v>
      </c>
      <c r="S1829" s="5" t="s">
        <v>276</v>
      </c>
      <c r="T1829" s="5" t="s">
        <v>26</v>
      </c>
      <c r="U1829" s="5" t="s">
        <v>26</v>
      </c>
    </row>
    <row r="1830" hidden="1">
      <c r="A1830" s="15" t="str">
        <f t="shared" si="262"/>
        <v>N21:3g</v>
      </c>
      <c r="B1830" s="15" t="s">
        <v>813</v>
      </c>
      <c r="C1830" s="15">
        <v>2.0</v>
      </c>
      <c r="D1830" s="15">
        <v>1.0</v>
      </c>
      <c r="E1830" s="15">
        <v>3.0</v>
      </c>
      <c r="F1830" s="8" t="s">
        <v>12</v>
      </c>
      <c r="G1830" s="15" t="s">
        <v>22</v>
      </c>
      <c r="H1830" s="15" t="s">
        <v>89</v>
      </c>
      <c r="I1830" s="15" t="s">
        <v>422</v>
      </c>
      <c r="J1830" s="16">
        <v>2.0</v>
      </c>
      <c r="K1830" s="21">
        <v>-201.0</v>
      </c>
      <c r="L1830" s="21">
        <v>-214.0</v>
      </c>
      <c r="M1830" s="21">
        <v>-210.0</v>
      </c>
      <c r="N1830" s="18" t="s">
        <v>26</v>
      </c>
      <c r="O1830" s="13" t="s">
        <v>293</v>
      </c>
      <c r="P1830" s="5" t="s">
        <v>57</v>
      </c>
      <c r="Q1830" s="5" t="s">
        <v>57</v>
      </c>
      <c r="R1830" s="5" t="s">
        <v>57</v>
      </c>
      <c r="S1830" s="5" t="s">
        <v>47</v>
      </c>
      <c r="T1830" s="5" t="s">
        <v>26</v>
      </c>
      <c r="U1830" s="5" t="s">
        <v>37</v>
      </c>
    </row>
    <row r="1831" hidden="1">
      <c r="A1831" s="15" t="str">
        <f>if(OR(G1831="Secondary Relay",G1831="Prime Relay",G1831="Citadel Class Relay"),F1831,join("",if(B1831="East Rim","E",if(B1831="South Rim","S",if(B1831="West Rim","W","N"))),C1831,D1831,":",E1831,if(F1831="S","",F1831)))</f>
        <v>N21:3</v>
      </c>
      <c r="B1831" s="15" t="s">
        <v>813</v>
      </c>
      <c r="C1831" s="15">
        <v>2.0</v>
      </c>
      <c r="D1831" s="15">
        <v>1.0</v>
      </c>
      <c r="E1831" s="15">
        <v>3.0</v>
      </c>
      <c r="F1831" s="8" t="s">
        <v>302</v>
      </c>
      <c r="G1831" s="8" t="s">
        <v>303</v>
      </c>
      <c r="H1831" s="15" t="s">
        <v>278</v>
      </c>
      <c r="I1831" s="8" t="s">
        <v>337</v>
      </c>
      <c r="J1831" s="16"/>
      <c r="K1831" s="21"/>
      <c r="L1831" s="21"/>
      <c r="M1831" s="21"/>
      <c r="N1831" s="18"/>
      <c r="O1831" s="13"/>
      <c r="P1831" t="s">
        <v>26</v>
      </c>
      <c r="Q1831" t="s">
        <v>276</v>
      </c>
      <c r="R1831" t="s">
        <v>57</v>
      </c>
      <c r="S1831" t="s">
        <v>37</v>
      </c>
      <c r="T1831" t="s">
        <v>26</v>
      </c>
      <c r="U1831" t="s">
        <v>26</v>
      </c>
    </row>
    <row r="1832" hidden="1">
      <c r="A1832" s="15" t="str">
        <f t="shared" ref="A1832:A1836" si="263">if(OR(G1832="Secondary Relay",G1832="Prime Relay"),F1832,join("",if(B1832="East Rim","E",if(B1832="South Rim","S",if(B1832="West Rim","W","N"))),C1832,D1832,":",E1832,if(F1832="S","",F1832)))</f>
        <v>N21:4a</v>
      </c>
      <c r="B1832" s="15" t="s">
        <v>813</v>
      </c>
      <c r="C1832" s="15">
        <v>2.0</v>
      </c>
      <c r="D1832" s="15">
        <v>1.0</v>
      </c>
      <c r="E1832" s="15">
        <v>4.0</v>
      </c>
      <c r="F1832" s="8" t="s">
        <v>6</v>
      </c>
      <c r="G1832" s="15" t="s">
        <v>24</v>
      </c>
      <c r="H1832" s="15" t="s">
        <v>87</v>
      </c>
      <c r="I1832" s="15" t="s">
        <v>489</v>
      </c>
      <c r="J1832" s="16">
        <v>1.0</v>
      </c>
      <c r="K1832" s="21">
        <v>11.0</v>
      </c>
      <c r="L1832" s="21">
        <v>7.0</v>
      </c>
      <c r="M1832" s="21">
        <v>8.0</v>
      </c>
      <c r="N1832" s="18">
        <v>0.73</v>
      </c>
      <c r="O1832" s="13" t="s">
        <v>297</v>
      </c>
      <c r="P1832" s="5" t="s">
        <v>57</v>
      </c>
      <c r="Q1832" s="5" t="s">
        <v>57</v>
      </c>
      <c r="R1832" s="5" t="s">
        <v>26</v>
      </c>
      <c r="S1832" s="5" t="s">
        <v>37</v>
      </c>
      <c r="T1832" s="5" t="s">
        <v>26</v>
      </c>
      <c r="U1832" s="5" t="s">
        <v>26</v>
      </c>
    </row>
    <row r="1833" hidden="1">
      <c r="A1833" s="15" t="str">
        <f t="shared" si="263"/>
        <v>N21:4b</v>
      </c>
      <c r="B1833" s="15" t="s">
        <v>813</v>
      </c>
      <c r="C1833" s="15">
        <v>2.0</v>
      </c>
      <c r="D1833" s="15">
        <v>1.0</v>
      </c>
      <c r="E1833" s="15">
        <v>4.0</v>
      </c>
      <c r="F1833" s="8" t="s">
        <v>7</v>
      </c>
      <c r="G1833" s="15" t="s">
        <v>24</v>
      </c>
      <c r="H1833" s="15" t="s">
        <v>87</v>
      </c>
      <c r="I1833" s="15" t="s">
        <v>331</v>
      </c>
      <c r="J1833" s="16">
        <v>2.0</v>
      </c>
      <c r="K1833" s="21">
        <v>-14.0</v>
      </c>
      <c r="L1833" s="21">
        <v>-18.0</v>
      </c>
      <c r="M1833" s="21">
        <v>-14.0</v>
      </c>
      <c r="N1833" s="18">
        <v>0.83</v>
      </c>
      <c r="O1833" s="13" t="s">
        <v>282</v>
      </c>
      <c r="P1833" s="5" t="s">
        <v>57</v>
      </c>
      <c r="Q1833" s="5" t="s">
        <v>276</v>
      </c>
      <c r="R1833" s="5" t="s">
        <v>276</v>
      </c>
      <c r="S1833" s="5" t="s">
        <v>26</v>
      </c>
      <c r="T1833" s="5" t="s">
        <v>26</v>
      </c>
      <c r="U1833" s="5" t="s">
        <v>26</v>
      </c>
    </row>
    <row r="1834" hidden="1">
      <c r="A1834" s="15" t="str">
        <f t="shared" si="263"/>
        <v>N21:4c</v>
      </c>
      <c r="B1834" s="15" t="s">
        <v>813</v>
      </c>
      <c r="C1834" s="15">
        <v>2.0</v>
      </c>
      <c r="D1834" s="15">
        <v>1.0</v>
      </c>
      <c r="E1834" s="15">
        <v>4.0</v>
      </c>
      <c r="F1834" s="8" t="s">
        <v>8</v>
      </c>
      <c r="G1834" s="15" t="s">
        <v>23</v>
      </c>
      <c r="H1834" s="15" t="s">
        <v>92</v>
      </c>
      <c r="I1834" s="15" t="s">
        <v>578</v>
      </c>
      <c r="J1834" s="16">
        <v>0.0</v>
      </c>
      <c r="K1834" s="21">
        <v>-131.0</v>
      </c>
      <c r="L1834" s="21">
        <v>-160.0</v>
      </c>
      <c r="M1834" s="21">
        <v>-146.0</v>
      </c>
      <c r="N1834" s="18" t="s">
        <v>281</v>
      </c>
      <c r="O1834" s="13" t="s">
        <v>384</v>
      </c>
      <c r="P1834" s="5" t="s">
        <v>26</v>
      </c>
      <c r="Q1834" s="5" t="s">
        <v>276</v>
      </c>
      <c r="R1834" s="5" t="s">
        <v>276</v>
      </c>
      <c r="S1834" s="5" t="s">
        <v>47</v>
      </c>
      <c r="T1834" s="5" t="s">
        <v>26</v>
      </c>
      <c r="U1834" s="5" t="s">
        <v>26</v>
      </c>
    </row>
    <row r="1835" hidden="1">
      <c r="A1835" s="15" t="str">
        <f t="shared" si="263"/>
        <v>N21:4d</v>
      </c>
      <c r="B1835" s="15" t="s">
        <v>813</v>
      </c>
      <c r="C1835" s="15">
        <v>2.0</v>
      </c>
      <c r="D1835" s="15">
        <v>1.0</v>
      </c>
      <c r="E1835" s="15">
        <v>4.0</v>
      </c>
      <c r="F1835" s="8" t="s">
        <v>9</v>
      </c>
      <c r="G1835" s="15" t="s">
        <v>22</v>
      </c>
      <c r="H1835" s="15" t="s">
        <v>88</v>
      </c>
      <c r="I1835" s="15" t="s">
        <v>416</v>
      </c>
      <c r="J1835" s="16">
        <v>5.0</v>
      </c>
      <c r="K1835" s="21">
        <v>-165.0</v>
      </c>
      <c r="L1835" s="21">
        <v>-188.0</v>
      </c>
      <c r="M1835" s="21">
        <v>-176.0</v>
      </c>
      <c r="N1835" s="18" t="s">
        <v>26</v>
      </c>
      <c r="O1835" s="13" t="s">
        <v>287</v>
      </c>
      <c r="P1835" s="5" t="s">
        <v>276</v>
      </c>
      <c r="Q1835" s="5" t="s">
        <v>57</v>
      </c>
      <c r="R1835" s="5" t="s">
        <v>47</v>
      </c>
      <c r="S1835" s="5" t="s">
        <v>57</v>
      </c>
      <c r="T1835" s="5" t="s">
        <v>47</v>
      </c>
      <c r="U1835" s="5" t="s">
        <v>26</v>
      </c>
    </row>
    <row r="1836" hidden="1">
      <c r="A1836" s="15" t="str">
        <f t="shared" si="263"/>
        <v>N21:4e</v>
      </c>
      <c r="B1836" s="15" t="s">
        <v>813</v>
      </c>
      <c r="C1836" s="15">
        <v>2.0</v>
      </c>
      <c r="D1836" s="15">
        <v>1.0</v>
      </c>
      <c r="E1836" s="15">
        <v>4.0</v>
      </c>
      <c r="F1836" s="8" t="s">
        <v>10</v>
      </c>
      <c r="G1836" s="15" t="s">
        <v>22</v>
      </c>
      <c r="H1836" s="15" t="s">
        <v>88</v>
      </c>
      <c r="I1836" s="15" t="s">
        <v>385</v>
      </c>
      <c r="J1836" s="16">
        <v>0.0</v>
      </c>
      <c r="K1836" s="21">
        <v>-196.0</v>
      </c>
      <c r="L1836" s="21">
        <v>-235.0</v>
      </c>
      <c r="M1836" s="21">
        <v>-214.0</v>
      </c>
      <c r="N1836" s="18" t="s">
        <v>26</v>
      </c>
      <c r="O1836" s="13" t="s">
        <v>384</v>
      </c>
      <c r="P1836" s="5" t="s">
        <v>47</v>
      </c>
      <c r="Q1836" s="5" t="s">
        <v>57</v>
      </c>
      <c r="R1836" s="5" t="s">
        <v>57</v>
      </c>
      <c r="S1836" s="5" t="s">
        <v>37</v>
      </c>
      <c r="T1836" s="5" t="s">
        <v>26</v>
      </c>
      <c r="U1836" s="5" t="s">
        <v>26</v>
      </c>
    </row>
    <row r="1837" hidden="1">
      <c r="A1837" s="15" t="str">
        <f>if(OR(G1837="Secondary Relay",G1837="Prime Relay",G1837="Citadel Class Relay"),F1837,join("",if(B1837="East Rim","E",if(B1837="South Rim","S",if(B1837="West Rim","W","N"))),C1837,D1837,":",E1837,if(F1837="S","",F1837)))</f>
        <v>N21:4</v>
      </c>
      <c r="B1837" s="15" t="s">
        <v>813</v>
      </c>
      <c r="C1837" s="15">
        <v>2.0</v>
      </c>
      <c r="D1837" s="15">
        <v>1.0</v>
      </c>
      <c r="E1837" s="15">
        <v>4.0</v>
      </c>
      <c r="F1837" s="8" t="s">
        <v>302</v>
      </c>
      <c r="G1837" s="8" t="s">
        <v>303</v>
      </c>
      <c r="H1837" s="15" t="s">
        <v>278</v>
      </c>
      <c r="I1837" s="8" t="s">
        <v>538</v>
      </c>
      <c r="J1837" s="16"/>
      <c r="K1837" s="21"/>
      <c r="L1837" s="21"/>
      <c r="M1837" s="21"/>
      <c r="N1837" s="18"/>
      <c r="O1837" s="13"/>
      <c r="P1837" t="s">
        <v>47</v>
      </c>
      <c r="Q1837" t="s">
        <v>57</v>
      </c>
      <c r="R1837" t="s">
        <v>276</v>
      </c>
      <c r="S1837" t="s">
        <v>26</v>
      </c>
      <c r="T1837" t="s">
        <v>26</v>
      </c>
      <c r="U1837" t="s">
        <v>26</v>
      </c>
    </row>
    <row r="1838" hidden="1">
      <c r="A1838" s="15" t="str">
        <f t="shared" ref="A1838:A1841" si="264">if(OR(G1838="Secondary Relay",G1838="Prime Relay"),F1838,join("",if(B1838="East Rim","E",if(B1838="South Rim","S",if(B1838="West Rim","W","N"))),C1838,D1838,":",E1838,if(F1838="S","",F1838)))</f>
        <v>N22:0a</v>
      </c>
      <c r="B1838" s="15" t="s">
        <v>813</v>
      </c>
      <c r="C1838" s="15">
        <v>2.0</v>
      </c>
      <c r="D1838" s="15">
        <v>2.0</v>
      </c>
      <c r="E1838" s="15">
        <v>0.0</v>
      </c>
      <c r="F1838" s="8" t="s">
        <v>6</v>
      </c>
      <c r="G1838" s="15" t="s">
        <v>23</v>
      </c>
      <c r="H1838" s="15" t="s">
        <v>278</v>
      </c>
      <c r="I1838" s="15" t="s">
        <v>996</v>
      </c>
      <c r="J1838" s="16">
        <v>2.0</v>
      </c>
      <c r="K1838" s="21">
        <v>1245.0</v>
      </c>
      <c r="L1838" s="21">
        <v>369.0</v>
      </c>
      <c r="M1838" s="21">
        <v>808.0</v>
      </c>
      <c r="N1838" s="18" t="s">
        <v>26</v>
      </c>
      <c r="O1838" s="13" t="s">
        <v>997</v>
      </c>
      <c r="P1838" s="5" t="s">
        <v>26</v>
      </c>
      <c r="Q1838" s="5" t="s">
        <v>276</v>
      </c>
      <c r="R1838" s="5" t="s">
        <v>37</v>
      </c>
      <c r="S1838" s="5" t="s">
        <v>26</v>
      </c>
      <c r="T1838" s="5" t="s">
        <v>276</v>
      </c>
      <c r="U1838" s="5" t="s">
        <v>26</v>
      </c>
    </row>
    <row r="1839" hidden="1">
      <c r="A1839" s="15" t="str">
        <f t="shared" si="264"/>
        <v>N22:0b</v>
      </c>
      <c r="B1839" s="15" t="s">
        <v>813</v>
      </c>
      <c r="C1839" s="15">
        <v>2.0</v>
      </c>
      <c r="D1839" s="15">
        <v>2.0</v>
      </c>
      <c r="E1839" s="15">
        <v>0.0</v>
      </c>
      <c r="F1839" s="8" t="s">
        <v>7</v>
      </c>
      <c r="G1839" s="15" t="s">
        <v>23</v>
      </c>
      <c r="H1839" s="15" t="s">
        <v>278</v>
      </c>
      <c r="I1839" s="15" t="s">
        <v>445</v>
      </c>
      <c r="J1839" s="16">
        <v>1.0</v>
      </c>
      <c r="K1839" s="21">
        <v>654.0</v>
      </c>
      <c r="L1839" s="21">
        <v>648.0</v>
      </c>
      <c r="M1839" s="21">
        <v>652.0</v>
      </c>
      <c r="N1839" s="18" t="s">
        <v>26</v>
      </c>
      <c r="O1839" s="13" t="s">
        <v>351</v>
      </c>
      <c r="P1839" s="5" t="s">
        <v>57</v>
      </c>
      <c r="Q1839" s="5" t="s">
        <v>276</v>
      </c>
      <c r="R1839" s="5" t="s">
        <v>57</v>
      </c>
      <c r="S1839" s="5" t="s">
        <v>311</v>
      </c>
      <c r="T1839" s="5" t="s">
        <v>26</v>
      </c>
      <c r="U1839" s="5" t="s">
        <v>37</v>
      </c>
    </row>
    <row r="1840" hidden="1">
      <c r="A1840" s="15" t="str">
        <f t="shared" si="264"/>
        <v>N22:0c</v>
      </c>
      <c r="B1840" s="15" t="s">
        <v>813</v>
      </c>
      <c r="C1840" s="15">
        <v>2.0</v>
      </c>
      <c r="D1840" s="15">
        <v>2.0</v>
      </c>
      <c r="E1840" s="15">
        <v>0.0</v>
      </c>
      <c r="F1840" s="8" t="s">
        <v>8</v>
      </c>
      <c r="G1840" s="5" t="s">
        <v>22</v>
      </c>
      <c r="H1840" s="5" t="s">
        <v>91</v>
      </c>
      <c r="I1840" s="5" t="s">
        <v>998</v>
      </c>
      <c r="J1840" s="6">
        <v>17.0</v>
      </c>
      <c r="K1840" s="36">
        <v>-45.0</v>
      </c>
      <c r="L1840" s="36">
        <v>-100.0</v>
      </c>
      <c r="M1840" s="36">
        <v>-72.0</v>
      </c>
      <c r="N1840" s="5" t="s">
        <v>26</v>
      </c>
      <c r="O1840" s="5" t="s">
        <v>384</v>
      </c>
      <c r="P1840" s="5" t="s">
        <v>47</v>
      </c>
      <c r="Q1840" s="5" t="s">
        <v>57</v>
      </c>
      <c r="R1840" s="5" t="s">
        <v>57</v>
      </c>
      <c r="S1840" s="5" t="s">
        <v>57</v>
      </c>
      <c r="T1840" s="5" t="s">
        <v>26</v>
      </c>
      <c r="U1840" s="5" t="s">
        <v>26</v>
      </c>
    </row>
    <row r="1841" hidden="1">
      <c r="A1841" s="15" t="str">
        <f t="shared" si="264"/>
        <v>N22:0d</v>
      </c>
      <c r="B1841" s="15" t="s">
        <v>813</v>
      </c>
      <c r="C1841" s="15">
        <v>2.0</v>
      </c>
      <c r="D1841" s="15">
        <v>2.0</v>
      </c>
      <c r="E1841" s="15">
        <v>0.0</v>
      </c>
      <c r="F1841" s="8" t="s">
        <v>9</v>
      </c>
      <c r="G1841" s="15" t="s">
        <v>22</v>
      </c>
      <c r="H1841" s="15" t="s">
        <v>87</v>
      </c>
      <c r="I1841" s="15" t="s">
        <v>422</v>
      </c>
      <c r="J1841" s="16">
        <v>1.0</v>
      </c>
      <c r="K1841" s="21">
        <v>-88.0</v>
      </c>
      <c r="L1841" s="21">
        <v>-133.0</v>
      </c>
      <c r="M1841" s="21">
        <v>-113.0</v>
      </c>
      <c r="N1841" s="18" t="s">
        <v>26</v>
      </c>
      <c r="O1841" s="13" t="s">
        <v>293</v>
      </c>
      <c r="P1841" s="5" t="s">
        <v>57</v>
      </c>
      <c r="Q1841" s="5" t="s">
        <v>276</v>
      </c>
      <c r="R1841" s="5" t="s">
        <v>57</v>
      </c>
      <c r="S1841" s="5" t="s">
        <v>57</v>
      </c>
      <c r="T1841" s="5" t="s">
        <v>26</v>
      </c>
      <c r="U1841" s="5" t="s">
        <v>26</v>
      </c>
    </row>
    <row r="1842" hidden="1">
      <c r="A1842" s="15" t="str">
        <f t="shared" ref="A1842:A1843" si="265">if(OR(G1842="Secondary Relay",G1842="Prime Relay",G1842="Citadel Class Relay"),F1842,join("",if(B1842="East Rim","E",if(B1842="South Rim","S",if(B1842="West Rim","W","N"))),C1842,D1842,":",E1842,if(F1842="S","",F1842)))</f>
        <v>N22 Secondary Relay</v>
      </c>
      <c r="B1842" s="15" t="s">
        <v>813</v>
      </c>
      <c r="C1842" s="15">
        <v>2.0</v>
      </c>
      <c r="D1842" s="15">
        <v>2.0</v>
      </c>
      <c r="E1842" s="15">
        <v>0.0</v>
      </c>
      <c r="F1842" s="8" t="s">
        <v>999</v>
      </c>
      <c r="G1842" s="8" t="s">
        <v>300</v>
      </c>
      <c r="H1842" s="15"/>
      <c r="I1842" s="8" t="s">
        <v>819</v>
      </c>
      <c r="J1842" s="16"/>
      <c r="K1842" s="21"/>
      <c r="L1842" s="21"/>
      <c r="M1842" s="21"/>
      <c r="N1842" s="18"/>
      <c r="O1842" s="13"/>
    </row>
    <row r="1843" hidden="1">
      <c r="A1843" s="15" t="str">
        <f t="shared" si="265"/>
        <v>N22:0</v>
      </c>
      <c r="B1843" s="15" t="s">
        <v>813</v>
      </c>
      <c r="C1843" s="15">
        <v>2.0</v>
      </c>
      <c r="D1843" s="15">
        <v>2.0</v>
      </c>
      <c r="E1843" s="15">
        <v>0.0</v>
      </c>
      <c r="F1843" s="8" t="s">
        <v>302</v>
      </c>
      <c r="G1843" s="8" t="s">
        <v>303</v>
      </c>
      <c r="H1843" s="15" t="s">
        <v>443</v>
      </c>
      <c r="I1843" s="8" t="s">
        <v>874</v>
      </c>
      <c r="J1843" s="16"/>
      <c r="K1843" s="21"/>
      <c r="L1843" s="21"/>
      <c r="M1843" s="21"/>
      <c r="N1843" s="18"/>
      <c r="O1843" s="13"/>
      <c r="P1843" t="s">
        <v>57</v>
      </c>
      <c r="Q1843" t="s">
        <v>57</v>
      </c>
      <c r="R1843" t="s">
        <v>57</v>
      </c>
      <c r="S1843" t="s">
        <v>57</v>
      </c>
      <c r="T1843" t="s">
        <v>26</v>
      </c>
      <c r="U1843" t="s">
        <v>37</v>
      </c>
    </row>
    <row r="1844" hidden="1">
      <c r="A1844" s="15" t="str">
        <f>if(OR(G1844="Secondary Relay",G1844="Prime Relay"),F1844,join("",if(B1844="East Rim","E",if(B1844="South Rim","S",if(B1844="West Rim","W","N"))),C1844,D1844,":",E1844,if(F1844="S","",F1844)))</f>
        <v>N22:1a</v>
      </c>
      <c r="B1844" s="15" t="s">
        <v>813</v>
      </c>
      <c r="C1844" s="15">
        <v>2.0</v>
      </c>
      <c r="D1844" s="15">
        <v>2.0</v>
      </c>
      <c r="E1844" s="15">
        <v>1.0</v>
      </c>
      <c r="F1844" s="8" t="s">
        <v>6</v>
      </c>
      <c r="G1844" s="15" t="s">
        <v>23</v>
      </c>
      <c r="H1844" s="15" t="s">
        <v>278</v>
      </c>
      <c r="I1844" s="15" t="s">
        <v>334</v>
      </c>
      <c r="J1844" s="16">
        <v>0.0</v>
      </c>
      <c r="K1844" s="21">
        <v>4.0</v>
      </c>
      <c r="L1844" s="21">
        <v>-1.0</v>
      </c>
      <c r="M1844" s="21">
        <v>1.0</v>
      </c>
      <c r="N1844" s="18" t="s">
        <v>26</v>
      </c>
      <c r="O1844" s="13" t="s">
        <v>415</v>
      </c>
      <c r="P1844" s="5" t="s">
        <v>276</v>
      </c>
      <c r="Q1844" s="5" t="s">
        <v>26</v>
      </c>
      <c r="R1844" s="5" t="s">
        <v>311</v>
      </c>
      <c r="S1844" s="5" t="s">
        <v>276</v>
      </c>
      <c r="T1844" s="5" t="s">
        <v>26</v>
      </c>
      <c r="U1844" s="5" t="s">
        <v>26</v>
      </c>
    </row>
    <row r="1845" hidden="1">
      <c r="A1845" s="15" t="str">
        <f t="shared" ref="A1845:A1846" si="266">if(OR(G1845="Secondary Relay",G1845="Prime Relay",G1845="Citadel Class Relay"),F1845,join("",if(B1845="East Rim","E",if(B1845="South Rim","S",if(B1845="West Rim","W","N"))),C1845,D1845,":",E1845,if(F1845="S","",F1845)))</f>
        <v>N22:1</v>
      </c>
      <c r="B1845" s="15" t="s">
        <v>813</v>
      </c>
      <c r="C1845" s="15">
        <v>2.0</v>
      </c>
      <c r="D1845" s="15">
        <v>2.0</v>
      </c>
      <c r="E1845" s="15">
        <v>1.0</v>
      </c>
      <c r="F1845" s="8" t="s">
        <v>302</v>
      </c>
      <c r="G1845" s="8" t="s">
        <v>303</v>
      </c>
      <c r="H1845" s="15" t="s">
        <v>285</v>
      </c>
      <c r="I1845" s="8" t="s">
        <v>1000</v>
      </c>
      <c r="J1845" s="16"/>
      <c r="K1845" s="21"/>
      <c r="L1845" s="21"/>
      <c r="M1845" s="21"/>
      <c r="N1845" s="18"/>
      <c r="O1845" s="13"/>
      <c r="P1845" t="s">
        <v>57</v>
      </c>
      <c r="Q1845" t="s">
        <v>57</v>
      </c>
      <c r="R1845" t="s">
        <v>276</v>
      </c>
      <c r="S1845" t="s">
        <v>57</v>
      </c>
      <c r="T1845" t="s">
        <v>47</v>
      </c>
      <c r="U1845" t="s">
        <v>26</v>
      </c>
    </row>
    <row r="1846" hidden="1">
      <c r="A1846" s="15" t="str">
        <f t="shared" si="266"/>
        <v>N22:2a</v>
      </c>
      <c r="B1846" s="15" t="s">
        <v>813</v>
      </c>
      <c r="C1846" s="15">
        <v>2.0</v>
      </c>
      <c r="D1846" s="15">
        <v>2.0</v>
      </c>
      <c r="E1846" s="15">
        <v>2.0</v>
      </c>
      <c r="F1846" s="8" t="s">
        <v>6</v>
      </c>
      <c r="G1846" s="15" t="s">
        <v>23</v>
      </c>
      <c r="H1846" s="15" t="s">
        <v>88</v>
      </c>
      <c r="I1846" s="15" t="s">
        <v>646</v>
      </c>
      <c r="J1846" s="16">
        <v>0.0</v>
      </c>
      <c r="K1846" s="21">
        <v>669.0</v>
      </c>
      <c r="L1846" s="21">
        <v>654.0</v>
      </c>
      <c r="M1846" s="21">
        <v>660.0</v>
      </c>
      <c r="N1846" s="18" t="s">
        <v>26</v>
      </c>
      <c r="O1846" s="13" t="s">
        <v>293</v>
      </c>
      <c r="P1846" s="5" t="s">
        <v>57</v>
      </c>
      <c r="Q1846" s="5" t="s">
        <v>57</v>
      </c>
      <c r="R1846" s="5" t="s">
        <v>276</v>
      </c>
      <c r="S1846" s="5" t="s">
        <v>26</v>
      </c>
      <c r="T1846" s="5" t="s">
        <v>26</v>
      </c>
      <c r="U1846" s="5" t="s">
        <v>26</v>
      </c>
    </row>
    <row r="1847" hidden="1">
      <c r="A1847" s="15" t="str">
        <f t="shared" ref="A1847:A1854" si="267">if(OR(G1847="Secondary Relay",G1847="Prime Relay"),F1847,join("",if(B1847="East Rim","E",if(B1847="South Rim","S",if(B1847="West Rim","W","N"))),C1847,D1847,":",E1847,if(F1847="S","",F1847)))</f>
        <v>N22:2b</v>
      </c>
      <c r="B1847" s="15" t="s">
        <v>813</v>
      </c>
      <c r="C1847" s="15">
        <v>2.0</v>
      </c>
      <c r="D1847" s="15">
        <v>2.0</v>
      </c>
      <c r="E1847" s="15">
        <v>2.0</v>
      </c>
      <c r="F1847" s="8" t="s">
        <v>7</v>
      </c>
      <c r="G1847" s="15" t="s">
        <v>23</v>
      </c>
      <c r="H1847" s="15" t="s">
        <v>87</v>
      </c>
      <c r="I1847" s="15" t="s">
        <v>439</v>
      </c>
      <c r="J1847" s="16">
        <v>1.0</v>
      </c>
      <c r="K1847" s="21">
        <v>134.0</v>
      </c>
      <c r="L1847" s="21">
        <v>98.0</v>
      </c>
      <c r="M1847" s="21">
        <v>118.0</v>
      </c>
      <c r="N1847" s="18">
        <v>0.98</v>
      </c>
      <c r="O1847" s="13" t="s">
        <v>297</v>
      </c>
      <c r="P1847" s="5" t="s">
        <v>276</v>
      </c>
      <c r="Q1847" s="5" t="s">
        <v>57</v>
      </c>
      <c r="R1847" s="5" t="s">
        <v>57</v>
      </c>
      <c r="S1847" s="5" t="s">
        <v>57</v>
      </c>
      <c r="T1847" s="5" t="s">
        <v>57</v>
      </c>
      <c r="U1847" s="5" t="s">
        <v>26</v>
      </c>
    </row>
    <row r="1848" hidden="1">
      <c r="A1848" s="15" t="str">
        <f t="shared" si="267"/>
        <v>N22:2c</v>
      </c>
      <c r="B1848" s="15" t="s">
        <v>813</v>
      </c>
      <c r="C1848" s="15">
        <v>2.0</v>
      </c>
      <c r="D1848" s="15">
        <v>2.0</v>
      </c>
      <c r="E1848" s="15">
        <v>2.0</v>
      </c>
      <c r="F1848" s="8" t="s">
        <v>8</v>
      </c>
      <c r="G1848" s="15" t="s">
        <v>23</v>
      </c>
      <c r="H1848" s="15" t="s">
        <v>278</v>
      </c>
      <c r="I1848" s="15" t="s">
        <v>767</v>
      </c>
      <c r="J1848" s="16">
        <v>0.0</v>
      </c>
      <c r="K1848" s="21">
        <v>113.0</v>
      </c>
      <c r="L1848" s="21">
        <v>-130.0</v>
      </c>
      <c r="M1848" s="21">
        <v>-8.0</v>
      </c>
      <c r="N1848" s="18" t="s">
        <v>26</v>
      </c>
      <c r="O1848" s="13" t="s">
        <v>329</v>
      </c>
      <c r="P1848" s="5" t="s">
        <v>37</v>
      </c>
      <c r="Q1848" s="5" t="s">
        <v>311</v>
      </c>
      <c r="R1848" s="5" t="s">
        <v>57</v>
      </c>
      <c r="S1848" s="5" t="s">
        <v>26</v>
      </c>
      <c r="T1848" s="5" t="s">
        <v>57</v>
      </c>
      <c r="U1848" s="5" t="s">
        <v>26</v>
      </c>
    </row>
    <row r="1849" hidden="1">
      <c r="A1849" s="15" t="str">
        <f t="shared" si="267"/>
        <v>N22:2d</v>
      </c>
      <c r="B1849" s="15" t="s">
        <v>813</v>
      </c>
      <c r="C1849" s="15">
        <v>2.0</v>
      </c>
      <c r="D1849" s="15">
        <v>2.0</v>
      </c>
      <c r="E1849" s="15">
        <v>2.0</v>
      </c>
      <c r="F1849" s="8" t="s">
        <v>9</v>
      </c>
      <c r="G1849" s="15" t="s">
        <v>24</v>
      </c>
      <c r="H1849" s="15" t="s">
        <v>87</v>
      </c>
      <c r="I1849" s="15" t="s">
        <v>471</v>
      </c>
      <c r="J1849" s="16">
        <v>2.0</v>
      </c>
      <c r="K1849" s="21">
        <v>46.0</v>
      </c>
      <c r="L1849" s="21">
        <v>11.0</v>
      </c>
      <c r="M1849" s="21">
        <v>30.0</v>
      </c>
      <c r="N1849" s="18">
        <v>1.0</v>
      </c>
      <c r="O1849" s="13" t="s">
        <v>293</v>
      </c>
      <c r="P1849" s="5" t="s">
        <v>57</v>
      </c>
      <c r="Q1849" s="5" t="s">
        <v>276</v>
      </c>
      <c r="R1849" s="5" t="s">
        <v>311</v>
      </c>
      <c r="S1849" s="5" t="s">
        <v>47</v>
      </c>
      <c r="T1849" s="5" t="s">
        <v>26</v>
      </c>
      <c r="U1849" s="5" t="s">
        <v>37</v>
      </c>
    </row>
    <row r="1850" hidden="1">
      <c r="A1850" s="15" t="str">
        <f t="shared" si="267"/>
        <v>N22:2e</v>
      </c>
      <c r="B1850" s="15" t="s">
        <v>813</v>
      </c>
      <c r="C1850" s="15">
        <v>2.0</v>
      </c>
      <c r="D1850" s="15">
        <v>2.0</v>
      </c>
      <c r="E1850" s="15">
        <v>2.0</v>
      </c>
      <c r="F1850" s="8" t="s">
        <v>10</v>
      </c>
      <c r="G1850" s="15" t="s">
        <v>23</v>
      </c>
      <c r="H1850" s="15" t="s">
        <v>87</v>
      </c>
      <c r="I1850" s="15" t="s">
        <v>1001</v>
      </c>
      <c r="J1850" s="16">
        <v>1.0</v>
      </c>
      <c r="K1850" s="21">
        <v>39.0</v>
      </c>
      <c r="L1850" s="21">
        <v>38.0</v>
      </c>
      <c r="M1850" s="21">
        <v>41.0</v>
      </c>
      <c r="N1850" s="18">
        <v>0.99</v>
      </c>
      <c r="O1850" s="13" t="s">
        <v>284</v>
      </c>
      <c r="P1850" s="5" t="s">
        <v>57</v>
      </c>
      <c r="Q1850" s="5" t="s">
        <v>276</v>
      </c>
      <c r="R1850" s="5" t="s">
        <v>57</v>
      </c>
      <c r="S1850" s="5" t="s">
        <v>26</v>
      </c>
      <c r="T1850" s="5" t="s">
        <v>26</v>
      </c>
      <c r="U1850" s="5" t="s">
        <v>37</v>
      </c>
    </row>
    <row r="1851" hidden="1">
      <c r="A1851" s="15" t="str">
        <f t="shared" si="267"/>
        <v>N22:2f</v>
      </c>
      <c r="B1851" s="15" t="s">
        <v>813</v>
      </c>
      <c r="C1851" s="15">
        <v>2.0</v>
      </c>
      <c r="D1851" s="15">
        <v>2.0</v>
      </c>
      <c r="E1851" s="15">
        <v>2.0</v>
      </c>
      <c r="F1851" s="8" t="s">
        <v>11</v>
      </c>
      <c r="G1851" s="15" t="s">
        <v>24</v>
      </c>
      <c r="H1851" s="15" t="s">
        <v>316</v>
      </c>
      <c r="I1851" s="15" t="s">
        <v>402</v>
      </c>
      <c r="J1851" s="16">
        <v>1.0</v>
      </c>
      <c r="K1851" s="21">
        <v>15.0</v>
      </c>
      <c r="L1851" s="21">
        <v>9.0</v>
      </c>
      <c r="M1851" s="21">
        <v>12.0</v>
      </c>
      <c r="N1851" s="18">
        <v>0.12</v>
      </c>
      <c r="O1851" s="13" t="s">
        <v>336</v>
      </c>
      <c r="P1851" s="5" t="s">
        <v>47</v>
      </c>
      <c r="Q1851" s="5" t="s">
        <v>311</v>
      </c>
      <c r="R1851" s="5" t="s">
        <v>57</v>
      </c>
      <c r="S1851" s="5" t="s">
        <v>37</v>
      </c>
      <c r="T1851" s="5" t="s">
        <v>47</v>
      </c>
      <c r="U1851" s="5" t="s">
        <v>26</v>
      </c>
    </row>
    <row r="1852" hidden="1">
      <c r="A1852" s="15" t="str">
        <f t="shared" si="267"/>
        <v>N22:2g</v>
      </c>
      <c r="B1852" s="15" t="s">
        <v>813</v>
      </c>
      <c r="C1852" s="15">
        <v>2.0</v>
      </c>
      <c r="D1852" s="15">
        <v>2.0</v>
      </c>
      <c r="E1852" s="15">
        <v>2.0</v>
      </c>
      <c r="F1852" s="8" t="s">
        <v>12</v>
      </c>
      <c r="G1852" s="15" t="s">
        <v>22</v>
      </c>
      <c r="H1852" s="15" t="s">
        <v>93</v>
      </c>
      <c r="I1852" s="15" t="s">
        <v>657</v>
      </c>
      <c r="J1852" s="16">
        <v>18.0</v>
      </c>
      <c r="K1852" s="21">
        <v>-83.0</v>
      </c>
      <c r="L1852" s="21">
        <v>-98.0</v>
      </c>
      <c r="M1852" s="21">
        <v>-89.0</v>
      </c>
      <c r="N1852" s="18" t="s">
        <v>26</v>
      </c>
      <c r="O1852" s="13" t="s">
        <v>275</v>
      </c>
      <c r="P1852" s="5" t="s">
        <v>57</v>
      </c>
      <c r="Q1852" s="5" t="s">
        <v>276</v>
      </c>
      <c r="R1852" s="5" t="s">
        <v>57</v>
      </c>
      <c r="S1852" s="5" t="s">
        <v>37</v>
      </c>
      <c r="T1852" s="5" t="s">
        <v>26</v>
      </c>
      <c r="U1852" s="5" t="s">
        <v>26</v>
      </c>
    </row>
    <row r="1853" hidden="1">
      <c r="A1853" s="15" t="str">
        <f t="shared" si="267"/>
        <v>N22:2h</v>
      </c>
      <c r="B1853" s="15" t="s">
        <v>813</v>
      </c>
      <c r="C1853" s="15">
        <v>2.0</v>
      </c>
      <c r="D1853" s="15">
        <v>2.0</v>
      </c>
      <c r="E1853" s="15">
        <v>2.0</v>
      </c>
      <c r="F1853" s="8" t="s">
        <v>13</v>
      </c>
      <c r="G1853" s="15" t="s">
        <v>22</v>
      </c>
      <c r="H1853" s="15" t="s">
        <v>92</v>
      </c>
      <c r="I1853" s="15" t="s">
        <v>355</v>
      </c>
      <c r="J1853" s="16">
        <v>0.0</v>
      </c>
      <c r="K1853" s="21">
        <v>-211.0</v>
      </c>
      <c r="L1853" s="21">
        <v>-239.0</v>
      </c>
      <c r="M1853" s="21">
        <v>-224.0</v>
      </c>
      <c r="N1853" s="18" t="s">
        <v>26</v>
      </c>
      <c r="O1853" s="13" t="s">
        <v>287</v>
      </c>
      <c r="P1853" s="5" t="s">
        <v>47</v>
      </c>
      <c r="Q1853" s="5" t="s">
        <v>276</v>
      </c>
      <c r="R1853" s="5" t="s">
        <v>57</v>
      </c>
      <c r="S1853" s="5" t="s">
        <v>276</v>
      </c>
      <c r="T1853" s="5" t="s">
        <v>37</v>
      </c>
      <c r="U1853" s="5" t="s">
        <v>37</v>
      </c>
    </row>
    <row r="1854" hidden="1">
      <c r="A1854" s="15" t="str">
        <f t="shared" si="267"/>
        <v>N22-N30 Primary Relay</v>
      </c>
      <c r="B1854" s="15" t="s">
        <v>813</v>
      </c>
      <c r="C1854" s="15">
        <v>2.0</v>
      </c>
      <c r="D1854" s="15">
        <v>2.0</v>
      </c>
      <c r="E1854" s="15">
        <v>2.0</v>
      </c>
      <c r="F1854" s="8" t="s">
        <v>1002</v>
      </c>
      <c r="G1854" s="8" t="s">
        <v>219</v>
      </c>
      <c r="H1854" s="15"/>
      <c r="I1854" s="8"/>
      <c r="J1854" s="16"/>
      <c r="K1854" s="21"/>
      <c r="L1854" s="21"/>
      <c r="M1854" s="21"/>
      <c r="N1854" s="18"/>
      <c r="O1854" s="13"/>
    </row>
    <row r="1855" hidden="1">
      <c r="A1855" s="15" t="str">
        <f>if(OR(G1855="Secondary Relay",G1855="Prime Relay",G1855="Citadel Class Relay"),F1855,join("",if(B1855="East Rim","E",if(B1855="South Rim","S",if(B1855="West Rim","W","N"))),C1855,D1855,":",E1855,if(F1855="S","",F1855)))</f>
        <v>N22:2</v>
      </c>
      <c r="B1855" s="15" t="s">
        <v>813</v>
      </c>
      <c r="C1855" s="15">
        <v>2.0</v>
      </c>
      <c r="D1855" s="15">
        <v>2.0</v>
      </c>
      <c r="E1855" s="15">
        <v>2.0</v>
      </c>
      <c r="F1855" s="8" t="s">
        <v>302</v>
      </c>
      <c r="G1855" s="8" t="s">
        <v>303</v>
      </c>
      <c r="H1855" s="15" t="s">
        <v>288</v>
      </c>
      <c r="I1855" s="8" t="s">
        <v>1003</v>
      </c>
      <c r="J1855" s="16"/>
      <c r="K1855" s="21"/>
      <c r="L1855" s="21"/>
      <c r="M1855" s="21"/>
      <c r="N1855" s="18"/>
      <c r="O1855" s="13"/>
      <c r="P1855" t="s">
        <v>57</v>
      </c>
      <c r="Q1855" t="s">
        <v>47</v>
      </c>
      <c r="R1855" t="s">
        <v>57</v>
      </c>
      <c r="S1855" t="s">
        <v>37</v>
      </c>
      <c r="T1855" t="s">
        <v>37</v>
      </c>
      <c r="U1855" t="s">
        <v>26</v>
      </c>
    </row>
    <row r="1856" hidden="1">
      <c r="A1856" s="15" t="str">
        <f t="shared" ref="A1856:A1861" si="268">if(OR(G1856="Secondary Relay",G1856="Prime Relay"),F1856,join("",if(B1856="East Rim","E",if(B1856="South Rim","S",if(B1856="West Rim","W","N"))),C1856,D1856,":",E1856,if(F1856="S","",F1856)))</f>
        <v>N30:0a</v>
      </c>
      <c r="B1856" s="15" t="s">
        <v>813</v>
      </c>
      <c r="C1856" s="15">
        <v>3.0</v>
      </c>
      <c r="D1856" s="15">
        <v>0.0</v>
      </c>
      <c r="E1856" s="15">
        <v>0.0</v>
      </c>
      <c r="F1856" s="8" t="s">
        <v>6</v>
      </c>
      <c r="G1856" s="15" t="s">
        <v>23</v>
      </c>
      <c r="H1856" s="15" t="s">
        <v>278</v>
      </c>
      <c r="I1856" s="15" t="s">
        <v>1004</v>
      </c>
      <c r="J1856" s="16">
        <v>0.0</v>
      </c>
      <c r="K1856" s="21">
        <v>1313.0</v>
      </c>
      <c r="L1856" s="21">
        <v>451.0</v>
      </c>
      <c r="M1856" s="21">
        <v>884.0</v>
      </c>
      <c r="N1856" s="18" t="s">
        <v>26</v>
      </c>
      <c r="O1856" s="13" t="s">
        <v>567</v>
      </c>
      <c r="P1856" s="5" t="s">
        <v>57</v>
      </c>
      <c r="Q1856" s="5" t="s">
        <v>276</v>
      </c>
      <c r="R1856" s="5" t="s">
        <v>276</v>
      </c>
      <c r="S1856" s="5" t="s">
        <v>37</v>
      </c>
      <c r="T1856" s="5" t="s">
        <v>37</v>
      </c>
      <c r="U1856" s="5" t="s">
        <v>26</v>
      </c>
    </row>
    <row r="1857" hidden="1">
      <c r="A1857" s="15" t="str">
        <f t="shared" si="268"/>
        <v>N30:0b</v>
      </c>
      <c r="B1857" s="15" t="s">
        <v>813</v>
      </c>
      <c r="C1857" s="15">
        <v>3.0</v>
      </c>
      <c r="D1857" s="15">
        <v>0.0</v>
      </c>
      <c r="E1857" s="15">
        <v>0.0</v>
      </c>
      <c r="F1857" s="8" t="s">
        <v>7</v>
      </c>
      <c r="G1857" s="15" t="s">
        <v>23</v>
      </c>
      <c r="H1857" s="15" t="s">
        <v>93</v>
      </c>
      <c r="I1857" s="15" t="s">
        <v>684</v>
      </c>
      <c r="J1857" s="16">
        <v>0.0</v>
      </c>
      <c r="K1857" s="21">
        <v>901.0</v>
      </c>
      <c r="L1857" s="21">
        <v>-2.0</v>
      </c>
      <c r="M1857" s="21">
        <v>451.0</v>
      </c>
      <c r="N1857" s="18" t="s">
        <v>26</v>
      </c>
      <c r="O1857" s="13" t="s">
        <v>417</v>
      </c>
      <c r="P1857" s="5" t="s">
        <v>47</v>
      </c>
      <c r="Q1857" s="5" t="s">
        <v>57</v>
      </c>
      <c r="R1857" s="5" t="s">
        <v>47</v>
      </c>
      <c r="S1857" s="5" t="s">
        <v>47</v>
      </c>
      <c r="T1857" s="5" t="s">
        <v>26</v>
      </c>
      <c r="U1857" s="5" t="s">
        <v>37</v>
      </c>
    </row>
    <row r="1858" hidden="1">
      <c r="A1858" s="15" t="str">
        <f t="shared" si="268"/>
        <v>N30:0c</v>
      </c>
      <c r="B1858" s="15" t="s">
        <v>813</v>
      </c>
      <c r="C1858" s="15">
        <v>3.0</v>
      </c>
      <c r="D1858" s="15">
        <v>0.0</v>
      </c>
      <c r="E1858" s="15">
        <v>0.0</v>
      </c>
      <c r="F1858" s="8" t="s">
        <v>8</v>
      </c>
      <c r="G1858" s="15" t="s">
        <v>24</v>
      </c>
      <c r="H1858" s="15" t="s">
        <v>87</v>
      </c>
      <c r="I1858" s="15" t="s">
        <v>451</v>
      </c>
      <c r="J1858" s="16">
        <v>1.0</v>
      </c>
      <c r="K1858" s="21">
        <v>16.0</v>
      </c>
      <c r="L1858" s="21">
        <v>2.0</v>
      </c>
      <c r="M1858" s="21">
        <v>11.0</v>
      </c>
      <c r="N1858" s="18">
        <v>0.55</v>
      </c>
      <c r="O1858" s="13" t="s">
        <v>293</v>
      </c>
      <c r="P1858" s="5" t="s">
        <v>57</v>
      </c>
      <c r="Q1858" s="5" t="s">
        <v>57</v>
      </c>
      <c r="R1858" s="5" t="s">
        <v>57</v>
      </c>
      <c r="S1858" s="5" t="s">
        <v>26</v>
      </c>
      <c r="T1858" s="5" t="s">
        <v>26</v>
      </c>
      <c r="U1858" s="5" t="s">
        <v>26</v>
      </c>
    </row>
    <row r="1859" hidden="1">
      <c r="A1859" s="15" t="str">
        <f t="shared" si="268"/>
        <v>N30:0d</v>
      </c>
      <c r="B1859" s="15" t="s">
        <v>813</v>
      </c>
      <c r="C1859" s="15">
        <v>3.0</v>
      </c>
      <c r="D1859" s="15">
        <v>0.0</v>
      </c>
      <c r="E1859" s="15">
        <v>0.0</v>
      </c>
      <c r="F1859" s="8" t="s">
        <v>9</v>
      </c>
      <c r="G1859" s="15" t="s">
        <v>23</v>
      </c>
      <c r="H1859" s="15" t="s">
        <v>87</v>
      </c>
      <c r="I1859" s="15" t="s">
        <v>736</v>
      </c>
      <c r="J1859" s="16">
        <v>2.0</v>
      </c>
      <c r="K1859" s="21">
        <v>-2.0</v>
      </c>
      <c r="L1859" s="21">
        <v>-16.0</v>
      </c>
      <c r="M1859" s="21">
        <v>-10.0</v>
      </c>
      <c r="N1859" s="18">
        <v>0.51</v>
      </c>
      <c r="O1859" s="13" t="s">
        <v>494</v>
      </c>
      <c r="P1859" s="5" t="s">
        <v>57</v>
      </c>
      <c r="Q1859" s="5" t="s">
        <v>37</v>
      </c>
      <c r="R1859" s="5" t="s">
        <v>57</v>
      </c>
      <c r="S1859" s="5" t="s">
        <v>26</v>
      </c>
      <c r="T1859" s="5" t="s">
        <v>47</v>
      </c>
      <c r="U1859" s="5" t="s">
        <v>26</v>
      </c>
    </row>
    <row r="1860" hidden="1">
      <c r="A1860" s="15" t="str">
        <f t="shared" si="268"/>
        <v>N30:0e</v>
      </c>
      <c r="B1860" s="15" t="s">
        <v>813</v>
      </c>
      <c r="C1860" s="15">
        <v>3.0</v>
      </c>
      <c r="D1860" s="15">
        <v>0.0</v>
      </c>
      <c r="E1860" s="15">
        <v>0.0</v>
      </c>
      <c r="F1860" s="8" t="s">
        <v>10</v>
      </c>
      <c r="G1860" s="15" t="s">
        <v>22</v>
      </c>
      <c r="H1860" s="15" t="s">
        <v>87</v>
      </c>
      <c r="I1860" s="15" t="s">
        <v>416</v>
      </c>
      <c r="J1860" s="16">
        <v>1.0</v>
      </c>
      <c r="K1860" s="21">
        <v>-112.0</v>
      </c>
      <c r="L1860" s="21">
        <v>-138.0</v>
      </c>
      <c r="M1860" s="21">
        <v>-125.0</v>
      </c>
      <c r="N1860" s="18" t="s">
        <v>26</v>
      </c>
      <c r="O1860" s="13" t="s">
        <v>284</v>
      </c>
      <c r="P1860" s="5" t="s">
        <v>276</v>
      </c>
      <c r="Q1860" s="5" t="s">
        <v>37</v>
      </c>
      <c r="R1860" s="5" t="s">
        <v>57</v>
      </c>
      <c r="S1860" s="5" t="s">
        <v>26</v>
      </c>
      <c r="T1860" s="5" t="s">
        <v>26</v>
      </c>
      <c r="U1860" s="5" t="s">
        <v>26</v>
      </c>
    </row>
    <row r="1861" hidden="1">
      <c r="A1861" s="15" t="str">
        <f t="shared" si="268"/>
        <v>N30:0f</v>
      </c>
      <c r="B1861" s="15" t="s">
        <v>813</v>
      </c>
      <c r="C1861" s="15">
        <v>3.0</v>
      </c>
      <c r="D1861" s="15">
        <v>0.0</v>
      </c>
      <c r="E1861" s="15">
        <v>0.0</v>
      </c>
      <c r="F1861" s="8" t="s">
        <v>11</v>
      </c>
      <c r="G1861" s="15" t="s">
        <v>22</v>
      </c>
      <c r="H1861" s="15" t="s">
        <v>88</v>
      </c>
      <c r="I1861" s="15" t="s">
        <v>274</v>
      </c>
      <c r="J1861" s="16">
        <v>1.0</v>
      </c>
      <c r="K1861" s="21">
        <v>-124.0</v>
      </c>
      <c r="L1861" s="21">
        <v>-150.0</v>
      </c>
      <c r="M1861" s="21">
        <v>-137.0</v>
      </c>
      <c r="N1861" s="18" t="s">
        <v>26</v>
      </c>
      <c r="O1861" s="13" t="s">
        <v>386</v>
      </c>
      <c r="P1861" s="5" t="s">
        <v>57</v>
      </c>
      <c r="Q1861" s="5" t="s">
        <v>276</v>
      </c>
      <c r="R1861" s="5" t="s">
        <v>276</v>
      </c>
      <c r="S1861" s="5" t="s">
        <v>57</v>
      </c>
      <c r="T1861" s="5" t="s">
        <v>276</v>
      </c>
      <c r="U1861" s="5" t="s">
        <v>26</v>
      </c>
    </row>
    <row r="1862" hidden="1">
      <c r="A1862" s="15" t="str">
        <f t="shared" ref="A1862:A1863" si="269">if(OR(G1862="Secondary Relay",G1862="Prime Relay",G1862="Citadel Class Relay"),F1862,join("",if(B1862="East Rim","E",if(B1862="South Rim","S",if(B1862="West Rim","W","N"))),C1862,D1862,":",E1862,if(F1862="S","",F1862)))</f>
        <v>N30 Secondary Relay</v>
      </c>
      <c r="B1862" s="15" t="s">
        <v>813</v>
      </c>
      <c r="C1862" s="15">
        <v>3.0</v>
      </c>
      <c r="D1862" s="15">
        <v>0.0</v>
      </c>
      <c r="E1862" s="15">
        <v>0.0</v>
      </c>
      <c r="F1862" s="8" t="s">
        <v>1005</v>
      </c>
      <c r="G1862" s="8" t="s">
        <v>300</v>
      </c>
      <c r="H1862" s="15"/>
      <c r="I1862" s="8" t="s">
        <v>819</v>
      </c>
      <c r="J1862" s="16"/>
      <c r="K1862" s="21"/>
      <c r="L1862" s="21"/>
      <c r="M1862" s="21"/>
      <c r="N1862" s="18"/>
      <c r="O1862" s="13"/>
    </row>
    <row r="1863" hidden="1">
      <c r="A1863" s="15" t="str">
        <f t="shared" si="269"/>
        <v>N30:0</v>
      </c>
      <c r="B1863" s="15" t="s">
        <v>813</v>
      </c>
      <c r="C1863" s="15">
        <v>3.0</v>
      </c>
      <c r="D1863" s="15">
        <v>0.0</v>
      </c>
      <c r="E1863" s="15">
        <v>0.0</v>
      </c>
      <c r="F1863" s="8" t="s">
        <v>302</v>
      </c>
      <c r="G1863" s="8" t="s">
        <v>303</v>
      </c>
      <c r="H1863" s="15" t="s">
        <v>1006</v>
      </c>
      <c r="I1863" s="8" t="s">
        <v>337</v>
      </c>
      <c r="J1863" s="16"/>
      <c r="K1863" s="21"/>
      <c r="L1863" s="21"/>
      <c r="M1863" s="21"/>
      <c r="N1863" s="18"/>
      <c r="O1863" s="13"/>
      <c r="P1863" t="s">
        <v>276</v>
      </c>
      <c r="Q1863" t="s">
        <v>311</v>
      </c>
      <c r="R1863" t="s">
        <v>47</v>
      </c>
      <c r="S1863" t="s">
        <v>26</v>
      </c>
      <c r="T1863" t="s">
        <v>57</v>
      </c>
      <c r="U1863" t="s">
        <v>26</v>
      </c>
    </row>
    <row r="1864" hidden="1">
      <c r="A1864" s="15" t="str">
        <f t="shared" ref="A1864:A1865" si="270">if(OR(G1864="Secondary Relay",G1864="Prime Relay"),F1864,join("",if(B1864="East Rim","E",if(B1864="South Rim","S",if(B1864="West Rim","W","N"))),C1864,D1864,":",E1864,if(F1864="S","",F1864)))</f>
        <v>N30:1a</v>
      </c>
      <c r="B1864" s="15" t="s">
        <v>813</v>
      </c>
      <c r="C1864" s="15">
        <v>3.0</v>
      </c>
      <c r="D1864" s="15">
        <v>0.0</v>
      </c>
      <c r="E1864" s="15">
        <v>1.0</v>
      </c>
      <c r="F1864" s="8" t="s">
        <v>6</v>
      </c>
      <c r="G1864" s="15" t="s">
        <v>22</v>
      </c>
      <c r="H1864" s="15" t="s">
        <v>88</v>
      </c>
      <c r="I1864" s="15" t="s">
        <v>456</v>
      </c>
      <c r="J1864" s="16">
        <v>5.0</v>
      </c>
      <c r="K1864" s="21">
        <v>-120.0</v>
      </c>
      <c r="L1864" s="21">
        <v>-181.0</v>
      </c>
      <c r="M1864" s="21">
        <v>-153.0</v>
      </c>
      <c r="N1864" s="18" t="s">
        <v>26</v>
      </c>
      <c r="O1864" s="13" t="s">
        <v>379</v>
      </c>
      <c r="P1864" s="5" t="s">
        <v>57</v>
      </c>
      <c r="Q1864" s="5" t="s">
        <v>26</v>
      </c>
      <c r="R1864" s="5" t="s">
        <v>276</v>
      </c>
      <c r="S1864" s="5" t="s">
        <v>37</v>
      </c>
      <c r="T1864" s="5" t="s">
        <v>26</v>
      </c>
      <c r="U1864" s="5" t="s">
        <v>26</v>
      </c>
    </row>
    <row r="1865" hidden="1">
      <c r="A1865" s="15" t="str">
        <f t="shared" si="270"/>
        <v>N30:1b</v>
      </c>
      <c r="B1865" s="15" t="s">
        <v>813</v>
      </c>
      <c r="C1865" s="15">
        <v>3.0</v>
      </c>
      <c r="D1865" s="15">
        <v>0.0</v>
      </c>
      <c r="E1865" s="15">
        <v>1.0</v>
      </c>
      <c r="F1865" s="8" t="s">
        <v>7</v>
      </c>
      <c r="G1865" s="15" t="s">
        <v>22</v>
      </c>
      <c r="H1865" s="15" t="s">
        <v>92</v>
      </c>
      <c r="I1865" s="15" t="s">
        <v>456</v>
      </c>
      <c r="J1865" s="16">
        <v>1.0</v>
      </c>
      <c r="K1865" s="21">
        <v>-179.0</v>
      </c>
      <c r="L1865" s="21">
        <v>-246.0</v>
      </c>
      <c r="M1865" s="21">
        <v>-213.0</v>
      </c>
      <c r="N1865" s="18" t="s">
        <v>26</v>
      </c>
      <c r="O1865" s="13" t="s">
        <v>419</v>
      </c>
      <c r="P1865" s="5" t="s">
        <v>57</v>
      </c>
      <c r="Q1865" s="5" t="s">
        <v>276</v>
      </c>
      <c r="R1865" s="5" t="s">
        <v>57</v>
      </c>
      <c r="S1865" s="5" t="s">
        <v>37</v>
      </c>
      <c r="T1865" s="5" t="s">
        <v>47</v>
      </c>
      <c r="U1865" s="5" t="s">
        <v>37</v>
      </c>
    </row>
    <row r="1866" hidden="1">
      <c r="A1866" s="15" t="str">
        <f>if(OR(G1866="Secondary Relay",G1866="Prime Relay",G1866="Citadel Class Relay"),F1866,join("",if(B1866="East Rim","E",if(B1866="South Rim","S",if(B1866="West Rim","W","N"))),C1866,D1866,":",E1866,if(F1866="S","",F1866)))</f>
        <v>N30:1</v>
      </c>
      <c r="B1866" s="15" t="s">
        <v>813</v>
      </c>
      <c r="C1866" s="15">
        <v>3.0</v>
      </c>
      <c r="D1866" s="15">
        <v>0.0</v>
      </c>
      <c r="E1866" s="15">
        <v>1.0</v>
      </c>
      <c r="F1866" s="8" t="s">
        <v>302</v>
      </c>
      <c r="G1866" s="8" t="s">
        <v>303</v>
      </c>
      <c r="H1866" s="15" t="s">
        <v>554</v>
      </c>
      <c r="I1866" s="8" t="s">
        <v>1007</v>
      </c>
      <c r="J1866" s="16"/>
      <c r="K1866" s="21"/>
      <c r="L1866" s="21"/>
      <c r="M1866" s="21"/>
      <c r="N1866" s="18"/>
      <c r="O1866" s="13"/>
      <c r="P1866" t="s">
        <v>47</v>
      </c>
      <c r="Q1866" t="s">
        <v>276</v>
      </c>
      <c r="R1866" t="s">
        <v>57</v>
      </c>
      <c r="S1866" t="s">
        <v>26</v>
      </c>
      <c r="T1866" t="s">
        <v>26</v>
      </c>
      <c r="U1866" t="s">
        <v>26</v>
      </c>
    </row>
    <row r="1867" hidden="1">
      <c r="A1867" s="15" t="str">
        <f t="shared" ref="A1867:A1868" si="271">if(OR(G1867="Secondary Relay",G1867="Prime Relay"),F1867,join("",if(B1867="East Rim","E",if(B1867="South Rim","S",if(B1867="West Rim","W","N"))),C1867,D1867,":",E1867,if(F1867="S","",F1867)))</f>
        <v>N30:2a</v>
      </c>
      <c r="B1867" s="15" t="s">
        <v>813</v>
      </c>
      <c r="C1867" s="15">
        <v>3.0</v>
      </c>
      <c r="D1867" s="15">
        <v>0.0</v>
      </c>
      <c r="E1867" s="15">
        <v>2.0</v>
      </c>
      <c r="F1867" s="8" t="s">
        <v>6</v>
      </c>
      <c r="G1867" s="15" t="s">
        <v>24</v>
      </c>
      <c r="H1867" s="15" t="s">
        <v>87</v>
      </c>
      <c r="I1867" s="15" t="s">
        <v>1008</v>
      </c>
      <c r="J1867" s="16">
        <v>2.0</v>
      </c>
      <c r="K1867" s="21">
        <v>10.0</v>
      </c>
      <c r="L1867" s="21">
        <v>9.0</v>
      </c>
      <c r="M1867" s="21">
        <v>12.0</v>
      </c>
      <c r="N1867" s="18">
        <v>0.9</v>
      </c>
      <c r="O1867" s="13" t="s">
        <v>315</v>
      </c>
      <c r="P1867" s="5" t="s">
        <v>37</v>
      </c>
      <c r="Q1867" s="5" t="s">
        <v>57</v>
      </c>
      <c r="R1867" s="5" t="s">
        <v>276</v>
      </c>
      <c r="S1867" s="5" t="s">
        <v>26</v>
      </c>
      <c r="T1867" s="5" t="s">
        <v>26</v>
      </c>
      <c r="U1867" s="5" t="s">
        <v>26</v>
      </c>
    </row>
    <row r="1868" hidden="1">
      <c r="A1868" s="15" t="str">
        <f t="shared" si="271"/>
        <v>N30:2b</v>
      </c>
      <c r="B1868" s="15" t="s">
        <v>813</v>
      </c>
      <c r="C1868" s="15">
        <v>3.0</v>
      </c>
      <c r="D1868" s="15">
        <v>0.0</v>
      </c>
      <c r="E1868" s="15">
        <v>2.0</v>
      </c>
      <c r="F1868" s="8" t="s">
        <v>7</v>
      </c>
      <c r="G1868" s="15" t="s">
        <v>22</v>
      </c>
      <c r="H1868" s="15" t="s">
        <v>92</v>
      </c>
      <c r="I1868" s="15" t="s">
        <v>274</v>
      </c>
      <c r="J1868" s="16">
        <v>6.0</v>
      </c>
      <c r="K1868" s="21">
        <v>-123.0</v>
      </c>
      <c r="L1868" s="21">
        <v>-196.0</v>
      </c>
      <c r="M1868" s="21">
        <v>-159.0</v>
      </c>
      <c r="N1868" s="18" t="s">
        <v>26</v>
      </c>
      <c r="O1868" s="13" t="s">
        <v>275</v>
      </c>
      <c r="P1868" s="5" t="s">
        <v>26</v>
      </c>
      <c r="Q1868" s="5" t="s">
        <v>57</v>
      </c>
      <c r="R1868" s="5" t="s">
        <v>311</v>
      </c>
      <c r="S1868" s="5" t="s">
        <v>26</v>
      </c>
      <c r="T1868" s="5" t="s">
        <v>26</v>
      </c>
      <c r="U1868" s="5" t="s">
        <v>26</v>
      </c>
    </row>
    <row r="1869" hidden="1">
      <c r="A1869" s="15" t="str">
        <f>if(OR(G1869="Secondary Relay",G1869="Prime Relay",G1869="Citadel Class Relay"),F1869,join("",if(B1869="East Rim","E",if(B1869="South Rim","S",if(B1869="West Rim","W","N"))),C1869,D1869,":",E1869,if(F1869="S","",F1869)))</f>
        <v>N30:2</v>
      </c>
      <c r="B1869" s="15" t="s">
        <v>813</v>
      </c>
      <c r="C1869" s="15">
        <v>3.0</v>
      </c>
      <c r="D1869" s="15">
        <v>0.0</v>
      </c>
      <c r="E1869" s="15">
        <v>2.0</v>
      </c>
      <c r="F1869" s="8" t="s">
        <v>302</v>
      </c>
      <c r="G1869" s="8" t="s">
        <v>303</v>
      </c>
      <c r="H1869" s="15" t="s">
        <v>278</v>
      </c>
      <c r="I1869" s="8" t="s">
        <v>981</v>
      </c>
      <c r="J1869" s="16"/>
      <c r="K1869" s="21"/>
      <c r="L1869" s="21"/>
      <c r="M1869" s="21"/>
      <c r="N1869" s="18"/>
      <c r="O1869" s="13"/>
      <c r="P1869" t="s">
        <v>57</v>
      </c>
      <c r="Q1869" t="s">
        <v>57</v>
      </c>
      <c r="R1869" t="s">
        <v>37</v>
      </c>
      <c r="S1869" t="s">
        <v>37</v>
      </c>
      <c r="T1869" t="s">
        <v>26</v>
      </c>
      <c r="U1869" t="s">
        <v>26</v>
      </c>
    </row>
    <row r="1870" hidden="1">
      <c r="A1870" s="15" t="str">
        <f>if(OR(G1870="Secondary Relay",G1870="Prime Relay"),F1870,join("",if(B1870="East Rim","E",if(B1870="South Rim","S",if(B1870="West Rim","W","N"))),C1870,D1870,":",E1870,if(F1870="S","",F1870)))</f>
        <v>N30:3a</v>
      </c>
      <c r="B1870" s="15" t="s">
        <v>813</v>
      </c>
      <c r="C1870" s="15">
        <v>3.0</v>
      </c>
      <c r="D1870" s="15">
        <v>0.0</v>
      </c>
      <c r="E1870" s="15">
        <v>3.0</v>
      </c>
      <c r="F1870" s="8" t="s">
        <v>6</v>
      </c>
      <c r="G1870" s="15" t="s">
        <v>24</v>
      </c>
      <c r="H1870" s="15" t="s">
        <v>87</v>
      </c>
      <c r="I1870" s="15" t="s">
        <v>335</v>
      </c>
      <c r="J1870" s="16">
        <v>2.0</v>
      </c>
      <c r="K1870" s="21">
        <v>30.0</v>
      </c>
      <c r="L1870" s="21">
        <v>22.0</v>
      </c>
      <c r="M1870" s="21">
        <v>26.0</v>
      </c>
      <c r="N1870" s="18">
        <v>0.79</v>
      </c>
      <c r="O1870" s="13" t="s">
        <v>307</v>
      </c>
      <c r="P1870" s="5" t="s">
        <v>57</v>
      </c>
      <c r="Q1870" s="5" t="s">
        <v>276</v>
      </c>
      <c r="R1870" s="5" t="s">
        <v>37</v>
      </c>
      <c r="S1870" s="5" t="s">
        <v>26</v>
      </c>
      <c r="T1870" s="5" t="s">
        <v>37</v>
      </c>
      <c r="U1870" s="5" t="s">
        <v>26</v>
      </c>
    </row>
    <row r="1871" hidden="1">
      <c r="A1871" s="15" t="str">
        <f t="shared" ref="A1871:A1872" si="272">if(OR(G1871="Secondary Relay",G1871="Prime Relay",G1871="Citadel Class Relay"),F1871,join("",if(B1871="East Rim","E",if(B1871="South Rim","S",if(B1871="West Rim","W","N"))),C1871,D1871,":",E1871,if(F1871="S","",F1871)))</f>
        <v>N30-N22 Primary Relay</v>
      </c>
      <c r="B1871" s="23" t="s">
        <v>813</v>
      </c>
      <c r="C1871" s="30">
        <v>3.0</v>
      </c>
      <c r="D1871" s="30">
        <v>0.0</v>
      </c>
      <c r="E1871" s="30">
        <v>3.0</v>
      </c>
      <c r="F1871" s="8" t="s">
        <v>1009</v>
      </c>
      <c r="G1871" s="8" t="s">
        <v>219</v>
      </c>
      <c r="H1871" s="15"/>
      <c r="I1871" s="8"/>
      <c r="J1871" s="16"/>
      <c r="K1871" s="21"/>
      <c r="L1871" s="21"/>
      <c r="M1871" s="21"/>
      <c r="N1871" s="18"/>
      <c r="O1871" s="13"/>
    </row>
    <row r="1872" hidden="1">
      <c r="A1872" s="15" t="str">
        <f t="shared" si="272"/>
        <v>N30:3</v>
      </c>
      <c r="B1872" s="15" t="s">
        <v>813</v>
      </c>
      <c r="C1872" s="15">
        <v>3.0</v>
      </c>
      <c r="D1872" s="15">
        <v>0.0</v>
      </c>
      <c r="E1872" s="15">
        <v>3.0</v>
      </c>
      <c r="F1872" s="8" t="s">
        <v>302</v>
      </c>
      <c r="G1872" s="8" t="s">
        <v>303</v>
      </c>
      <c r="H1872" s="15" t="s">
        <v>278</v>
      </c>
      <c r="I1872" s="8" t="s">
        <v>358</v>
      </c>
      <c r="J1872" s="16"/>
      <c r="K1872" s="21"/>
      <c r="L1872" s="21"/>
      <c r="M1872" s="21"/>
      <c r="N1872" s="18"/>
      <c r="O1872" s="13"/>
      <c r="P1872" t="s">
        <v>26</v>
      </c>
      <c r="Q1872" t="s">
        <v>276</v>
      </c>
      <c r="R1872" t="s">
        <v>47</v>
      </c>
      <c r="S1872" t="s">
        <v>26</v>
      </c>
      <c r="T1872" t="s">
        <v>26</v>
      </c>
      <c r="U1872" t="s">
        <v>37</v>
      </c>
    </row>
    <row r="1873" hidden="1">
      <c r="A1873" s="15" t="str">
        <f t="shared" ref="A1873:A1876" si="273">if(OR(G1873="Secondary Relay",G1873="Prime Relay"),F1873,join("",if(B1873="East Rim","E",if(B1873="South Rim","S",if(B1873="West Rim","W","N"))),C1873,D1873,":",E1873,if(F1873="S","",F1873)))</f>
        <v>N31:0a</v>
      </c>
      <c r="B1873" s="15" t="s">
        <v>813</v>
      </c>
      <c r="C1873" s="15">
        <v>3.0</v>
      </c>
      <c r="D1873" s="15">
        <v>1.0</v>
      </c>
      <c r="E1873" s="15">
        <v>0.0</v>
      </c>
      <c r="F1873" s="8" t="s">
        <v>6</v>
      </c>
      <c r="G1873" s="15" t="s">
        <v>23</v>
      </c>
      <c r="H1873" s="15" t="s">
        <v>93</v>
      </c>
      <c r="I1873" s="15" t="s">
        <v>369</v>
      </c>
      <c r="J1873" s="16">
        <v>0.0</v>
      </c>
      <c r="K1873" s="21">
        <v>429.0</v>
      </c>
      <c r="L1873" s="21">
        <v>277.0</v>
      </c>
      <c r="M1873" s="21">
        <v>354.0</v>
      </c>
      <c r="N1873" s="18" t="s">
        <v>26</v>
      </c>
      <c r="O1873" s="13" t="s">
        <v>567</v>
      </c>
      <c r="P1873" s="5" t="s">
        <v>37</v>
      </c>
      <c r="Q1873" s="5" t="s">
        <v>276</v>
      </c>
      <c r="R1873" s="5" t="s">
        <v>57</v>
      </c>
      <c r="S1873" s="5" t="s">
        <v>276</v>
      </c>
      <c r="T1873" s="5" t="s">
        <v>37</v>
      </c>
      <c r="U1873" s="5" t="s">
        <v>57</v>
      </c>
    </row>
    <row r="1874" hidden="1">
      <c r="A1874" s="15" t="str">
        <f t="shared" si="273"/>
        <v>N31:0b</v>
      </c>
      <c r="B1874" s="15" t="s">
        <v>813</v>
      </c>
      <c r="C1874" s="15">
        <v>3.0</v>
      </c>
      <c r="D1874" s="15">
        <v>1.0</v>
      </c>
      <c r="E1874" s="15">
        <v>0.0</v>
      </c>
      <c r="F1874" s="8" t="s">
        <v>7</v>
      </c>
      <c r="G1874" s="15" t="s">
        <v>22</v>
      </c>
      <c r="H1874" s="15" t="s">
        <v>92</v>
      </c>
      <c r="I1874" s="15" t="s">
        <v>385</v>
      </c>
      <c r="J1874" s="16">
        <v>5.0</v>
      </c>
      <c r="K1874" s="21">
        <v>-9.0</v>
      </c>
      <c r="L1874" s="21">
        <v>-39.0</v>
      </c>
      <c r="M1874" s="21">
        <v>-24.0</v>
      </c>
      <c r="N1874" s="18" t="s">
        <v>26</v>
      </c>
      <c r="O1874" s="13" t="s">
        <v>419</v>
      </c>
      <c r="P1874" s="5" t="s">
        <v>26</v>
      </c>
      <c r="Q1874" s="5" t="s">
        <v>57</v>
      </c>
      <c r="R1874" s="5" t="s">
        <v>57</v>
      </c>
      <c r="S1874" s="5" t="s">
        <v>37</v>
      </c>
      <c r="T1874" s="5" t="s">
        <v>26</v>
      </c>
      <c r="U1874" s="5" t="s">
        <v>37</v>
      </c>
    </row>
    <row r="1875" hidden="1">
      <c r="A1875" s="15" t="str">
        <f t="shared" si="273"/>
        <v>N31:0c</v>
      </c>
      <c r="B1875" s="15" t="s">
        <v>813</v>
      </c>
      <c r="C1875" s="15">
        <v>3.0</v>
      </c>
      <c r="D1875" s="15">
        <v>1.0</v>
      </c>
      <c r="E1875" s="15">
        <v>0.0</v>
      </c>
      <c r="F1875" s="8" t="s">
        <v>8</v>
      </c>
      <c r="G1875" s="15" t="s">
        <v>22</v>
      </c>
      <c r="H1875" s="15" t="s">
        <v>92</v>
      </c>
      <c r="I1875" s="15" t="s">
        <v>355</v>
      </c>
      <c r="J1875" s="16">
        <v>0.0</v>
      </c>
      <c r="K1875" s="21">
        <v>-151.0</v>
      </c>
      <c r="L1875" s="21">
        <v>-174.0</v>
      </c>
      <c r="M1875" s="21">
        <v>-163.0</v>
      </c>
      <c r="N1875" s="18" t="s">
        <v>26</v>
      </c>
      <c r="O1875" s="13" t="s">
        <v>313</v>
      </c>
      <c r="P1875" s="5" t="s">
        <v>57</v>
      </c>
      <c r="Q1875" s="5" t="s">
        <v>57</v>
      </c>
      <c r="R1875" s="5" t="s">
        <v>57</v>
      </c>
      <c r="S1875" s="5" t="s">
        <v>47</v>
      </c>
      <c r="T1875" s="5" t="s">
        <v>47</v>
      </c>
      <c r="U1875" s="5" t="s">
        <v>26</v>
      </c>
    </row>
    <row r="1876" hidden="1">
      <c r="A1876" s="15" t="str">
        <f t="shared" si="273"/>
        <v>N31:0d</v>
      </c>
      <c r="B1876" s="15" t="s">
        <v>813</v>
      </c>
      <c r="C1876" s="15">
        <v>3.0</v>
      </c>
      <c r="D1876" s="15">
        <v>1.0</v>
      </c>
      <c r="E1876" s="15">
        <v>0.0</v>
      </c>
      <c r="F1876" s="8" t="s">
        <v>9</v>
      </c>
      <c r="G1876" s="15" t="s">
        <v>22</v>
      </c>
      <c r="H1876" s="15" t="s">
        <v>89</v>
      </c>
      <c r="I1876" s="15" t="s">
        <v>328</v>
      </c>
      <c r="J1876" s="16">
        <v>4.0</v>
      </c>
      <c r="K1876" s="21">
        <v>-200.0</v>
      </c>
      <c r="L1876" s="21">
        <v>-260.0</v>
      </c>
      <c r="M1876" s="21">
        <v>-230.0</v>
      </c>
      <c r="N1876" s="18" t="s">
        <v>26</v>
      </c>
      <c r="O1876" s="13" t="s">
        <v>384</v>
      </c>
      <c r="P1876" s="5" t="s">
        <v>57</v>
      </c>
      <c r="Q1876" s="5" t="s">
        <v>276</v>
      </c>
      <c r="R1876" s="5" t="s">
        <v>276</v>
      </c>
      <c r="S1876" s="5" t="s">
        <v>37</v>
      </c>
      <c r="T1876" s="5" t="s">
        <v>47</v>
      </c>
      <c r="U1876" s="5" t="s">
        <v>37</v>
      </c>
    </row>
    <row r="1877" hidden="1">
      <c r="A1877" s="15" t="str">
        <f t="shared" ref="A1877:A1879" si="274">if(OR(G1877="Secondary Relay",G1877="Prime Relay",G1877="Citadel Class Relay"),F1877,join("",if(B1877="East Rim","E",if(B1877="South Rim","S",if(B1877="West Rim","W","N"))),C1877,D1877,":",E1877,if(F1877="S","",F1877)))</f>
        <v>N31 Secondary Relay</v>
      </c>
      <c r="B1877" s="15" t="s">
        <v>813</v>
      </c>
      <c r="C1877" s="15">
        <v>3.0</v>
      </c>
      <c r="D1877" s="15">
        <v>1.0</v>
      </c>
      <c r="E1877" s="15">
        <v>0.0</v>
      </c>
      <c r="F1877" s="8" t="s">
        <v>1010</v>
      </c>
      <c r="G1877" s="8" t="s">
        <v>300</v>
      </c>
      <c r="H1877" s="15"/>
      <c r="I1877" s="8" t="s">
        <v>819</v>
      </c>
      <c r="J1877" s="16"/>
      <c r="K1877" s="21"/>
      <c r="L1877" s="21"/>
      <c r="M1877" s="21"/>
      <c r="N1877" s="18"/>
      <c r="O1877" s="13"/>
    </row>
    <row r="1878" hidden="1">
      <c r="A1878" s="15" t="str">
        <f t="shared" si="274"/>
        <v>N31-N40 Primary Relay</v>
      </c>
      <c r="B1878" s="15" t="s">
        <v>813</v>
      </c>
      <c r="C1878" s="15">
        <v>3.0</v>
      </c>
      <c r="D1878" s="15">
        <v>1.0</v>
      </c>
      <c r="E1878" s="15">
        <v>0.0</v>
      </c>
      <c r="F1878" s="8" t="s">
        <v>1011</v>
      </c>
      <c r="G1878" s="8" t="s">
        <v>219</v>
      </c>
      <c r="H1878" s="15"/>
      <c r="I1878" s="8"/>
      <c r="J1878" s="16"/>
      <c r="K1878" s="21"/>
      <c r="L1878" s="21"/>
      <c r="M1878" s="21"/>
      <c r="N1878" s="18"/>
      <c r="O1878" s="13"/>
    </row>
    <row r="1879" hidden="1">
      <c r="A1879" s="15" t="str">
        <f t="shared" si="274"/>
        <v>N31:0</v>
      </c>
      <c r="B1879" s="15" t="s">
        <v>813</v>
      </c>
      <c r="C1879" s="15">
        <v>3.0</v>
      </c>
      <c r="D1879" s="15">
        <v>1.0</v>
      </c>
      <c r="E1879" s="15">
        <v>0.0</v>
      </c>
      <c r="F1879" s="8" t="s">
        <v>302</v>
      </c>
      <c r="G1879" s="8" t="s">
        <v>303</v>
      </c>
      <c r="H1879" s="15" t="s">
        <v>288</v>
      </c>
      <c r="I1879" s="8" t="s">
        <v>1012</v>
      </c>
      <c r="J1879" s="16"/>
      <c r="K1879" s="21"/>
      <c r="L1879" s="21"/>
      <c r="M1879" s="21"/>
      <c r="N1879" s="18"/>
      <c r="O1879" s="13"/>
      <c r="P1879" t="s">
        <v>57</v>
      </c>
      <c r="Q1879" t="s">
        <v>37</v>
      </c>
      <c r="R1879" t="s">
        <v>57</v>
      </c>
      <c r="S1879" t="s">
        <v>26</v>
      </c>
      <c r="T1879" t="s">
        <v>26</v>
      </c>
      <c r="U1879" t="s">
        <v>26</v>
      </c>
    </row>
    <row r="1880" hidden="1">
      <c r="A1880" s="15" t="str">
        <f t="shared" ref="A1880:A1884" si="275">if(OR(G1880="Secondary Relay",G1880="Prime Relay"),F1880,join("",if(B1880="East Rim","E",if(B1880="South Rim","S",if(B1880="West Rim","W","N"))),C1880,D1880,":",E1880,if(F1880="S","",F1880)))</f>
        <v>N32:0a</v>
      </c>
      <c r="B1880" s="15" t="s">
        <v>813</v>
      </c>
      <c r="C1880" s="15">
        <v>3.0</v>
      </c>
      <c r="D1880" s="15">
        <v>2.0</v>
      </c>
      <c r="E1880" s="15">
        <v>0.0</v>
      </c>
      <c r="F1880" s="8" t="s">
        <v>6</v>
      </c>
      <c r="G1880" s="15" t="s">
        <v>23</v>
      </c>
      <c r="H1880" s="15" t="s">
        <v>291</v>
      </c>
      <c r="I1880" s="15" t="s">
        <v>352</v>
      </c>
      <c r="J1880" s="16">
        <v>2.0</v>
      </c>
      <c r="K1880" s="21">
        <v>742.0</v>
      </c>
      <c r="L1880" s="21">
        <v>723.0</v>
      </c>
      <c r="M1880" s="21">
        <v>734.0</v>
      </c>
      <c r="N1880" s="18" t="s">
        <v>26</v>
      </c>
      <c r="O1880" s="13" t="s">
        <v>391</v>
      </c>
      <c r="P1880" s="5" t="s">
        <v>57</v>
      </c>
      <c r="Q1880" s="5" t="s">
        <v>47</v>
      </c>
      <c r="R1880" s="5" t="s">
        <v>57</v>
      </c>
      <c r="S1880" s="5" t="s">
        <v>47</v>
      </c>
      <c r="T1880" s="5" t="s">
        <v>26</v>
      </c>
      <c r="U1880" s="5" t="s">
        <v>26</v>
      </c>
    </row>
    <row r="1881" hidden="1">
      <c r="A1881" s="15" t="str">
        <f t="shared" si="275"/>
        <v>N32:0b</v>
      </c>
      <c r="B1881" s="15" t="s">
        <v>813</v>
      </c>
      <c r="C1881" s="15">
        <v>3.0</v>
      </c>
      <c r="D1881" s="15">
        <v>2.0</v>
      </c>
      <c r="E1881" s="15">
        <v>0.0</v>
      </c>
      <c r="F1881" s="8" t="s">
        <v>7</v>
      </c>
      <c r="G1881" s="15" t="s">
        <v>23</v>
      </c>
      <c r="H1881" s="15" t="s">
        <v>88</v>
      </c>
      <c r="I1881" s="15" t="s">
        <v>367</v>
      </c>
      <c r="J1881" s="16">
        <v>1.0</v>
      </c>
      <c r="K1881" s="21">
        <v>168.0</v>
      </c>
      <c r="L1881" s="21">
        <v>153.0</v>
      </c>
      <c r="M1881" s="21">
        <v>163.0</v>
      </c>
      <c r="N1881" s="18" t="s">
        <v>26</v>
      </c>
      <c r="O1881" s="13" t="s">
        <v>293</v>
      </c>
      <c r="P1881" s="5" t="s">
        <v>57</v>
      </c>
      <c r="Q1881" s="5" t="s">
        <v>276</v>
      </c>
      <c r="R1881" s="5" t="s">
        <v>57</v>
      </c>
      <c r="S1881" s="5" t="s">
        <v>47</v>
      </c>
      <c r="T1881" s="5" t="s">
        <v>26</v>
      </c>
      <c r="U1881" s="5" t="s">
        <v>37</v>
      </c>
    </row>
    <row r="1882" hidden="1">
      <c r="A1882" s="15" t="str">
        <f t="shared" si="275"/>
        <v>N32:0c</v>
      </c>
      <c r="B1882" s="15" t="s">
        <v>813</v>
      </c>
      <c r="C1882" s="15">
        <v>3.0</v>
      </c>
      <c r="D1882" s="15">
        <v>2.0</v>
      </c>
      <c r="E1882" s="15">
        <v>0.0</v>
      </c>
      <c r="F1882" s="8" t="s">
        <v>8</v>
      </c>
      <c r="G1882" s="15" t="s">
        <v>24</v>
      </c>
      <c r="H1882" s="15" t="s">
        <v>87</v>
      </c>
      <c r="I1882" s="15" t="s">
        <v>353</v>
      </c>
      <c r="J1882" s="16">
        <v>1.0</v>
      </c>
      <c r="K1882" s="21">
        <v>13.0</v>
      </c>
      <c r="L1882" s="21">
        <v>9.0</v>
      </c>
      <c r="M1882" s="21">
        <v>11.0</v>
      </c>
      <c r="N1882" s="18">
        <v>0.5</v>
      </c>
      <c r="O1882" s="13" t="s">
        <v>419</v>
      </c>
      <c r="P1882" s="5" t="s">
        <v>47</v>
      </c>
      <c r="Q1882" s="5" t="s">
        <v>276</v>
      </c>
      <c r="R1882" s="5" t="s">
        <v>37</v>
      </c>
      <c r="S1882" s="5" t="s">
        <v>26</v>
      </c>
      <c r="T1882" s="5" t="s">
        <v>47</v>
      </c>
      <c r="U1882" s="5" t="s">
        <v>57</v>
      </c>
    </row>
    <row r="1883" hidden="1">
      <c r="A1883" s="15" t="str">
        <f t="shared" si="275"/>
        <v>N32:0d</v>
      </c>
      <c r="B1883" s="15" t="s">
        <v>813</v>
      </c>
      <c r="C1883" s="15">
        <v>3.0</v>
      </c>
      <c r="D1883" s="15">
        <v>2.0</v>
      </c>
      <c r="E1883" s="15">
        <v>0.0</v>
      </c>
      <c r="F1883" s="8" t="s">
        <v>9</v>
      </c>
      <c r="G1883" s="15" t="s">
        <v>24</v>
      </c>
      <c r="H1883" s="15" t="s">
        <v>87</v>
      </c>
      <c r="I1883" s="15" t="s">
        <v>289</v>
      </c>
      <c r="J1883" s="16">
        <v>1.0</v>
      </c>
      <c r="K1883" s="21">
        <v>11.0</v>
      </c>
      <c r="L1883" s="21">
        <v>2.0</v>
      </c>
      <c r="M1883" s="21">
        <v>6.0</v>
      </c>
      <c r="N1883" s="18">
        <v>0.6</v>
      </c>
      <c r="O1883" s="13" t="s">
        <v>419</v>
      </c>
      <c r="P1883" s="5" t="s">
        <v>276</v>
      </c>
      <c r="Q1883" s="5" t="s">
        <v>276</v>
      </c>
      <c r="R1883" s="5" t="s">
        <v>57</v>
      </c>
      <c r="S1883" s="5" t="s">
        <v>37</v>
      </c>
      <c r="T1883" s="5" t="s">
        <v>57</v>
      </c>
      <c r="U1883" s="5" t="s">
        <v>26</v>
      </c>
    </row>
    <row r="1884" hidden="1">
      <c r="A1884" s="15" t="str">
        <f t="shared" si="275"/>
        <v>N32:0e</v>
      </c>
      <c r="B1884" s="15" t="s">
        <v>813</v>
      </c>
      <c r="C1884" s="15">
        <v>3.0</v>
      </c>
      <c r="D1884" s="15">
        <v>2.0</v>
      </c>
      <c r="E1884" s="15">
        <v>0.0</v>
      </c>
      <c r="F1884" s="8" t="s">
        <v>10</v>
      </c>
      <c r="G1884" s="15" t="s">
        <v>22</v>
      </c>
      <c r="H1884" s="15" t="s">
        <v>89</v>
      </c>
      <c r="I1884" s="15" t="s">
        <v>502</v>
      </c>
      <c r="J1884" s="16">
        <v>4.0</v>
      </c>
      <c r="K1884" s="21">
        <v>-36.0</v>
      </c>
      <c r="L1884" s="21">
        <v>-63.0</v>
      </c>
      <c r="M1884" s="21">
        <v>-48.0</v>
      </c>
      <c r="N1884" s="18" t="s">
        <v>26</v>
      </c>
      <c r="O1884" s="13" t="s">
        <v>419</v>
      </c>
      <c r="P1884" s="5" t="s">
        <v>276</v>
      </c>
      <c r="Q1884" s="5" t="s">
        <v>47</v>
      </c>
      <c r="R1884" s="5" t="s">
        <v>57</v>
      </c>
      <c r="S1884" s="5" t="s">
        <v>37</v>
      </c>
      <c r="T1884" s="5" t="s">
        <v>47</v>
      </c>
      <c r="U1884" s="5" t="s">
        <v>26</v>
      </c>
    </row>
    <row r="1885" hidden="1">
      <c r="A1885" s="15" t="str">
        <f t="shared" ref="A1885:A1886" si="276">if(OR(G1885="Secondary Relay",G1885="Prime Relay",G1885="Citadel Class Relay"),F1885,join("",if(B1885="East Rim","E",if(B1885="South Rim","S",if(B1885="West Rim","W","N"))),C1885,D1885,":",E1885,if(F1885="S","",F1885)))</f>
        <v>N32 Secondary Relay</v>
      </c>
      <c r="B1885" s="15" t="s">
        <v>813</v>
      </c>
      <c r="C1885" s="15">
        <v>3.0</v>
      </c>
      <c r="D1885" s="15">
        <v>2.0</v>
      </c>
      <c r="E1885" s="15">
        <v>0.0</v>
      </c>
      <c r="F1885" s="8" t="s">
        <v>1013</v>
      </c>
      <c r="G1885" s="8" t="s">
        <v>300</v>
      </c>
      <c r="H1885" s="15"/>
      <c r="I1885" s="8" t="s">
        <v>819</v>
      </c>
      <c r="J1885" s="16"/>
      <c r="K1885" s="21"/>
      <c r="L1885" s="21"/>
      <c r="M1885" s="21"/>
      <c r="N1885" s="18"/>
      <c r="O1885" s="13"/>
    </row>
    <row r="1886" hidden="1">
      <c r="A1886" s="15" t="str">
        <f t="shared" si="276"/>
        <v>N32:0</v>
      </c>
      <c r="B1886" s="15" t="s">
        <v>813</v>
      </c>
      <c r="C1886" s="15">
        <v>3.0</v>
      </c>
      <c r="D1886" s="15">
        <v>2.0</v>
      </c>
      <c r="E1886" s="15">
        <v>0.0</v>
      </c>
      <c r="F1886" s="8" t="s">
        <v>302</v>
      </c>
      <c r="G1886" s="8" t="s">
        <v>303</v>
      </c>
      <c r="H1886" s="15" t="s">
        <v>278</v>
      </c>
      <c r="I1886" s="8" t="s">
        <v>934</v>
      </c>
      <c r="J1886" s="16"/>
      <c r="K1886" s="21"/>
      <c r="L1886" s="21"/>
      <c r="M1886" s="21"/>
      <c r="N1886" s="18"/>
      <c r="O1886" s="13"/>
      <c r="P1886" t="s">
        <v>57</v>
      </c>
      <c r="Q1886" t="s">
        <v>276</v>
      </c>
      <c r="R1886" t="s">
        <v>57</v>
      </c>
      <c r="S1886" t="s">
        <v>276</v>
      </c>
      <c r="T1886" t="s">
        <v>37</v>
      </c>
      <c r="U1886" t="s">
        <v>26</v>
      </c>
    </row>
    <row r="1887" hidden="1">
      <c r="A1887" s="15" t="str">
        <f t="shared" ref="A1887:A1890" si="277">if(OR(G1887="Secondary Relay",G1887="Prime Relay"),F1887,join("",if(B1887="East Rim","E",if(B1887="South Rim","S",if(B1887="West Rim","W","N"))),C1887,D1887,":",E1887,if(F1887="S","",F1887)))</f>
        <v>N32:1a</v>
      </c>
      <c r="B1887" s="15" t="s">
        <v>813</v>
      </c>
      <c r="C1887" s="15">
        <v>3.0</v>
      </c>
      <c r="D1887" s="15">
        <v>2.0</v>
      </c>
      <c r="E1887" s="15">
        <v>1.0</v>
      </c>
      <c r="F1887" s="8" t="s">
        <v>6</v>
      </c>
      <c r="G1887" s="15" t="s">
        <v>24</v>
      </c>
      <c r="H1887" s="15" t="s">
        <v>316</v>
      </c>
      <c r="I1887" s="15" t="s">
        <v>338</v>
      </c>
      <c r="J1887" s="16">
        <v>1.0</v>
      </c>
      <c r="K1887" s="21">
        <v>34.0</v>
      </c>
      <c r="L1887" s="21">
        <v>22.0</v>
      </c>
      <c r="M1887" s="21">
        <v>29.0</v>
      </c>
      <c r="N1887" s="18">
        <v>0.17</v>
      </c>
      <c r="O1887" s="13" t="s">
        <v>351</v>
      </c>
      <c r="P1887" s="5" t="s">
        <v>57</v>
      </c>
      <c r="Q1887" s="5" t="s">
        <v>276</v>
      </c>
      <c r="R1887" s="5" t="s">
        <v>37</v>
      </c>
      <c r="S1887" s="5" t="s">
        <v>26</v>
      </c>
      <c r="T1887" s="5" t="s">
        <v>26</v>
      </c>
      <c r="U1887" s="5" t="s">
        <v>26</v>
      </c>
    </row>
    <row r="1888" hidden="1">
      <c r="A1888" s="15" t="str">
        <f t="shared" si="277"/>
        <v>N32:1b</v>
      </c>
      <c r="B1888" s="15" t="s">
        <v>813</v>
      </c>
      <c r="C1888" s="15">
        <v>3.0</v>
      </c>
      <c r="D1888" s="15">
        <v>2.0</v>
      </c>
      <c r="E1888" s="15">
        <v>1.0</v>
      </c>
      <c r="F1888" s="8" t="s">
        <v>7</v>
      </c>
      <c r="G1888" s="15" t="s">
        <v>22</v>
      </c>
      <c r="H1888" s="15" t="s">
        <v>91</v>
      </c>
      <c r="I1888" s="15" t="s">
        <v>685</v>
      </c>
      <c r="J1888" s="16">
        <v>5.0</v>
      </c>
      <c r="K1888" s="21">
        <v>-34.0</v>
      </c>
      <c r="L1888" s="21">
        <v>-40.0</v>
      </c>
      <c r="M1888" s="21">
        <v>-35.0</v>
      </c>
      <c r="N1888" s="18" t="s">
        <v>26</v>
      </c>
      <c r="O1888" s="13" t="s">
        <v>310</v>
      </c>
      <c r="P1888" s="5" t="s">
        <v>276</v>
      </c>
      <c r="Q1888" s="5" t="s">
        <v>276</v>
      </c>
      <c r="R1888" s="5" t="s">
        <v>57</v>
      </c>
      <c r="S1888" s="5" t="s">
        <v>276</v>
      </c>
      <c r="T1888" s="5" t="s">
        <v>26</v>
      </c>
      <c r="U1888" s="5" t="s">
        <v>26</v>
      </c>
    </row>
    <row r="1889" hidden="1">
      <c r="A1889" s="15" t="str">
        <f t="shared" si="277"/>
        <v>N32:1c</v>
      </c>
      <c r="B1889" s="15" t="s">
        <v>813</v>
      </c>
      <c r="C1889" s="15">
        <v>3.0</v>
      </c>
      <c r="D1889" s="15">
        <v>2.0</v>
      </c>
      <c r="E1889" s="15">
        <v>1.0</v>
      </c>
      <c r="F1889" s="8" t="s">
        <v>8</v>
      </c>
      <c r="G1889" s="15" t="s">
        <v>22</v>
      </c>
      <c r="H1889" s="15" t="s">
        <v>91</v>
      </c>
      <c r="I1889" s="15" t="s">
        <v>1014</v>
      </c>
      <c r="J1889" s="16">
        <v>25.0</v>
      </c>
      <c r="K1889" s="21">
        <v>-82.0</v>
      </c>
      <c r="L1889" s="21">
        <v>-113.0</v>
      </c>
      <c r="M1889" s="21">
        <v>-96.0</v>
      </c>
      <c r="N1889" s="18" t="s">
        <v>26</v>
      </c>
      <c r="O1889" s="13" t="s">
        <v>417</v>
      </c>
      <c r="P1889" s="5" t="s">
        <v>276</v>
      </c>
      <c r="Q1889" s="5" t="s">
        <v>57</v>
      </c>
      <c r="R1889" s="5" t="s">
        <v>57</v>
      </c>
      <c r="S1889" s="5" t="s">
        <v>37</v>
      </c>
      <c r="T1889" s="5" t="s">
        <v>47</v>
      </c>
      <c r="U1889" s="5" t="s">
        <v>26</v>
      </c>
    </row>
    <row r="1890" hidden="1">
      <c r="A1890" s="15" t="str">
        <f t="shared" si="277"/>
        <v>N32:1d</v>
      </c>
      <c r="B1890" s="15" t="s">
        <v>813</v>
      </c>
      <c r="C1890" s="15">
        <v>3.0</v>
      </c>
      <c r="D1890" s="15">
        <v>2.0</v>
      </c>
      <c r="E1890" s="15">
        <v>1.0</v>
      </c>
      <c r="F1890" s="8" t="s">
        <v>9</v>
      </c>
      <c r="G1890" s="15" t="s">
        <v>23</v>
      </c>
      <c r="H1890" s="15" t="s">
        <v>92</v>
      </c>
      <c r="I1890" s="15" t="s">
        <v>312</v>
      </c>
      <c r="J1890" s="16">
        <v>0.0</v>
      </c>
      <c r="K1890" s="21">
        <v>-101.0</v>
      </c>
      <c r="L1890" s="21">
        <v>-126.0</v>
      </c>
      <c r="M1890" s="21">
        <v>-113.0</v>
      </c>
      <c r="N1890" s="18" t="s">
        <v>281</v>
      </c>
      <c r="O1890" s="13" t="s">
        <v>1015</v>
      </c>
      <c r="P1890" s="5" t="s">
        <v>276</v>
      </c>
      <c r="Q1890" s="5" t="s">
        <v>276</v>
      </c>
      <c r="R1890" s="5" t="s">
        <v>57</v>
      </c>
      <c r="S1890" s="5" t="s">
        <v>47</v>
      </c>
      <c r="T1890" s="5" t="s">
        <v>37</v>
      </c>
      <c r="U1890" s="5" t="s">
        <v>26</v>
      </c>
    </row>
    <row r="1891" hidden="1">
      <c r="A1891" s="15" t="str">
        <f>if(OR(G1891="Secondary Relay",G1891="Prime Relay",G1891="Citadel Class Relay"),F1891,join("",if(B1891="East Rim","E",if(B1891="South Rim","S",if(B1891="West Rim","W","N"))),C1891,D1891,":",E1891,if(F1891="S","",F1891)))</f>
        <v>N32:1</v>
      </c>
      <c r="B1891" s="15" t="s">
        <v>813</v>
      </c>
      <c r="C1891" s="15">
        <v>3.0</v>
      </c>
      <c r="D1891" s="15">
        <v>2.0</v>
      </c>
      <c r="E1891" s="15">
        <v>1.0</v>
      </c>
      <c r="F1891" s="8" t="s">
        <v>302</v>
      </c>
      <c r="G1891" s="8" t="s">
        <v>303</v>
      </c>
      <c r="H1891" s="15" t="s">
        <v>278</v>
      </c>
      <c r="I1891" s="8" t="s">
        <v>829</v>
      </c>
      <c r="J1891" s="16"/>
      <c r="K1891" s="21"/>
      <c r="L1891" s="21"/>
      <c r="M1891" s="21"/>
      <c r="N1891" s="18"/>
      <c r="O1891" s="13"/>
      <c r="P1891" t="s">
        <v>276</v>
      </c>
      <c r="Q1891" t="s">
        <v>311</v>
      </c>
      <c r="R1891" t="s">
        <v>276</v>
      </c>
      <c r="S1891" t="s">
        <v>47</v>
      </c>
      <c r="T1891" t="s">
        <v>26</v>
      </c>
      <c r="U1891" t="s">
        <v>57</v>
      </c>
    </row>
    <row r="1892" hidden="1">
      <c r="A1892" s="15" t="str">
        <f t="shared" ref="A1892:A1898" si="278">if(OR(G1892="Secondary Relay",G1892="Prime Relay"),F1892,join("",if(B1892="East Rim","E",if(B1892="South Rim","S",if(B1892="West Rim","W","N"))),C1892,D1892,":",E1892,if(F1892="S","",F1892)))</f>
        <v>N32:2a</v>
      </c>
      <c r="B1892" s="15" t="s">
        <v>813</v>
      </c>
      <c r="C1892" s="15">
        <v>3.0</v>
      </c>
      <c r="D1892" s="15">
        <v>2.0</v>
      </c>
      <c r="E1892" s="15">
        <v>2.0</v>
      </c>
      <c r="F1892" s="8" t="s">
        <v>6</v>
      </c>
      <c r="G1892" s="15" t="s">
        <v>23</v>
      </c>
      <c r="H1892" s="15" t="s">
        <v>278</v>
      </c>
      <c r="I1892" s="15" t="s">
        <v>583</v>
      </c>
      <c r="J1892" s="16">
        <v>0.0</v>
      </c>
      <c r="K1892" s="21">
        <v>1210.0</v>
      </c>
      <c r="L1892" s="21">
        <v>1194.0</v>
      </c>
      <c r="M1892" s="21">
        <v>1202.0</v>
      </c>
      <c r="N1892" s="18" t="s">
        <v>26</v>
      </c>
      <c r="O1892" s="13" t="s">
        <v>384</v>
      </c>
      <c r="P1892" s="5" t="s">
        <v>47</v>
      </c>
      <c r="Q1892" s="5" t="s">
        <v>276</v>
      </c>
      <c r="R1892" s="5" t="s">
        <v>57</v>
      </c>
      <c r="S1892" s="5" t="s">
        <v>47</v>
      </c>
      <c r="T1892" s="5" t="s">
        <v>26</v>
      </c>
      <c r="U1892" s="5" t="s">
        <v>26</v>
      </c>
    </row>
    <row r="1893" hidden="1">
      <c r="A1893" s="15" t="str">
        <f t="shared" si="278"/>
        <v>N32:2b</v>
      </c>
      <c r="B1893" s="15" t="s">
        <v>813</v>
      </c>
      <c r="C1893" s="15">
        <v>3.0</v>
      </c>
      <c r="D1893" s="15">
        <v>2.0</v>
      </c>
      <c r="E1893" s="15">
        <v>2.0</v>
      </c>
      <c r="F1893" s="8" t="s">
        <v>7</v>
      </c>
      <c r="G1893" s="15" t="s">
        <v>23</v>
      </c>
      <c r="H1893" s="15" t="s">
        <v>288</v>
      </c>
      <c r="I1893" s="15" t="s">
        <v>437</v>
      </c>
      <c r="J1893" s="16">
        <v>1.0</v>
      </c>
      <c r="K1893" s="21">
        <v>422.0</v>
      </c>
      <c r="L1893" s="21">
        <v>317.0</v>
      </c>
      <c r="M1893" s="21">
        <v>371.0</v>
      </c>
      <c r="N1893" s="18" t="s">
        <v>26</v>
      </c>
      <c r="O1893" s="13" t="s">
        <v>1016</v>
      </c>
      <c r="P1893" s="5" t="s">
        <v>276</v>
      </c>
      <c r="Q1893" s="5" t="s">
        <v>276</v>
      </c>
      <c r="R1893" s="5" t="s">
        <v>276</v>
      </c>
      <c r="S1893" s="5" t="s">
        <v>37</v>
      </c>
      <c r="T1893" s="5" t="s">
        <v>311</v>
      </c>
      <c r="U1893" s="5" t="s">
        <v>37</v>
      </c>
    </row>
    <row r="1894" hidden="1">
      <c r="A1894" s="15" t="str">
        <f t="shared" si="278"/>
        <v>N32:2c</v>
      </c>
      <c r="B1894" s="15" t="s">
        <v>813</v>
      </c>
      <c r="C1894" s="15">
        <v>3.0</v>
      </c>
      <c r="D1894" s="15">
        <v>2.0</v>
      </c>
      <c r="E1894" s="15">
        <v>2.0</v>
      </c>
      <c r="F1894" s="8" t="s">
        <v>8</v>
      </c>
      <c r="G1894" s="15" t="s">
        <v>23</v>
      </c>
      <c r="H1894" s="15" t="s">
        <v>88</v>
      </c>
      <c r="I1894" s="15" t="s">
        <v>1017</v>
      </c>
      <c r="J1894" s="16">
        <v>0.0</v>
      </c>
      <c r="K1894" s="21">
        <v>210.0</v>
      </c>
      <c r="L1894" s="21">
        <v>166.0</v>
      </c>
      <c r="M1894" s="21">
        <v>190.0</v>
      </c>
      <c r="N1894" s="18" t="s">
        <v>26</v>
      </c>
      <c r="O1894" s="13" t="s">
        <v>329</v>
      </c>
      <c r="P1894" s="5" t="s">
        <v>276</v>
      </c>
      <c r="Q1894" s="5" t="s">
        <v>57</v>
      </c>
      <c r="R1894" s="5" t="s">
        <v>57</v>
      </c>
      <c r="S1894" s="5" t="s">
        <v>57</v>
      </c>
      <c r="T1894" s="5" t="s">
        <v>37</v>
      </c>
      <c r="U1894" s="5" t="s">
        <v>37</v>
      </c>
    </row>
    <row r="1895" hidden="1">
      <c r="A1895" s="15" t="str">
        <f t="shared" si="278"/>
        <v>N32:2d</v>
      </c>
      <c r="B1895" s="15" t="s">
        <v>813</v>
      </c>
      <c r="C1895" s="15">
        <v>3.0</v>
      </c>
      <c r="D1895" s="15">
        <v>2.0</v>
      </c>
      <c r="E1895" s="15">
        <v>2.0</v>
      </c>
      <c r="F1895" s="8" t="s">
        <v>9</v>
      </c>
      <c r="G1895" s="15" t="s">
        <v>24</v>
      </c>
      <c r="H1895" s="15" t="s">
        <v>87</v>
      </c>
      <c r="I1895" s="15" t="s">
        <v>683</v>
      </c>
      <c r="J1895" s="16">
        <v>1.0</v>
      </c>
      <c r="K1895" s="21">
        <v>11.0</v>
      </c>
      <c r="L1895" s="21">
        <v>6.0</v>
      </c>
      <c r="M1895" s="21">
        <v>8.0</v>
      </c>
      <c r="N1895" s="18">
        <v>0.61</v>
      </c>
      <c r="O1895" s="13" t="s">
        <v>354</v>
      </c>
      <c r="P1895" s="5" t="s">
        <v>276</v>
      </c>
      <c r="Q1895" s="5" t="s">
        <v>26</v>
      </c>
      <c r="R1895" s="5" t="s">
        <v>57</v>
      </c>
      <c r="S1895" s="5" t="s">
        <v>47</v>
      </c>
      <c r="T1895" s="5" t="s">
        <v>37</v>
      </c>
      <c r="U1895" s="5" t="s">
        <v>26</v>
      </c>
    </row>
    <row r="1896" hidden="1">
      <c r="A1896" s="15" t="str">
        <f t="shared" si="278"/>
        <v>N32:2e</v>
      </c>
      <c r="B1896" s="15" t="s">
        <v>813</v>
      </c>
      <c r="C1896" s="15">
        <v>3.0</v>
      </c>
      <c r="D1896" s="15">
        <v>2.0</v>
      </c>
      <c r="E1896" s="15">
        <v>2.0</v>
      </c>
      <c r="F1896" s="8" t="s">
        <v>10</v>
      </c>
      <c r="G1896" s="15" t="s">
        <v>23</v>
      </c>
      <c r="H1896" s="15" t="s">
        <v>92</v>
      </c>
      <c r="I1896" s="15" t="s">
        <v>1018</v>
      </c>
      <c r="J1896" s="16">
        <v>0.0</v>
      </c>
      <c r="K1896" s="21">
        <v>-113.0</v>
      </c>
      <c r="L1896" s="21">
        <v>-119.0</v>
      </c>
      <c r="M1896" s="21">
        <v>-114.0</v>
      </c>
      <c r="N1896" s="18" t="s">
        <v>281</v>
      </c>
      <c r="O1896" s="13" t="s">
        <v>415</v>
      </c>
      <c r="P1896" s="5" t="s">
        <v>47</v>
      </c>
      <c r="Q1896" s="5" t="s">
        <v>57</v>
      </c>
      <c r="R1896" s="5" t="s">
        <v>26</v>
      </c>
      <c r="S1896" s="5" t="s">
        <v>37</v>
      </c>
      <c r="T1896" s="5" t="s">
        <v>311</v>
      </c>
      <c r="U1896" s="5" t="s">
        <v>26</v>
      </c>
    </row>
    <row r="1897" hidden="1">
      <c r="A1897" s="15" t="str">
        <f t="shared" si="278"/>
        <v>N32:2f</v>
      </c>
      <c r="B1897" s="15" t="s">
        <v>813</v>
      </c>
      <c r="C1897" s="15">
        <v>3.0</v>
      </c>
      <c r="D1897" s="15">
        <v>2.0</v>
      </c>
      <c r="E1897" s="15">
        <v>2.0</v>
      </c>
      <c r="F1897" s="8" t="s">
        <v>11</v>
      </c>
      <c r="G1897" s="15" t="s">
        <v>22</v>
      </c>
      <c r="H1897" s="15" t="s">
        <v>91</v>
      </c>
      <c r="I1897" s="15" t="s">
        <v>1019</v>
      </c>
      <c r="J1897" s="16">
        <v>7.0</v>
      </c>
      <c r="K1897" s="21">
        <v>-191.0</v>
      </c>
      <c r="L1897" s="21">
        <v>-222.0</v>
      </c>
      <c r="M1897" s="21">
        <v>-205.0</v>
      </c>
      <c r="N1897" s="18" t="s">
        <v>26</v>
      </c>
      <c r="O1897" s="13" t="s">
        <v>313</v>
      </c>
      <c r="P1897" s="5" t="s">
        <v>26</v>
      </c>
      <c r="Q1897" s="5" t="s">
        <v>57</v>
      </c>
      <c r="R1897" s="5" t="s">
        <v>26</v>
      </c>
      <c r="S1897" s="5" t="s">
        <v>26</v>
      </c>
      <c r="T1897" s="5" t="s">
        <v>26</v>
      </c>
      <c r="U1897" s="5" t="s">
        <v>26</v>
      </c>
    </row>
    <row r="1898" hidden="1">
      <c r="A1898" s="15" t="str">
        <f t="shared" si="278"/>
        <v>N32:2g</v>
      </c>
      <c r="B1898" s="15" t="s">
        <v>813</v>
      </c>
      <c r="C1898" s="15">
        <v>3.0</v>
      </c>
      <c r="D1898" s="15">
        <v>2.0</v>
      </c>
      <c r="E1898" s="15">
        <v>2.0</v>
      </c>
      <c r="F1898" s="8" t="s">
        <v>12</v>
      </c>
      <c r="G1898" s="15" t="s">
        <v>22</v>
      </c>
      <c r="H1898" s="15" t="s">
        <v>90</v>
      </c>
      <c r="I1898" s="15" t="s">
        <v>650</v>
      </c>
      <c r="J1898" s="16">
        <v>4.0</v>
      </c>
      <c r="K1898" s="21">
        <v>-217.0</v>
      </c>
      <c r="L1898" s="21">
        <v>-246.0</v>
      </c>
      <c r="M1898" s="21">
        <v>-231.0</v>
      </c>
      <c r="N1898" s="18" t="s">
        <v>26</v>
      </c>
      <c r="O1898" s="13" t="s">
        <v>284</v>
      </c>
      <c r="P1898" s="5" t="s">
        <v>276</v>
      </c>
      <c r="Q1898" s="5" t="s">
        <v>276</v>
      </c>
      <c r="R1898" s="5" t="s">
        <v>57</v>
      </c>
      <c r="S1898" s="5" t="s">
        <v>37</v>
      </c>
      <c r="T1898" s="5" t="s">
        <v>47</v>
      </c>
      <c r="U1898" s="5" t="s">
        <v>26</v>
      </c>
    </row>
    <row r="1899" hidden="1">
      <c r="A1899" s="15" t="str">
        <f>if(OR(G1899="Secondary Relay",G1899="Prime Relay",G1899="Citadel Class Relay"),F1899,join("",if(B1899="East Rim","E",if(B1899="South Rim","S",if(B1899="West Rim","W","N"))),C1899,D1899,":",E1899,if(F1899="S","",F1899)))</f>
        <v>N32:2</v>
      </c>
      <c r="B1899" s="15" t="s">
        <v>813</v>
      </c>
      <c r="C1899" s="15">
        <v>3.0</v>
      </c>
      <c r="D1899" s="15">
        <v>2.0</v>
      </c>
      <c r="E1899" s="15">
        <v>2.0</v>
      </c>
      <c r="F1899" s="8" t="s">
        <v>302</v>
      </c>
      <c r="G1899" s="8" t="s">
        <v>303</v>
      </c>
      <c r="H1899" s="15" t="s">
        <v>278</v>
      </c>
      <c r="I1899" s="8" t="s">
        <v>470</v>
      </c>
      <c r="J1899" s="16"/>
      <c r="K1899" s="21"/>
      <c r="L1899" s="21"/>
      <c r="M1899" s="21"/>
      <c r="N1899" s="18"/>
      <c r="O1899" s="13"/>
      <c r="P1899" t="s">
        <v>37</v>
      </c>
      <c r="Q1899" t="s">
        <v>276</v>
      </c>
      <c r="R1899" t="s">
        <v>57</v>
      </c>
      <c r="S1899" t="s">
        <v>47</v>
      </c>
      <c r="T1899" t="s">
        <v>47</v>
      </c>
      <c r="U1899" t="s">
        <v>26</v>
      </c>
    </row>
    <row r="1900" hidden="1">
      <c r="A1900" s="15" t="str">
        <f t="shared" ref="A1900:A1905" si="279">if(OR(G1900="Secondary Relay",G1900="Prime Relay"),F1900,join("",if(B1900="East Rim","E",if(B1900="South Rim","S",if(B1900="West Rim","W","N"))),C1900,D1900,":",E1900,if(F1900="S","",F1900)))</f>
        <v>N32:3a</v>
      </c>
      <c r="B1900" s="15" t="s">
        <v>813</v>
      </c>
      <c r="C1900" s="15">
        <v>3.0</v>
      </c>
      <c r="D1900" s="15">
        <v>2.0</v>
      </c>
      <c r="E1900" s="15">
        <v>3.0</v>
      </c>
      <c r="F1900" s="8" t="s">
        <v>6</v>
      </c>
      <c r="G1900" s="15" t="s">
        <v>23</v>
      </c>
      <c r="H1900" s="15" t="s">
        <v>288</v>
      </c>
      <c r="I1900" s="15" t="s">
        <v>604</v>
      </c>
      <c r="J1900" s="16">
        <v>0.0</v>
      </c>
      <c r="K1900" s="21">
        <v>239.0</v>
      </c>
      <c r="L1900" s="21">
        <v>228.0</v>
      </c>
      <c r="M1900" s="21">
        <v>232.0</v>
      </c>
      <c r="N1900" s="18" t="s">
        <v>26</v>
      </c>
      <c r="O1900" s="13" t="s">
        <v>290</v>
      </c>
      <c r="P1900" s="5" t="s">
        <v>26</v>
      </c>
      <c r="Q1900" s="5" t="s">
        <v>276</v>
      </c>
      <c r="R1900" s="5" t="s">
        <v>57</v>
      </c>
      <c r="S1900" s="5" t="s">
        <v>47</v>
      </c>
      <c r="T1900" s="5" t="s">
        <v>26</v>
      </c>
      <c r="U1900" s="5" t="s">
        <v>26</v>
      </c>
    </row>
    <row r="1901" hidden="1">
      <c r="A1901" s="15" t="str">
        <f t="shared" si="279"/>
        <v>N32:3b</v>
      </c>
      <c r="B1901" s="15" t="s">
        <v>813</v>
      </c>
      <c r="C1901" s="15">
        <v>3.0</v>
      </c>
      <c r="D1901" s="15">
        <v>2.0</v>
      </c>
      <c r="E1901" s="15">
        <v>3.0</v>
      </c>
      <c r="F1901" s="8" t="s">
        <v>7</v>
      </c>
      <c r="G1901" s="15" t="s">
        <v>23</v>
      </c>
      <c r="H1901" s="15" t="s">
        <v>87</v>
      </c>
      <c r="I1901" s="15" t="s">
        <v>663</v>
      </c>
      <c r="J1901" s="16">
        <v>2.0</v>
      </c>
      <c r="K1901" s="21">
        <v>80.0</v>
      </c>
      <c r="L1901" s="21">
        <v>54.0</v>
      </c>
      <c r="M1901" s="21">
        <v>69.0</v>
      </c>
      <c r="N1901" s="18">
        <v>0.53</v>
      </c>
      <c r="O1901" s="13" t="s">
        <v>494</v>
      </c>
      <c r="P1901" s="5" t="s">
        <v>47</v>
      </c>
      <c r="Q1901" s="5" t="s">
        <v>57</v>
      </c>
      <c r="R1901" s="5" t="s">
        <v>311</v>
      </c>
      <c r="S1901" s="5" t="s">
        <v>276</v>
      </c>
      <c r="T1901" s="5" t="s">
        <v>26</v>
      </c>
      <c r="U1901" s="5" t="s">
        <v>26</v>
      </c>
    </row>
    <row r="1902" hidden="1">
      <c r="A1902" s="15" t="str">
        <f t="shared" si="279"/>
        <v>N32:3c</v>
      </c>
      <c r="B1902" s="15" t="s">
        <v>813</v>
      </c>
      <c r="C1902" s="15">
        <v>3.0</v>
      </c>
      <c r="D1902" s="15">
        <v>2.0</v>
      </c>
      <c r="E1902" s="15">
        <v>3.0</v>
      </c>
      <c r="F1902" s="8" t="s">
        <v>8</v>
      </c>
      <c r="G1902" s="15" t="s">
        <v>23</v>
      </c>
      <c r="H1902" s="15" t="s">
        <v>87</v>
      </c>
      <c r="I1902" s="15" t="s">
        <v>421</v>
      </c>
      <c r="J1902" s="16">
        <v>1.0</v>
      </c>
      <c r="K1902" s="21">
        <v>35.0</v>
      </c>
      <c r="L1902" s="21">
        <v>21.0</v>
      </c>
      <c r="M1902" s="21">
        <v>30.0</v>
      </c>
      <c r="N1902" s="18">
        <v>0.75</v>
      </c>
      <c r="O1902" s="13" t="s">
        <v>351</v>
      </c>
      <c r="P1902" s="5" t="s">
        <v>276</v>
      </c>
      <c r="Q1902" s="5" t="s">
        <v>57</v>
      </c>
      <c r="R1902" s="5" t="s">
        <v>276</v>
      </c>
      <c r="S1902" s="5" t="s">
        <v>47</v>
      </c>
      <c r="T1902" s="5" t="s">
        <v>57</v>
      </c>
      <c r="U1902" s="5" t="s">
        <v>26</v>
      </c>
    </row>
    <row r="1903" hidden="1">
      <c r="A1903" s="15" t="str">
        <f t="shared" si="279"/>
        <v>N32:3d</v>
      </c>
      <c r="B1903" s="15" t="s">
        <v>813</v>
      </c>
      <c r="C1903" s="15">
        <v>3.0</v>
      </c>
      <c r="D1903" s="15">
        <v>2.0</v>
      </c>
      <c r="E1903" s="15">
        <v>3.0</v>
      </c>
      <c r="F1903" s="8" t="s">
        <v>9</v>
      </c>
      <c r="G1903" s="15" t="s">
        <v>23</v>
      </c>
      <c r="H1903" s="15" t="s">
        <v>291</v>
      </c>
      <c r="I1903" s="15" t="s">
        <v>577</v>
      </c>
      <c r="J1903" s="16">
        <v>0.0</v>
      </c>
      <c r="K1903" s="21">
        <v>24.0</v>
      </c>
      <c r="L1903" s="21">
        <v>-23.0</v>
      </c>
      <c r="M1903" s="21">
        <v>0.0</v>
      </c>
      <c r="N1903" s="18" t="s">
        <v>26</v>
      </c>
      <c r="O1903" s="13" t="s">
        <v>1020</v>
      </c>
      <c r="P1903" s="5" t="s">
        <v>57</v>
      </c>
      <c r="Q1903" s="5" t="s">
        <v>276</v>
      </c>
      <c r="R1903" s="5" t="s">
        <v>276</v>
      </c>
      <c r="S1903" s="5" t="s">
        <v>47</v>
      </c>
      <c r="T1903" s="5" t="s">
        <v>26</v>
      </c>
      <c r="U1903" s="5" t="s">
        <v>26</v>
      </c>
    </row>
    <row r="1904" hidden="1">
      <c r="A1904" s="15" t="str">
        <f t="shared" si="279"/>
        <v>N32:3e</v>
      </c>
      <c r="B1904" s="15" t="s">
        <v>813</v>
      </c>
      <c r="C1904" s="15">
        <v>3.0</v>
      </c>
      <c r="D1904" s="15">
        <v>2.0</v>
      </c>
      <c r="E1904" s="15">
        <v>3.0</v>
      </c>
      <c r="F1904" s="8" t="s">
        <v>10</v>
      </c>
      <c r="G1904" s="15" t="s">
        <v>22</v>
      </c>
      <c r="H1904" s="15" t="s">
        <v>91</v>
      </c>
      <c r="I1904" s="15" t="s">
        <v>1021</v>
      </c>
      <c r="J1904" s="16">
        <v>23.0</v>
      </c>
      <c r="K1904" s="21">
        <v>-155.0</v>
      </c>
      <c r="L1904" s="21">
        <v>-155.0</v>
      </c>
      <c r="M1904" s="21">
        <v>-153.0</v>
      </c>
      <c r="N1904" s="18" t="s">
        <v>26</v>
      </c>
      <c r="O1904" s="13" t="s">
        <v>323</v>
      </c>
      <c r="P1904" s="5" t="s">
        <v>37</v>
      </c>
      <c r="Q1904" s="5" t="s">
        <v>311</v>
      </c>
      <c r="R1904" s="5" t="s">
        <v>311</v>
      </c>
      <c r="S1904" s="5" t="s">
        <v>37</v>
      </c>
      <c r="T1904" s="5" t="s">
        <v>26</v>
      </c>
      <c r="U1904" s="5" t="s">
        <v>37</v>
      </c>
    </row>
    <row r="1905" hidden="1">
      <c r="A1905" s="15" t="str">
        <f t="shared" si="279"/>
        <v>N32:3f</v>
      </c>
      <c r="B1905" s="15" t="s">
        <v>813</v>
      </c>
      <c r="C1905" s="15">
        <v>3.0</v>
      </c>
      <c r="D1905" s="15">
        <v>2.0</v>
      </c>
      <c r="E1905" s="15">
        <v>3.0</v>
      </c>
      <c r="F1905" s="8" t="s">
        <v>11</v>
      </c>
      <c r="G1905" s="15" t="s">
        <v>22</v>
      </c>
      <c r="H1905" s="15" t="s">
        <v>93</v>
      </c>
      <c r="I1905" s="15" t="s">
        <v>795</v>
      </c>
      <c r="J1905" s="16">
        <v>4.0</v>
      </c>
      <c r="K1905" s="21">
        <v>-244.0</v>
      </c>
      <c r="L1905" s="21">
        <v>-246.0</v>
      </c>
      <c r="M1905" s="21">
        <v>-247.0</v>
      </c>
      <c r="N1905" s="18" t="s">
        <v>26</v>
      </c>
      <c r="O1905" s="13" t="s">
        <v>379</v>
      </c>
      <c r="P1905" s="5" t="s">
        <v>276</v>
      </c>
      <c r="Q1905" s="5" t="s">
        <v>26</v>
      </c>
      <c r="R1905" s="5" t="s">
        <v>57</v>
      </c>
      <c r="S1905" s="5" t="s">
        <v>26</v>
      </c>
      <c r="T1905" s="5" t="s">
        <v>26</v>
      </c>
      <c r="U1905" s="5" t="s">
        <v>26</v>
      </c>
    </row>
    <row r="1906" hidden="1">
      <c r="A1906" s="15" t="str">
        <f t="shared" ref="A1906:A1907" si="280">if(OR(G1906="Secondary Relay",G1906="Prime Relay",G1906="Citadel Class Relay"),F1906,join("",if(B1906="East Rim","E",if(B1906="South Rim","S",if(B1906="West Rim","W","N"))),C1906,D1906,":",E1906,if(F1906="S","",F1906)))</f>
        <v>N32:3</v>
      </c>
      <c r="B1906" s="15" t="s">
        <v>813</v>
      </c>
      <c r="C1906" s="15">
        <v>3.0</v>
      </c>
      <c r="D1906" s="15">
        <v>2.0</v>
      </c>
      <c r="E1906" s="15">
        <v>3.0</v>
      </c>
      <c r="F1906" s="8" t="s">
        <v>302</v>
      </c>
      <c r="G1906" s="8" t="s">
        <v>303</v>
      </c>
      <c r="H1906" s="15" t="s">
        <v>278</v>
      </c>
      <c r="I1906" s="8" t="s">
        <v>741</v>
      </c>
      <c r="J1906" s="16"/>
      <c r="K1906" s="21"/>
      <c r="L1906" s="21"/>
      <c r="M1906" s="21"/>
      <c r="N1906" s="18"/>
      <c r="O1906" s="13"/>
      <c r="P1906" t="s">
        <v>57</v>
      </c>
      <c r="Q1906" t="s">
        <v>37</v>
      </c>
      <c r="R1906" t="s">
        <v>47</v>
      </c>
      <c r="S1906" t="s">
        <v>276</v>
      </c>
      <c r="T1906" t="s">
        <v>26</v>
      </c>
      <c r="U1906" t="s">
        <v>37</v>
      </c>
    </row>
    <row r="1907" hidden="1">
      <c r="A1907" s="15" t="str">
        <f t="shared" si="280"/>
        <v>N32:4a</v>
      </c>
      <c r="B1907" s="15" t="s">
        <v>813</v>
      </c>
      <c r="C1907" s="15">
        <v>3.0</v>
      </c>
      <c r="D1907" s="15">
        <v>2.0</v>
      </c>
      <c r="E1907" s="15">
        <v>4.0</v>
      </c>
      <c r="F1907" s="8" t="s">
        <v>6</v>
      </c>
      <c r="G1907" s="15" t="s">
        <v>23</v>
      </c>
      <c r="H1907" s="15" t="s">
        <v>93</v>
      </c>
      <c r="I1907" s="15" t="s">
        <v>570</v>
      </c>
      <c r="J1907" s="16">
        <v>2.0</v>
      </c>
      <c r="K1907" s="21">
        <v>503.0</v>
      </c>
      <c r="L1907" s="21">
        <v>463.0</v>
      </c>
      <c r="M1907" s="21">
        <v>485.0</v>
      </c>
      <c r="N1907" s="18" t="s">
        <v>26</v>
      </c>
      <c r="O1907" s="13" t="s">
        <v>307</v>
      </c>
      <c r="P1907" s="5" t="s">
        <v>276</v>
      </c>
      <c r="Q1907" s="5" t="s">
        <v>276</v>
      </c>
      <c r="R1907" s="5" t="s">
        <v>26</v>
      </c>
      <c r="S1907" s="5" t="s">
        <v>47</v>
      </c>
      <c r="T1907" s="5" t="s">
        <v>37</v>
      </c>
      <c r="U1907" s="5" t="s">
        <v>26</v>
      </c>
    </row>
    <row r="1908" hidden="1">
      <c r="A1908" s="15" t="str">
        <f t="shared" ref="A1908:A1911" si="281">if(OR(G1908="Secondary Relay",G1908="Prime Relay"),F1908,join("",if(B1908="East Rim","E",if(B1908="South Rim","S",if(B1908="West Rim","W","N"))),C1908,D1908,":",E1908,if(F1908="S","",F1908)))</f>
        <v>N32:4b</v>
      </c>
      <c r="B1908" s="15" t="s">
        <v>813</v>
      </c>
      <c r="C1908" s="15">
        <v>3.0</v>
      </c>
      <c r="D1908" s="15">
        <v>2.0</v>
      </c>
      <c r="E1908" s="15">
        <v>4.0</v>
      </c>
      <c r="F1908" s="8" t="s">
        <v>7</v>
      </c>
      <c r="G1908" s="15" t="s">
        <v>23</v>
      </c>
      <c r="H1908" s="15" t="s">
        <v>87</v>
      </c>
      <c r="I1908" s="15" t="s">
        <v>309</v>
      </c>
      <c r="J1908" s="16">
        <v>2.0</v>
      </c>
      <c r="K1908" s="21">
        <v>121.0</v>
      </c>
      <c r="L1908" s="21">
        <v>103.0</v>
      </c>
      <c r="M1908" s="21">
        <v>110.0</v>
      </c>
      <c r="N1908" s="18">
        <v>0.53</v>
      </c>
      <c r="O1908" s="13" t="s">
        <v>293</v>
      </c>
      <c r="P1908" s="5" t="s">
        <v>276</v>
      </c>
      <c r="Q1908" s="5" t="s">
        <v>57</v>
      </c>
      <c r="R1908" s="5" t="s">
        <v>47</v>
      </c>
      <c r="S1908" s="5" t="s">
        <v>37</v>
      </c>
      <c r="T1908" s="5" t="s">
        <v>57</v>
      </c>
      <c r="U1908" s="5" t="s">
        <v>26</v>
      </c>
    </row>
    <row r="1909" hidden="1">
      <c r="A1909" s="15" t="str">
        <f t="shared" si="281"/>
        <v>N32:4c</v>
      </c>
      <c r="B1909" s="15" t="s">
        <v>813</v>
      </c>
      <c r="C1909" s="15">
        <v>3.0</v>
      </c>
      <c r="D1909" s="15">
        <v>2.0</v>
      </c>
      <c r="E1909" s="15">
        <v>4.0</v>
      </c>
      <c r="F1909" s="8" t="s">
        <v>8</v>
      </c>
      <c r="G1909" s="15" t="s">
        <v>22</v>
      </c>
      <c r="H1909" s="15" t="s">
        <v>88</v>
      </c>
      <c r="I1909" s="15" t="s">
        <v>416</v>
      </c>
      <c r="J1909" s="16">
        <v>2.0</v>
      </c>
      <c r="K1909" s="21">
        <v>-52.0</v>
      </c>
      <c r="L1909" s="21">
        <v>-96.0</v>
      </c>
      <c r="M1909" s="21">
        <v>-76.0</v>
      </c>
      <c r="N1909" s="18" t="s">
        <v>26</v>
      </c>
      <c r="O1909" s="13" t="s">
        <v>386</v>
      </c>
      <c r="P1909" s="5" t="s">
        <v>57</v>
      </c>
      <c r="Q1909" s="5" t="s">
        <v>57</v>
      </c>
      <c r="R1909" s="5" t="s">
        <v>37</v>
      </c>
      <c r="S1909" s="5" t="s">
        <v>37</v>
      </c>
      <c r="T1909" s="5" t="s">
        <v>26</v>
      </c>
      <c r="U1909" s="5" t="s">
        <v>37</v>
      </c>
    </row>
    <row r="1910" hidden="1">
      <c r="A1910" s="15" t="str">
        <f t="shared" si="281"/>
        <v>N32:4d</v>
      </c>
      <c r="B1910" s="15" t="s">
        <v>813</v>
      </c>
      <c r="C1910" s="15">
        <v>3.0</v>
      </c>
      <c r="D1910" s="15">
        <v>2.0</v>
      </c>
      <c r="E1910" s="15">
        <v>4.0</v>
      </c>
      <c r="F1910" s="8" t="s">
        <v>9</v>
      </c>
      <c r="G1910" s="15" t="s">
        <v>22</v>
      </c>
      <c r="H1910" s="15" t="s">
        <v>92</v>
      </c>
      <c r="I1910" s="15" t="s">
        <v>274</v>
      </c>
      <c r="J1910" s="16">
        <v>2.0</v>
      </c>
      <c r="K1910" s="21">
        <v>-204.0</v>
      </c>
      <c r="L1910" s="21">
        <v>-209.0</v>
      </c>
      <c r="M1910" s="21">
        <v>-209.0</v>
      </c>
      <c r="N1910" s="18" t="s">
        <v>26</v>
      </c>
      <c r="O1910" s="13" t="s">
        <v>415</v>
      </c>
      <c r="P1910" s="5" t="s">
        <v>47</v>
      </c>
      <c r="Q1910" s="5" t="s">
        <v>57</v>
      </c>
      <c r="R1910" s="5" t="s">
        <v>37</v>
      </c>
      <c r="S1910" s="5" t="s">
        <v>47</v>
      </c>
      <c r="T1910" s="5" t="s">
        <v>37</v>
      </c>
      <c r="U1910" s="5" t="s">
        <v>26</v>
      </c>
    </row>
    <row r="1911" hidden="1">
      <c r="A1911" s="15" t="str">
        <f t="shared" si="281"/>
        <v>N32-N00 Primary Relay</v>
      </c>
      <c r="B1911" s="15" t="s">
        <v>813</v>
      </c>
      <c r="C1911" s="15">
        <v>3.0</v>
      </c>
      <c r="D1911" s="15">
        <v>2.0</v>
      </c>
      <c r="E1911" s="15">
        <v>4.0</v>
      </c>
      <c r="F1911" s="8" t="s">
        <v>1022</v>
      </c>
      <c r="G1911" s="8" t="s">
        <v>219</v>
      </c>
      <c r="H1911" s="15"/>
      <c r="I1911" s="8"/>
      <c r="J1911" s="16"/>
      <c r="K1911" s="21"/>
      <c r="L1911" s="21"/>
      <c r="M1911" s="21"/>
      <c r="N1911" s="18"/>
      <c r="O1911" s="13"/>
    </row>
    <row r="1912" hidden="1">
      <c r="A1912" s="15" t="str">
        <f>if(OR(G1912="Secondary Relay",G1912="Prime Relay",G1912="Citadel Class Relay"),F1912,join("",if(B1912="East Rim","E",if(B1912="South Rim","S",if(B1912="West Rim","W","N"))),C1912,D1912,":",E1912,if(F1912="S","",F1912)))</f>
        <v>N32:4</v>
      </c>
      <c r="B1912" s="15" t="s">
        <v>813</v>
      </c>
      <c r="C1912" s="15">
        <v>3.0</v>
      </c>
      <c r="D1912" s="15">
        <v>2.0</v>
      </c>
      <c r="E1912" s="15">
        <v>4.0</v>
      </c>
      <c r="F1912" s="8" t="s">
        <v>302</v>
      </c>
      <c r="G1912" s="8" t="s">
        <v>303</v>
      </c>
      <c r="H1912" s="15" t="s">
        <v>443</v>
      </c>
      <c r="I1912" s="8" t="s">
        <v>1023</v>
      </c>
      <c r="J1912" s="16"/>
      <c r="K1912" s="21"/>
      <c r="L1912" s="21"/>
      <c r="M1912" s="21"/>
      <c r="N1912" s="18"/>
      <c r="O1912" s="13"/>
      <c r="P1912" t="s">
        <v>57</v>
      </c>
      <c r="Q1912" t="s">
        <v>276</v>
      </c>
      <c r="R1912" t="s">
        <v>57</v>
      </c>
      <c r="S1912" t="s">
        <v>57</v>
      </c>
      <c r="T1912" t="s">
        <v>26</v>
      </c>
      <c r="U1912" t="s">
        <v>276</v>
      </c>
    </row>
    <row r="1913" hidden="1">
      <c r="A1913" s="15" t="str">
        <f t="shared" ref="A1913:A1918" si="282">if(OR(G1913="Secondary Relay",G1913="Prime Relay"),F1913,join("",if(B1913="East Rim","E",if(B1913="South Rim","S",if(B1913="West Rim","W","N"))),C1913,D1913,":",E1913,if(F1913="S","",F1913)))</f>
        <v>N32:5a</v>
      </c>
      <c r="B1913" s="15" t="s">
        <v>813</v>
      </c>
      <c r="C1913" s="15">
        <v>3.0</v>
      </c>
      <c r="D1913" s="15">
        <v>2.0</v>
      </c>
      <c r="E1913" s="15">
        <v>5.0</v>
      </c>
      <c r="F1913" s="8" t="s">
        <v>6</v>
      </c>
      <c r="G1913" s="15" t="s">
        <v>23</v>
      </c>
      <c r="H1913" s="15" t="s">
        <v>288</v>
      </c>
      <c r="I1913" s="15" t="s">
        <v>1024</v>
      </c>
      <c r="J1913" s="16">
        <v>0.0</v>
      </c>
      <c r="K1913" s="21">
        <v>334.0</v>
      </c>
      <c r="L1913" s="21">
        <v>325.0</v>
      </c>
      <c r="M1913" s="21">
        <v>329.0</v>
      </c>
      <c r="N1913" s="18" t="s">
        <v>26</v>
      </c>
      <c r="O1913" s="13" t="s">
        <v>293</v>
      </c>
      <c r="P1913" s="5" t="s">
        <v>57</v>
      </c>
      <c r="Q1913" s="5" t="s">
        <v>57</v>
      </c>
      <c r="R1913" s="5" t="s">
        <v>57</v>
      </c>
      <c r="S1913" s="5" t="s">
        <v>57</v>
      </c>
      <c r="T1913" s="5" t="s">
        <v>276</v>
      </c>
      <c r="U1913" s="5" t="s">
        <v>37</v>
      </c>
    </row>
    <row r="1914" hidden="1">
      <c r="A1914" s="15" t="str">
        <f t="shared" si="282"/>
        <v>N32:5b</v>
      </c>
      <c r="B1914" s="15" t="s">
        <v>813</v>
      </c>
      <c r="C1914" s="15">
        <v>3.0</v>
      </c>
      <c r="D1914" s="15">
        <v>2.0</v>
      </c>
      <c r="E1914" s="15">
        <v>5.0</v>
      </c>
      <c r="F1914" s="8" t="s">
        <v>7</v>
      </c>
      <c r="G1914" s="15" t="s">
        <v>23</v>
      </c>
      <c r="H1914" s="15" t="s">
        <v>291</v>
      </c>
      <c r="I1914" s="15" t="s">
        <v>1025</v>
      </c>
      <c r="J1914" s="16">
        <v>2.0</v>
      </c>
      <c r="K1914" s="21">
        <v>178.0</v>
      </c>
      <c r="L1914" s="21">
        <v>-186.0</v>
      </c>
      <c r="M1914" s="21">
        <v>-6.0</v>
      </c>
      <c r="N1914" s="18" t="s">
        <v>26</v>
      </c>
      <c r="O1914" s="13" t="s">
        <v>293</v>
      </c>
      <c r="P1914" s="5" t="s">
        <v>276</v>
      </c>
      <c r="Q1914" s="5" t="s">
        <v>276</v>
      </c>
      <c r="R1914" s="5" t="s">
        <v>57</v>
      </c>
      <c r="S1914" s="5" t="s">
        <v>57</v>
      </c>
      <c r="T1914" s="5" t="s">
        <v>26</v>
      </c>
      <c r="U1914" s="5" t="s">
        <v>26</v>
      </c>
    </row>
    <row r="1915" hidden="1">
      <c r="A1915" s="15" t="str">
        <f t="shared" si="282"/>
        <v>N32:5c</v>
      </c>
      <c r="B1915" s="15" t="s">
        <v>813</v>
      </c>
      <c r="C1915" s="15">
        <v>3.0</v>
      </c>
      <c r="D1915" s="15">
        <v>2.0</v>
      </c>
      <c r="E1915" s="15">
        <v>5.0</v>
      </c>
      <c r="F1915" s="8" t="s">
        <v>8</v>
      </c>
      <c r="G1915" s="15" t="s">
        <v>24</v>
      </c>
      <c r="H1915" s="15" t="s">
        <v>87</v>
      </c>
      <c r="I1915" s="15" t="s">
        <v>792</v>
      </c>
      <c r="J1915" s="16">
        <v>1.0</v>
      </c>
      <c r="K1915" s="21">
        <v>2.0</v>
      </c>
      <c r="L1915" s="21">
        <v>1.0</v>
      </c>
      <c r="M1915" s="21">
        <v>3.0</v>
      </c>
      <c r="N1915" s="18">
        <v>0.63</v>
      </c>
      <c r="O1915" s="13" t="s">
        <v>426</v>
      </c>
      <c r="P1915" s="5" t="s">
        <v>47</v>
      </c>
      <c r="Q1915" s="5" t="s">
        <v>57</v>
      </c>
      <c r="R1915" s="5" t="s">
        <v>311</v>
      </c>
      <c r="S1915" s="5" t="s">
        <v>26</v>
      </c>
      <c r="T1915" s="5" t="s">
        <v>276</v>
      </c>
      <c r="U1915" s="5" t="s">
        <v>37</v>
      </c>
    </row>
    <row r="1916" hidden="1">
      <c r="A1916" s="15" t="str">
        <f t="shared" si="282"/>
        <v>N32:5d</v>
      </c>
      <c r="B1916" s="15" t="s">
        <v>813</v>
      </c>
      <c r="C1916" s="15">
        <v>3.0</v>
      </c>
      <c r="D1916" s="15">
        <v>2.0</v>
      </c>
      <c r="E1916" s="15">
        <v>5.0</v>
      </c>
      <c r="F1916" s="8" t="s">
        <v>9</v>
      </c>
      <c r="G1916" s="15" t="s">
        <v>23</v>
      </c>
      <c r="H1916" s="15" t="s">
        <v>92</v>
      </c>
      <c r="I1916" s="15" t="s">
        <v>1026</v>
      </c>
      <c r="J1916" s="16">
        <v>1.0</v>
      </c>
      <c r="K1916" s="21">
        <v>-24.0</v>
      </c>
      <c r="L1916" s="21">
        <v>-74.0</v>
      </c>
      <c r="M1916" s="21">
        <v>-51.0</v>
      </c>
      <c r="N1916" s="18" t="s">
        <v>281</v>
      </c>
      <c r="O1916" s="13" t="s">
        <v>354</v>
      </c>
      <c r="P1916" s="5" t="s">
        <v>57</v>
      </c>
      <c r="Q1916" s="5" t="s">
        <v>26</v>
      </c>
      <c r="R1916" s="5" t="s">
        <v>57</v>
      </c>
      <c r="S1916" s="5" t="s">
        <v>26</v>
      </c>
      <c r="T1916" s="5" t="s">
        <v>311</v>
      </c>
      <c r="U1916" s="5" t="s">
        <v>26</v>
      </c>
    </row>
    <row r="1917" hidden="1">
      <c r="A1917" s="15" t="str">
        <f t="shared" si="282"/>
        <v>N32:5e</v>
      </c>
      <c r="B1917" s="15" t="s">
        <v>813</v>
      </c>
      <c r="C1917" s="15">
        <v>3.0</v>
      </c>
      <c r="D1917" s="15">
        <v>2.0</v>
      </c>
      <c r="E1917" s="15">
        <v>5.0</v>
      </c>
      <c r="F1917" s="8" t="s">
        <v>10</v>
      </c>
      <c r="G1917" s="15" t="s">
        <v>22</v>
      </c>
      <c r="H1917" s="15" t="s">
        <v>92</v>
      </c>
      <c r="I1917" s="15" t="s">
        <v>328</v>
      </c>
      <c r="J1917" s="16">
        <v>3.0</v>
      </c>
      <c r="K1917" s="21">
        <v>-55.0</v>
      </c>
      <c r="L1917" s="21">
        <v>-135.0</v>
      </c>
      <c r="M1917" s="21">
        <v>-93.0</v>
      </c>
      <c r="N1917" s="18" t="s">
        <v>26</v>
      </c>
      <c r="O1917" s="13" t="s">
        <v>323</v>
      </c>
      <c r="P1917" s="5" t="s">
        <v>47</v>
      </c>
      <c r="Q1917" s="5" t="s">
        <v>37</v>
      </c>
      <c r="R1917" s="5" t="s">
        <v>57</v>
      </c>
      <c r="S1917" s="5" t="s">
        <v>47</v>
      </c>
      <c r="T1917" s="5" t="s">
        <v>26</v>
      </c>
      <c r="U1917" s="5" t="s">
        <v>26</v>
      </c>
    </row>
    <row r="1918" hidden="1">
      <c r="A1918" s="15" t="str">
        <f t="shared" si="282"/>
        <v>N32:5f</v>
      </c>
      <c r="B1918" s="15" t="s">
        <v>813</v>
      </c>
      <c r="C1918" s="15">
        <v>3.0</v>
      </c>
      <c r="D1918" s="15">
        <v>2.0</v>
      </c>
      <c r="E1918" s="15">
        <v>5.0</v>
      </c>
      <c r="F1918" s="8" t="s">
        <v>11</v>
      </c>
      <c r="G1918" s="15" t="s">
        <v>22</v>
      </c>
      <c r="H1918" s="15" t="s">
        <v>93</v>
      </c>
      <c r="I1918" s="15" t="s">
        <v>1027</v>
      </c>
      <c r="J1918" s="16">
        <v>18.0</v>
      </c>
      <c r="K1918" s="21">
        <v>-163.0</v>
      </c>
      <c r="L1918" s="21">
        <v>-245.0</v>
      </c>
      <c r="M1918" s="21">
        <v>-202.0</v>
      </c>
      <c r="N1918" s="18" t="s">
        <v>26</v>
      </c>
      <c r="O1918" s="13" t="s">
        <v>284</v>
      </c>
      <c r="P1918" s="5" t="s">
        <v>47</v>
      </c>
      <c r="Q1918" s="5" t="s">
        <v>276</v>
      </c>
      <c r="R1918" s="5" t="s">
        <v>57</v>
      </c>
      <c r="S1918" s="5" t="s">
        <v>26</v>
      </c>
      <c r="T1918" s="5" t="s">
        <v>26</v>
      </c>
      <c r="U1918" s="5" t="s">
        <v>26</v>
      </c>
    </row>
    <row r="1919" hidden="1">
      <c r="A1919" s="15" t="str">
        <f>if(OR(G1919="Secondary Relay",G1919="Prime Relay",G1919="Citadel Class Relay"),F1919,join("",if(B1919="East Rim","E",if(B1919="South Rim","S",if(B1919="West Rim","W","N"))),C1919,D1919,":",E1919,if(F1919="S","",F1919)))</f>
        <v>N32:5</v>
      </c>
      <c r="B1919" s="15" t="s">
        <v>813</v>
      </c>
      <c r="C1919" s="15">
        <v>3.0</v>
      </c>
      <c r="D1919" s="15">
        <v>2.0</v>
      </c>
      <c r="E1919" s="15">
        <v>5.0</v>
      </c>
      <c r="F1919" s="8" t="s">
        <v>302</v>
      </c>
      <c r="G1919" s="8" t="s">
        <v>303</v>
      </c>
      <c r="H1919" s="15" t="s">
        <v>278</v>
      </c>
      <c r="I1919" s="8" t="s">
        <v>783</v>
      </c>
      <c r="J1919" s="16"/>
      <c r="K1919" s="21"/>
      <c r="L1919" s="21"/>
      <c r="M1919" s="21"/>
      <c r="N1919" s="18"/>
      <c r="O1919" s="13"/>
      <c r="P1919" t="s">
        <v>57</v>
      </c>
      <c r="Q1919" t="s">
        <v>276</v>
      </c>
      <c r="R1919" t="s">
        <v>57</v>
      </c>
      <c r="S1919" t="s">
        <v>47</v>
      </c>
      <c r="T1919" t="s">
        <v>37</v>
      </c>
      <c r="U1919" t="s">
        <v>26</v>
      </c>
    </row>
    <row r="1920" hidden="1">
      <c r="A1920" s="15" t="str">
        <f t="shared" ref="A1920:A1927" si="283">if(OR(G1920="Secondary Relay",G1920="Prime Relay"),F1920,join("",if(B1920="East Rim","E",if(B1920="South Rim","S",if(B1920="West Rim","W","N"))),C1920,D1920,":",E1920,if(F1920="S","",F1920)))</f>
        <v>N33:0a</v>
      </c>
      <c r="B1920" s="15" t="s">
        <v>813</v>
      </c>
      <c r="C1920" s="15">
        <v>3.0</v>
      </c>
      <c r="D1920" s="15">
        <v>3.0</v>
      </c>
      <c r="E1920" s="15">
        <v>0.0</v>
      </c>
      <c r="F1920" s="8" t="s">
        <v>6</v>
      </c>
      <c r="G1920" s="15" t="s">
        <v>23</v>
      </c>
      <c r="H1920" s="15" t="s">
        <v>93</v>
      </c>
      <c r="I1920" s="15" t="s">
        <v>309</v>
      </c>
      <c r="J1920" s="16">
        <v>0.0</v>
      </c>
      <c r="K1920" s="21">
        <v>837.0</v>
      </c>
      <c r="L1920" s="21">
        <v>793.0</v>
      </c>
      <c r="M1920" s="21">
        <v>814.0</v>
      </c>
      <c r="N1920" s="18" t="s">
        <v>26</v>
      </c>
      <c r="O1920" s="13" t="s">
        <v>290</v>
      </c>
      <c r="P1920" s="5" t="s">
        <v>57</v>
      </c>
      <c r="Q1920" s="5" t="s">
        <v>276</v>
      </c>
      <c r="R1920" s="5" t="s">
        <v>57</v>
      </c>
      <c r="S1920" s="5" t="s">
        <v>26</v>
      </c>
      <c r="T1920" s="5" t="s">
        <v>311</v>
      </c>
      <c r="U1920" s="5" t="s">
        <v>26</v>
      </c>
    </row>
    <row r="1921" hidden="1">
      <c r="A1921" s="15" t="str">
        <f t="shared" si="283"/>
        <v>N33:0b</v>
      </c>
      <c r="B1921" s="15" t="s">
        <v>813</v>
      </c>
      <c r="C1921" s="15">
        <v>3.0</v>
      </c>
      <c r="D1921" s="15">
        <v>3.0</v>
      </c>
      <c r="E1921" s="15">
        <v>0.0</v>
      </c>
      <c r="F1921" s="8" t="s">
        <v>7</v>
      </c>
      <c r="G1921" s="15" t="s">
        <v>22</v>
      </c>
      <c r="H1921" s="15" t="s">
        <v>93</v>
      </c>
      <c r="I1921" s="15" t="s">
        <v>1028</v>
      </c>
      <c r="J1921" s="16">
        <v>4.0</v>
      </c>
      <c r="K1921" s="21">
        <v>-3.0</v>
      </c>
      <c r="L1921" s="21">
        <v>-62.0</v>
      </c>
      <c r="M1921" s="21">
        <v>-31.0</v>
      </c>
      <c r="N1921" s="18" t="s">
        <v>26</v>
      </c>
      <c r="O1921" s="13" t="s">
        <v>275</v>
      </c>
      <c r="P1921" s="5" t="s">
        <v>57</v>
      </c>
      <c r="Q1921" s="5" t="s">
        <v>57</v>
      </c>
      <c r="R1921" s="5" t="s">
        <v>311</v>
      </c>
      <c r="S1921" s="5" t="s">
        <v>26</v>
      </c>
      <c r="T1921" s="5" t="s">
        <v>26</v>
      </c>
      <c r="U1921" s="5" t="s">
        <v>26</v>
      </c>
    </row>
    <row r="1922" hidden="1">
      <c r="A1922" s="15" t="str">
        <f t="shared" si="283"/>
        <v>N33:0c</v>
      </c>
      <c r="B1922" s="15" t="s">
        <v>813</v>
      </c>
      <c r="C1922" s="15">
        <v>3.0</v>
      </c>
      <c r="D1922" s="15">
        <v>3.0</v>
      </c>
      <c r="E1922" s="15">
        <v>0.0</v>
      </c>
      <c r="F1922" s="8" t="s">
        <v>8</v>
      </c>
      <c r="G1922" s="15" t="s">
        <v>23</v>
      </c>
      <c r="H1922" s="15" t="s">
        <v>92</v>
      </c>
      <c r="I1922" s="15" t="s">
        <v>551</v>
      </c>
      <c r="J1922" s="16">
        <v>0.0</v>
      </c>
      <c r="K1922" s="21">
        <v>-16.0</v>
      </c>
      <c r="L1922" s="21">
        <v>-44.0</v>
      </c>
      <c r="M1922" s="21">
        <v>-29.0</v>
      </c>
      <c r="N1922" s="18" t="s">
        <v>281</v>
      </c>
      <c r="O1922" s="13" t="s">
        <v>415</v>
      </c>
      <c r="P1922" s="5" t="s">
        <v>276</v>
      </c>
      <c r="Q1922" s="5" t="s">
        <v>276</v>
      </c>
      <c r="R1922" s="5" t="s">
        <v>57</v>
      </c>
      <c r="S1922" s="5" t="s">
        <v>37</v>
      </c>
      <c r="T1922" s="5" t="s">
        <v>47</v>
      </c>
      <c r="U1922" s="5" t="s">
        <v>26</v>
      </c>
    </row>
    <row r="1923" hidden="1">
      <c r="A1923" s="15" t="str">
        <f t="shared" si="283"/>
        <v>N33:0d</v>
      </c>
      <c r="B1923" s="15" t="s">
        <v>813</v>
      </c>
      <c r="C1923" s="15">
        <v>3.0</v>
      </c>
      <c r="D1923" s="15">
        <v>3.0</v>
      </c>
      <c r="E1923" s="15">
        <v>0.0</v>
      </c>
      <c r="F1923" s="8" t="s">
        <v>9</v>
      </c>
      <c r="G1923" s="15" t="s">
        <v>22</v>
      </c>
      <c r="H1923" s="15" t="s">
        <v>92</v>
      </c>
      <c r="I1923" s="15" t="s">
        <v>385</v>
      </c>
      <c r="J1923" s="16">
        <v>4.0</v>
      </c>
      <c r="K1923" s="21">
        <v>-56.0</v>
      </c>
      <c r="L1923" s="21">
        <v>-111.0</v>
      </c>
      <c r="M1923" s="21">
        <v>-83.0</v>
      </c>
      <c r="N1923" s="18" t="s">
        <v>26</v>
      </c>
      <c r="O1923" s="13" t="s">
        <v>379</v>
      </c>
      <c r="P1923" s="5" t="s">
        <v>47</v>
      </c>
      <c r="Q1923" s="5" t="s">
        <v>276</v>
      </c>
      <c r="R1923" s="5" t="s">
        <v>276</v>
      </c>
      <c r="S1923" s="5" t="s">
        <v>37</v>
      </c>
      <c r="T1923" s="5" t="s">
        <v>26</v>
      </c>
      <c r="U1923" s="5" t="s">
        <v>26</v>
      </c>
    </row>
    <row r="1924" hidden="1">
      <c r="A1924" s="15" t="str">
        <f t="shared" si="283"/>
        <v>N33:0e</v>
      </c>
      <c r="B1924" s="15" t="s">
        <v>813</v>
      </c>
      <c r="C1924" s="15">
        <v>3.0</v>
      </c>
      <c r="D1924" s="15">
        <v>3.0</v>
      </c>
      <c r="E1924" s="15">
        <v>0.0</v>
      </c>
      <c r="F1924" s="8" t="s">
        <v>10</v>
      </c>
      <c r="G1924" s="15" t="s">
        <v>22</v>
      </c>
      <c r="H1924" s="15" t="s">
        <v>90</v>
      </c>
      <c r="I1924" s="15" t="s">
        <v>464</v>
      </c>
      <c r="J1924" s="16">
        <v>2.0</v>
      </c>
      <c r="K1924" s="21">
        <v>-104.0</v>
      </c>
      <c r="L1924" s="21">
        <v>-147.0</v>
      </c>
      <c r="M1924" s="21">
        <v>-128.0</v>
      </c>
      <c r="N1924" s="18" t="s">
        <v>26</v>
      </c>
      <c r="O1924" s="13" t="s">
        <v>287</v>
      </c>
      <c r="P1924" s="5" t="s">
        <v>57</v>
      </c>
      <c r="Q1924" s="5" t="s">
        <v>276</v>
      </c>
      <c r="R1924" s="5" t="s">
        <v>276</v>
      </c>
      <c r="S1924" s="5" t="s">
        <v>37</v>
      </c>
      <c r="T1924" s="5" t="s">
        <v>37</v>
      </c>
      <c r="U1924" s="5" t="s">
        <v>26</v>
      </c>
    </row>
    <row r="1925" hidden="1">
      <c r="A1925" s="15" t="str">
        <f t="shared" si="283"/>
        <v>N33:0f</v>
      </c>
      <c r="B1925" s="15" t="s">
        <v>813</v>
      </c>
      <c r="C1925" s="15">
        <v>3.0</v>
      </c>
      <c r="D1925" s="15">
        <v>3.0</v>
      </c>
      <c r="E1925" s="15">
        <v>0.0</v>
      </c>
      <c r="F1925" s="8" t="s">
        <v>11</v>
      </c>
      <c r="G1925" s="15" t="s">
        <v>22</v>
      </c>
      <c r="H1925" s="15" t="s">
        <v>92</v>
      </c>
      <c r="I1925" s="15" t="s">
        <v>416</v>
      </c>
      <c r="J1925" s="16">
        <v>2.0</v>
      </c>
      <c r="K1925" s="21">
        <v>-108.0</v>
      </c>
      <c r="L1925" s="21">
        <v>-131.0</v>
      </c>
      <c r="M1925" s="21">
        <v>-121.0</v>
      </c>
      <c r="N1925" s="18" t="s">
        <v>26</v>
      </c>
      <c r="O1925" s="13" t="s">
        <v>315</v>
      </c>
      <c r="P1925" s="5" t="s">
        <v>311</v>
      </c>
      <c r="Q1925" s="5" t="s">
        <v>57</v>
      </c>
      <c r="R1925" s="5" t="s">
        <v>57</v>
      </c>
      <c r="S1925" s="5" t="s">
        <v>57</v>
      </c>
      <c r="T1925" s="5" t="s">
        <v>26</v>
      </c>
      <c r="U1925" s="5" t="s">
        <v>47</v>
      </c>
    </row>
    <row r="1926" hidden="1">
      <c r="A1926" s="15" t="str">
        <f t="shared" si="283"/>
        <v>N33:0g</v>
      </c>
      <c r="B1926" s="15" t="s">
        <v>813</v>
      </c>
      <c r="C1926" s="15">
        <v>3.0</v>
      </c>
      <c r="D1926" s="15">
        <v>3.0</v>
      </c>
      <c r="E1926" s="15">
        <v>0.0</v>
      </c>
      <c r="F1926" s="8" t="s">
        <v>12</v>
      </c>
      <c r="G1926" s="15" t="s">
        <v>22</v>
      </c>
      <c r="H1926" s="15" t="s">
        <v>89</v>
      </c>
      <c r="I1926" s="15" t="s">
        <v>422</v>
      </c>
      <c r="J1926" s="16">
        <v>8.0</v>
      </c>
      <c r="K1926" s="21">
        <v>-109.0</v>
      </c>
      <c r="L1926" s="21">
        <v>-145.0</v>
      </c>
      <c r="M1926" s="21">
        <v>-129.0</v>
      </c>
      <c r="N1926" s="18" t="s">
        <v>26</v>
      </c>
      <c r="O1926" s="13" t="s">
        <v>384</v>
      </c>
      <c r="P1926" s="5" t="s">
        <v>57</v>
      </c>
      <c r="Q1926" s="5" t="s">
        <v>276</v>
      </c>
      <c r="R1926" s="5" t="s">
        <v>57</v>
      </c>
      <c r="S1926" s="5" t="s">
        <v>47</v>
      </c>
      <c r="T1926" s="5" t="s">
        <v>276</v>
      </c>
      <c r="U1926" s="5" t="s">
        <v>37</v>
      </c>
    </row>
    <row r="1927" hidden="1">
      <c r="A1927" s="15" t="str">
        <f t="shared" si="283"/>
        <v>N33:0h</v>
      </c>
      <c r="B1927" s="15" t="s">
        <v>813</v>
      </c>
      <c r="C1927" s="15">
        <v>3.0</v>
      </c>
      <c r="D1927" s="15">
        <v>3.0</v>
      </c>
      <c r="E1927" s="15">
        <v>0.0</v>
      </c>
      <c r="F1927" s="8" t="s">
        <v>13</v>
      </c>
      <c r="G1927" s="15" t="s">
        <v>22</v>
      </c>
      <c r="H1927" s="15" t="s">
        <v>87</v>
      </c>
      <c r="I1927" s="15" t="s">
        <v>328</v>
      </c>
      <c r="J1927" s="16">
        <v>8.0</v>
      </c>
      <c r="K1927" s="21">
        <v>-246.0</v>
      </c>
      <c r="L1927" s="21">
        <v>-247.0</v>
      </c>
      <c r="M1927" s="21">
        <v>-247.0</v>
      </c>
      <c r="N1927" s="18" t="s">
        <v>26</v>
      </c>
      <c r="O1927" s="13" t="s">
        <v>284</v>
      </c>
      <c r="P1927" s="5" t="s">
        <v>26</v>
      </c>
      <c r="Q1927" s="5" t="s">
        <v>57</v>
      </c>
      <c r="R1927" s="5" t="s">
        <v>57</v>
      </c>
      <c r="S1927" s="5" t="s">
        <v>37</v>
      </c>
      <c r="T1927" s="5" t="s">
        <v>57</v>
      </c>
      <c r="U1927" s="5" t="s">
        <v>26</v>
      </c>
    </row>
    <row r="1928" hidden="1">
      <c r="A1928" s="15" t="str">
        <f t="shared" ref="A1928:A1929" si="284">if(OR(G1928="Secondary Relay",G1928="Prime Relay",G1928="Citadel Class Relay"),F1928,join("",if(B1928="East Rim","E",if(B1928="South Rim","S",if(B1928="West Rim","W","N"))),C1928,D1928,":",E1928,if(F1928="S","",F1928)))</f>
        <v>N33 Secondary Relay</v>
      </c>
      <c r="B1928" s="15" t="s">
        <v>813</v>
      </c>
      <c r="C1928" s="15">
        <v>3.0</v>
      </c>
      <c r="D1928" s="15">
        <v>3.0</v>
      </c>
      <c r="E1928" s="15">
        <v>0.0</v>
      </c>
      <c r="F1928" s="8" t="s">
        <v>1029</v>
      </c>
      <c r="G1928" s="8" t="s">
        <v>300</v>
      </c>
      <c r="H1928" s="15"/>
      <c r="I1928" s="8" t="s">
        <v>819</v>
      </c>
      <c r="J1928" s="16"/>
      <c r="K1928" s="21"/>
      <c r="L1928" s="21"/>
      <c r="M1928" s="21"/>
      <c r="N1928" s="18"/>
      <c r="O1928" s="13"/>
    </row>
    <row r="1929" hidden="1">
      <c r="A1929" s="15" t="str">
        <f t="shared" si="284"/>
        <v>N33:0</v>
      </c>
      <c r="B1929" s="15" t="s">
        <v>813</v>
      </c>
      <c r="C1929" s="15">
        <v>3.0</v>
      </c>
      <c r="D1929" s="15">
        <v>3.0</v>
      </c>
      <c r="E1929" s="15">
        <v>0.0</v>
      </c>
      <c r="F1929" s="8" t="s">
        <v>302</v>
      </c>
      <c r="G1929" s="8" t="s">
        <v>303</v>
      </c>
      <c r="H1929" s="15" t="s">
        <v>278</v>
      </c>
      <c r="I1929" s="8" t="s">
        <v>478</v>
      </c>
      <c r="J1929" s="16"/>
      <c r="K1929" s="21"/>
      <c r="L1929" s="21"/>
      <c r="M1929" s="21"/>
      <c r="N1929" s="18"/>
      <c r="O1929" s="13"/>
      <c r="P1929" t="s">
        <v>276</v>
      </c>
      <c r="Q1929" t="s">
        <v>57</v>
      </c>
      <c r="R1929" t="s">
        <v>47</v>
      </c>
      <c r="S1929" t="s">
        <v>57</v>
      </c>
      <c r="T1929" t="s">
        <v>37</v>
      </c>
      <c r="U1929" t="s">
        <v>26</v>
      </c>
    </row>
    <row r="1930" hidden="1">
      <c r="A1930" s="15" t="str">
        <f>if(OR(G1930="Secondary Relay",G1930="Prime Relay"),F1930,join("",if(B1930="East Rim","E",if(B1930="South Rim","S",if(B1930="West Rim","W","N"))),C1930,D1930,":",E1930,if(F1930="S","",F1930)))</f>
        <v>N33:1a</v>
      </c>
      <c r="B1930" s="15" t="s">
        <v>813</v>
      </c>
      <c r="C1930" s="15">
        <v>3.0</v>
      </c>
      <c r="D1930" s="15">
        <v>3.0</v>
      </c>
      <c r="E1930" s="15">
        <v>1.0</v>
      </c>
      <c r="F1930" s="8" t="s">
        <v>6</v>
      </c>
      <c r="G1930" s="15" t="s">
        <v>24</v>
      </c>
      <c r="H1930" s="15" t="s">
        <v>87</v>
      </c>
      <c r="I1930" s="15" t="s">
        <v>1030</v>
      </c>
      <c r="J1930" s="16">
        <v>2.0</v>
      </c>
      <c r="K1930" s="21">
        <v>9.0</v>
      </c>
      <c r="L1930" s="21">
        <v>-3.0</v>
      </c>
      <c r="M1930" s="21">
        <v>2.0</v>
      </c>
      <c r="N1930" s="18">
        <v>0.75</v>
      </c>
      <c r="O1930" s="13" t="s">
        <v>315</v>
      </c>
      <c r="P1930" s="5" t="s">
        <v>276</v>
      </c>
      <c r="Q1930" s="5" t="s">
        <v>57</v>
      </c>
      <c r="R1930" s="5" t="s">
        <v>57</v>
      </c>
      <c r="S1930" s="5" t="s">
        <v>37</v>
      </c>
      <c r="T1930" s="5" t="s">
        <v>47</v>
      </c>
      <c r="U1930" s="5" t="s">
        <v>47</v>
      </c>
    </row>
    <row r="1931" hidden="1">
      <c r="A1931" s="15" t="str">
        <f>if(OR(G1931="Secondary Relay",G1931="Prime Relay",G1931="Citadel Class Relay"),F1931,join("",if(B1931="East Rim","E",if(B1931="South Rim","S",if(B1931="West Rim","W","N"))),C1931,D1931,":",E1931,if(F1931="S","",F1931)))</f>
        <v>N33:1</v>
      </c>
      <c r="B1931" s="15" t="s">
        <v>813</v>
      </c>
      <c r="C1931" s="15">
        <v>3.0</v>
      </c>
      <c r="D1931" s="15">
        <v>3.0</v>
      </c>
      <c r="E1931" s="15">
        <v>1.0</v>
      </c>
      <c r="F1931" s="8" t="s">
        <v>302</v>
      </c>
      <c r="G1931" s="8" t="s">
        <v>303</v>
      </c>
      <c r="H1931" s="15" t="s">
        <v>288</v>
      </c>
      <c r="I1931" s="8" t="s">
        <v>1031</v>
      </c>
      <c r="J1931" s="16"/>
      <c r="K1931" s="21"/>
      <c r="L1931" s="21"/>
      <c r="M1931" s="21"/>
      <c r="N1931" s="18"/>
      <c r="O1931" s="13"/>
      <c r="P1931" t="s">
        <v>37</v>
      </c>
      <c r="Q1931" t="s">
        <v>276</v>
      </c>
      <c r="R1931" t="s">
        <v>57</v>
      </c>
      <c r="S1931" t="s">
        <v>47</v>
      </c>
      <c r="T1931" t="s">
        <v>37</v>
      </c>
      <c r="U1931" t="s">
        <v>26</v>
      </c>
    </row>
    <row r="1932" hidden="1">
      <c r="A1932" s="15" t="str">
        <f t="shared" ref="A1932:A1938" si="285">if(OR(G1932="Secondary Relay",G1932="Prime Relay"),F1932,join("",if(B1932="East Rim","E",if(B1932="South Rim","S",if(B1932="West Rim","W","N"))),C1932,D1932,":",E1932,if(F1932="S","",F1932)))</f>
        <v>N34:0a</v>
      </c>
      <c r="B1932" s="15" t="s">
        <v>813</v>
      </c>
      <c r="C1932" s="15">
        <v>3.0</v>
      </c>
      <c r="D1932" s="15">
        <v>4.0</v>
      </c>
      <c r="E1932" s="15">
        <v>0.0</v>
      </c>
      <c r="F1932" s="8" t="s">
        <v>6</v>
      </c>
      <c r="G1932" s="5" t="s">
        <v>23</v>
      </c>
      <c r="H1932" s="5" t="s">
        <v>93</v>
      </c>
      <c r="I1932" s="5" t="s">
        <v>991</v>
      </c>
      <c r="J1932" s="6">
        <v>0.0</v>
      </c>
      <c r="K1932" s="36">
        <v>1169.0</v>
      </c>
      <c r="L1932" s="36">
        <v>368.0</v>
      </c>
      <c r="M1932" s="36">
        <v>768.0</v>
      </c>
      <c r="N1932" s="5" t="s">
        <v>26</v>
      </c>
      <c r="O1932" s="5" t="s">
        <v>293</v>
      </c>
      <c r="P1932" s="5" t="s">
        <v>47</v>
      </c>
      <c r="Q1932" s="5" t="s">
        <v>57</v>
      </c>
      <c r="R1932" s="5" t="s">
        <v>26</v>
      </c>
      <c r="S1932" s="5" t="s">
        <v>37</v>
      </c>
      <c r="T1932" s="5" t="s">
        <v>37</v>
      </c>
      <c r="U1932" s="5" t="s">
        <v>37</v>
      </c>
    </row>
    <row r="1933" hidden="1">
      <c r="A1933" s="15" t="str">
        <f t="shared" si="285"/>
        <v>N34:0b</v>
      </c>
      <c r="B1933" s="15" t="s">
        <v>813</v>
      </c>
      <c r="C1933" s="15">
        <v>3.0</v>
      </c>
      <c r="D1933" s="15">
        <v>4.0</v>
      </c>
      <c r="E1933" s="15">
        <v>0.0</v>
      </c>
      <c r="F1933" s="8" t="s">
        <v>7</v>
      </c>
      <c r="G1933" s="15" t="s">
        <v>23</v>
      </c>
      <c r="H1933" s="15" t="s">
        <v>88</v>
      </c>
      <c r="I1933" s="15" t="s">
        <v>381</v>
      </c>
      <c r="J1933" s="16">
        <v>0.0</v>
      </c>
      <c r="K1933" s="21">
        <v>487.0</v>
      </c>
      <c r="L1933" s="21">
        <v>467.0</v>
      </c>
      <c r="M1933" s="21">
        <v>475.0</v>
      </c>
      <c r="N1933" s="18" t="s">
        <v>26</v>
      </c>
      <c r="O1933" s="13" t="s">
        <v>419</v>
      </c>
      <c r="P1933" s="5" t="s">
        <v>276</v>
      </c>
      <c r="Q1933" s="5" t="s">
        <v>57</v>
      </c>
      <c r="R1933" s="5" t="s">
        <v>57</v>
      </c>
      <c r="S1933" s="5" t="s">
        <v>47</v>
      </c>
      <c r="T1933" s="5" t="s">
        <v>37</v>
      </c>
      <c r="U1933" s="5" t="s">
        <v>37</v>
      </c>
    </row>
    <row r="1934" hidden="1">
      <c r="A1934" s="15" t="str">
        <f t="shared" si="285"/>
        <v>N34:0c</v>
      </c>
      <c r="B1934" s="15" t="s">
        <v>813</v>
      </c>
      <c r="C1934" s="15">
        <v>3.0</v>
      </c>
      <c r="D1934" s="15">
        <v>4.0</v>
      </c>
      <c r="E1934" s="15">
        <v>0.0</v>
      </c>
      <c r="F1934" s="8" t="s">
        <v>8</v>
      </c>
      <c r="G1934" s="15" t="s">
        <v>23</v>
      </c>
      <c r="H1934" s="15" t="s">
        <v>288</v>
      </c>
      <c r="I1934" s="15" t="s">
        <v>709</v>
      </c>
      <c r="J1934" s="16">
        <v>0.0</v>
      </c>
      <c r="K1934" s="21">
        <v>182.0</v>
      </c>
      <c r="L1934" s="21">
        <v>177.0</v>
      </c>
      <c r="M1934" s="21">
        <v>179.0</v>
      </c>
      <c r="N1934" s="18" t="s">
        <v>26</v>
      </c>
      <c r="O1934" s="13" t="s">
        <v>417</v>
      </c>
      <c r="P1934" s="5" t="s">
        <v>276</v>
      </c>
      <c r="Q1934" s="5" t="s">
        <v>276</v>
      </c>
      <c r="R1934" s="5" t="s">
        <v>37</v>
      </c>
      <c r="S1934" s="5" t="s">
        <v>26</v>
      </c>
      <c r="T1934" s="5" t="s">
        <v>37</v>
      </c>
      <c r="U1934" s="5" t="s">
        <v>26</v>
      </c>
    </row>
    <row r="1935" hidden="1">
      <c r="A1935" s="15" t="str">
        <f t="shared" si="285"/>
        <v>N34:0d</v>
      </c>
      <c r="B1935" s="15" t="s">
        <v>813</v>
      </c>
      <c r="C1935" s="15">
        <v>3.0</v>
      </c>
      <c r="D1935" s="15">
        <v>4.0</v>
      </c>
      <c r="E1935" s="15">
        <v>0.0</v>
      </c>
      <c r="F1935" s="8" t="s">
        <v>9</v>
      </c>
      <c r="G1935" s="15" t="s">
        <v>23</v>
      </c>
      <c r="H1935" s="15" t="s">
        <v>278</v>
      </c>
      <c r="I1935" s="15" t="s">
        <v>596</v>
      </c>
      <c r="J1935" s="16">
        <v>0.0</v>
      </c>
      <c r="K1935" s="21">
        <v>165.0</v>
      </c>
      <c r="L1935" s="21">
        <v>-191.0</v>
      </c>
      <c r="M1935" s="21">
        <v>-14.0</v>
      </c>
      <c r="N1935" s="18" t="s">
        <v>26</v>
      </c>
      <c r="O1935" s="13" t="s">
        <v>384</v>
      </c>
      <c r="P1935" s="5" t="s">
        <v>311</v>
      </c>
      <c r="Q1935" s="5" t="s">
        <v>276</v>
      </c>
      <c r="R1935" s="5" t="s">
        <v>57</v>
      </c>
      <c r="S1935" s="5" t="s">
        <v>57</v>
      </c>
      <c r="T1935" s="5" t="s">
        <v>26</v>
      </c>
      <c r="U1935" s="5" t="s">
        <v>26</v>
      </c>
    </row>
    <row r="1936" hidden="1">
      <c r="A1936" s="15" t="str">
        <f t="shared" si="285"/>
        <v>N34:0e</v>
      </c>
      <c r="B1936" s="15" t="s">
        <v>813</v>
      </c>
      <c r="C1936" s="15">
        <v>3.0</v>
      </c>
      <c r="D1936" s="15">
        <v>4.0</v>
      </c>
      <c r="E1936" s="15">
        <v>0.0</v>
      </c>
      <c r="F1936" s="8" t="s">
        <v>10</v>
      </c>
      <c r="G1936" s="15" t="s">
        <v>23</v>
      </c>
      <c r="H1936" s="15" t="s">
        <v>92</v>
      </c>
      <c r="I1936" s="15" t="s">
        <v>466</v>
      </c>
      <c r="J1936" s="16">
        <v>0.0</v>
      </c>
      <c r="K1936" s="21">
        <v>-88.0</v>
      </c>
      <c r="L1936" s="21">
        <v>-115.0</v>
      </c>
      <c r="M1936" s="21">
        <v>-101.0</v>
      </c>
      <c r="N1936" s="18" t="s">
        <v>281</v>
      </c>
      <c r="O1936" s="13" t="s">
        <v>313</v>
      </c>
      <c r="P1936" s="5" t="s">
        <v>57</v>
      </c>
      <c r="Q1936" s="5" t="s">
        <v>276</v>
      </c>
      <c r="R1936" s="5" t="s">
        <v>57</v>
      </c>
      <c r="S1936" s="5" t="s">
        <v>26</v>
      </c>
      <c r="T1936" s="5" t="s">
        <v>37</v>
      </c>
      <c r="U1936" s="5" t="s">
        <v>37</v>
      </c>
    </row>
    <row r="1937" hidden="1">
      <c r="A1937" s="15" t="str">
        <f t="shared" si="285"/>
        <v>N34:0f</v>
      </c>
      <c r="B1937" s="15" t="s">
        <v>813</v>
      </c>
      <c r="C1937" s="15">
        <v>3.0</v>
      </c>
      <c r="D1937" s="15">
        <v>4.0</v>
      </c>
      <c r="E1937" s="15">
        <v>0.0</v>
      </c>
      <c r="F1937" s="8" t="s">
        <v>11</v>
      </c>
      <c r="G1937" s="15" t="s">
        <v>22</v>
      </c>
      <c r="H1937" s="15" t="s">
        <v>88</v>
      </c>
      <c r="I1937" s="15" t="s">
        <v>274</v>
      </c>
      <c r="J1937" s="16">
        <v>3.0</v>
      </c>
      <c r="K1937" s="21">
        <v>-88.0</v>
      </c>
      <c r="L1937" s="21">
        <v>-129.0</v>
      </c>
      <c r="M1937" s="21">
        <v>-107.0</v>
      </c>
      <c r="N1937" s="18" t="s">
        <v>26</v>
      </c>
      <c r="O1937" s="13" t="s">
        <v>384</v>
      </c>
      <c r="P1937" s="5" t="s">
        <v>276</v>
      </c>
      <c r="Q1937" s="5" t="s">
        <v>276</v>
      </c>
      <c r="R1937" s="5" t="s">
        <v>276</v>
      </c>
      <c r="S1937" s="5" t="s">
        <v>26</v>
      </c>
      <c r="T1937" s="5" t="s">
        <v>57</v>
      </c>
      <c r="U1937" s="5" t="s">
        <v>26</v>
      </c>
    </row>
    <row r="1938" hidden="1">
      <c r="A1938" s="15" t="str">
        <f t="shared" si="285"/>
        <v>N34:0g</v>
      </c>
      <c r="B1938" s="15" t="s">
        <v>813</v>
      </c>
      <c r="C1938" s="15">
        <v>3.0</v>
      </c>
      <c r="D1938" s="15">
        <v>4.0</v>
      </c>
      <c r="E1938" s="15">
        <v>0.0</v>
      </c>
      <c r="F1938" s="8" t="s">
        <v>12</v>
      </c>
      <c r="G1938" s="15" t="s">
        <v>22</v>
      </c>
      <c r="H1938" s="15" t="s">
        <v>92</v>
      </c>
      <c r="I1938" s="15" t="s">
        <v>416</v>
      </c>
      <c r="J1938" s="16">
        <v>5.0</v>
      </c>
      <c r="K1938" s="21">
        <v>-95.0</v>
      </c>
      <c r="L1938" s="21">
        <v>-131.0</v>
      </c>
      <c r="M1938" s="21">
        <v>-115.0</v>
      </c>
      <c r="N1938" s="18" t="s">
        <v>26</v>
      </c>
      <c r="O1938" s="13" t="s">
        <v>354</v>
      </c>
      <c r="P1938" s="5" t="s">
        <v>57</v>
      </c>
      <c r="Q1938" s="5" t="s">
        <v>47</v>
      </c>
      <c r="R1938" s="5" t="s">
        <v>57</v>
      </c>
      <c r="S1938" s="5" t="s">
        <v>276</v>
      </c>
      <c r="T1938" s="5" t="s">
        <v>26</v>
      </c>
      <c r="U1938" s="5" t="s">
        <v>47</v>
      </c>
    </row>
    <row r="1939" hidden="1">
      <c r="A1939" s="15" t="str">
        <f t="shared" ref="A1939:A1940" si="286">if(OR(G1939="Secondary Relay",G1939="Prime Relay",G1939="Citadel Class Relay"),F1939,join("",if(B1939="East Rim","E",if(B1939="South Rim","S",if(B1939="West Rim","W","N"))),C1939,D1939,":",E1939,if(F1939="S","",F1939)))</f>
        <v>N34 Secondary Relay</v>
      </c>
      <c r="B1939" s="15" t="s">
        <v>813</v>
      </c>
      <c r="C1939" s="15">
        <v>3.0</v>
      </c>
      <c r="D1939" s="15">
        <v>4.0</v>
      </c>
      <c r="E1939" s="15">
        <v>0.0</v>
      </c>
      <c r="F1939" s="8" t="s">
        <v>1032</v>
      </c>
      <c r="G1939" s="8" t="s">
        <v>300</v>
      </c>
      <c r="H1939" s="15"/>
      <c r="I1939" s="8" t="s">
        <v>819</v>
      </c>
      <c r="J1939" s="16"/>
      <c r="K1939" s="21"/>
      <c r="L1939" s="21"/>
      <c r="M1939" s="21"/>
      <c r="N1939" s="18"/>
      <c r="O1939" s="13"/>
    </row>
    <row r="1940" hidden="1">
      <c r="A1940" s="15" t="str">
        <f t="shared" si="286"/>
        <v>N34:0</v>
      </c>
      <c r="B1940" s="15" t="s">
        <v>813</v>
      </c>
      <c r="C1940" s="15">
        <v>3.0</v>
      </c>
      <c r="D1940" s="15">
        <v>4.0</v>
      </c>
      <c r="E1940" s="15">
        <v>0.0</v>
      </c>
      <c r="F1940" s="8" t="s">
        <v>302</v>
      </c>
      <c r="G1940" s="8" t="s">
        <v>303</v>
      </c>
      <c r="H1940" s="15" t="s">
        <v>278</v>
      </c>
      <c r="I1940" s="8" t="s">
        <v>620</v>
      </c>
      <c r="J1940" s="16"/>
      <c r="K1940" s="21"/>
      <c r="L1940" s="21"/>
      <c r="M1940" s="21"/>
      <c r="N1940" s="18"/>
      <c r="O1940" s="13"/>
      <c r="P1940" t="s">
        <v>47</v>
      </c>
      <c r="Q1940" t="s">
        <v>276</v>
      </c>
      <c r="R1940" t="s">
        <v>57</v>
      </c>
      <c r="S1940" t="s">
        <v>47</v>
      </c>
      <c r="T1940" t="s">
        <v>26</v>
      </c>
      <c r="U1940" t="s">
        <v>26</v>
      </c>
    </row>
    <row r="1941" hidden="1">
      <c r="A1941" s="15" t="str">
        <f t="shared" ref="A1941:A1945" si="287">if(OR(G1941="Secondary Relay",G1941="Prime Relay"),F1941,join("",if(B1941="East Rim","E",if(B1941="South Rim","S",if(B1941="West Rim","W","N"))),C1941,D1941,":",E1941,if(F1941="S","",F1941)))</f>
        <v>N34:1a</v>
      </c>
      <c r="B1941" s="15" t="s">
        <v>813</v>
      </c>
      <c r="C1941" s="15">
        <v>3.0</v>
      </c>
      <c r="D1941" s="15">
        <v>4.0</v>
      </c>
      <c r="E1941" s="15">
        <v>1.0</v>
      </c>
      <c r="F1941" s="8" t="s">
        <v>6</v>
      </c>
      <c r="G1941" s="15" t="s">
        <v>23</v>
      </c>
      <c r="H1941" s="15" t="s">
        <v>88</v>
      </c>
      <c r="I1941" s="15" t="s">
        <v>1033</v>
      </c>
      <c r="J1941" s="16">
        <v>0.0</v>
      </c>
      <c r="K1941" s="21">
        <v>1565.0</v>
      </c>
      <c r="L1941" s="21">
        <v>623.0</v>
      </c>
      <c r="M1941" s="21">
        <v>1092.0</v>
      </c>
      <c r="N1941" s="18" t="s">
        <v>26</v>
      </c>
      <c r="O1941" s="13" t="s">
        <v>419</v>
      </c>
      <c r="P1941" s="5" t="s">
        <v>276</v>
      </c>
      <c r="Q1941" s="5" t="s">
        <v>57</v>
      </c>
      <c r="R1941" s="5" t="s">
        <v>37</v>
      </c>
      <c r="S1941" s="5" t="s">
        <v>57</v>
      </c>
      <c r="T1941" s="5" t="s">
        <v>26</v>
      </c>
      <c r="U1941" s="5" t="s">
        <v>47</v>
      </c>
    </row>
    <row r="1942" hidden="1">
      <c r="A1942" s="15" t="str">
        <f t="shared" si="287"/>
        <v>N34:1b</v>
      </c>
      <c r="B1942" s="15" t="s">
        <v>813</v>
      </c>
      <c r="C1942" s="15">
        <v>3.0</v>
      </c>
      <c r="D1942" s="15">
        <v>4.0</v>
      </c>
      <c r="E1942" s="15">
        <v>1.0</v>
      </c>
      <c r="F1942" s="8" t="s">
        <v>7</v>
      </c>
      <c r="G1942" s="15" t="s">
        <v>23</v>
      </c>
      <c r="H1942" s="15" t="s">
        <v>278</v>
      </c>
      <c r="I1942" s="15" t="s">
        <v>982</v>
      </c>
      <c r="J1942" s="16">
        <v>0.0</v>
      </c>
      <c r="K1942" s="21">
        <v>426.0</v>
      </c>
      <c r="L1942" s="21">
        <v>345.0</v>
      </c>
      <c r="M1942" s="21">
        <v>386.0</v>
      </c>
      <c r="N1942" s="18" t="s">
        <v>26</v>
      </c>
      <c r="O1942" s="13" t="s">
        <v>1016</v>
      </c>
      <c r="P1942" s="5" t="s">
        <v>57</v>
      </c>
      <c r="Q1942" s="5" t="s">
        <v>276</v>
      </c>
      <c r="R1942" s="5" t="s">
        <v>57</v>
      </c>
      <c r="S1942" s="5" t="s">
        <v>37</v>
      </c>
      <c r="T1942" s="5" t="s">
        <v>57</v>
      </c>
      <c r="U1942" s="5" t="s">
        <v>26</v>
      </c>
    </row>
    <row r="1943" hidden="1">
      <c r="A1943" s="15" t="str">
        <f t="shared" si="287"/>
        <v>N34:1c</v>
      </c>
      <c r="B1943" s="15" t="s">
        <v>813</v>
      </c>
      <c r="C1943" s="15">
        <v>3.0</v>
      </c>
      <c r="D1943" s="15">
        <v>4.0</v>
      </c>
      <c r="E1943" s="15">
        <v>1.0</v>
      </c>
      <c r="F1943" s="8" t="s">
        <v>8</v>
      </c>
      <c r="G1943" s="15" t="s">
        <v>22</v>
      </c>
      <c r="H1943" s="15" t="s">
        <v>89</v>
      </c>
      <c r="I1943" s="15" t="s">
        <v>442</v>
      </c>
      <c r="J1943" s="16">
        <v>8.0</v>
      </c>
      <c r="K1943" s="21">
        <v>-65.0</v>
      </c>
      <c r="L1943" s="21">
        <v>-125.0</v>
      </c>
      <c r="M1943" s="21">
        <v>-97.0</v>
      </c>
      <c r="N1943" s="18" t="s">
        <v>26</v>
      </c>
      <c r="O1943" s="13" t="s">
        <v>417</v>
      </c>
      <c r="P1943" s="5" t="s">
        <v>47</v>
      </c>
      <c r="Q1943" s="5" t="s">
        <v>276</v>
      </c>
      <c r="R1943" s="5" t="s">
        <v>57</v>
      </c>
      <c r="S1943" s="5" t="s">
        <v>26</v>
      </c>
      <c r="T1943" s="5" t="s">
        <v>26</v>
      </c>
      <c r="U1943" s="5" t="s">
        <v>37</v>
      </c>
    </row>
    <row r="1944" hidden="1">
      <c r="A1944" s="15" t="str">
        <f t="shared" si="287"/>
        <v>N34:1d</v>
      </c>
      <c r="B1944" s="15" t="s">
        <v>813</v>
      </c>
      <c r="C1944" s="15">
        <v>3.0</v>
      </c>
      <c r="D1944" s="15">
        <v>4.0</v>
      </c>
      <c r="E1944" s="15">
        <v>1.0</v>
      </c>
      <c r="F1944" s="8" t="s">
        <v>9</v>
      </c>
      <c r="G1944" s="15" t="s">
        <v>23</v>
      </c>
      <c r="H1944" s="15" t="s">
        <v>92</v>
      </c>
      <c r="I1944" s="15" t="s">
        <v>326</v>
      </c>
      <c r="J1944" s="16">
        <v>2.0</v>
      </c>
      <c r="K1944" s="21">
        <v>-102.0</v>
      </c>
      <c r="L1944" s="21">
        <v>-135.0</v>
      </c>
      <c r="M1944" s="21">
        <v>-119.0</v>
      </c>
      <c r="N1944" s="18" t="s">
        <v>281</v>
      </c>
      <c r="O1944" s="13" t="s">
        <v>297</v>
      </c>
      <c r="P1944" s="5" t="s">
        <v>276</v>
      </c>
      <c r="Q1944" s="5" t="s">
        <v>57</v>
      </c>
      <c r="R1944" s="5" t="s">
        <v>26</v>
      </c>
      <c r="S1944" s="5" t="s">
        <v>37</v>
      </c>
      <c r="T1944" s="5" t="s">
        <v>26</v>
      </c>
      <c r="U1944" s="5" t="s">
        <v>47</v>
      </c>
    </row>
    <row r="1945" hidden="1">
      <c r="A1945" s="15" t="str">
        <f t="shared" si="287"/>
        <v>N34:1e</v>
      </c>
      <c r="B1945" s="15" t="s">
        <v>813</v>
      </c>
      <c r="C1945" s="15">
        <v>3.0</v>
      </c>
      <c r="D1945" s="15">
        <v>4.0</v>
      </c>
      <c r="E1945" s="15">
        <v>1.0</v>
      </c>
      <c r="F1945" s="8" t="s">
        <v>10</v>
      </c>
      <c r="G1945" s="15" t="s">
        <v>22</v>
      </c>
      <c r="H1945" s="15" t="s">
        <v>93</v>
      </c>
      <c r="I1945" s="15" t="s">
        <v>1034</v>
      </c>
      <c r="J1945" s="16">
        <v>6.0</v>
      </c>
      <c r="K1945" s="21">
        <v>-214.0</v>
      </c>
      <c r="L1945" s="21">
        <v>-224.0</v>
      </c>
      <c r="M1945" s="21">
        <v>-218.0</v>
      </c>
      <c r="N1945" s="18" t="s">
        <v>26</v>
      </c>
      <c r="O1945" s="13" t="s">
        <v>379</v>
      </c>
      <c r="P1945" s="5" t="s">
        <v>57</v>
      </c>
      <c r="Q1945" s="5" t="s">
        <v>276</v>
      </c>
      <c r="R1945" s="5" t="s">
        <v>57</v>
      </c>
      <c r="S1945" s="5" t="s">
        <v>276</v>
      </c>
      <c r="T1945" s="5" t="s">
        <v>26</v>
      </c>
      <c r="U1945" s="5" t="s">
        <v>26</v>
      </c>
    </row>
    <row r="1946" hidden="1">
      <c r="A1946" s="15" t="str">
        <f>if(OR(G1946="Secondary Relay",G1946="Prime Relay",G1946="Citadel Class Relay"),F1946,join("",if(B1946="East Rim","E",if(B1946="South Rim","S",if(B1946="West Rim","W","N"))),C1946,D1946,":",E1946,if(F1946="S","",F1946)))</f>
        <v>N34:1</v>
      </c>
      <c r="B1946" s="15" t="s">
        <v>813</v>
      </c>
      <c r="C1946" s="15">
        <v>3.0</v>
      </c>
      <c r="D1946" s="15">
        <v>4.0</v>
      </c>
      <c r="E1946" s="15">
        <v>1.0</v>
      </c>
      <c r="F1946" s="8" t="s">
        <v>302</v>
      </c>
      <c r="G1946" s="8" t="s">
        <v>303</v>
      </c>
      <c r="H1946" s="15" t="s">
        <v>278</v>
      </c>
      <c r="I1946" s="8" t="s">
        <v>470</v>
      </c>
      <c r="J1946" s="16"/>
      <c r="K1946" s="21"/>
      <c r="L1946" s="21"/>
      <c r="M1946" s="21"/>
      <c r="N1946" s="18"/>
      <c r="O1946" s="13"/>
      <c r="P1946" t="s">
        <v>37</v>
      </c>
      <c r="Q1946" t="s">
        <v>37</v>
      </c>
      <c r="R1946" t="s">
        <v>57</v>
      </c>
      <c r="S1946" t="s">
        <v>26</v>
      </c>
      <c r="T1946" t="s">
        <v>26</v>
      </c>
      <c r="U1946" t="s">
        <v>26</v>
      </c>
    </row>
    <row r="1947" hidden="1">
      <c r="A1947" s="15" t="str">
        <f>if(OR(G1947="Secondary Relay",G1947="Prime Relay"),F1947,join("",if(B1947="East Rim","E",if(B1947="South Rim","S",if(B1947="West Rim","W","N"))),C1947,D1947,":",E1947,if(F1947="S","",F1947)))</f>
        <v>N34:2a</v>
      </c>
      <c r="B1947" s="15" t="s">
        <v>813</v>
      </c>
      <c r="C1947" s="15">
        <v>3.0</v>
      </c>
      <c r="D1947" s="15">
        <v>4.0</v>
      </c>
      <c r="E1947" s="15">
        <v>2.0</v>
      </c>
      <c r="F1947" s="8" t="s">
        <v>6</v>
      </c>
      <c r="G1947" s="15" t="s">
        <v>24</v>
      </c>
      <c r="H1947" s="15" t="s">
        <v>317</v>
      </c>
      <c r="I1947" s="15" t="s">
        <v>705</v>
      </c>
      <c r="J1947" s="16">
        <v>2.0</v>
      </c>
      <c r="K1947" s="21">
        <v>-17.0</v>
      </c>
      <c r="L1947" s="21">
        <v>-19.0</v>
      </c>
      <c r="M1947" s="21">
        <v>-16.0</v>
      </c>
      <c r="N1947" s="18">
        <v>0.32</v>
      </c>
      <c r="O1947" s="13" t="s">
        <v>325</v>
      </c>
      <c r="P1947" s="5" t="s">
        <v>276</v>
      </c>
      <c r="Q1947" s="5" t="s">
        <v>37</v>
      </c>
      <c r="R1947" s="5" t="s">
        <v>57</v>
      </c>
      <c r="S1947" s="5" t="s">
        <v>276</v>
      </c>
      <c r="T1947" s="5" t="s">
        <v>26</v>
      </c>
      <c r="U1947" s="5" t="s">
        <v>26</v>
      </c>
    </row>
    <row r="1948" hidden="1">
      <c r="A1948" s="15" t="str">
        <f>if(OR(G1948="Secondary Relay",G1948="Prime Relay",G1948="Citadel Class Relay"),F1948,join("",if(B1948="East Rim","E",if(B1948="South Rim","S",if(B1948="West Rim","W","N"))),C1948,D1948,":",E1948,if(F1948="S","",F1948)))</f>
        <v>N34:2</v>
      </c>
      <c r="B1948" s="15" t="s">
        <v>813</v>
      </c>
      <c r="C1948" s="15">
        <v>3.0</v>
      </c>
      <c r="D1948" s="15">
        <v>4.0</v>
      </c>
      <c r="E1948" s="15">
        <v>2.0</v>
      </c>
      <c r="F1948" s="8" t="s">
        <v>302</v>
      </c>
      <c r="G1948" s="8" t="s">
        <v>303</v>
      </c>
      <c r="H1948" s="15" t="s">
        <v>278</v>
      </c>
      <c r="I1948" s="8" t="s">
        <v>420</v>
      </c>
      <c r="J1948" s="16"/>
      <c r="K1948" s="21"/>
      <c r="L1948" s="21"/>
      <c r="M1948" s="21"/>
      <c r="N1948" s="18"/>
      <c r="O1948" s="13"/>
      <c r="P1948" t="s">
        <v>47</v>
      </c>
      <c r="Q1948" t="s">
        <v>311</v>
      </c>
      <c r="R1948" t="s">
        <v>311</v>
      </c>
      <c r="S1948" t="s">
        <v>47</v>
      </c>
      <c r="T1948" t="s">
        <v>37</v>
      </c>
      <c r="U1948" t="s">
        <v>26</v>
      </c>
    </row>
    <row r="1949" hidden="1">
      <c r="A1949" s="15" t="str">
        <f>if(OR(G1949="Secondary Relay",G1949="Prime Relay"),F1949,join("",if(B1949="East Rim","E",if(B1949="South Rim","S",if(B1949="West Rim","W","N"))),C1949,D1949,":",E1949,if(F1949="S","",F1949)))</f>
        <v>N34:3a</v>
      </c>
      <c r="B1949" s="15" t="s">
        <v>813</v>
      </c>
      <c r="C1949" s="15">
        <v>3.0</v>
      </c>
      <c r="D1949" s="15">
        <v>4.0</v>
      </c>
      <c r="E1949" s="15">
        <v>3.0</v>
      </c>
      <c r="F1949" s="8" t="s">
        <v>6</v>
      </c>
      <c r="G1949" s="15" t="s">
        <v>23</v>
      </c>
      <c r="H1949" s="15" t="s">
        <v>291</v>
      </c>
      <c r="I1949" s="15" t="s">
        <v>537</v>
      </c>
      <c r="J1949" s="16">
        <v>0.0</v>
      </c>
      <c r="K1949" s="21">
        <v>181.0</v>
      </c>
      <c r="L1949" s="21">
        <v>177.0</v>
      </c>
      <c r="M1949" s="21">
        <v>181.0</v>
      </c>
      <c r="N1949" s="18" t="s">
        <v>26</v>
      </c>
      <c r="O1949" s="13" t="s">
        <v>313</v>
      </c>
      <c r="P1949" s="5" t="s">
        <v>37</v>
      </c>
      <c r="Q1949" s="5" t="s">
        <v>276</v>
      </c>
      <c r="R1949" s="5" t="s">
        <v>57</v>
      </c>
      <c r="S1949" s="5" t="s">
        <v>57</v>
      </c>
      <c r="T1949" s="5" t="s">
        <v>26</v>
      </c>
      <c r="U1949" s="5" t="s">
        <v>26</v>
      </c>
    </row>
    <row r="1950" hidden="1">
      <c r="A1950" s="15" t="str">
        <f t="shared" ref="A1950:A1951" si="288">if(OR(G1950="Secondary Relay",G1950="Prime Relay",G1950="Citadel Class Relay"),F1950,join("",if(B1950="East Rim","E",if(B1950="South Rim","S",if(B1950="West Rim","W","N"))),C1950,D1950,":",E1950,if(F1950="S","",F1950)))</f>
        <v>N34-N10 Primary Relay</v>
      </c>
      <c r="B1950" s="15" t="s">
        <v>813</v>
      </c>
      <c r="C1950" s="15">
        <v>3.0</v>
      </c>
      <c r="D1950" s="15">
        <v>4.0</v>
      </c>
      <c r="E1950" s="15">
        <v>3.0</v>
      </c>
      <c r="F1950" s="8" t="s">
        <v>1035</v>
      </c>
      <c r="G1950" s="8" t="s">
        <v>219</v>
      </c>
      <c r="H1950" s="15"/>
      <c r="I1950" s="8"/>
      <c r="J1950" s="16"/>
      <c r="K1950" s="21"/>
      <c r="L1950" s="21"/>
      <c r="M1950" s="21"/>
      <c r="N1950" s="18"/>
      <c r="O1950" s="13"/>
    </row>
    <row r="1951" hidden="1">
      <c r="A1951" s="15" t="str">
        <f t="shared" si="288"/>
        <v>N34:3</v>
      </c>
      <c r="B1951" s="15" t="s">
        <v>813</v>
      </c>
      <c r="C1951" s="15">
        <v>3.0</v>
      </c>
      <c r="D1951" s="15">
        <v>4.0</v>
      </c>
      <c r="E1951" s="15">
        <v>3.0</v>
      </c>
      <c r="F1951" s="8" t="s">
        <v>302</v>
      </c>
      <c r="G1951" s="8" t="s">
        <v>303</v>
      </c>
      <c r="H1951" s="15" t="s">
        <v>278</v>
      </c>
      <c r="I1951" s="8" t="s">
        <v>981</v>
      </c>
      <c r="J1951" s="16"/>
      <c r="K1951" s="21"/>
      <c r="L1951" s="21"/>
      <c r="M1951" s="21"/>
      <c r="N1951" s="18"/>
      <c r="O1951" s="13"/>
      <c r="P1951" t="s">
        <v>57</v>
      </c>
      <c r="Q1951" t="s">
        <v>276</v>
      </c>
      <c r="R1951" t="s">
        <v>57</v>
      </c>
      <c r="S1951" t="s">
        <v>37</v>
      </c>
      <c r="T1951" t="s">
        <v>26</v>
      </c>
      <c r="U1951" t="s">
        <v>26</v>
      </c>
    </row>
    <row r="1952" hidden="1">
      <c r="A1952" s="15" t="str">
        <f t="shared" ref="A1952:A1959" si="289">if(OR(G1952="Secondary Relay",G1952="Prime Relay"),F1952,join("",if(B1952="East Rim","E",if(B1952="South Rim","S",if(B1952="West Rim","W","N"))),C1952,D1952,":",E1952,if(F1952="S","",F1952)))</f>
        <v>N34:4a</v>
      </c>
      <c r="B1952" s="15" t="s">
        <v>813</v>
      </c>
      <c r="C1952" s="15">
        <v>3.0</v>
      </c>
      <c r="D1952" s="15">
        <v>4.0</v>
      </c>
      <c r="E1952" s="15">
        <v>4.0</v>
      </c>
      <c r="F1952" s="8" t="s">
        <v>6</v>
      </c>
      <c r="G1952" s="15" t="s">
        <v>23</v>
      </c>
      <c r="H1952" s="15" t="s">
        <v>93</v>
      </c>
      <c r="I1952" s="15" t="s">
        <v>803</v>
      </c>
      <c r="J1952" s="16">
        <v>0.0</v>
      </c>
      <c r="K1952" s="21">
        <v>1158.0</v>
      </c>
      <c r="L1952" s="21">
        <v>262.0</v>
      </c>
      <c r="M1952" s="21">
        <v>712.0</v>
      </c>
      <c r="N1952" s="18" t="s">
        <v>26</v>
      </c>
      <c r="O1952" s="13" t="s">
        <v>384</v>
      </c>
      <c r="P1952" s="5" t="s">
        <v>57</v>
      </c>
      <c r="Q1952" s="5" t="s">
        <v>37</v>
      </c>
      <c r="R1952" s="5" t="s">
        <v>276</v>
      </c>
      <c r="S1952" s="5" t="s">
        <v>37</v>
      </c>
      <c r="T1952" s="5" t="s">
        <v>311</v>
      </c>
      <c r="U1952" s="5" t="s">
        <v>26</v>
      </c>
    </row>
    <row r="1953" hidden="1">
      <c r="A1953" s="15" t="str">
        <f t="shared" si="289"/>
        <v>N34:4b</v>
      </c>
      <c r="B1953" s="15" t="s">
        <v>813</v>
      </c>
      <c r="C1953" s="15">
        <v>3.0</v>
      </c>
      <c r="D1953" s="15">
        <v>4.0</v>
      </c>
      <c r="E1953" s="15">
        <v>4.0</v>
      </c>
      <c r="F1953" s="8" t="s">
        <v>7</v>
      </c>
      <c r="G1953" s="15" t="s">
        <v>23</v>
      </c>
      <c r="H1953" s="15" t="s">
        <v>291</v>
      </c>
      <c r="I1953" s="15" t="s">
        <v>594</v>
      </c>
      <c r="J1953" s="16">
        <v>1.0</v>
      </c>
      <c r="K1953" s="21">
        <v>228.0</v>
      </c>
      <c r="L1953" s="21">
        <v>206.0</v>
      </c>
      <c r="M1953" s="21">
        <v>217.0</v>
      </c>
      <c r="N1953" s="18" t="s">
        <v>26</v>
      </c>
      <c r="O1953" s="13" t="s">
        <v>1036</v>
      </c>
      <c r="P1953" s="5" t="s">
        <v>47</v>
      </c>
      <c r="Q1953" s="5" t="s">
        <v>57</v>
      </c>
      <c r="R1953" s="5" t="s">
        <v>276</v>
      </c>
      <c r="S1953" s="5" t="s">
        <v>37</v>
      </c>
      <c r="T1953" s="5" t="s">
        <v>37</v>
      </c>
      <c r="U1953" s="5" t="s">
        <v>37</v>
      </c>
    </row>
    <row r="1954" hidden="1">
      <c r="A1954" s="15" t="str">
        <f t="shared" si="289"/>
        <v>N34:4c</v>
      </c>
      <c r="B1954" s="15" t="s">
        <v>813</v>
      </c>
      <c r="C1954" s="15">
        <v>3.0</v>
      </c>
      <c r="D1954" s="15">
        <v>4.0</v>
      </c>
      <c r="E1954" s="15">
        <v>4.0</v>
      </c>
      <c r="F1954" s="8" t="s">
        <v>8</v>
      </c>
      <c r="G1954" s="15" t="s">
        <v>23</v>
      </c>
      <c r="H1954" s="15" t="s">
        <v>93</v>
      </c>
      <c r="I1954" s="15" t="s">
        <v>402</v>
      </c>
      <c r="J1954" s="16">
        <v>1.0</v>
      </c>
      <c r="K1954" s="21">
        <v>190.0</v>
      </c>
      <c r="L1954" s="21">
        <v>114.0</v>
      </c>
      <c r="M1954" s="21">
        <v>152.0</v>
      </c>
      <c r="N1954" s="18" t="s">
        <v>26</v>
      </c>
      <c r="O1954" s="13" t="s">
        <v>313</v>
      </c>
      <c r="P1954" s="5" t="s">
        <v>47</v>
      </c>
      <c r="Q1954" s="5" t="s">
        <v>47</v>
      </c>
      <c r="R1954" s="5" t="s">
        <v>57</v>
      </c>
      <c r="S1954" s="5" t="s">
        <v>37</v>
      </c>
      <c r="T1954" s="5" t="s">
        <v>311</v>
      </c>
      <c r="U1954" s="5" t="s">
        <v>26</v>
      </c>
    </row>
    <row r="1955" hidden="1">
      <c r="A1955" s="15" t="str">
        <f t="shared" si="289"/>
        <v>N34:4d</v>
      </c>
      <c r="B1955" s="15" t="s">
        <v>813</v>
      </c>
      <c r="C1955" s="15">
        <v>3.0</v>
      </c>
      <c r="D1955" s="15">
        <v>4.0</v>
      </c>
      <c r="E1955" s="15">
        <v>4.0</v>
      </c>
      <c r="F1955" s="8" t="s">
        <v>9</v>
      </c>
      <c r="G1955" s="15" t="s">
        <v>23</v>
      </c>
      <c r="H1955" s="15" t="s">
        <v>291</v>
      </c>
      <c r="I1955" s="15" t="s">
        <v>425</v>
      </c>
      <c r="J1955" s="16">
        <v>0.0</v>
      </c>
      <c r="K1955" s="21">
        <v>113.0</v>
      </c>
      <c r="L1955" s="21">
        <v>-70.0</v>
      </c>
      <c r="M1955" s="21">
        <v>21.0</v>
      </c>
      <c r="N1955" s="18" t="s">
        <v>26</v>
      </c>
      <c r="O1955" s="13" t="s">
        <v>310</v>
      </c>
      <c r="P1955" s="5" t="s">
        <v>57</v>
      </c>
      <c r="Q1955" s="5" t="s">
        <v>276</v>
      </c>
      <c r="R1955" s="5" t="s">
        <v>57</v>
      </c>
      <c r="S1955" s="5" t="s">
        <v>47</v>
      </c>
      <c r="T1955" s="5" t="s">
        <v>26</v>
      </c>
      <c r="U1955" s="5" t="s">
        <v>26</v>
      </c>
    </row>
    <row r="1956" hidden="1">
      <c r="A1956" s="15" t="str">
        <f t="shared" si="289"/>
        <v>N34:4e</v>
      </c>
      <c r="B1956" s="15" t="s">
        <v>813</v>
      </c>
      <c r="C1956" s="15">
        <v>3.0</v>
      </c>
      <c r="D1956" s="15">
        <v>4.0</v>
      </c>
      <c r="E1956" s="15">
        <v>4.0</v>
      </c>
      <c r="F1956" s="8" t="s">
        <v>10</v>
      </c>
      <c r="G1956" s="15" t="s">
        <v>24</v>
      </c>
      <c r="H1956" s="15" t="s">
        <v>316</v>
      </c>
      <c r="I1956" s="15" t="s">
        <v>451</v>
      </c>
      <c r="J1956" s="16">
        <v>1.0</v>
      </c>
      <c r="K1956" s="21">
        <v>23.0</v>
      </c>
      <c r="L1956" s="21">
        <v>1.0</v>
      </c>
      <c r="M1956" s="21">
        <v>12.0</v>
      </c>
      <c r="N1956" s="18">
        <v>0.32</v>
      </c>
      <c r="O1956" s="13" t="s">
        <v>313</v>
      </c>
      <c r="P1956" s="5" t="s">
        <v>57</v>
      </c>
      <c r="Q1956" s="5" t="s">
        <v>276</v>
      </c>
      <c r="R1956" s="5" t="s">
        <v>57</v>
      </c>
      <c r="S1956" s="5" t="s">
        <v>47</v>
      </c>
      <c r="T1956" s="5" t="s">
        <v>26</v>
      </c>
      <c r="U1956" s="5" t="s">
        <v>26</v>
      </c>
    </row>
    <row r="1957" hidden="1">
      <c r="A1957" s="15" t="str">
        <f t="shared" si="289"/>
        <v>N34:4f</v>
      </c>
      <c r="B1957" s="15" t="s">
        <v>813</v>
      </c>
      <c r="C1957" s="15">
        <v>3.0</v>
      </c>
      <c r="D1957" s="15">
        <v>4.0</v>
      </c>
      <c r="E1957" s="15">
        <v>4.0</v>
      </c>
      <c r="F1957" s="8" t="s">
        <v>11</v>
      </c>
      <c r="G1957" s="15" t="s">
        <v>22</v>
      </c>
      <c r="H1957" s="15" t="s">
        <v>92</v>
      </c>
      <c r="I1957" s="15" t="s">
        <v>385</v>
      </c>
      <c r="J1957" s="16">
        <v>0.0</v>
      </c>
      <c r="K1957" s="21">
        <v>-112.0</v>
      </c>
      <c r="L1957" s="21">
        <v>-185.0</v>
      </c>
      <c r="M1957" s="21">
        <v>-149.0</v>
      </c>
      <c r="N1957" s="18" t="s">
        <v>26</v>
      </c>
      <c r="O1957" s="13" t="s">
        <v>419</v>
      </c>
      <c r="P1957" s="5" t="s">
        <v>57</v>
      </c>
      <c r="Q1957" s="5" t="s">
        <v>311</v>
      </c>
      <c r="R1957" s="5" t="s">
        <v>57</v>
      </c>
      <c r="S1957" s="5" t="s">
        <v>37</v>
      </c>
      <c r="T1957" s="5" t="s">
        <v>47</v>
      </c>
      <c r="U1957" s="5" t="s">
        <v>26</v>
      </c>
    </row>
    <row r="1958" hidden="1">
      <c r="A1958" s="15" t="str">
        <f t="shared" si="289"/>
        <v>N34:4g</v>
      </c>
      <c r="B1958" s="15" t="s">
        <v>813</v>
      </c>
      <c r="C1958" s="15">
        <v>3.0</v>
      </c>
      <c r="D1958" s="15">
        <v>4.0</v>
      </c>
      <c r="E1958" s="15">
        <v>4.0</v>
      </c>
      <c r="F1958" s="8" t="s">
        <v>12</v>
      </c>
      <c r="G1958" s="15" t="s">
        <v>22</v>
      </c>
      <c r="H1958" s="15" t="s">
        <v>90</v>
      </c>
      <c r="I1958" s="15" t="s">
        <v>1037</v>
      </c>
      <c r="J1958" s="16">
        <v>1.0</v>
      </c>
      <c r="K1958" s="21">
        <v>-155.0</v>
      </c>
      <c r="L1958" s="21">
        <v>-191.0</v>
      </c>
      <c r="M1958" s="21">
        <v>-171.0</v>
      </c>
      <c r="N1958" s="18" t="s">
        <v>26</v>
      </c>
      <c r="O1958" s="13" t="s">
        <v>417</v>
      </c>
      <c r="P1958" s="5" t="s">
        <v>57</v>
      </c>
      <c r="Q1958" s="5" t="s">
        <v>276</v>
      </c>
      <c r="R1958" s="5" t="s">
        <v>47</v>
      </c>
      <c r="S1958" s="5" t="s">
        <v>57</v>
      </c>
      <c r="T1958" s="5" t="s">
        <v>47</v>
      </c>
      <c r="U1958" s="5" t="s">
        <v>26</v>
      </c>
    </row>
    <row r="1959" hidden="1">
      <c r="A1959" s="15" t="str">
        <f t="shared" si="289"/>
        <v>N34:4h</v>
      </c>
      <c r="B1959" s="15" t="s">
        <v>813</v>
      </c>
      <c r="C1959" s="15">
        <v>3.0</v>
      </c>
      <c r="D1959" s="15">
        <v>4.0</v>
      </c>
      <c r="E1959" s="15">
        <v>4.0</v>
      </c>
      <c r="F1959" s="8" t="s">
        <v>13</v>
      </c>
      <c r="G1959" s="15" t="s">
        <v>22</v>
      </c>
      <c r="H1959" s="15" t="s">
        <v>87</v>
      </c>
      <c r="I1959" s="15" t="s">
        <v>456</v>
      </c>
      <c r="J1959" s="16">
        <v>9.0</v>
      </c>
      <c r="K1959" s="21">
        <v>-187.0</v>
      </c>
      <c r="L1959" s="21">
        <v>-233.0</v>
      </c>
      <c r="M1959" s="21">
        <v>-209.0</v>
      </c>
      <c r="N1959" s="18" t="s">
        <v>26</v>
      </c>
      <c r="O1959" s="13" t="s">
        <v>379</v>
      </c>
      <c r="P1959" s="5" t="s">
        <v>26</v>
      </c>
      <c r="Q1959" s="5" t="s">
        <v>57</v>
      </c>
      <c r="R1959" s="5" t="s">
        <v>57</v>
      </c>
      <c r="S1959" s="5" t="s">
        <v>57</v>
      </c>
      <c r="T1959" s="5" t="s">
        <v>37</v>
      </c>
      <c r="U1959" s="5" t="s">
        <v>47</v>
      </c>
    </row>
    <row r="1960" hidden="1">
      <c r="A1960" s="15" t="str">
        <f>if(OR(G1960="Secondary Relay",G1960="Prime Relay",G1960="Citadel Class Relay"),F1960,join("",if(B1960="East Rim","E",if(B1960="South Rim","S",if(B1960="West Rim","W","N"))),C1960,D1960,":",E1960,if(F1960="S","",F1960)))</f>
        <v>N34:4</v>
      </c>
      <c r="B1960" s="15" t="s">
        <v>813</v>
      </c>
      <c r="C1960" s="15">
        <v>3.0</v>
      </c>
      <c r="D1960" s="15">
        <v>4.0</v>
      </c>
      <c r="E1960" s="15">
        <v>4.0</v>
      </c>
      <c r="F1960" s="8" t="s">
        <v>302</v>
      </c>
      <c r="G1960" s="8" t="s">
        <v>303</v>
      </c>
      <c r="H1960" s="15" t="s">
        <v>278</v>
      </c>
      <c r="I1960" s="8" t="s">
        <v>410</v>
      </c>
      <c r="J1960" s="16"/>
      <c r="K1960" s="21"/>
      <c r="L1960" s="21"/>
      <c r="M1960" s="21"/>
      <c r="N1960" s="18"/>
      <c r="O1960" s="13"/>
      <c r="P1960" t="s">
        <v>311</v>
      </c>
      <c r="Q1960" t="s">
        <v>37</v>
      </c>
      <c r="R1960" t="s">
        <v>57</v>
      </c>
      <c r="S1960" t="s">
        <v>57</v>
      </c>
      <c r="T1960" t="s">
        <v>57</v>
      </c>
      <c r="U1960" t="s">
        <v>26</v>
      </c>
    </row>
    <row r="1961" hidden="1">
      <c r="A1961" s="15" t="str">
        <f t="shared" ref="A1961:A1966" si="290">if(OR(G1961="Secondary Relay",G1961="Prime Relay"),F1961,join("",if(B1961="East Rim","E",if(B1961="South Rim","S",if(B1961="West Rim","W","N"))),C1961,D1961,":",E1961,if(F1961="S","",F1961)))</f>
        <v>N40:0a</v>
      </c>
      <c r="B1961" s="15" t="s">
        <v>813</v>
      </c>
      <c r="C1961" s="15">
        <v>4.0</v>
      </c>
      <c r="D1961" s="15">
        <v>0.0</v>
      </c>
      <c r="E1961" s="15">
        <v>0.0</v>
      </c>
      <c r="F1961" s="8" t="s">
        <v>6</v>
      </c>
      <c r="G1961" s="15" t="s">
        <v>23</v>
      </c>
      <c r="H1961" s="15" t="s">
        <v>288</v>
      </c>
      <c r="I1961" s="15" t="s">
        <v>702</v>
      </c>
      <c r="J1961" s="16">
        <v>0.0</v>
      </c>
      <c r="K1961" s="21">
        <v>729.0</v>
      </c>
      <c r="L1961" s="21">
        <v>659.0</v>
      </c>
      <c r="M1961" s="21">
        <v>694.0</v>
      </c>
      <c r="N1961" s="18" t="s">
        <v>26</v>
      </c>
      <c r="O1961" s="13" t="s">
        <v>1038</v>
      </c>
      <c r="P1961" s="5" t="s">
        <v>276</v>
      </c>
      <c r="Q1961" s="5" t="s">
        <v>57</v>
      </c>
      <c r="R1961" s="5" t="s">
        <v>57</v>
      </c>
      <c r="S1961" s="5" t="s">
        <v>26</v>
      </c>
      <c r="T1961" s="5" t="s">
        <v>26</v>
      </c>
      <c r="U1961" s="5" t="s">
        <v>37</v>
      </c>
    </row>
    <row r="1962" hidden="1">
      <c r="A1962" s="15" t="str">
        <f t="shared" si="290"/>
        <v>N40:0b</v>
      </c>
      <c r="B1962" s="15" t="s">
        <v>813</v>
      </c>
      <c r="C1962" s="15">
        <v>4.0</v>
      </c>
      <c r="D1962" s="15">
        <v>0.0</v>
      </c>
      <c r="E1962" s="15">
        <v>0.0</v>
      </c>
      <c r="F1962" s="8" t="s">
        <v>7</v>
      </c>
      <c r="G1962" s="15" t="s">
        <v>24</v>
      </c>
      <c r="H1962" s="15" t="s">
        <v>87</v>
      </c>
      <c r="I1962" s="15" t="s">
        <v>350</v>
      </c>
      <c r="J1962" s="16">
        <v>2.0</v>
      </c>
      <c r="K1962" s="21">
        <v>0.0</v>
      </c>
      <c r="L1962" s="21">
        <v>-6.0</v>
      </c>
      <c r="M1962" s="21">
        <v>-5.0</v>
      </c>
      <c r="N1962" s="18">
        <v>0.7</v>
      </c>
      <c r="O1962" s="13" t="s">
        <v>389</v>
      </c>
      <c r="P1962" s="5" t="s">
        <v>57</v>
      </c>
      <c r="Q1962" s="5" t="s">
        <v>276</v>
      </c>
      <c r="R1962" s="5" t="s">
        <v>276</v>
      </c>
      <c r="S1962" s="5" t="s">
        <v>26</v>
      </c>
      <c r="T1962" s="5" t="s">
        <v>276</v>
      </c>
      <c r="U1962" s="5" t="s">
        <v>26</v>
      </c>
    </row>
    <row r="1963" hidden="1">
      <c r="A1963" s="15" t="str">
        <f t="shared" si="290"/>
        <v>N40:0c</v>
      </c>
      <c r="B1963" s="15" t="s">
        <v>813</v>
      </c>
      <c r="C1963" s="15">
        <v>4.0</v>
      </c>
      <c r="D1963" s="15">
        <v>0.0</v>
      </c>
      <c r="E1963" s="15">
        <v>0.0</v>
      </c>
      <c r="F1963" s="8" t="s">
        <v>8</v>
      </c>
      <c r="G1963" s="15" t="s">
        <v>22</v>
      </c>
      <c r="H1963" s="15" t="s">
        <v>91</v>
      </c>
      <c r="I1963" s="15" t="s">
        <v>1039</v>
      </c>
      <c r="J1963" s="16">
        <v>6.0</v>
      </c>
      <c r="K1963" s="21">
        <v>-27.0</v>
      </c>
      <c r="L1963" s="21">
        <v>-98.0</v>
      </c>
      <c r="M1963" s="21">
        <v>-61.0</v>
      </c>
      <c r="N1963" s="18" t="s">
        <v>26</v>
      </c>
      <c r="O1963" s="13" t="s">
        <v>379</v>
      </c>
      <c r="P1963" s="5" t="s">
        <v>57</v>
      </c>
      <c r="Q1963" s="5" t="s">
        <v>57</v>
      </c>
      <c r="R1963" s="5" t="s">
        <v>311</v>
      </c>
      <c r="S1963" s="5" t="s">
        <v>26</v>
      </c>
      <c r="T1963" s="5" t="s">
        <v>37</v>
      </c>
      <c r="U1963" s="5" t="s">
        <v>26</v>
      </c>
    </row>
    <row r="1964" hidden="1">
      <c r="A1964" s="15" t="str">
        <f t="shared" si="290"/>
        <v>N40:0d</v>
      </c>
      <c r="B1964" s="15" t="s">
        <v>813</v>
      </c>
      <c r="C1964" s="15">
        <v>4.0</v>
      </c>
      <c r="D1964" s="15">
        <v>0.0</v>
      </c>
      <c r="E1964" s="15">
        <v>0.0</v>
      </c>
      <c r="F1964" s="8" t="s">
        <v>9</v>
      </c>
      <c r="G1964" s="15" t="s">
        <v>22</v>
      </c>
      <c r="H1964" s="15" t="s">
        <v>92</v>
      </c>
      <c r="I1964" s="15" t="s">
        <v>385</v>
      </c>
      <c r="J1964" s="16">
        <v>5.0</v>
      </c>
      <c r="K1964" s="21">
        <v>-70.0</v>
      </c>
      <c r="L1964" s="21">
        <v>-109.0</v>
      </c>
      <c r="M1964" s="21">
        <v>-90.0</v>
      </c>
      <c r="N1964" s="18" t="s">
        <v>26</v>
      </c>
      <c r="O1964" s="13" t="s">
        <v>384</v>
      </c>
      <c r="P1964" s="5" t="s">
        <v>57</v>
      </c>
      <c r="Q1964" s="5" t="s">
        <v>276</v>
      </c>
      <c r="R1964" s="5" t="s">
        <v>26</v>
      </c>
      <c r="S1964" s="5" t="s">
        <v>26</v>
      </c>
      <c r="T1964" s="5" t="s">
        <v>26</v>
      </c>
      <c r="U1964" s="5" t="s">
        <v>26</v>
      </c>
    </row>
    <row r="1965" hidden="1">
      <c r="A1965" s="15" t="str">
        <f t="shared" si="290"/>
        <v>N40:0e</v>
      </c>
      <c r="B1965" s="15" t="s">
        <v>813</v>
      </c>
      <c r="C1965" s="15">
        <v>4.0</v>
      </c>
      <c r="D1965" s="15">
        <v>0.0</v>
      </c>
      <c r="E1965" s="15">
        <v>0.0</v>
      </c>
      <c r="F1965" s="8" t="s">
        <v>10</v>
      </c>
      <c r="G1965" s="15" t="s">
        <v>22</v>
      </c>
      <c r="H1965" s="15" t="s">
        <v>92</v>
      </c>
      <c r="I1965" s="15" t="s">
        <v>274</v>
      </c>
      <c r="J1965" s="16">
        <v>3.0</v>
      </c>
      <c r="K1965" s="21">
        <v>-165.0</v>
      </c>
      <c r="L1965" s="21">
        <v>-241.0</v>
      </c>
      <c r="M1965" s="21">
        <v>-205.0</v>
      </c>
      <c r="N1965" s="18" t="s">
        <v>26</v>
      </c>
      <c r="O1965" s="13" t="s">
        <v>315</v>
      </c>
      <c r="P1965" s="5" t="s">
        <v>276</v>
      </c>
      <c r="Q1965" s="5" t="s">
        <v>57</v>
      </c>
      <c r="R1965" s="5" t="s">
        <v>276</v>
      </c>
      <c r="S1965" s="5" t="s">
        <v>276</v>
      </c>
      <c r="T1965" s="5" t="s">
        <v>26</v>
      </c>
      <c r="U1965" s="5" t="s">
        <v>26</v>
      </c>
    </row>
    <row r="1966" hidden="1">
      <c r="A1966" s="15" t="str">
        <f t="shared" si="290"/>
        <v>N40:0f</v>
      </c>
      <c r="B1966" s="15" t="s">
        <v>813</v>
      </c>
      <c r="C1966" s="15">
        <v>4.0</v>
      </c>
      <c r="D1966" s="15">
        <v>0.0</v>
      </c>
      <c r="E1966" s="15">
        <v>0.0</v>
      </c>
      <c r="F1966" s="8" t="s">
        <v>11</v>
      </c>
      <c r="G1966" s="15" t="s">
        <v>23</v>
      </c>
      <c r="H1966" s="15" t="s">
        <v>92</v>
      </c>
      <c r="I1966" s="15" t="s">
        <v>663</v>
      </c>
      <c r="J1966" s="16">
        <v>1.0</v>
      </c>
      <c r="K1966" s="21">
        <v>-235.0</v>
      </c>
      <c r="L1966" s="21">
        <v>-250.0</v>
      </c>
      <c r="M1966" s="21">
        <v>-245.0</v>
      </c>
      <c r="N1966" s="18" t="s">
        <v>281</v>
      </c>
      <c r="O1966" s="13" t="s">
        <v>1040</v>
      </c>
      <c r="P1966" s="5" t="s">
        <v>47</v>
      </c>
      <c r="Q1966" s="5" t="s">
        <v>57</v>
      </c>
      <c r="R1966" s="5" t="s">
        <v>276</v>
      </c>
      <c r="S1966" s="5" t="s">
        <v>57</v>
      </c>
      <c r="T1966" s="5" t="s">
        <v>37</v>
      </c>
      <c r="U1966" s="5" t="s">
        <v>37</v>
      </c>
    </row>
    <row r="1967" hidden="1">
      <c r="A1967" s="15" t="str">
        <f t="shared" ref="A1967:A1968" si="291">if(OR(G1967="Secondary Relay",G1967="Prime Relay",G1967="Citadel Class Relay"),F1967,join("",if(B1967="East Rim","E",if(B1967="South Rim","S",if(B1967="West Rim","W","N"))),C1967,D1967,":",E1967,if(F1967="S","",F1967)))</f>
        <v>N40 Secondary Relay</v>
      </c>
      <c r="B1967" s="15" t="s">
        <v>813</v>
      </c>
      <c r="C1967" s="15">
        <v>4.0</v>
      </c>
      <c r="D1967" s="15">
        <v>0.0</v>
      </c>
      <c r="E1967" s="15">
        <v>0.0</v>
      </c>
      <c r="F1967" s="8" t="s">
        <v>1041</v>
      </c>
      <c r="G1967" s="8" t="s">
        <v>300</v>
      </c>
      <c r="H1967" s="15"/>
      <c r="I1967" s="8" t="s">
        <v>819</v>
      </c>
      <c r="J1967" s="16"/>
      <c r="K1967" s="21"/>
      <c r="L1967" s="21"/>
      <c r="M1967" s="21"/>
      <c r="N1967" s="18"/>
      <c r="O1967" s="13"/>
    </row>
    <row r="1968" hidden="1">
      <c r="A1968" s="15" t="str">
        <f t="shared" si="291"/>
        <v>N40:0</v>
      </c>
      <c r="B1968" s="15" t="s">
        <v>813</v>
      </c>
      <c r="C1968" s="15">
        <v>4.0</v>
      </c>
      <c r="D1968" s="15">
        <v>0.0</v>
      </c>
      <c r="E1968" s="15">
        <v>0.0</v>
      </c>
      <c r="F1968" s="8" t="s">
        <v>302</v>
      </c>
      <c r="G1968" s="8" t="s">
        <v>303</v>
      </c>
      <c r="H1968" s="15" t="s">
        <v>1006</v>
      </c>
      <c r="I1968" s="8" t="s">
        <v>620</v>
      </c>
      <c r="J1968" s="16"/>
      <c r="K1968" s="21"/>
      <c r="L1968" s="21"/>
      <c r="M1968" s="21"/>
      <c r="N1968" s="18"/>
      <c r="O1968" s="13"/>
      <c r="P1968" t="s">
        <v>47</v>
      </c>
      <c r="Q1968" t="s">
        <v>57</v>
      </c>
      <c r="R1968" t="s">
        <v>57</v>
      </c>
      <c r="S1968" t="s">
        <v>26</v>
      </c>
      <c r="T1968" t="s">
        <v>276</v>
      </c>
      <c r="U1968" t="s">
        <v>26</v>
      </c>
    </row>
    <row r="1969" hidden="1">
      <c r="A1969" s="15" t="str">
        <f t="shared" ref="A1969:A1971" si="292">if(OR(G1969="Secondary Relay",G1969="Prime Relay"),F1969,join("",if(B1969="East Rim","E",if(B1969="South Rim","S",if(B1969="West Rim","W","N"))),C1969,D1969,":",E1969,if(F1969="S","",F1969)))</f>
        <v>N40:1a</v>
      </c>
      <c r="B1969" s="15" t="s">
        <v>813</v>
      </c>
      <c r="C1969" s="15">
        <v>4.0</v>
      </c>
      <c r="D1969" s="15">
        <v>0.0</v>
      </c>
      <c r="E1969" s="15">
        <v>1.0</v>
      </c>
      <c r="F1969" s="8" t="s">
        <v>6</v>
      </c>
      <c r="G1969" s="15" t="s">
        <v>23</v>
      </c>
      <c r="H1969" s="15" t="s">
        <v>278</v>
      </c>
      <c r="I1969" s="15" t="s">
        <v>759</v>
      </c>
      <c r="J1969" s="16">
        <v>0.0</v>
      </c>
      <c r="K1969" s="21">
        <v>1017.0</v>
      </c>
      <c r="L1969" s="21">
        <v>766.0</v>
      </c>
      <c r="M1969" s="21">
        <v>891.0</v>
      </c>
      <c r="N1969" s="18" t="s">
        <v>26</v>
      </c>
      <c r="O1969" s="13" t="s">
        <v>415</v>
      </c>
      <c r="P1969" s="5" t="s">
        <v>57</v>
      </c>
      <c r="Q1969" s="5" t="s">
        <v>276</v>
      </c>
      <c r="R1969" s="5" t="s">
        <v>276</v>
      </c>
      <c r="S1969" s="5" t="s">
        <v>57</v>
      </c>
      <c r="T1969" s="5" t="s">
        <v>37</v>
      </c>
      <c r="U1969" s="5" t="s">
        <v>26</v>
      </c>
    </row>
    <row r="1970" hidden="1">
      <c r="A1970" s="15" t="str">
        <f t="shared" si="292"/>
        <v>N40:1b</v>
      </c>
      <c r="B1970" s="15" t="s">
        <v>813</v>
      </c>
      <c r="C1970" s="15">
        <v>4.0</v>
      </c>
      <c r="D1970" s="15">
        <v>0.0</v>
      </c>
      <c r="E1970" s="15">
        <v>1.0</v>
      </c>
      <c r="F1970" s="8" t="s">
        <v>7</v>
      </c>
      <c r="G1970" s="15" t="s">
        <v>23</v>
      </c>
      <c r="H1970" s="15" t="s">
        <v>285</v>
      </c>
      <c r="I1970" s="15" t="s">
        <v>486</v>
      </c>
      <c r="J1970" s="16">
        <v>1.0</v>
      </c>
      <c r="K1970" s="21">
        <v>731.0</v>
      </c>
      <c r="L1970" s="21">
        <v>719.0</v>
      </c>
      <c r="M1970" s="21">
        <v>727.0</v>
      </c>
      <c r="N1970" s="18" t="s">
        <v>26</v>
      </c>
      <c r="O1970" s="13" t="s">
        <v>426</v>
      </c>
      <c r="P1970" s="5" t="s">
        <v>57</v>
      </c>
      <c r="Q1970" s="5" t="s">
        <v>26</v>
      </c>
      <c r="R1970" s="5" t="s">
        <v>57</v>
      </c>
      <c r="S1970" s="5" t="s">
        <v>276</v>
      </c>
      <c r="T1970" s="5" t="s">
        <v>26</v>
      </c>
      <c r="U1970" s="5" t="s">
        <v>26</v>
      </c>
    </row>
    <row r="1971" hidden="1">
      <c r="A1971" s="15" t="str">
        <f t="shared" si="292"/>
        <v>N40:1c</v>
      </c>
      <c r="B1971" s="15" t="s">
        <v>813</v>
      </c>
      <c r="C1971" s="15">
        <v>4.0</v>
      </c>
      <c r="D1971" s="15">
        <v>0.0</v>
      </c>
      <c r="E1971" s="15">
        <v>1.0</v>
      </c>
      <c r="F1971" s="8" t="s">
        <v>8</v>
      </c>
      <c r="G1971" s="15" t="s">
        <v>23</v>
      </c>
      <c r="H1971" s="15" t="s">
        <v>93</v>
      </c>
      <c r="I1971" s="15" t="s">
        <v>388</v>
      </c>
      <c r="J1971" s="16">
        <v>1.0</v>
      </c>
      <c r="K1971" s="21">
        <v>198.0</v>
      </c>
      <c r="L1971" s="21">
        <v>180.0</v>
      </c>
      <c r="M1971" s="21">
        <v>190.0</v>
      </c>
      <c r="N1971" s="18" t="s">
        <v>26</v>
      </c>
      <c r="O1971" s="13" t="s">
        <v>293</v>
      </c>
      <c r="P1971" s="5" t="s">
        <v>311</v>
      </c>
      <c r="Q1971" s="5" t="s">
        <v>276</v>
      </c>
      <c r="R1971" s="5" t="s">
        <v>57</v>
      </c>
      <c r="S1971" s="5" t="s">
        <v>47</v>
      </c>
      <c r="T1971" s="5" t="s">
        <v>47</v>
      </c>
      <c r="U1971" s="5" t="s">
        <v>26</v>
      </c>
    </row>
    <row r="1972" hidden="1">
      <c r="A1972" s="15" t="str">
        <f>if(OR(G1972="Secondary Relay",G1972="Prime Relay",G1972="Citadel Class Relay"),F1972,join("",if(B1972="East Rim","E",if(B1972="South Rim","S",if(B1972="West Rim","W","N"))),C1972,D1972,":",E1972,if(F1972="S","",F1972)))</f>
        <v>N40:1</v>
      </c>
      <c r="B1972" s="15" t="s">
        <v>813</v>
      </c>
      <c r="C1972" s="15">
        <v>4.0</v>
      </c>
      <c r="D1972" s="15">
        <v>0.0</v>
      </c>
      <c r="E1972" s="15">
        <v>1.0</v>
      </c>
      <c r="F1972" s="8" t="s">
        <v>302</v>
      </c>
      <c r="G1972" s="8" t="s">
        <v>303</v>
      </c>
      <c r="H1972" s="15" t="s">
        <v>278</v>
      </c>
      <c r="I1972" s="8" t="s">
        <v>735</v>
      </c>
      <c r="J1972" s="16"/>
      <c r="K1972" s="21"/>
      <c r="L1972" s="21"/>
      <c r="M1972" s="21"/>
      <c r="N1972" s="18"/>
      <c r="O1972" s="13"/>
      <c r="P1972" t="s">
        <v>57</v>
      </c>
      <c r="Q1972" t="s">
        <v>57</v>
      </c>
      <c r="R1972" t="s">
        <v>26</v>
      </c>
      <c r="S1972" t="s">
        <v>276</v>
      </c>
      <c r="T1972" t="s">
        <v>37</v>
      </c>
      <c r="U1972" t="s">
        <v>26</v>
      </c>
    </row>
    <row r="1973" hidden="1">
      <c r="A1973" s="15" t="str">
        <f t="shared" ref="A1973:A1976" si="293">if(OR(G1973="Secondary Relay",G1973="Prime Relay"),F1973,join("",if(B1973="East Rim","E",if(B1973="South Rim","S",if(B1973="West Rim","W","N"))),C1973,D1973,":",E1973,if(F1973="S","",F1973)))</f>
        <v>N40:2a</v>
      </c>
      <c r="B1973" s="15" t="s">
        <v>813</v>
      </c>
      <c r="C1973" s="15">
        <v>4.0</v>
      </c>
      <c r="D1973" s="15">
        <v>0.0</v>
      </c>
      <c r="E1973" s="8">
        <v>2.0</v>
      </c>
      <c r="F1973" s="8" t="s">
        <v>6</v>
      </c>
      <c r="G1973" s="15" t="s">
        <v>23</v>
      </c>
      <c r="H1973" s="15" t="s">
        <v>285</v>
      </c>
      <c r="I1973" s="15" t="s">
        <v>352</v>
      </c>
      <c r="J1973" s="16">
        <v>0.0</v>
      </c>
      <c r="K1973" s="21">
        <v>1691.0</v>
      </c>
      <c r="L1973" s="21">
        <v>804.0</v>
      </c>
      <c r="M1973" s="21">
        <v>1248.0</v>
      </c>
      <c r="N1973" s="18" t="s">
        <v>26</v>
      </c>
      <c r="O1973" s="13" t="s">
        <v>290</v>
      </c>
      <c r="P1973" s="5" t="s">
        <v>311</v>
      </c>
      <c r="Q1973" s="5" t="s">
        <v>57</v>
      </c>
      <c r="R1973" s="5" t="s">
        <v>276</v>
      </c>
      <c r="S1973" s="5" t="s">
        <v>47</v>
      </c>
      <c r="T1973" s="5" t="s">
        <v>26</v>
      </c>
      <c r="U1973" s="5" t="s">
        <v>26</v>
      </c>
    </row>
    <row r="1974" hidden="1">
      <c r="A1974" s="15" t="str">
        <f t="shared" si="293"/>
        <v>N40:2b</v>
      </c>
      <c r="B1974" s="15" t="s">
        <v>813</v>
      </c>
      <c r="C1974" s="15">
        <v>4.0</v>
      </c>
      <c r="D1974" s="15">
        <v>0.0</v>
      </c>
      <c r="E1974" s="8">
        <v>2.0</v>
      </c>
      <c r="F1974" s="8" t="s">
        <v>7</v>
      </c>
      <c r="G1974" s="15" t="s">
        <v>22</v>
      </c>
      <c r="H1974" s="15" t="s">
        <v>93</v>
      </c>
      <c r="I1974" s="15" t="s">
        <v>1042</v>
      </c>
      <c r="J1974" s="16">
        <v>7.0</v>
      </c>
      <c r="K1974" s="21">
        <v>-28.0</v>
      </c>
      <c r="L1974" s="21">
        <v>-40.0</v>
      </c>
      <c r="M1974" s="21">
        <v>-32.0</v>
      </c>
      <c r="N1974" s="18" t="s">
        <v>26</v>
      </c>
      <c r="O1974" s="13" t="s">
        <v>275</v>
      </c>
      <c r="P1974" s="5" t="s">
        <v>57</v>
      </c>
      <c r="Q1974" s="5" t="s">
        <v>276</v>
      </c>
      <c r="R1974" s="5" t="s">
        <v>276</v>
      </c>
      <c r="S1974" s="5" t="s">
        <v>57</v>
      </c>
      <c r="T1974" s="5" t="s">
        <v>26</v>
      </c>
      <c r="U1974" s="5" t="s">
        <v>26</v>
      </c>
    </row>
    <row r="1975" hidden="1">
      <c r="A1975" s="15" t="str">
        <f t="shared" si="293"/>
        <v>N40:2c</v>
      </c>
      <c r="B1975" s="15" t="s">
        <v>813</v>
      </c>
      <c r="C1975" s="15">
        <v>4.0</v>
      </c>
      <c r="D1975" s="15">
        <v>0.0</v>
      </c>
      <c r="E1975" s="8">
        <v>2.0</v>
      </c>
      <c r="F1975" s="8" t="s">
        <v>8</v>
      </c>
      <c r="G1975" s="15" t="s">
        <v>22</v>
      </c>
      <c r="H1975" s="15" t="s">
        <v>93</v>
      </c>
      <c r="I1975" s="15" t="s">
        <v>784</v>
      </c>
      <c r="J1975" s="16">
        <v>19.0</v>
      </c>
      <c r="K1975" s="21">
        <v>-156.0</v>
      </c>
      <c r="L1975" s="21">
        <v>-191.0</v>
      </c>
      <c r="M1975" s="21">
        <v>-175.0</v>
      </c>
      <c r="N1975" s="18" t="s">
        <v>26</v>
      </c>
      <c r="O1975" s="13" t="s">
        <v>275</v>
      </c>
      <c r="P1975" s="5" t="s">
        <v>37</v>
      </c>
      <c r="Q1975" s="5" t="s">
        <v>276</v>
      </c>
      <c r="R1975" s="5" t="s">
        <v>57</v>
      </c>
      <c r="S1975" s="5" t="s">
        <v>26</v>
      </c>
      <c r="T1975" s="5" t="s">
        <v>37</v>
      </c>
      <c r="U1975" s="5" t="s">
        <v>47</v>
      </c>
    </row>
    <row r="1976" hidden="1">
      <c r="A1976" s="15" t="str">
        <f t="shared" si="293"/>
        <v>N40:2d</v>
      </c>
      <c r="B1976" s="15" t="s">
        <v>813</v>
      </c>
      <c r="C1976" s="15">
        <v>4.0</v>
      </c>
      <c r="D1976" s="15">
        <v>0.0</v>
      </c>
      <c r="E1976" s="8">
        <v>2.0</v>
      </c>
      <c r="F1976" s="8" t="s">
        <v>9</v>
      </c>
      <c r="G1976" s="15" t="s">
        <v>22</v>
      </c>
      <c r="H1976" s="15" t="s">
        <v>91</v>
      </c>
      <c r="I1976" s="15" t="s">
        <v>1043</v>
      </c>
      <c r="J1976" s="16">
        <v>21.0</v>
      </c>
      <c r="K1976" s="21">
        <v>-239.0</v>
      </c>
      <c r="L1976" s="21">
        <v>-251.0</v>
      </c>
      <c r="M1976" s="21">
        <v>-245.0</v>
      </c>
      <c r="N1976" s="18" t="s">
        <v>26</v>
      </c>
      <c r="O1976" s="13" t="s">
        <v>379</v>
      </c>
      <c r="P1976" s="5" t="s">
        <v>37</v>
      </c>
      <c r="Q1976" s="5" t="s">
        <v>26</v>
      </c>
      <c r="R1976" s="5" t="s">
        <v>276</v>
      </c>
      <c r="S1976" s="5" t="s">
        <v>57</v>
      </c>
      <c r="T1976" s="5" t="s">
        <v>47</v>
      </c>
      <c r="U1976" s="5" t="s">
        <v>37</v>
      </c>
    </row>
    <row r="1977" hidden="1">
      <c r="A1977" s="15" t="str">
        <f t="shared" ref="A1977:A1978" si="294">if(OR(G1977="Secondary Relay",G1977="Prime Relay",G1977="Citadel Class Relay"),F1977,join("",if(B1977="East Rim","E",if(B1977="South Rim","S",if(B1977="West Rim","W","N"))),C1977,D1977,":",E1977,if(F1977="S","",F1977)))</f>
        <v>N40:2</v>
      </c>
      <c r="B1977" s="15" t="s">
        <v>813</v>
      </c>
      <c r="C1977" s="15">
        <v>4.0</v>
      </c>
      <c r="D1977" s="15">
        <v>0.0</v>
      </c>
      <c r="E1977" s="15">
        <v>2.0</v>
      </c>
      <c r="F1977" s="8" t="s">
        <v>302</v>
      </c>
      <c r="G1977" s="8" t="s">
        <v>303</v>
      </c>
      <c r="H1977" s="15" t="s">
        <v>278</v>
      </c>
      <c r="I1977" s="8" t="s">
        <v>981</v>
      </c>
      <c r="J1977" s="16"/>
      <c r="K1977" s="21"/>
      <c r="L1977" s="21"/>
      <c r="M1977" s="21"/>
      <c r="N1977" s="18"/>
      <c r="O1977" s="13"/>
      <c r="P1977" t="s">
        <v>57</v>
      </c>
      <c r="Q1977" t="s">
        <v>276</v>
      </c>
      <c r="R1977" t="s">
        <v>57</v>
      </c>
      <c r="S1977" t="s">
        <v>26</v>
      </c>
      <c r="T1977" t="s">
        <v>26</v>
      </c>
      <c r="U1977" t="s">
        <v>26</v>
      </c>
    </row>
    <row r="1978" hidden="1">
      <c r="A1978" s="15" t="str">
        <f t="shared" si="294"/>
        <v>N40:3a</v>
      </c>
      <c r="B1978" s="15" t="s">
        <v>813</v>
      </c>
      <c r="C1978" s="15">
        <v>4.0</v>
      </c>
      <c r="D1978" s="15">
        <v>0.0</v>
      </c>
      <c r="E1978" s="15">
        <v>3.0</v>
      </c>
      <c r="F1978" s="8" t="s">
        <v>6</v>
      </c>
      <c r="G1978" s="8" t="s">
        <v>23</v>
      </c>
      <c r="H1978" s="15" t="s">
        <v>278</v>
      </c>
      <c r="I1978" t="s">
        <v>694</v>
      </c>
      <c r="J1978" s="16">
        <v>0.0</v>
      </c>
      <c r="K1978" s="21">
        <v>907.0</v>
      </c>
      <c r="L1978" s="21">
        <v>82.0</v>
      </c>
      <c r="M1978" s="21">
        <v>494.0</v>
      </c>
      <c r="N1978" s="18" t="s">
        <v>26</v>
      </c>
      <c r="O1978" s="13" t="s">
        <v>323</v>
      </c>
      <c r="P1978" s="5" t="s">
        <v>276</v>
      </c>
      <c r="Q1978" s="5" t="s">
        <v>57</v>
      </c>
      <c r="R1978" s="5" t="s">
        <v>47</v>
      </c>
      <c r="S1978" s="5" t="s">
        <v>26</v>
      </c>
      <c r="T1978" s="5" t="s">
        <v>276</v>
      </c>
      <c r="U1978" s="5" t="s">
        <v>37</v>
      </c>
    </row>
    <row r="1979" hidden="1">
      <c r="A1979" s="15" t="str">
        <f t="shared" ref="A1979:A1980" si="295">if(OR(G1979="Secondary Relay",G1979="Prime Relay"),F1979,join("",if(B1979="East Rim","E",if(B1979="South Rim","S",if(B1979="West Rim","W","N"))),C1979,D1979,":",E1979,if(F1979="S","",F1979)))</f>
        <v>N40:3b</v>
      </c>
      <c r="B1979" s="15" t="s">
        <v>813</v>
      </c>
      <c r="C1979" s="15">
        <v>4.0</v>
      </c>
      <c r="D1979" s="15">
        <v>0.0</v>
      </c>
      <c r="E1979" s="15">
        <v>3.0</v>
      </c>
      <c r="F1979" s="8" t="s">
        <v>7</v>
      </c>
      <c r="G1979" s="8" t="s">
        <v>22</v>
      </c>
      <c r="H1979" s="15" t="s">
        <v>93</v>
      </c>
      <c r="I1979" t="s">
        <v>1044</v>
      </c>
      <c r="J1979" s="16">
        <v>18.0</v>
      </c>
      <c r="K1979" s="21">
        <v>-182.0</v>
      </c>
      <c r="L1979" s="21">
        <v>-195.0</v>
      </c>
      <c r="M1979" s="21">
        <v>-189.0</v>
      </c>
      <c r="N1979" s="18" t="s">
        <v>26</v>
      </c>
      <c r="O1979" s="13" t="s">
        <v>417</v>
      </c>
      <c r="P1979" s="5" t="s">
        <v>57</v>
      </c>
      <c r="Q1979" s="5" t="s">
        <v>276</v>
      </c>
      <c r="R1979" s="5" t="s">
        <v>276</v>
      </c>
      <c r="S1979" s="5" t="s">
        <v>26</v>
      </c>
      <c r="T1979" s="5" t="s">
        <v>37</v>
      </c>
      <c r="U1979" s="5" t="s">
        <v>276</v>
      </c>
    </row>
    <row r="1980" hidden="1">
      <c r="A1980" s="15" t="str">
        <f t="shared" si="295"/>
        <v>N40-N31 Primary Relay</v>
      </c>
      <c r="B1980" s="15" t="s">
        <v>813</v>
      </c>
      <c r="C1980" s="15">
        <v>4.0</v>
      </c>
      <c r="D1980" s="15">
        <v>0.0</v>
      </c>
      <c r="E1980" s="15">
        <v>3.0</v>
      </c>
      <c r="F1980" s="8" t="s">
        <v>1045</v>
      </c>
      <c r="G1980" s="8" t="s">
        <v>219</v>
      </c>
      <c r="H1980" s="15"/>
      <c r="I1980" s="8"/>
      <c r="J1980" s="16"/>
      <c r="K1980" s="21"/>
      <c r="L1980" s="21"/>
      <c r="M1980" s="21"/>
      <c r="N1980" s="18"/>
      <c r="O1980" s="13"/>
    </row>
    <row r="1981" hidden="1">
      <c r="A1981" s="15" t="str">
        <f>if(OR(G1981="Secondary Relay",G1981="Prime Relay",G1981="Citadel Class Relay"),F1981,join("",if(B1981="East Rim","E",if(B1981="South Rim","S",if(B1981="West Rim","W","N"))),C1981,D1981,":",E1981,if(F1981="S","",F1981)))</f>
        <v>N40:3</v>
      </c>
      <c r="B1981" s="15" t="s">
        <v>813</v>
      </c>
      <c r="C1981" s="15">
        <v>4.0</v>
      </c>
      <c r="D1981" s="15">
        <v>0.0</v>
      </c>
      <c r="E1981" s="15">
        <v>3.0</v>
      </c>
      <c r="F1981" s="8" t="s">
        <v>302</v>
      </c>
      <c r="G1981" s="8" t="s">
        <v>303</v>
      </c>
      <c r="H1981" s="15" t="s">
        <v>278</v>
      </c>
      <c r="I1981" s="8" t="s">
        <v>829</v>
      </c>
      <c r="J1981" s="16"/>
      <c r="K1981" s="21"/>
      <c r="L1981" s="21"/>
      <c r="M1981" s="21"/>
      <c r="N1981" s="18"/>
      <c r="O1981" s="13"/>
      <c r="P1981" t="s">
        <v>37</v>
      </c>
      <c r="Q1981" t="s">
        <v>37</v>
      </c>
      <c r="R1981" t="s">
        <v>26</v>
      </c>
      <c r="S1981" t="s">
        <v>37</v>
      </c>
      <c r="T1981" t="s">
        <v>26</v>
      </c>
      <c r="U1981" t="s">
        <v>26</v>
      </c>
    </row>
    <row r="1982" hidden="1">
      <c r="A1982" s="15" t="str">
        <f t="shared" ref="A1982:A1986" si="296">if(OR(G1982="Secondary Relay",G1982="Prime Relay"),F1982,join("",if(B1982="East Rim","E",if(B1982="South Rim","S",if(B1982="West Rim","W","N"))),C1982,D1982,":",E1982,if(F1982="S","",F1982)))</f>
        <v>N41:0a</v>
      </c>
      <c r="B1982" s="15" t="s">
        <v>813</v>
      </c>
      <c r="C1982" s="15">
        <v>4.0</v>
      </c>
      <c r="D1982" s="15">
        <v>1.0</v>
      </c>
      <c r="E1982" s="15">
        <v>0.0</v>
      </c>
      <c r="F1982" s="8" t="s">
        <v>6</v>
      </c>
      <c r="G1982" s="8" t="s">
        <v>23</v>
      </c>
      <c r="H1982" s="15" t="s">
        <v>88</v>
      </c>
      <c r="I1982" t="s">
        <v>639</v>
      </c>
      <c r="J1982" s="16">
        <v>0.0</v>
      </c>
      <c r="K1982" s="21">
        <v>1537.0</v>
      </c>
      <c r="L1982" s="21">
        <v>630.0</v>
      </c>
      <c r="M1982" s="21">
        <v>1085.0</v>
      </c>
      <c r="N1982" s="18" t="s">
        <v>26</v>
      </c>
      <c r="O1982" s="13" t="s">
        <v>329</v>
      </c>
      <c r="P1982" s="5" t="s">
        <v>57</v>
      </c>
      <c r="Q1982" s="5" t="s">
        <v>276</v>
      </c>
      <c r="R1982" s="5" t="s">
        <v>57</v>
      </c>
      <c r="S1982" s="5" t="s">
        <v>37</v>
      </c>
      <c r="T1982" s="5" t="s">
        <v>37</v>
      </c>
      <c r="U1982" s="5" t="s">
        <v>26</v>
      </c>
    </row>
    <row r="1983" hidden="1">
      <c r="A1983" s="15" t="str">
        <f t="shared" si="296"/>
        <v>N41:0b</v>
      </c>
      <c r="B1983" s="15" t="s">
        <v>813</v>
      </c>
      <c r="C1983" s="15">
        <v>4.0</v>
      </c>
      <c r="D1983" s="15">
        <v>1.0</v>
      </c>
      <c r="E1983" s="15">
        <v>0.0</v>
      </c>
      <c r="F1983" s="8" t="s">
        <v>7</v>
      </c>
      <c r="G1983" s="8" t="s">
        <v>23</v>
      </c>
      <c r="H1983" s="15" t="s">
        <v>93</v>
      </c>
      <c r="I1983" t="s">
        <v>1046</v>
      </c>
      <c r="J1983" s="16">
        <v>0.0</v>
      </c>
      <c r="K1983" s="21">
        <v>336.0</v>
      </c>
      <c r="L1983" s="21">
        <v>265.0</v>
      </c>
      <c r="M1983" s="21">
        <v>302.0</v>
      </c>
      <c r="N1983" s="18" t="s">
        <v>26</v>
      </c>
      <c r="O1983" s="13" t="s">
        <v>415</v>
      </c>
      <c r="P1983" s="5" t="s">
        <v>57</v>
      </c>
      <c r="Q1983" s="5" t="s">
        <v>57</v>
      </c>
      <c r="R1983" s="5" t="s">
        <v>57</v>
      </c>
      <c r="S1983" s="5" t="s">
        <v>47</v>
      </c>
      <c r="T1983" s="5" t="s">
        <v>26</v>
      </c>
      <c r="U1983" s="5" t="s">
        <v>26</v>
      </c>
    </row>
    <row r="1984" hidden="1">
      <c r="A1984" s="15" t="str">
        <f t="shared" si="296"/>
        <v>N41:0c</v>
      </c>
      <c r="B1984" s="15" t="s">
        <v>813</v>
      </c>
      <c r="C1984" s="15">
        <v>4.0</v>
      </c>
      <c r="D1984" s="15">
        <v>1.0</v>
      </c>
      <c r="E1984" s="15">
        <v>0.0</v>
      </c>
      <c r="F1984" s="8" t="s">
        <v>8</v>
      </c>
      <c r="G1984" s="8" t="s">
        <v>23</v>
      </c>
      <c r="H1984" s="15" t="s">
        <v>93</v>
      </c>
      <c r="I1984" t="s">
        <v>1047</v>
      </c>
      <c r="J1984" s="16">
        <v>0.0</v>
      </c>
      <c r="K1984" s="21">
        <v>246.0</v>
      </c>
      <c r="L1984" s="21">
        <v>-210.0</v>
      </c>
      <c r="M1984" s="21">
        <v>16.0</v>
      </c>
      <c r="N1984" s="18" t="s">
        <v>26</v>
      </c>
      <c r="O1984" s="13" t="s">
        <v>1048</v>
      </c>
      <c r="P1984" s="5" t="s">
        <v>37</v>
      </c>
      <c r="Q1984" s="5" t="s">
        <v>276</v>
      </c>
      <c r="R1984" s="5" t="s">
        <v>37</v>
      </c>
      <c r="S1984" s="5" t="s">
        <v>37</v>
      </c>
      <c r="T1984" s="5" t="s">
        <v>26</v>
      </c>
      <c r="U1984" s="5" t="s">
        <v>26</v>
      </c>
    </row>
    <row r="1985" hidden="1">
      <c r="A1985" s="15" t="str">
        <f t="shared" si="296"/>
        <v>N41:0d</v>
      </c>
      <c r="B1985" s="15" t="s">
        <v>813</v>
      </c>
      <c r="C1985" s="15">
        <v>4.0</v>
      </c>
      <c r="D1985" s="15">
        <v>1.0</v>
      </c>
      <c r="E1985" s="15">
        <v>0.0</v>
      </c>
      <c r="F1985" s="8" t="s">
        <v>9</v>
      </c>
      <c r="G1985" s="15" t="s">
        <v>22</v>
      </c>
      <c r="H1985" s="15" t="s">
        <v>93</v>
      </c>
      <c r="I1985" t="s">
        <v>481</v>
      </c>
      <c r="J1985" s="16">
        <v>2.0</v>
      </c>
      <c r="K1985" s="21">
        <v>-103.0</v>
      </c>
      <c r="L1985" s="21">
        <v>-123.0</v>
      </c>
      <c r="M1985" s="21">
        <v>-115.0</v>
      </c>
      <c r="N1985" s="18" t="s">
        <v>26</v>
      </c>
      <c r="O1985" s="13" t="s">
        <v>417</v>
      </c>
      <c r="P1985" s="5" t="s">
        <v>57</v>
      </c>
      <c r="Q1985" s="5" t="s">
        <v>311</v>
      </c>
      <c r="R1985" s="5" t="s">
        <v>57</v>
      </c>
      <c r="S1985" s="5" t="s">
        <v>57</v>
      </c>
      <c r="T1985" s="5" t="s">
        <v>26</v>
      </c>
      <c r="U1985" s="5" t="s">
        <v>26</v>
      </c>
    </row>
    <row r="1986" hidden="1">
      <c r="A1986" s="15" t="str">
        <f t="shared" si="296"/>
        <v>N41:0e</v>
      </c>
      <c r="B1986" s="15" t="s">
        <v>813</v>
      </c>
      <c r="C1986" s="15">
        <v>4.0</v>
      </c>
      <c r="D1986" s="15">
        <v>1.0</v>
      </c>
      <c r="E1986" s="15">
        <v>0.0</v>
      </c>
      <c r="F1986" s="8" t="s">
        <v>10</v>
      </c>
      <c r="G1986" s="8" t="s">
        <v>22</v>
      </c>
      <c r="H1986" s="15" t="s">
        <v>92</v>
      </c>
      <c r="I1986" t="s">
        <v>274</v>
      </c>
      <c r="J1986" s="16">
        <v>2.0</v>
      </c>
      <c r="K1986" s="21">
        <v>-105.0</v>
      </c>
      <c r="L1986" s="21">
        <v>-123.0</v>
      </c>
      <c r="M1986" s="21">
        <v>-112.0</v>
      </c>
      <c r="N1986" s="18" t="s">
        <v>26</v>
      </c>
      <c r="O1986" s="13" t="s">
        <v>310</v>
      </c>
      <c r="P1986" s="5" t="s">
        <v>37</v>
      </c>
      <c r="Q1986" s="5" t="s">
        <v>311</v>
      </c>
      <c r="R1986" s="5" t="s">
        <v>57</v>
      </c>
      <c r="S1986" s="5" t="s">
        <v>47</v>
      </c>
      <c r="T1986" s="5" t="s">
        <v>37</v>
      </c>
      <c r="U1986" s="5" t="s">
        <v>26</v>
      </c>
    </row>
    <row r="1987" hidden="1">
      <c r="A1987" s="15" t="str">
        <f t="shared" ref="A1987:A1988" si="297">if(OR(G1987="Secondary Relay",G1987="Prime Relay",G1987="Citadel Class Relay"),F1987,join("",if(B1987="East Rim","E",if(B1987="South Rim","S",if(B1987="West Rim","W","N"))),C1987,D1987,":",E1987,if(F1987="S","",F1987)))</f>
        <v>N41 Secondary Relay</v>
      </c>
      <c r="B1987" s="15" t="s">
        <v>813</v>
      </c>
      <c r="C1987" s="15">
        <v>4.0</v>
      </c>
      <c r="D1987" s="15">
        <v>1.0</v>
      </c>
      <c r="E1987" s="15">
        <v>0.0</v>
      </c>
      <c r="F1987" s="8" t="s">
        <v>1049</v>
      </c>
      <c r="G1987" s="8" t="s">
        <v>300</v>
      </c>
      <c r="H1987" s="15"/>
      <c r="J1987" s="16"/>
      <c r="K1987" s="21"/>
      <c r="L1987" s="21"/>
      <c r="M1987" s="21"/>
      <c r="N1987" s="18"/>
      <c r="O1987" s="13"/>
    </row>
    <row r="1988" hidden="1">
      <c r="A1988" s="15" t="str">
        <f t="shared" si="297"/>
        <v>N41:0</v>
      </c>
      <c r="B1988" s="15" t="s">
        <v>813</v>
      </c>
      <c r="C1988" s="15">
        <v>4.0</v>
      </c>
      <c r="D1988" s="15">
        <v>1.0</v>
      </c>
      <c r="E1988" s="15">
        <v>0.0</v>
      </c>
      <c r="F1988" s="8" t="s">
        <v>302</v>
      </c>
      <c r="G1988" s="8" t="s">
        <v>303</v>
      </c>
      <c r="H1988" s="15" t="s">
        <v>278</v>
      </c>
      <c r="I1988" s="8" t="s">
        <v>582</v>
      </c>
      <c r="J1988" s="16"/>
      <c r="K1988" s="21"/>
      <c r="L1988" s="21"/>
      <c r="M1988" s="21"/>
      <c r="N1988" s="18"/>
      <c r="O1988" s="13"/>
      <c r="P1988" t="s">
        <v>276</v>
      </c>
      <c r="Q1988" t="s">
        <v>311</v>
      </c>
      <c r="R1988" t="s">
        <v>57</v>
      </c>
      <c r="S1988" t="s">
        <v>47</v>
      </c>
      <c r="T1988" t="s">
        <v>26</v>
      </c>
      <c r="U1988" t="s">
        <v>26</v>
      </c>
    </row>
    <row r="1989" hidden="1">
      <c r="A1989" s="15" t="str">
        <f t="shared" ref="A1989:A1991" si="298">if(OR(G1989="Secondary Relay",G1989="Prime Relay"),F1989,join("",if(B1989="East Rim","E",if(B1989="South Rim","S",if(B1989="West Rim","W","N"))),C1989,D1989,":",E1989,if(F1989="S","",F1989)))</f>
        <v>N41:1a</v>
      </c>
      <c r="B1989" s="15" t="s">
        <v>813</v>
      </c>
      <c r="C1989" s="15">
        <v>4.0</v>
      </c>
      <c r="D1989" s="15">
        <v>1.0</v>
      </c>
      <c r="E1989" s="15">
        <v>1.0</v>
      </c>
      <c r="F1989" s="8" t="s">
        <v>6</v>
      </c>
      <c r="G1989" s="8" t="s">
        <v>23</v>
      </c>
      <c r="H1989" s="15" t="s">
        <v>291</v>
      </c>
      <c r="I1989" t="s">
        <v>621</v>
      </c>
      <c r="J1989" s="16">
        <v>1.0</v>
      </c>
      <c r="K1989" s="21">
        <v>301.0</v>
      </c>
      <c r="L1989" s="21">
        <v>248.0</v>
      </c>
      <c r="M1989" s="21">
        <v>276.0</v>
      </c>
      <c r="N1989" s="18" t="s">
        <v>26</v>
      </c>
      <c r="O1989" s="13" t="s">
        <v>293</v>
      </c>
      <c r="P1989" s="5" t="s">
        <v>47</v>
      </c>
      <c r="Q1989" s="5" t="s">
        <v>57</v>
      </c>
      <c r="R1989" s="5" t="s">
        <v>57</v>
      </c>
      <c r="S1989" s="5" t="s">
        <v>57</v>
      </c>
      <c r="T1989" s="5" t="s">
        <v>26</v>
      </c>
      <c r="U1989" s="5" t="s">
        <v>26</v>
      </c>
    </row>
    <row r="1990" hidden="1">
      <c r="A1990" s="15" t="str">
        <f t="shared" si="298"/>
        <v>N41:1b</v>
      </c>
      <c r="B1990" s="15" t="s">
        <v>813</v>
      </c>
      <c r="C1990" s="15">
        <v>4.0</v>
      </c>
      <c r="D1990" s="15">
        <v>1.0</v>
      </c>
      <c r="E1990" s="15">
        <v>1.0</v>
      </c>
      <c r="F1990" s="8" t="s">
        <v>7</v>
      </c>
      <c r="G1990" s="8" t="s">
        <v>22</v>
      </c>
      <c r="H1990" s="15" t="s">
        <v>93</v>
      </c>
      <c r="I1990" t="s">
        <v>1050</v>
      </c>
      <c r="J1990" s="16">
        <v>17.0</v>
      </c>
      <c r="K1990" s="21">
        <v>-57.0</v>
      </c>
      <c r="L1990" s="21">
        <v>-82.0</v>
      </c>
      <c r="M1990" s="21">
        <v>-69.0</v>
      </c>
      <c r="N1990" s="18" t="s">
        <v>26</v>
      </c>
      <c r="O1990" s="13" t="s">
        <v>354</v>
      </c>
      <c r="P1990" s="5" t="s">
        <v>276</v>
      </c>
      <c r="Q1990" s="5" t="s">
        <v>57</v>
      </c>
      <c r="R1990" s="5" t="s">
        <v>57</v>
      </c>
      <c r="S1990" s="5" t="s">
        <v>57</v>
      </c>
      <c r="T1990" s="5" t="s">
        <v>47</v>
      </c>
      <c r="U1990" s="5" t="s">
        <v>26</v>
      </c>
    </row>
    <row r="1991" hidden="1">
      <c r="A1991" s="15" t="str">
        <f t="shared" si="298"/>
        <v>N41:1c</v>
      </c>
      <c r="B1991" s="15" t="s">
        <v>813</v>
      </c>
      <c r="C1991" s="15">
        <v>4.0</v>
      </c>
      <c r="D1991" s="15">
        <v>1.0</v>
      </c>
      <c r="E1991" s="15">
        <v>1.0</v>
      </c>
      <c r="F1991" s="8" t="s">
        <v>8</v>
      </c>
      <c r="G1991" s="8" t="s">
        <v>22</v>
      </c>
      <c r="H1991" s="15" t="s">
        <v>92</v>
      </c>
      <c r="I1991" t="s">
        <v>355</v>
      </c>
      <c r="J1991" s="16">
        <v>4.0</v>
      </c>
      <c r="K1991" s="21">
        <v>-80.0</v>
      </c>
      <c r="L1991" s="21">
        <v>-83.0</v>
      </c>
      <c r="M1991" s="21">
        <v>-81.0</v>
      </c>
      <c r="N1991" s="18" t="s">
        <v>26</v>
      </c>
      <c r="O1991" s="13" t="s">
        <v>323</v>
      </c>
      <c r="P1991" s="5" t="s">
        <v>276</v>
      </c>
      <c r="Q1991" s="5" t="s">
        <v>276</v>
      </c>
      <c r="R1991" s="5" t="s">
        <v>276</v>
      </c>
      <c r="S1991" s="5" t="s">
        <v>37</v>
      </c>
      <c r="T1991" s="5" t="s">
        <v>47</v>
      </c>
      <c r="U1991" s="5" t="s">
        <v>26</v>
      </c>
    </row>
    <row r="1992" hidden="1">
      <c r="A1992" s="15" t="str">
        <f>if(OR(G1992="Secondary Relay",G1992="Prime Relay",G1992="Citadel Class Relay"),F1992,join("",if(B1992="East Rim","E",if(B1992="South Rim","S",if(B1992="West Rim","W","N"))),C1992,D1992,":",E1992,if(F1992="S","",F1992)))</f>
        <v>N41:1</v>
      </c>
      <c r="B1992" s="15" t="s">
        <v>813</v>
      </c>
      <c r="C1992" s="15">
        <v>4.0</v>
      </c>
      <c r="D1992" s="15">
        <v>1.0</v>
      </c>
      <c r="E1992" s="15">
        <v>1.0</v>
      </c>
      <c r="F1992" s="8" t="s">
        <v>302</v>
      </c>
      <c r="G1992" s="8" t="s">
        <v>303</v>
      </c>
      <c r="H1992" s="15" t="s">
        <v>278</v>
      </c>
      <c r="I1992" s="8" t="s">
        <v>368</v>
      </c>
      <c r="J1992" s="16"/>
      <c r="K1992" s="21"/>
      <c r="L1992" s="21"/>
      <c r="M1992" s="21"/>
      <c r="N1992" s="18"/>
      <c r="O1992" s="13"/>
      <c r="P1992" t="s">
        <v>26</v>
      </c>
      <c r="Q1992" t="s">
        <v>47</v>
      </c>
      <c r="R1992" t="s">
        <v>37</v>
      </c>
      <c r="S1992" t="s">
        <v>276</v>
      </c>
      <c r="T1992" t="s">
        <v>26</v>
      </c>
      <c r="U1992" t="s">
        <v>37</v>
      </c>
    </row>
    <row r="1993" hidden="1">
      <c r="A1993" s="15" t="str">
        <f t="shared" ref="A1993:A1997" si="299">if(OR(G1993="Secondary Relay",G1993="Prime Relay"),F1993,join("",if(B1993="East Rim","E",if(B1993="South Rim","S",if(B1993="West Rim","W","N"))),C1993,D1993,":",E1993,if(F1993="S","",F1993)))</f>
        <v>N42:0a</v>
      </c>
      <c r="B1993" s="15" t="s">
        <v>813</v>
      </c>
      <c r="C1993" s="15">
        <v>4.0</v>
      </c>
      <c r="D1993" s="15">
        <v>2.0</v>
      </c>
      <c r="E1993" s="15">
        <v>0.0</v>
      </c>
      <c r="F1993" s="8" t="s">
        <v>6</v>
      </c>
      <c r="G1993" s="8" t="s">
        <v>23</v>
      </c>
      <c r="H1993" s="15" t="s">
        <v>278</v>
      </c>
      <c r="I1993" t="s">
        <v>699</v>
      </c>
      <c r="J1993" s="16">
        <v>2.0</v>
      </c>
      <c r="K1993" s="21">
        <v>232.0</v>
      </c>
      <c r="L1993" s="21">
        <v>162.0</v>
      </c>
      <c r="M1993" s="21">
        <v>199.0</v>
      </c>
      <c r="N1993" s="18" t="s">
        <v>26</v>
      </c>
      <c r="O1993" s="13" t="s">
        <v>307</v>
      </c>
      <c r="P1993" s="5" t="s">
        <v>37</v>
      </c>
      <c r="Q1993" s="5" t="s">
        <v>276</v>
      </c>
      <c r="R1993" s="5" t="s">
        <v>57</v>
      </c>
      <c r="S1993" s="5" t="s">
        <v>26</v>
      </c>
      <c r="T1993" s="5" t="s">
        <v>26</v>
      </c>
      <c r="U1993" s="5" t="s">
        <v>26</v>
      </c>
    </row>
    <row r="1994" hidden="1">
      <c r="A1994" s="15" t="str">
        <f t="shared" si="299"/>
        <v>N42:0b</v>
      </c>
      <c r="B1994" s="15" t="s">
        <v>813</v>
      </c>
      <c r="C1994" s="15">
        <v>4.0</v>
      </c>
      <c r="D1994" s="15">
        <v>2.0</v>
      </c>
      <c r="E1994" s="15">
        <v>0.0</v>
      </c>
      <c r="F1994" s="8" t="s">
        <v>7</v>
      </c>
      <c r="G1994" s="8" t="s">
        <v>22</v>
      </c>
      <c r="H1994" s="15" t="s">
        <v>92</v>
      </c>
      <c r="I1994" t="s">
        <v>385</v>
      </c>
      <c r="J1994" s="16">
        <v>5.0</v>
      </c>
      <c r="K1994" s="21">
        <v>-24.0</v>
      </c>
      <c r="L1994" s="21">
        <v>-88.0</v>
      </c>
      <c r="M1994" s="21">
        <v>-56.0</v>
      </c>
      <c r="N1994" s="18" t="s">
        <v>26</v>
      </c>
      <c r="O1994" s="13" t="s">
        <v>329</v>
      </c>
      <c r="P1994" s="5" t="s">
        <v>57</v>
      </c>
      <c r="Q1994" s="5" t="s">
        <v>57</v>
      </c>
      <c r="R1994" s="5" t="s">
        <v>37</v>
      </c>
      <c r="S1994" s="5" t="s">
        <v>26</v>
      </c>
      <c r="T1994" s="5" t="s">
        <v>26</v>
      </c>
      <c r="U1994" s="5" t="s">
        <v>26</v>
      </c>
    </row>
    <row r="1995" hidden="1">
      <c r="A1995" s="15" t="str">
        <f t="shared" si="299"/>
        <v>N42:0c</v>
      </c>
      <c r="B1995" s="15" t="s">
        <v>813</v>
      </c>
      <c r="C1995" s="15">
        <v>4.0</v>
      </c>
      <c r="D1995" s="15">
        <v>2.0</v>
      </c>
      <c r="E1995" s="15">
        <v>0.0</v>
      </c>
      <c r="F1995" s="8" t="s">
        <v>8</v>
      </c>
      <c r="G1995" s="8" t="s">
        <v>22</v>
      </c>
      <c r="H1995" s="15" t="s">
        <v>90</v>
      </c>
      <c r="I1995" t="s">
        <v>693</v>
      </c>
      <c r="J1995" s="16">
        <v>5.0</v>
      </c>
      <c r="K1995" s="21">
        <v>-126.0</v>
      </c>
      <c r="L1995" s="21">
        <v>-145.0</v>
      </c>
      <c r="M1995" s="21">
        <v>-134.0</v>
      </c>
      <c r="N1995" s="18" t="s">
        <v>26</v>
      </c>
      <c r="O1995" s="13" t="s">
        <v>290</v>
      </c>
      <c r="P1995" s="5" t="s">
        <v>57</v>
      </c>
      <c r="Q1995" s="5" t="s">
        <v>37</v>
      </c>
      <c r="R1995" s="5" t="s">
        <v>57</v>
      </c>
      <c r="S1995" s="5" t="s">
        <v>276</v>
      </c>
      <c r="T1995" s="5" t="s">
        <v>311</v>
      </c>
      <c r="U1995" s="5" t="s">
        <v>26</v>
      </c>
    </row>
    <row r="1996" hidden="1">
      <c r="A1996" s="15" t="str">
        <f t="shared" si="299"/>
        <v>N42:0d</v>
      </c>
      <c r="B1996" s="15" t="s">
        <v>813</v>
      </c>
      <c r="C1996" s="15">
        <v>4.0</v>
      </c>
      <c r="D1996" s="15">
        <v>2.0</v>
      </c>
      <c r="E1996" s="15">
        <v>0.0</v>
      </c>
      <c r="F1996" s="8" t="s">
        <v>9</v>
      </c>
      <c r="G1996" s="8" t="s">
        <v>22</v>
      </c>
      <c r="H1996" s="15" t="s">
        <v>91</v>
      </c>
      <c r="I1996" t="s">
        <v>344</v>
      </c>
      <c r="J1996" s="16">
        <v>8.0</v>
      </c>
      <c r="K1996" s="21">
        <v>-183.0</v>
      </c>
      <c r="L1996" s="21">
        <v>-223.0</v>
      </c>
      <c r="M1996" s="21">
        <v>-204.0</v>
      </c>
      <c r="N1996" s="18" t="s">
        <v>26</v>
      </c>
      <c r="O1996" s="13" t="s">
        <v>293</v>
      </c>
      <c r="P1996" s="5" t="s">
        <v>57</v>
      </c>
      <c r="Q1996" s="5" t="s">
        <v>57</v>
      </c>
      <c r="R1996" s="5" t="s">
        <v>57</v>
      </c>
      <c r="S1996" s="5" t="s">
        <v>26</v>
      </c>
      <c r="T1996" s="5" t="s">
        <v>311</v>
      </c>
      <c r="U1996" s="5" t="s">
        <v>26</v>
      </c>
    </row>
    <row r="1997" hidden="1">
      <c r="A1997" s="15" t="str">
        <f t="shared" si="299"/>
        <v>N42:0e</v>
      </c>
      <c r="B1997" s="15" t="s">
        <v>813</v>
      </c>
      <c r="C1997" s="15">
        <v>4.0</v>
      </c>
      <c r="D1997" s="15">
        <v>2.0</v>
      </c>
      <c r="E1997" s="15">
        <v>0.0</v>
      </c>
      <c r="F1997" s="8" t="s">
        <v>10</v>
      </c>
      <c r="G1997" s="8" t="s">
        <v>22</v>
      </c>
      <c r="H1997" s="15" t="s">
        <v>93</v>
      </c>
      <c r="I1997" t="s">
        <v>612</v>
      </c>
      <c r="J1997" s="16">
        <v>11.0</v>
      </c>
      <c r="K1997" s="21">
        <v>-222.0</v>
      </c>
      <c r="L1997" s="21">
        <v>-239.0</v>
      </c>
      <c r="M1997" s="21">
        <v>-232.0</v>
      </c>
      <c r="N1997" s="18" t="s">
        <v>26</v>
      </c>
      <c r="O1997" s="13" t="s">
        <v>354</v>
      </c>
      <c r="P1997" s="5" t="s">
        <v>276</v>
      </c>
      <c r="Q1997" s="5" t="s">
        <v>57</v>
      </c>
      <c r="R1997" s="5" t="s">
        <v>57</v>
      </c>
      <c r="S1997" s="5" t="s">
        <v>26</v>
      </c>
      <c r="T1997" s="5" t="s">
        <v>26</v>
      </c>
      <c r="U1997" s="5" t="s">
        <v>26</v>
      </c>
    </row>
    <row r="1998" hidden="1">
      <c r="A1998" s="15" t="str">
        <f t="shared" ref="A1998:A1999" si="300">if(OR(G1998="Secondary Relay",G1998="Prime Relay",G1998="Citadel Class Relay"),F1998,join("",if(B1998="East Rim","E",if(B1998="South Rim","S",if(B1998="West Rim","W","N"))),C1998,D1998,":",E1998,if(F1998="S","",F1998)))</f>
        <v>N42 Secondary Relay</v>
      </c>
      <c r="B1998" s="15" t="s">
        <v>813</v>
      </c>
      <c r="C1998" s="15">
        <v>4.0</v>
      </c>
      <c r="D1998" s="15">
        <v>2.0</v>
      </c>
      <c r="E1998" s="15">
        <v>0.0</v>
      </c>
      <c r="F1998" s="8" t="s">
        <v>1051</v>
      </c>
      <c r="G1998" s="8" t="s">
        <v>300</v>
      </c>
      <c r="H1998" s="15"/>
      <c r="I1998" s="8" t="s">
        <v>819</v>
      </c>
      <c r="J1998" s="16"/>
      <c r="K1998" s="21"/>
      <c r="L1998" s="21"/>
      <c r="M1998" s="21"/>
      <c r="N1998" s="18"/>
      <c r="O1998" s="13"/>
    </row>
    <row r="1999" hidden="1">
      <c r="A1999" s="15" t="str">
        <f t="shared" si="300"/>
        <v>N42:0</v>
      </c>
      <c r="B1999" s="15" t="s">
        <v>813</v>
      </c>
      <c r="C1999" s="15">
        <v>4.0</v>
      </c>
      <c r="D1999" s="15">
        <v>2.0</v>
      </c>
      <c r="E1999" s="15">
        <v>0.0</v>
      </c>
      <c r="F1999" s="8" t="s">
        <v>302</v>
      </c>
      <c r="G1999" s="8" t="s">
        <v>303</v>
      </c>
      <c r="H1999" s="15" t="s">
        <v>278</v>
      </c>
      <c r="I1999" s="8" t="s">
        <v>597</v>
      </c>
      <c r="J1999" s="16"/>
      <c r="K1999" s="21"/>
      <c r="L1999" s="21"/>
      <c r="M1999" s="21"/>
      <c r="N1999" s="18"/>
      <c r="O1999" s="13"/>
      <c r="P1999" t="s">
        <v>276</v>
      </c>
      <c r="Q1999" t="s">
        <v>37</v>
      </c>
      <c r="R1999" t="s">
        <v>57</v>
      </c>
      <c r="S1999" t="s">
        <v>311</v>
      </c>
      <c r="T1999" t="s">
        <v>26</v>
      </c>
      <c r="U1999" t="s">
        <v>26</v>
      </c>
    </row>
    <row r="2000" hidden="1">
      <c r="A2000" s="15" t="str">
        <f t="shared" ref="A2000:A2005" si="301">if(OR(G2000="Secondary Relay",G2000="Prime Relay"),F2000,join("",if(B2000="East Rim","E",if(B2000="South Rim","S",if(B2000="West Rim","W","N"))),C2000,D2000,":",E2000,if(F2000="S","",F2000)))</f>
        <v>N42:1a</v>
      </c>
      <c r="B2000" s="15" t="s">
        <v>813</v>
      </c>
      <c r="C2000" s="15">
        <v>4.0</v>
      </c>
      <c r="D2000" s="15">
        <v>2.0</v>
      </c>
      <c r="E2000" s="15">
        <v>1.0</v>
      </c>
      <c r="F2000" s="8" t="s">
        <v>6</v>
      </c>
      <c r="G2000" s="8" t="s">
        <v>23</v>
      </c>
      <c r="H2000" s="15" t="s">
        <v>291</v>
      </c>
      <c r="I2000" t="s">
        <v>401</v>
      </c>
      <c r="J2000" s="16">
        <v>0.0</v>
      </c>
      <c r="K2000" s="21">
        <v>792.0</v>
      </c>
      <c r="L2000" s="21">
        <v>645.0</v>
      </c>
      <c r="M2000" s="21">
        <v>717.0</v>
      </c>
      <c r="N2000" s="18" t="s">
        <v>26</v>
      </c>
      <c r="O2000" s="13" t="s">
        <v>293</v>
      </c>
      <c r="P2000" s="5" t="s">
        <v>311</v>
      </c>
      <c r="Q2000" s="5" t="s">
        <v>276</v>
      </c>
      <c r="R2000" s="5" t="s">
        <v>57</v>
      </c>
      <c r="S2000" s="5" t="s">
        <v>276</v>
      </c>
      <c r="T2000" s="5" t="s">
        <v>47</v>
      </c>
      <c r="U2000" s="5" t="s">
        <v>26</v>
      </c>
    </row>
    <row r="2001" hidden="1">
      <c r="A2001" s="15" t="str">
        <f t="shared" si="301"/>
        <v>N42:1b</v>
      </c>
      <c r="B2001" s="15" t="s">
        <v>813</v>
      </c>
      <c r="C2001" s="15">
        <v>4.0</v>
      </c>
      <c r="D2001" s="15">
        <v>2.0</v>
      </c>
      <c r="E2001" s="15">
        <v>1.0</v>
      </c>
      <c r="F2001" s="8" t="s">
        <v>7</v>
      </c>
      <c r="G2001" s="8" t="s">
        <v>23</v>
      </c>
      <c r="H2001" s="15" t="s">
        <v>93</v>
      </c>
      <c r="I2001" t="s">
        <v>381</v>
      </c>
      <c r="J2001" s="16">
        <v>1.0</v>
      </c>
      <c r="K2001" s="21">
        <v>169.0</v>
      </c>
      <c r="L2001" s="21">
        <v>-206.0</v>
      </c>
      <c r="M2001" s="21">
        <v>-20.0</v>
      </c>
      <c r="N2001" s="18" t="s">
        <v>26</v>
      </c>
      <c r="O2001" s="13" t="s">
        <v>336</v>
      </c>
      <c r="P2001" s="5" t="s">
        <v>311</v>
      </c>
      <c r="Q2001" s="5" t="s">
        <v>57</v>
      </c>
      <c r="R2001" s="5" t="s">
        <v>276</v>
      </c>
      <c r="S2001" s="5" t="s">
        <v>47</v>
      </c>
      <c r="T2001" s="5" t="s">
        <v>47</v>
      </c>
      <c r="U2001" s="5" t="s">
        <v>26</v>
      </c>
    </row>
    <row r="2002" hidden="1">
      <c r="A2002" s="15" t="str">
        <f t="shared" si="301"/>
        <v>N42:1c</v>
      </c>
      <c r="B2002" s="15" t="s">
        <v>813</v>
      </c>
      <c r="C2002" s="15">
        <v>4.0</v>
      </c>
      <c r="D2002" s="15">
        <v>2.0</v>
      </c>
      <c r="E2002" s="15">
        <v>1.0</v>
      </c>
      <c r="F2002" s="8" t="s">
        <v>8</v>
      </c>
      <c r="G2002" s="8" t="s">
        <v>24</v>
      </c>
      <c r="H2002" s="15" t="s">
        <v>87</v>
      </c>
      <c r="I2002" t="s">
        <v>1052</v>
      </c>
      <c r="J2002" s="16">
        <v>1.0</v>
      </c>
      <c r="K2002" s="21">
        <v>24.0</v>
      </c>
      <c r="L2002" s="21">
        <v>24.0</v>
      </c>
      <c r="M2002" s="21">
        <v>23.0</v>
      </c>
      <c r="N2002" s="18">
        <v>0.51</v>
      </c>
      <c r="O2002" s="13" t="s">
        <v>290</v>
      </c>
      <c r="P2002" s="5" t="s">
        <v>276</v>
      </c>
      <c r="Q2002" s="5" t="s">
        <v>276</v>
      </c>
      <c r="R2002" s="5" t="s">
        <v>57</v>
      </c>
      <c r="S2002" s="5" t="s">
        <v>26</v>
      </c>
      <c r="T2002" s="5" t="s">
        <v>57</v>
      </c>
      <c r="U2002" s="5" t="s">
        <v>26</v>
      </c>
    </row>
    <row r="2003" hidden="1">
      <c r="A2003" s="15" t="str">
        <f t="shared" si="301"/>
        <v>N42:1d</v>
      </c>
      <c r="B2003" s="15" t="s">
        <v>813</v>
      </c>
      <c r="C2003" s="15">
        <v>4.0</v>
      </c>
      <c r="D2003" s="15">
        <v>2.0</v>
      </c>
      <c r="E2003" s="15">
        <v>1.0</v>
      </c>
      <c r="F2003" s="8" t="s">
        <v>9</v>
      </c>
      <c r="G2003" s="8" t="s">
        <v>24</v>
      </c>
      <c r="H2003" s="15" t="s">
        <v>285</v>
      </c>
      <c r="I2003" t="s">
        <v>418</v>
      </c>
      <c r="J2003" s="16">
        <v>2.0</v>
      </c>
      <c r="K2003" s="21">
        <v>11.0</v>
      </c>
      <c r="L2003" s="21">
        <v>8.0</v>
      </c>
      <c r="M2003" s="21">
        <v>11.0</v>
      </c>
      <c r="N2003" s="18">
        <v>0.1</v>
      </c>
      <c r="O2003" s="13" t="s">
        <v>391</v>
      </c>
      <c r="P2003" s="5" t="s">
        <v>57</v>
      </c>
      <c r="Q2003" s="5" t="s">
        <v>276</v>
      </c>
      <c r="R2003" s="5" t="s">
        <v>37</v>
      </c>
      <c r="S2003" s="5" t="s">
        <v>26</v>
      </c>
      <c r="T2003" s="5" t="s">
        <v>47</v>
      </c>
      <c r="U2003" s="5" t="s">
        <v>26</v>
      </c>
    </row>
    <row r="2004" hidden="1">
      <c r="A2004" s="15" t="str">
        <f t="shared" si="301"/>
        <v>N42:1e</v>
      </c>
      <c r="B2004" s="15" t="s">
        <v>813</v>
      </c>
      <c r="C2004" s="15">
        <v>4.0</v>
      </c>
      <c r="D2004" s="15">
        <v>2.0</v>
      </c>
      <c r="E2004" s="15">
        <v>1.0</v>
      </c>
      <c r="F2004" s="8" t="s">
        <v>10</v>
      </c>
      <c r="G2004" s="8" t="s">
        <v>22</v>
      </c>
      <c r="H2004" s="15" t="s">
        <v>93</v>
      </c>
      <c r="I2004" t="s">
        <v>1053</v>
      </c>
      <c r="J2004" s="16">
        <v>16.0</v>
      </c>
      <c r="K2004" s="21">
        <v>-158.0</v>
      </c>
      <c r="L2004" s="21">
        <v>-177.0</v>
      </c>
      <c r="M2004" s="21">
        <v>-170.0</v>
      </c>
      <c r="N2004" s="18" t="s">
        <v>26</v>
      </c>
      <c r="O2004" s="13" t="s">
        <v>287</v>
      </c>
      <c r="P2004" s="5" t="s">
        <v>276</v>
      </c>
      <c r="Q2004" s="5" t="s">
        <v>276</v>
      </c>
      <c r="R2004" s="5" t="s">
        <v>57</v>
      </c>
      <c r="S2004" s="5" t="s">
        <v>37</v>
      </c>
      <c r="T2004" s="5" t="s">
        <v>47</v>
      </c>
      <c r="U2004" s="5" t="s">
        <v>37</v>
      </c>
    </row>
    <row r="2005" hidden="1">
      <c r="A2005" s="15" t="str">
        <f t="shared" si="301"/>
        <v>N42:1f</v>
      </c>
      <c r="B2005" s="15" t="s">
        <v>813</v>
      </c>
      <c r="C2005" s="15">
        <v>4.0</v>
      </c>
      <c r="D2005" s="15">
        <v>2.0</v>
      </c>
      <c r="E2005" s="15">
        <v>1.0</v>
      </c>
      <c r="F2005" s="8" t="s">
        <v>11</v>
      </c>
      <c r="G2005" s="8" t="s">
        <v>22</v>
      </c>
      <c r="H2005" s="15" t="s">
        <v>91</v>
      </c>
      <c r="I2005" t="s">
        <v>1054</v>
      </c>
      <c r="J2005" s="16">
        <v>18.0</v>
      </c>
      <c r="K2005" s="21">
        <v>-223.0</v>
      </c>
      <c r="L2005" s="21">
        <v>-242.0</v>
      </c>
      <c r="M2005" s="21">
        <v>-231.0</v>
      </c>
      <c r="N2005" s="18" t="s">
        <v>26</v>
      </c>
      <c r="O2005" s="13" t="s">
        <v>379</v>
      </c>
      <c r="P2005" s="5" t="s">
        <v>276</v>
      </c>
      <c r="Q2005" s="5" t="s">
        <v>57</v>
      </c>
      <c r="R2005" s="5" t="s">
        <v>26</v>
      </c>
      <c r="S2005" s="5" t="s">
        <v>57</v>
      </c>
      <c r="T2005" s="5" t="s">
        <v>57</v>
      </c>
      <c r="U2005" s="5" t="s">
        <v>26</v>
      </c>
    </row>
    <row r="2006" hidden="1">
      <c r="A2006" s="15" t="str">
        <f>if(OR(G2006="Secondary Relay",G2006="Prime Relay",G2006="Citadel Class Relay"),F2006,join("",if(B2006="East Rim","E",if(B2006="South Rim","S",if(B2006="West Rim","W","N"))),C2006,D2006,":",E2006,if(F2006="S","",F2006)))</f>
        <v>N42:1</v>
      </c>
      <c r="B2006" s="15" t="s">
        <v>813</v>
      </c>
      <c r="C2006" s="15">
        <v>4.0</v>
      </c>
      <c r="D2006" s="15">
        <v>2.0</v>
      </c>
      <c r="E2006" s="15">
        <v>1.0</v>
      </c>
      <c r="F2006" s="8" t="s">
        <v>302</v>
      </c>
      <c r="G2006" s="8" t="s">
        <v>303</v>
      </c>
      <c r="H2006" s="15" t="s">
        <v>278</v>
      </c>
      <c r="I2006" s="8" t="s">
        <v>829</v>
      </c>
      <c r="J2006" s="16"/>
      <c r="K2006" s="21"/>
      <c r="L2006" s="21"/>
      <c r="M2006" s="21"/>
      <c r="N2006" s="18"/>
      <c r="O2006" s="13"/>
      <c r="P2006" t="s">
        <v>57</v>
      </c>
      <c r="Q2006" t="s">
        <v>311</v>
      </c>
      <c r="R2006" t="s">
        <v>57</v>
      </c>
      <c r="S2006" t="s">
        <v>37</v>
      </c>
      <c r="T2006" t="s">
        <v>26</v>
      </c>
      <c r="U2006" t="s">
        <v>26</v>
      </c>
    </row>
    <row r="2007" hidden="1">
      <c r="A2007" s="15" t="str">
        <f t="shared" ref="A2007:A2013" si="302">if(OR(G2007="Secondary Relay",G2007="Prime Relay"),F2007,join("",if(B2007="East Rim","E",if(B2007="South Rim","S",if(B2007="West Rim","W","N"))),C2007,D2007,":",E2007,if(F2007="S","",F2007)))</f>
        <v>N42:2a</v>
      </c>
      <c r="B2007" s="15" t="s">
        <v>813</v>
      </c>
      <c r="C2007" s="15">
        <v>4.0</v>
      </c>
      <c r="D2007" s="15">
        <v>2.0</v>
      </c>
      <c r="E2007" s="15">
        <v>2.0</v>
      </c>
      <c r="F2007" s="8" t="s">
        <v>6</v>
      </c>
      <c r="G2007" s="8" t="s">
        <v>23</v>
      </c>
      <c r="H2007" s="15" t="s">
        <v>93</v>
      </c>
      <c r="I2007" t="s">
        <v>578</v>
      </c>
      <c r="J2007" s="16">
        <v>2.0</v>
      </c>
      <c r="K2007" s="21">
        <v>568.0</v>
      </c>
      <c r="L2007" s="21">
        <v>535.0</v>
      </c>
      <c r="M2007" s="21">
        <v>550.0</v>
      </c>
      <c r="N2007" s="18" t="s">
        <v>26</v>
      </c>
      <c r="O2007" s="13" t="s">
        <v>284</v>
      </c>
      <c r="P2007" s="5" t="s">
        <v>57</v>
      </c>
      <c r="Q2007" s="5" t="s">
        <v>57</v>
      </c>
      <c r="R2007" s="5" t="s">
        <v>311</v>
      </c>
      <c r="S2007" s="5" t="s">
        <v>37</v>
      </c>
      <c r="T2007" s="5" t="s">
        <v>26</v>
      </c>
      <c r="U2007" s="5" t="s">
        <v>37</v>
      </c>
    </row>
    <row r="2008" hidden="1">
      <c r="A2008" s="15" t="str">
        <f t="shared" si="302"/>
        <v>N42:2b</v>
      </c>
      <c r="B2008" s="15" t="s">
        <v>813</v>
      </c>
      <c r="C2008" s="15">
        <v>4.0</v>
      </c>
      <c r="D2008" s="15">
        <v>2.0</v>
      </c>
      <c r="E2008" s="15">
        <v>2.0</v>
      </c>
      <c r="F2008" s="8" t="s">
        <v>7</v>
      </c>
      <c r="G2008" s="8" t="s">
        <v>23</v>
      </c>
      <c r="H2008" s="15" t="s">
        <v>93</v>
      </c>
      <c r="I2008" t="s">
        <v>1055</v>
      </c>
      <c r="J2008" s="16">
        <v>0.0</v>
      </c>
      <c r="K2008" s="21">
        <v>237.0</v>
      </c>
      <c r="L2008" s="21">
        <v>139.0</v>
      </c>
      <c r="M2008" s="21">
        <v>188.0</v>
      </c>
      <c r="N2008" s="18" t="s">
        <v>26</v>
      </c>
      <c r="O2008" s="13" t="s">
        <v>384</v>
      </c>
      <c r="P2008" s="5" t="s">
        <v>276</v>
      </c>
      <c r="Q2008" s="5" t="s">
        <v>57</v>
      </c>
      <c r="R2008" s="5" t="s">
        <v>57</v>
      </c>
      <c r="S2008" s="5" t="s">
        <v>37</v>
      </c>
      <c r="T2008" s="5" t="s">
        <v>26</v>
      </c>
      <c r="U2008" s="5" t="s">
        <v>26</v>
      </c>
    </row>
    <row r="2009" hidden="1">
      <c r="A2009" s="15" t="str">
        <f t="shared" si="302"/>
        <v>N42:2c</v>
      </c>
      <c r="B2009" s="15" t="s">
        <v>813</v>
      </c>
      <c r="C2009" s="15">
        <v>4.0</v>
      </c>
      <c r="D2009" s="15">
        <v>2.0</v>
      </c>
      <c r="E2009" s="15">
        <v>2.0</v>
      </c>
      <c r="F2009" s="8" t="s">
        <v>8</v>
      </c>
      <c r="G2009" s="8" t="s">
        <v>22</v>
      </c>
      <c r="H2009" s="15" t="s">
        <v>92</v>
      </c>
      <c r="I2009" t="s">
        <v>456</v>
      </c>
      <c r="J2009" s="16">
        <v>6.0</v>
      </c>
      <c r="K2009" s="21">
        <v>-114.0</v>
      </c>
      <c r="L2009" s="21">
        <v>-166.0</v>
      </c>
      <c r="M2009" s="21">
        <v>-139.0</v>
      </c>
      <c r="N2009" s="18" t="s">
        <v>26</v>
      </c>
      <c r="O2009" s="13" t="s">
        <v>315</v>
      </c>
      <c r="P2009" s="5" t="s">
        <v>57</v>
      </c>
      <c r="Q2009" s="5" t="s">
        <v>276</v>
      </c>
      <c r="R2009" s="5" t="s">
        <v>276</v>
      </c>
      <c r="S2009" s="5" t="s">
        <v>276</v>
      </c>
      <c r="T2009" s="5" t="s">
        <v>37</v>
      </c>
      <c r="U2009" s="5" t="s">
        <v>26</v>
      </c>
    </row>
    <row r="2010" hidden="1">
      <c r="A2010" s="15" t="str">
        <f t="shared" si="302"/>
        <v>N42:2d</v>
      </c>
      <c r="B2010" s="15" t="s">
        <v>813</v>
      </c>
      <c r="C2010" s="15">
        <v>4.0</v>
      </c>
      <c r="D2010" s="15">
        <v>2.0</v>
      </c>
      <c r="E2010" s="15">
        <v>2.0</v>
      </c>
      <c r="F2010" s="8" t="s">
        <v>9</v>
      </c>
      <c r="G2010" s="8" t="s">
        <v>22</v>
      </c>
      <c r="H2010" s="15" t="s">
        <v>89</v>
      </c>
      <c r="I2010" t="s">
        <v>456</v>
      </c>
      <c r="J2010" s="16">
        <v>9.0</v>
      </c>
      <c r="K2010" s="21">
        <v>-136.0</v>
      </c>
      <c r="L2010" s="21">
        <v>-171.0</v>
      </c>
      <c r="M2010" s="21">
        <v>-154.0</v>
      </c>
      <c r="N2010" s="18" t="s">
        <v>26</v>
      </c>
      <c r="O2010" s="13" t="s">
        <v>419</v>
      </c>
      <c r="P2010" s="5" t="s">
        <v>57</v>
      </c>
      <c r="Q2010" s="5" t="s">
        <v>57</v>
      </c>
      <c r="R2010" s="5" t="s">
        <v>276</v>
      </c>
      <c r="S2010" s="5" t="s">
        <v>47</v>
      </c>
      <c r="T2010" s="5" t="s">
        <v>26</v>
      </c>
      <c r="U2010" s="5" t="s">
        <v>26</v>
      </c>
    </row>
    <row r="2011" hidden="1">
      <c r="A2011" s="15" t="str">
        <f t="shared" si="302"/>
        <v>N42:2e</v>
      </c>
      <c r="B2011" s="15" t="s">
        <v>813</v>
      </c>
      <c r="C2011" s="15">
        <v>4.0</v>
      </c>
      <c r="D2011" s="15">
        <v>2.0</v>
      </c>
      <c r="E2011" s="15">
        <v>2.0</v>
      </c>
      <c r="F2011" s="8" t="s">
        <v>10</v>
      </c>
      <c r="G2011" s="8" t="s">
        <v>22</v>
      </c>
      <c r="H2011" s="15" t="s">
        <v>93</v>
      </c>
      <c r="I2011" t="s">
        <v>518</v>
      </c>
      <c r="J2011" s="16">
        <v>6.0</v>
      </c>
      <c r="K2011" s="21">
        <v>-162.0</v>
      </c>
      <c r="L2011" s="21">
        <v>-212.0</v>
      </c>
      <c r="M2011" s="21">
        <v>-185.0</v>
      </c>
      <c r="N2011" s="18" t="s">
        <v>26</v>
      </c>
      <c r="O2011" s="13" t="s">
        <v>386</v>
      </c>
      <c r="P2011" s="5" t="s">
        <v>276</v>
      </c>
      <c r="Q2011" s="5" t="s">
        <v>276</v>
      </c>
      <c r="R2011" s="5" t="s">
        <v>57</v>
      </c>
      <c r="S2011" s="5" t="s">
        <v>47</v>
      </c>
      <c r="T2011" s="5" t="s">
        <v>26</v>
      </c>
      <c r="U2011" s="5" t="s">
        <v>37</v>
      </c>
    </row>
    <row r="2012" hidden="1">
      <c r="A2012" s="15" t="str">
        <f t="shared" si="302"/>
        <v>N42:2f</v>
      </c>
      <c r="B2012" s="15" t="s">
        <v>813</v>
      </c>
      <c r="C2012" s="15">
        <v>4.0</v>
      </c>
      <c r="D2012" s="15">
        <v>2.0</v>
      </c>
      <c r="E2012" s="15">
        <v>2.0</v>
      </c>
      <c r="F2012" s="8" t="s">
        <v>11</v>
      </c>
      <c r="G2012" s="8" t="s">
        <v>22</v>
      </c>
      <c r="H2012" s="15" t="s">
        <v>93</v>
      </c>
      <c r="I2012" t="s">
        <v>1056</v>
      </c>
      <c r="J2012" s="16">
        <v>8.0</v>
      </c>
      <c r="K2012" s="21">
        <v>-180.0</v>
      </c>
      <c r="L2012" s="21">
        <v>-189.0</v>
      </c>
      <c r="M2012" s="21">
        <v>-184.0</v>
      </c>
      <c r="N2012" s="18" t="s">
        <v>26</v>
      </c>
      <c r="O2012" s="13" t="s">
        <v>417</v>
      </c>
      <c r="P2012" s="5" t="s">
        <v>57</v>
      </c>
      <c r="Q2012" s="5" t="s">
        <v>276</v>
      </c>
      <c r="R2012" s="5" t="s">
        <v>57</v>
      </c>
      <c r="S2012" s="5" t="s">
        <v>37</v>
      </c>
      <c r="T2012" s="5" t="s">
        <v>26</v>
      </c>
      <c r="U2012" s="5" t="s">
        <v>26</v>
      </c>
    </row>
    <row r="2013" hidden="1">
      <c r="A2013" s="15" t="str">
        <f t="shared" si="302"/>
        <v>N42:2g</v>
      </c>
      <c r="B2013" s="15" t="s">
        <v>813</v>
      </c>
      <c r="C2013" s="15">
        <v>4.0</v>
      </c>
      <c r="D2013" s="15">
        <v>2.0</v>
      </c>
      <c r="E2013" s="15">
        <v>2.0</v>
      </c>
      <c r="F2013" s="8" t="s">
        <v>12</v>
      </c>
      <c r="G2013" s="8" t="s">
        <v>22</v>
      </c>
      <c r="H2013" s="15" t="s">
        <v>93</v>
      </c>
      <c r="I2013" t="s">
        <v>1057</v>
      </c>
      <c r="J2013" s="16">
        <v>4.0</v>
      </c>
      <c r="K2013" s="21">
        <v>-203.0</v>
      </c>
      <c r="L2013" s="21">
        <v>-259.0</v>
      </c>
      <c r="M2013" s="21">
        <v>-233.0</v>
      </c>
      <c r="N2013" s="18" t="s">
        <v>26</v>
      </c>
      <c r="O2013" s="13" t="s">
        <v>354</v>
      </c>
      <c r="P2013" s="5" t="s">
        <v>276</v>
      </c>
      <c r="Q2013" s="5" t="s">
        <v>57</v>
      </c>
      <c r="R2013" s="5" t="s">
        <v>57</v>
      </c>
      <c r="S2013" s="5" t="s">
        <v>47</v>
      </c>
      <c r="T2013" s="5" t="s">
        <v>26</v>
      </c>
      <c r="U2013" s="5" t="s">
        <v>26</v>
      </c>
    </row>
    <row r="2014" hidden="1">
      <c r="A2014" s="15" t="str">
        <f>if(OR(G2014="Secondary Relay",G2014="Prime Relay",G2014="Citadel Class Relay"),F2014,join("",if(B2014="East Rim","E",if(B2014="South Rim","S",if(B2014="West Rim","W","N"))),C2014,D2014,":",E2014,if(F2014="S","",F2014)))</f>
        <v>N42:2</v>
      </c>
      <c r="B2014" s="15" t="s">
        <v>813</v>
      </c>
      <c r="C2014" s="15">
        <v>4.0</v>
      </c>
      <c r="D2014" s="15">
        <v>2.0</v>
      </c>
      <c r="E2014" s="15">
        <v>2.0</v>
      </c>
      <c r="F2014" s="8" t="s">
        <v>302</v>
      </c>
      <c r="G2014" s="8" t="s">
        <v>303</v>
      </c>
      <c r="H2014" s="15" t="s">
        <v>443</v>
      </c>
      <c r="I2014" s="8" t="s">
        <v>1058</v>
      </c>
      <c r="J2014" s="16"/>
      <c r="K2014" s="21"/>
      <c r="L2014" s="21"/>
      <c r="M2014" s="21"/>
      <c r="N2014" s="18"/>
      <c r="O2014" s="13"/>
      <c r="P2014" t="s">
        <v>57</v>
      </c>
      <c r="Q2014" t="s">
        <v>57</v>
      </c>
      <c r="R2014" t="s">
        <v>57</v>
      </c>
      <c r="S2014" t="s">
        <v>37</v>
      </c>
      <c r="T2014" t="s">
        <v>26</v>
      </c>
      <c r="U2014" t="s">
        <v>26</v>
      </c>
    </row>
    <row r="2015" hidden="1">
      <c r="A2015" s="15" t="str">
        <f t="shared" ref="A2015:A2022" si="303">if(OR(G2015="Secondary Relay",G2015="Prime Relay"),F2015,join("",if(B2015="East Rim","E",if(B2015="South Rim","S",if(B2015="West Rim","W","N"))),C2015,D2015,":",E2015,if(F2015="S","",F2015)))</f>
        <v>N43:0a</v>
      </c>
      <c r="B2015" s="15" t="s">
        <v>813</v>
      </c>
      <c r="C2015" s="15">
        <v>4.0</v>
      </c>
      <c r="D2015" s="15">
        <v>3.0</v>
      </c>
      <c r="E2015" s="15">
        <v>0.0</v>
      </c>
      <c r="F2015" s="8" t="s">
        <v>6</v>
      </c>
      <c r="G2015" s="8" t="s">
        <v>23</v>
      </c>
      <c r="H2015" s="15" t="s">
        <v>288</v>
      </c>
      <c r="I2015" t="s">
        <v>425</v>
      </c>
      <c r="J2015" s="16">
        <v>1.0</v>
      </c>
      <c r="K2015" s="21">
        <v>1007.0</v>
      </c>
      <c r="L2015" s="21">
        <v>834.0</v>
      </c>
      <c r="M2015" s="21">
        <v>920.0</v>
      </c>
      <c r="N2015" s="18" t="s">
        <v>26</v>
      </c>
      <c r="O2015" s="13" t="s">
        <v>282</v>
      </c>
      <c r="P2015" s="5" t="s">
        <v>57</v>
      </c>
      <c r="Q2015" s="5" t="s">
        <v>57</v>
      </c>
      <c r="R2015" s="5" t="s">
        <v>311</v>
      </c>
      <c r="S2015" s="5" t="s">
        <v>26</v>
      </c>
      <c r="T2015" s="5" t="s">
        <v>276</v>
      </c>
      <c r="U2015" s="5" t="s">
        <v>26</v>
      </c>
    </row>
    <row r="2016" hidden="1">
      <c r="A2016" s="15" t="str">
        <f t="shared" si="303"/>
        <v>N43:0b</v>
      </c>
      <c r="B2016" s="15" t="s">
        <v>813</v>
      </c>
      <c r="C2016" s="15">
        <v>4.0</v>
      </c>
      <c r="D2016" s="15">
        <v>3.0</v>
      </c>
      <c r="E2016" s="15">
        <v>0.0</v>
      </c>
      <c r="F2016" s="8" t="s">
        <v>7</v>
      </c>
      <c r="G2016" s="8" t="s">
        <v>23</v>
      </c>
      <c r="H2016" s="15" t="s">
        <v>278</v>
      </c>
      <c r="I2016" t="s">
        <v>450</v>
      </c>
      <c r="J2016" s="16">
        <v>0.0</v>
      </c>
      <c r="K2016" s="21">
        <v>355.0</v>
      </c>
      <c r="L2016" s="21">
        <v>344.0</v>
      </c>
      <c r="M2016" s="21">
        <v>348.0</v>
      </c>
      <c r="N2016" s="18" t="s">
        <v>26</v>
      </c>
      <c r="O2016" s="13" t="s">
        <v>313</v>
      </c>
      <c r="P2016" s="5" t="s">
        <v>276</v>
      </c>
      <c r="Q2016" s="5" t="s">
        <v>57</v>
      </c>
      <c r="R2016" s="5" t="s">
        <v>57</v>
      </c>
      <c r="S2016" s="5" t="s">
        <v>311</v>
      </c>
      <c r="T2016" s="5" t="s">
        <v>47</v>
      </c>
      <c r="U2016" s="5" t="s">
        <v>37</v>
      </c>
    </row>
    <row r="2017" hidden="1">
      <c r="A2017" s="15" t="str">
        <f t="shared" si="303"/>
        <v>N43:0c</v>
      </c>
      <c r="B2017" s="15" t="s">
        <v>813</v>
      </c>
      <c r="C2017" s="15">
        <v>4.0</v>
      </c>
      <c r="D2017" s="15">
        <v>3.0</v>
      </c>
      <c r="E2017" s="15">
        <v>0.0</v>
      </c>
      <c r="F2017" s="8" t="s">
        <v>8</v>
      </c>
      <c r="G2017" s="8" t="s">
        <v>23</v>
      </c>
      <c r="H2017" s="15" t="s">
        <v>278</v>
      </c>
      <c r="I2017" t="s">
        <v>626</v>
      </c>
      <c r="J2017" s="16">
        <v>0.0</v>
      </c>
      <c r="K2017" s="21">
        <v>307.0</v>
      </c>
      <c r="L2017" s="21">
        <v>261.0</v>
      </c>
      <c r="M2017" s="21">
        <v>282.0</v>
      </c>
      <c r="N2017" s="18" t="s">
        <v>26</v>
      </c>
      <c r="O2017" s="13" t="s">
        <v>332</v>
      </c>
      <c r="P2017" s="5" t="s">
        <v>57</v>
      </c>
      <c r="Q2017" s="5" t="s">
        <v>57</v>
      </c>
      <c r="R2017" s="5" t="s">
        <v>57</v>
      </c>
      <c r="S2017" s="5" t="s">
        <v>37</v>
      </c>
      <c r="T2017" s="5" t="s">
        <v>26</v>
      </c>
      <c r="U2017" s="5" t="s">
        <v>26</v>
      </c>
    </row>
    <row r="2018" hidden="1">
      <c r="A2018" s="15" t="str">
        <f t="shared" si="303"/>
        <v>N43:0d</v>
      </c>
      <c r="B2018" s="15" t="s">
        <v>813</v>
      </c>
      <c r="C2018" s="15">
        <v>4.0</v>
      </c>
      <c r="D2018" s="15">
        <v>3.0</v>
      </c>
      <c r="E2018" s="15">
        <v>0.0</v>
      </c>
      <c r="F2018" s="8" t="s">
        <v>9</v>
      </c>
      <c r="G2018" s="8" t="s">
        <v>23</v>
      </c>
      <c r="H2018" s="15" t="s">
        <v>87</v>
      </c>
      <c r="I2018" t="s">
        <v>1059</v>
      </c>
      <c r="J2018" s="16">
        <v>1.0</v>
      </c>
      <c r="K2018" s="21">
        <v>141.0</v>
      </c>
      <c r="L2018" s="21">
        <v>61.0</v>
      </c>
      <c r="M2018" s="21">
        <v>103.0</v>
      </c>
      <c r="N2018" s="18">
        <v>0.47</v>
      </c>
      <c r="O2018" s="13" t="s">
        <v>313</v>
      </c>
      <c r="P2018" s="5" t="s">
        <v>57</v>
      </c>
      <c r="Q2018" s="5" t="s">
        <v>57</v>
      </c>
      <c r="R2018" s="5" t="s">
        <v>47</v>
      </c>
      <c r="S2018" s="5" t="s">
        <v>37</v>
      </c>
      <c r="T2018" s="5" t="s">
        <v>37</v>
      </c>
      <c r="U2018" s="5" t="s">
        <v>26</v>
      </c>
    </row>
    <row r="2019" hidden="1">
      <c r="A2019" s="15" t="str">
        <f t="shared" si="303"/>
        <v>N43:0e</v>
      </c>
      <c r="B2019" s="15" t="s">
        <v>813</v>
      </c>
      <c r="C2019" s="15">
        <v>4.0</v>
      </c>
      <c r="D2019" s="15">
        <v>3.0</v>
      </c>
      <c r="E2019" s="15">
        <v>0.0</v>
      </c>
      <c r="F2019" s="8" t="s">
        <v>10</v>
      </c>
      <c r="G2019" s="8" t="s">
        <v>23</v>
      </c>
      <c r="H2019" s="15" t="s">
        <v>278</v>
      </c>
      <c r="I2019" t="s">
        <v>792</v>
      </c>
      <c r="J2019" s="16">
        <v>0.0</v>
      </c>
      <c r="K2019" s="21">
        <v>99.0</v>
      </c>
      <c r="L2019" s="21">
        <v>96.0</v>
      </c>
      <c r="M2019" s="21">
        <v>97.0</v>
      </c>
      <c r="N2019" s="18">
        <v>0.2</v>
      </c>
      <c r="O2019" s="13" t="s">
        <v>419</v>
      </c>
      <c r="P2019" s="5" t="s">
        <v>276</v>
      </c>
      <c r="Q2019" s="5" t="s">
        <v>57</v>
      </c>
      <c r="R2019" s="5" t="s">
        <v>57</v>
      </c>
      <c r="S2019" s="5" t="s">
        <v>26</v>
      </c>
      <c r="T2019" s="5" t="s">
        <v>26</v>
      </c>
      <c r="U2019" s="5" t="s">
        <v>26</v>
      </c>
    </row>
    <row r="2020" hidden="1">
      <c r="A2020" s="15" t="str">
        <f t="shared" si="303"/>
        <v>N43:0f</v>
      </c>
      <c r="B2020" s="15" t="s">
        <v>813</v>
      </c>
      <c r="C2020" s="15">
        <v>4.0</v>
      </c>
      <c r="D2020" s="15">
        <v>3.0</v>
      </c>
      <c r="E2020" s="15">
        <v>0.0</v>
      </c>
      <c r="F2020" s="8" t="s">
        <v>11</v>
      </c>
      <c r="G2020" s="8" t="s">
        <v>23</v>
      </c>
      <c r="H2020" s="15" t="s">
        <v>278</v>
      </c>
      <c r="I2020" t="s">
        <v>489</v>
      </c>
      <c r="J2020" s="16">
        <v>0.0</v>
      </c>
      <c r="K2020" s="21">
        <v>9.0</v>
      </c>
      <c r="L2020" s="21">
        <v>-42.0</v>
      </c>
      <c r="M2020" s="21">
        <v>-15.0</v>
      </c>
      <c r="N2020" s="18" t="s">
        <v>26</v>
      </c>
      <c r="O2020" s="13" t="s">
        <v>1060</v>
      </c>
      <c r="P2020" s="5" t="s">
        <v>276</v>
      </c>
      <c r="Q2020" s="5" t="s">
        <v>37</v>
      </c>
      <c r="R2020" s="5" t="s">
        <v>276</v>
      </c>
      <c r="S2020" s="5" t="s">
        <v>26</v>
      </c>
      <c r="T2020" s="5" t="s">
        <v>311</v>
      </c>
      <c r="U2020" s="5" t="s">
        <v>26</v>
      </c>
    </row>
    <row r="2021" hidden="1">
      <c r="A2021" s="15" t="str">
        <f t="shared" si="303"/>
        <v>N43:0g</v>
      </c>
      <c r="B2021" s="15" t="s">
        <v>813</v>
      </c>
      <c r="C2021" s="15">
        <v>4.0</v>
      </c>
      <c r="D2021" s="15">
        <v>3.0</v>
      </c>
      <c r="E2021" s="15">
        <v>0.0</v>
      </c>
      <c r="F2021" s="8" t="s">
        <v>12</v>
      </c>
      <c r="G2021" s="8" t="s">
        <v>22</v>
      </c>
      <c r="H2021" s="15" t="s">
        <v>93</v>
      </c>
      <c r="I2021" t="s">
        <v>1061</v>
      </c>
      <c r="J2021" s="16">
        <v>20.0</v>
      </c>
      <c r="K2021" s="21">
        <v>-182.0</v>
      </c>
      <c r="L2021" s="21">
        <v>-197.0</v>
      </c>
      <c r="M2021" s="21">
        <v>-190.0</v>
      </c>
      <c r="N2021" s="18" t="s">
        <v>26</v>
      </c>
      <c r="O2021" s="13" t="s">
        <v>284</v>
      </c>
      <c r="P2021" s="5" t="s">
        <v>57</v>
      </c>
      <c r="Q2021" s="5" t="s">
        <v>276</v>
      </c>
      <c r="R2021" s="5" t="s">
        <v>57</v>
      </c>
      <c r="S2021" s="5" t="s">
        <v>47</v>
      </c>
      <c r="T2021" s="5" t="s">
        <v>37</v>
      </c>
      <c r="U2021" s="5" t="s">
        <v>26</v>
      </c>
    </row>
    <row r="2022" hidden="1">
      <c r="A2022" s="15" t="str">
        <f t="shared" si="303"/>
        <v>N43:0h</v>
      </c>
      <c r="B2022" s="15" t="s">
        <v>813</v>
      </c>
      <c r="C2022" s="15">
        <v>4.0</v>
      </c>
      <c r="D2022" s="15">
        <v>3.0</v>
      </c>
      <c r="E2022" s="15">
        <v>0.0</v>
      </c>
      <c r="F2022" s="8" t="s">
        <v>13</v>
      </c>
      <c r="G2022" s="8" t="s">
        <v>22</v>
      </c>
      <c r="H2022" s="15" t="s">
        <v>92</v>
      </c>
      <c r="I2022" t="s">
        <v>456</v>
      </c>
      <c r="J2022" s="16">
        <v>1.0</v>
      </c>
      <c r="K2022" s="21">
        <v>-186.0</v>
      </c>
      <c r="L2022" s="21">
        <v>-198.0</v>
      </c>
      <c r="M2022" s="21">
        <v>-191.0</v>
      </c>
      <c r="N2022" s="18" t="s">
        <v>26</v>
      </c>
      <c r="O2022" s="13" t="s">
        <v>419</v>
      </c>
      <c r="P2022" s="5" t="s">
        <v>37</v>
      </c>
      <c r="Q2022" s="5" t="s">
        <v>276</v>
      </c>
      <c r="R2022" s="5" t="s">
        <v>57</v>
      </c>
      <c r="S2022" s="5" t="s">
        <v>26</v>
      </c>
      <c r="T2022" s="5" t="s">
        <v>311</v>
      </c>
      <c r="U2022" s="5" t="s">
        <v>26</v>
      </c>
    </row>
    <row r="2023" hidden="1">
      <c r="A2023" s="15" t="str">
        <f t="shared" ref="A2023:A2024" si="304">if(OR(G2023="Secondary Relay",G2023="Prime Relay",G2023="Citadel Class Relay"),F2023,join("",if(B2023="East Rim","E",if(B2023="South Rim","S",if(B2023="West Rim","W","N"))),C2023,D2023,":",E2023,if(F2023="S","",F2023)))</f>
        <v>N43 Secondary Relay</v>
      </c>
      <c r="B2023" s="15" t="s">
        <v>813</v>
      </c>
      <c r="C2023" s="15">
        <v>4.0</v>
      </c>
      <c r="D2023" s="15">
        <v>3.0</v>
      </c>
      <c r="E2023" s="15">
        <v>0.0</v>
      </c>
      <c r="F2023" s="8" t="s">
        <v>1062</v>
      </c>
      <c r="G2023" s="8" t="s">
        <v>300</v>
      </c>
      <c r="H2023" s="15"/>
      <c r="I2023" s="8" t="s">
        <v>819</v>
      </c>
      <c r="J2023" s="16"/>
      <c r="K2023" s="21"/>
      <c r="L2023" s="21"/>
      <c r="M2023" s="21"/>
      <c r="N2023" s="18"/>
      <c r="O2023" s="13"/>
    </row>
    <row r="2024" hidden="1">
      <c r="A2024" s="15" t="str">
        <f t="shared" si="304"/>
        <v>N43:0</v>
      </c>
      <c r="B2024" s="15" t="s">
        <v>813</v>
      </c>
      <c r="C2024" s="15">
        <v>4.0</v>
      </c>
      <c r="D2024" s="15">
        <v>3.0</v>
      </c>
      <c r="E2024" s="15">
        <v>0.0</v>
      </c>
      <c r="F2024" s="8" t="s">
        <v>302</v>
      </c>
      <c r="G2024" s="8" t="s">
        <v>303</v>
      </c>
      <c r="H2024" s="15" t="s">
        <v>554</v>
      </c>
      <c r="I2024" s="8" t="s">
        <v>1063</v>
      </c>
      <c r="J2024" s="16"/>
      <c r="K2024" s="21"/>
      <c r="L2024" s="21"/>
      <c r="M2024" s="21"/>
      <c r="N2024" s="18"/>
      <c r="O2024" s="13"/>
      <c r="P2024" t="s">
        <v>26</v>
      </c>
      <c r="Q2024" t="s">
        <v>276</v>
      </c>
      <c r="R2024" t="s">
        <v>57</v>
      </c>
      <c r="S2024" t="s">
        <v>37</v>
      </c>
      <c r="T2024" t="s">
        <v>26</v>
      </c>
      <c r="U2024" t="s">
        <v>26</v>
      </c>
    </row>
    <row r="2025" hidden="1">
      <c r="A2025" s="15" t="str">
        <f t="shared" ref="A2025:A2027" si="305">if(OR(G2025="Secondary Relay",G2025="Prime Relay"),F2025,join("",if(B2025="East Rim","E",if(B2025="South Rim","S",if(B2025="West Rim","W","N"))),C2025,D2025,":",E2025,if(F2025="S","",F2025)))</f>
        <v>N43:1a</v>
      </c>
      <c r="B2025" s="15" t="s">
        <v>813</v>
      </c>
      <c r="C2025" s="15">
        <v>4.0</v>
      </c>
      <c r="D2025" s="15">
        <v>3.0</v>
      </c>
      <c r="E2025" s="15">
        <v>1.0</v>
      </c>
      <c r="F2025" s="8" t="s">
        <v>6</v>
      </c>
      <c r="G2025" s="8" t="s">
        <v>22</v>
      </c>
      <c r="H2025" s="15" t="s">
        <v>93</v>
      </c>
      <c r="I2025" t="s">
        <v>1064</v>
      </c>
      <c r="J2025" s="16">
        <v>14.0</v>
      </c>
      <c r="K2025" s="21">
        <v>-38.0</v>
      </c>
      <c r="L2025" s="21">
        <v>-98.0</v>
      </c>
      <c r="M2025" s="21">
        <v>-69.0</v>
      </c>
      <c r="N2025" s="18" t="s">
        <v>26</v>
      </c>
      <c r="O2025" s="13" t="s">
        <v>415</v>
      </c>
      <c r="P2025" s="5" t="s">
        <v>276</v>
      </c>
      <c r="Q2025" s="5" t="s">
        <v>57</v>
      </c>
      <c r="R2025" s="5" t="s">
        <v>57</v>
      </c>
      <c r="S2025" s="5" t="s">
        <v>26</v>
      </c>
      <c r="T2025" s="5" t="s">
        <v>276</v>
      </c>
      <c r="U2025" s="5" t="s">
        <v>37</v>
      </c>
    </row>
    <row r="2026" hidden="1">
      <c r="A2026" s="15" t="str">
        <f t="shared" si="305"/>
        <v>N43:1b</v>
      </c>
      <c r="B2026" s="15" t="s">
        <v>813</v>
      </c>
      <c r="C2026" s="15">
        <v>4.0</v>
      </c>
      <c r="D2026" s="15">
        <v>3.0</v>
      </c>
      <c r="E2026" s="15">
        <v>1.0</v>
      </c>
      <c r="F2026" s="8" t="s">
        <v>7</v>
      </c>
      <c r="G2026" s="8" t="s">
        <v>22</v>
      </c>
      <c r="H2026" s="15" t="s">
        <v>92</v>
      </c>
      <c r="I2026" t="s">
        <v>416</v>
      </c>
      <c r="J2026" s="16">
        <v>2.0</v>
      </c>
      <c r="K2026" s="21">
        <v>-124.0</v>
      </c>
      <c r="L2026" s="21">
        <v>-132.0</v>
      </c>
      <c r="M2026" s="21">
        <v>-127.0</v>
      </c>
      <c r="N2026" s="18" t="s">
        <v>26</v>
      </c>
      <c r="O2026" s="13" t="s">
        <v>284</v>
      </c>
      <c r="P2026" s="5" t="s">
        <v>276</v>
      </c>
      <c r="Q2026" s="5" t="s">
        <v>276</v>
      </c>
      <c r="R2026" s="5" t="s">
        <v>276</v>
      </c>
      <c r="S2026" s="5" t="s">
        <v>26</v>
      </c>
      <c r="T2026" s="5" t="s">
        <v>26</v>
      </c>
      <c r="U2026" s="5" t="s">
        <v>26</v>
      </c>
    </row>
    <row r="2027" hidden="1">
      <c r="A2027" s="15" t="str">
        <f t="shared" si="305"/>
        <v>N43:1c</v>
      </c>
      <c r="B2027" s="15" t="s">
        <v>813</v>
      </c>
      <c r="C2027" s="15">
        <v>4.0</v>
      </c>
      <c r="D2027" s="15">
        <v>3.0</v>
      </c>
      <c r="E2027" s="15">
        <v>1.0</v>
      </c>
      <c r="F2027" s="8" t="s">
        <v>8</v>
      </c>
      <c r="G2027" s="8" t="s">
        <v>22</v>
      </c>
      <c r="H2027" s="15" t="s">
        <v>93</v>
      </c>
      <c r="I2027" t="s">
        <v>1065</v>
      </c>
      <c r="J2027" s="16">
        <v>16.0</v>
      </c>
      <c r="K2027" s="21">
        <v>-166.0</v>
      </c>
      <c r="L2027" s="21">
        <v>-223.0</v>
      </c>
      <c r="M2027" s="21">
        <v>-193.0</v>
      </c>
      <c r="N2027" s="18" t="s">
        <v>26</v>
      </c>
      <c r="O2027" s="13" t="s">
        <v>287</v>
      </c>
      <c r="P2027" s="5" t="s">
        <v>311</v>
      </c>
      <c r="Q2027" s="5" t="s">
        <v>276</v>
      </c>
      <c r="R2027" s="5" t="s">
        <v>47</v>
      </c>
      <c r="S2027" s="5" t="s">
        <v>26</v>
      </c>
      <c r="T2027" s="5" t="s">
        <v>47</v>
      </c>
      <c r="U2027" s="5" t="s">
        <v>311</v>
      </c>
    </row>
    <row r="2028" hidden="1">
      <c r="A2028" s="15" t="str">
        <f>if(OR(G2028="Secondary Relay",G2028="Prime Relay",G2028="Citadel Class Relay"),F2028,join("",if(B2028="East Rim","E",if(B2028="South Rim","S",if(B2028="West Rim","W","N"))),C2028,D2028,":",E2028,if(F2028="S","",F2028)))</f>
        <v>N43:1</v>
      </c>
      <c r="B2028" s="15" t="s">
        <v>813</v>
      </c>
      <c r="C2028" s="15">
        <v>4.0</v>
      </c>
      <c r="D2028" s="15">
        <v>3.0</v>
      </c>
      <c r="E2028" s="15">
        <v>1.0</v>
      </c>
      <c r="F2028" s="8" t="s">
        <v>302</v>
      </c>
      <c r="G2028" s="8" t="s">
        <v>303</v>
      </c>
      <c r="H2028" s="15" t="s">
        <v>288</v>
      </c>
      <c r="I2028" s="8" t="s">
        <v>447</v>
      </c>
      <c r="J2028" s="16"/>
      <c r="K2028" s="21"/>
      <c r="L2028" s="21"/>
      <c r="M2028" s="21"/>
      <c r="N2028" s="18"/>
      <c r="O2028" s="13"/>
      <c r="P2028" t="s">
        <v>276</v>
      </c>
      <c r="Q2028" t="s">
        <v>276</v>
      </c>
      <c r="R2028" t="s">
        <v>57</v>
      </c>
      <c r="S2028" t="s">
        <v>47</v>
      </c>
      <c r="T2028" t="s">
        <v>47</v>
      </c>
      <c r="U2028" t="s">
        <v>26</v>
      </c>
    </row>
    <row r="2029" hidden="1">
      <c r="A2029" s="15" t="str">
        <f t="shared" ref="A2029:A2032" si="306">if(OR(G2029="Secondary Relay",G2029="Prime Relay"),F2029,join("",if(B2029="East Rim","E",if(B2029="South Rim","S",if(B2029="West Rim","W","N"))),C2029,D2029,":",E2029,if(F2029="S","",F2029)))</f>
        <v>N43:2a</v>
      </c>
      <c r="B2029" s="15" t="s">
        <v>813</v>
      </c>
      <c r="C2029" s="15">
        <v>4.0</v>
      </c>
      <c r="D2029" s="15">
        <v>3.0</v>
      </c>
      <c r="E2029" s="15">
        <v>2.0</v>
      </c>
      <c r="F2029" s="8" t="s">
        <v>6</v>
      </c>
      <c r="G2029" s="8" t="s">
        <v>23</v>
      </c>
      <c r="H2029" s="15" t="s">
        <v>88</v>
      </c>
      <c r="I2029" t="s">
        <v>369</v>
      </c>
      <c r="J2029" s="16">
        <v>2.0</v>
      </c>
      <c r="K2029" s="21">
        <v>791.0</v>
      </c>
      <c r="L2029" s="21">
        <v>724.0</v>
      </c>
      <c r="M2029" s="21">
        <v>760.0</v>
      </c>
      <c r="N2029" s="18" t="s">
        <v>26</v>
      </c>
      <c r="O2029" s="13" t="s">
        <v>293</v>
      </c>
      <c r="P2029" s="5" t="s">
        <v>57</v>
      </c>
      <c r="Q2029" s="5" t="s">
        <v>276</v>
      </c>
      <c r="R2029" s="5" t="s">
        <v>57</v>
      </c>
      <c r="S2029" s="5" t="s">
        <v>26</v>
      </c>
      <c r="T2029" s="5" t="s">
        <v>311</v>
      </c>
      <c r="U2029" s="5" t="s">
        <v>47</v>
      </c>
    </row>
    <row r="2030" hidden="1">
      <c r="A2030" s="15" t="str">
        <f t="shared" si="306"/>
        <v>N43:2b</v>
      </c>
      <c r="B2030" s="15" t="s">
        <v>813</v>
      </c>
      <c r="C2030" s="15">
        <v>4.0</v>
      </c>
      <c r="D2030" s="15">
        <v>3.0</v>
      </c>
      <c r="E2030" s="15">
        <v>2.0</v>
      </c>
      <c r="F2030" s="8" t="s">
        <v>7</v>
      </c>
      <c r="G2030" s="8" t="s">
        <v>22</v>
      </c>
      <c r="H2030" s="15" t="s">
        <v>90</v>
      </c>
      <c r="I2030" t="s">
        <v>1066</v>
      </c>
      <c r="J2030" s="16">
        <v>0.0</v>
      </c>
      <c r="K2030" s="21">
        <v>-23.0</v>
      </c>
      <c r="L2030" s="21">
        <v>-27.0</v>
      </c>
      <c r="M2030" s="21">
        <v>-24.0</v>
      </c>
      <c r="N2030" s="18" t="s">
        <v>26</v>
      </c>
      <c r="O2030" s="13" t="s">
        <v>329</v>
      </c>
      <c r="P2030" s="5" t="s">
        <v>37</v>
      </c>
      <c r="Q2030" s="5" t="s">
        <v>57</v>
      </c>
      <c r="R2030" s="5" t="s">
        <v>57</v>
      </c>
      <c r="S2030" s="5" t="s">
        <v>37</v>
      </c>
      <c r="T2030" s="5" t="s">
        <v>311</v>
      </c>
      <c r="U2030" s="5" t="s">
        <v>26</v>
      </c>
    </row>
    <row r="2031" hidden="1">
      <c r="A2031" s="15" t="str">
        <f t="shared" si="306"/>
        <v>N43:2c</v>
      </c>
      <c r="B2031" s="15" t="s">
        <v>813</v>
      </c>
      <c r="C2031" s="15">
        <v>4.0</v>
      </c>
      <c r="D2031" s="15">
        <v>3.0</v>
      </c>
      <c r="E2031" s="15">
        <v>2.0</v>
      </c>
      <c r="F2031" s="8" t="s">
        <v>8</v>
      </c>
      <c r="G2031" s="8" t="s">
        <v>22</v>
      </c>
      <c r="H2031" s="15" t="s">
        <v>93</v>
      </c>
      <c r="I2031" t="s">
        <v>743</v>
      </c>
      <c r="J2031" s="16">
        <v>11.0</v>
      </c>
      <c r="K2031" s="21">
        <v>-230.0</v>
      </c>
      <c r="L2031" s="21">
        <v>-240.0</v>
      </c>
      <c r="M2031" s="21">
        <v>-236.0</v>
      </c>
      <c r="N2031" s="18" t="s">
        <v>26</v>
      </c>
      <c r="O2031" s="13" t="s">
        <v>379</v>
      </c>
      <c r="P2031" s="5" t="s">
        <v>276</v>
      </c>
      <c r="Q2031" s="5" t="s">
        <v>311</v>
      </c>
      <c r="R2031" s="5" t="s">
        <v>276</v>
      </c>
      <c r="S2031" s="5" t="s">
        <v>276</v>
      </c>
      <c r="T2031" s="5" t="s">
        <v>37</v>
      </c>
      <c r="U2031" s="5" t="s">
        <v>26</v>
      </c>
    </row>
    <row r="2032" hidden="1">
      <c r="A2032" s="15" t="str">
        <f t="shared" si="306"/>
        <v>N43:2d</v>
      </c>
      <c r="B2032" s="15" t="s">
        <v>813</v>
      </c>
      <c r="C2032" s="15">
        <v>4.0</v>
      </c>
      <c r="D2032" s="15">
        <v>3.0</v>
      </c>
      <c r="E2032" s="15">
        <v>2.0</v>
      </c>
      <c r="F2032" s="8" t="s">
        <v>9</v>
      </c>
      <c r="G2032" s="15" t="s">
        <v>23</v>
      </c>
      <c r="H2032" s="15" t="s">
        <v>92</v>
      </c>
      <c r="I2032" t="s">
        <v>709</v>
      </c>
      <c r="J2032" s="16">
        <v>2.0</v>
      </c>
      <c r="K2032" s="21">
        <v>-249.0</v>
      </c>
      <c r="L2032" s="21">
        <v>-257.0</v>
      </c>
      <c r="M2032" s="21">
        <v>-255.0</v>
      </c>
      <c r="N2032" s="18" t="s">
        <v>281</v>
      </c>
      <c r="O2032" s="13" t="s">
        <v>494</v>
      </c>
      <c r="P2032" s="5" t="s">
        <v>57</v>
      </c>
      <c r="Q2032" s="5" t="s">
        <v>57</v>
      </c>
      <c r="R2032" s="5" t="s">
        <v>276</v>
      </c>
      <c r="S2032" s="5" t="s">
        <v>57</v>
      </c>
      <c r="T2032" s="5" t="s">
        <v>26</v>
      </c>
      <c r="U2032" s="5" t="s">
        <v>57</v>
      </c>
    </row>
    <row r="2033" hidden="1">
      <c r="A2033" s="15" t="str">
        <f t="shared" ref="A2033:A2034" si="307">if(OR(G2033="Secondary Relay",G2033="Prime Relay",G2033="Citadel Class Relay"),F2033,join("",if(B2033="East Rim","E",if(B2033="South Rim","S",if(B2033="West Rim","W","N"))),C2033,D2033,":",E2033,if(F2033="S","",F2033)))</f>
        <v>N43:2</v>
      </c>
      <c r="B2033" s="15" t="s">
        <v>813</v>
      </c>
      <c r="C2033" s="15">
        <v>4.0</v>
      </c>
      <c r="D2033" s="15">
        <v>3.0</v>
      </c>
      <c r="E2033" s="15">
        <v>2.0</v>
      </c>
      <c r="F2033" s="8" t="s">
        <v>302</v>
      </c>
      <c r="G2033" s="8" t="s">
        <v>303</v>
      </c>
      <c r="H2033" s="15" t="s">
        <v>278</v>
      </c>
      <c r="I2033" s="8" t="s">
        <v>358</v>
      </c>
      <c r="J2033" s="16"/>
      <c r="K2033" s="21"/>
      <c r="L2033" s="21"/>
      <c r="M2033" s="21"/>
      <c r="N2033" s="18"/>
      <c r="O2033" s="13"/>
      <c r="P2033" t="s">
        <v>276</v>
      </c>
      <c r="Q2033" t="s">
        <v>276</v>
      </c>
      <c r="R2033" t="s">
        <v>57</v>
      </c>
      <c r="S2033" t="s">
        <v>26</v>
      </c>
      <c r="T2033" t="s">
        <v>26</v>
      </c>
      <c r="U2033" t="s">
        <v>26</v>
      </c>
    </row>
    <row r="2034" hidden="1">
      <c r="A2034" s="15" t="str">
        <f t="shared" si="307"/>
        <v>N43:3a</v>
      </c>
      <c r="B2034" s="15" t="s">
        <v>813</v>
      </c>
      <c r="C2034" s="15">
        <v>4.0</v>
      </c>
      <c r="D2034" s="15">
        <v>3.0</v>
      </c>
      <c r="E2034" s="15">
        <v>3.0</v>
      </c>
      <c r="F2034" s="8" t="s">
        <v>6</v>
      </c>
      <c r="G2034" s="8" t="s">
        <v>23</v>
      </c>
      <c r="H2034" s="15" t="s">
        <v>88</v>
      </c>
      <c r="I2034" t="s">
        <v>1067</v>
      </c>
      <c r="J2034" s="16">
        <v>1.0</v>
      </c>
      <c r="K2034" s="21">
        <v>1489.0</v>
      </c>
      <c r="L2034" s="21">
        <v>536.0</v>
      </c>
      <c r="M2034" s="21">
        <v>1014.0</v>
      </c>
      <c r="N2034" s="18" t="s">
        <v>26</v>
      </c>
      <c r="O2034" s="13" t="s">
        <v>313</v>
      </c>
      <c r="P2034" s="5" t="s">
        <v>57</v>
      </c>
      <c r="Q2034" s="5" t="s">
        <v>276</v>
      </c>
      <c r="R2034" s="5" t="s">
        <v>47</v>
      </c>
      <c r="S2034" s="5" t="s">
        <v>26</v>
      </c>
      <c r="T2034" s="5" t="s">
        <v>26</v>
      </c>
      <c r="U2034" s="5" t="s">
        <v>26</v>
      </c>
    </row>
    <row r="2035" hidden="1">
      <c r="A2035" s="15" t="str">
        <f t="shared" ref="A2035:A2037" si="308">if(OR(G2035="Secondary Relay",G2035="Prime Relay"),F2035,join("",if(B2035="East Rim","E",if(B2035="South Rim","S",if(B2035="West Rim","W","N"))),C2035,D2035,":",E2035,if(F2035="S","",F2035)))</f>
        <v>N43:3b</v>
      </c>
      <c r="B2035" s="15" t="s">
        <v>813</v>
      </c>
      <c r="C2035" s="15">
        <v>4.0</v>
      </c>
      <c r="D2035" s="15">
        <v>3.0</v>
      </c>
      <c r="E2035" s="15">
        <v>3.0</v>
      </c>
      <c r="F2035" s="8" t="s">
        <v>7</v>
      </c>
      <c r="G2035" s="8" t="s">
        <v>24</v>
      </c>
      <c r="H2035" s="15" t="s">
        <v>285</v>
      </c>
      <c r="I2035" t="s">
        <v>543</v>
      </c>
      <c r="J2035" s="16">
        <v>1.0</v>
      </c>
      <c r="K2035" s="21">
        <v>21.0</v>
      </c>
      <c r="L2035" s="21">
        <v>8.0</v>
      </c>
      <c r="M2035" s="21">
        <v>15.0</v>
      </c>
      <c r="N2035" s="18">
        <v>0.21</v>
      </c>
      <c r="O2035" s="13" t="s">
        <v>297</v>
      </c>
      <c r="P2035" s="5" t="s">
        <v>57</v>
      </c>
      <c r="Q2035" s="5" t="s">
        <v>57</v>
      </c>
      <c r="R2035" s="5" t="s">
        <v>57</v>
      </c>
      <c r="S2035" s="5" t="s">
        <v>26</v>
      </c>
      <c r="T2035" s="5" t="s">
        <v>26</v>
      </c>
      <c r="U2035" s="5" t="s">
        <v>311</v>
      </c>
    </row>
    <row r="2036" hidden="1">
      <c r="A2036" s="15" t="str">
        <f t="shared" si="308"/>
        <v>N43:3c</v>
      </c>
      <c r="B2036" s="15" t="s">
        <v>813</v>
      </c>
      <c r="C2036" s="15">
        <v>4.0</v>
      </c>
      <c r="D2036" s="15">
        <v>3.0</v>
      </c>
      <c r="E2036" s="15">
        <v>3.0</v>
      </c>
      <c r="F2036" s="8" t="s">
        <v>8</v>
      </c>
      <c r="G2036" s="8" t="s">
        <v>22</v>
      </c>
      <c r="H2036" s="15" t="s">
        <v>91</v>
      </c>
      <c r="I2036" t="s">
        <v>1068</v>
      </c>
      <c r="J2036" s="16">
        <v>8.0</v>
      </c>
      <c r="K2036" s="21">
        <v>-122.0</v>
      </c>
      <c r="L2036" s="21">
        <v>-141.0</v>
      </c>
      <c r="M2036" s="21">
        <v>-130.0</v>
      </c>
      <c r="N2036" s="18" t="s">
        <v>26</v>
      </c>
      <c r="O2036" s="13" t="s">
        <v>379</v>
      </c>
      <c r="P2036" s="5" t="s">
        <v>57</v>
      </c>
      <c r="Q2036" s="5" t="s">
        <v>276</v>
      </c>
      <c r="R2036" s="5" t="s">
        <v>57</v>
      </c>
      <c r="S2036" s="5" t="s">
        <v>37</v>
      </c>
      <c r="T2036" s="5" t="s">
        <v>37</v>
      </c>
      <c r="U2036" s="5" t="s">
        <v>26</v>
      </c>
    </row>
    <row r="2037" hidden="1">
      <c r="A2037" s="15" t="str">
        <f t="shared" si="308"/>
        <v>N43-E31 Primary Relay</v>
      </c>
      <c r="B2037" s="15" t="s">
        <v>813</v>
      </c>
      <c r="C2037" s="15">
        <v>4.0</v>
      </c>
      <c r="D2037" s="15">
        <v>3.0</v>
      </c>
      <c r="E2037" s="15">
        <v>3.0</v>
      </c>
      <c r="F2037" s="8" t="s">
        <v>1069</v>
      </c>
      <c r="G2037" s="8" t="s">
        <v>219</v>
      </c>
      <c r="H2037" s="15"/>
      <c r="I2037" s="8"/>
      <c r="J2037" s="16"/>
      <c r="K2037" s="21"/>
      <c r="L2037" s="21"/>
      <c r="M2037" s="21"/>
      <c r="N2037" s="18"/>
      <c r="O2037" s="13"/>
    </row>
    <row r="2038" hidden="1">
      <c r="A2038" s="15" t="str">
        <f>if(OR(G2038="Secondary Relay",G2038="Prime Relay",G2038="Citadel Class Relay"),F2038,join("",if(B2038="East Rim","E",if(B2038="South Rim","S",if(B2038="West Rim","W","N"))),C2038,D2038,":",E2038,if(F2038="S","",F2038)))</f>
        <v>N43:3</v>
      </c>
      <c r="B2038" s="15" t="s">
        <v>813</v>
      </c>
      <c r="C2038" s="15">
        <v>4.0</v>
      </c>
      <c r="D2038" s="15">
        <v>3.0</v>
      </c>
      <c r="E2038" s="15">
        <v>3.0</v>
      </c>
      <c r="F2038" s="8" t="s">
        <v>302</v>
      </c>
      <c r="G2038" s="8" t="s">
        <v>303</v>
      </c>
      <c r="H2038" s="15" t="s">
        <v>278</v>
      </c>
      <c r="I2038" s="8" t="s">
        <v>582</v>
      </c>
      <c r="J2038" s="16"/>
      <c r="K2038" s="21"/>
      <c r="L2038" s="21"/>
      <c r="M2038" s="21"/>
      <c r="N2038" s="18"/>
      <c r="O2038" s="13"/>
      <c r="P2038" t="s">
        <v>47</v>
      </c>
      <c r="Q2038" t="s">
        <v>57</v>
      </c>
      <c r="R2038" t="s">
        <v>57</v>
      </c>
      <c r="S2038" t="s">
        <v>37</v>
      </c>
      <c r="T2038" t="s">
        <v>37</v>
      </c>
      <c r="U2038" t="s">
        <v>26</v>
      </c>
    </row>
    <row r="2039" hidden="1">
      <c r="A2039" s="15" t="str">
        <f t="shared" ref="A2039:A2042" si="309">if(OR(G2039="Secondary Relay",G2039="Prime Relay"),F2039,join("",if(B2039="East Rim","E",if(B2039="South Rim","S",if(B2039="West Rim","W","N"))),C2039,D2039,":",E2039,if(F2039="S","",F2039)))</f>
        <v>N43:4a</v>
      </c>
      <c r="B2039" s="15" t="s">
        <v>813</v>
      </c>
      <c r="C2039" s="15">
        <v>4.0</v>
      </c>
      <c r="D2039" s="15">
        <v>3.0</v>
      </c>
      <c r="E2039" s="15">
        <v>4.0</v>
      </c>
      <c r="F2039" s="8" t="s">
        <v>6</v>
      </c>
      <c r="G2039" s="8" t="s">
        <v>23</v>
      </c>
      <c r="H2039" s="15" t="s">
        <v>278</v>
      </c>
      <c r="I2039" t="s">
        <v>655</v>
      </c>
      <c r="J2039" s="16">
        <v>0.0</v>
      </c>
      <c r="K2039" s="21">
        <v>960.0</v>
      </c>
      <c r="L2039" s="21">
        <v>959.0</v>
      </c>
      <c r="M2039" s="21">
        <v>962.0</v>
      </c>
      <c r="N2039" s="18" t="s">
        <v>26</v>
      </c>
      <c r="O2039" s="13" t="s">
        <v>415</v>
      </c>
      <c r="P2039" s="5" t="s">
        <v>57</v>
      </c>
      <c r="Q2039" s="5" t="s">
        <v>276</v>
      </c>
      <c r="R2039" s="5" t="s">
        <v>276</v>
      </c>
      <c r="S2039" s="5" t="s">
        <v>37</v>
      </c>
      <c r="T2039" s="5" t="s">
        <v>47</v>
      </c>
      <c r="U2039" s="5" t="s">
        <v>26</v>
      </c>
    </row>
    <row r="2040" hidden="1">
      <c r="A2040" s="15" t="str">
        <f t="shared" si="309"/>
        <v>N43:4b</v>
      </c>
      <c r="B2040" s="15" t="s">
        <v>813</v>
      </c>
      <c r="C2040" s="15">
        <v>4.0</v>
      </c>
      <c r="D2040" s="15">
        <v>3.0</v>
      </c>
      <c r="E2040" s="15">
        <v>4.0</v>
      </c>
      <c r="F2040" s="8" t="s">
        <v>7</v>
      </c>
      <c r="G2040" s="8" t="s">
        <v>24</v>
      </c>
      <c r="H2040" s="15" t="s">
        <v>305</v>
      </c>
      <c r="I2040" t="s">
        <v>1008</v>
      </c>
      <c r="J2040" s="16">
        <v>2.0</v>
      </c>
      <c r="K2040" s="21">
        <v>44.0</v>
      </c>
      <c r="L2040" s="21">
        <v>8.0</v>
      </c>
      <c r="M2040" s="21">
        <v>25.0</v>
      </c>
      <c r="N2040" s="18">
        <v>0.48</v>
      </c>
      <c r="O2040" s="13" t="s">
        <v>282</v>
      </c>
      <c r="P2040" s="5" t="s">
        <v>47</v>
      </c>
      <c r="Q2040" s="5" t="s">
        <v>57</v>
      </c>
      <c r="R2040" s="5" t="s">
        <v>57</v>
      </c>
      <c r="S2040" s="5" t="s">
        <v>26</v>
      </c>
      <c r="T2040" s="5" t="s">
        <v>26</v>
      </c>
      <c r="U2040" s="5" t="s">
        <v>26</v>
      </c>
    </row>
    <row r="2041" hidden="1">
      <c r="A2041" s="15" t="str">
        <f t="shared" si="309"/>
        <v>N43:4c</v>
      </c>
      <c r="B2041" s="15" t="s">
        <v>813</v>
      </c>
      <c r="C2041" s="15">
        <v>4.0</v>
      </c>
      <c r="D2041" s="15">
        <v>3.0</v>
      </c>
      <c r="E2041" s="15">
        <v>4.0</v>
      </c>
      <c r="F2041" s="8" t="s">
        <v>8</v>
      </c>
      <c r="G2041" s="8" t="s">
        <v>22</v>
      </c>
      <c r="H2041" s="15" t="s">
        <v>93</v>
      </c>
      <c r="I2041" t="s">
        <v>978</v>
      </c>
      <c r="J2041" s="16">
        <v>16.0</v>
      </c>
      <c r="K2041" s="21">
        <v>-86.0</v>
      </c>
      <c r="L2041" s="21">
        <v>-123.0</v>
      </c>
      <c r="M2041" s="21">
        <v>-103.0</v>
      </c>
      <c r="N2041" s="18" t="s">
        <v>26</v>
      </c>
      <c r="O2041" s="13" t="s">
        <v>310</v>
      </c>
      <c r="P2041" s="5" t="s">
        <v>47</v>
      </c>
      <c r="Q2041" s="5" t="s">
        <v>57</v>
      </c>
      <c r="R2041" s="5" t="s">
        <v>57</v>
      </c>
      <c r="S2041" s="5" t="s">
        <v>57</v>
      </c>
      <c r="T2041" s="5" t="s">
        <v>37</v>
      </c>
      <c r="U2041" s="5" t="s">
        <v>26</v>
      </c>
    </row>
    <row r="2042" hidden="1">
      <c r="A2042" s="15" t="str">
        <f t="shared" si="309"/>
        <v>N43:4d</v>
      </c>
      <c r="B2042" s="15" t="s">
        <v>813</v>
      </c>
      <c r="C2042" s="15">
        <v>4.0</v>
      </c>
      <c r="D2042" s="15">
        <v>3.0</v>
      </c>
      <c r="E2042" s="15">
        <v>4.0</v>
      </c>
      <c r="F2042" s="8" t="s">
        <v>9</v>
      </c>
      <c r="G2042" s="8" t="s">
        <v>22</v>
      </c>
      <c r="H2042" s="15" t="s">
        <v>88</v>
      </c>
      <c r="I2042" t="s">
        <v>328</v>
      </c>
      <c r="J2042" s="16">
        <v>5.0</v>
      </c>
      <c r="K2042" s="21">
        <v>-120.0</v>
      </c>
      <c r="L2042" s="21">
        <v>-127.0</v>
      </c>
      <c r="M2042" s="21">
        <v>-122.0</v>
      </c>
      <c r="N2042" s="18" t="s">
        <v>26</v>
      </c>
      <c r="O2042" s="13" t="s">
        <v>293</v>
      </c>
      <c r="P2042" s="5" t="s">
        <v>37</v>
      </c>
      <c r="Q2042" s="5" t="s">
        <v>47</v>
      </c>
      <c r="R2042" s="5" t="s">
        <v>311</v>
      </c>
      <c r="S2042" s="5" t="s">
        <v>26</v>
      </c>
      <c r="T2042" s="5" t="s">
        <v>26</v>
      </c>
      <c r="U2042" s="5" t="s">
        <v>57</v>
      </c>
    </row>
    <row r="2043" hidden="1">
      <c r="A2043" s="15" t="str">
        <f>if(OR(G2043="Secondary Relay",G2043="Prime Relay",G2043="Citadel Class Relay"),F2043,join("",if(B2043="East Rim","E",if(B2043="South Rim","S",if(B2043="West Rim","W","N"))),C2043,D2043,":",E2043,if(F2043="S","",F2043)))</f>
        <v>N43:4</v>
      </c>
      <c r="B2043" s="15" t="s">
        <v>813</v>
      </c>
      <c r="C2043" s="15">
        <v>4.0</v>
      </c>
      <c r="D2043" s="15">
        <v>3.0</v>
      </c>
      <c r="E2043" s="15">
        <v>4.0</v>
      </c>
      <c r="F2043" s="8" t="s">
        <v>302</v>
      </c>
      <c r="G2043" s="8" t="s">
        <v>303</v>
      </c>
      <c r="H2043" s="15" t="s">
        <v>278</v>
      </c>
      <c r="I2043" s="8" t="s">
        <v>538</v>
      </c>
      <c r="J2043" s="16"/>
      <c r="K2043" s="21"/>
      <c r="L2043" s="21"/>
      <c r="M2043" s="21"/>
      <c r="N2043" s="18"/>
      <c r="O2043" s="13"/>
      <c r="P2043" t="s">
        <v>47</v>
      </c>
      <c r="Q2043" t="s">
        <v>57</v>
      </c>
      <c r="R2043" t="s">
        <v>57</v>
      </c>
      <c r="S2043" t="s">
        <v>57</v>
      </c>
      <c r="T2043" t="s">
        <v>26</v>
      </c>
      <c r="U2043" t="s">
        <v>26</v>
      </c>
    </row>
    <row r="2044" hidden="1">
      <c r="A2044" s="15" t="str">
        <f t="shared" ref="A2044:A2049" si="310">if(OR(G2044="Secondary Relay",G2044="Prime Relay"),F2044,join("",if(B2044="East Rim","E",if(B2044="South Rim","S",if(B2044="West Rim","W","N"))),C2044,D2044,":",E2044,if(F2044="S","",F2044)))</f>
        <v>N43:5a</v>
      </c>
      <c r="B2044" s="15" t="s">
        <v>813</v>
      </c>
      <c r="C2044" s="15">
        <v>4.0</v>
      </c>
      <c r="D2044" s="15">
        <v>3.0</v>
      </c>
      <c r="E2044" s="15">
        <v>5.0</v>
      </c>
      <c r="F2044" s="8" t="s">
        <v>6</v>
      </c>
      <c r="G2044" s="8" t="s">
        <v>23</v>
      </c>
      <c r="H2044" s="15" t="s">
        <v>93</v>
      </c>
      <c r="I2044" t="s">
        <v>760</v>
      </c>
      <c r="J2044" s="16">
        <v>0.0</v>
      </c>
      <c r="K2044" s="21">
        <v>840.0</v>
      </c>
      <c r="L2044" s="21">
        <v>621.0</v>
      </c>
      <c r="M2044" s="21">
        <v>729.0</v>
      </c>
      <c r="N2044" s="18" t="s">
        <v>26</v>
      </c>
      <c r="O2044" s="13" t="s">
        <v>1070</v>
      </c>
      <c r="P2044" s="5" t="s">
        <v>57</v>
      </c>
      <c r="Q2044" s="5" t="s">
        <v>57</v>
      </c>
      <c r="R2044" s="5" t="s">
        <v>26</v>
      </c>
      <c r="S2044" s="5" t="s">
        <v>276</v>
      </c>
      <c r="T2044" s="5" t="s">
        <v>47</v>
      </c>
      <c r="U2044" s="5" t="s">
        <v>26</v>
      </c>
    </row>
    <row r="2045" hidden="1">
      <c r="A2045" s="15" t="str">
        <f t="shared" si="310"/>
        <v>N43:5b</v>
      </c>
      <c r="B2045" s="15" t="s">
        <v>813</v>
      </c>
      <c r="C2045" s="15">
        <v>4.0</v>
      </c>
      <c r="D2045" s="15">
        <v>3.0</v>
      </c>
      <c r="E2045" s="15">
        <v>5.0</v>
      </c>
      <c r="F2045" s="8" t="s">
        <v>7</v>
      </c>
      <c r="G2045" s="8" t="s">
        <v>23</v>
      </c>
      <c r="H2045" s="15" t="s">
        <v>88</v>
      </c>
      <c r="I2045" t="s">
        <v>1071</v>
      </c>
      <c r="J2045" s="16">
        <v>2.0</v>
      </c>
      <c r="K2045" s="21">
        <v>675.0</v>
      </c>
      <c r="L2045" s="21">
        <v>619.0</v>
      </c>
      <c r="M2045" s="21">
        <v>646.0</v>
      </c>
      <c r="N2045" s="18" t="s">
        <v>26</v>
      </c>
      <c r="O2045" s="13" t="s">
        <v>391</v>
      </c>
      <c r="P2045" s="5" t="s">
        <v>57</v>
      </c>
      <c r="Q2045" s="5" t="s">
        <v>276</v>
      </c>
      <c r="R2045" s="5" t="s">
        <v>47</v>
      </c>
      <c r="S2045" s="5" t="s">
        <v>276</v>
      </c>
      <c r="T2045" s="5" t="s">
        <v>26</v>
      </c>
      <c r="U2045" s="5" t="s">
        <v>26</v>
      </c>
    </row>
    <row r="2046" hidden="1">
      <c r="A2046" s="15" t="str">
        <f t="shared" si="310"/>
        <v>N43:5c</v>
      </c>
      <c r="B2046" s="15" t="s">
        <v>813</v>
      </c>
      <c r="C2046" s="15">
        <v>4.0</v>
      </c>
      <c r="D2046" s="15">
        <v>3.0</v>
      </c>
      <c r="E2046" s="15">
        <v>5.0</v>
      </c>
      <c r="F2046" s="8" t="s">
        <v>8</v>
      </c>
      <c r="G2046" s="8" t="s">
        <v>23</v>
      </c>
      <c r="H2046" s="15" t="s">
        <v>285</v>
      </c>
      <c r="I2046" t="s">
        <v>448</v>
      </c>
      <c r="J2046" s="16">
        <v>2.0</v>
      </c>
      <c r="K2046" s="21">
        <v>420.0</v>
      </c>
      <c r="L2046" s="21">
        <v>398.0</v>
      </c>
      <c r="M2046" s="21">
        <v>410.0</v>
      </c>
      <c r="N2046" s="18" t="s">
        <v>26</v>
      </c>
      <c r="O2046" s="13" t="s">
        <v>494</v>
      </c>
      <c r="P2046" s="5" t="s">
        <v>57</v>
      </c>
      <c r="Q2046" s="5" t="s">
        <v>276</v>
      </c>
      <c r="R2046" s="5" t="s">
        <v>37</v>
      </c>
      <c r="S2046" s="5" t="s">
        <v>37</v>
      </c>
      <c r="T2046" s="5" t="s">
        <v>26</v>
      </c>
      <c r="U2046" s="5" t="s">
        <v>26</v>
      </c>
    </row>
    <row r="2047" hidden="1">
      <c r="A2047" s="15" t="str">
        <f t="shared" si="310"/>
        <v>N43:5d</v>
      </c>
      <c r="B2047" s="15" t="s">
        <v>813</v>
      </c>
      <c r="C2047" s="15">
        <v>4.0</v>
      </c>
      <c r="D2047" s="15">
        <v>3.0</v>
      </c>
      <c r="E2047" s="15">
        <v>5.0</v>
      </c>
      <c r="F2047" s="8" t="s">
        <v>9</v>
      </c>
      <c r="G2047" s="8" t="s">
        <v>24</v>
      </c>
      <c r="H2047" s="15" t="s">
        <v>87</v>
      </c>
      <c r="I2047" t="s">
        <v>1072</v>
      </c>
      <c r="J2047" s="16">
        <v>1.0</v>
      </c>
      <c r="K2047" s="21">
        <v>-14.0</v>
      </c>
      <c r="L2047" s="21">
        <v>-22.0</v>
      </c>
      <c r="M2047" s="21">
        <v>-18.0</v>
      </c>
      <c r="N2047" s="18">
        <v>0.87</v>
      </c>
      <c r="O2047" s="13" t="s">
        <v>351</v>
      </c>
      <c r="P2047" s="5" t="s">
        <v>57</v>
      </c>
      <c r="Q2047" s="5" t="s">
        <v>57</v>
      </c>
      <c r="R2047" s="5" t="s">
        <v>57</v>
      </c>
      <c r="S2047" s="5" t="s">
        <v>57</v>
      </c>
      <c r="T2047" s="5" t="s">
        <v>37</v>
      </c>
      <c r="U2047" s="5" t="s">
        <v>26</v>
      </c>
    </row>
    <row r="2048" hidden="1">
      <c r="A2048" s="15" t="str">
        <f t="shared" si="310"/>
        <v>N43:5e</v>
      </c>
      <c r="B2048" s="15" t="s">
        <v>813</v>
      </c>
      <c r="C2048" s="15">
        <v>4.0</v>
      </c>
      <c r="D2048" s="15">
        <v>3.0</v>
      </c>
      <c r="E2048" s="15">
        <v>5.0</v>
      </c>
      <c r="F2048" s="8" t="s">
        <v>10</v>
      </c>
      <c r="G2048" s="8" t="s">
        <v>22</v>
      </c>
      <c r="H2048" s="15" t="s">
        <v>92</v>
      </c>
      <c r="I2048" t="s">
        <v>456</v>
      </c>
      <c r="J2048" s="16">
        <v>4.0</v>
      </c>
      <c r="K2048" s="21">
        <v>-130.0</v>
      </c>
      <c r="L2048" s="21">
        <v>-163.0</v>
      </c>
      <c r="M2048" s="21">
        <v>-145.0</v>
      </c>
      <c r="N2048" s="18" t="s">
        <v>26</v>
      </c>
      <c r="O2048" s="13" t="s">
        <v>315</v>
      </c>
      <c r="P2048" s="5" t="s">
        <v>57</v>
      </c>
      <c r="Q2048" s="5" t="s">
        <v>57</v>
      </c>
      <c r="R2048" s="5" t="s">
        <v>276</v>
      </c>
      <c r="S2048" s="5" t="s">
        <v>26</v>
      </c>
      <c r="T2048" s="5" t="s">
        <v>37</v>
      </c>
      <c r="U2048" s="5" t="s">
        <v>276</v>
      </c>
    </row>
    <row r="2049" hidden="1">
      <c r="A2049" s="15" t="str">
        <f t="shared" si="310"/>
        <v>N43:5f</v>
      </c>
      <c r="B2049" s="15" t="s">
        <v>813</v>
      </c>
      <c r="C2049" s="15">
        <v>4.0</v>
      </c>
      <c r="D2049" s="15">
        <v>3.0</v>
      </c>
      <c r="E2049" s="15">
        <v>5.0</v>
      </c>
      <c r="F2049" s="8" t="s">
        <v>11</v>
      </c>
      <c r="G2049" s="8" t="s">
        <v>22</v>
      </c>
      <c r="H2049" s="15" t="s">
        <v>92</v>
      </c>
      <c r="I2049" t="s">
        <v>456</v>
      </c>
      <c r="J2049" s="16">
        <v>2.0</v>
      </c>
      <c r="K2049" s="21">
        <v>-215.0</v>
      </c>
      <c r="L2049" s="21">
        <v>-238.0</v>
      </c>
      <c r="M2049" s="21">
        <v>-228.0</v>
      </c>
      <c r="N2049" s="18" t="s">
        <v>26</v>
      </c>
      <c r="O2049" s="13" t="s">
        <v>275</v>
      </c>
      <c r="P2049" s="5" t="s">
        <v>57</v>
      </c>
      <c r="Q2049" s="5" t="s">
        <v>57</v>
      </c>
      <c r="R2049" s="5" t="s">
        <v>276</v>
      </c>
      <c r="S2049" s="5" t="s">
        <v>37</v>
      </c>
      <c r="T2049" s="5" t="s">
        <v>26</v>
      </c>
      <c r="U2049" s="5" t="s">
        <v>26</v>
      </c>
    </row>
    <row r="2050" hidden="1">
      <c r="A2050" s="15" t="str">
        <f>if(OR(G2050="Secondary Relay",G2050="Prime Relay",G2050="Citadel Class Relay"),F2050,join("",if(B2050="East Rim","E",if(B2050="South Rim","S",if(B2050="West Rim","W","N"))),C2050,D2050,":",E2050,if(F2050="S","",F2050)))</f>
        <v>N43:5</v>
      </c>
      <c r="B2050" s="15" t="s">
        <v>813</v>
      </c>
      <c r="C2050" s="15">
        <v>4.0</v>
      </c>
      <c r="D2050" s="15">
        <v>3.0</v>
      </c>
      <c r="E2050" s="15">
        <v>5.0</v>
      </c>
      <c r="F2050" s="8" t="s">
        <v>302</v>
      </c>
      <c r="G2050" s="8" t="s">
        <v>303</v>
      </c>
      <c r="H2050" s="15" t="s">
        <v>278</v>
      </c>
      <c r="I2050" s="8" t="s">
        <v>829</v>
      </c>
      <c r="J2050" s="16"/>
      <c r="K2050" s="21"/>
      <c r="L2050" s="21"/>
      <c r="M2050" s="21"/>
      <c r="N2050" s="18"/>
      <c r="O2050" s="13"/>
      <c r="P2050" t="s">
        <v>37</v>
      </c>
      <c r="Q2050" t="s">
        <v>57</v>
      </c>
      <c r="R2050" t="s">
        <v>26</v>
      </c>
      <c r="S2050" t="s">
        <v>26</v>
      </c>
      <c r="T2050" t="s">
        <v>26</v>
      </c>
      <c r="U2050" t="s">
        <v>37</v>
      </c>
    </row>
    <row r="2051" hidden="1">
      <c r="A2051" s="15" t="str">
        <f t="shared" ref="A2051:A2052" si="311">if(OR(G2051="Secondary Relay",G2051="Prime Relay"),F2051,join("",if(B2051="East Rim","E",if(B2051="South Rim","S",if(B2051="West Rim","W","N"))),C2051,D2051,":",E2051,if(F2051="S","",F2051)))</f>
        <v>N44:0a</v>
      </c>
      <c r="B2051" s="15" t="s">
        <v>813</v>
      </c>
      <c r="C2051" s="15">
        <v>4.0</v>
      </c>
      <c r="D2051" s="15">
        <v>4.0</v>
      </c>
      <c r="E2051" s="15">
        <v>0.0</v>
      </c>
      <c r="F2051" s="8" t="s">
        <v>6</v>
      </c>
      <c r="G2051" s="8" t="s">
        <v>22</v>
      </c>
      <c r="H2051" s="15" t="s">
        <v>90</v>
      </c>
      <c r="I2051" t="s">
        <v>1073</v>
      </c>
      <c r="J2051" s="16">
        <v>11.0</v>
      </c>
      <c r="K2051" s="21">
        <v>-69.0</v>
      </c>
      <c r="L2051" s="21">
        <v>-121.0</v>
      </c>
      <c r="M2051" s="21">
        <v>-93.0</v>
      </c>
      <c r="N2051" s="18" t="s">
        <v>26</v>
      </c>
      <c r="O2051" s="13" t="s">
        <v>419</v>
      </c>
      <c r="P2051" s="5" t="s">
        <v>47</v>
      </c>
      <c r="Q2051" s="5" t="s">
        <v>276</v>
      </c>
      <c r="R2051" s="5" t="s">
        <v>57</v>
      </c>
      <c r="S2051" s="5" t="s">
        <v>37</v>
      </c>
      <c r="T2051" s="5" t="s">
        <v>26</v>
      </c>
      <c r="U2051" s="5" t="s">
        <v>26</v>
      </c>
    </row>
    <row r="2052" hidden="1">
      <c r="A2052" s="15" t="str">
        <f t="shared" si="311"/>
        <v>N44:0b</v>
      </c>
      <c r="B2052" s="15" t="s">
        <v>813</v>
      </c>
      <c r="C2052" s="15">
        <v>4.0</v>
      </c>
      <c r="D2052" s="15">
        <v>4.0</v>
      </c>
      <c r="E2052" s="15">
        <v>0.0</v>
      </c>
      <c r="F2052" s="8" t="s">
        <v>7</v>
      </c>
      <c r="G2052" s="8" t="s">
        <v>22</v>
      </c>
      <c r="H2052" s="15" t="s">
        <v>90</v>
      </c>
      <c r="I2052" t="s">
        <v>693</v>
      </c>
      <c r="J2052" s="16">
        <v>13.0</v>
      </c>
      <c r="K2052" s="21">
        <v>-110.0</v>
      </c>
      <c r="L2052" s="21">
        <v>-197.0</v>
      </c>
      <c r="M2052" s="21">
        <v>-155.0</v>
      </c>
      <c r="N2052" s="18" t="s">
        <v>26</v>
      </c>
      <c r="O2052" s="13" t="s">
        <v>284</v>
      </c>
      <c r="P2052" s="5" t="s">
        <v>47</v>
      </c>
      <c r="Q2052" s="5" t="s">
        <v>57</v>
      </c>
      <c r="R2052" s="5" t="s">
        <v>57</v>
      </c>
      <c r="S2052" s="5" t="s">
        <v>57</v>
      </c>
      <c r="T2052" s="5" t="s">
        <v>26</v>
      </c>
      <c r="U2052" s="5" t="s">
        <v>57</v>
      </c>
    </row>
    <row r="2053" hidden="1">
      <c r="A2053" s="15" t="str">
        <f t="shared" ref="A2053:A2054" si="312">if(OR(G2053="Secondary Relay",G2053="Prime Relay",G2053="Citadel Class Relay"),F2053,join("",if(B2053="East Rim","E",if(B2053="South Rim","S",if(B2053="West Rim","W","N"))),C2053,D2053,":",E2053,if(F2053="S","",F2053)))</f>
        <v>N44 Secondary Relay</v>
      </c>
      <c r="B2053" s="15" t="s">
        <v>813</v>
      </c>
      <c r="C2053" s="15">
        <v>4.0</v>
      </c>
      <c r="D2053" s="15">
        <v>4.0</v>
      </c>
      <c r="E2053" s="15">
        <v>0.0</v>
      </c>
      <c r="F2053" s="8" t="s">
        <v>1074</v>
      </c>
      <c r="G2053" s="8" t="s">
        <v>300</v>
      </c>
      <c r="H2053" s="15"/>
      <c r="I2053" s="8" t="s">
        <v>819</v>
      </c>
      <c r="J2053" s="16"/>
      <c r="K2053" s="21"/>
      <c r="L2053" s="21"/>
      <c r="M2053" s="21"/>
      <c r="N2053" s="18"/>
      <c r="O2053" s="13"/>
    </row>
    <row r="2054" hidden="1">
      <c r="A2054" s="15" t="str">
        <f t="shared" si="312"/>
        <v>N44:0</v>
      </c>
      <c r="B2054" s="15" t="s">
        <v>813</v>
      </c>
      <c r="C2054" s="15">
        <v>4.0</v>
      </c>
      <c r="D2054" s="15">
        <v>4.0</v>
      </c>
      <c r="E2054" s="15">
        <v>0.0</v>
      </c>
      <c r="F2054" s="8" t="s">
        <v>302</v>
      </c>
      <c r="G2054" s="8" t="s">
        <v>303</v>
      </c>
      <c r="H2054" s="15" t="s">
        <v>278</v>
      </c>
      <c r="I2054" s="8" t="s">
        <v>590</v>
      </c>
      <c r="J2054" s="16"/>
      <c r="K2054" s="21"/>
      <c r="L2054" s="21"/>
      <c r="M2054" s="21"/>
      <c r="N2054" s="18"/>
      <c r="O2054" s="13"/>
      <c r="P2054" t="s">
        <v>276</v>
      </c>
      <c r="Q2054" t="s">
        <v>311</v>
      </c>
      <c r="R2054" t="s">
        <v>57</v>
      </c>
      <c r="S2054" t="s">
        <v>37</v>
      </c>
      <c r="T2054" t="s">
        <v>47</v>
      </c>
      <c r="U2054" t="s">
        <v>26</v>
      </c>
    </row>
    <row r="2055" hidden="1">
      <c r="A2055" s="15" t="str">
        <f t="shared" ref="A2055:A2057" si="313">if(OR(G2055="Secondary Relay",G2055="Prime Relay"),F2055,join("",if(B2055="East Rim","E",if(B2055="South Rim","S",if(B2055="West Rim","W","N"))),C2055,D2055,":",E2055,if(F2055="S","",F2055)))</f>
        <v>N44:1a</v>
      </c>
      <c r="B2055" s="15" t="s">
        <v>813</v>
      </c>
      <c r="C2055" s="15">
        <v>4.0</v>
      </c>
      <c r="D2055" s="15">
        <v>4.0</v>
      </c>
      <c r="E2055" s="15">
        <v>1.0</v>
      </c>
      <c r="F2055" s="8" t="s">
        <v>6</v>
      </c>
      <c r="G2055" s="8" t="s">
        <v>23</v>
      </c>
      <c r="H2055" s="15" t="s">
        <v>93</v>
      </c>
      <c r="I2055" t="s">
        <v>738</v>
      </c>
      <c r="J2055" s="16">
        <v>2.0</v>
      </c>
      <c r="K2055" s="21">
        <v>232.0</v>
      </c>
      <c r="L2055" s="21">
        <v>-181.0</v>
      </c>
      <c r="M2055" s="21">
        <v>28.0</v>
      </c>
      <c r="N2055" s="18" t="s">
        <v>26</v>
      </c>
      <c r="O2055" s="13" t="s">
        <v>1075</v>
      </c>
      <c r="P2055" s="5" t="s">
        <v>47</v>
      </c>
      <c r="Q2055" s="5" t="s">
        <v>57</v>
      </c>
      <c r="R2055" s="5" t="s">
        <v>47</v>
      </c>
      <c r="S2055" s="5" t="s">
        <v>276</v>
      </c>
      <c r="T2055" s="5" t="s">
        <v>37</v>
      </c>
      <c r="U2055" s="5" t="s">
        <v>26</v>
      </c>
    </row>
    <row r="2056" hidden="1">
      <c r="A2056" s="15" t="str">
        <f t="shared" si="313"/>
        <v>N44:1b</v>
      </c>
      <c r="B2056" s="15" t="s">
        <v>813</v>
      </c>
      <c r="C2056" s="15">
        <v>4.0</v>
      </c>
      <c r="D2056" s="15">
        <v>4.0</v>
      </c>
      <c r="E2056" s="15">
        <v>1.0</v>
      </c>
      <c r="F2056" s="8" t="s">
        <v>7</v>
      </c>
      <c r="G2056" s="8" t="s">
        <v>22</v>
      </c>
      <c r="H2056" s="15" t="s">
        <v>87</v>
      </c>
      <c r="I2056" t="s">
        <v>328</v>
      </c>
      <c r="J2056" s="16">
        <v>9.0</v>
      </c>
      <c r="K2056" s="21">
        <v>-114.0</v>
      </c>
      <c r="L2056" s="21">
        <v>-143.0</v>
      </c>
      <c r="M2056" s="21">
        <v>-128.0</v>
      </c>
      <c r="N2056" s="18" t="s">
        <v>26</v>
      </c>
      <c r="O2056" s="13" t="s">
        <v>354</v>
      </c>
      <c r="P2056" s="5" t="s">
        <v>57</v>
      </c>
      <c r="Q2056" s="5" t="s">
        <v>276</v>
      </c>
      <c r="R2056" s="5" t="s">
        <v>276</v>
      </c>
      <c r="S2056" s="5" t="s">
        <v>37</v>
      </c>
      <c r="T2056" s="5" t="s">
        <v>26</v>
      </c>
      <c r="U2056" s="5" t="s">
        <v>26</v>
      </c>
    </row>
    <row r="2057" hidden="1">
      <c r="A2057" s="15" t="str">
        <f t="shared" si="313"/>
        <v>N44:1c</v>
      </c>
      <c r="B2057" s="15" t="s">
        <v>813</v>
      </c>
      <c r="C2057" s="15">
        <v>4.0</v>
      </c>
      <c r="D2057" s="15">
        <v>4.0</v>
      </c>
      <c r="E2057" s="15">
        <v>1.0</v>
      </c>
      <c r="F2057" s="8" t="s">
        <v>8</v>
      </c>
      <c r="G2057" s="8" t="s">
        <v>22</v>
      </c>
      <c r="H2057" s="15" t="s">
        <v>91</v>
      </c>
      <c r="I2057" t="s">
        <v>1076</v>
      </c>
      <c r="J2057" s="16">
        <v>19.0</v>
      </c>
      <c r="K2057" s="21">
        <v>-214.0</v>
      </c>
      <c r="L2057" s="21">
        <v>-253.0</v>
      </c>
      <c r="M2057" s="21">
        <v>-236.0</v>
      </c>
      <c r="N2057" s="18" t="s">
        <v>26</v>
      </c>
      <c r="O2057" s="13" t="s">
        <v>419</v>
      </c>
      <c r="P2057" s="5" t="s">
        <v>57</v>
      </c>
      <c r="Q2057" s="5" t="s">
        <v>57</v>
      </c>
      <c r="R2057" s="5" t="s">
        <v>276</v>
      </c>
      <c r="S2057" s="5" t="s">
        <v>26</v>
      </c>
      <c r="T2057" s="5" t="s">
        <v>26</v>
      </c>
      <c r="U2057" s="5" t="s">
        <v>26</v>
      </c>
    </row>
    <row r="2058" hidden="1">
      <c r="A2058" s="15" t="str">
        <f>if(OR(G2058="Secondary Relay",G2058="Prime Relay",G2058="Citadel Class Relay"),F2058,join("",if(B2058="East Rim","E",if(B2058="South Rim","S",if(B2058="West Rim","W","N"))),C2058,D2058,":",E2058,if(F2058="S","",F2058)))</f>
        <v>N44:1</v>
      </c>
      <c r="B2058" s="15" t="s">
        <v>813</v>
      </c>
      <c r="C2058" s="15">
        <v>4.0</v>
      </c>
      <c r="D2058" s="15">
        <v>4.0</v>
      </c>
      <c r="E2058" s="15">
        <v>1.0</v>
      </c>
      <c r="F2058" s="8" t="s">
        <v>302</v>
      </c>
      <c r="G2058" s="8" t="s">
        <v>303</v>
      </c>
      <c r="H2058" s="15" t="s">
        <v>278</v>
      </c>
      <c r="I2058" s="8" t="s">
        <v>474</v>
      </c>
      <c r="J2058" s="16"/>
      <c r="K2058" s="21"/>
      <c r="L2058" s="21"/>
      <c r="M2058" s="21"/>
      <c r="N2058" s="18"/>
      <c r="O2058" s="13"/>
      <c r="P2058" t="s">
        <v>57</v>
      </c>
      <c r="Q2058" t="s">
        <v>57</v>
      </c>
      <c r="R2058" t="s">
        <v>57</v>
      </c>
      <c r="S2058" t="s">
        <v>47</v>
      </c>
      <c r="T2058" t="s">
        <v>37</v>
      </c>
      <c r="U2058" t="s">
        <v>37</v>
      </c>
    </row>
    <row r="2059" hidden="1">
      <c r="A2059" s="15" t="str">
        <f t="shared" ref="A2059:A2065" si="314">if(OR(G2059="Secondary Relay",G2059="Prime Relay"),F2059,join("",if(B2059="East Rim","E",if(B2059="South Rim","S",if(B2059="West Rim","W","N"))),C2059,D2059,":",E2059,if(F2059="S","",F2059)))</f>
        <v>N50:0a</v>
      </c>
      <c r="B2059" s="15" t="s">
        <v>813</v>
      </c>
      <c r="C2059" s="15">
        <v>5.0</v>
      </c>
      <c r="D2059" s="15">
        <v>0.0</v>
      </c>
      <c r="E2059" s="15">
        <v>0.0</v>
      </c>
      <c r="F2059" s="8" t="s">
        <v>6</v>
      </c>
      <c r="G2059" s="8" t="s">
        <v>23</v>
      </c>
      <c r="H2059" s="15" t="s">
        <v>93</v>
      </c>
      <c r="I2059" t="s">
        <v>448</v>
      </c>
      <c r="J2059" s="16">
        <v>0.0</v>
      </c>
      <c r="K2059" s="21">
        <v>1071.0</v>
      </c>
      <c r="L2059" s="21">
        <v>188.0</v>
      </c>
      <c r="M2059" s="21">
        <v>629.0</v>
      </c>
      <c r="N2059" s="18" t="s">
        <v>26</v>
      </c>
      <c r="O2059" s="13" t="s">
        <v>567</v>
      </c>
      <c r="P2059" s="5" t="s">
        <v>37</v>
      </c>
      <c r="Q2059" s="5" t="s">
        <v>57</v>
      </c>
      <c r="R2059" s="5" t="s">
        <v>57</v>
      </c>
      <c r="S2059" s="5" t="s">
        <v>47</v>
      </c>
      <c r="T2059" s="5" t="s">
        <v>26</v>
      </c>
      <c r="U2059" s="5" t="s">
        <v>26</v>
      </c>
    </row>
    <row r="2060" hidden="1">
      <c r="A2060" s="15" t="str">
        <f t="shared" si="314"/>
        <v>N50:0b</v>
      </c>
      <c r="B2060" s="15" t="s">
        <v>813</v>
      </c>
      <c r="C2060" s="15">
        <v>5.0</v>
      </c>
      <c r="D2060" s="15">
        <v>0.0</v>
      </c>
      <c r="E2060" s="15">
        <v>0.0</v>
      </c>
      <c r="F2060" s="8" t="s">
        <v>7</v>
      </c>
      <c r="G2060" s="8" t="s">
        <v>23</v>
      </c>
      <c r="H2060" s="15" t="s">
        <v>93</v>
      </c>
      <c r="I2060" t="s">
        <v>326</v>
      </c>
      <c r="J2060" s="16">
        <v>0.0</v>
      </c>
      <c r="K2060" s="21">
        <v>923.0</v>
      </c>
      <c r="L2060" s="21">
        <v>4.0</v>
      </c>
      <c r="M2060" s="21">
        <v>465.0</v>
      </c>
      <c r="N2060" s="18" t="s">
        <v>26</v>
      </c>
      <c r="O2060" s="13" t="s">
        <v>415</v>
      </c>
      <c r="P2060" s="5" t="s">
        <v>57</v>
      </c>
      <c r="Q2060" s="5" t="s">
        <v>57</v>
      </c>
      <c r="R2060" s="5" t="s">
        <v>47</v>
      </c>
      <c r="S2060" s="5" t="s">
        <v>276</v>
      </c>
      <c r="T2060" s="5" t="s">
        <v>37</v>
      </c>
      <c r="U2060" s="5" t="s">
        <v>26</v>
      </c>
    </row>
    <row r="2061" hidden="1">
      <c r="A2061" s="15" t="str">
        <f t="shared" si="314"/>
        <v>N50:0c</v>
      </c>
      <c r="B2061" s="15" t="s">
        <v>813</v>
      </c>
      <c r="C2061" s="15">
        <v>5.0</v>
      </c>
      <c r="D2061" s="15">
        <v>0.0</v>
      </c>
      <c r="E2061" s="15">
        <v>0.0</v>
      </c>
      <c r="F2061" s="8" t="s">
        <v>8</v>
      </c>
      <c r="G2061" s="8" t="s">
        <v>23</v>
      </c>
      <c r="H2061" s="15" t="s">
        <v>288</v>
      </c>
      <c r="I2061" t="s">
        <v>421</v>
      </c>
      <c r="J2061" s="16">
        <v>0.0</v>
      </c>
      <c r="K2061" s="21">
        <v>348.0</v>
      </c>
      <c r="L2061" s="21">
        <v>288.0</v>
      </c>
      <c r="M2061" s="21">
        <v>317.0</v>
      </c>
      <c r="N2061" s="18" t="s">
        <v>26</v>
      </c>
      <c r="O2061" s="13" t="s">
        <v>313</v>
      </c>
      <c r="P2061" s="5" t="s">
        <v>37</v>
      </c>
      <c r="Q2061" s="5" t="s">
        <v>57</v>
      </c>
      <c r="R2061" s="5" t="s">
        <v>276</v>
      </c>
      <c r="S2061" s="5" t="s">
        <v>47</v>
      </c>
      <c r="T2061" s="5" t="s">
        <v>37</v>
      </c>
      <c r="U2061" s="5" t="s">
        <v>26</v>
      </c>
    </row>
    <row r="2062" hidden="1">
      <c r="A2062" s="15" t="str">
        <f t="shared" si="314"/>
        <v>N50:0d</v>
      </c>
      <c r="B2062" s="15" t="s">
        <v>813</v>
      </c>
      <c r="C2062" s="15">
        <v>5.0</v>
      </c>
      <c r="D2062" s="15">
        <v>0.0</v>
      </c>
      <c r="E2062" s="15">
        <v>0.0</v>
      </c>
      <c r="F2062" s="8" t="s">
        <v>9</v>
      </c>
      <c r="G2062" s="8" t="s">
        <v>23</v>
      </c>
      <c r="H2062" s="15" t="s">
        <v>87</v>
      </c>
      <c r="I2062" t="s">
        <v>1077</v>
      </c>
      <c r="J2062" s="16">
        <v>0.0</v>
      </c>
      <c r="K2062" s="21">
        <v>58.0</v>
      </c>
      <c r="L2062" s="21">
        <v>0.0</v>
      </c>
      <c r="M2062" s="21">
        <v>27.0</v>
      </c>
      <c r="N2062" s="18">
        <v>0.89</v>
      </c>
      <c r="O2062" s="13" t="s">
        <v>415</v>
      </c>
      <c r="P2062" s="5" t="s">
        <v>37</v>
      </c>
      <c r="Q2062" s="5" t="s">
        <v>276</v>
      </c>
      <c r="R2062" s="5" t="s">
        <v>57</v>
      </c>
      <c r="S2062" s="5" t="s">
        <v>26</v>
      </c>
      <c r="T2062" s="5" t="s">
        <v>37</v>
      </c>
      <c r="U2062" s="5" t="s">
        <v>47</v>
      </c>
    </row>
    <row r="2063" hidden="1">
      <c r="A2063" s="15" t="str">
        <f t="shared" si="314"/>
        <v>N50:0e</v>
      </c>
      <c r="B2063" s="15" t="s">
        <v>813</v>
      </c>
      <c r="C2063" s="15">
        <v>5.0</v>
      </c>
      <c r="D2063" s="15">
        <v>0.0</v>
      </c>
      <c r="E2063" s="15">
        <v>0.0</v>
      </c>
      <c r="F2063" s="8" t="s">
        <v>10</v>
      </c>
      <c r="G2063" s="15" t="s">
        <v>24</v>
      </c>
      <c r="H2063" s="15" t="s">
        <v>285</v>
      </c>
      <c r="I2063" t="s">
        <v>1078</v>
      </c>
      <c r="J2063" s="16">
        <v>1.0</v>
      </c>
      <c r="K2063" s="21">
        <v>20.0</v>
      </c>
      <c r="L2063" s="21">
        <v>12.0</v>
      </c>
      <c r="M2063" s="21">
        <v>16.0</v>
      </c>
      <c r="N2063" s="18">
        <v>0.17</v>
      </c>
      <c r="O2063" s="13" t="s">
        <v>284</v>
      </c>
      <c r="P2063" s="5" t="s">
        <v>57</v>
      </c>
      <c r="Q2063" s="5" t="s">
        <v>57</v>
      </c>
      <c r="R2063" s="5" t="s">
        <v>311</v>
      </c>
      <c r="S2063" s="5" t="s">
        <v>47</v>
      </c>
      <c r="T2063" s="5" t="s">
        <v>311</v>
      </c>
      <c r="U2063" s="5" t="s">
        <v>47</v>
      </c>
    </row>
    <row r="2064" hidden="1">
      <c r="A2064" s="15" t="str">
        <f t="shared" si="314"/>
        <v>N50:0f</v>
      </c>
      <c r="B2064" s="15" t="s">
        <v>813</v>
      </c>
      <c r="C2064" s="15">
        <v>5.0</v>
      </c>
      <c r="D2064" s="15">
        <v>0.0</v>
      </c>
      <c r="E2064" s="15">
        <v>0.0</v>
      </c>
      <c r="F2064" s="8" t="s">
        <v>11</v>
      </c>
      <c r="G2064" s="8" t="s">
        <v>22</v>
      </c>
      <c r="H2064" s="15" t="s">
        <v>91</v>
      </c>
      <c r="I2064" t="s">
        <v>1079</v>
      </c>
      <c r="J2064" s="16">
        <v>11.0</v>
      </c>
      <c r="K2064" s="21">
        <v>-70.0</v>
      </c>
      <c r="L2064" s="21">
        <v>-137.0</v>
      </c>
      <c r="M2064" s="21">
        <v>-102.0</v>
      </c>
      <c r="N2064" s="18" t="s">
        <v>26</v>
      </c>
      <c r="O2064" s="13" t="s">
        <v>379</v>
      </c>
      <c r="P2064" s="5" t="s">
        <v>57</v>
      </c>
      <c r="Q2064" s="5" t="s">
        <v>57</v>
      </c>
      <c r="R2064" s="5" t="s">
        <v>311</v>
      </c>
      <c r="S2064" s="5" t="s">
        <v>26</v>
      </c>
      <c r="T2064" s="5" t="s">
        <v>26</v>
      </c>
      <c r="U2064" s="5" t="s">
        <v>26</v>
      </c>
    </row>
    <row r="2065" hidden="1">
      <c r="A2065" s="15" t="str">
        <f t="shared" si="314"/>
        <v>N50:0g</v>
      </c>
      <c r="B2065" s="15" t="s">
        <v>813</v>
      </c>
      <c r="C2065" s="15">
        <v>5.0</v>
      </c>
      <c r="D2065" s="15">
        <v>0.0</v>
      </c>
      <c r="E2065" s="15">
        <v>0.0</v>
      </c>
      <c r="F2065" s="8" t="s">
        <v>12</v>
      </c>
      <c r="G2065" s="8" t="s">
        <v>22</v>
      </c>
      <c r="H2065" s="15" t="s">
        <v>93</v>
      </c>
      <c r="I2065" t="s">
        <v>1080</v>
      </c>
      <c r="J2065" s="16">
        <v>3.0</v>
      </c>
      <c r="K2065" s="21">
        <v>-157.0</v>
      </c>
      <c r="L2065" s="21">
        <v>-247.0</v>
      </c>
      <c r="M2065" s="21">
        <v>-202.0</v>
      </c>
      <c r="N2065" s="18" t="s">
        <v>26</v>
      </c>
      <c r="O2065" s="13" t="s">
        <v>275</v>
      </c>
      <c r="P2065" s="5" t="s">
        <v>276</v>
      </c>
      <c r="Q2065" s="5" t="s">
        <v>57</v>
      </c>
      <c r="R2065" s="5" t="s">
        <v>276</v>
      </c>
      <c r="S2065" s="5" t="s">
        <v>37</v>
      </c>
      <c r="T2065" s="5" t="s">
        <v>26</v>
      </c>
      <c r="U2065" s="5" t="s">
        <v>26</v>
      </c>
    </row>
    <row r="2066" hidden="1">
      <c r="A2066" s="15" t="str">
        <f t="shared" ref="A2066:A2068" si="315">if(OR(G2066="Secondary Relay",G2066="Prime Relay",G2066="Citadel Class Relay"),F2066,join("",if(B2066="East Rim","E",if(B2066="South Rim","S",if(B2066="West Rim","W","N"))),C2066,D2066,":",E2066,if(F2066="S","",F2066)))</f>
        <v>N50 Secondary Relay</v>
      </c>
      <c r="B2066" s="15" t="s">
        <v>813</v>
      </c>
      <c r="C2066" s="15">
        <v>5.0</v>
      </c>
      <c r="D2066" s="15">
        <v>0.0</v>
      </c>
      <c r="E2066" s="15">
        <v>0.0</v>
      </c>
      <c r="F2066" s="8" t="s">
        <v>1081</v>
      </c>
      <c r="G2066" s="8" t="s">
        <v>300</v>
      </c>
      <c r="H2066" s="15"/>
      <c r="I2066" s="8" t="s">
        <v>819</v>
      </c>
      <c r="J2066" s="16"/>
      <c r="K2066" s="21"/>
      <c r="L2066" s="21"/>
      <c r="M2066" s="21"/>
      <c r="N2066" s="18"/>
      <c r="O2066" s="13"/>
    </row>
    <row r="2067" hidden="1">
      <c r="A2067" s="15" t="str">
        <f t="shared" si="315"/>
        <v>N50-E10 Primary Relay</v>
      </c>
      <c r="B2067" s="15" t="s">
        <v>813</v>
      </c>
      <c r="C2067" s="15">
        <v>5.0</v>
      </c>
      <c r="D2067" s="15">
        <v>0.0</v>
      </c>
      <c r="E2067" s="15">
        <v>0.0</v>
      </c>
      <c r="F2067" s="8" t="s">
        <v>1082</v>
      </c>
      <c r="G2067" s="8" t="s">
        <v>219</v>
      </c>
      <c r="H2067" s="15"/>
      <c r="I2067" s="8"/>
      <c r="J2067" s="16"/>
      <c r="K2067" s="21"/>
      <c r="L2067" s="21"/>
      <c r="M2067" s="21"/>
      <c r="N2067" s="18"/>
      <c r="O2067" s="13"/>
    </row>
    <row r="2068" hidden="1">
      <c r="A2068" s="15" t="str">
        <f t="shared" si="315"/>
        <v>N50:0</v>
      </c>
      <c r="B2068" s="15" t="s">
        <v>813</v>
      </c>
      <c r="C2068" s="15">
        <v>5.0</v>
      </c>
      <c r="D2068" s="15">
        <v>0.0</v>
      </c>
      <c r="E2068" s="15">
        <v>0.0</v>
      </c>
      <c r="F2068" s="8" t="s">
        <v>302</v>
      </c>
      <c r="G2068" s="8" t="s">
        <v>303</v>
      </c>
      <c r="H2068" s="15" t="s">
        <v>443</v>
      </c>
      <c r="I2068" s="8" t="s">
        <v>1083</v>
      </c>
      <c r="J2068" s="16"/>
      <c r="K2068" s="21"/>
      <c r="L2068" s="21"/>
      <c r="M2068" s="21"/>
      <c r="N2068" s="18"/>
      <c r="O2068" s="13"/>
      <c r="P2068" t="s">
        <v>276</v>
      </c>
      <c r="Q2068" t="s">
        <v>276</v>
      </c>
      <c r="R2068" t="s">
        <v>57</v>
      </c>
      <c r="S2068" t="s">
        <v>26</v>
      </c>
      <c r="T2068" t="s">
        <v>37</v>
      </c>
      <c r="U2068" t="s">
        <v>26</v>
      </c>
    </row>
    <row r="2069" hidden="1">
      <c r="A2069" s="15" t="str">
        <f t="shared" ref="A2069:A2073" si="316">if(OR(G2069="Secondary Relay",G2069="Prime Relay"),F2069,join("",if(B2069="East Rim","E",if(B2069="South Rim","S",if(B2069="West Rim","W","N"))),C2069,D2069,":",E2069,if(F2069="S","",F2069)))</f>
        <v>N50:1a</v>
      </c>
      <c r="B2069" s="15" t="s">
        <v>813</v>
      </c>
      <c r="C2069" s="15">
        <v>5.0</v>
      </c>
      <c r="D2069" s="15">
        <v>0.0</v>
      </c>
      <c r="E2069" s="15">
        <v>1.0</v>
      </c>
      <c r="F2069" s="8" t="s">
        <v>6</v>
      </c>
      <c r="G2069" s="8" t="s">
        <v>23</v>
      </c>
      <c r="H2069" s="15" t="s">
        <v>285</v>
      </c>
      <c r="I2069" t="s">
        <v>1084</v>
      </c>
      <c r="J2069" s="16">
        <v>2.0</v>
      </c>
      <c r="K2069" s="21">
        <v>1630.0</v>
      </c>
      <c r="L2069" s="21">
        <v>815.0</v>
      </c>
      <c r="M2069" s="21">
        <v>1223.0</v>
      </c>
      <c r="N2069" s="18" t="s">
        <v>26</v>
      </c>
      <c r="O2069" s="13" t="s">
        <v>405</v>
      </c>
      <c r="P2069" s="5" t="s">
        <v>47</v>
      </c>
      <c r="Q2069" s="5" t="s">
        <v>276</v>
      </c>
      <c r="R2069" s="5" t="s">
        <v>57</v>
      </c>
      <c r="S2069" s="5" t="s">
        <v>47</v>
      </c>
      <c r="T2069" s="5" t="s">
        <v>37</v>
      </c>
      <c r="U2069" s="5" t="s">
        <v>37</v>
      </c>
    </row>
    <row r="2070" hidden="1">
      <c r="A2070" s="15" t="str">
        <f t="shared" si="316"/>
        <v>N50:1b</v>
      </c>
      <c r="B2070" s="15" t="s">
        <v>813</v>
      </c>
      <c r="C2070" s="15">
        <v>5.0</v>
      </c>
      <c r="D2070" s="15">
        <v>0.0</v>
      </c>
      <c r="E2070" s="15">
        <v>1.0</v>
      </c>
      <c r="F2070" s="8" t="s">
        <v>7</v>
      </c>
      <c r="G2070" s="8" t="s">
        <v>23</v>
      </c>
      <c r="H2070" s="15" t="s">
        <v>288</v>
      </c>
      <c r="I2070" t="s">
        <v>437</v>
      </c>
      <c r="J2070" s="16">
        <v>0.0</v>
      </c>
      <c r="K2070" s="21">
        <v>1295.0</v>
      </c>
      <c r="L2070" s="21">
        <v>1159.0</v>
      </c>
      <c r="M2070" s="21">
        <v>1227.0</v>
      </c>
      <c r="N2070" s="18" t="s">
        <v>26</v>
      </c>
      <c r="O2070" s="13" t="s">
        <v>275</v>
      </c>
      <c r="P2070" s="5" t="s">
        <v>37</v>
      </c>
      <c r="Q2070" s="5" t="s">
        <v>57</v>
      </c>
      <c r="R2070" s="5" t="s">
        <v>57</v>
      </c>
      <c r="S2070" s="5" t="s">
        <v>37</v>
      </c>
      <c r="T2070" s="5" t="s">
        <v>26</v>
      </c>
      <c r="U2070" s="5" t="s">
        <v>37</v>
      </c>
    </row>
    <row r="2071" hidden="1">
      <c r="A2071" s="15" t="str">
        <f t="shared" si="316"/>
        <v>N50:1c</v>
      </c>
      <c r="B2071" s="15" t="s">
        <v>813</v>
      </c>
      <c r="C2071" s="15">
        <v>5.0</v>
      </c>
      <c r="D2071" s="15">
        <v>0.0</v>
      </c>
      <c r="E2071" s="15">
        <v>1.0</v>
      </c>
      <c r="F2071" s="8" t="s">
        <v>8</v>
      </c>
      <c r="G2071" s="8" t="s">
        <v>24</v>
      </c>
      <c r="H2071" s="15" t="s">
        <v>316</v>
      </c>
      <c r="I2071" t="s">
        <v>451</v>
      </c>
      <c r="J2071" s="16">
        <v>1.0</v>
      </c>
      <c r="K2071" s="21">
        <v>4.0</v>
      </c>
      <c r="L2071" s="21">
        <v>-8.0</v>
      </c>
      <c r="M2071" s="21">
        <v>0.0</v>
      </c>
      <c r="N2071" s="18">
        <v>0.23</v>
      </c>
      <c r="O2071" s="13" t="s">
        <v>336</v>
      </c>
      <c r="P2071" s="5" t="s">
        <v>276</v>
      </c>
      <c r="Q2071" s="5" t="s">
        <v>47</v>
      </c>
      <c r="R2071" s="5" t="s">
        <v>276</v>
      </c>
      <c r="S2071" s="5" t="s">
        <v>276</v>
      </c>
      <c r="T2071" s="5" t="s">
        <v>26</v>
      </c>
      <c r="U2071" s="5" t="s">
        <v>26</v>
      </c>
    </row>
    <row r="2072" hidden="1">
      <c r="A2072" s="15" t="str">
        <f t="shared" si="316"/>
        <v>N50:1d</v>
      </c>
      <c r="B2072" s="15" t="s">
        <v>813</v>
      </c>
      <c r="C2072" s="15">
        <v>5.0</v>
      </c>
      <c r="D2072" s="15">
        <v>0.0</v>
      </c>
      <c r="E2072" s="15">
        <v>1.0</v>
      </c>
      <c r="F2072" s="8" t="s">
        <v>9</v>
      </c>
      <c r="G2072" s="8" t="s">
        <v>22</v>
      </c>
      <c r="H2072" s="15" t="s">
        <v>93</v>
      </c>
      <c r="I2072" t="s">
        <v>553</v>
      </c>
      <c r="J2072" s="16">
        <v>13.0</v>
      </c>
      <c r="K2072" s="21">
        <v>-155.0</v>
      </c>
      <c r="L2072" s="21">
        <v>-160.0</v>
      </c>
      <c r="M2072" s="21">
        <v>-156.0</v>
      </c>
      <c r="N2072" s="18" t="s">
        <v>26</v>
      </c>
      <c r="O2072" s="13" t="s">
        <v>275</v>
      </c>
      <c r="P2072" s="5" t="s">
        <v>276</v>
      </c>
      <c r="Q2072" s="5" t="s">
        <v>276</v>
      </c>
      <c r="R2072" s="5" t="s">
        <v>47</v>
      </c>
      <c r="S2072" s="5" t="s">
        <v>57</v>
      </c>
      <c r="T2072" s="5" t="s">
        <v>26</v>
      </c>
      <c r="U2072" s="5" t="s">
        <v>26</v>
      </c>
    </row>
    <row r="2073" hidden="1">
      <c r="A2073" s="15" t="str">
        <f t="shared" si="316"/>
        <v>N50:1e</v>
      </c>
      <c r="B2073" s="15" t="s">
        <v>813</v>
      </c>
      <c r="C2073" s="15">
        <v>5.0</v>
      </c>
      <c r="D2073" s="15">
        <v>0.0</v>
      </c>
      <c r="E2073" s="15">
        <v>1.0</v>
      </c>
      <c r="F2073" s="8" t="s">
        <v>10</v>
      </c>
      <c r="G2073" s="15" t="s">
        <v>22</v>
      </c>
      <c r="H2073" s="15" t="s">
        <v>93</v>
      </c>
      <c r="I2073" t="s">
        <v>469</v>
      </c>
      <c r="J2073" s="16">
        <v>20.0</v>
      </c>
      <c r="K2073" s="21">
        <v>-190.0</v>
      </c>
      <c r="L2073" s="21">
        <v>-228.0</v>
      </c>
      <c r="M2073" s="21">
        <v>-210.0</v>
      </c>
      <c r="N2073" s="18" t="s">
        <v>26</v>
      </c>
      <c r="O2073" s="13" t="s">
        <v>415</v>
      </c>
      <c r="P2073" s="5" t="s">
        <v>276</v>
      </c>
      <c r="Q2073" s="5" t="s">
        <v>57</v>
      </c>
      <c r="R2073" s="5" t="s">
        <v>57</v>
      </c>
      <c r="S2073" s="5" t="s">
        <v>26</v>
      </c>
      <c r="T2073" s="5" t="s">
        <v>47</v>
      </c>
      <c r="U2073" s="5" t="s">
        <v>26</v>
      </c>
    </row>
    <row r="2074" hidden="1">
      <c r="A2074" s="15" t="str">
        <f t="shared" ref="A2074:A2075" si="317">if(OR(G2074="Secondary Relay",G2074="Prime Relay",G2074="Citadel Class Relay"),F2074,join("",if(B2074="East Rim","E",if(B2074="South Rim","S",if(B2074="West Rim","W","N"))),C2074,D2074,":",E2074,if(F2074="S","",F2074)))</f>
        <v>N50-N10 Primary Relay</v>
      </c>
      <c r="B2074" s="15" t="s">
        <v>813</v>
      </c>
      <c r="C2074" s="15">
        <v>5.0</v>
      </c>
      <c r="D2074" s="15">
        <v>0.0</v>
      </c>
      <c r="E2074" s="15">
        <v>1.0</v>
      </c>
      <c r="F2074" s="8" t="s">
        <v>1085</v>
      </c>
      <c r="G2074" s="8" t="s">
        <v>219</v>
      </c>
      <c r="H2074" s="15"/>
      <c r="I2074" s="8"/>
      <c r="J2074" s="16"/>
      <c r="K2074" s="21"/>
      <c r="L2074" s="21"/>
      <c r="M2074" s="21"/>
      <c r="N2074" s="18"/>
      <c r="O2074" s="13"/>
    </row>
    <row r="2075" hidden="1">
      <c r="A2075" s="15" t="str">
        <f t="shared" si="317"/>
        <v>N50:1</v>
      </c>
      <c r="B2075" s="15" t="s">
        <v>813</v>
      </c>
      <c r="C2075" s="15">
        <v>5.0</v>
      </c>
      <c r="D2075" s="15">
        <v>0.0</v>
      </c>
      <c r="E2075" s="15">
        <v>1.0</v>
      </c>
      <c r="F2075" s="8" t="s">
        <v>302</v>
      </c>
      <c r="G2075" s="8" t="s">
        <v>303</v>
      </c>
      <c r="H2075" s="15" t="s">
        <v>278</v>
      </c>
      <c r="I2075" s="8" t="s">
        <v>538</v>
      </c>
      <c r="J2075" s="16"/>
      <c r="K2075" s="21"/>
      <c r="L2075" s="21"/>
      <c r="M2075" s="21"/>
      <c r="N2075" s="18"/>
      <c r="O2075" s="13"/>
      <c r="P2075" t="s">
        <v>47</v>
      </c>
      <c r="Q2075" t="s">
        <v>276</v>
      </c>
      <c r="R2075" t="s">
        <v>37</v>
      </c>
      <c r="S2075" t="s">
        <v>276</v>
      </c>
      <c r="T2075" t="s">
        <v>26</v>
      </c>
      <c r="U2075" t="s">
        <v>26</v>
      </c>
    </row>
    <row r="2076" hidden="1">
      <c r="A2076" s="15" t="str">
        <f t="shared" ref="A2076:A2082" si="318">if(OR(G2076="Secondary Relay",G2076="Prime Relay"),F2076,join("",if(B2076="East Rim","E",if(B2076="South Rim","S",if(B2076="West Rim","W","N"))),C2076,D2076,":",E2076,if(F2076="S","",F2076)))</f>
        <v>S00:0a</v>
      </c>
      <c r="B2076" s="15" t="s">
        <v>1086</v>
      </c>
      <c r="C2076" s="15">
        <v>0.0</v>
      </c>
      <c r="D2076" s="15">
        <v>0.0</v>
      </c>
      <c r="E2076" s="15">
        <v>0.0</v>
      </c>
      <c r="F2076" s="8" t="s">
        <v>6</v>
      </c>
      <c r="G2076" s="8" t="s">
        <v>23</v>
      </c>
      <c r="H2076" s="15" t="s">
        <v>278</v>
      </c>
      <c r="I2076" t="s">
        <v>326</v>
      </c>
      <c r="J2076" s="16">
        <v>2.0</v>
      </c>
      <c r="K2076" s="21">
        <v>954.0</v>
      </c>
      <c r="L2076" s="21">
        <v>81.0</v>
      </c>
      <c r="M2076" s="21">
        <v>519.0</v>
      </c>
      <c r="N2076" s="18" t="s">
        <v>26</v>
      </c>
      <c r="O2076" s="13" t="s">
        <v>284</v>
      </c>
      <c r="P2076" s="5" t="s">
        <v>26</v>
      </c>
      <c r="Q2076" s="5" t="s">
        <v>311</v>
      </c>
      <c r="R2076" s="5" t="s">
        <v>26</v>
      </c>
      <c r="S2076" s="5" t="s">
        <v>26</v>
      </c>
      <c r="T2076" s="5" t="s">
        <v>26</v>
      </c>
      <c r="U2076" s="5" t="s">
        <v>26</v>
      </c>
    </row>
    <row r="2077" hidden="1">
      <c r="A2077" s="15" t="str">
        <f t="shared" si="318"/>
        <v>S00:0b</v>
      </c>
      <c r="B2077" s="15" t="s">
        <v>1086</v>
      </c>
      <c r="C2077" s="15">
        <v>0.0</v>
      </c>
      <c r="D2077" s="15">
        <v>0.0</v>
      </c>
      <c r="E2077" s="15">
        <v>0.0</v>
      </c>
      <c r="F2077" s="8" t="s">
        <v>7</v>
      </c>
      <c r="G2077" s="8" t="s">
        <v>23</v>
      </c>
      <c r="H2077" s="15" t="s">
        <v>288</v>
      </c>
      <c r="I2077" t="s">
        <v>789</v>
      </c>
      <c r="J2077" s="16">
        <v>1.0</v>
      </c>
      <c r="K2077" s="21">
        <v>876.0</v>
      </c>
      <c r="L2077" s="21">
        <v>818.0</v>
      </c>
      <c r="M2077" s="21">
        <v>845.0</v>
      </c>
      <c r="N2077" s="18" t="s">
        <v>26</v>
      </c>
      <c r="O2077" s="13" t="s">
        <v>313</v>
      </c>
      <c r="P2077" s="5" t="s">
        <v>276</v>
      </c>
      <c r="Q2077" s="5" t="s">
        <v>26</v>
      </c>
      <c r="R2077" s="5" t="s">
        <v>57</v>
      </c>
      <c r="S2077" s="5" t="s">
        <v>47</v>
      </c>
      <c r="T2077" s="5" t="s">
        <v>26</v>
      </c>
      <c r="U2077" s="5" t="s">
        <v>26</v>
      </c>
    </row>
    <row r="2078" hidden="1">
      <c r="A2078" s="15" t="str">
        <f t="shared" si="318"/>
        <v>S00:0c</v>
      </c>
      <c r="B2078" s="15" t="s">
        <v>1086</v>
      </c>
      <c r="C2078" s="15">
        <v>0.0</v>
      </c>
      <c r="D2078" s="15">
        <v>0.0</v>
      </c>
      <c r="E2078" s="15">
        <v>0.0</v>
      </c>
      <c r="F2078" s="8" t="s">
        <v>8</v>
      </c>
      <c r="G2078" s="8" t="s">
        <v>23</v>
      </c>
      <c r="H2078" s="15" t="s">
        <v>93</v>
      </c>
      <c r="I2078" t="s">
        <v>574</v>
      </c>
      <c r="J2078" s="16">
        <v>1.0</v>
      </c>
      <c r="K2078" s="21">
        <v>206.0</v>
      </c>
      <c r="L2078" s="21">
        <v>-241.0</v>
      </c>
      <c r="M2078" s="21">
        <v>-20.0</v>
      </c>
      <c r="N2078" s="18" t="s">
        <v>26</v>
      </c>
      <c r="O2078" s="13" t="s">
        <v>1087</v>
      </c>
      <c r="P2078" s="5" t="s">
        <v>276</v>
      </c>
      <c r="Q2078" s="5" t="s">
        <v>57</v>
      </c>
      <c r="R2078" s="5" t="s">
        <v>311</v>
      </c>
      <c r="S2078" s="5" t="s">
        <v>37</v>
      </c>
      <c r="T2078" s="5" t="s">
        <v>37</v>
      </c>
      <c r="U2078" s="5" t="s">
        <v>26</v>
      </c>
    </row>
    <row r="2079" hidden="1">
      <c r="A2079" s="15" t="str">
        <f t="shared" si="318"/>
        <v>S00:0d</v>
      </c>
      <c r="B2079" s="15" t="s">
        <v>1086</v>
      </c>
      <c r="C2079" s="15">
        <v>0.0</v>
      </c>
      <c r="D2079" s="15">
        <v>0.0</v>
      </c>
      <c r="E2079" s="15">
        <v>0.0</v>
      </c>
      <c r="F2079" s="8" t="s">
        <v>9</v>
      </c>
      <c r="G2079" s="8" t="s">
        <v>22</v>
      </c>
      <c r="H2079" s="15" t="s">
        <v>90</v>
      </c>
      <c r="I2079" t="s">
        <v>298</v>
      </c>
      <c r="J2079" s="16">
        <v>14.0</v>
      </c>
      <c r="K2079" s="21">
        <v>-62.0</v>
      </c>
      <c r="L2079" s="21">
        <v>-113.0</v>
      </c>
      <c r="M2079" s="21">
        <v>-88.0</v>
      </c>
      <c r="N2079" s="18" t="s">
        <v>26</v>
      </c>
      <c r="O2079" s="13" t="s">
        <v>310</v>
      </c>
      <c r="P2079" s="5" t="s">
        <v>276</v>
      </c>
      <c r="Q2079" s="5" t="s">
        <v>276</v>
      </c>
      <c r="R2079" s="5" t="s">
        <v>26</v>
      </c>
      <c r="S2079" s="5" t="s">
        <v>47</v>
      </c>
      <c r="T2079" s="5" t="s">
        <v>47</v>
      </c>
      <c r="U2079" s="5" t="s">
        <v>26</v>
      </c>
    </row>
    <row r="2080" hidden="1">
      <c r="A2080" s="15" t="str">
        <f t="shared" si="318"/>
        <v>S00:0e</v>
      </c>
      <c r="B2080" s="15" t="s">
        <v>1086</v>
      </c>
      <c r="C2080" s="15">
        <v>0.0</v>
      </c>
      <c r="D2080" s="15">
        <v>0.0</v>
      </c>
      <c r="E2080" s="15">
        <v>0.0</v>
      </c>
      <c r="F2080" s="8" t="s">
        <v>10</v>
      </c>
      <c r="G2080" s="8" t="s">
        <v>22</v>
      </c>
      <c r="H2080" s="15" t="s">
        <v>89</v>
      </c>
      <c r="I2080" t="s">
        <v>502</v>
      </c>
      <c r="J2080" s="16">
        <v>6.0</v>
      </c>
      <c r="K2080" s="21">
        <v>-108.0</v>
      </c>
      <c r="L2080" s="21">
        <v>-111.0</v>
      </c>
      <c r="M2080" s="21">
        <v>-108.0</v>
      </c>
      <c r="N2080" s="18" t="s">
        <v>26</v>
      </c>
      <c r="O2080" s="13" t="s">
        <v>293</v>
      </c>
      <c r="P2080" s="5" t="s">
        <v>57</v>
      </c>
      <c r="Q2080" s="5" t="s">
        <v>57</v>
      </c>
      <c r="R2080" s="5" t="s">
        <v>47</v>
      </c>
      <c r="S2080" s="5" t="s">
        <v>26</v>
      </c>
      <c r="T2080" s="5" t="s">
        <v>47</v>
      </c>
      <c r="U2080" s="5" t="s">
        <v>26</v>
      </c>
    </row>
    <row r="2081" hidden="1">
      <c r="A2081" s="15" t="str">
        <f t="shared" si="318"/>
        <v>S00:0f</v>
      </c>
      <c r="B2081" s="15" t="s">
        <v>1086</v>
      </c>
      <c r="C2081" s="15">
        <v>0.0</v>
      </c>
      <c r="D2081" s="15">
        <v>0.0</v>
      </c>
      <c r="E2081" s="15">
        <v>0.0</v>
      </c>
      <c r="F2081" s="8" t="s">
        <v>11</v>
      </c>
      <c r="G2081" s="8" t="s">
        <v>22</v>
      </c>
      <c r="H2081" s="15" t="s">
        <v>92</v>
      </c>
      <c r="I2081" t="s">
        <v>416</v>
      </c>
      <c r="J2081" s="16">
        <v>3.0</v>
      </c>
      <c r="K2081" s="21">
        <v>-155.0</v>
      </c>
      <c r="L2081" s="21">
        <v>-178.0</v>
      </c>
      <c r="M2081" s="21">
        <v>-168.0</v>
      </c>
      <c r="N2081" s="18" t="s">
        <v>26</v>
      </c>
      <c r="O2081" s="13" t="s">
        <v>386</v>
      </c>
      <c r="P2081" s="5" t="s">
        <v>57</v>
      </c>
      <c r="Q2081" s="5" t="s">
        <v>57</v>
      </c>
      <c r="R2081" s="5" t="s">
        <v>57</v>
      </c>
      <c r="S2081" s="5" t="s">
        <v>26</v>
      </c>
      <c r="T2081" s="5" t="s">
        <v>47</v>
      </c>
      <c r="U2081" s="5" t="s">
        <v>26</v>
      </c>
    </row>
    <row r="2082" hidden="1">
      <c r="A2082" s="15" t="str">
        <f t="shared" si="318"/>
        <v>S00:0g</v>
      </c>
      <c r="B2082" s="15" t="s">
        <v>1086</v>
      </c>
      <c r="C2082" s="15">
        <v>0.0</v>
      </c>
      <c r="D2082" s="15">
        <v>0.0</v>
      </c>
      <c r="E2082" s="15">
        <v>0.0</v>
      </c>
      <c r="F2082" s="8" t="s">
        <v>12</v>
      </c>
      <c r="G2082" s="8" t="s">
        <v>22</v>
      </c>
      <c r="H2082" s="15" t="s">
        <v>92</v>
      </c>
      <c r="I2082" t="s">
        <v>416</v>
      </c>
      <c r="J2082" s="16">
        <v>3.0</v>
      </c>
      <c r="K2082" s="21">
        <v>-202.0</v>
      </c>
      <c r="L2082" s="21">
        <v>-213.0</v>
      </c>
      <c r="M2082" s="21">
        <v>-210.0</v>
      </c>
      <c r="N2082" s="18" t="s">
        <v>26</v>
      </c>
      <c r="O2082" s="13" t="s">
        <v>417</v>
      </c>
      <c r="P2082" s="5" t="s">
        <v>276</v>
      </c>
      <c r="Q2082" s="5" t="s">
        <v>57</v>
      </c>
      <c r="R2082" s="5" t="s">
        <v>276</v>
      </c>
      <c r="S2082" s="5" t="s">
        <v>26</v>
      </c>
      <c r="T2082" s="5" t="s">
        <v>37</v>
      </c>
      <c r="U2082" s="5" t="s">
        <v>37</v>
      </c>
    </row>
    <row r="2083" hidden="1">
      <c r="A2083" s="15" t="str">
        <f t="shared" ref="A2083:A2084" si="319">if(OR(G2083="Secondary Relay",G2083="Prime Relay",G2083="Citadel Class Relay"),F2083,join("",if(B2083="East Rim","E",if(B2083="South Rim","S",if(B2083="West Rim","W","N"))),C2083,D2083,":",E2083,if(F2083="S","",F2083)))</f>
        <v>S00:0</v>
      </c>
      <c r="B2083" s="15" t="s">
        <v>1086</v>
      </c>
      <c r="C2083" s="15">
        <v>0.0</v>
      </c>
      <c r="D2083" s="15">
        <v>0.0</v>
      </c>
      <c r="E2083" s="15">
        <v>0.0</v>
      </c>
      <c r="F2083" s="8" t="s">
        <v>302</v>
      </c>
      <c r="G2083" s="8" t="s">
        <v>303</v>
      </c>
      <c r="H2083" s="15" t="s">
        <v>278</v>
      </c>
      <c r="I2083" s="8" t="s">
        <v>304</v>
      </c>
      <c r="J2083" s="16"/>
      <c r="K2083" s="21"/>
      <c r="L2083" s="21"/>
      <c r="M2083" s="21"/>
      <c r="N2083" s="18"/>
      <c r="O2083" s="13"/>
      <c r="P2083" s="5" t="s">
        <v>276</v>
      </c>
      <c r="Q2083" s="5" t="s">
        <v>57</v>
      </c>
      <c r="R2083" s="5" t="s">
        <v>57</v>
      </c>
      <c r="S2083" s="5" t="s">
        <v>57</v>
      </c>
      <c r="T2083" s="5" t="s">
        <v>26</v>
      </c>
      <c r="U2083" s="5" t="s">
        <v>26</v>
      </c>
    </row>
    <row r="2084" hidden="1">
      <c r="A2084" s="15" t="str">
        <f t="shared" si="319"/>
        <v>S00 Secondary Relay</v>
      </c>
      <c r="B2084" s="15" t="s">
        <v>1086</v>
      </c>
      <c r="C2084" s="15">
        <v>0.0</v>
      </c>
      <c r="D2084" s="15">
        <v>0.0</v>
      </c>
      <c r="E2084" s="15">
        <v>0.0</v>
      </c>
      <c r="F2084" s="8" t="s">
        <v>1088</v>
      </c>
      <c r="G2084" s="8" t="s">
        <v>300</v>
      </c>
      <c r="H2084" s="15"/>
      <c r="I2084" s="8" t="s">
        <v>819</v>
      </c>
      <c r="J2084" s="16"/>
      <c r="K2084" s="21"/>
      <c r="L2084" s="21"/>
      <c r="M2084" s="21"/>
      <c r="N2084" s="18"/>
      <c r="O2084" s="13"/>
      <c r="P2084" s="15"/>
      <c r="Q2084" s="15"/>
      <c r="R2084" s="15"/>
      <c r="S2084" s="15"/>
      <c r="T2084" s="15"/>
      <c r="U2084" s="15"/>
    </row>
    <row r="2085" hidden="1">
      <c r="A2085" s="15" t="str">
        <f t="shared" ref="A2085:A2090" si="320">if(OR(G2085="Secondary Relay",G2085="Prime Relay"),F2085,join("",if(B2085="East Rim","E",if(B2085="South Rim","S",if(B2085="West Rim","W","N"))),C2085,D2085,":",E2085,if(F2085="S","",F2085)))</f>
        <v>S00:1a</v>
      </c>
      <c r="B2085" s="15" t="s">
        <v>1086</v>
      </c>
      <c r="C2085" s="15">
        <v>0.0</v>
      </c>
      <c r="D2085" s="15">
        <v>0.0</v>
      </c>
      <c r="E2085" s="15">
        <v>1.0</v>
      </c>
      <c r="F2085" s="8" t="s">
        <v>6</v>
      </c>
      <c r="G2085" s="8" t="s">
        <v>23</v>
      </c>
      <c r="H2085" s="15" t="s">
        <v>288</v>
      </c>
      <c r="I2085" t="s">
        <v>1089</v>
      </c>
      <c r="J2085" s="16">
        <v>0.0</v>
      </c>
      <c r="K2085" s="21">
        <v>146.0</v>
      </c>
      <c r="L2085" s="21">
        <v>131.0</v>
      </c>
      <c r="M2085" s="21">
        <v>137.0</v>
      </c>
      <c r="N2085" s="18" t="s">
        <v>26</v>
      </c>
      <c r="O2085" s="13" t="s">
        <v>419</v>
      </c>
      <c r="P2085" s="5" t="s">
        <v>57</v>
      </c>
      <c r="Q2085" s="5" t="s">
        <v>57</v>
      </c>
      <c r="R2085" s="5" t="s">
        <v>57</v>
      </c>
      <c r="S2085" s="5" t="s">
        <v>276</v>
      </c>
      <c r="T2085" s="5" t="s">
        <v>47</v>
      </c>
      <c r="U2085" s="5" t="s">
        <v>26</v>
      </c>
    </row>
    <row r="2086" hidden="1">
      <c r="A2086" s="15" t="str">
        <f t="shared" si="320"/>
        <v>S00:1b</v>
      </c>
      <c r="B2086" s="15" t="s">
        <v>1086</v>
      </c>
      <c r="C2086" s="15">
        <v>0.0</v>
      </c>
      <c r="D2086" s="15">
        <v>0.0</v>
      </c>
      <c r="E2086" s="15">
        <v>1.0</v>
      </c>
      <c r="F2086" s="8" t="s">
        <v>7</v>
      </c>
      <c r="G2086" s="8" t="s">
        <v>23</v>
      </c>
      <c r="H2086" s="15" t="s">
        <v>278</v>
      </c>
      <c r="I2086" t="s">
        <v>1090</v>
      </c>
      <c r="J2086" s="16">
        <v>0.0</v>
      </c>
      <c r="K2086" s="21">
        <v>77.0</v>
      </c>
      <c r="L2086" s="21">
        <v>-94.0</v>
      </c>
      <c r="M2086" s="21">
        <v>-9.0</v>
      </c>
      <c r="N2086" s="18" t="s">
        <v>26</v>
      </c>
      <c r="O2086" s="13" t="s">
        <v>332</v>
      </c>
      <c r="P2086" s="5" t="s">
        <v>57</v>
      </c>
      <c r="Q2086" s="5" t="s">
        <v>276</v>
      </c>
      <c r="R2086" s="5" t="s">
        <v>57</v>
      </c>
      <c r="S2086" s="5" t="s">
        <v>47</v>
      </c>
      <c r="T2086" s="5" t="s">
        <v>311</v>
      </c>
      <c r="U2086" s="5" t="s">
        <v>26</v>
      </c>
    </row>
    <row r="2087" hidden="1">
      <c r="A2087" s="15" t="str">
        <f t="shared" si="320"/>
        <v>S00:1c</v>
      </c>
      <c r="B2087" s="15" t="s">
        <v>1086</v>
      </c>
      <c r="C2087" s="15">
        <v>0.0</v>
      </c>
      <c r="D2087" s="15">
        <v>0.0</v>
      </c>
      <c r="E2087" s="15">
        <v>1.0</v>
      </c>
      <c r="F2087" s="8" t="s">
        <v>8</v>
      </c>
      <c r="G2087" s="8" t="s">
        <v>22</v>
      </c>
      <c r="H2087" s="15" t="s">
        <v>93</v>
      </c>
      <c r="I2087" t="s">
        <v>1061</v>
      </c>
      <c r="J2087" s="16">
        <v>3.0</v>
      </c>
      <c r="K2087" s="21">
        <v>-69.0</v>
      </c>
      <c r="L2087" s="21">
        <v>-131.0</v>
      </c>
      <c r="M2087" s="21">
        <v>-99.0</v>
      </c>
      <c r="N2087" s="18" t="s">
        <v>26</v>
      </c>
      <c r="O2087" s="13" t="s">
        <v>287</v>
      </c>
      <c r="P2087" s="5" t="s">
        <v>47</v>
      </c>
      <c r="Q2087" s="5" t="s">
        <v>57</v>
      </c>
      <c r="R2087" s="5" t="s">
        <v>311</v>
      </c>
      <c r="S2087" s="5" t="s">
        <v>276</v>
      </c>
      <c r="T2087" s="5" t="s">
        <v>26</v>
      </c>
      <c r="U2087" s="5" t="s">
        <v>26</v>
      </c>
    </row>
    <row r="2088" hidden="1">
      <c r="A2088" s="15" t="str">
        <f t="shared" si="320"/>
        <v>S00:1d</v>
      </c>
      <c r="B2088" s="15" t="s">
        <v>1086</v>
      </c>
      <c r="C2088" s="15">
        <v>0.0</v>
      </c>
      <c r="D2088" s="15">
        <v>0.0</v>
      </c>
      <c r="E2088" s="15">
        <v>1.0</v>
      </c>
      <c r="F2088" s="8" t="s">
        <v>9</v>
      </c>
      <c r="G2088" s="8" t="s">
        <v>22</v>
      </c>
      <c r="H2088" s="15" t="s">
        <v>87</v>
      </c>
      <c r="I2088" t="s">
        <v>502</v>
      </c>
      <c r="J2088" s="16">
        <v>2.0</v>
      </c>
      <c r="K2088" s="21">
        <v>-86.0</v>
      </c>
      <c r="L2088" s="21">
        <v>-87.0</v>
      </c>
      <c r="M2088" s="21">
        <v>-86.0</v>
      </c>
      <c r="N2088" s="18" t="s">
        <v>26</v>
      </c>
      <c r="O2088" s="13" t="s">
        <v>313</v>
      </c>
      <c r="P2088" s="5" t="s">
        <v>57</v>
      </c>
      <c r="Q2088" s="5" t="s">
        <v>276</v>
      </c>
      <c r="R2088" s="5" t="s">
        <v>276</v>
      </c>
      <c r="S2088" s="5" t="s">
        <v>47</v>
      </c>
      <c r="T2088" s="5" t="s">
        <v>47</v>
      </c>
      <c r="U2088" s="5" t="s">
        <v>26</v>
      </c>
    </row>
    <row r="2089" hidden="1">
      <c r="A2089" s="15" t="str">
        <f t="shared" si="320"/>
        <v>S00:1e</v>
      </c>
      <c r="B2089" s="15" t="s">
        <v>1086</v>
      </c>
      <c r="C2089" s="15">
        <v>0.0</v>
      </c>
      <c r="D2089" s="15">
        <v>0.0</v>
      </c>
      <c r="E2089" s="15">
        <v>1.0</v>
      </c>
      <c r="F2089" s="8" t="s">
        <v>10</v>
      </c>
      <c r="G2089" s="8" t="s">
        <v>22</v>
      </c>
      <c r="H2089" s="15" t="s">
        <v>93</v>
      </c>
      <c r="I2089" t="s">
        <v>1091</v>
      </c>
      <c r="J2089" s="16">
        <v>7.0</v>
      </c>
      <c r="K2089" s="21">
        <v>-204.0</v>
      </c>
      <c r="L2089" s="21">
        <v>-242.0</v>
      </c>
      <c r="M2089" s="21">
        <v>-224.0</v>
      </c>
      <c r="N2089" s="18" t="s">
        <v>26</v>
      </c>
      <c r="O2089" s="13" t="s">
        <v>384</v>
      </c>
      <c r="P2089" s="5" t="s">
        <v>37</v>
      </c>
      <c r="Q2089" s="5" t="s">
        <v>276</v>
      </c>
      <c r="R2089" s="5" t="s">
        <v>276</v>
      </c>
      <c r="S2089" s="5" t="s">
        <v>47</v>
      </c>
      <c r="T2089" s="5" t="s">
        <v>26</v>
      </c>
      <c r="U2089" s="5" t="s">
        <v>37</v>
      </c>
    </row>
    <row r="2090" hidden="1">
      <c r="A2090" s="15" t="str">
        <f t="shared" si="320"/>
        <v>S00:1f</v>
      </c>
      <c r="B2090" s="15" t="s">
        <v>1086</v>
      </c>
      <c r="C2090" s="15">
        <v>0.0</v>
      </c>
      <c r="D2090" s="15">
        <v>0.0</v>
      </c>
      <c r="E2090" s="15">
        <v>1.0</v>
      </c>
      <c r="F2090" s="8" t="s">
        <v>11</v>
      </c>
      <c r="G2090" s="8" t="s">
        <v>22</v>
      </c>
      <c r="H2090" s="15" t="s">
        <v>91</v>
      </c>
      <c r="I2090" t="s">
        <v>1092</v>
      </c>
      <c r="J2090" s="16">
        <v>13.0</v>
      </c>
      <c r="K2090" s="21">
        <v>-223.0</v>
      </c>
      <c r="L2090" s="21">
        <v>-259.0</v>
      </c>
      <c r="M2090" s="21">
        <v>-240.0</v>
      </c>
      <c r="N2090" s="18" t="s">
        <v>26</v>
      </c>
      <c r="O2090" s="13" t="s">
        <v>384</v>
      </c>
      <c r="P2090" s="5" t="s">
        <v>57</v>
      </c>
      <c r="Q2090" s="5" t="s">
        <v>276</v>
      </c>
      <c r="R2090" s="5" t="s">
        <v>276</v>
      </c>
      <c r="S2090" s="5" t="s">
        <v>47</v>
      </c>
      <c r="T2090" s="5" t="s">
        <v>26</v>
      </c>
      <c r="U2090" s="5" t="s">
        <v>26</v>
      </c>
    </row>
    <row r="2091" hidden="1">
      <c r="A2091" s="15" t="str">
        <f>if(OR(G2091="Secondary Relay",G2091="Prime Relay",G2091="Citadel Class Relay"),F2091,join("",if(B2091="East Rim","E",if(B2091="South Rim","S",if(B2091="West Rim","W","N"))),C2091,D2091,":",E2091,if(F2091="S","",F2091)))</f>
        <v>S00:1</v>
      </c>
      <c r="B2091" s="15" t="s">
        <v>1086</v>
      </c>
      <c r="C2091" s="15">
        <v>0.0</v>
      </c>
      <c r="D2091" s="15">
        <v>0.0</v>
      </c>
      <c r="E2091" s="15">
        <v>1.0</v>
      </c>
      <c r="F2091" s="8" t="s">
        <v>302</v>
      </c>
      <c r="G2091" s="8" t="s">
        <v>303</v>
      </c>
      <c r="H2091" s="15" t="s">
        <v>278</v>
      </c>
      <c r="I2091" s="8" t="s">
        <v>410</v>
      </c>
      <c r="J2091" s="16"/>
      <c r="K2091" s="21"/>
      <c r="L2091" s="21"/>
      <c r="M2091" s="21"/>
      <c r="N2091" s="18"/>
      <c r="O2091" s="13"/>
      <c r="P2091" s="5" t="s">
        <v>57</v>
      </c>
      <c r="Q2091" s="5" t="s">
        <v>57</v>
      </c>
      <c r="R2091" s="5" t="s">
        <v>276</v>
      </c>
      <c r="S2091" s="5" t="s">
        <v>276</v>
      </c>
      <c r="T2091" s="5" t="s">
        <v>26</v>
      </c>
      <c r="U2091" s="5" t="s">
        <v>26</v>
      </c>
    </row>
    <row r="2092" hidden="1">
      <c r="A2092" s="15" t="str">
        <f t="shared" ref="A2092:A2098" si="321">if(OR(G2092="Secondary Relay",G2092="Prime Relay"),F2092,join("",if(B2092="East Rim","E",if(B2092="South Rim","S",if(B2092="West Rim","W","N"))),C2092,D2092,":",E2092,if(F2092="S","",F2092)))</f>
        <v>S00:2a</v>
      </c>
      <c r="B2092" s="15" t="s">
        <v>1086</v>
      </c>
      <c r="C2092" s="15">
        <v>0.0</v>
      </c>
      <c r="D2092" s="15">
        <v>0.0</v>
      </c>
      <c r="E2092" s="15">
        <v>2.0</v>
      </c>
      <c r="F2092" s="8" t="s">
        <v>6</v>
      </c>
      <c r="G2092" s="8" t="s">
        <v>24</v>
      </c>
      <c r="H2092" s="15" t="s">
        <v>87</v>
      </c>
      <c r="I2092" t="s">
        <v>698</v>
      </c>
      <c r="J2092" s="16">
        <v>1.0</v>
      </c>
      <c r="K2092" s="21">
        <v>44.0</v>
      </c>
      <c r="L2092" s="21">
        <v>18.0</v>
      </c>
      <c r="M2092" s="21">
        <v>30.0</v>
      </c>
      <c r="N2092" s="18">
        <v>0.73</v>
      </c>
      <c r="O2092" s="13" t="s">
        <v>313</v>
      </c>
      <c r="P2092" s="5" t="s">
        <v>276</v>
      </c>
      <c r="Q2092" s="5" t="s">
        <v>276</v>
      </c>
      <c r="R2092" s="5" t="s">
        <v>57</v>
      </c>
      <c r="S2092" s="5" t="s">
        <v>37</v>
      </c>
      <c r="T2092" s="5" t="s">
        <v>37</v>
      </c>
      <c r="U2092" s="5" t="s">
        <v>26</v>
      </c>
    </row>
    <row r="2093" hidden="1">
      <c r="A2093" s="15" t="str">
        <f t="shared" si="321"/>
        <v>S00:2b</v>
      </c>
      <c r="B2093" s="15" t="s">
        <v>1086</v>
      </c>
      <c r="C2093" s="15">
        <v>0.0</v>
      </c>
      <c r="D2093" s="15">
        <v>0.0</v>
      </c>
      <c r="E2093" s="15">
        <v>2.0</v>
      </c>
      <c r="F2093" s="8" t="s">
        <v>7</v>
      </c>
      <c r="G2093" s="8" t="s">
        <v>24</v>
      </c>
      <c r="H2093" s="15" t="s">
        <v>285</v>
      </c>
      <c r="I2093" t="s">
        <v>1093</v>
      </c>
      <c r="J2093" s="16">
        <v>2.0</v>
      </c>
      <c r="K2093" s="21">
        <v>4.0</v>
      </c>
      <c r="L2093" s="21">
        <v>-6.0</v>
      </c>
      <c r="M2093" s="21">
        <v>-1.0</v>
      </c>
      <c r="N2093" s="18">
        <v>0.2</v>
      </c>
      <c r="O2093" s="13" t="s">
        <v>579</v>
      </c>
      <c r="P2093" s="5" t="s">
        <v>57</v>
      </c>
      <c r="Q2093" s="5" t="s">
        <v>57</v>
      </c>
      <c r="R2093" s="5" t="s">
        <v>57</v>
      </c>
      <c r="S2093" s="5" t="s">
        <v>47</v>
      </c>
      <c r="T2093" s="5" t="s">
        <v>37</v>
      </c>
      <c r="U2093" s="5" t="s">
        <v>37</v>
      </c>
    </row>
    <row r="2094" hidden="1">
      <c r="A2094" s="15" t="str">
        <f t="shared" si="321"/>
        <v>S00:2c</v>
      </c>
      <c r="B2094" s="15" t="s">
        <v>1086</v>
      </c>
      <c r="C2094" s="15">
        <v>0.0</v>
      </c>
      <c r="D2094" s="15">
        <v>0.0</v>
      </c>
      <c r="E2094" s="15">
        <v>2.0</v>
      </c>
      <c r="F2094" s="8" t="s">
        <v>8</v>
      </c>
      <c r="G2094" s="8" t="s">
        <v>22</v>
      </c>
      <c r="H2094" s="15" t="s">
        <v>92</v>
      </c>
      <c r="I2094" t="s">
        <v>385</v>
      </c>
      <c r="J2094" s="16">
        <v>4.0</v>
      </c>
      <c r="K2094" s="21">
        <v>-85.0</v>
      </c>
      <c r="L2094" s="21">
        <v>-111.0</v>
      </c>
      <c r="M2094" s="21">
        <v>-97.0</v>
      </c>
      <c r="N2094" s="18" t="s">
        <v>26</v>
      </c>
      <c r="O2094" s="13" t="s">
        <v>310</v>
      </c>
      <c r="P2094" s="5" t="s">
        <v>57</v>
      </c>
      <c r="Q2094" s="5" t="s">
        <v>57</v>
      </c>
      <c r="R2094" s="5" t="s">
        <v>276</v>
      </c>
      <c r="S2094" s="5" t="s">
        <v>57</v>
      </c>
      <c r="T2094" s="5" t="s">
        <v>26</v>
      </c>
      <c r="U2094" s="5" t="s">
        <v>26</v>
      </c>
    </row>
    <row r="2095" hidden="1">
      <c r="A2095" s="15" t="str">
        <f t="shared" si="321"/>
        <v>S00:2d</v>
      </c>
      <c r="B2095" s="15" t="s">
        <v>1086</v>
      </c>
      <c r="C2095" s="15">
        <v>0.0</v>
      </c>
      <c r="D2095" s="15">
        <v>0.0</v>
      </c>
      <c r="E2095" s="15">
        <v>2.0</v>
      </c>
      <c r="F2095" s="8" t="s">
        <v>9</v>
      </c>
      <c r="G2095" s="8" t="s">
        <v>22</v>
      </c>
      <c r="H2095" s="15" t="s">
        <v>92</v>
      </c>
      <c r="I2095" t="s">
        <v>274</v>
      </c>
      <c r="J2095" s="16">
        <v>0.0</v>
      </c>
      <c r="K2095" s="21">
        <v>-115.0</v>
      </c>
      <c r="L2095" s="21">
        <v>-159.0</v>
      </c>
      <c r="M2095" s="21">
        <v>-137.0</v>
      </c>
      <c r="N2095" s="18" t="s">
        <v>26</v>
      </c>
      <c r="O2095" s="13" t="s">
        <v>284</v>
      </c>
      <c r="P2095" s="5" t="s">
        <v>47</v>
      </c>
      <c r="Q2095" s="5" t="s">
        <v>57</v>
      </c>
      <c r="R2095" s="5" t="s">
        <v>276</v>
      </c>
      <c r="S2095" s="5" t="s">
        <v>57</v>
      </c>
      <c r="T2095" s="5" t="s">
        <v>26</v>
      </c>
      <c r="U2095" s="5" t="s">
        <v>57</v>
      </c>
    </row>
    <row r="2096" hidden="1">
      <c r="A2096" s="15" t="str">
        <f t="shared" si="321"/>
        <v>S00:2e</v>
      </c>
      <c r="B2096" s="15" t="s">
        <v>1086</v>
      </c>
      <c r="C2096" s="15">
        <v>0.0</v>
      </c>
      <c r="D2096" s="15">
        <v>0.0</v>
      </c>
      <c r="E2096" s="15">
        <v>2.0</v>
      </c>
      <c r="F2096" s="8" t="s">
        <v>10</v>
      </c>
      <c r="G2096" s="8" t="s">
        <v>22</v>
      </c>
      <c r="H2096" s="15" t="s">
        <v>87</v>
      </c>
      <c r="I2096" t="s">
        <v>456</v>
      </c>
      <c r="J2096" s="16">
        <v>6.0</v>
      </c>
      <c r="K2096" s="21">
        <v>-169.0</v>
      </c>
      <c r="L2096" s="21">
        <v>-193.0</v>
      </c>
      <c r="M2096" s="21">
        <v>-182.0</v>
      </c>
      <c r="N2096" s="18" t="s">
        <v>26</v>
      </c>
      <c r="O2096" s="13" t="s">
        <v>329</v>
      </c>
      <c r="P2096" s="5" t="s">
        <v>57</v>
      </c>
      <c r="Q2096" s="5" t="s">
        <v>276</v>
      </c>
      <c r="R2096" s="5" t="s">
        <v>57</v>
      </c>
      <c r="S2096" s="5" t="s">
        <v>37</v>
      </c>
      <c r="T2096" s="5" t="s">
        <v>26</v>
      </c>
      <c r="U2096" s="5" t="s">
        <v>26</v>
      </c>
    </row>
    <row r="2097" hidden="1">
      <c r="A2097" s="15" t="str">
        <f t="shared" si="321"/>
        <v>S00:2f</v>
      </c>
      <c r="B2097" s="15" t="s">
        <v>1086</v>
      </c>
      <c r="C2097" s="15">
        <v>0.0</v>
      </c>
      <c r="D2097" s="15">
        <v>0.0</v>
      </c>
      <c r="E2097" s="15">
        <v>2.0</v>
      </c>
      <c r="F2097" s="8" t="s">
        <v>11</v>
      </c>
      <c r="G2097" s="8" t="s">
        <v>22</v>
      </c>
      <c r="H2097" s="15" t="s">
        <v>87</v>
      </c>
      <c r="I2097" t="s">
        <v>274</v>
      </c>
      <c r="J2097" s="16">
        <v>2.0</v>
      </c>
      <c r="K2097" s="21">
        <v>-173.0</v>
      </c>
      <c r="L2097" s="21">
        <v>-238.0</v>
      </c>
      <c r="M2097" s="21">
        <v>-207.0</v>
      </c>
      <c r="N2097" s="18" t="s">
        <v>26</v>
      </c>
      <c r="O2097" s="13" t="s">
        <v>293</v>
      </c>
      <c r="P2097" s="5" t="s">
        <v>311</v>
      </c>
      <c r="Q2097" s="5" t="s">
        <v>37</v>
      </c>
      <c r="R2097" s="5" t="s">
        <v>47</v>
      </c>
      <c r="S2097" s="5" t="s">
        <v>57</v>
      </c>
      <c r="T2097" s="5" t="s">
        <v>26</v>
      </c>
      <c r="U2097" s="5" t="s">
        <v>26</v>
      </c>
    </row>
    <row r="2098" hidden="1">
      <c r="A2098" s="15" t="str">
        <f t="shared" si="321"/>
        <v>S00:2g</v>
      </c>
      <c r="B2098" s="15" t="s">
        <v>1086</v>
      </c>
      <c r="C2098" s="15">
        <v>0.0</v>
      </c>
      <c r="D2098" s="15">
        <v>0.0</v>
      </c>
      <c r="E2098" s="15">
        <v>2.0</v>
      </c>
      <c r="F2098" s="8" t="s">
        <v>12</v>
      </c>
      <c r="G2098" s="8" t="s">
        <v>23</v>
      </c>
      <c r="H2098" s="15" t="s">
        <v>92</v>
      </c>
      <c r="I2098" t="s">
        <v>669</v>
      </c>
      <c r="J2098" s="16">
        <v>0.0</v>
      </c>
      <c r="K2098" s="21">
        <v>-203.0</v>
      </c>
      <c r="L2098" s="21">
        <v>-212.0</v>
      </c>
      <c r="M2098" s="21">
        <v>-208.0</v>
      </c>
      <c r="N2098" s="18" t="s">
        <v>281</v>
      </c>
      <c r="O2098" s="13" t="s">
        <v>275</v>
      </c>
      <c r="P2098" s="5" t="s">
        <v>57</v>
      </c>
      <c r="Q2098" s="5" t="s">
        <v>276</v>
      </c>
      <c r="R2098" s="5" t="s">
        <v>57</v>
      </c>
      <c r="S2098" s="5" t="s">
        <v>37</v>
      </c>
      <c r="T2098" s="5" t="s">
        <v>26</v>
      </c>
      <c r="U2098" s="5" t="s">
        <v>26</v>
      </c>
    </row>
    <row r="2099" hidden="1">
      <c r="A2099" s="15" t="str">
        <f>if(OR(G2099="Secondary Relay",G2099="Prime Relay",G2099="Citadel Class Relay"),F2099,join("",if(B2099="East Rim","E",if(B2099="South Rim","S",if(B2099="West Rim","W","N"))),C2099,D2099,":",E2099,if(F2099="S","",F2099)))</f>
        <v>S00:2</v>
      </c>
      <c r="B2099" s="15" t="s">
        <v>1086</v>
      </c>
      <c r="C2099" s="15">
        <v>0.0</v>
      </c>
      <c r="D2099" s="15">
        <v>0.0</v>
      </c>
      <c r="E2099" s="15">
        <v>2.0</v>
      </c>
      <c r="F2099" s="8" t="s">
        <v>302</v>
      </c>
      <c r="G2099" s="8" t="s">
        <v>303</v>
      </c>
      <c r="H2099" s="15" t="s">
        <v>443</v>
      </c>
      <c r="I2099" s="8" t="s">
        <v>1094</v>
      </c>
      <c r="J2099" s="16"/>
      <c r="K2099" s="21"/>
      <c r="L2099" s="21"/>
      <c r="M2099" s="21"/>
      <c r="N2099" s="18"/>
      <c r="O2099" s="13"/>
      <c r="P2099" s="5" t="s">
        <v>276</v>
      </c>
      <c r="Q2099" s="5" t="s">
        <v>276</v>
      </c>
      <c r="R2099" s="5" t="s">
        <v>37</v>
      </c>
      <c r="S2099" s="5" t="s">
        <v>37</v>
      </c>
      <c r="T2099" s="5" t="s">
        <v>26</v>
      </c>
      <c r="U2099" s="5" t="s">
        <v>37</v>
      </c>
    </row>
    <row r="2100" hidden="1">
      <c r="A2100" s="15" t="str">
        <f>if(OR(G2100="Secondary Relay",G2100="Prime Relay"),F2100,join("",if(B2100="East Rim","E",if(B2100="South Rim","S",if(B2100="West Rim","W","N"))),C2100,D2100,":",E2100,if(F2100="S","",F2100)))</f>
        <v>S00:3a</v>
      </c>
      <c r="B2100" s="15" t="s">
        <v>1086</v>
      </c>
      <c r="C2100" s="15">
        <v>0.0</v>
      </c>
      <c r="D2100" s="15">
        <v>0.0</v>
      </c>
      <c r="E2100" s="15">
        <v>3.0</v>
      </c>
      <c r="F2100" s="8" t="s">
        <v>6</v>
      </c>
      <c r="G2100" s="8" t="s">
        <v>23</v>
      </c>
      <c r="H2100" s="15" t="s">
        <v>288</v>
      </c>
      <c r="I2100" t="s">
        <v>652</v>
      </c>
      <c r="J2100" s="16">
        <v>1.0</v>
      </c>
      <c r="K2100" s="21">
        <v>927.0</v>
      </c>
      <c r="L2100" s="21">
        <v>895.0</v>
      </c>
      <c r="M2100" s="21">
        <v>911.0</v>
      </c>
      <c r="N2100" s="18" t="s">
        <v>26</v>
      </c>
      <c r="O2100" s="13" t="s">
        <v>426</v>
      </c>
      <c r="P2100" s="5" t="s">
        <v>276</v>
      </c>
      <c r="Q2100" s="5" t="s">
        <v>57</v>
      </c>
      <c r="R2100" s="5" t="s">
        <v>47</v>
      </c>
      <c r="S2100" s="5" t="s">
        <v>57</v>
      </c>
      <c r="T2100" s="5" t="s">
        <v>37</v>
      </c>
      <c r="U2100" s="5" t="s">
        <v>26</v>
      </c>
    </row>
    <row r="2101" hidden="1">
      <c r="A2101" s="15" t="str">
        <f>if(OR(G2101="Secondary Relay",G2101="Prime Relay",G2101="Citadel Class Relay"),F2101,join("",if(B2101="East Rim","E",if(B2101="South Rim","S",if(B2101="West Rim","W","N"))),C2101,D2101,":",E2101,if(F2101="S","",F2101)))</f>
        <v>S00:3</v>
      </c>
      <c r="B2101" s="15" t="s">
        <v>1086</v>
      </c>
      <c r="C2101" s="15">
        <v>0.0</v>
      </c>
      <c r="D2101" s="15">
        <v>0.0</v>
      </c>
      <c r="E2101" s="15">
        <v>3.0</v>
      </c>
      <c r="F2101" s="8" t="s">
        <v>302</v>
      </c>
      <c r="G2101" s="8" t="s">
        <v>303</v>
      </c>
      <c r="H2101" s="15" t="s">
        <v>278</v>
      </c>
      <c r="I2101" s="8" t="s">
        <v>934</v>
      </c>
      <c r="J2101" s="16"/>
      <c r="K2101" s="21"/>
      <c r="L2101" s="21"/>
      <c r="M2101" s="21"/>
      <c r="N2101" s="18"/>
      <c r="O2101" s="13"/>
      <c r="P2101" s="5" t="s">
        <v>57</v>
      </c>
      <c r="Q2101" s="5" t="s">
        <v>276</v>
      </c>
      <c r="R2101" s="5" t="s">
        <v>57</v>
      </c>
      <c r="S2101" s="5" t="s">
        <v>57</v>
      </c>
      <c r="T2101" s="5" t="s">
        <v>26</v>
      </c>
      <c r="U2101" s="5" t="s">
        <v>26</v>
      </c>
    </row>
    <row r="2102" hidden="1">
      <c r="A2102" s="15" t="str">
        <f t="shared" ref="A2102:A2108" si="322">if(OR(G2102="Secondary Relay",G2102="Prime Relay"),F2102,join("",if(B2102="East Rim","E",if(B2102="South Rim","S",if(B2102="West Rim","W","N"))),C2102,D2102,":",E2102,if(F2102="S","",F2102)))</f>
        <v>S00:4a</v>
      </c>
      <c r="B2102" s="15" t="s">
        <v>1086</v>
      </c>
      <c r="C2102" s="15">
        <v>0.0</v>
      </c>
      <c r="D2102" s="15">
        <v>0.0</v>
      </c>
      <c r="E2102" s="15">
        <v>4.0</v>
      </c>
      <c r="F2102" s="8" t="s">
        <v>6</v>
      </c>
      <c r="G2102" s="8" t="s">
        <v>23</v>
      </c>
      <c r="H2102" s="15" t="s">
        <v>93</v>
      </c>
      <c r="I2102" t="s">
        <v>563</v>
      </c>
      <c r="J2102" s="16">
        <v>2.0</v>
      </c>
      <c r="K2102" s="21">
        <v>556.0</v>
      </c>
      <c r="L2102" s="21">
        <v>552.0</v>
      </c>
      <c r="M2102" s="21">
        <v>553.0</v>
      </c>
      <c r="N2102" s="18" t="s">
        <v>26</v>
      </c>
      <c r="O2102" s="13" t="s">
        <v>408</v>
      </c>
      <c r="P2102" s="5" t="s">
        <v>57</v>
      </c>
      <c r="Q2102" s="5" t="s">
        <v>276</v>
      </c>
      <c r="R2102" s="5" t="s">
        <v>57</v>
      </c>
      <c r="S2102" s="5" t="s">
        <v>26</v>
      </c>
      <c r="T2102" s="5" t="s">
        <v>26</v>
      </c>
      <c r="U2102" s="5" t="s">
        <v>57</v>
      </c>
    </row>
    <row r="2103" hidden="1">
      <c r="A2103" s="15" t="str">
        <f t="shared" si="322"/>
        <v>S00:4b</v>
      </c>
      <c r="B2103" s="15" t="s">
        <v>1086</v>
      </c>
      <c r="C2103" s="15">
        <v>0.0</v>
      </c>
      <c r="D2103" s="15">
        <v>0.0</v>
      </c>
      <c r="E2103" s="15">
        <v>4.0</v>
      </c>
      <c r="F2103" s="8" t="s">
        <v>7</v>
      </c>
      <c r="G2103" s="8" t="s">
        <v>23</v>
      </c>
      <c r="H2103" s="15" t="s">
        <v>278</v>
      </c>
      <c r="I2103" t="s">
        <v>724</v>
      </c>
      <c r="J2103" s="16">
        <v>0.0</v>
      </c>
      <c r="K2103" s="21">
        <v>114.0</v>
      </c>
      <c r="L2103" s="21">
        <v>109.0</v>
      </c>
      <c r="M2103" s="21">
        <v>110.0</v>
      </c>
      <c r="N2103" s="18">
        <v>0.26</v>
      </c>
      <c r="O2103" s="13" t="s">
        <v>310</v>
      </c>
      <c r="P2103" s="5" t="s">
        <v>276</v>
      </c>
      <c r="Q2103" s="5" t="s">
        <v>57</v>
      </c>
      <c r="R2103" s="5" t="s">
        <v>47</v>
      </c>
      <c r="S2103" s="5" t="s">
        <v>57</v>
      </c>
      <c r="T2103" s="5" t="s">
        <v>57</v>
      </c>
      <c r="U2103" s="5" t="s">
        <v>26</v>
      </c>
    </row>
    <row r="2104" hidden="1">
      <c r="A2104" s="15" t="str">
        <f t="shared" si="322"/>
        <v>S00:4c</v>
      </c>
      <c r="B2104" s="15" t="s">
        <v>1086</v>
      </c>
      <c r="C2104" s="15">
        <v>0.0</v>
      </c>
      <c r="D2104" s="15">
        <v>0.0</v>
      </c>
      <c r="E2104" s="15">
        <v>4.0</v>
      </c>
      <c r="F2104" s="8" t="s">
        <v>8</v>
      </c>
      <c r="G2104" s="8" t="s">
        <v>23</v>
      </c>
      <c r="H2104" s="15" t="s">
        <v>88</v>
      </c>
      <c r="I2104" t="s">
        <v>646</v>
      </c>
      <c r="J2104" s="16">
        <v>1.0</v>
      </c>
      <c r="K2104" s="21">
        <v>67.0</v>
      </c>
      <c r="L2104" s="21">
        <v>2.0</v>
      </c>
      <c r="M2104" s="21">
        <v>34.0</v>
      </c>
      <c r="N2104" s="18">
        <v>0.12</v>
      </c>
      <c r="O2104" s="13" t="s">
        <v>1095</v>
      </c>
      <c r="P2104" s="5" t="s">
        <v>47</v>
      </c>
      <c r="Q2104" s="5" t="s">
        <v>276</v>
      </c>
      <c r="R2104" s="5" t="s">
        <v>57</v>
      </c>
      <c r="S2104" s="5" t="s">
        <v>47</v>
      </c>
      <c r="T2104" s="5" t="s">
        <v>47</v>
      </c>
      <c r="U2104" s="5" t="s">
        <v>311</v>
      </c>
    </row>
    <row r="2105" hidden="1">
      <c r="A2105" s="15" t="str">
        <f t="shared" si="322"/>
        <v>S00:4d</v>
      </c>
      <c r="B2105" s="15" t="s">
        <v>1086</v>
      </c>
      <c r="C2105" s="15">
        <v>0.0</v>
      </c>
      <c r="D2105" s="15">
        <v>0.0</v>
      </c>
      <c r="E2105" s="15">
        <v>4.0</v>
      </c>
      <c r="F2105" s="8" t="s">
        <v>9</v>
      </c>
      <c r="G2105" s="8" t="s">
        <v>23</v>
      </c>
      <c r="H2105" s="15" t="s">
        <v>93</v>
      </c>
      <c r="I2105" t="s">
        <v>1096</v>
      </c>
      <c r="J2105" s="16">
        <v>2.0</v>
      </c>
      <c r="K2105" s="21">
        <v>67.0</v>
      </c>
      <c r="L2105" s="21">
        <v>-35.0</v>
      </c>
      <c r="M2105" s="21">
        <v>17.0</v>
      </c>
      <c r="N2105" s="18" t="s">
        <v>26</v>
      </c>
      <c r="O2105" s="13" t="s">
        <v>293</v>
      </c>
      <c r="P2105" s="5" t="s">
        <v>276</v>
      </c>
      <c r="Q2105" s="5" t="s">
        <v>47</v>
      </c>
      <c r="R2105" s="5" t="s">
        <v>26</v>
      </c>
      <c r="S2105" s="5" t="s">
        <v>37</v>
      </c>
      <c r="T2105" s="5" t="s">
        <v>37</v>
      </c>
      <c r="U2105" s="5" t="s">
        <v>47</v>
      </c>
    </row>
    <row r="2106" hidden="1">
      <c r="A2106" s="15" t="str">
        <f t="shared" si="322"/>
        <v>S00:4e</v>
      </c>
      <c r="B2106" s="15" t="s">
        <v>1086</v>
      </c>
      <c r="C2106" s="15">
        <v>0.0</v>
      </c>
      <c r="D2106" s="15">
        <v>0.0</v>
      </c>
      <c r="E2106" s="15">
        <v>4.0</v>
      </c>
      <c r="F2106" s="8" t="s">
        <v>10</v>
      </c>
      <c r="G2106" s="15" t="s">
        <v>23</v>
      </c>
      <c r="H2106" s="15" t="s">
        <v>87</v>
      </c>
      <c r="I2106" t="s">
        <v>566</v>
      </c>
      <c r="J2106" s="16">
        <v>0.0</v>
      </c>
      <c r="K2106" s="21">
        <v>58.0</v>
      </c>
      <c r="L2106" s="21">
        <v>-2.0</v>
      </c>
      <c r="M2106" s="21">
        <v>26.0</v>
      </c>
      <c r="N2106" s="18">
        <v>0.32</v>
      </c>
      <c r="O2106" s="13" t="s">
        <v>1097</v>
      </c>
      <c r="P2106" s="5" t="s">
        <v>37</v>
      </c>
      <c r="Q2106" s="5" t="s">
        <v>276</v>
      </c>
      <c r="R2106" s="5" t="s">
        <v>57</v>
      </c>
      <c r="S2106" s="5" t="s">
        <v>37</v>
      </c>
      <c r="T2106" s="5" t="s">
        <v>37</v>
      </c>
      <c r="U2106" s="5" t="s">
        <v>26</v>
      </c>
    </row>
    <row r="2107" hidden="1">
      <c r="A2107" s="15" t="str">
        <f t="shared" si="322"/>
        <v>S00:4f</v>
      </c>
      <c r="B2107" s="15" t="s">
        <v>1086</v>
      </c>
      <c r="C2107" s="15">
        <v>0.0</v>
      </c>
      <c r="D2107" s="15">
        <v>0.0</v>
      </c>
      <c r="E2107" s="15">
        <v>4.0</v>
      </c>
      <c r="F2107" s="8" t="s">
        <v>11</v>
      </c>
      <c r="G2107" s="8" t="s">
        <v>22</v>
      </c>
      <c r="H2107" s="15" t="s">
        <v>93</v>
      </c>
      <c r="I2107" t="s">
        <v>1098</v>
      </c>
      <c r="J2107" s="16">
        <v>14.0</v>
      </c>
      <c r="K2107" s="21">
        <v>-171.0</v>
      </c>
      <c r="L2107" s="21">
        <v>-189.0</v>
      </c>
      <c r="M2107" s="21">
        <v>-179.0</v>
      </c>
      <c r="N2107" s="18" t="s">
        <v>26</v>
      </c>
      <c r="O2107" s="13" t="s">
        <v>354</v>
      </c>
      <c r="P2107" s="5" t="s">
        <v>57</v>
      </c>
      <c r="Q2107" s="5" t="s">
        <v>57</v>
      </c>
      <c r="R2107" s="5" t="s">
        <v>57</v>
      </c>
      <c r="S2107" s="5" t="s">
        <v>26</v>
      </c>
      <c r="T2107" s="5" t="s">
        <v>26</v>
      </c>
      <c r="U2107" s="5" t="s">
        <v>37</v>
      </c>
    </row>
    <row r="2108" hidden="1">
      <c r="A2108" s="15" t="str">
        <f t="shared" si="322"/>
        <v>S00:4g</v>
      </c>
      <c r="B2108" s="15" t="s">
        <v>1086</v>
      </c>
      <c r="C2108" s="15">
        <v>0.0</v>
      </c>
      <c r="D2108" s="15">
        <v>0.0</v>
      </c>
      <c r="E2108" s="15">
        <v>4.0</v>
      </c>
      <c r="F2108" s="8" t="s">
        <v>12</v>
      </c>
      <c r="G2108" s="8" t="s">
        <v>22</v>
      </c>
      <c r="H2108" s="15" t="s">
        <v>92</v>
      </c>
      <c r="I2108" t="s">
        <v>456</v>
      </c>
      <c r="J2108" s="16">
        <v>5.0</v>
      </c>
      <c r="K2108" s="21">
        <v>-205.0</v>
      </c>
      <c r="L2108" s="21">
        <v>-237.0</v>
      </c>
      <c r="M2108" s="21">
        <v>-223.0</v>
      </c>
      <c r="N2108" s="18" t="s">
        <v>26</v>
      </c>
      <c r="O2108" s="13" t="s">
        <v>284</v>
      </c>
      <c r="P2108" s="5" t="s">
        <v>57</v>
      </c>
      <c r="Q2108" s="5" t="s">
        <v>47</v>
      </c>
      <c r="R2108" s="5" t="s">
        <v>57</v>
      </c>
      <c r="S2108" s="5" t="s">
        <v>37</v>
      </c>
      <c r="T2108" s="5" t="s">
        <v>37</v>
      </c>
      <c r="U2108" s="5" t="s">
        <v>57</v>
      </c>
    </row>
    <row r="2109" hidden="1">
      <c r="A2109" s="15" t="str">
        <f>if(OR(G2109="Secondary Relay",G2109="Prime Relay",G2109="Citadel Class Relay"),F2109,join("",if(B2109="East Rim","E",if(B2109="South Rim","S",if(B2109="West Rim","W","N"))),C2109,D2109,":",E2109,if(F2109="S","",F2109)))</f>
        <v>S00:4</v>
      </c>
      <c r="B2109" s="15" t="s">
        <v>1086</v>
      </c>
      <c r="C2109" s="15">
        <v>0.0</v>
      </c>
      <c r="D2109" s="15">
        <v>0.0</v>
      </c>
      <c r="E2109" s="15">
        <v>4.0</v>
      </c>
      <c r="F2109" s="8" t="s">
        <v>302</v>
      </c>
      <c r="G2109" s="8" t="s">
        <v>303</v>
      </c>
      <c r="H2109" s="15" t="s">
        <v>278</v>
      </c>
      <c r="I2109" s="8" t="s">
        <v>606</v>
      </c>
      <c r="J2109" s="16"/>
      <c r="K2109" s="21"/>
      <c r="L2109" s="21"/>
      <c r="M2109" s="21"/>
      <c r="N2109" s="18"/>
      <c r="O2109" s="13"/>
      <c r="P2109" s="5" t="s">
        <v>26</v>
      </c>
      <c r="Q2109" s="5" t="s">
        <v>57</v>
      </c>
      <c r="R2109" s="5" t="s">
        <v>276</v>
      </c>
      <c r="S2109" s="5" t="s">
        <v>57</v>
      </c>
      <c r="T2109" s="5" t="s">
        <v>26</v>
      </c>
      <c r="U2109" s="5" t="s">
        <v>26</v>
      </c>
    </row>
    <row r="2110" hidden="1">
      <c r="A2110" s="15" t="str">
        <f t="shared" ref="A2110:A2113" si="323">if(OR(G2110="Secondary Relay",G2110="Prime Relay"),F2110,join("",if(B2110="East Rim","E",if(B2110="South Rim","S",if(B2110="West Rim","W","N"))),C2110,D2110,":",E2110,if(F2110="S","",F2110)))</f>
        <v>S00:5a</v>
      </c>
      <c r="B2110" s="15" t="s">
        <v>1086</v>
      </c>
      <c r="C2110" s="15">
        <v>0.0</v>
      </c>
      <c r="D2110" s="15">
        <v>0.0</v>
      </c>
      <c r="E2110" s="15">
        <v>5.0</v>
      </c>
      <c r="F2110" s="8" t="s">
        <v>6</v>
      </c>
      <c r="G2110" s="8" t="s">
        <v>23</v>
      </c>
      <c r="H2110" s="15" t="s">
        <v>278</v>
      </c>
      <c r="I2110" t="s">
        <v>699</v>
      </c>
      <c r="J2110" s="16">
        <v>0.0</v>
      </c>
      <c r="K2110" s="21">
        <v>620.0</v>
      </c>
      <c r="L2110" s="21">
        <v>578.0</v>
      </c>
      <c r="M2110" s="21">
        <v>600.0</v>
      </c>
      <c r="N2110" s="18" t="s">
        <v>26</v>
      </c>
      <c r="O2110" s="13" t="s">
        <v>567</v>
      </c>
      <c r="P2110" s="5" t="s">
        <v>57</v>
      </c>
      <c r="Q2110" s="5" t="s">
        <v>276</v>
      </c>
      <c r="R2110" s="5" t="s">
        <v>276</v>
      </c>
      <c r="S2110" s="5" t="s">
        <v>47</v>
      </c>
      <c r="T2110" s="5" t="s">
        <v>37</v>
      </c>
      <c r="U2110" s="5" t="s">
        <v>26</v>
      </c>
    </row>
    <row r="2111" hidden="1">
      <c r="A2111" s="15" t="str">
        <f t="shared" si="323"/>
        <v>S00:5b</v>
      </c>
      <c r="B2111" s="15" t="s">
        <v>1086</v>
      </c>
      <c r="C2111" s="15">
        <v>0.0</v>
      </c>
      <c r="D2111" s="15">
        <v>0.0</v>
      </c>
      <c r="E2111" s="15">
        <v>5.0</v>
      </c>
      <c r="F2111" s="8" t="s">
        <v>7</v>
      </c>
      <c r="G2111" s="8" t="s">
        <v>23</v>
      </c>
      <c r="H2111" s="15" t="s">
        <v>87</v>
      </c>
      <c r="I2111" t="s">
        <v>1099</v>
      </c>
      <c r="J2111" s="16">
        <v>2.0</v>
      </c>
      <c r="K2111" s="21">
        <v>70.0</v>
      </c>
      <c r="L2111" s="21">
        <v>50.0</v>
      </c>
      <c r="M2111" s="21">
        <v>61.0</v>
      </c>
      <c r="N2111" s="18">
        <v>0.87</v>
      </c>
      <c r="O2111" s="13" t="s">
        <v>284</v>
      </c>
      <c r="P2111" s="5" t="s">
        <v>57</v>
      </c>
      <c r="Q2111" s="5" t="s">
        <v>276</v>
      </c>
      <c r="R2111" s="5" t="s">
        <v>276</v>
      </c>
      <c r="S2111" s="5" t="s">
        <v>57</v>
      </c>
      <c r="T2111" s="5" t="s">
        <v>26</v>
      </c>
      <c r="U2111" s="5" t="s">
        <v>26</v>
      </c>
    </row>
    <row r="2112" hidden="1">
      <c r="A2112" s="15" t="str">
        <f t="shared" si="323"/>
        <v>S00:5c</v>
      </c>
      <c r="B2112" s="15" t="s">
        <v>1086</v>
      </c>
      <c r="C2112" s="15">
        <v>0.0</v>
      </c>
      <c r="D2112" s="15">
        <v>0.0</v>
      </c>
      <c r="E2112" s="15">
        <v>5.0</v>
      </c>
      <c r="F2112" s="8" t="s">
        <v>8</v>
      </c>
      <c r="G2112" s="8" t="s">
        <v>23</v>
      </c>
      <c r="H2112" s="15" t="s">
        <v>92</v>
      </c>
      <c r="I2112" t="s">
        <v>789</v>
      </c>
      <c r="J2112" s="16">
        <v>2.0</v>
      </c>
      <c r="K2112" s="21">
        <v>-216.0</v>
      </c>
      <c r="L2112" s="21">
        <v>-234.0</v>
      </c>
      <c r="M2112" s="21">
        <v>-226.0</v>
      </c>
      <c r="N2112" s="18" t="s">
        <v>281</v>
      </c>
      <c r="O2112" s="13" t="s">
        <v>494</v>
      </c>
      <c r="P2112" s="5" t="s">
        <v>276</v>
      </c>
      <c r="Q2112" s="5" t="s">
        <v>47</v>
      </c>
      <c r="R2112" s="5" t="s">
        <v>57</v>
      </c>
      <c r="S2112" s="5" t="s">
        <v>26</v>
      </c>
      <c r="T2112" s="5" t="s">
        <v>37</v>
      </c>
      <c r="U2112" s="5" t="s">
        <v>26</v>
      </c>
    </row>
    <row r="2113" hidden="1">
      <c r="A2113" s="15" t="str">
        <f t="shared" si="323"/>
        <v>S00:5d</v>
      </c>
      <c r="B2113" s="15" t="s">
        <v>1086</v>
      </c>
      <c r="C2113" s="15">
        <v>0.0</v>
      </c>
      <c r="D2113" s="15">
        <v>0.0</v>
      </c>
      <c r="E2113" s="15">
        <v>5.0</v>
      </c>
      <c r="F2113" s="8" t="s">
        <v>9</v>
      </c>
      <c r="G2113" s="8" t="s">
        <v>22</v>
      </c>
      <c r="H2113" s="15" t="s">
        <v>92</v>
      </c>
      <c r="I2113" t="s">
        <v>328</v>
      </c>
      <c r="J2113" s="16">
        <v>6.0</v>
      </c>
      <c r="K2113" s="21">
        <v>-247.0</v>
      </c>
      <c r="L2113" s="21">
        <v>-248.0</v>
      </c>
      <c r="M2113" s="21">
        <v>-248.0</v>
      </c>
      <c r="N2113" s="18" t="s">
        <v>26</v>
      </c>
      <c r="O2113" s="13" t="s">
        <v>417</v>
      </c>
      <c r="P2113" s="5" t="s">
        <v>276</v>
      </c>
      <c r="Q2113" s="5" t="s">
        <v>276</v>
      </c>
      <c r="R2113" s="5" t="s">
        <v>47</v>
      </c>
      <c r="S2113" s="5" t="s">
        <v>37</v>
      </c>
      <c r="T2113" s="5" t="s">
        <v>26</v>
      </c>
      <c r="U2113" s="5" t="s">
        <v>26</v>
      </c>
    </row>
    <row r="2114" hidden="1">
      <c r="A2114" s="15" t="str">
        <f>if(OR(G2114="Secondary Relay",G2114="Prime Relay",G2114="Citadel Class Relay"),F2114,join("",if(B2114="East Rim","E",if(B2114="South Rim","S",if(B2114="West Rim","W","N"))),C2114,D2114,":",E2114,if(F2114="S","",F2114)))</f>
        <v>S00:5</v>
      </c>
      <c r="B2114" s="15" t="s">
        <v>1086</v>
      </c>
      <c r="C2114" s="15">
        <v>0.0</v>
      </c>
      <c r="D2114" s="15">
        <v>0.0</v>
      </c>
      <c r="E2114" s="15">
        <v>5.0</v>
      </c>
      <c r="F2114" s="8" t="s">
        <v>302</v>
      </c>
      <c r="G2114" s="8" t="s">
        <v>303</v>
      </c>
      <c r="H2114" s="15" t="s">
        <v>278</v>
      </c>
      <c r="I2114" s="8" t="s">
        <v>572</v>
      </c>
      <c r="J2114" s="16"/>
      <c r="K2114" s="21"/>
      <c r="L2114" s="21"/>
      <c r="M2114" s="21"/>
      <c r="N2114" s="18"/>
      <c r="O2114" s="13"/>
      <c r="P2114" s="5" t="s">
        <v>57</v>
      </c>
      <c r="Q2114" s="5" t="s">
        <v>276</v>
      </c>
      <c r="R2114" s="5" t="s">
        <v>57</v>
      </c>
      <c r="S2114" s="5" t="s">
        <v>276</v>
      </c>
      <c r="T2114" s="5" t="s">
        <v>37</v>
      </c>
      <c r="U2114" s="5" t="s">
        <v>26</v>
      </c>
    </row>
    <row r="2115" hidden="1">
      <c r="A2115" s="15" t="str">
        <f>if(OR(G2115="Secondary Relay",G2115="Prime Relay"),F2115,join("",if(B2115="East Rim","E",if(B2115="South Rim","S",if(B2115="West Rim","W","N"))),C2115,D2115,":",E2115,if(F2115="S","",F2115)))</f>
        <v>S00:6a</v>
      </c>
      <c r="B2115" s="15" t="s">
        <v>1086</v>
      </c>
      <c r="C2115" s="15">
        <v>0.0</v>
      </c>
      <c r="D2115" s="15">
        <v>0.0</v>
      </c>
      <c r="E2115" s="15">
        <v>6.0</v>
      </c>
      <c r="F2115" s="8" t="s">
        <v>6</v>
      </c>
      <c r="G2115" s="8" t="s">
        <v>22</v>
      </c>
      <c r="H2115" s="15" t="s">
        <v>88</v>
      </c>
      <c r="I2115" t="s">
        <v>416</v>
      </c>
      <c r="J2115" s="16">
        <v>4.0</v>
      </c>
      <c r="K2115" s="21">
        <v>-117.0</v>
      </c>
      <c r="L2115" s="21">
        <v>-136.0</v>
      </c>
      <c r="M2115" s="21">
        <v>-127.0</v>
      </c>
      <c r="N2115" s="18" t="s">
        <v>26</v>
      </c>
      <c r="O2115" s="13" t="s">
        <v>275</v>
      </c>
      <c r="P2115" s="5" t="s">
        <v>47</v>
      </c>
      <c r="Q2115" s="5" t="s">
        <v>57</v>
      </c>
      <c r="R2115" s="5" t="s">
        <v>57</v>
      </c>
      <c r="S2115" s="5" t="s">
        <v>26</v>
      </c>
      <c r="T2115" s="5" t="s">
        <v>26</v>
      </c>
      <c r="U2115" s="5" t="s">
        <v>26</v>
      </c>
    </row>
    <row r="2116" hidden="1">
      <c r="A2116" s="15" t="str">
        <f t="shared" ref="A2116:A2117" si="324">if(OR(G2116="Secondary Relay",G2116="Prime Relay",G2116="Citadel Class Relay"),F2116,join("",if(B2116="East Rim","E",if(B2116="South Rim","S",if(B2116="West Rim","W","N"))),C2116,D2116,":",E2116,if(F2116="S","",F2116)))</f>
        <v>S00:6</v>
      </c>
      <c r="B2116" s="15" t="s">
        <v>1086</v>
      </c>
      <c r="C2116" s="15">
        <v>0.0</v>
      </c>
      <c r="D2116" s="15">
        <v>0.0</v>
      </c>
      <c r="E2116" s="15">
        <v>6.0</v>
      </c>
      <c r="F2116" s="8" t="s">
        <v>302</v>
      </c>
      <c r="G2116" s="8" t="s">
        <v>303</v>
      </c>
      <c r="H2116" s="15" t="s">
        <v>278</v>
      </c>
      <c r="I2116" s="8" t="s">
        <v>597</v>
      </c>
      <c r="J2116" s="16"/>
      <c r="K2116" s="21"/>
      <c r="L2116" s="21"/>
      <c r="M2116" s="21"/>
      <c r="N2116" s="18"/>
      <c r="O2116" s="13"/>
      <c r="P2116" s="5" t="s">
        <v>57</v>
      </c>
      <c r="Q2116" s="5" t="s">
        <v>26</v>
      </c>
      <c r="R2116" s="5" t="s">
        <v>57</v>
      </c>
      <c r="S2116" s="5" t="s">
        <v>37</v>
      </c>
      <c r="T2116" s="5" t="s">
        <v>37</v>
      </c>
      <c r="U2116" s="5" t="s">
        <v>26</v>
      </c>
    </row>
    <row r="2117" hidden="1">
      <c r="A2117" s="15" t="str">
        <f t="shared" si="324"/>
        <v>S00-S30 Primary Relay</v>
      </c>
      <c r="B2117" s="15" t="s">
        <v>1086</v>
      </c>
      <c r="C2117" s="15">
        <v>0.0</v>
      </c>
      <c r="D2117" s="15">
        <v>0.0</v>
      </c>
      <c r="E2117" s="15">
        <v>6.0</v>
      </c>
      <c r="F2117" s="8" t="s">
        <v>1100</v>
      </c>
      <c r="G2117" s="8" t="s">
        <v>219</v>
      </c>
      <c r="H2117" s="15"/>
      <c r="I2117" s="8"/>
      <c r="J2117" s="16"/>
      <c r="K2117" s="21"/>
      <c r="L2117" s="21"/>
      <c r="M2117" s="21"/>
      <c r="N2117" s="18"/>
      <c r="O2117" s="13"/>
      <c r="P2117" s="5"/>
      <c r="Q2117" s="5"/>
      <c r="R2117" s="5"/>
      <c r="S2117" s="5"/>
      <c r="T2117" s="5"/>
      <c r="U2117" s="5"/>
    </row>
    <row r="2118" hidden="1">
      <c r="A2118" s="15" t="str">
        <f t="shared" ref="A2118:A2121" si="325">if(OR(G2118="Secondary Relay",G2118="Prime Relay"),F2118,join("",if(B2118="East Rim","E",if(B2118="South Rim","S",if(B2118="West Rim","W","N"))),C2118,D2118,":",E2118,if(F2118="S","",F2118)))</f>
        <v>S00:7c</v>
      </c>
      <c r="B2118" s="15" t="s">
        <v>1086</v>
      </c>
      <c r="C2118" s="15">
        <v>0.0</v>
      </c>
      <c r="D2118" s="15">
        <v>0.0</v>
      </c>
      <c r="E2118" s="15">
        <v>7.0</v>
      </c>
      <c r="F2118" s="8" t="s">
        <v>8</v>
      </c>
      <c r="G2118" s="8" t="s">
        <v>23</v>
      </c>
      <c r="H2118" s="15" t="s">
        <v>92</v>
      </c>
      <c r="I2118" t="s">
        <v>566</v>
      </c>
      <c r="J2118" s="16">
        <v>1.0</v>
      </c>
      <c r="K2118" s="21">
        <v>-106.0</v>
      </c>
      <c r="L2118" s="21">
        <v>-165.0</v>
      </c>
      <c r="M2118" s="21">
        <v>-134.0</v>
      </c>
      <c r="N2118" s="18" t="s">
        <v>281</v>
      </c>
      <c r="O2118" s="13" t="s">
        <v>419</v>
      </c>
      <c r="P2118" s="5" t="s">
        <v>57</v>
      </c>
      <c r="Q2118" s="5" t="s">
        <v>57</v>
      </c>
      <c r="R2118" s="5" t="s">
        <v>47</v>
      </c>
      <c r="S2118" s="5" t="s">
        <v>26</v>
      </c>
      <c r="T2118" s="5" t="s">
        <v>26</v>
      </c>
      <c r="U2118" s="5" t="s">
        <v>47</v>
      </c>
    </row>
    <row r="2119" hidden="1">
      <c r="A2119" s="15" t="str">
        <f t="shared" si="325"/>
        <v>S00:7d</v>
      </c>
      <c r="B2119" s="15" t="s">
        <v>1086</v>
      </c>
      <c r="C2119" s="15">
        <v>0.0</v>
      </c>
      <c r="D2119" s="15">
        <v>0.0</v>
      </c>
      <c r="E2119" s="15">
        <v>7.0</v>
      </c>
      <c r="F2119" s="8" t="s">
        <v>9</v>
      </c>
      <c r="G2119" s="15" t="s">
        <v>22</v>
      </c>
      <c r="H2119" s="15" t="s">
        <v>87</v>
      </c>
      <c r="I2119" t="s">
        <v>422</v>
      </c>
      <c r="J2119" s="16">
        <v>10.0</v>
      </c>
      <c r="K2119" s="21">
        <v>-151.0</v>
      </c>
      <c r="L2119" s="21">
        <v>-155.0</v>
      </c>
      <c r="M2119" s="21">
        <v>-152.0</v>
      </c>
      <c r="N2119" s="18" t="s">
        <v>26</v>
      </c>
      <c r="O2119" s="13" t="s">
        <v>284</v>
      </c>
      <c r="P2119" s="5" t="s">
        <v>26</v>
      </c>
      <c r="Q2119" s="5" t="s">
        <v>57</v>
      </c>
      <c r="R2119" s="5" t="s">
        <v>57</v>
      </c>
      <c r="S2119" s="5" t="s">
        <v>37</v>
      </c>
      <c r="T2119" s="5" t="s">
        <v>26</v>
      </c>
      <c r="U2119" s="5" t="s">
        <v>26</v>
      </c>
    </row>
    <row r="2120" hidden="1">
      <c r="A2120" s="15" t="str">
        <f t="shared" si="325"/>
        <v>S00:7e</v>
      </c>
      <c r="B2120" s="15" t="s">
        <v>1086</v>
      </c>
      <c r="C2120" s="15">
        <v>0.0</v>
      </c>
      <c r="D2120" s="15">
        <v>0.0</v>
      </c>
      <c r="E2120" s="15">
        <v>7.0</v>
      </c>
      <c r="F2120" s="8" t="s">
        <v>10</v>
      </c>
      <c r="G2120" s="8" t="s">
        <v>22</v>
      </c>
      <c r="H2120" s="15" t="s">
        <v>93</v>
      </c>
      <c r="I2120" t="s">
        <v>1101</v>
      </c>
      <c r="J2120" s="16">
        <v>3.0</v>
      </c>
      <c r="K2120" s="21">
        <v>-156.0</v>
      </c>
      <c r="L2120" s="21">
        <v>-172.0</v>
      </c>
      <c r="M2120" s="21">
        <v>-164.0</v>
      </c>
      <c r="N2120" s="18" t="s">
        <v>26</v>
      </c>
      <c r="O2120" s="13" t="s">
        <v>386</v>
      </c>
      <c r="P2120" s="5" t="s">
        <v>47</v>
      </c>
      <c r="Q2120" s="5" t="s">
        <v>311</v>
      </c>
      <c r="R2120" s="5" t="s">
        <v>57</v>
      </c>
      <c r="S2120" s="5" t="s">
        <v>37</v>
      </c>
      <c r="T2120" s="5" t="s">
        <v>26</v>
      </c>
      <c r="U2120" s="5" t="s">
        <v>26</v>
      </c>
    </row>
    <row r="2121" hidden="1">
      <c r="A2121" s="15" t="str">
        <f t="shared" si="325"/>
        <v>S00:7f</v>
      </c>
      <c r="B2121" s="15" t="s">
        <v>1086</v>
      </c>
      <c r="C2121" s="15">
        <v>0.0</v>
      </c>
      <c r="D2121" s="15">
        <v>0.0</v>
      </c>
      <c r="E2121" s="15">
        <v>7.0</v>
      </c>
      <c r="F2121" s="8" t="s">
        <v>11</v>
      </c>
      <c r="G2121" s="8" t="s">
        <v>22</v>
      </c>
      <c r="H2121" s="15" t="s">
        <v>87</v>
      </c>
      <c r="I2121" t="s">
        <v>328</v>
      </c>
      <c r="J2121" s="16">
        <v>0.0</v>
      </c>
      <c r="K2121" s="21">
        <v>-196.0</v>
      </c>
      <c r="L2121" s="21">
        <v>-198.0</v>
      </c>
      <c r="M2121" s="21">
        <v>-198.0</v>
      </c>
      <c r="N2121" s="18" t="s">
        <v>26</v>
      </c>
      <c r="O2121" s="13" t="s">
        <v>415</v>
      </c>
      <c r="P2121" s="5" t="s">
        <v>57</v>
      </c>
      <c r="Q2121" s="5" t="s">
        <v>276</v>
      </c>
      <c r="R2121" s="5" t="s">
        <v>57</v>
      </c>
      <c r="S2121" s="5" t="s">
        <v>26</v>
      </c>
      <c r="T2121" s="5" t="s">
        <v>26</v>
      </c>
      <c r="U2121" s="5" t="s">
        <v>57</v>
      </c>
    </row>
    <row r="2122" hidden="1">
      <c r="A2122" s="15" t="str">
        <f>if(OR(G2122="Secondary Relay",G2122="Prime Relay",G2122="Citadel Class Relay"),F2122,join("",if(B2122="East Rim","E",if(B2122="South Rim","S",if(B2122="West Rim","W","N"))),C2122,D2122,":",E2122,if(F2122="S","",F2122)))</f>
        <v>S00:7</v>
      </c>
      <c r="B2122" s="15" t="s">
        <v>1086</v>
      </c>
      <c r="C2122" s="15">
        <v>0.0</v>
      </c>
      <c r="D2122" s="15">
        <v>0.0</v>
      </c>
      <c r="E2122" s="15">
        <v>7.0</v>
      </c>
      <c r="F2122" s="8" t="s">
        <v>302</v>
      </c>
      <c r="G2122" s="8" t="s">
        <v>303</v>
      </c>
      <c r="H2122" s="15" t="s">
        <v>278</v>
      </c>
      <c r="I2122" s="8" t="s">
        <v>862</v>
      </c>
      <c r="J2122" s="16"/>
      <c r="K2122" s="21"/>
      <c r="L2122" s="21"/>
      <c r="M2122" s="21"/>
      <c r="N2122" s="18"/>
      <c r="O2122" s="13"/>
      <c r="P2122" s="5" t="s">
        <v>47</v>
      </c>
      <c r="Q2122" s="5" t="s">
        <v>47</v>
      </c>
      <c r="R2122" s="5" t="s">
        <v>57</v>
      </c>
      <c r="S2122" s="5" t="s">
        <v>47</v>
      </c>
      <c r="T2122" s="5" t="s">
        <v>26</v>
      </c>
      <c r="U2122" s="5" t="s">
        <v>26</v>
      </c>
    </row>
    <row r="2123" hidden="1">
      <c r="A2123" s="15" t="str">
        <f t="shared" ref="A2123:A2128" si="326">if(OR(G2123="Secondary Relay",G2123="Prime Relay"),F2123,join("",if(B2123="East Rim","E",if(B2123="South Rim","S",if(B2123="West Rim","W","N"))),C2123,D2123,":",E2123,if(F2123="S","",F2123)))</f>
        <v>S00:8a</v>
      </c>
      <c r="B2123" s="15" t="s">
        <v>1086</v>
      </c>
      <c r="C2123" s="15">
        <v>0.0</v>
      </c>
      <c r="D2123" s="15">
        <v>0.0</v>
      </c>
      <c r="E2123" s="15">
        <v>8.0</v>
      </c>
      <c r="F2123" s="8" t="s">
        <v>6</v>
      </c>
      <c r="G2123" s="8" t="s">
        <v>23</v>
      </c>
      <c r="H2123" s="15" t="s">
        <v>278</v>
      </c>
      <c r="I2123" t="s">
        <v>480</v>
      </c>
      <c r="J2123" s="16">
        <v>0.0</v>
      </c>
      <c r="K2123" s="21">
        <v>149.0</v>
      </c>
      <c r="L2123" s="21">
        <v>134.0</v>
      </c>
      <c r="M2123" s="21">
        <v>144.0</v>
      </c>
      <c r="N2123" s="18" t="s">
        <v>26</v>
      </c>
      <c r="O2123" s="13" t="s">
        <v>1015</v>
      </c>
      <c r="P2123" s="5" t="s">
        <v>47</v>
      </c>
      <c r="Q2123" s="5" t="s">
        <v>57</v>
      </c>
      <c r="R2123" s="5" t="s">
        <v>47</v>
      </c>
      <c r="S2123" s="5" t="s">
        <v>26</v>
      </c>
      <c r="T2123" s="5" t="s">
        <v>26</v>
      </c>
      <c r="U2123" s="5" t="s">
        <v>26</v>
      </c>
    </row>
    <row r="2124" hidden="1">
      <c r="A2124" s="15" t="str">
        <f t="shared" si="326"/>
        <v>S00:8b</v>
      </c>
      <c r="B2124" s="15" t="s">
        <v>1086</v>
      </c>
      <c r="C2124" s="15">
        <v>0.0</v>
      </c>
      <c r="D2124" s="15">
        <v>0.0</v>
      </c>
      <c r="E2124" s="15">
        <v>8.0</v>
      </c>
      <c r="F2124" s="8" t="s">
        <v>7</v>
      </c>
      <c r="G2124" s="8" t="s">
        <v>24</v>
      </c>
      <c r="H2124" s="15" t="s">
        <v>305</v>
      </c>
      <c r="I2124" t="s">
        <v>440</v>
      </c>
      <c r="J2124" s="16">
        <v>1.0</v>
      </c>
      <c r="K2124" s="21">
        <v>30.0</v>
      </c>
      <c r="L2124" s="21">
        <v>11.0</v>
      </c>
      <c r="M2124" s="21">
        <v>22.0</v>
      </c>
      <c r="N2124" s="18">
        <v>0.49</v>
      </c>
      <c r="O2124" s="13" t="s">
        <v>287</v>
      </c>
      <c r="P2124" s="5" t="s">
        <v>276</v>
      </c>
      <c r="Q2124" s="5" t="s">
        <v>57</v>
      </c>
      <c r="R2124" s="5" t="s">
        <v>57</v>
      </c>
      <c r="S2124" s="5" t="s">
        <v>26</v>
      </c>
      <c r="T2124" s="5" t="s">
        <v>26</v>
      </c>
      <c r="U2124" s="5" t="s">
        <v>37</v>
      </c>
    </row>
    <row r="2125" hidden="1">
      <c r="A2125" s="15" t="str">
        <f t="shared" si="326"/>
        <v>S00:8c</v>
      </c>
      <c r="B2125" s="15" t="s">
        <v>1086</v>
      </c>
      <c r="C2125" s="15">
        <v>0.0</v>
      </c>
      <c r="D2125" s="15">
        <v>0.0</v>
      </c>
      <c r="E2125" s="15">
        <v>8.0</v>
      </c>
      <c r="F2125" s="8" t="s">
        <v>8</v>
      </c>
      <c r="G2125" s="8" t="s">
        <v>24</v>
      </c>
      <c r="H2125" s="15" t="s">
        <v>87</v>
      </c>
      <c r="I2125" t="s">
        <v>732</v>
      </c>
      <c r="J2125" s="16">
        <v>1.0</v>
      </c>
      <c r="K2125" s="21">
        <v>1.0</v>
      </c>
      <c r="L2125" s="21">
        <v>-7.0</v>
      </c>
      <c r="M2125" s="21">
        <v>-5.0</v>
      </c>
      <c r="N2125" s="18">
        <v>0.61</v>
      </c>
      <c r="O2125" s="13" t="s">
        <v>354</v>
      </c>
      <c r="P2125" s="5" t="s">
        <v>276</v>
      </c>
      <c r="Q2125" s="5" t="s">
        <v>57</v>
      </c>
      <c r="R2125" s="5" t="s">
        <v>57</v>
      </c>
      <c r="S2125" s="5" t="s">
        <v>37</v>
      </c>
      <c r="T2125" s="5" t="s">
        <v>26</v>
      </c>
      <c r="U2125" s="5" t="s">
        <v>47</v>
      </c>
    </row>
    <row r="2126" hidden="1">
      <c r="A2126" s="15" t="str">
        <f t="shared" si="326"/>
        <v>S00:8d</v>
      </c>
      <c r="B2126" s="15" t="s">
        <v>1086</v>
      </c>
      <c r="C2126" s="15">
        <v>0.0</v>
      </c>
      <c r="D2126" s="15">
        <v>0.0</v>
      </c>
      <c r="E2126" s="15">
        <v>8.0</v>
      </c>
      <c r="F2126" s="8" t="s">
        <v>9</v>
      </c>
      <c r="G2126" s="8" t="s">
        <v>22</v>
      </c>
      <c r="H2126" s="15" t="s">
        <v>93</v>
      </c>
      <c r="I2126" t="s">
        <v>1102</v>
      </c>
      <c r="J2126" s="16">
        <v>14.0</v>
      </c>
      <c r="K2126" s="21">
        <v>-184.0</v>
      </c>
      <c r="L2126" s="21">
        <v>-247.0</v>
      </c>
      <c r="M2126" s="21">
        <v>-217.0</v>
      </c>
      <c r="N2126" s="18" t="s">
        <v>26</v>
      </c>
      <c r="O2126" s="13" t="s">
        <v>275</v>
      </c>
      <c r="P2126" s="5" t="s">
        <v>276</v>
      </c>
      <c r="Q2126" s="5" t="s">
        <v>57</v>
      </c>
      <c r="R2126" s="5" t="s">
        <v>57</v>
      </c>
      <c r="S2126" s="5" t="s">
        <v>311</v>
      </c>
      <c r="T2126" s="5" t="s">
        <v>37</v>
      </c>
      <c r="U2126" s="5" t="s">
        <v>26</v>
      </c>
    </row>
    <row r="2127" hidden="1">
      <c r="A2127" s="15" t="str">
        <f t="shared" si="326"/>
        <v>S00:8e</v>
      </c>
      <c r="B2127" s="15" t="s">
        <v>1086</v>
      </c>
      <c r="C2127" s="15">
        <v>0.0</v>
      </c>
      <c r="D2127" s="15">
        <v>0.0</v>
      </c>
      <c r="E2127" s="15">
        <v>8.0</v>
      </c>
      <c r="F2127" s="8" t="s">
        <v>10</v>
      </c>
      <c r="G2127" s="8" t="s">
        <v>22</v>
      </c>
      <c r="H2127" s="15" t="s">
        <v>93</v>
      </c>
      <c r="I2127" t="s">
        <v>1103</v>
      </c>
      <c r="J2127" s="16">
        <v>14.0</v>
      </c>
      <c r="K2127" s="21">
        <v>-216.0</v>
      </c>
      <c r="L2127" s="21">
        <v>-217.0</v>
      </c>
      <c r="M2127" s="21">
        <v>-215.0</v>
      </c>
      <c r="N2127" s="18" t="s">
        <v>26</v>
      </c>
      <c r="O2127" s="13" t="s">
        <v>310</v>
      </c>
      <c r="P2127" s="5" t="s">
        <v>57</v>
      </c>
      <c r="Q2127" s="5" t="s">
        <v>311</v>
      </c>
      <c r="R2127" s="5" t="s">
        <v>57</v>
      </c>
      <c r="S2127" s="5" t="s">
        <v>57</v>
      </c>
      <c r="T2127" s="5" t="s">
        <v>37</v>
      </c>
      <c r="U2127" s="5" t="s">
        <v>37</v>
      </c>
    </row>
    <row r="2128" hidden="1">
      <c r="A2128" s="15" t="str">
        <f t="shared" si="326"/>
        <v>S00:8f</v>
      </c>
      <c r="B2128" s="15" t="s">
        <v>1086</v>
      </c>
      <c r="C2128" s="15">
        <v>0.0</v>
      </c>
      <c r="D2128" s="15">
        <v>0.0</v>
      </c>
      <c r="E2128" s="15">
        <v>8.0</v>
      </c>
      <c r="F2128" s="8" t="s">
        <v>11</v>
      </c>
      <c r="G2128" s="8" t="s">
        <v>22</v>
      </c>
      <c r="H2128" s="15" t="s">
        <v>90</v>
      </c>
      <c r="I2128" t="s">
        <v>660</v>
      </c>
      <c r="J2128" s="16">
        <v>12.0</v>
      </c>
      <c r="K2128" s="21">
        <v>-234.0</v>
      </c>
      <c r="L2128" s="21">
        <v>-256.0</v>
      </c>
      <c r="M2128" s="21">
        <v>-246.0</v>
      </c>
      <c r="N2128" s="18" t="s">
        <v>26</v>
      </c>
      <c r="O2128" s="13" t="s">
        <v>386</v>
      </c>
      <c r="P2128" s="5" t="s">
        <v>57</v>
      </c>
      <c r="Q2128" s="5" t="s">
        <v>57</v>
      </c>
      <c r="R2128" s="5" t="s">
        <v>276</v>
      </c>
      <c r="S2128" s="5" t="s">
        <v>47</v>
      </c>
      <c r="T2128" s="5" t="s">
        <v>26</v>
      </c>
      <c r="U2128" s="5" t="s">
        <v>26</v>
      </c>
    </row>
    <row r="2129" hidden="1">
      <c r="A2129" s="15" t="str">
        <f>if(OR(G2129="Secondary Relay",G2129="Prime Relay",G2129="Citadel Class Relay"),F2129,join("",if(B2129="East Rim","E",if(B2129="South Rim","S",if(B2129="West Rim","W","N"))),C2129,D2129,":",E2129,if(F2129="S","",F2129)))</f>
        <v>S00:8</v>
      </c>
      <c r="B2129" s="15" t="s">
        <v>1086</v>
      </c>
      <c r="C2129" s="15">
        <v>0.0</v>
      </c>
      <c r="D2129" s="15">
        <v>0.0</v>
      </c>
      <c r="E2129" s="15">
        <v>8.0</v>
      </c>
      <c r="F2129" s="8" t="s">
        <v>302</v>
      </c>
      <c r="G2129" s="8" t="s">
        <v>303</v>
      </c>
      <c r="H2129" s="15" t="s">
        <v>278</v>
      </c>
      <c r="I2129" s="8" t="s">
        <v>483</v>
      </c>
      <c r="J2129" s="16"/>
      <c r="K2129" s="21"/>
      <c r="L2129" s="21"/>
      <c r="M2129" s="21"/>
      <c r="N2129" s="18"/>
      <c r="O2129" s="13"/>
      <c r="P2129" s="5" t="s">
        <v>47</v>
      </c>
      <c r="Q2129" s="5" t="s">
        <v>276</v>
      </c>
      <c r="R2129" s="5" t="s">
        <v>47</v>
      </c>
      <c r="S2129" s="5" t="s">
        <v>26</v>
      </c>
      <c r="T2129" s="5" t="s">
        <v>26</v>
      </c>
      <c r="U2129" s="5" t="s">
        <v>26</v>
      </c>
    </row>
    <row r="2130" hidden="1">
      <c r="A2130" s="15" t="str">
        <f t="shared" ref="A2130:A2133" si="327">if(OR(G2130="Secondary Relay",G2130="Prime Relay"),F2130,join("",if(B2130="East Rim","E",if(B2130="South Rim","S",if(B2130="West Rim","W","N"))),C2130,D2130,":",E2130,if(F2130="S","",F2130)))</f>
        <v>S01:0a</v>
      </c>
      <c r="B2130" s="15" t="s">
        <v>1086</v>
      </c>
      <c r="C2130" s="15">
        <v>0.0</v>
      </c>
      <c r="D2130" s="15">
        <v>1.0</v>
      </c>
      <c r="E2130" s="15">
        <v>0.0</v>
      </c>
      <c r="F2130" s="8" t="s">
        <v>6</v>
      </c>
      <c r="G2130" s="8" t="s">
        <v>23</v>
      </c>
      <c r="H2130" s="15" t="s">
        <v>285</v>
      </c>
      <c r="I2130" t="s">
        <v>558</v>
      </c>
      <c r="J2130" s="16">
        <v>0.0</v>
      </c>
      <c r="K2130" s="21">
        <v>328.0</v>
      </c>
      <c r="L2130" s="21">
        <v>316.0</v>
      </c>
      <c r="M2130" s="21">
        <v>324.0</v>
      </c>
      <c r="N2130" s="18" t="s">
        <v>26</v>
      </c>
      <c r="O2130" s="13" t="s">
        <v>1104</v>
      </c>
      <c r="P2130" s="5" t="s">
        <v>276</v>
      </c>
      <c r="Q2130" s="5" t="s">
        <v>276</v>
      </c>
      <c r="R2130" s="5" t="s">
        <v>276</v>
      </c>
      <c r="S2130" s="5" t="s">
        <v>37</v>
      </c>
      <c r="T2130" s="5" t="s">
        <v>26</v>
      </c>
      <c r="U2130" s="5" t="s">
        <v>26</v>
      </c>
    </row>
    <row r="2131" hidden="1">
      <c r="A2131" s="15" t="str">
        <f t="shared" si="327"/>
        <v>S01:0b</v>
      </c>
      <c r="B2131" s="15" t="s">
        <v>1086</v>
      </c>
      <c r="C2131" s="15">
        <v>0.0</v>
      </c>
      <c r="D2131" s="15">
        <v>1.0</v>
      </c>
      <c r="E2131" s="15">
        <v>0.0</v>
      </c>
      <c r="F2131" s="8" t="s">
        <v>7</v>
      </c>
      <c r="G2131" s="8" t="s">
        <v>23</v>
      </c>
      <c r="H2131" s="15" t="s">
        <v>93</v>
      </c>
      <c r="I2131" t="s">
        <v>1105</v>
      </c>
      <c r="J2131" s="16">
        <v>0.0</v>
      </c>
      <c r="K2131" s="21">
        <v>214.0</v>
      </c>
      <c r="L2131" s="21">
        <v>178.0</v>
      </c>
      <c r="M2131" s="21">
        <v>194.0</v>
      </c>
      <c r="N2131" s="18" t="s">
        <v>26</v>
      </c>
      <c r="O2131" s="13" t="s">
        <v>329</v>
      </c>
      <c r="P2131" s="5" t="s">
        <v>57</v>
      </c>
      <c r="Q2131" s="5" t="s">
        <v>57</v>
      </c>
      <c r="R2131" s="5" t="s">
        <v>276</v>
      </c>
      <c r="S2131" s="5" t="s">
        <v>57</v>
      </c>
      <c r="T2131" s="5" t="s">
        <v>47</v>
      </c>
      <c r="U2131" s="5" t="s">
        <v>37</v>
      </c>
    </row>
    <row r="2132" hidden="1">
      <c r="A2132" s="15" t="str">
        <f t="shared" si="327"/>
        <v>S01:0c</v>
      </c>
      <c r="B2132" s="15" t="s">
        <v>1086</v>
      </c>
      <c r="C2132" s="15">
        <v>0.0</v>
      </c>
      <c r="D2132" s="15">
        <v>1.0</v>
      </c>
      <c r="E2132" s="15">
        <v>0.0</v>
      </c>
      <c r="F2132" s="8" t="s">
        <v>8</v>
      </c>
      <c r="G2132" s="8" t="s">
        <v>24</v>
      </c>
      <c r="H2132" s="15" t="s">
        <v>285</v>
      </c>
      <c r="I2132" t="s">
        <v>732</v>
      </c>
      <c r="J2132" s="16">
        <v>1.0</v>
      </c>
      <c r="K2132" s="21">
        <v>6.0</v>
      </c>
      <c r="L2132" s="21">
        <v>5.0</v>
      </c>
      <c r="M2132" s="21">
        <v>6.0</v>
      </c>
      <c r="N2132" s="18">
        <v>0.11</v>
      </c>
      <c r="O2132" s="13" t="s">
        <v>313</v>
      </c>
      <c r="P2132" s="5" t="s">
        <v>47</v>
      </c>
      <c r="Q2132" s="5" t="s">
        <v>57</v>
      </c>
      <c r="R2132" s="5" t="s">
        <v>311</v>
      </c>
      <c r="S2132" s="5" t="s">
        <v>26</v>
      </c>
      <c r="T2132" s="5" t="s">
        <v>26</v>
      </c>
      <c r="U2132" s="5" t="s">
        <v>57</v>
      </c>
    </row>
    <row r="2133" hidden="1">
      <c r="A2133" s="15" t="str">
        <f t="shared" si="327"/>
        <v>S01:0d</v>
      </c>
      <c r="B2133" s="15" t="s">
        <v>1086</v>
      </c>
      <c r="C2133" s="15">
        <v>0.0</v>
      </c>
      <c r="D2133" s="15">
        <v>1.0</v>
      </c>
      <c r="E2133" s="15">
        <v>0.0</v>
      </c>
      <c r="F2133" s="8" t="s">
        <v>9</v>
      </c>
      <c r="G2133" s="8" t="s">
        <v>22</v>
      </c>
      <c r="H2133" s="15" t="s">
        <v>92</v>
      </c>
      <c r="I2133" t="s">
        <v>274</v>
      </c>
      <c r="J2133" s="16">
        <v>1.0</v>
      </c>
      <c r="K2133" s="21">
        <v>-5.0</v>
      </c>
      <c r="L2133" s="21">
        <v>-61.0</v>
      </c>
      <c r="M2133" s="21">
        <v>-35.0</v>
      </c>
      <c r="N2133" s="18" t="s">
        <v>26</v>
      </c>
      <c r="O2133" s="13" t="s">
        <v>290</v>
      </c>
      <c r="P2133" s="5" t="s">
        <v>57</v>
      </c>
      <c r="Q2133" s="5" t="s">
        <v>276</v>
      </c>
      <c r="R2133" s="5" t="s">
        <v>57</v>
      </c>
      <c r="S2133" s="5" t="s">
        <v>47</v>
      </c>
      <c r="T2133" s="5" t="s">
        <v>37</v>
      </c>
      <c r="U2133" s="5" t="s">
        <v>26</v>
      </c>
    </row>
    <row r="2134" hidden="1">
      <c r="A2134" s="15" t="str">
        <f t="shared" ref="A2134:A2135" si="328">if(OR(G2134="Secondary Relay",G2134="Prime Relay",G2134="Citadel Class Relay"),F2134,join("",if(B2134="East Rim","E",if(B2134="South Rim","S",if(B2134="West Rim","W","N"))),C2134,D2134,":",E2134,if(F2134="S","",F2134)))</f>
        <v>S01:0</v>
      </c>
      <c r="B2134" s="15" t="s">
        <v>1086</v>
      </c>
      <c r="C2134" s="15">
        <v>0.0</v>
      </c>
      <c r="D2134" s="15">
        <v>1.0</v>
      </c>
      <c r="E2134" s="15">
        <v>0.0</v>
      </c>
      <c r="F2134" s="8" t="s">
        <v>302</v>
      </c>
      <c r="G2134" s="8" t="s">
        <v>303</v>
      </c>
      <c r="H2134" s="15" t="s">
        <v>278</v>
      </c>
      <c r="I2134" s="8" t="s">
        <v>420</v>
      </c>
      <c r="J2134" s="16"/>
      <c r="K2134" s="21"/>
      <c r="L2134" s="21"/>
      <c r="M2134" s="21"/>
      <c r="N2134" s="18"/>
      <c r="O2134" s="13"/>
      <c r="P2134" s="5" t="s">
        <v>57</v>
      </c>
      <c r="Q2134" s="5" t="s">
        <v>311</v>
      </c>
      <c r="R2134" s="5" t="s">
        <v>57</v>
      </c>
      <c r="S2134" s="5" t="s">
        <v>276</v>
      </c>
      <c r="T2134" s="5" t="s">
        <v>26</v>
      </c>
      <c r="U2134" s="5" t="s">
        <v>26</v>
      </c>
    </row>
    <row r="2135" hidden="1">
      <c r="A2135" s="15" t="str">
        <f t="shared" si="328"/>
        <v>S01 Secondary Relay</v>
      </c>
      <c r="B2135" s="15" t="s">
        <v>1086</v>
      </c>
      <c r="C2135" s="15">
        <v>0.0</v>
      </c>
      <c r="D2135" s="15">
        <v>1.0</v>
      </c>
      <c r="E2135" s="15">
        <v>0.0</v>
      </c>
      <c r="F2135" s="8" t="s">
        <v>1106</v>
      </c>
      <c r="G2135" s="8" t="s">
        <v>300</v>
      </c>
      <c r="H2135" s="15"/>
      <c r="I2135" s="8" t="s">
        <v>819</v>
      </c>
      <c r="J2135" s="16"/>
      <c r="K2135" s="21"/>
      <c r="L2135" s="21"/>
      <c r="M2135" s="21"/>
      <c r="N2135" s="18"/>
      <c r="O2135" s="13"/>
      <c r="P2135" s="15"/>
      <c r="Q2135" s="15"/>
      <c r="R2135" s="15"/>
      <c r="S2135" s="15"/>
      <c r="T2135" s="15"/>
      <c r="U2135" s="15"/>
    </row>
    <row r="2136" hidden="1">
      <c r="A2136" s="15" t="str">
        <f t="shared" ref="A2136:A2143" si="329">if(OR(G2136="Secondary Relay",G2136="Prime Relay"),F2136,join("",if(B2136="East Rim","E",if(B2136="South Rim","S",if(B2136="West Rim","W","N"))),C2136,D2136,":",E2136,if(F2136="S","",F2136)))</f>
        <v>S01:1a</v>
      </c>
      <c r="B2136" s="15" t="s">
        <v>1086</v>
      </c>
      <c r="C2136" s="15">
        <v>0.0</v>
      </c>
      <c r="D2136" s="15">
        <v>1.0</v>
      </c>
      <c r="E2136" s="15">
        <v>1.0</v>
      </c>
      <c r="F2136" s="8" t="s">
        <v>6</v>
      </c>
      <c r="G2136" s="8" t="s">
        <v>23</v>
      </c>
      <c r="H2136" s="15" t="s">
        <v>88</v>
      </c>
      <c r="I2136" t="s">
        <v>407</v>
      </c>
      <c r="J2136" s="16">
        <v>0.0</v>
      </c>
      <c r="K2136" s="21">
        <v>777.0</v>
      </c>
      <c r="L2136" s="21">
        <v>765.0</v>
      </c>
      <c r="M2136" s="21">
        <v>772.0</v>
      </c>
      <c r="N2136" s="18" t="s">
        <v>26</v>
      </c>
      <c r="O2136" s="13" t="s">
        <v>323</v>
      </c>
      <c r="P2136" s="5" t="s">
        <v>47</v>
      </c>
      <c r="Q2136" s="5" t="s">
        <v>311</v>
      </c>
      <c r="R2136" s="5" t="s">
        <v>57</v>
      </c>
      <c r="S2136" s="5" t="s">
        <v>57</v>
      </c>
      <c r="T2136" s="5" t="s">
        <v>37</v>
      </c>
      <c r="U2136" s="5" t="s">
        <v>26</v>
      </c>
    </row>
    <row r="2137" hidden="1">
      <c r="A2137" s="15" t="str">
        <f t="shared" si="329"/>
        <v>S01:1b</v>
      </c>
      <c r="B2137" s="15" t="s">
        <v>1086</v>
      </c>
      <c r="C2137" s="15">
        <v>0.0</v>
      </c>
      <c r="D2137" s="15">
        <v>1.0</v>
      </c>
      <c r="E2137" s="15">
        <v>1.0</v>
      </c>
      <c r="F2137" s="8" t="s">
        <v>7</v>
      </c>
      <c r="G2137" s="8" t="s">
        <v>23</v>
      </c>
      <c r="H2137" s="15" t="s">
        <v>288</v>
      </c>
      <c r="I2137" t="s">
        <v>292</v>
      </c>
      <c r="J2137" s="16">
        <v>2.0</v>
      </c>
      <c r="K2137" s="21">
        <v>465.0</v>
      </c>
      <c r="L2137" s="21">
        <v>377.0</v>
      </c>
      <c r="M2137" s="21">
        <v>420.0</v>
      </c>
      <c r="N2137" s="18" t="s">
        <v>26</v>
      </c>
      <c r="O2137" s="13" t="s">
        <v>307</v>
      </c>
      <c r="P2137" s="5" t="s">
        <v>276</v>
      </c>
      <c r="Q2137" s="5" t="s">
        <v>311</v>
      </c>
      <c r="R2137" s="5" t="s">
        <v>47</v>
      </c>
      <c r="S2137" s="5" t="s">
        <v>26</v>
      </c>
      <c r="T2137" s="5" t="s">
        <v>57</v>
      </c>
      <c r="U2137" s="5" t="s">
        <v>26</v>
      </c>
    </row>
    <row r="2138" hidden="1">
      <c r="A2138" s="15" t="str">
        <f t="shared" si="329"/>
        <v>S01:1c</v>
      </c>
      <c r="B2138" s="15" t="s">
        <v>1086</v>
      </c>
      <c r="C2138" s="15">
        <v>0.0</v>
      </c>
      <c r="D2138" s="15">
        <v>1.0</v>
      </c>
      <c r="E2138" s="15">
        <v>1.0</v>
      </c>
      <c r="F2138" s="8" t="s">
        <v>8</v>
      </c>
      <c r="G2138" s="8" t="s">
        <v>23</v>
      </c>
      <c r="H2138" s="15" t="s">
        <v>278</v>
      </c>
      <c r="I2138" t="s">
        <v>390</v>
      </c>
      <c r="J2138" s="16">
        <v>0.0</v>
      </c>
      <c r="K2138" s="21">
        <v>328.0</v>
      </c>
      <c r="L2138" s="21">
        <v>189.0</v>
      </c>
      <c r="M2138" s="21">
        <v>258.0</v>
      </c>
      <c r="N2138" s="18" t="s">
        <v>26</v>
      </c>
      <c r="O2138" s="13" t="s">
        <v>415</v>
      </c>
      <c r="P2138" s="5" t="s">
        <v>57</v>
      </c>
      <c r="Q2138" s="5" t="s">
        <v>276</v>
      </c>
      <c r="R2138" s="5" t="s">
        <v>57</v>
      </c>
      <c r="S2138" s="5" t="s">
        <v>26</v>
      </c>
      <c r="T2138" s="5" t="s">
        <v>37</v>
      </c>
      <c r="U2138" s="5" t="s">
        <v>26</v>
      </c>
    </row>
    <row r="2139" hidden="1">
      <c r="A2139" s="15" t="str">
        <f t="shared" si="329"/>
        <v>S01:1d</v>
      </c>
      <c r="B2139" s="15" t="s">
        <v>1086</v>
      </c>
      <c r="C2139" s="15">
        <v>0.0</v>
      </c>
      <c r="D2139" s="15">
        <v>1.0</v>
      </c>
      <c r="E2139" s="15">
        <v>1.0</v>
      </c>
      <c r="F2139" s="8" t="s">
        <v>9</v>
      </c>
      <c r="G2139" s="8" t="s">
        <v>22</v>
      </c>
      <c r="H2139" s="15" t="s">
        <v>93</v>
      </c>
      <c r="I2139" t="s">
        <v>744</v>
      </c>
      <c r="J2139" s="16">
        <v>9.0</v>
      </c>
      <c r="K2139" s="21">
        <v>-24.0</v>
      </c>
      <c r="L2139" s="21">
        <v>-30.0</v>
      </c>
      <c r="M2139" s="21">
        <v>-28.0</v>
      </c>
      <c r="N2139" s="18" t="s">
        <v>26</v>
      </c>
      <c r="O2139" s="13" t="s">
        <v>329</v>
      </c>
      <c r="P2139" s="5" t="s">
        <v>47</v>
      </c>
      <c r="Q2139" s="5" t="s">
        <v>57</v>
      </c>
      <c r="R2139" s="5" t="s">
        <v>57</v>
      </c>
      <c r="S2139" s="5" t="s">
        <v>37</v>
      </c>
      <c r="T2139" s="5" t="s">
        <v>26</v>
      </c>
      <c r="U2139" s="5" t="s">
        <v>26</v>
      </c>
    </row>
    <row r="2140" hidden="1">
      <c r="A2140" s="15" t="str">
        <f t="shared" si="329"/>
        <v>S01:1e</v>
      </c>
      <c r="B2140" s="15" t="s">
        <v>1086</v>
      </c>
      <c r="C2140" s="15">
        <v>0.0</v>
      </c>
      <c r="D2140" s="15">
        <v>1.0</v>
      </c>
      <c r="E2140" s="15">
        <v>1.0</v>
      </c>
      <c r="F2140" s="8" t="s">
        <v>10</v>
      </c>
      <c r="G2140" s="8" t="s">
        <v>22</v>
      </c>
      <c r="H2140" s="15" t="s">
        <v>87</v>
      </c>
      <c r="I2140" t="s">
        <v>456</v>
      </c>
      <c r="J2140" s="16">
        <v>9.0</v>
      </c>
      <c r="K2140" s="21">
        <v>-87.0</v>
      </c>
      <c r="L2140" s="21">
        <v>-127.0</v>
      </c>
      <c r="M2140" s="21">
        <v>-106.0</v>
      </c>
      <c r="N2140" s="18" t="s">
        <v>26</v>
      </c>
      <c r="O2140" s="13" t="s">
        <v>315</v>
      </c>
      <c r="P2140" s="5" t="s">
        <v>57</v>
      </c>
      <c r="Q2140" s="5" t="s">
        <v>311</v>
      </c>
      <c r="R2140" s="5" t="s">
        <v>276</v>
      </c>
      <c r="S2140" s="5" t="s">
        <v>57</v>
      </c>
      <c r="T2140" s="5" t="s">
        <v>37</v>
      </c>
      <c r="U2140" s="5" t="s">
        <v>57</v>
      </c>
    </row>
    <row r="2141" hidden="1">
      <c r="A2141" s="15" t="str">
        <f t="shared" si="329"/>
        <v>S01:1f</v>
      </c>
      <c r="B2141" s="15" t="s">
        <v>1086</v>
      </c>
      <c r="C2141" s="15">
        <v>0.0</v>
      </c>
      <c r="D2141" s="15">
        <v>1.0</v>
      </c>
      <c r="E2141" s="15">
        <v>1.0</v>
      </c>
      <c r="F2141" s="8" t="s">
        <v>11</v>
      </c>
      <c r="G2141" s="8" t="s">
        <v>22</v>
      </c>
      <c r="H2141" s="15" t="s">
        <v>93</v>
      </c>
      <c r="I2141" t="s">
        <v>1107</v>
      </c>
      <c r="J2141" s="16">
        <v>6.0</v>
      </c>
      <c r="K2141" s="21">
        <v>-100.0</v>
      </c>
      <c r="L2141" s="21">
        <v>-113.0</v>
      </c>
      <c r="M2141" s="21">
        <v>-107.0</v>
      </c>
      <c r="N2141" s="18" t="s">
        <v>26</v>
      </c>
      <c r="O2141" s="13" t="s">
        <v>415</v>
      </c>
      <c r="P2141" s="5" t="s">
        <v>37</v>
      </c>
      <c r="Q2141" s="5" t="s">
        <v>276</v>
      </c>
      <c r="R2141" s="5" t="s">
        <v>311</v>
      </c>
      <c r="S2141" s="5" t="s">
        <v>37</v>
      </c>
      <c r="T2141" s="5" t="s">
        <v>47</v>
      </c>
      <c r="U2141" s="5" t="s">
        <v>47</v>
      </c>
    </row>
    <row r="2142" hidden="1">
      <c r="A2142" s="15" t="str">
        <f t="shared" si="329"/>
        <v>S01:1g</v>
      </c>
      <c r="B2142" s="15" t="s">
        <v>1086</v>
      </c>
      <c r="C2142" s="15">
        <v>0.0</v>
      </c>
      <c r="D2142" s="15">
        <v>1.0</v>
      </c>
      <c r="E2142" s="15">
        <v>1.0</v>
      </c>
      <c r="F2142" s="8" t="s">
        <v>12</v>
      </c>
      <c r="G2142" s="8" t="s">
        <v>22</v>
      </c>
      <c r="H2142" s="15" t="s">
        <v>87</v>
      </c>
      <c r="I2142" t="s">
        <v>274</v>
      </c>
      <c r="J2142" s="16">
        <v>1.0</v>
      </c>
      <c r="K2142" s="21">
        <v>-120.0</v>
      </c>
      <c r="L2142" s="21">
        <v>-169.0</v>
      </c>
      <c r="M2142" s="21">
        <v>-145.0</v>
      </c>
      <c r="N2142" s="18" t="s">
        <v>26</v>
      </c>
      <c r="O2142" s="13" t="s">
        <v>313</v>
      </c>
      <c r="P2142" s="5" t="s">
        <v>57</v>
      </c>
      <c r="Q2142" s="5" t="s">
        <v>276</v>
      </c>
      <c r="R2142" s="5" t="s">
        <v>57</v>
      </c>
      <c r="S2142" s="5" t="s">
        <v>57</v>
      </c>
      <c r="T2142" s="5" t="s">
        <v>37</v>
      </c>
      <c r="U2142" s="5" t="s">
        <v>26</v>
      </c>
    </row>
    <row r="2143" hidden="1">
      <c r="A2143" s="15" t="str">
        <f t="shared" si="329"/>
        <v>S01:1h</v>
      </c>
      <c r="B2143" s="15" t="s">
        <v>1086</v>
      </c>
      <c r="C2143" s="15">
        <v>0.0</v>
      </c>
      <c r="D2143" s="15">
        <v>1.0</v>
      </c>
      <c r="E2143" s="15">
        <v>1.0</v>
      </c>
      <c r="F2143" s="8" t="s">
        <v>13</v>
      </c>
      <c r="G2143" s="8" t="s">
        <v>22</v>
      </c>
      <c r="H2143" s="15" t="s">
        <v>88</v>
      </c>
      <c r="I2143" t="s">
        <v>416</v>
      </c>
      <c r="J2143" s="16">
        <v>6.0</v>
      </c>
      <c r="K2143" s="21">
        <v>-168.0</v>
      </c>
      <c r="L2143" s="21">
        <v>-194.0</v>
      </c>
      <c r="M2143" s="21">
        <v>-180.0</v>
      </c>
      <c r="N2143" s="18" t="s">
        <v>26</v>
      </c>
      <c r="O2143" s="13" t="s">
        <v>415</v>
      </c>
      <c r="P2143" s="5" t="s">
        <v>276</v>
      </c>
      <c r="Q2143" s="5" t="s">
        <v>276</v>
      </c>
      <c r="R2143" s="5" t="s">
        <v>57</v>
      </c>
      <c r="S2143" s="5" t="s">
        <v>57</v>
      </c>
      <c r="T2143" s="5" t="s">
        <v>26</v>
      </c>
      <c r="U2143" s="5" t="s">
        <v>26</v>
      </c>
    </row>
    <row r="2144" hidden="1">
      <c r="A2144" s="15" t="str">
        <f>if(OR(G2144="Secondary Relay",G2144="Prime Relay",G2144="Citadel Class Relay"),F2144,join("",if(B2144="East Rim","E",if(B2144="South Rim","S",if(B2144="West Rim","W","N"))),C2144,D2144,":",E2144,if(F2144="S","",F2144)))</f>
        <v>S01:1</v>
      </c>
      <c r="B2144" s="15" t="s">
        <v>1086</v>
      </c>
      <c r="C2144" s="15">
        <v>0.0</v>
      </c>
      <c r="D2144" s="15">
        <v>1.0</v>
      </c>
      <c r="E2144" s="15">
        <v>1.0</v>
      </c>
      <c r="F2144" s="8" t="s">
        <v>302</v>
      </c>
      <c r="G2144" s="8" t="s">
        <v>303</v>
      </c>
      <c r="H2144" s="15" t="s">
        <v>278</v>
      </c>
      <c r="I2144" s="8" t="s">
        <v>615</v>
      </c>
      <c r="J2144" s="16"/>
      <c r="K2144" s="21"/>
      <c r="L2144" s="21"/>
      <c r="M2144" s="21"/>
      <c r="N2144" s="18"/>
      <c r="O2144" s="13"/>
      <c r="P2144" s="5" t="s">
        <v>311</v>
      </c>
      <c r="Q2144" s="5" t="s">
        <v>57</v>
      </c>
      <c r="R2144" s="5" t="s">
        <v>57</v>
      </c>
      <c r="S2144" s="5" t="s">
        <v>47</v>
      </c>
      <c r="T2144" s="5" t="s">
        <v>26</v>
      </c>
      <c r="U2144" s="5" t="s">
        <v>26</v>
      </c>
    </row>
    <row r="2145" hidden="1">
      <c r="A2145" s="15" t="str">
        <f>if(OR(G2145="Secondary Relay",G2145="Prime Relay"),F2145,join("",if(B2145="East Rim","E",if(B2145="South Rim","S",if(B2145="West Rim","W","N"))),C2145,D2145,":",E2145,if(F2145="S","",F2145)))</f>
        <v>S01:2a</v>
      </c>
      <c r="B2145" s="15" t="s">
        <v>1086</v>
      </c>
      <c r="C2145" s="15">
        <v>0.0</v>
      </c>
      <c r="D2145" s="15">
        <v>1.0</v>
      </c>
      <c r="E2145" s="15">
        <v>2.0</v>
      </c>
      <c r="F2145" s="8" t="s">
        <v>6</v>
      </c>
      <c r="G2145" s="8" t="s">
        <v>22</v>
      </c>
      <c r="H2145" s="15" t="s">
        <v>90</v>
      </c>
      <c r="I2145" t="s">
        <v>1037</v>
      </c>
      <c r="J2145" s="16">
        <v>4.0</v>
      </c>
      <c r="K2145" s="21">
        <v>-42.0</v>
      </c>
      <c r="L2145" s="21">
        <v>-97.0</v>
      </c>
      <c r="M2145" s="21">
        <v>-70.0</v>
      </c>
      <c r="N2145" s="18" t="s">
        <v>26</v>
      </c>
      <c r="O2145" s="13" t="s">
        <v>284</v>
      </c>
      <c r="P2145" s="5" t="s">
        <v>57</v>
      </c>
      <c r="Q2145" s="5" t="s">
        <v>276</v>
      </c>
      <c r="R2145" s="5" t="s">
        <v>37</v>
      </c>
      <c r="S2145" s="5" t="s">
        <v>47</v>
      </c>
      <c r="T2145" s="5" t="s">
        <v>26</v>
      </c>
      <c r="U2145" s="5" t="s">
        <v>26</v>
      </c>
    </row>
    <row r="2146" hidden="1">
      <c r="A2146" s="15" t="str">
        <f>if(OR(G2146="Secondary Relay",G2146="Prime Relay",G2146="Citadel Class Relay"),F2146,join("",if(B2146="East Rim","E",if(B2146="South Rim","S",if(B2146="West Rim","W","N"))),C2146,D2146,":",E2146,if(F2146="S","",F2146)))</f>
        <v>S01:2</v>
      </c>
      <c r="B2146" s="15" t="s">
        <v>1086</v>
      </c>
      <c r="C2146" s="15">
        <v>0.0</v>
      </c>
      <c r="D2146" s="15">
        <v>1.0</v>
      </c>
      <c r="E2146" s="15">
        <v>2.0</v>
      </c>
      <c r="F2146" s="8" t="s">
        <v>302</v>
      </c>
      <c r="G2146" s="8" t="s">
        <v>303</v>
      </c>
      <c r="H2146" s="15" t="s">
        <v>278</v>
      </c>
      <c r="I2146" s="8" t="s">
        <v>829</v>
      </c>
      <c r="J2146" s="16"/>
      <c r="K2146" s="21"/>
      <c r="L2146" s="21"/>
      <c r="M2146" s="21"/>
      <c r="N2146" s="18"/>
      <c r="O2146" s="13"/>
      <c r="P2146" s="5" t="s">
        <v>47</v>
      </c>
      <c r="Q2146" s="5" t="s">
        <v>276</v>
      </c>
      <c r="R2146" s="5" t="s">
        <v>47</v>
      </c>
      <c r="S2146" s="5" t="s">
        <v>37</v>
      </c>
      <c r="T2146" s="5" t="s">
        <v>37</v>
      </c>
      <c r="U2146" s="5" t="s">
        <v>26</v>
      </c>
    </row>
    <row r="2147" hidden="1">
      <c r="A2147" s="15" t="str">
        <f t="shared" ref="A2147:A2149" si="330">if(OR(G2147="Secondary Relay",G2147="Prime Relay"),F2147,join("",if(B2147="East Rim","E",if(B2147="South Rim","S",if(B2147="West Rim","W","N"))),C2147,D2147,":",E2147,if(F2147="S","",F2147)))</f>
        <v>S01:3a</v>
      </c>
      <c r="B2147" s="15" t="s">
        <v>1086</v>
      </c>
      <c r="C2147" s="15">
        <v>0.0</v>
      </c>
      <c r="D2147" s="15">
        <v>1.0</v>
      </c>
      <c r="E2147" s="15">
        <v>3.0</v>
      </c>
      <c r="F2147" s="8" t="s">
        <v>6</v>
      </c>
      <c r="G2147" s="8" t="s">
        <v>23</v>
      </c>
      <c r="H2147" s="15" t="s">
        <v>288</v>
      </c>
      <c r="I2147" t="s">
        <v>1108</v>
      </c>
      <c r="J2147" s="16">
        <v>0.0</v>
      </c>
      <c r="K2147" s="21">
        <v>1231.0</v>
      </c>
      <c r="L2147" s="21">
        <v>274.0</v>
      </c>
      <c r="M2147" s="21">
        <v>752.0</v>
      </c>
      <c r="N2147" s="18" t="s">
        <v>26</v>
      </c>
      <c r="O2147" s="13" t="s">
        <v>310</v>
      </c>
      <c r="P2147" s="5" t="s">
        <v>57</v>
      </c>
      <c r="Q2147" s="5" t="s">
        <v>276</v>
      </c>
      <c r="R2147" s="5" t="s">
        <v>57</v>
      </c>
      <c r="S2147" s="5" t="s">
        <v>276</v>
      </c>
      <c r="T2147" s="5" t="s">
        <v>37</v>
      </c>
      <c r="U2147" s="5" t="s">
        <v>26</v>
      </c>
    </row>
    <row r="2148" hidden="1">
      <c r="A2148" s="15" t="str">
        <f t="shared" si="330"/>
        <v>S01:3b</v>
      </c>
      <c r="B2148" s="15" t="s">
        <v>1086</v>
      </c>
      <c r="C2148" s="15">
        <v>0.0</v>
      </c>
      <c r="D2148" s="15">
        <v>1.0</v>
      </c>
      <c r="E2148" s="15">
        <v>3.0</v>
      </c>
      <c r="F2148" s="8" t="s">
        <v>7</v>
      </c>
      <c r="G2148" s="8" t="s">
        <v>22</v>
      </c>
      <c r="H2148" s="15" t="s">
        <v>93</v>
      </c>
      <c r="I2148" t="s">
        <v>726</v>
      </c>
      <c r="J2148" s="16">
        <v>16.0</v>
      </c>
      <c r="K2148" s="21">
        <v>-13.0</v>
      </c>
      <c r="L2148" s="21">
        <v>-45.0</v>
      </c>
      <c r="M2148" s="21">
        <v>-29.0</v>
      </c>
      <c r="N2148" s="18" t="s">
        <v>26</v>
      </c>
      <c r="O2148" s="13" t="s">
        <v>379</v>
      </c>
      <c r="P2148" s="5" t="s">
        <v>47</v>
      </c>
      <c r="Q2148" s="5" t="s">
        <v>276</v>
      </c>
      <c r="R2148" s="5" t="s">
        <v>276</v>
      </c>
      <c r="S2148" s="5" t="s">
        <v>37</v>
      </c>
      <c r="T2148" s="5" t="s">
        <v>26</v>
      </c>
      <c r="U2148" s="5" t="s">
        <v>26</v>
      </c>
    </row>
    <row r="2149" hidden="1">
      <c r="A2149" s="15" t="str">
        <f t="shared" si="330"/>
        <v>S01:3c</v>
      </c>
      <c r="B2149" s="15" t="s">
        <v>1086</v>
      </c>
      <c r="C2149" s="15">
        <v>0.0</v>
      </c>
      <c r="D2149" s="15">
        <v>1.0</v>
      </c>
      <c r="E2149" s="15">
        <v>3.0</v>
      </c>
      <c r="F2149" s="8" t="s">
        <v>8</v>
      </c>
      <c r="G2149" s="8" t="s">
        <v>22</v>
      </c>
      <c r="H2149" s="15" t="s">
        <v>93</v>
      </c>
      <c r="I2149" t="s">
        <v>1109</v>
      </c>
      <c r="J2149" s="16">
        <v>12.0</v>
      </c>
      <c r="K2149" s="21">
        <v>-216.0</v>
      </c>
      <c r="L2149" s="21">
        <v>-249.0</v>
      </c>
      <c r="M2149" s="21">
        <v>-235.0</v>
      </c>
      <c r="N2149" s="18" t="s">
        <v>26</v>
      </c>
      <c r="O2149" s="13" t="s">
        <v>287</v>
      </c>
      <c r="P2149" s="5" t="s">
        <v>26</v>
      </c>
      <c r="Q2149" s="5" t="s">
        <v>37</v>
      </c>
      <c r="R2149" s="5" t="s">
        <v>311</v>
      </c>
      <c r="S2149" s="5" t="s">
        <v>26</v>
      </c>
      <c r="T2149" s="5" t="s">
        <v>47</v>
      </c>
      <c r="U2149" s="5" t="s">
        <v>26</v>
      </c>
    </row>
    <row r="2150" hidden="1">
      <c r="A2150" s="15" t="str">
        <f>if(OR(G2150="Secondary Relay",G2150="Prime Relay",G2150="Citadel Class Relay"),F2150,join("",if(B2150="East Rim","E",if(B2150="South Rim","S",if(B2150="West Rim","W","N"))),C2150,D2150,":",E2150,if(F2150="S","",F2150)))</f>
        <v>S01:3</v>
      </c>
      <c r="B2150" s="15" t="s">
        <v>1086</v>
      </c>
      <c r="C2150" s="15">
        <v>0.0</v>
      </c>
      <c r="D2150" s="15">
        <v>1.0</v>
      </c>
      <c r="E2150" s="15">
        <v>3.0</v>
      </c>
      <c r="F2150" s="8" t="s">
        <v>302</v>
      </c>
      <c r="G2150" s="8" t="s">
        <v>303</v>
      </c>
      <c r="H2150" s="15" t="s">
        <v>278</v>
      </c>
      <c r="I2150" s="8" t="s">
        <v>395</v>
      </c>
      <c r="J2150" s="16"/>
      <c r="K2150" s="21"/>
      <c r="L2150" s="21"/>
      <c r="M2150" s="21"/>
      <c r="N2150" s="18"/>
      <c r="O2150" s="13"/>
      <c r="P2150" s="5" t="s">
        <v>276</v>
      </c>
      <c r="Q2150" s="5" t="s">
        <v>276</v>
      </c>
      <c r="R2150" s="5" t="s">
        <v>47</v>
      </c>
      <c r="S2150" s="5" t="s">
        <v>26</v>
      </c>
      <c r="T2150" s="5" t="s">
        <v>47</v>
      </c>
      <c r="U2150" s="5" t="s">
        <v>26</v>
      </c>
    </row>
    <row r="2151" hidden="1">
      <c r="A2151" s="15" t="str">
        <f>if(OR(G2151="Secondary Relay",G2151="Prime Relay"),F2151,join("",if(B2151="East Rim","E",if(B2151="South Rim","S",if(B2151="West Rim","W","N"))),C2151,D2151,":",E2151,if(F2151="S","",F2151)))</f>
        <v>S01:4a</v>
      </c>
      <c r="B2151" s="15" t="s">
        <v>1086</v>
      </c>
      <c r="C2151" s="15">
        <v>0.0</v>
      </c>
      <c r="D2151" s="15">
        <v>1.0</v>
      </c>
      <c r="E2151" s="15">
        <v>4.0</v>
      </c>
      <c r="F2151" s="8" t="s">
        <v>6</v>
      </c>
      <c r="G2151" s="8" t="s">
        <v>23</v>
      </c>
      <c r="H2151" s="15" t="s">
        <v>92</v>
      </c>
      <c r="I2151" t="s">
        <v>421</v>
      </c>
      <c r="J2151" s="16">
        <v>1.0</v>
      </c>
      <c r="K2151" s="21">
        <v>-134.0</v>
      </c>
      <c r="L2151" s="21">
        <v>-162.0</v>
      </c>
      <c r="M2151" s="21">
        <v>-149.0</v>
      </c>
      <c r="N2151" s="18" t="s">
        <v>281</v>
      </c>
      <c r="O2151" s="13" t="s">
        <v>351</v>
      </c>
      <c r="P2151" s="5" t="s">
        <v>47</v>
      </c>
      <c r="Q2151" s="5" t="s">
        <v>276</v>
      </c>
      <c r="R2151" s="5" t="s">
        <v>276</v>
      </c>
      <c r="S2151" s="5" t="s">
        <v>47</v>
      </c>
      <c r="T2151" s="5" t="s">
        <v>37</v>
      </c>
      <c r="U2151" s="5" t="s">
        <v>26</v>
      </c>
    </row>
    <row r="2152" hidden="1">
      <c r="A2152" s="15" t="str">
        <f>if(OR(G2152="Secondary Relay",G2152="Prime Relay",G2152="Citadel Class Relay"),F2152,join("",if(B2152="East Rim","E",if(B2152="South Rim","S",if(B2152="West Rim","W","N"))),C2152,D2152,":",E2152,if(F2152="S","",F2152)))</f>
        <v>S01:4</v>
      </c>
      <c r="B2152" s="15" t="s">
        <v>1086</v>
      </c>
      <c r="C2152" s="15">
        <v>0.0</v>
      </c>
      <c r="D2152" s="15">
        <v>1.0</v>
      </c>
      <c r="E2152" s="15">
        <v>4.0</v>
      </c>
      <c r="F2152" s="8" t="s">
        <v>302</v>
      </c>
      <c r="G2152" s="8" t="s">
        <v>303</v>
      </c>
      <c r="H2152" s="15" t="s">
        <v>278</v>
      </c>
      <c r="I2152" s="8" t="s">
        <v>597</v>
      </c>
      <c r="J2152" s="16"/>
      <c r="K2152" s="21"/>
      <c r="L2152" s="21"/>
      <c r="M2152" s="21"/>
      <c r="N2152" s="18"/>
      <c r="O2152" s="13"/>
      <c r="P2152" s="5" t="s">
        <v>57</v>
      </c>
      <c r="Q2152" s="5" t="s">
        <v>57</v>
      </c>
      <c r="R2152" s="5" t="s">
        <v>57</v>
      </c>
      <c r="S2152" s="5" t="s">
        <v>276</v>
      </c>
      <c r="T2152" s="5" t="s">
        <v>37</v>
      </c>
      <c r="U2152" s="5" t="s">
        <v>37</v>
      </c>
    </row>
    <row r="2153" hidden="1">
      <c r="A2153" s="15" t="str">
        <f t="shared" ref="A2153:A2158" si="331">if(OR(G2153="Secondary Relay",G2153="Prime Relay"),F2153,join("",if(B2153="East Rim","E",if(B2153="South Rim","S",if(B2153="West Rim","W","N"))),C2153,D2153,":",E2153,if(F2153="S","",F2153)))</f>
        <v>S01:5a</v>
      </c>
      <c r="B2153" s="15" t="s">
        <v>1086</v>
      </c>
      <c r="C2153" s="15">
        <v>0.0</v>
      </c>
      <c r="D2153" s="15">
        <v>1.0</v>
      </c>
      <c r="E2153" s="15">
        <v>5.0</v>
      </c>
      <c r="F2153" s="8" t="s">
        <v>6</v>
      </c>
      <c r="G2153" s="8" t="s">
        <v>23</v>
      </c>
      <c r="H2153" s="15" t="s">
        <v>278</v>
      </c>
      <c r="I2153" t="s">
        <v>279</v>
      </c>
      <c r="J2153" s="16">
        <v>1.0</v>
      </c>
      <c r="K2153" s="21">
        <v>234.0</v>
      </c>
      <c r="L2153" s="21">
        <v>192.0</v>
      </c>
      <c r="M2153" s="21">
        <v>214.0</v>
      </c>
      <c r="N2153" s="18" t="s">
        <v>26</v>
      </c>
      <c r="O2153" s="13" t="s">
        <v>282</v>
      </c>
      <c r="P2153" s="5" t="s">
        <v>57</v>
      </c>
      <c r="Q2153" s="5" t="s">
        <v>37</v>
      </c>
      <c r="R2153" s="5" t="s">
        <v>276</v>
      </c>
      <c r="S2153" s="5" t="s">
        <v>26</v>
      </c>
      <c r="T2153" s="5" t="s">
        <v>26</v>
      </c>
      <c r="U2153" s="5" t="s">
        <v>26</v>
      </c>
    </row>
    <row r="2154" hidden="1">
      <c r="A2154" s="15" t="str">
        <f t="shared" si="331"/>
        <v>S01:5b</v>
      </c>
      <c r="B2154" s="15" t="s">
        <v>1086</v>
      </c>
      <c r="C2154" s="15">
        <v>0.0</v>
      </c>
      <c r="D2154" s="15">
        <v>1.0</v>
      </c>
      <c r="E2154" s="15">
        <v>5.0</v>
      </c>
      <c r="F2154" s="8" t="s">
        <v>7</v>
      </c>
      <c r="G2154" s="8" t="s">
        <v>23</v>
      </c>
      <c r="H2154" s="15" t="s">
        <v>87</v>
      </c>
      <c r="I2154" t="s">
        <v>421</v>
      </c>
      <c r="J2154" s="16">
        <v>0.0</v>
      </c>
      <c r="K2154" s="21">
        <v>34.0</v>
      </c>
      <c r="L2154" s="21">
        <v>12.0</v>
      </c>
      <c r="M2154" s="21">
        <v>22.0</v>
      </c>
      <c r="N2154" s="18">
        <v>0.68</v>
      </c>
      <c r="O2154" s="13" t="s">
        <v>1110</v>
      </c>
      <c r="P2154" s="5" t="s">
        <v>57</v>
      </c>
      <c r="Q2154" s="5" t="s">
        <v>276</v>
      </c>
      <c r="R2154" s="5" t="s">
        <v>57</v>
      </c>
      <c r="S2154" s="5" t="s">
        <v>37</v>
      </c>
      <c r="T2154" s="5" t="s">
        <v>37</v>
      </c>
      <c r="U2154" s="5" t="s">
        <v>57</v>
      </c>
    </row>
    <row r="2155" hidden="1">
      <c r="A2155" s="15" t="str">
        <f t="shared" si="331"/>
        <v>S01:5c</v>
      </c>
      <c r="B2155" s="15" t="s">
        <v>1086</v>
      </c>
      <c r="C2155" s="15">
        <v>0.0</v>
      </c>
      <c r="D2155" s="15">
        <v>1.0</v>
      </c>
      <c r="E2155" s="15">
        <v>5.0</v>
      </c>
      <c r="F2155" s="8" t="s">
        <v>8</v>
      </c>
      <c r="G2155" s="8" t="s">
        <v>24</v>
      </c>
      <c r="H2155" s="15" t="s">
        <v>87</v>
      </c>
      <c r="I2155" t="s">
        <v>732</v>
      </c>
      <c r="J2155" s="16">
        <v>1.0</v>
      </c>
      <c r="K2155" s="21">
        <v>10.0</v>
      </c>
      <c r="L2155" s="21">
        <v>-5.0</v>
      </c>
      <c r="M2155" s="21">
        <v>4.0</v>
      </c>
      <c r="N2155" s="18">
        <v>0.86</v>
      </c>
      <c r="O2155" s="13" t="s">
        <v>287</v>
      </c>
      <c r="P2155" s="5" t="s">
        <v>37</v>
      </c>
      <c r="Q2155" s="5" t="s">
        <v>276</v>
      </c>
      <c r="R2155" s="5" t="s">
        <v>57</v>
      </c>
      <c r="S2155" s="5" t="s">
        <v>26</v>
      </c>
      <c r="T2155" s="5" t="s">
        <v>37</v>
      </c>
      <c r="U2155" s="5" t="s">
        <v>26</v>
      </c>
    </row>
    <row r="2156" hidden="1">
      <c r="A2156" s="15" t="str">
        <f t="shared" si="331"/>
        <v>S01:5d</v>
      </c>
      <c r="B2156" s="15" t="s">
        <v>1086</v>
      </c>
      <c r="C2156" s="15">
        <v>0.0</v>
      </c>
      <c r="D2156" s="15">
        <v>1.0</v>
      </c>
      <c r="E2156" s="15">
        <v>5.0</v>
      </c>
      <c r="F2156" s="8" t="s">
        <v>9</v>
      </c>
      <c r="G2156" s="8" t="s">
        <v>22</v>
      </c>
      <c r="H2156" s="15" t="s">
        <v>88</v>
      </c>
      <c r="I2156" t="s">
        <v>328</v>
      </c>
      <c r="J2156" s="16">
        <v>6.0</v>
      </c>
      <c r="K2156" s="21">
        <v>-128.0</v>
      </c>
      <c r="L2156" s="21">
        <v>-145.0</v>
      </c>
      <c r="M2156" s="21">
        <v>-139.0</v>
      </c>
      <c r="N2156" s="18" t="s">
        <v>26</v>
      </c>
      <c r="O2156" s="13" t="s">
        <v>315</v>
      </c>
      <c r="P2156" s="5" t="s">
        <v>26</v>
      </c>
      <c r="Q2156" s="5" t="s">
        <v>276</v>
      </c>
      <c r="R2156" s="5" t="s">
        <v>57</v>
      </c>
      <c r="S2156" s="5" t="s">
        <v>37</v>
      </c>
      <c r="T2156" s="5" t="s">
        <v>37</v>
      </c>
      <c r="U2156" s="5" t="s">
        <v>26</v>
      </c>
    </row>
    <row r="2157" hidden="1">
      <c r="A2157" s="15" t="str">
        <f t="shared" si="331"/>
        <v>S01:5e</v>
      </c>
      <c r="B2157" s="15" t="s">
        <v>1086</v>
      </c>
      <c r="C2157" s="15">
        <v>0.0</v>
      </c>
      <c r="D2157" s="15">
        <v>1.0</v>
      </c>
      <c r="E2157" s="15">
        <v>5.0</v>
      </c>
      <c r="F2157" s="8" t="s">
        <v>10</v>
      </c>
      <c r="G2157" s="8" t="s">
        <v>22</v>
      </c>
      <c r="H2157" s="15" t="s">
        <v>91</v>
      </c>
      <c r="I2157" t="s">
        <v>1021</v>
      </c>
      <c r="J2157" s="16">
        <v>19.0</v>
      </c>
      <c r="K2157" s="21">
        <v>-138.0</v>
      </c>
      <c r="L2157" s="21">
        <v>-140.0</v>
      </c>
      <c r="M2157" s="21">
        <v>-141.0</v>
      </c>
      <c r="N2157" s="18" t="s">
        <v>26</v>
      </c>
      <c r="O2157" s="13" t="s">
        <v>384</v>
      </c>
      <c r="P2157" s="5" t="s">
        <v>276</v>
      </c>
      <c r="Q2157" s="5" t="s">
        <v>276</v>
      </c>
      <c r="R2157" s="5" t="s">
        <v>57</v>
      </c>
      <c r="S2157" s="5" t="s">
        <v>276</v>
      </c>
      <c r="T2157" s="5" t="s">
        <v>26</v>
      </c>
      <c r="U2157" s="5" t="s">
        <v>26</v>
      </c>
    </row>
    <row r="2158" hidden="1">
      <c r="A2158" s="15" t="str">
        <f t="shared" si="331"/>
        <v>S01:5f</v>
      </c>
      <c r="B2158" s="15" t="s">
        <v>1086</v>
      </c>
      <c r="C2158" s="15">
        <v>0.0</v>
      </c>
      <c r="D2158" s="15">
        <v>1.0</v>
      </c>
      <c r="E2158" s="15">
        <v>5.0</v>
      </c>
      <c r="F2158" s="8" t="s">
        <v>11</v>
      </c>
      <c r="G2158" s="8" t="s">
        <v>22</v>
      </c>
      <c r="H2158" s="15" t="s">
        <v>91</v>
      </c>
      <c r="I2158" t="s">
        <v>1111</v>
      </c>
      <c r="J2158" s="16">
        <v>6.0</v>
      </c>
      <c r="K2158" s="21">
        <v>-218.0</v>
      </c>
      <c r="L2158" s="21">
        <v>-246.0</v>
      </c>
      <c r="M2158" s="21">
        <v>-234.0</v>
      </c>
      <c r="N2158" s="18" t="s">
        <v>26</v>
      </c>
      <c r="O2158" s="13" t="s">
        <v>329</v>
      </c>
      <c r="P2158" s="5" t="s">
        <v>37</v>
      </c>
      <c r="Q2158" s="5" t="s">
        <v>311</v>
      </c>
      <c r="R2158" s="5" t="s">
        <v>26</v>
      </c>
      <c r="S2158" s="5" t="s">
        <v>37</v>
      </c>
      <c r="T2158" s="5" t="s">
        <v>37</v>
      </c>
      <c r="U2158" s="5" t="s">
        <v>26</v>
      </c>
    </row>
    <row r="2159" hidden="1">
      <c r="A2159" s="15" t="str">
        <f>if(OR(G2159="Secondary Relay",G2159="Prime Relay",G2159="Citadel Class Relay"),F2159,join("",if(B2159="East Rim","E",if(B2159="South Rim","S",if(B2159="West Rim","W","N"))),C2159,D2159,":",E2159,if(F2159="S","",F2159)))</f>
        <v>S01:5</v>
      </c>
      <c r="B2159" s="15" t="s">
        <v>1086</v>
      </c>
      <c r="C2159" s="15">
        <v>0.0</v>
      </c>
      <c r="D2159" s="15">
        <v>1.0</v>
      </c>
      <c r="E2159" s="15">
        <v>5.0</v>
      </c>
      <c r="F2159" s="8" t="s">
        <v>302</v>
      </c>
      <c r="G2159" s="8" t="s">
        <v>303</v>
      </c>
      <c r="H2159" s="15" t="s">
        <v>278</v>
      </c>
      <c r="I2159" s="8" t="s">
        <v>871</v>
      </c>
      <c r="J2159" s="16"/>
      <c r="K2159" s="21"/>
      <c r="L2159" s="21"/>
      <c r="M2159" s="21"/>
      <c r="N2159" s="18"/>
      <c r="O2159" s="13"/>
      <c r="P2159" s="5" t="s">
        <v>47</v>
      </c>
      <c r="Q2159" s="5" t="s">
        <v>57</v>
      </c>
      <c r="R2159" s="5" t="s">
        <v>57</v>
      </c>
      <c r="S2159" s="5" t="s">
        <v>37</v>
      </c>
      <c r="T2159" s="5" t="s">
        <v>26</v>
      </c>
      <c r="U2159" s="5" t="s">
        <v>26</v>
      </c>
    </row>
    <row r="2160" hidden="1">
      <c r="A2160" s="15" t="str">
        <f>if(OR(G2160="Secondary Relay",G2160="Prime Relay"),F2160,join("",if(B2160="East Rim","E",if(B2160="South Rim","S",if(B2160="West Rim","W","N"))),C2160,D2160,":",E2160,if(F2160="S","",F2160)))</f>
        <v>S01:6a</v>
      </c>
      <c r="B2160" s="15" t="s">
        <v>1086</v>
      </c>
      <c r="C2160" s="15">
        <v>0.0</v>
      </c>
      <c r="D2160" s="15">
        <v>1.0</v>
      </c>
      <c r="E2160" s="15">
        <v>6.0</v>
      </c>
      <c r="F2160" s="8" t="s">
        <v>6</v>
      </c>
      <c r="G2160" s="8" t="s">
        <v>23</v>
      </c>
      <c r="H2160" s="15" t="s">
        <v>93</v>
      </c>
      <c r="I2160" t="s">
        <v>583</v>
      </c>
      <c r="J2160" s="16">
        <v>0.0</v>
      </c>
      <c r="K2160" s="21">
        <v>600.0</v>
      </c>
      <c r="L2160" s="21">
        <v>481.0</v>
      </c>
      <c r="M2160" s="21">
        <v>540.0</v>
      </c>
      <c r="N2160" s="18" t="s">
        <v>26</v>
      </c>
      <c r="O2160" s="13" t="s">
        <v>293</v>
      </c>
      <c r="P2160" s="5" t="s">
        <v>57</v>
      </c>
      <c r="Q2160" s="5" t="s">
        <v>276</v>
      </c>
      <c r="R2160" s="5" t="s">
        <v>276</v>
      </c>
      <c r="S2160" s="5" t="s">
        <v>37</v>
      </c>
      <c r="T2160" s="5" t="s">
        <v>37</v>
      </c>
      <c r="U2160" s="5" t="s">
        <v>26</v>
      </c>
    </row>
    <row r="2161" hidden="1">
      <c r="A2161" s="15" t="str">
        <f>if(OR(G2161="Secondary Relay",G2161="Prime Relay",G2161="Citadel Class Relay"),F2161,join("",if(B2161="East Rim","E",if(B2161="South Rim","S",if(B2161="West Rim","W","N"))),C2161,D2161,":",E2161,if(F2161="S","",F2161)))</f>
        <v>S01:6</v>
      </c>
      <c r="B2161" s="15" t="s">
        <v>1086</v>
      </c>
      <c r="C2161" s="15">
        <v>0.0</v>
      </c>
      <c r="D2161" s="15">
        <v>1.0</v>
      </c>
      <c r="E2161" s="15">
        <v>6.0</v>
      </c>
      <c r="F2161" s="8" t="s">
        <v>302</v>
      </c>
      <c r="G2161" s="8" t="s">
        <v>303</v>
      </c>
      <c r="H2161" s="15" t="s">
        <v>443</v>
      </c>
      <c r="I2161" s="8" t="s">
        <v>1112</v>
      </c>
      <c r="J2161" s="16"/>
      <c r="K2161" s="21"/>
      <c r="L2161" s="21"/>
      <c r="M2161" s="21"/>
      <c r="N2161" s="18"/>
      <c r="O2161" s="13"/>
      <c r="P2161" s="5" t="s">
        <v>57</v>
      </c>
      <c r="Q2161" s="5" t="s">
        <v>276</v>
      </c>
      <c r="R2161" s="5" t="s">
        <v>47</v>
      </c>
      <c r="S2161" s="5" t="s">
        <v>26</v>
      </c>
      <c r="T2161" s="5" t="s">
        <v>37</v>
      </c>
      <c r="U2161" s="5" t="s">
        <v>26</v>
      </c>
    </row>
    <row r="2162" hidden="1">
      <c r="A2162" s="15" t="str">
        <f t="shared" ref="A2162:A2165" si="332">if(OR(G2162="Secondary Relay",G2162="Prime Relay"),F2162,join("",if(B2162="East Rim","E",if(B2162="South Rim","S",if(B2162="West Rim","W","N"))),C2162,D2162,":",E2162,if(F2162="S","",F2162)))</f>
        <v>S01:7a</v>
      </c>
      <c r="B2162" s="15" t="s">
        <v>1086</v>
      </c>
      <c r="C2162" s="15">
        <v>0.0</v>
      </c>
      <c r="D2162" s="15">
        <v>1.0</v>
      </c>
      <c r="E2162" s="15">
        <v>7.0</v>
      </c>
      <c r="F2162" s="8" t="s">
        <v>6</v>
      </c>
      <c r="G2162" s="8" t="s">
        <v>23</v>
      </c>
      <c r="H2162" s="15" t="s">
        <v>288</v>
      </c>
      <c r="I2162" t="s">
        <v>599</v>
      </c>
      <c r="J2162" s="16">
        <v>2.0</v>
      </c>
      <c r="K2162" s="21">
        <v>1162.0</v>
      </c>
      <c r="L2162" s="21">
        <v>361.0</v>
      </c>
      <c r="M2162" s="21">
        <v>761.0</v>
      </c>
      <c r="N2162" s="18" t="s">
        <v>26</v>
      </c>
      <c r="O2162" s="13" t="s">
        <v>408</v>
      </c>
      <c r="P2162" s="5" t="s">
        <v>47</v>
      </c>
      <c r="Q2162" s="5" t="s">
        <v>47</v>
      </c>
      <c r="R2162" s="5" t="s">
        <v>57</v>
      </c>
      <c r="S2162" s="5" t="s">
        <v>311</v>
      </c>
      <c r="T2162" s="5" t="s">
        <v>26</v>
      </c>
      <c r="U2162" s="5" t="s">
        <v>26</v>
      </c>
    </row>
    <row r="2163" hidden="1">
      <c r="A2163" s="15" t="str">
        <f t="shared" si="332"/>
        <v>S01:7b</v>
      </c>
      <c r="B2163" s="15" t="s">
        <v>1086</v>
      </c>
      <c r="C2163" s="15">
        <v>0.0</v>
      </c>
      <c r="D2163" s="15">
        <v>1.0</v>
      </c>
      <c r="E2163" s="15">
        <v>7.0</v>
      </c>
      <c r="F2163" s="8" t="s">
        <v>7</v>
      </c>
      <c r="G2163" s="8" t="s">
        <v>23</v>
      </c>
      <c r="H2163" s="15" t="s">
        <v>288</v>
      </c>
      <c r="I2163" t="s">
        <v>596</v>
      </c>
      <c r="J2163" s="16">
        <v>0.0</v>
      </c>
      <c r="K2163" s="21">
        <v>816.0</v>
      </c>
      <c r="L2163" s="21">
        <v>664.0</v>
      </c>
      <c r="M2163" s="21">
        <v>740.0</v>
      </c>
      <c r="N2163" s="18" t="s">
        <v>26</v>
      </c>
      <c r="O2163" s="13" t="s">
        <v>1113</v>
      </c>
      <c r="P2163" s="5" t="s">
        <v>37</v>
      </c>
      <c r="Q2163" s="5" t="s">
        <v>276</v>
      </c>
      <c r="R2163" s="5" t="s">
        <v>276</v>
      </c>
      <c r="S2163" s="5" t="s">
        <v>47</v>
      </c>
      <c r="T2163" s="5" t="s">
        <v>26</v>
      </c>
      <c r="U2163" s="5" t="s">
        <v>37</v>
      </c>
    </row>
    <row r="2164" hidden="1">
      <c r="A2164" s="15" t="str">
        <f t="shared" si="332"/>
        <v>S01:7c</v>
      </c>
      <c r="B2164" s="15" t="s">
        <v>1086</v>
      </c>
      <c r="C2164" s="15">
        <v>0.0</v>
      </c>
      <c r="D2164" s="15">
        <v>1.0</v>
      </c>
      <c r="E2164" s="15">
        <v>7.0</v>
      </c>
      <c r="F2164" s="8" t="s">
        <v>8</v>
      </c>
      <c r="G2164" s="8" t="s">
        <v>23</v>
      </c>
      <c r="H2164" s="15" t="s">
        <v>92</v>
      </c>
      <c r="I2164" t="s">
        <v>437</v>
      </c>
      <c r="J2164" s="16">
        <v>2.0</v>
      </c>
      <c r="K2164" s="21">
        <v>-209.0</v>
      </c>
      <c r="L2164" s="21">
        <v>-246.0</v>
      </c>
      <c r="M2164" s="21">
        <v>-229.0</v>
      </c>
      <c r="N2164" s="18" t="s">
        <v>281</v>
      </c>
      <c r="O2164" s="13" t="s">
        <v>494</v>
      </c>
      <c r="P2164" s="5" t="s">
        <v>57</v>
      </c>
      <c r="Q2164" s="5" t="s">
        <v>311</v>
      </c>
      <c r="R2164" s="5" t="s">
        <v>57</v>
      </c>
      <c r="S2164" s="5" t="s">
        <v>37</v>
      </c>
      <c r="T2164" s="5" t="s">
        <v>26</v>
      </c>
      <c r="U2164" s="5" t="s">
        <v>26</v>
      </c>
    </row>
    <row r="2165" hidden="1">
      <c r="A2165" s="15" t="str">
        <f t="shared" si="332"/>
        <v>S01:7d</v>
      </c>
      <c r="B2165" s="15" t="s">
        <v>1086</v>
      </c>
      <c r="C2165" s="15">
        <v>0.0</v>
      </c>
      <c r="D2165" s="15">
        <v>1.0</v>
      </c>
      <c r="E2165" s="15">
        <v>7.0</v>
      </c>
      <c r="F2165" s="8" t="s">
        <v>9</v>
      </c>
      <c r="G2165" s="8" t="s">
        <v>22</v>
      </c>
      <c r="H2165" s="15" t="s">
        <v>93</v>
      </c>
      <c r="I2165" t="s">
        <v>1027</v>
      </c>
      <c r="J2165" s="16">
        <v>2.0</v>
      </c>
      <c r="K2165" s="21">
        <v>-220.0</v>
      </c>
      <c r="L2165" s="21">
        <v>-221.0</v>
      </c>
      <c r="M2165" s="21">
        <v>-221.0</v>
      </c>
      <c r="N2165" s="18" t="s">
        <v>26</v>
      </c>
      <c r="O2165" s="13" t="s">
        <v>323</v>
      </c>
      <c r="P2165" s="5" t="s">
        <v>57</v>
      </c>
      <c r="Q2165" s="5" t="s">
        <v>57</v>
      </c>
      <c r="R2165" s="5" t="s">
        <v>57</v>
      </c>
      <c r="S2165" s="5" t="s">
        <v>311</v>
      </c>
      <c r="T2165" s="5" t="s">
        <v>26</v>
      </c>
      <c r="U2165" s="5" t="s">
        <v>26</v>
      </c>
    </row>
    <row r="2166" hidden="1">
      <c r="A2166" s="15" t="str">
        <f>if(OR(G2166="Secondary Relay",G2166="Prime Relay",G2166="Citadel Class Relay"),F2166,join("",if(B2166="East Rim","E",if(B2166="South Rim","S",if(B2166="West Rim","W","N"))),C2166,D2166,":",E2166,if(F2166="S","",F2166)))</f>
        <v>S01:7</v>
      </c>
      <c r="B2166" s="15" t="s">
        <v>1086</v>
      </c>
      <c r="C2166" s="15">
        <v>0.0</v>
      </c>
      <c r="D2166" s="15">
        <v>1.0</v>
      </c>
      <c r="E2166" s="15">
        <v>7.0</v>
      </c>
      <c r="F2166" s="8" t="s">
        <v>302</v>
      </c>
      <c r="G2166" s="8" t="s">
        <v>303</v>
      </c>
      <c r="H2166" s="15" t="s">
        <v>278</v>
      </c>
      <c r="I2166" s="8" t="s">
        <v>330</v>
      </c>
      <c r="J2166" s="16"/>
      <c r="K2166" s="21"/>
      <c r="L2166" s="21"/>
      <c r="M2166" s="21"/>
      <c r="N2166" s="18"/>
      <c r="O2166" s="13"/>
      <c r="P2166" s="5" t="s">
        <v>37</v>
      </c>
      <c r="Q2166" s="5" t="s">
        <v>57</v>
      </c>
      <c r="R2166" s="5" t="s">
        <v>57</v>
      </c>
      <c r="S2166" s="5" t="s">
        <v>57</v>
      </c>
      <c r="T2166" s="5" t="s">
        <v>26</v>
      </c>
      <c r="U2166" s="5" t="s">
        <v>26</v>
      </c>
    </row>
    <row r="2167" hidden="1">
      <c r="A2167" s="15" t="str">
        <f t="shared" ref="A2167:A2173" si="333">if(OR(G2167="Secondary Relay",G2167="Prime Relay"),F2167,join("",if(B2167="East Rim","E",if(B2167="South Rim","S",if(B2167="West Rim","W","N"))),C2167,D2167,":",E2167,if(F2167="S","",F2167)))</f>
        <v>S01:8a</v>
      </c>
      <c r="B2167" s="15" t="s">
        <v>1086</v>
      </c>
      <c r="C2167" s="15">
        <v>0.0</v>
      </c>
      <c r="D2167" s="15">
        <v>1.0</v>
      </c>
      <c r="E2167" s="15">
        <v>8.0</v>
      </c>
      <c r="F2167" s="8" t="s">
        <v>6</v>
      </c>
      <c r="G2167" s="8" t="s">
        <v>23</v>
      </c>
      <c r="H2167" s="15" t="s">
        <v>288</v>
      </c>
      <c r="I2167" t="s">
        <v>574</v>
      </c>
      <c r="J2167" s="16">
        <v>2.0</v>
      </c>
      <c r="K2167" s="21">
        <v>918.0</v>
      </c>
      <c r="L2167" s="21">
        <v>900.0</v>
      </c>
      <c r="M2167" s="21">
        <v>911.0</v>
      </c>
      <c r="N2167" s="18" t="s">
        <v>26</v>
      </c>
      <c r="O2167" s="13" t="s">
        <v>1114</v>
      </c>
      <c r="P2167" s="5" t="s">
        <v>57</v>
      </c>
      <c r="Q2167" s="5" t="s">
        <v>57</v>
      </c>
      <c r="R2167" s="5" t="s">
        <v>311</v>
      </c>
      <c r="S2167" s="5" t="s">
        <v>37</v>
      </c>
      <c r="T2167" s="5" t="s">
        <v>26</v>
      </c>
      <c r="U2167" s="5" t="s">
        <v>37</v>
      </c>
    </row>
    <row r="2168" hidden="1">
      <c r="A2168" s="15" t="str">
        <f t="shared" si="333"/>
        <v>S01:8b</v>
      </c>
      <c r="B2168" s="15" t="s">
        <v>1086</v>
      </c>
      <c r="C2168" s="15">
        <v>0.0</v>
      </c>
      <c r="D2168" s="15">
        <v>1.0</v>
      </c>
      <c r="E2168" s="15">
        <v>8.0</v>
      </c>
      <c r="F2168" s="8" t="s">
        <v>7</v>
      </c>
      <c r="G2168" s="8" t="s">
        <v>23</v>
      </c>
      <c r="H2168" s="15" t="s">
        <v>278</v>
      </c>
      <c r="I2168" t="s">
        <v>560</v>
      </c>
      <c r="J2168" s="16">
        <v>1.0</v>
      </c>
      <c r="K2168" s="21">
        <v>837.0</v>
      </c>
      <c r="L2168" s="21">
        <v>792.0</v>
      </c>
      <c r="M2168" s="21">
        <v>817.0</v>
      </c>
      <c r="N2168" s="18" t="s">
        <v>26</v>
      </c>
      <c r="O2168" s="13" t="s">
        <v>351</v>
      </c>
      <c r="P2168" s="5" t="s">
        <v>57</v>
      </c>
      <c r="Q2168" s="5" t="s">
        <v>26</v>
      </c>
      <c r="R2168" s="5" t="s">
        <v>57</v>
      </c>
      <c r="S2168" s="5" t="s">
        <v>26</v>
      </c>
      <c r="T2168" s="5" t="s">
        <v>26</v>
      </c>
      <c r="U2168" s="5" t="s">
        <v>26</v>
      </c>
    </row>
    <row r="2169" hidden="1">
      <c r="A2169" s="15" t="str">
        <f t="shared" si="333"/>
        <v>S01:8c</v>
      </c>
      <c r="B2169" s="15" t="s">
        <v>1086</v>
      </c>
      <c r="C2169" s="15">
        <v>0.0</v>
      </c>
      <c r="D2169" s="15">
        <v>1.0</v>
      </c>
      <c r="E2169" s="15">
        <v>8.0</v>
      </c>
      <c r="F2169" s="8" t="s">
        <v>8</v>
      </c>
      <c r="G2169" s="8" t="s">
        <v>23</v>
      </c>
      <c r="H2169" s="15" t="s">
        <v>288</v>
      </c>
      <c r="I2169" t="s">
        <v>1115</v>
      </c>
      <c r="J2169" s="16">
        <v>1.0</v>
      </c>
      <c r="K2169" s="21">
        <v>197.0</v>
      </c>
      <c r="L2169" s="21">
        <v>152.0</v>
      </c>
      <c r="M2169" s="21">
        <v>175.0</v>
      </c>
      <c r="N2169" s="18" t="s">
        <v>26</v>
      </c>
      <c r="O2169" s="13" t="s">
        <v>284</v>
      </c>
      <c r="P2169" s="5" t="s">
        <v>311</v>
      </c>
      <c r="Q2169" s="5" t="s">
        <v>276</v>
      </c>
      <c r="R2169" s="5" t="s">
        <v>57</v>
      </c>
      <c r="S2169" s="5" t="s">
        <v>47</v>
      </c>
      <c r="T2169" s="5" t="s">
        <v>311</v>
      </c>
      <c r="U2169" s="5" t="s">
        <v>26</v>
      </c>
    </row>
    <row r="2170" hidden="1">
      <c r="A2170" s="15" t="str">
        <f t="shared" si="333"/>
        <v>S01:8d</v>
      </c>
      <c r="B2170" s="15" t="s">
        <v>1086</v>
      </c>
      <c r="C2170" s="15">
        <v>0.0</v>
      </c>
      <c r="D2170" s="15">
        <v>1.0</v>
      </c>
      <c r="E2170" s="15">
        <v>8.0</v>
      </c>
      <c r="F2170" s="8" t="s">
        <v>9</v>
      </c>
      <c r="G2170" s="8" t="s">
        <v>22</v>
      </c>
      <c r="H2170" s="15" t="s">
        <v>93</v>
      </c>
      <c r="I2170" t="s">
        <v>1116</v>
      </c>
      <c r="J2170" s="16">
        <v>5.0</v>
      </c>
      <c r="K2170" s="21">
        <v>-68.0</v>
      </c>
      <c r="L2170" s="21">
        <v>-70.0</v>
      </c>
      <c r="M2170" s="21">
        <v>-67.0</v>
      </c>
      <c r="N2170" s="18" t="s">
        <v>26</v>
      </c>
      <c r="O2170" s="13" t="s">
        <v>354</v>
      </c>
      <c r="P2170" s="5" t="s">
        <v>276</v>
      </c>
      <c r="Q2170" s="5" t="s">
        <v>57</v>
      </c>
      <c r="R2170" s="5" t="s">
        <v>57</v>
      </c>
      <c r="S2170" s="5" t="s">
        <v>47</v>
      </c>
      <c r="T2170" s="5" t="s">
        <v>37</v>
      </c>
      <c r="U2170" s="5" t="s">
        <v>37</v>
      </c>
    </row>
    <row r="2171" hidden="1">
      <c r="A2171" s="15" t="str">
        <f t="shared" si="333"/>
        <v>S01:8e</v>
      </c>
      <c r="B2171" s="15" t="s">
        <v>1086</v>
      </c>
      <c r="C2171" s="15">
        <v>0.0</v>
      </c>
      <c r="D2171" s="15">
        <v>1.0</v>
      </c>
      <c r="E2171" s="15">
        <v>8.0</v>
      </c>
      <c r="F2171" s="8" t="s">
        <v>10</v>
      </c>
      <c r="G2171" s="8" t="s">
        <v>22</v>
      </c>
      <c r="H2171" s="15" t="s">
        <v>90</v>
      </c>
      <c r="I2171" t="s">
        <v>1066</v>
      </c>
      <c r="J2171" s="16">
        <v>6.0</v>
      </c>
      <c r="K2171" s="21">
        <v>-83.0</v>
      </c>
      <c r="L2171" s="21">
        <v>-88.0</v>
      </c>
      <c r="M2171" s="21">
        <v>-84.0</v>
      </c>
      <c r="N2171" s="18" t="s">
        <v>26</v>
      </c>
      <c r="O2171" s="13" t="s">
        <v>275</v>
      </c>
      <c r="P2171" s="5" t="s">
        <v>276</v>
      </c>
      <c r="Q2171" s="5" t="s">
        <v>26</v>
      </c>
      <c r="R2171" s="5" t="s">
        <v>57</v>
      </c>
      <c r="S2171" s="5" t="s">
        <v>26</v>
      </c>
      <c r="T2171" s="5" t="s">
        <v>26</v>
      </c>
      <c r="U2171" s="5" t="s">
        <v>26</v>
      </c>
    </row>
    <row r="2172" hidden="1">
      <c r="A2172" s="15" t="str">
        <f t="shared" si="333"/>
        <v>S01:8f</v>
      </c>
      <c r="B2172" s="15" t="s">
        <v>1086</v>
      </c>
      <c r="C2172" s="15">
        <v>0.0</v>
      </c>
      <c r="D2172" s="15">
        <v>1.0</v>
      </c>
      <c r="E2172" s="15">
        <v>8.0</v>
      </c>
      <c r="F2172" s="8" t="s">
        <v>11</v>
      </c>
      <c r="G2172" s="8" t="s">
        <v>22</v>
      </c>
      <c r="H2172" s="15" t="s">
        <v>92</v>
      </c>
      <c r="I2172" t="s">
        <v>274</v>
      </c>
      <c r="J2172" s="16">
        <v>5.0</v>
      </c>
      <c r="K2172" s="21">
        <v>-118.0</v>
      </c>
      <c r="L2172" s="21">
        <v>-138.0</v>
      </c>
      <c r="M2172" s="21">
        <v>-130.0</v>
      </c>
      <c r="N2172" s="18" t="s">
        <v>26</v>
      </c>
      <c r="O2172" s="13" t="s">
        <v>354</v>
      </c>
      <c r="P2172" s="5" t="s">
        <v>47</v>
      </c>
      <c r="Q2172" s="5" t="s">
        <v>57</v>
      </c>
      <c r="R2172" s="5" t="s">
        <v>276</v>
      </c>
      <c r="S2172" s="5" t="s">
        <v>57</v>
      </c>
      <c r="T2172" s="5" t="s">
        <v>26</v>
      </c>
      <c r="U2172" s="5" t="s">
        <v>26</v>
      </c>
    </row>
    <row r="2173" hidden="1">
      <c r="A2173" s="15" t="str">
        <f t="shared" si="333"/>
        <v>S01:8g</v>
      </c>
      <c r="B2173" s="15" t="s">
        <v>1086</v>
      </c>
      <c r="C2173" s="15">
        <v>0.0</v>
      </c>
      <c r="D2173" s="15">
        <v>1.0</v>
      </c>
      <c r="E2173" s="15">
        <v>8.0</v>
      </c>
      <c r="F2173" s="8" t="s">
        <v>12</v>
      </c>
      <c r="G2173" s="8" t="s">
        <v>22</v>
      </c>
      <c r="H2173" s="15" t="s">
        <v>90</v>
      </c>
      <c r="I2173" t="s">
        <v>1066</v>
      </c>
      <c r="J2173" s="16">
        <v>0.0</v>
      </c>
      <c r="K2173" s="21">
        <v>-201.0</v>
      </c>
      <c r="L2173" s="21">
        <v>-223.0</v>
      </c>
      <c r="M2173" s="21">
        <v>-210.0</v>
      </c>
      <c r="N2173" s="18" t="s">
        <v>26</v>
      </c>
      <c r="O2173" s="13" t="s">
        <v>379</v>
      </c>
      <c r="P2173" s="5" t="s">
        <v>47</v>
      </c>
      <c r="Q2173" s="5" t="s">
        <v>47</v>
      </c>
      <c r="R2173" s="5" t="s">
        <v>37</v>
      </c>
      <c r="S2173" s="5" t="s">
        <v>26</v>
      </c>
      <c r="T2173" s="5" t="s">
        <v>37</v>
      </c>
      <c r="U2173" s="5" t="s">
        <v>26</v>
      </c>
    </row>
    <row r="2174" hidden="1">
      <c r="A2174" s="15" t="str">
        <f>if(OR(G2174="Secondary Relay",G2174="Prime Relay",G2174="Citadel Class Relay"),F2174,join("",if(B2174="East Rim","E",if(B2174="South Rim","S",if(B2174="West Rim","W","N"))),C2174,D2174,":",E2174,if(F2174="S","",F2174)))</f>
        <v>S01:8</v>
      </c>
      <c r="B2174" s="15" t="s">
        <v>1086</v>
      </c>
      <c r="C2174" s="15">
        <v>0.0</v>
      </c>
      <c r="D2174" s="15">
        <v>1.0</v>
      </c>
      <c r="E2174" s="15">
        <v>8.0</v>
      </c>
      <c r="F2174" s="8" t="s">
        <v>302</v>
      </c>
      <c r="G2174" s="8" t="s">
        <v>303</v>
      </c>
      <c r="H2174" s="15" t="s">
        <v>278</v>
      </c>
      <c r="I2174" s="8" t="s">
        <v>395</v>
      </c>
      <c r="J2174" s="16"/>
      <c r="K2174" s="21"/>
      <c r="L2174" s="21"/>
      <c r="M2174" s="21"/>
      <c r="N2174" s="18"/>
      <c r="O2174" s="13"/>
      <c r="P2174" s="5" t="s">
        <v>37</v>
      </c>
      <c r="Q2174" s="5" t="s">
        <v>57</v>
      </c>
      <c r="R2174" s="5" t="s">
        <v>276</v>
      </c>
      <c r="S2174" s="5" t="s">
        <v>276</v>
      </c>
      <c r="T2174" s="5" t="s">
        <v>26</v>
      </c>
      <c r="U2174" s="5" t="s">
        <v>26</v>
      </c>
    </row>
    <row r="2175" hidden="1">
      <c r="A2175" s="15" t="str">
        <f t="shared" ref="A2175:A2181" si="334">if(OR(G2175="Secondary Relay",G2175="Prime Relay"),F2175,join("",if(B2175="East Rim","E",if(B2175="South Rim","S",if(B2175="West Rim","W","N"))),C2175,D2175,":",E2175,if(F2175="S","",F2175)))</f>
        <v>S01:9a</v>
      </c>
      <c r="B2175" s="15" t="s">
        <v>1086</v>
      </c>
      <c r="C2175" s="15">
        <v>0.0</v>
      </c>
      <c r="D2175" s="15">
        <v>1.0</v>
      </c>
      <c r="E2175" s="15">
        <v>9.0</v>
      </c>
      <c r="F2175" s="8" t="s">
        <v>6</v>
      </c>
      <c r="G2175" s="8" t="s">
        <v>23</v>
      </c>
      <c r="H2175" s="15" t="s">
        <v>285</v>
      </c>
      <c r="I2175" t="s">
        <v>1117</v>
      </c>
      <c r="J2175" s="16">
        <v>2.0</v>
      </c>
      <c r="K2175" s="21">
        <v>1663.0</v>
      </c>
      <c r="L2175" s="21">
        <v>811.0</v>
      </c>
      <c r="M2175" s="21">
        <v>1236.0</v>
      </c>
      <c r="N2175" s="18" t="s">
        <v>26</v>
      </c>
      <c r="O2175" s="13" t="s">
        <v>405</v>
      </c>
      <c r="P2175" s="5" t="s">
        <v>57</v>
      </c>
      <c r="Q2175" s="5" t="s">
        <v>276</v>
      </c>
      <c r="R2175" s="5" t="s">
        <v>57</v>
      </c>
      <c r="S2175" s="5" t="s">
        <v>37</v>
      </c>
      <c r="T2175" s="5" t="s">
        <v>37</v>
      </c>
      <c r="U2175" s="5" t="s">
        <v>26</v>
      </c>
    </row>
    <row r="2176" hidden="1">
      <c r="A2176" s="15" t="str">
        <f t="shared" si="334"/>
        <v>S01:9b</v>
      </c>
      <c r="B2176" s="15" t="s">
        <v>1086</v>
      </c>
      <c r="C2176" s="15">
        <v>0.0</v>
      </c>
      <c r="D2176" s="15">
        <v>1.0</v>
      </c>
      <c r="E2176" s="15">
        <v>9.0</v>
      </c>
      <c r="F2176" s="8" t="s">
        <v>7</v>
      </c>
      <c r="G2176" s="8" t="s">
        <v>23</v>
      </c>
      <c r="H2176" s="15" t="s">
        <v>278</v>
      </c>
      <c r="I2176" t="s">
        <v>1118</v>
      </c>
      <c r="J2176" s="16">
        <v>2.0</v>
      </c>
      <c r="K2176" s="21">
        <v>154.0</v>
      </c>
      <c r="L2176" s="21">
        <v>-147.0</v>
      </c>
      <c r="M2176" s="21">
        <v>6.0</v>
      </c>
      <c r="N2176" s="18" t="s">
        <v>26</v>
      </c>
      <c r="O2176" s="13" t="s">
        <v>1119</v>
      </c>
      <c r="P2176" s="5" t="s">
        <v>47</v>
      </c>
      <c r="Q2176" s="5" t="s">
        <v>276</v>
      </c>
      <c r="R2176" s="5" t="s">
        <v>57</v>
      </c>
      <c r="S2176" s="5" t="s">
        <v>26</v>
      </c>
      <c r="T2176" s="5" t="s">
        <v>47</v>
      </c>
      <c r="U2176" s="5" t="s">
        <v>26</v>
      </c>
    </row>
    <row r="2177" hidden="1">
      <c r="A2177" s="15" t="str">
        <f t="shared" si="334"/>
        <v>S01:9c</v>
      </c>
      <c r="B2177" s="15" t="s">
        <v>1086</v>
      </c>
      <c r="C2177" s="15">
        <v>0.0</v>
      </c>
      <c r="D2177" s="15">
        <v>1.0</v>
      </c>
      <c r="E2177" s="15">
        <v>9.0</v>
      </c>
      <c r="F2177" s="8" t="s">
        <v>8</v>
      </c>
      <c r="G2177" s="8" t="s">
        <v>24</v>
      </c>
      <c r="H2177" s="15" t="s">
        <v>87</v>
      </c>
      <c r="I2177" t="s">
        <v>471</v>
      </c>
      <c r="J2177" s="16">
        <v>1.0</v>
      </c>
      <c r="K2177" s="21">
        <v>11.0</v>
      </c>
      <c r="L2177" s="21">
        <v>-7.0</v>
      </c>
      <c r="M2177" s="21">
        <v>0.0</v>
      </c>
      <c r="N2177" s="18">
        <v>0.73</v>
      </c>
      <c r="O2177" s="13" t="s">
        <v>290</v>
      </c>
      <c r="P2177" s="5" t="s">
        <v>57</v>
      </c>
      <c r="Q2177" s="5" t="s">
        <v>276</v>
      </c>
      <c r="R2177" s="5" t="s">
        <v>276</v>
      </c>
      <c r="S2177" s="5" t="s">
        <v>37</v>
      </c>
      <c r="T2177" s="5" t="s">
        <v>37</v>
      </c>
      <c r="U2177" s="5" t="s">
        <v>311</v>
      </c>
    </row>
    <row r="2178" hidden="1">
      <c r="A2178" s="15" t="str">
        <f t="shared" si="334"/>
        <v>S01:9d</v>
      </c>
      <c r="B2178" s="15" t="s">
        <v>1086</v>
      </c>
      <c r="C2178" s="15">
        <v>0.0</v>
      </c>
      <c r="D2178" s="15">
        <v>1.0</v>
      </c>
      <c r="E2178" s="15">
        <v>9.0</v>
      </c>
      <c r="F2178" s="8" t="s">
        <v>9</v>
      </c>
      <c r="G2178" s="8" t="s">
        <v>24</v>
      </c>
      <c r="H2178" s="15" t="s">
        <v>87</v>
      </c>
      <c r="I2178" t="s">
        <v>594</v>
      </c>
      <c r="J2178" s="16">
        <v>1.0</v>
      </c>
      <c r="K2178" s="21">
        <v>-3.0</v>
      </c>
      <c r="L2178" s="21">
        <v>-18.0</v>
      </c>
      <c r="M2178" s="21">
        <v>-9.0</v>
      </c>
      <c r="N2178" s="18">
        <v>0.7</v>
      </c>
      <c r="O2178" s="13" t="s">
        <v>293</v>
      </c>
      <c r="P2178" s="5" t="s">
        <v>57</v>
      </c>
      <c r="Q2178" s="5" t="s">
        <v>57</v>
      </c>
      <c r="R2178" s="5" t="s">
        <v>47</v>
      </c>
      <c r="S2178" s="5" t="s">
        <v>37</v>
      </c>
      <c r="T2178" s="5" t="s">
        <v>37</v>
      </c>
      <c r="U2178" s="5" t="s">
        <v>57</v>
      </c>
    </row>
    <row r="2179" hidden="1">
      <c r="A2179" s="15" t="str">
        <f t="shared" si="334"/>
        <v>S01:9e</v>
      </c>
      <c r="B2179" s="15" t="s">
        <v>1086</v>
      </c>
      <c r="C2179" s="15">
        <v>0.0</v>
      </c>
      <c r="D2179" s="15">
        <v>1.0</v>
      </c>
      <c r="E2179" s="15">
        <v>9.0</v>
      </c>
      <c r="F2179" s="8" t="s">
        <v>10</v>
      </c>
      <c r="G2179" s="8" t="s">
        <v>22</v>
      </c>
      <c r="H2179" s="15" t="s">
        <v>93</v>
      </c>
      <c r="I2179" t="s">
        <v>1120</v>
      </c>
      <c r="J2179" s="16">
        <v>4.0</v>
      </c>
      <c r="K2179" s="21">
        <v>-60.0</v>
      </c>
      <c r="L2179" s="21">
        <v>-148.0</v>
      </c>
      <c r="M2179" s="21">
        <v>-103.0</v>
      </c>
      <c r="N2179" s="18" t="s">
        <v>26</v>
      </c>
      <c r="O2179" s="13" t="s">
        <v>384</v>
      </c>
      <c r="P2179" s="5" t="s">
        <v>26</v>
      </c>
      <c r="Q2179" s="5" t="s">
        <v>276</v>
      </c>
      <c r="R2179" s="5" t="s">
        <v>57</v>
      </c>
      <c r="S2179" s="5" t="s">
        <v>57</v>
      </c>
      <c r="T2179" s="5" t="s">
        <v>37</v>
      </c>
      <c r="U2179" s="5" t="s">
        <v>37</v>
      </c>
    </row>
    <row r="2180" hidden="1">
      <c r="A2180" s="15" t="str">
        <f t="shared" si="334"/>
        <v>S01:9f</v>
      </c>
      <c r="B2180" s="15" t="s">
        <v>1086</v>
      </c>
      <c r="C2180" s="15">
        <v>0.0</v>
      </c>
      <c r="D2180" s="15">
        <v>1.0</v>
      </c>
      <c r="E2180" s="15">
        <v>9.0</v>
      </c>
      <c r="F2180" s="8" t="s">
        <v>11</v>
      </c>
      <c r="G2180" s="8" t="s">
        <v>22</v>
      </c>
      <c r="H2180" s="15" t="s">
        <v>87</v>
      </c>
      <c r="I2180" t="s">
        <v>416</v>
      </c>
      <c r="J2180" s="16">
        <v>2.0</v>
      </c>
      <c r="K2180" s="21">
        <v>-64.0</v>
      </c>
      <c r="L2180" s="21">
        <v>-118.0</v>
      </c>
      <c r="M2180" s="21">
        <v>-93.0</v>
      </c>
      <c r="N2180" s="18" t="s">
        <v>26</v>
      </c>
      <c r="O2180" s="13" t="s">
        <v>275</v>
      </c>
      <c r="P2180" s="5" t="s">
        <v>57</v>
      </c>
      <c r="Q2180" s="5" t="s">
        <v>311</v>
      </c>
      <c r="R2180" s="5" t="s">
        <v>57</v>
      </c>
      <c r="S2180" s="5" t="s">
        <v>37</v>
      </c>
      <c r="T2180" s="5" t="s">
        <v>37</v>
      </c>
      <c r="U2180" s="5" t="s">
        <v>37</v>
      </c>
    </row>
    <row r="2181" hidden="1">
      <c r="A2181" s="15" t="str">
        <f t="shared" si="334"/>
        <v>S01:9g</v>
      </c>
      <c r="B2181" s="15" t="s">
        <v>1086</v>
      </c>
      <c r="C2181" s="15">
        <v>0.0</v>
      </c>
      <c r="D2181" s="15">
        <v>1.0</v>
      </c>
      <c r="E2181" s="15">
        <v>9.0</v>
      </c>
      <c r="F2181" s="8" t="s">
        <v>12</v>
      </c>
      <c r="G2181" s="8" t="s">
        <v>22</v>
      </c>
      <c r="H2181" s="15" t="s">
        <v>91</v>
      </c>
      <c r="I2181" t="s">
        <v>1121</v>
      </c>
      <c r="J2181" s="16">
        <v>10.0</v>
      </c>
      <c r="K2181" s="21">
        <v>-185.0</v>
      </c>
      <c r="L2181" s="21">
        <v>-250.0</v>
      </c>
      <c r="M2181" s="21">
        <v>-219.0</v>
      </c>
      <c r="N2181" s="18" t="s">
        <v>26</v>
      </c>
      <c r="O2181" s="13" t="s">
        <v>293</v>
      </c>
      <c r="P2181" s="5" t="s">
        <v>47</v>
      </c>
      <c r="Q2181" s="5" t="s">
        <v>276</v>
      </c>
      <c r="R2181" s="5" t="s">
        <v>57</v>
      </c>
      <c r="S2181" s="5" t="s">
        <v>26</v>
      </c>
      <c r="T2181" s="5" t="s">
        <v>26</v>
      </c>
      <c r="U2181" s="5" t="s">
        <v>26</v>
      </c>
    </row>
    <row r="2182" hidden="1">
      <c r="A2182" s="15" t="str">
        <f>if(OR(G2182="Secondary Relay",G2182="Prime Relay",G2182="Citadel Class Relay"),F2182,join("",if(B2182="East Rim","E",if(B2182="South Rim","S",if(B2182="West Rim","W","N"))),C2182,D2182,":",E2182,if(F2182="S","",F2182)))</f>
        <v>S01:9</v>
      </c>
      <c r="B2182" s="15" t="s">
        <v>1086</v>
      </c>
      <c r="C2182" s="15">
        <v>0.0</v>
      </c>
      <c r="D2182" s="15">
        <v>1.0</v>
      </c>
      <c r="E2182" s="15">
        <v>9.0</v>
      </c>
      <c r="F2182" s="8" t="s">
        <v>302</v>
      </c>
      <c r="G2182" s="8" t="s">
        <v>303</v>
      </c>
      <c r="H2182" s="15" t="s">
        <v>278</v>
      </c>
      <c r="I2182" s="8" t="s">
        <v>753</v>
      </c>
      <c r="J2182" s="16"/>
      <c r="K2182" s="21"/>
      <c r="L2182" s="21"/>
      <c r="M2182" s="21"/>
      <c r="N2182" s="18"/>
      <c r="O2182" s="13"/>
      <c r="P2182" s="5" t="s">
        <v>57</v>
      </c>
      <c r="Q2182" s="5" t="s">
        <v>57</v>
      </c>
      <c r="R2182" s="5" t="s">
        <v>311</v>
      </c>
      <c r="S2182" s="5" t="s">
        <v>37</v>
      </c>
      <c r="T2182" s="5" t="s">
        <v>57</v>
      </c>
      <c r="U2182" s="5" t="s">
        <v>26</v>
      </c>
    </row>
    <row r="2183" hidden="1">
      <c r="A2183" s="15" t="str">
        <f t="shared" ref="A2183:A2187" si="335">if(OR(G2183="Secondary Relay",G2183="Prime Relay"),F2183,join("",if(B2183="East Rim","E",if(B2183="South Rim","S",if(B2183="West Rim","W","N"))),C2183,D2183,":",E2183,if(F2183="S","",F2183)))</f>
        <v>S01:10a</v>
      </c>
      <c r="B2183" s="15" t="s">
        <v>1086</v>
      </c>
      <c r="C2183" s="15">
        <v>0.0</v>
      </c>
      <c r="D2183" s="15">
        <v>1.0</v>
      </c>
      <c r="E2183" s="15">
        <v>10.0</v>
      </c>
      <c r="F2183" s="8" t="s">
        <v>6</v>
      </c>
      <c r="G2183" s="8" t="s">
        <v>23</v>
      </c>
      <c r="H2183" s="15" t="s">
        <v>93</v>
      </c>
      <c r="I2183" t="s">
        <v>602</v>
      </c>
      <c r="J2183" s="16">
        <v>0.0</v>
      </c>
      <c r="K2183" s="21">
        <v>443.0</v>
      </c>
      <c r="L2183" s="21">
        <v>394.0</v>
      </c>
      <c r="M2183" s="21">
        <v>417.0</v>
      </c>
      <c r="N2183" s="18" t="s">
        <v>26</v>
      </c>
      <c r="O2183" s="13" t="s">
        <v>417</v>
      </c>
      <c r="P2183" s="5" t="s">
        <v>311</v>
      </c>
      <c r="Q2183" s="5" t="s">
        <v>37</v>
      </c>
      <c r="R2183" s="5" t="s">
        <v>276</v>
      </c>
      <c r="S2183" s="5" t="s">
        <v>26</v>
      </c>
      <c r="T2183" s="5" t="s">
        <v>26</v>
      </c>
      <c r="U2183" s="5" t="s">
        <v>57</v>
      </c>
    </row>
    <row r="2184" hidden="1">
      <c r="A2184" s="15" t="str">
        <f t="shared" si="335"/>
        <v>S01:10b</v>
      </c>
      <c r="B2184" s="15" t="s">
        <v>1086</v>
      </c>
      <c r="C2184" s="15">
        <v>0.0</v>
      </c>
      <c r="D2184" s="15">
        <v>1.0</v>
      </c>
      <c r="E2184" s="15">
        <v>10.0</v>
      </c>
      <c r="F2184" s="8" t="s">
        <v>7</v>
      </c>
      <c r="G2184" s="8" t="s">
        <v>22</v>
      </c>
      <c r="H2184" s="15" t="s">
        <v>91</v>
      </c>
      <c r="I2184" t="s">
        <v>1122</v>
      </c>
      <c r="J2184" s="16">
        <v>24.0</v>
      </c>
      <c r="K2184" s="21">
        <v>-39.0</v>
      </c>
      <c r="L2184" s="21">
        <v>-65.0</v>
      </c>
      <c r="M2184" s="21">
        <v>-50.0</v>
      </c>
      <c r="N2184" s="18" t="s">
        <v>26</v>
      </c>
      <c r="O2184" s="13" t="s">
        <v>354</v>
      </c>
      <c r="P2184" s="5" t="s">
        <v>57</v>
      </c>
      <c r="Q2184" s="5" t="s">
        <v>276</v>
      </c>
      <c r="R2184" s="5" t="s">
        <v>276</v>
      </c>
      <c r="S2184" s="5" t="s">
        <v>26</v>
      </c>
      <c r="T2184" s="5" t="s">
        <v>37</v>
      </c>
      <c r="U2184" s="5" t="s">
        <v>26</v>
      </c>
    </row>
    <row r="2185" hidden="1">
      <c r="A2185" s="15" t="str">
        <f t="shared" si="335"/>
        <v>S01:10c</v>
      </c>
      <c r="B2185" s="15" t="s">
        <v>1086</v>
      </c>
      <c r="C2185" s="15">
        <v>0.0</v>
      </c>
      <c r="D2185" s="15">
        <v>1.0</v>
      </c>
      <c r="E2185" s="15">
        <v>10.0</v>
      </c>
      <c r="F2185" s="8" t="s">
        <v>8</v>
      </c>
      <c r="G2185" s="8" t="s">
        <v>22</v>
      </c>
      <c r="H2185" s="15" t="s">
        <v>89</v>
      </c>
      <c r="I2185" t="s">
        <v>456</v>
      </c>
      <c r="J2185" s="16">
        <v>7.0</v>
      </c>
      <c r="K2185" s="21">
        <v>-65.0</v>
      </c>
      <c r="L2185" s="21">
        <v>-66.0</v>
      </c>
      <c r="M2185" s="21">
        <v>-64.0</v>
      </c>
      <c r="N2185" s="18" t="s">
        <v>26</v>
      </c>
      <c r="O2185" s="13" t="s">
        <v>290</v>
      </c>
      <c r="P2185" s="5" t="s">
        <v>276</v>
      </c>
      <c r="Q2185" s="5" t="s">
        <v>276</v>
      </c>
      <c r="R2185" s="5" t="s">
        <v>57</v>
      </c>
      <c r="S2185" s="5" t="s">
        <v>47</v>
      </c>
      <c r="T2185" s="5" t="s">
        <v>26</v>
      </c>
      <c r="U2185" s="5" t="s">
        <v>26</v>
      </c>
    </row>
    <row r="2186" hidden="1">
      <c r="A2186" s="15" t="str">
        <f t="shared" si="335"/>
        <v>S01:10d</v>
      </c>
      <c r="B2186" s="15" t="s">
        <v>1086</v>
      </c>
      <c r="C2186" s="15">
        <v>0.0</v>
      </c>
      <c r="D2186" s="15">
        <v>1.0</v>
      </c>
      <c r="E2186" s="15">
        <v>10.0</v>
      </c>
      <c r="F2186" s="8" t="s">
        <v>9</v>
      </c>
      <c r="G2186" s="8" t="s">
        <v>22</v>
      </c>
      <c r="H2186" s="15" t="s">
        <v>92</v>
      </c>
      <c r="I2186" t="s">
        <v>355</v>
      </c>
      <c r="J2186" s="16">
        <v>0.0</v>
      </c>
      <c r="K2186" s="21">
        <v>-211.0</v>
      </c>
      <c r="L2186" s="21">
        <v>-234.0</v>
      </c>
      <c r="M2186" s="21">
        <v>-222.0</v>
      </c>
      <c r="N2186" s="18" t="s">
        <v>26</v>
      </c>
      <c r="O2186" s="13" t="s">
        <v>310</v>
      </c>
      <c r="P2186" s="5" t="s">
        <v>37</v>
      </c>
      <c r="Q2186" s="5" t="s">
        <v>47</v>
      </c>
      <c r="R2186" s="5" t="s">
        <v>37</v>
      </c>
      <c r="S2186" s="5" t="s">
        <v>26</v>
      </c>
      <c r="T2186" s="5" t="s">
        <v>37</v>
      </c>
      <c r="U2186" s="5" t="s">
        <v>26</v>
      </c>
    </row>
    <row r="2187" hidden="1">
      <c r="A2187" s="15" t="str">
        <f t="shared" si="335"/>
        <v>S01:10e</v>
      </c>
      <c r="B2187" s="15" t="s">
        <v>1086</v>
      </c>
      <c r="C2187" s="15">
        <v>0.0</v>
      </c>
      <c r="D2187" s="15">
        <v>1.0</v>
      </c>
      <c r="E2187" s="15">
        <v>10.0</v>
      </c>
      <c r="F2187" s="8" t="s">
        <v>10</v>
      </c>
      <c r="G2187" s="8" t="s">
        <v>22</v>
      </c>
      <c r="H2187" s="15" t="s">
        <v>90</v>
      </c>
      <c r="I2187" t="s">
        <v>1123</v>
      </c>
      <c r="J2187" s="16">
        <v>14.0</v>
      </c>
      <c r="K2187" s="21">
        <v>-223.0</v>
      </c>
      <c r="L2187" s="21">
        <v>-250.0</v>
      </c>
      <c r="M2187" s="21">
        <v>-237.0</v>
      </c>
      <c r="N2187" s="18" t="s">
        <v>26</v>
      </c>
      <c r="O2187" s="13" t="s">
        <v>313</v>
      </c>
      <c r="P2187" s="5" t="s">
        <v>57</v>
      </c>
      <c r="Q2187" s="5" t="s">
        <v>311</v>
      </c>
      <c r="R2187" s="5" t="s">
        <v>276</v>
      </c>
      <c r="S2187" s="5" t="s">
        <v>47</v>
      </c>
      <c r="T2187" s="5" t="s">
        <v>26</v>
      </c>
      <c r="U2187" s="5" t="s">
        <v>37</v>
      </c>
    </row>
    <row r="2188" hidden="1">
      <c r="A2188" s="15" t="str">
        <f>if(OR(G2188="Secondary Relay",G2188="Prime Relay",G2188="Citadel Class Relay"),F2188,join("",if(B2188="East Rim","E",if(B2188="South Rim","S",if(B2188="West Rim","W","N"))),C2188,D2188,":",E2188,if(F2188="S","",F2188)))</f>
        <v>S01:10</v>
      </c>
      <c r="B2188" s="15" t="s">
        <v>1086</v>
      </c>
      <c r="C2188" s="15">
        <v>0.0</v>
      </c>
      <c r="D2188" s="15">
        <v>1.0</v>
      </c>
      <c r="E2188" s="15">
        <v>10.0</v>
      </c>
      <c r="F2188" s="8" t="s">
        <v>302</v>
      </c>
      <c r="G2188" s="8" t="s">
        <v>303</v>
      </c>
      <c r="H2188" s="15" t="s">
        <v>278</v>
      </c>
      <c r="I2188" s="8" t="s">
        <v>829</v>
      </c>
      <c r="J2188" s="16"/>
      <c r="K2188" s="21"/>
      <c r="L2188" s="21"/>
      <c r="M2188" s="21"/>
      <c r="N2188" s="18"/>
      <c r="O2188" s="13"/>
      <c r="P2188" s="5" t="s">
        <v>57</v>
      </c>
      <c r="Q2188" s="5" t="s">
        <v>276</v>
      </c>
      <c r="R2188" s="5" t="s">
        <v>26</v>
      </c>
      <c r="S2188" s="5" t="s">
        <v>276</v>
      </c>
      <c r="T2188" s="5" t="s">
        <v>47</v>
      </c>
      <c r="U2188" s="5" t="s">
        <v>26</v>
      </c>
    </row>
    <row r="2189" hidden="1">
      <c r="A2189" s="15" t="str">
        <f t="shared" ref="A2189:A2191" si="336">if(OR(G2189="Secondary Relay",G2189="Prime Relay"),F2189,join("",if(B2189="East Rim","E",if(B2189="South Rim","S",if(B2189="West Rim","W","N"))),C2189,D2189,":",E2189,if(F2189="S","",F2189)))</f>
        <v>S01:11a</v>
      </c>
      <c r="B2189" s="15" t="s">
        <v>1086</v>
      </c>
      <c r="C2189" s="15">
        <v>0.0</v>
      </c>
      <c r="D2189" s="15">
        <v>1.0</v>
      </c>
      <c r="E2189" s="15">
        <v>11.0</v>
      </c>
      <c r="F2189" s="8" t="s">
        <v>6</v>
      </c>
      <c r="G2189" s="8" t="s">
        <v>24</v>
      </c>
      <c r="H2189" s="15" t="s">
        <v>87</v>
      </c>
      <c r="I2189" t="s">
        <v>508</v>
      </c>
      <c r="J2189" s="16">
        <v>1.0</v>
      </c>
      <c r="K2189" s="21">
        <v>23.0</v>
      </c>
      <c r="L2189" s="21">
        <v>4.0</v>
      </c>
      <c r="M2189" s="21">
        <v>13.0</v>
      </c>
      <c r="N2189" s="18">
        <v>0.76</v>
      </c>
      <c r="O2189" s="13" t="s">
        <v>313</v>
      </c>
      <c r="P2189" s="5" t="s">
        <v>57</v>
      </c>
      <c r="Q2189" s="5" t="s">
        <v>276</v>
      </c>
      <c r="R2189" s="5" t="s">
        <v>47</v>
      </c>
      <c r="S2189" s="5" t="s">
        <v>47</v>
      </c>
      <c r="T2189" s="5" t="s">
        <v>47</v>
      </c>
      <c r="U2189" s="5" t="s">
        <v>26</v>
      </c>
    </row>
    <row r="2190" hidden="1">
      <c r="A2190" s="15" t="str">
        <f t="shared" si="336"/>
        <v>S01:11b</v>
      </c>
      <c r="B2190" s="15" t="s">
        <v>1086</v>
      </c>
      <c r="C2190" s="15">
        <v>0.0</v>
      </c>
      <c r="D2190" s="15">
        <v>1.0</v>
      </c>
      <c r="E2190" s="15">
        <v>11.0</v>
      </c>
      <c r="F2190" s="8" t="s">
        <v>7</v>
      </c>
      <c r="G2190" s="8" t="s">
        <v>22</v>
      </c>
      <c r="H2190" s="15" t="s">
        <v>92</v>
      </c>
      <c r="I2190" t="s">
        <v>355</v>
      </c>
      <c r="J2190" s="16">
        <v>0.0</v>
      </c>
      <c r="K2190" s="21">
        <v>-12.0</v>
      </c>
      <c r="L2190" s="21">
        <v>-28.0</v>
      </c>
      <c r="M2190" s="21">
        <v>-22.0</v>
      </c>
      <c r="N2190" s="18" t="s">
        <v>26</v>
      </c>
      <c r="O2190" s="13" t="s">
        <v>293</v>
      </c>
      <c r="P2190" s="5" t="s">
        <v>276</v>
      </c>
      <c r="Q2190" s="5" t="s">
        <v>57</v>
      </c>
      <c r="R2190" s="5" t="s">
        <v>57</v>
      </c>
      <c r="S2190" s="5" t="s">
        <v>57</v>
      </c>
      <c r="T2190" s="5" t="s">
        <v>311</v>
      </c>
      <c r="U2190" s="5" t="s">
        <v>26</v>
      </c>
    </row>
    <row r="2191" hidden="1">
      <c r="A2191" s="15" t="str">
        <f t="shared" si="336"/>
        <v>S01:11c</v>
      </c>
      <c r="B2191" s="15" t="s">
        <v>1086</v>
      </c>
      <c r="C2191" s="15">
        <v>0.0</v>
      </c>
      <c r="D2191" s="15">
        <v>1.0</v>
      </c>
      <c r="E2191" s="15">
        <v>11.0</v>
      </c>
      <c r="F2191" s="8" t="s">
        <v>8</v>
      </c>
      <c r="G2191" s="8" t="s">
        <v>22</v>
      </c>
      <c r="H2191" s="15" t="s">
        <v>91</v>
      </c>
      <c r="I2191" t="s">
        <v>1124</v>
      </c>
      <c r="J2191" s="16">
        <v>20.0</v>
      </c>
      <c r="K2191" s="21">
        <v>-34.0</v>
      </c>
      <c r="L2191" s="21">
        <v>-45.0</v>
      </c>
      <c r="M2191" s="21">
        <v>-42.0</v>
      </c>
      <c r="N2191" s="18" t="s">
        <v>26</v>
      </c>
      <c r="O2191" s="13" t="s">
        <v>290</v>
      </c>
      <c r="P2191" s="5" t="s">
        <v>47</v>
      </c>
      <c r="Q2191" s="5" t="s">
        <v>57</v>
      </c>
      <c r="R2191" s="5" t="s">
        <v>47</v>
      </c>
      <c r="S2191" s="5" t="s">
        <v>37</v>
      </c>
      <c r="T2191" s="5" t="s">
        <v>26</v>
      </c>
      <c r="U2191" s="5" t="s">
        <v>26</v>
      </c>
    </row>
    <row r="2192" hidden="1">
      <c r="A2192" s="15" t="str">
        <f>if(OR(G2192="Secondary Relay",G2192="Prime Relay",G2192="Citadel Class Relay"),F2192,join("",if(B2192="East Rim","E",if(B2192="South Rim","S",if(B2192="West Rim","W","N"))),C2192,D2192,":",E2192,if(F2192="S","",F2192)))</f>
        <v>S01:11</v>
      </c>
      <c r="B2192" s="15" t="s">
        <v>1086</v>
      </c>
      <c r="C2192" s="15">
        <v>0.0</v>
      </c>
      <c r="D2192" s="15">
        <v>1.0</v>
      </c>
      <c r="E2192" s="15">
        <v>11.0</v>
      </c>
      <c r="F2192" s="8" t="s">
        <v>302</v>
      </c>
      <c r="G2192" s="8" t="s">
        <v>303</v>
      </c>
      <c r="H2192" s="15" t="s">
        <v>278</v>
      </c>
      <c r="I2192" s="8" t="s">
        <v>529</v>
      </c>
      <c r="J2192" s="16"/>
      <c r="K2192" s="21"/>
      <c r="L2192" s="21"/>
      <c r="M2192" s="21"/>
      <c r="N2192" s="18"/>
      <c r="O2192" s="13"/>
      <c r="P2192" s="5" t="s">
        <v>57</v>
      </c>
      <c r="Q2192" s="5" t="s">
        <v>26</v>
      </c>
      <c r="R2192" s="5" t="s">
        <v>57</v>
      </c>
      <c r="S2192" s="5" t="s">
        <v>57</v>
      </c>
      <c r="T2192" s="5" t="s">
        <v>26</v>
      </c>
      <c r="U2192" s="5" t="s">
        <v>26</v>
      </c>
    </row>
    <row r="2193" hidden="1">
      <c r="A2193" s="15" t="str">
        <f t="shared" ref="A2193:A2196" si="337">if(OR(G2193="Secondary Relay",G2193="Prime Relay"),F2193,join("",if(B2193="East Rim","E",if(B2193="South Rim","S",if(B2193="West Rim","W","N"))),C2193,D2193,":",E2193,if(F2193="S","",F2193)))</f>
        <v>S02:0a</v>
      </c>
      <c r="B2193" s="15" t="s">
        <v>1086</v>
      </c>
      <c r="C2193" s="15">
        <v>0.0</v>
      </c>
      <c r="D2193" s="15">
        <v>2.0</v>
      </c>
      <c r="E2193" s="15">
        <v>0.0</v>
      </c>
      <c r="F2193" s="8" t="s">
        <v>6</v>
      </c>
      <c r="G2193" s="8" t="s">
        <v>23</v>
      </c>
      <c r="H2193" s="15" t="s">
        <v>93</v>
      </c>
      <c r="I2193" t="s">
        <v>595</v>
      </c>
      <c r="J2193" s="16">
        <v>0.0</v>
      </c>
      <c r="K2193" s="21">
        <v>638.0</v>
      </c>
      <c r="L2193" s="21">
        <v>621.0</v>
      </c>
      <c r="M2193" s="21">
        <v>632.0</v>
      </c>
      <c r="N2193" s="18" t="s">
        <v>26</v>
      </c>
      <c r="O2193" s="13" t="s">
        <v>332</v>
      </c>
      <c r="P2193" s="5" t="s">
        <v>57</v>
      </c>
      <c r="Q2193" s="5" t="s">
        <v>276</v>
      </c>
      <c r="R2193" s="5" t="s">
        <v>276</v>
      </c>
      <c r="S2193" s="5" t="s">
        <v>26</v>
      </c>
      <c r="T2193" s="5" t="s">
        <v>37</v>
      </c>
      <c r="U2193" s="5" t="s">
        <v>26</v>
      </c>
    </row>
    <row r="2194" hidden="1">
      <c r="A2194" s="15" t="str">
        <f t="shared" si="337"/>
        <v>S02:0b</v>
      </c>
      <c r="B2194" s="15" t="s">
        <v>1086</v>
      </c>
      <c r="C2194" s="15">
        <v>0.0</v>
      </c>
      <c r="D2194" s="15">
        <v>2.0</v>
      </c>
      <c r="E2194" s="15">
        <v>0.0</v>
      </c>
      <c r="F2194" s="8" t="s">
        <v>7</v>
      </c>
      <c r="G2194" s="8" t="s">
        <v>23</v>
      </c>
      <c r="H2194" s="15" t="s">
        <v>88</v>
      </c>
      <c r="I2194" t="s">
        <v>996</v>
      </c>
      <c r="J2194" s="16">
        <v>1.0</v>
      </c>
      <c r="K2194" s="21">
        <v>549.0</v>
      </c>
      <c r="L2194" s="21">
        <v>528.0</v>
      </c>
      <c r="M2194" s="21">
        <v>538.0</v>
      </c>
      <c r="N2194" s="18" t="s">
        <v>26</v>
      </c>
      <c r="O2194" s="13" t="s">
        <v>1125</v>
      </c>
      <c r="P2194" s="5" t="s">
        <v>57</v>
      </c>
      <c r="Q2194" s="5" t="s">
        <v>57</v>
      </c>
      <c r="R2194" s="5" t="s">
        <v>276</v>
      </c>
      <c r="S2194" s="5" t="s">
        <v>47</v>
      </c>
      <c r="T2194" s="5" t="s">
        <v>37</v>
      </c>
      <c r="U2194" s="5" t="s">
        <v>37</v>
      </c>
    </row>
    <row r="2195" hidden="1">
      <c r="A2195" s="15" t="str">
        <f t="shared" si="337"/>
        <v>S02:0c</v>
      </c>
      <c r="B2195" s="15" t="s">
        <v>1086</v>
      </c>
      <c r="C2195" s="15">
        <v>0.0</v>
      </c>
      <c r="D2195" s="15">
        <v>2.0</v>
      </c>
      <c r="E2195" s="15">
        <v>0.0</v>
      </c>
      <c r="F2195" s="8" t="s">
        <v>8</v>
      </c>
      <c r="G2195" s="8" t="s">
        <v>22</v>
      </c>
      <c r="H2195" s="15" t="s">
        <v>92</v>
      </c>
      <c r="I2195" t="s">
        <v>274</v>
      </c>
      <c r="J2195" s="16">
        <v>3.0</v>
      </c>
      <c r="K2195" s="21">
        <v>-114.0</v>
      </c>
      <c r="L2195" s="21">
        <v>-115.0</v>
      </c>
      <c r="M2195" s="21">
        <v>-113.0</v>
      </c>
      <c r="N2195" s="18" t="s">
        <v>26</v>
      </c>
      <c r="O2195" s="13" t="s">
        <v>329</v>
      </c>
      <c r="P2195" s="5" t="s">
        <v>276</v>
      </c>
      <c r="Q2195" s="5" t="s">
        <v>276</v>
      </c>
      <c r="R2195" s="5" t="s">
        <v>57</v>
      </c>
      <c r="S2195" s="5" t="s">
        <v>47</v>
      </c>
      <c r="T2195" s="5" t="s">
        <v>37</v>
      </c>
      <c r="U2195" s="5" t="s">
        <v>37</v>
      </c>
    </row>
    <row r="2196" hidden="1">
      <c r="A2196" s="15" t="str">
        <f t="shared" si="337"/>
        <v>S02:0d</v>
      </c>
      <c r="B2196" s="15" t="s">
        <v>1086</v>
      </c>
      <c r="C2196" s="15">
        <v>0.0</v>
      </c>
      <c r="D2196" s="15">
        <v>2.0</v>
      </c>
      <c r="E2196" s="15">
        <v>0.0</v>
      </c>
      <c r="F2196" s="8" t="s">
        <v>9</v>
      </c>
      <c r="G2196" s="8" t="s">
        <v>22</v>
      </c>
      <c r="H2196" s="15" t="s">
        <v>88</v>
      </c>
      <c r="I2196" t="s">
        <v>355</v>
      </c>
      <c r="J2196" s="16">
        <v>2.0</v>
      </c>
      <c r="K2196" s="21">
        <v>-153.0</v>
      </c>
      <c r="L2196" s="21">
        <v>-178.0</v>
      </c>
      <c r="M2196" s="21">
        <v>-167.0</v>
      </c>
      <c r="N2196" s="18" t="s">
        <v>26</v>
      </c>
      <c r="O2196" s="13" t="s">
        <v>386</v>
      </c>
      <c r="P2196" s="5" t="s">
        <v>57</v>
      </c>
      <c r="Q2196" s="5" t="s">
        <v>276</v>
      </c>
      <c r="R2196" s="5" t="s">
        <v>37</v>
      </c>
      <c r="S2196" s="5" t="s">
        <v>37</v>
      </c>
      <c r="T2196" s="5" t="s">
        <v>26</v>
      </c>
      <c r="U2196" s="5" t="s">
        <v>26</v>
      </c>
    </row>
    <row r="2197" hidden="1">
      <c r="A2197" s="15" t="str">
        <f t="shared" ref="A2197:A2198" si="338">if(OR(G2197="Secondary Relay",G2197="Prime Relay",G2197="Citadel Class Relay"),F2197,join("",if(B2197="East Rim","E",if(B2197="South Rim","S",if(B2197="West Rim","W","N"))),C2197,D2197,":",E2197,if(F2197="S","",F2197)))</f>
        <v>S02:0</v>
      </c>
      <c r="B2197" s="15" t="s">
        <v>1086</v>
      </c>
      <c r="C2197" s="15">
        <v>0.0</v>
      </c>
      <c r="D2197" s="15">
        <v>2.0</v>
      </c>
      <c r="E2197" s="15">
        <v>0.0</v>
      </c>
      <c r="F2197" s="8" t="s">
        <v>302</v>
      </c>
      <c r="G2197" s="8" t="s">
        <v>303</v>
      </c>
      <c r="H2197" s="15" t="s">
        <v>278</v>
      </c>
      <c r="I2197" s="8" t="s">
        <v>330</v>
      </c>
      <c r="J2197" s="16"/>
      <c r="K2197" s="21"/>
      <c r="L2197" s="21"/>
      <c r="M2197" s="21"/>
      <c r="N2197" s="18"/>
      <c r="O2197" s="13"/>
      <c r="P2197" s="5" t="s">
        <v>37</v>
      </c>
      <c r="Q2197" s="5" t="s">
        <v>57</v>
      </c>
      <c r="R2197" s="5" t="s">
        <v>276</v>
      </c>
      <c r="S2197" s="5" t="s">
        <v>37</v>
      </c>
      <c r="T2197" s="5" t="s">
        <v>26</v>
      </c>
      <c r="U2197" s="5" t="s">
        <v>26</v>
      </c>
    </row>
    <row r="2198" hidden="1">
      <c r="A2198" s="15" t="str">
        <f t="shared" si="338"/>
        <v>S02 Secondary Relay</v>
      </c>
      <c r="B2198" s="23" t="s">
        <v>1086</v>
      </c>
      <c r="C2198" s="30">
        <v>0.0</v>
      </c>
      <c r="D2198" s="31">
        <v>2.0</v>
      </c>
      <c r="E2198" s="30">
        <v>0.0</v>
      </c>
      <c r="F2198" s="35" t="s">
        <v>1126</v>
      </c>
      <c r="G2198" s="23" t="s">
        <v>300</v>
      </c>
      <c r="H2198" s="15"/>
      <c r="I2198" s="8"/>
      <c r="J2198" s="16"/>
      <c r="K2198" s="21"/>
      <c r="L2198" s="21"/>
      <c r="M2198" s="21"/>
      <c r="N2198" s="18"/>
      <c r="O2198" s="13"/>
      <c r="P2198" s="15"/>
      <c r="Q2198" s="15"/>
      <c r="R2198" s="15"/>
      <c r="S2198" s="15"/>
      <c r="T2198" s="15"/>
      <c r="U2198" s="15"/>
    </row>
    <row r="2199" hidden="1">
      <c r="A2199" s="15" t="str">
        <f t="shared" ref="A2199:A2201" si="339">if(OR(G2199="Secondary Relay",G2199="Prime Relay"),F2199,join("",if(B2199="East Rim","E",if(B2199="South Rim","S",if(B2199="West Rim","W","N"))),C2199,D2199,":",E2199,if(F2199="S","",F2199)))</f>
        <v>S02:1a</v>
      </c>
      <c r="B2199" s="15" t="s">
        <v>1086</v>
      </c>
      <c r="C2199" s="15">
        <v>0.0</v>
      </c>
      <c r="D2199" s="15">
        <v>2.0</v>
      </c>
      <c r="E2199" s="15">
        <v>1.0</v>
      </c>
      <c r="F2199" s="8" t="s">
        <v>6</v>
      </c>
      <c r="G2199" s="8" t="s">
        <v>23</v>
      </c>
      <c r="H2199" s="15" t="s">
        <v>291</v>
      </c>
      <c r="I2199" t="s">
        <v>777</v>
      </c>
      <c r="J2199" s="16">
        <v>0.0</v>
      </c>
      <c r="K2199" s="21">
        <v>73.0</v>
      </c>
      <c r="L2199" s="21">
        <v>-50.0</v>
      </c>
      <c r="M2199" s="21">
        <v>12.0</v>
      </c>
      <c r="N2199" s="18" t="s">
        <v>26</v>
      </c>
      <c r="O2199" s="13" t="s">
        <v>567</v>
      </c>
      <c r="P2199" s="5" t="s">
        <v>57</v>
      </c>
      <c r="Q2199" s="5" t="s">
        <v>276</v>
      </c>
      <c r="R2199" s="5" t="s">
        <v>57</v>
      </c>
      <c r="S2199" s="5" t="s">
        <v>26</v>
      </c>
      <c r="T2199" s="5" t="s">
        <v>26</v>
      </c>
      <c r="U2199" s="5" t="s">
        <v>26</v>
      </c>
    </row>
    <row r="2200" hidden="1">
      <c r="A2200" s="15" t="str">
        <f t="shared" si="339"/>
        <v>S02:1b</v>
      </c>
      <c r="B2200" s="15" t="s">
        <v>1086</v>
      </c>
      <c r="C2200" s="15">
        <v>0.0</v>
      </c>
      <c r="D2200" s="15">
        <v>2.0</v>
      </c>
      <c r="E2200" s="15">
        <v>1.0</v>
      </c>
      <c r="F2200" s="8" t="s">
        <v>7</v>
      </c>
      <c r="G2200" s="8" t="s">
        <v>22</v>
      </c>
      <c r="H2200" s="15" t="s">
        <v>91</v>
      </c>
      <c r="I2200" t="s">
        <v>1127</v>
      </c>
      <c r="J2200" s="16">
        <v>21.0</v>
      </c>
      <c r="K2200" s="21">
        <v>-9.0</v>
      </c>
      <c r="L2200" s="21">
        <v>-78.0</v>
      </c>
      <c r="M2200" s="21">
        <v>-42.0</v>
      </c>
      <c r="N2200" s="18" t="s">
        <v>26</v>
      </c>
      <c r="O2200" s="13" t="s">
        <v>386</v>
      </c>
      <c r="P2200" s="5" t="s">
        <v>57</v>
      </c>
      <c r="Q2200" s="5" t="s">
        <v>276</v>
      </c>
      <c r="R2200" s="5" t="s">
        <v>57</v>
      </c>
      <c r="S2200" s="5" t="s">
        <v>37</v>
      </c>
      <c r="T2200" s="5" t="s">
        <v>26</v>
      </c>
      <c r="U2200" s="5" t="s">
        <v>26</v>
      </c>
    </row>
    <row r="2201" hidden="1">
      <c r="A2201" s="15" t="str">
        <f t="shared" si="339"/>
        <v>S02:1c</v>
      </c>
      <c r="B2201" s="15" t="s">
        <v>1086</v>
      </c>
      <c r="C2201" s="15">
        <v>0.0</v>
      </c>
      <c r="D2201" s="15">
        <v>2.0</v>
      </c>
      <c r="E2201" s="15">
        <v>1.0</v>
      </c>
      <c r="F2201" s="8" t="s">
        <v>8</v>
      </c>
      <c r="G2201" s="8" t="s">
        <v>22</v>
      </c>
      <c r="H2201" s="15" t="s">
        <v>93</v>
      </c>
      <c r="I2201" t="s">
        <v>1128</v>
      </c>
      <c r="J2201" s="16">
        <v>9.0</v>
      </c>
      <c r="K2201" s="21">
        <v>-227.0</v>
      </c>
      <c r="L2201" s="21">
        <v>-253.0</v>
      </c>
      <c r="M2201" s="21">
        <v>-241.0</v>
      </c>
      <c r="N2201" s="18" t="s">
        <v>26</v>
      </c>
      <c r="O2201" s="13" t="s">
        <v>310</v>
      </c>
      <c r="P2201" s="5" t="s">
        <v>37</v>
      </c>
      <c r="Q2201" s="5" t="s">
        <v>57</v>
      </c>
      <c r="R2201" s="5" t="s">
        <v>57</v>
      </c>
      <c r="S2201" s="5" t="s">
        <v>37</v>
      </c>
      <c r="T2201" s="5" t="s">
        <v>26</v>
      </c>
      <c r="U2201" s="5" t="s">
        <v>26</v>
      </c>
    </row>
    <row r="2202" hidden="1">
      <c r="A2202" s="15" t="str">
        <f>if(OR(G2202="Secondary Relay",G2202="Prime Relay",G2202="Citadel Class Relay"),F2202,join("",if(B2202="East Rim","E",if(B2202="South Rim","S",if(B2202="West Rim","W","N"))),C2202,D2202,":",E2202,if(F2202="S","",F2202)))</f>
        <v>S02:1</v>
      </c>
      <c r="B2202" s="15" t="s">
        <v>1086</v>
      </c>
      <c r="C2202" s="15">
        <v>0.0</v>
      </c>
      <c r="D2202" s="15">
        <v>2.0</v>
      </c>
      <c r="E2202" s="15">
        <v>1.0</v>
      </c>
      <c r="F2202" s="8" t="s">
        <v>302</v>
      </c>
      <c r="G2202" s="8" t="s">
        <v>303</v>
      </c>
      <c r="H2202" s="15" t="s">
        <v>278</v>
      </c>
      <c r="I2202" s="8" t="s">
        <v>432</v>
      </c>
      <c r="J2202" s="16"/>
      <c r="K2202" s="21"/>
      <c r="L2202" s="21"/>
      <c r="M2202" s="21"/>
      <c r="N2202" s="18"/>
      <c r="O2202" s="13"/>
      <c r="P2202" s="5" t="s">
        <v>47</v>
      </c>
      <c r="Q2202" s="5" t="s">
        <v>276</v>
      </c>
      <c r="R2202" s="5" t="s">
        <v>47</v>
      </c>
      <c r="S2202" s="5" t="s">
        <v>276</v>
      </c>
      <c r="T2202" s="5" t="s">
        <v>47</v>
      </c>
      <c r="U2202" s="5" t="s">
        <v>26</v>
      </c>
    </row>
    <row r="2203" hidden="1">
      <c r="A2203" s="15" t="str">
        <f t="shared" ref="A2203:A2206" si="340">if(OR(G2203="Secondary Relay",G2203="Prime Relay"),F2203,join("",if(B2203="East Rim","E",if(B2203="South Rim","S",if(B2203="West Rim","W","N"))),C2203,D2203,":",E2203,if(F2203="S","",F2203)))</f>
        <v>S03:0a</v>
      </c>
      <c r="B2203" s="15" t="s">
        <v>1086</v>
      </c>
      <c r="C2203" s="15">
        <v>0.0</v>
      </c>
      <c r="D2203" s="15">
        <v>3.0</v>
      </c>
      <c r="E2203" s="15">
        <v>0.0</v>
      </c>
      <c r="F2203" s="8" t="s">
        <v>6</v>
      </c>
      <c r="G2203" s="8" t="s">
        <v>23</v>
      </c>
      <c r="H2203" s="15" t="s">
        <v>291</v>
      </c>
      <c r="I2203" t="s">
        <v>388</v>
      </c>
      <c r="J2203" s="16">
        <v>1.0</v>
      </c>
      <c r="K2203" s="21">
        <v>442.0</v>
      </c>
      <c r="L2203" s="21">
        <v>435.0</v>
      </c>
      <c r="M2203" s="21">
        <v>439.0</v>
      </c>
      <c r="N2203" s="18" t="s">
        <v>26</v>
      </c>
      <c r="O2203" s="13" t="s">
        <v>1129</v>
      </c>
      <c r="P2203" s="5" t="s">
        <v>276</v>
      </c>
      <c r="Q2203" s="5" t="s">
        <v>276</v>
      </c>
      <c r="R2203" s="5" t="s">
        <v>57</v>
      </c>
      <c r="S2203" s="5" t="s">
        <v>37</v>
      </c>
      <c r="T2203" s="5" t="s">
        <v>26</v>
      </c>
      <c r="U2203" s="5" t="s">
        <v>26</v>
      </c>
    </row>
    <row r="2204" hidden="1">
      <c r="A2204" s="15" t="str">
        <f t="shared" si="340"/>
        <v>S03:0b</v>
      </c>
      <c r="B2204" s="15" t="s">
        <v>1086</v>
      </c>
      <c r="C2204" s="15">
        <v>0.0</v>
      </c>
      <c r="D2204" s="15">
        <v>3.0</v>
      </c>
      <c r="E2204" s="15">
        <v>0.0</v>
      </c>
      <c r="F2204" s="8" t="s">
        <v>7</v>
      </c>
      <c r="G2204" s="8" t="s">
        <v>23</v>
      </c>
      <c r="H2204" s="15" t="s">
        <v>87</v>
      </c>
      <c r="I2204" t="s">
        <v>689</v>
      </c>
      <c r="J2204" s="16">
        <v>2.0</v>
      </c>
      <c r="K2204" s="21">
        <v>13.0</v>
      </c>
      <c r="L2204" s="21">
        <v>-26.0</v>
      </c>
      <c r="M2204" s="21">
        <v>-5.0</v>
      </c>
      <c r="N2204" s="18">
        <v>0.57</v>
      </c>
      <c r="O2204" s="13" t="s">
        <v>579</v>
      </c>
      <c r="P2204" s="5" t="s">
        <v>276</v>
      </c>
      <c r="Q2204" s="5" t="s">
        <v>276</v>
      </c>
      <c r="R2204" s="5" t="s">
        <v>57</v>
      </c>
      <c r="S2204" s="5" t="s">
        <v>47</v>
      </c>
      <c r="T2204" s="5" t="s">
        <v>47</v>
      </c>
      <c r="U2204" s="5" t="s">
        <v>26</v>
      </c>
    </row>
    <row r="2205" hidden="1">
      <c r="A2205" s="15" t="str">
        <f t="shared" si="340"/>
        <v>S03:0c</v>
      </c>
      <c r="B2205" s="15" t="s">
        <v>1086</v>
      </c>
      <c r="C2205" s="15">
        <v>0.0</v>
      </c>
      <c r="D2205" s="15">
        <v>3.0</v>
      </c>
      <c r="E2205" s="15">
        <v>0.0</v>
      </c>
      <c r="F2205" s="8" t="s">
        <v>8</v>
      </c>
      <c r="G2205" s="8" t="s">
        <v>22</v>
      </c>
      <c r="H2205" s="15" t="s">
        <v>92</v>
      </c>
      <c r="I2205" t="s">
        <v>416</v>
      </c>
      <c r="J2205" s="16">
        <v>5.0</v>
      </c>
      <c r="K2205" s="21">
        <v>-63.0</v>
      </c>
      <c r="L2205" s="21">
        <v>-144.0</v>
      </c>
      <c r="M2205" s="21">
        <v>-102.0</v>
      </c>
      <c r="N2205" s="18" t="s">
        <v>26</v>
      </c>
      <c r="O2205" s="13" t="s">
        <v>275</v>
      </c>
      <c r="P2205" s="5" t="s">
        <v>276</v>
      </c>
      <c r="Q2205" s="5" t="s">
        <v>57</v>
      </c>
      <c r="R2205" s="5" t="s">
        <v>276</v>
      </c>
      <c r="S2205" s="5" t="s">
        <v>37</v>
      </c>
      <c r="T2205" s="5" t="s">
        <v>37</v>
      </c>
      <c r="U2205" s="5" t="s">
        <v>37</v>
      </c>
    </row>
    <row r="2206" hidden="1">
      <c r="A2206" s="23" t="str">
        <f t="shared" si="340"/>
        <v>S03:0d</v>
      </c>
      <c r="B2206" s="15" t="s">
        <v>1086</v>
      </c>
      <c r="C2206" s="15">
        <v>0.0</v>
      </c>
      <c r="D2206" s="15">
        <v>3.0</v>
      </c>
      <c r="E2206" s="15">
        <v>0.0</v>
      </c>
      <c r="F2206" s="8" t="s">
        <v>9</v>
      </c>
      <c r="G2206" s="8" t="s">
        <v>23</v>
      </c>
      <c r="H2206" s="15" t="s">
        <v>92</v>
      </c>
      <c r="I2206" t="s">
        <v>1130</v>
      </c>
      <c r="J2206" s="16">
        <v>0.0</v>
      </c>
      <c r="K2206" s="21">
        <v>-118.0</v>
      </c>
      <c r="L2206" s="21">
        <v>-157.0</v>
      </c>
      <c r="M2206" s="21">
        <v>-140.0</v>
      </c>
      <c r="N2206" s="18" t="s">
        <v>281</v>
      </c>
      <c r="O2206" s="13" t="s">
        <v>293</v>
      </c>
      <c r="P2206" s="5" t="s">
        <v>57</v>
      </c>
      <c r="Q2206" s="5" t="s">
        <v>26</v>
      </c>
      <c r="R2206" s="5" t="s">
        <v>276</v>
      </c>
      <c r="S2206" s="5" t="s">
        <v>26</v>
      </c>
      <c r="T2206" s="5" t="s">
        <v>26</v>
      </c>
      <c r="U2206" s="5" t="s">
        <v>37</v>
      </c>
    </row>
    <row r="2207" hidden="1">
      <c r="A2207" s="15" t="str">
        <f t="shared" ref="A2207:A2208" si="341">if(OR(G2207="Secondary Relay",G2207="Prime Relay",G2207="Citadel Class Relay"),F2207,join("",if(B2207="East Rim","E",if(B2207="South Rim","S",if(B2207="West Rim","W","N"))),C2207,D2207,":",E2207,if(F2207="S","",F2207)))</f>
        <v>S03:0</v>
      </c>
      <c r="B2207" s="15" t="s">
        <v>1086</v>
      </c>
      <c r="C2207" s="15">
        <v>0.0</v>
      </c>
      <c r="D2207" s="15">
        <v>3.0</v>
      </c>
      <c r="E2207" s="15">
        <v>0.0</v>
      </c>
      <c r="F2207" s="8" t="s">
        <v>302</v>
      </c>
      <c r="G2207" s="8" t="s">
        <v>303</v>
      </c>
      <c r="H2207" s="15" t="s">
        <v>278</v>
      </c>
      <c r="I2207" s="8" t="s">
        <v>620</v>
      </c>
      <c r="J2207" s="16"/>
      <c r="K2207" s="21"/>
      <c r="L2207" s="21"/>
      <c r="M2207" s="21"/>
      <c r="N2207" s="18"/>
      <c r="O2207" s="13"/>
      <c r="P2207" s="5" t="s">
        <v>57</v>
      </c>
      <c r="Q2207" s="5" t="s">
        <v>311</v>
      </c>
      <c r="R2207" s="5" t="s">
        <v>276</v>
      </c>
      <c r="S2207" s="5" t="s">
        <v>26</v>
      </c>
      <c r="T2207" s="5" t="s">
        <v>311</v>
      </c>
      <c r="U2207" s="5" t="s">
        <v>26</v>
      </c>
    </row>
    <row r="2208" hidden="1">
      <c r="A2208" s="15" t="str">
        <f t="shared" si="341"/>
        <v>S03 Secondary Relay</v>
      </c>
      <c r="B2208" s="23" t="s">
        <v>1086</v>
      </c>
      <c r="C2208" s="30">
        <v>0.0</v>
      </c>
      <c r="D2208" s="31">
        <v>3.0</v>
      </c>
      <c r="E2208" s="30">
        <v>0.0</v>
      </c>
      <c r="F2208" s="35" t="s">
        <v>1131</v>
      </c>
      <c r="G2208" s="23" t="s">
        <v>300</v>
      </c>
      <c r="H2208" s="15"/>
      <c r="I2208" s="8"/>
      <c r="J2208" s="16"/>
      <c r="K2208" s="21"/>
      <c r="L2208" s="21"/>
      <c r="M2208" s="21"/>
      <c r="N2208" s="18"/>
      <c r="O2208" s="13"/>
      <c r="P2208" s="15"/>
      <c r="Q2208" s="15"/>
      <c r="R2208" s="15"/>
      <c r="S2208" s="15"/>
      <c r="T2208" s="15"/>
      <c r="U2208" s="15"/>
    </row>
    <row r="2209" hidden="1">
      <c r="A2209" s="15" t="str">
        <f t="shared" ref="A2209:A2210" si="342">if(OR(G2209="Secondary Relay",G2209="Prime Relay"),F2209,join("",if(B2209="East Rim","E",if(B2209="South Rim","S",if(B2209="West Rim","W","N"))),C2209,D2209,":",E2209,if(F2209="S","",F2209)))</f>
        <v>S03:1a</v>
      </c>
      <c r="B2209" s="15" t="s">
        <v>1086</v>
      </c>
      <c r="C2209" s="15">
        <v>0.0</v>
      </c>
      <c r="D2209" s="15">
        <v>3.0</v>
      </c>
      <c r="E2209" s="15">
        <v>1.0</v>
      </c>
      <c r="F2209" s="8" t="s">
        <v>6</v>
      </c>
      <c r="G2209" s="8" t="s">
        <v>23</v>
      </c>
      <c r="H2209" s="15" t="s">
        <v>278</v>
      </c>
      <c r="I2209" t="s">
        <v>1030</v>
      </c>
      <c r="J2209" s="16">
        <v>1.0</v>
      </c>
      <c r="K2209" s="21">
        <v>340.0</v>
      </c>
      <c r="L2209" s="21">
        <v>210.0</v>
      </c>
      <c r="M2209" s="21">
        <v>275.0</v>
      </c>
      <c r="N2209" s="18" t="s">
        <v>26</v>
      </c>
      <c r="O2209" s="13" t="s">
        <v>426</v>
      </c>
      <c r="P2209" s="5" t="s">
        <v>47</v>
      </c>
      <c r="Q2209" s="5" t="s">
        <v>57</v>
      </c>
      <c r="R2209" s="5" t="s">
        <v>57</v>
      </c>
      <c r="S2209" s="5" t="s">
        <v>57</v>
      </c>
      <c r="T2209" s="5" t="s">
        <v>37</v>
      </c>
      <c r="U2209" s="5" t="s">
        <v>26</v>
      </c>
    </row>
    <row r="2210" hidden="1">
      <c r="A2210" s="15" t="str">
        <f t="shared" si="342"/>
        <v>S03:1b</v>
      </c>
      <c r="B2210" s="15" t="s">
        <v>1086</v>
      </c>
      <c r="C2210" s="15">
        <v>0.0</v>
      </c>
      <c r="D2210" s="15">
        <v>3.0</v>
      </c>
      <c r="E2210" s="15">
        <v>1.0</v>
      </c>
      <c r="F2210" s="8" t="s">
        <v>7</v>
      </c>
      <c r="G2210" s="8" t="s">
        <v>22</v>
      </c>
      <c r="H2210" s="15" t="s">
        <v>91</v>
      </c>
      <c r="I2210" t="s">
        <v>1132</v>
      </c>
      <c r="J2210" s="16">
        <v>22.0</v>
      </c>
      <c r="K2210" s="21">
        <v>-160.0</v>
      </c>
      <c r="L2210" s="21">
        <v>-191.0</v>
      </c>
      <c r="M2210" s="21">
        <v>-175.0</v>
      </c>
      <c r="N2210" s="18" t="s">
        <v>26</v>
      </c>
      <c r="O2210" s="13" t="s">
        <v>315</v>
      </c>
      <c r="P2210" s="5" t="s">
        <v>276</v>
      </c>
      <c r="Q2210" s="5" t="s">
        <v>311</v>
      </c>
      <c r="R2210" s="5" t="s">
        <v>57</v>
      </c>
      <c r="S2210" s="5" t="s">
        <v>37</v>
      </c>
      <c r="T2210" s="5" t="s">
        <v>47</v>
      </c>
      <c r="U2210" s="5" t="s">
        <v>26</v>
      </c>
    </row>
    <row r="2211" hidden="1">
      <c r="A2211" s="15" t="str">
        <f>if(OR(G2211="Secondary Relay",G2211="Prime Relay",G2211="Citadel Class Relay"),F2211,join("",if(B2211="East Rim","E",if(B2211="South Rim","S",if(B2211="West Rim","W","N"))),C2211,D2211,":",E2211,if(F2211="S","",F2211)))</f>
        <v>S03:1</v>
      </c>
      <c r="B2211" s="15" t="s">
        <v>1086</v>
      </c>
      <c r="C2211" s="15">
        <v>0.0</v>
      </c>
      <c r="D2211" s="15">
        <v>3.0</v>
      </c>
      <c r="E2211" s="15">
        <v>1.0</v>
      </c>
      <c r="F2211" s="8" t="s">
        <v>302</v>
      </c>
      <c r="G2211" s="8" t="s">
        <v>303</v>
      </c>
      <c r="H2211" s="15" t="s">
        <v>278</v>
      </c>
      <c r="I2211" s="8" t="s">
        <v>687</v>
      </c>
      <c r="J2211" s="16"/>
      <c r="K2211" s="21"/>
      <c r="L2211" s="21"/>
      <c r="M2211" s="21"/>
      <c r="N2211" s="18"/>
      <c r="O2211" s="13"/>
      <c r="P2211" s="5" t="s">
        <v>57</v>
      </c>
      <c r="Q2211" s="5" t="s">
        <v>276</v>
      </c>
      <c r="R2211" s="5" t="s">
        <v>57</v>
      </c>
      <c r="S2211" s="5" t="s">
        <v>57</v>
      </c>
      <c r="T2211" s="5" t="s">
        <v>37</v>
      </c>
      <c r="U2211" s="5" t="s">
        <v>57</v>
      </c>
    </row>
    <row r="2212" hidden="1">
      <c r="A2212" s="15" t="str">
        <f t="shared" ref="A2212:A2219" si="343">if(OR(G2212="Secondary Relay",G2212="Prime Relay"),F2212,join("",if(B2212="East Rim","E",if(B2212="South Rim","S",if(B2212="West Rim","W","N"))),C2212,D2212,":",E2212,if(F2212="S","",F2212)))</f>
        <v>S03:2a</v>
      </c>
      <c r="B2212" s="15" t="s">
        <v>1086</v>
      </c>
      <c r="C2212" s="15">
        <v>0.0</v>
      </c>
      <c r="D2212" s="15">
        <v>3.0</v>
      </c>
      <c r="E2212" s="15">
        <v>2.0</v>
      </c>
      <c r="F2212" s="8" t="s">
        <v>6</v>
      </c>
      <c r="G2212" s="8" t="s">
        <v>23</v>
      </c>
      <c r="H2212" s="15" t="s">
        <v>291</v>
      </c>
      <c r="I2212" t="s">
        <v>1133</v>
      </c>
      <c r="J2212" s="16">
        <v>2.0</v>
      </c>
      <c r="K2212" s="21">
        <v>232.0</v>
      </c>
      <c r="L2212" s="21">
        <v>-244.0</v>
      </c>
      <c r="M2212" s="21">
        <v>-7.0</v>
      </c>
      <c r="N2212" s="18" t="s">
        <v>26</v>
      </c>
      <c r="O2212" s="13" t="s">
        <v>494</v>
      </c>
      <c r="P2212" s="5" t="s">
        <v>26</v>
      </c>
      <c r="Q2212" s="5" t="s">
        <v>311</v>
      </c>
      <c r="R2212" s="5" t="s">
        <v>57</v>
      </c>
      <c r="S2212" s="5" t="s">
        <v>57</v>
      </c>
      <c r="T2212" s="5" t="s">
        <v>26</v>
      </c>
      <c r="U2212" s="5" t="s">
        <v>26</v>
      </c>
    </row>
    <row r="2213" hidden="1">
      <c r="A2213" s="15" t="str">
        <f t="shared" si="343"/>
        <v>S03:2b</v>
      </c>
      <c r="B2213" s="15" t="s">
        <v>1086</v>
      </c>
      <c r="C2213" s="15">
        <v>0.0</v>
      </c>
      <c r="D2213" s="15">
        <v>3.0</v>
      </c>
      <c r="E2213" s="15">
        <v>2.0</v>
      </c>
      <c r="F2213" s="8" t="s">
        <v>7</v>
      </c>
      <c r="G2213" s="8" t="s">
        <v>23</v>
      </c>
      <c r="H2213" s="15" t="s">
        <v>93</v>
      </c>
      <c r="I2213" t="s">
        <v>369</v>
      </c>
      <c r="J2213" s="16">
        <v>1.0</v>
      </c>
      <c r="K2213" s="21">
        <v>140.0</v>
      </c>
      <c r="L2213" s="21">
        <v>42.0</v>
      </c>
      <c r="M2213" s="21">
        <v>93.0</v>
      </c>
      <c r="N2213" s="18" t="s">
        <v>26</v>
      </c>
      <c r="O2213" s="13" t="s">
        <v>426</v>
      </c>
      <c r="P2213" s="5" t="s">
        <v>47</v>
      </c>
      <c r="Q2213" s="5" t="s">
        <v>57</v>
      </c>
      <c r="R2213" s="5" t="s">
        <v>57</v>
      </c>
      <c r="S2213" s="5" t="s">
        <v>37</v>
      </c>
      <c r="T2213" s="5" t="s">
        <v>37</v>
      </c>
      <c r="U2213" s="5" t="s">
        <v>26</v>
      </c>
    </row>
    <row r="2214" hidden="1">
      <c r="A2214" s="15" t="str">
        <f t="shared" si="343"/>
        <v>S03:2c</v>
      </c>
      <c r="B2214" s="15" t="s">
        <v>1086</v>
      </c>
      <c r="C2214" s="15">
        <v>0.0</v>
      </c>
      <c r="D2214" s="15">
        <v>3.0</v>
      </c>
      <c r="E2214" s="15">
        <v>2.0</v>
      </c>
      <c r="F2214" s="8" t="s">
        <v>8</v>
      </c>
      <c r="G2214" s="8" t="s">
        <v>24</v>
      </c>
      <c r="H2214" s="15" t="s">
        <v>305</v>
      </c>
      <c r="I2214" t="s">
        <v>594</v>
      </c>
      <c r="J2214" s="16">
        <v>1.0</v>
      </c>
      <c r="K2214" s="21">
        <v>41.0</v>
      </c>
      <c r="L2214" s="21">
        <v>3.0</v>
      </c>
      <c r="M2214" s="21">
        <v>21.0</v>
      </c>
      <c r="N2214" s="18">
        <v>0.32</v>
      </c>
      <c r="O2214" s="13" t="s">
        <v>441</v>
      </c>
      <c r="P2214" s="5" t="s">
        <v>276</v>
      </c>
      <c r="Q2214" s="5" t="s">
        <v>57</v>
      </c>
      <c r="R2214" s="5" t="s">
        <v>57</v>
      </c>
      <c r="S2214" s="5" t="s">
        <v>47</v>
      </c>
      <c r="T2214" s="5" t="s">
        <v>26</v>
      </c>
      <c r="U2214" s="5" t="s">
        <v>26</v>
      </c>
    </row>
    <row r="2215" hidden="1">
      <c r="A2215" s="15" t="str">
        <f t="shared" si="343"/>
        <v>S03:2d</v>
      </c>
      <c r="B2215" s="15" t="s">
        <v>1086</v>
      </c>
      <c r="C2215" s="15">
        <v>0.0</v>
      </c>
      <c r="D2215" s="15">
        <v>3.0</v>
      </c>
      <c r="E2215" s="15">
        <v>2.0</v>
      </c>
      <c r="F2215" s="8" t="s">
        <v>9</v>
      </c>
      <c r="G2215" s="35" t="s">
        <v>24</v>
      </c>
      <c r="H2215" s="23" t="s">
        <v>89</v>
      </c>
      <c r="I2215" s="5" t="s">
        <v>683</v>
      </c>
      <c r="J2215" s="44">
        <v>1.0</v>
      </c>
      <c r="K2215" s="36">
        <v>22.0</v>
      </c>
      <c r="L2215" s="36">
        <v>6.0</v>
      </c>
      <c r="M2215" s="36">
        <v>16.0</v>
      </c>
      <c r="N2215" s="45">
        <v>0.17</v>
      </c>
      <c r="O2215" s="7" t="s">
        <v>293</v>
      </c>
      <c r="P2215" s="5" t="s">
        <v>57</v>
      </c>
      <c r="Q2215" s="5" t="s">
        <v>311</v>
      </c>
      <c r="R2215" s="5" t="s">
        <v>57</v>
      </c>
      <c r="S2215" s="5" t="s">
        <v>26</v>
      </c>
      <c r="T2215" s="5" t="s">
        <v>26</v>
      </c>
      <c r="U2215" s="5" t="s">
        <v>26</v>
      </c>
    </row>
    <row r="2216" hidden="1">
      <c r="A2216" s="15" t="str">
        <f t="shared" si="343"/>
        <v>S03:2e</v>
      </c>
      <c r="B2216" s="15" t="s">
        <v>1086</v>
      </c>
      <c r="C2216" s="15">
        <v>0.0</v>
      </c>
      <c r="D2216" s="15">
        <v>3.0</v>
      </c>
      <c r="E2216" s="15">
        <v>2.0</v>
      </c>
      <c r="F2216" s="8" t="s">
        <v>10</v>
      </c>
      <c r="G2216" s="8" t="s">
        <v>23</v>
      </c>
      <c r="H2216" s="15" t="s">
        <v>278</v>
      </c>
      <c r="I2216" t="s">
        <v>639</v>
      </c>
      <c r="J2216" s="16">
        <v>2.0</v>
      </c>
      <c r="K2216" s="21">
        <v>3.0</v>
      </c>
      <c r="L2216" s="21">
        <v>-37.0</v>
      </c>
      <c r="M2216" s="21">
        <v>-15.0</v>
      </c>
      <c r="N2216" s="18" t="s">
        <v>26</v>
      </c>
      <c r="O2216" s="13" t="s">
        <v>1134</v>
      </c>
      <c r="P2216" s="5" t="s">
        <v>37</v>
      </c>
      <c r="Q2216" s="5" t="s">
        <v>26</v>
      </c>
      <c r="R2216" s="5" t="s">
        <v>57</v>
      </c>
      <c r="S2216" s="5" t="s">
        <v>26</v>
      </c>
      <c r="T2216" s="5" t="s">
        <v>26</v>
      </c>
      <c r="U2216" s="5" t="s">
        <v>26</v>
      </c>
    </row>
    <row r="2217" hidden="1">
      <c r="A2217" s="15" t="str">
        <f t="shared" si="343"/>
        <v>S03:2f</v>
      </c>
      <c r="B2217" s="15" t="s">
        <v>1086</v>
      </c>
      <c r="C2217" s="15">
        <v>0.0</v>
      </c>
      <c r="D2217" s="15">
        <v>3.0</v>
      </c>
      <c r="E2217" s="15">
        <v>2.0</v>
      </c>
      <c r="F2217" s="8" t="s">
        <v>11</v>
      </c>
      <c r="G2217" s="8" t="s">
        <v>23</v>
      </c>
      <c r="H2217" s="15" t="s">
        <v>92</v>
      </c>
      <c r="I2217" t="s">
        <v>556</v>
      </c>
      <c r="J2217" s="16">
        <v>0.0</v>
      </c>
      <c r="K2217" s="21">
        <v>-36.0</v>
      </c>
      <c r="L2217" s="21">
        <v>-113.0</v>
      </c>
      <c r="M2217" s="21">
        <v>-74.0</v>
      </c>
      <c r="N2217" s="18" t="s">
        <v>281</v>
      </c>
      <c r="O2217" s="13" t="s">
        <v>1135</v>
      </c>
      <c r="P2217" s="5" t="s">
        <v>57</v>
      </c>
      <c r="Q2217" s="5" t="s">
        <v>47</v>
      </c>
      <c r="R2217" s="5" t="s">
        <v>276</v>
      </c>
      <c r="S2217" s="5" t="s">
        <v>26</v>
      </c>
      <c r="T2217" s="5" t="s">
        <v>37</v>
      </c>
      <c r="U2217" s="5" t="s">
        <v>26</v>
      </c>
    </row>
    <row r="2218" hidden="1">
      <c r="A2218" s="15" t="str">
        <f t="shared" si="343"/>
        <v>S03:2g</v>
      </c>
      <c r="B2218" s="15" t="s">
        <v>1086</v>
      </c>
      <c r="C2218" s="15">
        <v>0.0</v>
      </c>
      <c r="D2218" s="15">
        <v>3.0</v>
      </c>
      <c r="E2218" s="15">
        <v>2.0</v>
      </c>
      <c r="F2218" s="8" t="s">
        <v>12</v>
      </c>
      <c r="G2218" s="8" t="s">
        <v>22</v>
      </c>
      <c r="H2218" s="15" t="s">
        <v>93</v>
      </c>
      <c r="I2218" t="s">
        <v>774</v>
      </c>
      <c r="J2218" s="16">
        <v>5.0</v>
      </c>
      <c r="K2218" s="21">
        <v>-206.0</v>
      </c>
      <c r="L2218" s="21">
        <v>-236.0</v>
      </c>
      <c r="M2218" s="21">
        <v>-221.0</v>
      </c>
      <c r="N2218" s="18" t="s">
        <v>26</v>
      </c>
      <c r="O2218" s="13" t="s">
        <v>284</v>
      </c>
      <c r="P2218" s="5" t="s">
        <v>26</v>
      </c>
      <c r="Q2218" s="5" t="s">
        <v>57</v>
      </c>
      <c r="R2218" s="5" t="s">
        <v>47</v>
      </c>
      <c r="S2218" s="5" t="s">
        <v>57</v>
      </c>
      <c r="T2218" s="5" t="s">
        <v>26</v>
      </c>
      <c r="U2218" s="5" t="s">
        <v>26</v>
      </c>
    </row>
    <row r="2219" hidden="1">
      <c r="A2219" s="15" t="str">
        <f t="shared" si="343"/>
        <v>S03:2h</v>
      </c>
      <c r="B2219" s="15" t="s">
        <v>1086</v>
      </c>
      <c r="C2219" s="15">
        <v>0.0</v>
      </c>
      <c r="D2219" s="15">
        <v>3.0</v>
      </c>
      <c r="E2219" s="15">
        <v>2.0</v>
      </c>
      <c r="F2219" s="8" t="s">
        <v>13</v>
      </c>
      <c r="G2219" s="8" t="s">
        <v>23</v>
      </c>
      <c r="H2219" s="15" t="s">
        <v>92</v>
      </c>
      <c r="I2219" t="s">
        <v>977</v>
      </c>
      <c r="J2219" s="16">
        <v>0.0</v>
      </c>
      <c r="K2219" s="21">
        <v>-237.0</v>
      </c>
      <c r="L2219" s="21">
        <v>-251.0</v>
      </c>
      <c r="M2219" s="21">
        <v>-242.0</v>
      </c>
      <c r="N2219" s="18" t="s">
        <v>281</v>
      </c>
      <c r="O2219" s="13" t="s">
        <v>323</v>
      </c>
      <c r="P2219" s="5" t="s">
        <v>57</v>
      </c>
      <c r="Q2219" s="5" t="s">
        <v>276</v>
      </c>
      <c r="R2219" s="5" t="s">
        <v>57</v>
      </c>
      <c r="S2219" s="5" t="s">
        <v>47</v>
      </c>
      <c r="T2219" s="5" t="s">
        <v>26</v>
      </c>
      <c r="U2219" s="5" t="s">
        <v>26</v>
      </c>
    </row>
    <row r="2220" hidden="1">
      <c r="A2220" s="15" t="str">
        <f>if(OR(G2220="Secondary Relay",G2220="Prime Relay",G2220="Citadel Class Relay"),F2220,join("",if(B2220="East Rim","E",if(B2220="South Rim","S",if(B2220="West Rim","W","N"))),C2220,D2220,":",E2220,if(F2220="S","",F2220)))</f>
        <v>S03:2</v>
      </c>
      <c r="B2220" s="15" t="s">
        <v>1086</v>
      </c>
      <c r="C2220" s="15">
        <v>0.0</v>
      </c>
      <c r="D2220" s="15">
        <v>3.0</v>
      </c>
      <c r="E2220" s="15">
        <v>2.0</v>
      </c>
      <c r="F2220" s="8" t="s">
        <v>302</v>
      </c>
      <c r="G2220" s="8" t="s">
        <v>303</v>
      </c>
      <c r="H2220" s="15" t="s">
        <v>443</v>
      </c>
      <c r="I2220" s="8" t="s">
        <v>1136</v>
      </c>
      <c r="J2220" s="16"/>
      <c r="K2220" s="21"/>
      <c r="L2220" s="21"/>
      <c r="M2220" s="21"/>
      <c r="N2220" s="18"/>
      <c r="O2220" s="13"/>
      <c r="P2220" s="5" t="s">
        <v>37</v>
      </c>
      <c r="Q2220" s="5" t="s">
        <v>276</v>
      </c>
      <c r="R2220" s="5" t="s">
        <v>311</v>
      </c>
      <c r="S2220" s="5" t="s">
        <v>47</v>
      </c>
      <c r="T2220" s="5" t="s">
        <v>276</v>
      </c>
      <c r="U2220" s="5" t="s">
        <v>26</v>
      </c>
    </row>
    <row r="2221" hidden="1">
      <c r="A2221" s="15" t="str">
        <f t="shared" ref="A2221:A2225" si="344">if(OR(G2221="Secondary Relay",G2221="Prime Relay"),F2221,join("",if(B2221="East Rim","E",if(B2221="South Rim","S",if(B2221="West Rim","W","N"))),C2221,D2221,":",E2221,if(F2221="S","",F2221)))</f>
        <v>S03:3a</v>
      </c>
      <c r="B2221" s="15" t="s">
        <v>1086</v>
      </c>
      <c r="C2221" s="15">
        <v>0.0</v>
      </c>
      <c r="D2221" s="15">
        <v>3.0</v>
      </c>
      <c r="E2221" s="15">
        <v>3.0</v>
      </c>
      <c r="F2221" s="8" t="s">
        <v>6</v>
      </c>
      <c r="G2221" s="8" t="s">
        <v>23</v>
      </c>
      <c r="H2221" s="15" t="s">
        <v>278</v>
      </c>
      <c r="I2221" t="s">
        <v>350</v>
      </c>
      <c r="J2221" s="16">
        <v>2.0</v>
      </c>
      <c r="K2221" s="21">
        <v>349.0</v>
      </c>
      <c r="L2221" s="21">
        <v>226.0</v>
      </c>
      <c r="M2221" s="21">
        <v>286.0</v>
      </c>
      <c r="N2221" s="18" t="s">
        <v>26</v>
      </c>
      <c r="O2221" s="13" t="s">
        <v>494</v>
      </c>
      <c r="P2221" s="5" t="s">
        <v>26</v>
      </c>
      <c r="Q2221" s="5" t="s">
        <v>276</v>
      </c>
      <c r="R2221" s="5" t="s">
        <v>57</v>
      </c>
      <c r="S2221" s="5" t="s">
        <v>47</v>
      </c>
      <c r="T2221" s="5" t="s">
        <v>26</v>
      </c>
      <c r="U2221" s="5" t="s">
        <v>26</v>
      </c>
    </row>
    <row r="2222" hidden="1">
      <c r="A2222" s="15" t="str">
        <f t="shared" si="344"/>
        <v>S03:3b</v>
      </c>
      <c r="B2222" s="15" t="s">
        <v>1086</v>
      </c>
      <c r="C2222" s="15">
        <v>0.0</v>
      </c>
      <c r="D2222" s="15">
        <v>3.0</v>
      </c>
      <c r="E2222" s="15">
        <v>3.0</v>
      </c>
      <c r="F2222" s="8" t="s">
        <v>7</v>
      </c>
      <c r="G2222" s="8" t="s">
        <v>23</v>
      </c>
      <c r="H2222" s="15" t="s">
        <v>278</v>
      </c>
      <c r="I2222" t="s">
        <v>1137</v>
      </c>
      <c r="J2222" s="16">
        <v>1.0</v>
      </c>
      <c r="K2222" s="21">
        <v>218.0</v>
      </c>
      <c r="L2222" s="21">
        <v>-139.0</v>
      </c>
      <c r="M2222" s="21">
        <v>39.0</v>
      </c>
      <c r="N2222" s="18" t="s">
        <v>26</v>
      </c>
      <c r="O2222" s="13" t="s">
        <v>1138</v>
      </c>
      <c r="P2222" s="5" t="s">
        <v>57</v>
      </c>
      <c r="Q2222" s="5" t="s">
        <v>57</v>
      </c>
      <c r="R2222" s="5" t="s">
        <v>26</v>
      </c>
      <c r="S2222" s="5" t="s">
        <v>26</v>
      </c>
      <c r="T2222" s="5" t="s">
        <v>37</v>
      </c>
      <c r="U2222" s="5" t="s">
        <v>26</v>
      </c>
    </row>
    <row r="2223" hidden="1">
      <c r="A2223" s="15" t="str">
        <f t="shared" si="344"/>
        <v>S03:3c</v>
      </c>
      <c r="B2223" s="15" t="s">
        <v>1086</v>
      </c>
      <c r="C2223" s="15">
        <v>0.0</v>
      </c>
      <c r="D2223" s="15">
        <v>3.0</v>
      </c>
      <c r="E2223" s="15">
        <v>3.0</v>
      </c>
      <c r="F2223" s="8" t="s">
        <v>8</v>
      </c>
      <c r="G2223" s="8" t="s">
        <v>22</v>
      </c>
      <c r="H2223" s="15" t="s">
        <v>93</v>
      </c>
      <c r="I2223" t="s">
        <v>730</v>
      </c>
      <c r="J2223" s="16">
        <v>18.0</v>
      </c>
      <c r="K2223" s="21">
        <v>-63.0</v>
      </c>
      <c r="L2223" s="21">
        <v>-101.0</v>
      </c>
      <c r="M2223" s="21">
        <v>-82.0</v>
      </c>
      <c r="N2223" s="18" t="s">
        <v>26</v>
      </c>
      <c r="O2223" s="13" t="s">
        <v>287</v>
      </c>
      <c r="P2223" s="5" t="s">
        <v>37</v>
      </c>
      <c r="Q2223" s="5" t="s">
        <v>276</v>
      </c>
      <c r="R2223" s="5" t="s">
        <v>276</v>
      </c>
      <c r="S2223" s="5" t="s">
        <v>26</v>
      </c>
      <c r="T2223" s="5" t="s">
        <v>26</v>
      </c>
      <c r="U2223" s="5" t="s">
        <v>26</v>
      </c>
    </row>
    <row r="2224" hidden="1">
      <c r="A2224" s="15" t="str">
        <f t="shared" si="344"/>
        <v>S03:3d</v>
      </c>
      <c r="B2224" s="15" t="s">
        <v>1086</v>
      </c>
      <c r="C2224" s="15">
        <v>0.0</v>
      </c>
      <c r="D2224" s="15">
        <v>3.0</v>
      </c>
      <c r="E2224" s="15">
        <v>3.0</v>
      </c>
      <c r="F2224" s="8" t="s">
        <v>9</v>
      </c>
      <c r="G2224" s="8" t="s">
        <v>23</v>
      </c>
      <c r="H2224" s="15" t="s">
        <v>92</v>
      </c>
      <c r="I2224" t="s">
        <v>563</v>
      </c>
      <c r="J2224" s="16">
        <v>0.0</v>
      </c>
      <c r="K2224" s="21">
        <v>-139.0</v>
      </c>
      <c r="L2224" s="21">
        <v>-178.0</v>
      </c>
      <c r="M2224" s="21">
        <v>-160.0</v>
      </c>
      <c r="N2224" s="18" t="s">
        <v>281</v>
      </c>
      <c r="O2224" s="13" t="s">
        <v>1139</v>
      </c>
      <c r="P2224" s="5" t="s">
        <v>57</v>
      </c>
      <c r="Q2224" s="5" t="s">
        <v>276</v>
      </c>
      <c r="R2224" s="5" t="s">
        <v>276</v>
      </c>
      <c r="S2224" s="5" t="s">
        <v>47</v>
      </c>
      <c r="T2224" s="5" t="s">
        <v>26</v>
      </c>
      <c r="U2224" s="5" t="s">
        <v>26</v>
      </c>
    </row>
    <row r="2225" hidden="1">
      <c r="A2225" s="15" t="str">
        <f t="shared" si="344"/>
        <v>S03:3e</v>
      </c>
      <c r="B2225" s="15" t="s">
        <v>1086</v>
      </c>
      <c r="C2225" s="15">
        <v>0.0</v>
      </c>
      <c r="D2225" s="15">
        <v>3.0</v>
      </c>
      <c r="E2225" s="15">
        <v>3.0</v>
      </c>
      <c r="F2225" s="8" t="s">
        <v>10</v>
      </c>
      <c r="G2225" s="8" t="s">
        <v>22</v>
      </c>
      <c r="H2225" s="15" t="s">
        <v>93</v>
      </c>
      <c r="I2225" t="s">
        <v>1140</v>
      </c>
      <c r="J2225" s="16">
        <v>11.0</v>
      </c>
      <c r="K2225" s="21">
        <v>-213.0</v>
      </c>
      <c r="L2225" s="21">
        <v>-256.0</v>
      </c>
      <c r="M2225" s="21">
        <v>-234.0</v>
      </c>
      <c r="N2225" s="18" t="s">
        <v>26</v>
      </c>
      <c r="O2225" s="13" t="s">
        <v>379</v>
      </c>
      <c r="P2225" s="5" t="s">
        <v>57</v>
      </c>
      <c r="Q2225" s="5" t="s">
        <v>276</v>
      </c>
      <c r="R2225" s="5" t="s">
        <v>276</v>
      </c>
      <c r="S2225" s="5" t="s">
        <v>57</v>
      </c>
      <c r="T2225" s="5" t="s">
        <v>26</v>
      </c>
      <c r="U2225" s="5" t="s">
        <v>26</v>
      </c>
    </row>
    <row r="2226" hidden="1">
      <c r="A2226" s="15" t="str">
        <f>if(OR(G2226="Secondary Relay",G2226="Prime Relay",G2226="Citadel Class Relay"),F2226,join("",if(B2226="East Rim","E",if(B2226="South Rim","S",if(B2226="West Rim","W","N"))),C2226,D2226,":",E2226,if(F2226="S","",F2226)))</f>
        <v>S03:3</v>
      </c>
      <c r="B2226" s="15" t="s">
        <v>1086</v>
      </c>
      <c r="C2226" s="15">
        <v>0.0</v>
      </c>
      <c r="D2226" s="15">
        <v>3.0</v>
      </c>
      <c r="E2226" s="15">
        <v>3.0</v>
      </c>
      <c r="F2226" s="8" t="s">
        <v>302</v>
      </c>
      <c r="G2226" s="8" t="s">
        <v>303</v>
      </c>
      <c r="H2226" s="15" t="s">
        <v>278</v>
      </c>
      <c r="I2226" s="8" t="s">
        <v>687</v>
      </c>
      <c r="J2226" s="16"/>
      <c r="K2226" s="21"/>
      <c r="L2226" s="21"/>
      <c r="M2226" s="21"/>
      <c r="N2226" s="18"/>
      <c r="O2226" s="13"/>
      <c r="P2226" s="5" t="s">
        <v>57</v>
      </c>
      <c r="Q2226" s="5" t="s">
        <v>57</v>
      </c>
      <c r="R2226" s="5" t="s">
        <v>37</v>
      </c>
      <c r="S2226" s="5" t="s">
        <v>47</v>
      </c>
      <c r="T2226" s="5" t="s">
        <v>26</v>
      </c>
      <c r="U2226" s="5" t="s">
        <v>26</v>
      </c>
    </row>
    <row r="2227" hidden="1">
      <c r="A2227" s="15" t="str">
        <f>if(OR(G2227="Secondary Relay",G2227="Prime Relay"),F2227,join("",if(B2227="East Rim","E",if(B2227="South Rim","S",if(B2227="West Rim","W","N"))),C2227,D2227,":",E2227,if(F2227="S","",F2227)))</f>
        <v>S03:4a</v>
      </c>
      <c r="B2227" s="15" t="s">
        <v>1086</v>
      </c>
      <c r="C2227" s="15">
        <v>0.0</v>
      </c>
      <c r="D2227" s="15">
        <v>3.0</v>
      </c>
      <c r="E2227" s="15">
        <v>4.0</v>
      </c>
      <c r="F2227" s="8" t="s">
        <v>6</v>
      </c>
      <c r="G2227" s="8" t="s">
        <v>22</v>
      </c>
      <c r="H2227" s="15" t="s">
        <v>87</v>
      </c>
      <c r="I2227" t="s">
        <v>416</v>
      </c>
      <c r="J2227" s="16">
        <v>7.0</v>
      </c>
      <c r="K2227" s="21">
        <v>-107.0</v>
      </c>
      <c r="L2227" s="21">
        <v>-140.0</v>
      </c>
      <c r="M2227" s="21">
        <v>-124.0</v>
      </c>
      <c r="N2227" s="18" t="s">
        <v>26</v>
      </c>
      <c r="O2227" s="13" t="s">
        <v>379</v>
      </c>
      <c r="P2227" s="5" t="s">
        <v>37</v>
      </c>
      <c r="Q2227" s="5" t="s">
        <v>37</v>
      </c>
      <c r="R2227" s="5" t="s">
        <v>311</v>
      </c>
      <c r="S2227" s="5" t="s">
        <v>276</v>
      </c>
      <c r="T2227" s="5" t="s">
        <v>47</v>
      </c>
      <c r="U2227" s="5" t="s">
        <v>26</v>
      </c>
    </row>
    <row r="2228" hidden="1">
      <c r="A2228" s="15" t="str">
        <f>if(OR(G2228="Secondary Relay",G2228="Prime Relay",G2228="Citadel Class Relay"),F2228,join("",if(B2228="East Rim","E",if(B2228="South Rim","S",if(B2228="West Rim","W","N"))),C2228,D2228,":",E2228,if(F2228="S","",F2228)))</f>
        <v>S03:4</v>
      </c>
      <c r="B2228" s="15" t="s">
        <v>1086</v>
      </c>
      <c r="C2228" s="15">
        <v>0.0</v>
      </c>
      <c r="D2228" s="15">
        <v>3.0</v>
      </c>
      <c r="E2228" s="15">
        <v>4.0</v>
      </c>
      <c r="F2228" s="8" t="s">
        <v>302</v>
      </c>
      <c r="G2228" s="8" t="s">
        <v>303</v>
      </c>
      <c r="H2228" s="15" t="s">
        <v>278</v>
      </c>
      <c r="I2228" s="8" t="s">
        <v>981</v>
      </c>
      <c r="J2228" s="16"/>
      <c r="K2228" s="21"/>
      <c r="L2228" s="21"/>
      <c r="M2228" s="21"/>
      <c r="N2228" s="18"/>
      <c r="O2228" s="13"/>
      <c r="P2228" s="5" t="s">
        <v>276</v>
      </c>
      <c r="Q2228" s="5" t="s">
        <v>57</v>
      </c>
      <c r="R2228" s="5" t="s">
        <v>276</v>
      </c>
      <c r="S2228" s="5" t="s">
        <v>276</v>
      </c>
      <c r="T2228" s="5" t="s">
        <v>37</v>
      </c>
      <c r="U2228" s="5" t="s">
        <v>26</v>
      </c>
    </row>
    <row r="2229" hidden="1">
      <c r="A2229" s="15" t="str">
        <f t="shared" ref="A2229:A2234" si="345">if(OR(G2229="Secondary Relay",G2229="Prime Relay"),F2229,join("",if(B2229="East Rim","E",if(B2229="South Rim","S",if(B2229="West Rim","W","N"))),C2229,D2229,":",E2229,if(F2229="S","",F2229)))</f>
        <v>S03:5a</v>
      </c>
      <c r="B2229" s="15" t="s">
        <v>1086</v>
      </c>
      <c r="C2229" s="15">
        <v>0.0</v>
      </c>
      <c r="D2229" s="15">
        <v>3.0</v>
      </c>
      <c r="E2229" s="15">
        <v>5.0</v>
      </c>
      <c r="F2229" s="8" t="s">
        <v>6</v>
      </c>
      <c r="G2229" s="8" t="s">
        <v>23</v>
      </c>
      <c r="H2229" s="15" t="s">
        <v>288</v>
      </c>
      <c r="I2229" t="s">
        <v>624</v>
      </c>
      <c r="J2229" s="16">
        <v>0.0</v>
      </c>
      <c r="K2229" s="21">
        <v>791.0</v>
      </c>
      <c r="L2229" s="21">
        <v>774.0</v>
      </c>
      <c r="M2229" s="21">
        <v>785.0</v>
      </c>
      <c r="N2229" s="18" t="s">
        <v>26</v>
      </c>
      <c r="O2229" s="13" t="s">
        <v>417</v>
      </c>
      <c r="P2229" s="5" t="s">
        <v>276</v>
      </c>
      <c r="Q2229" s="5" t="s">
        <v>26</v>
      </c>
      <c r="R2229" s="5" t="s">
        <v>276</v>
      </c>
      <c r="S2229" s="5" t="s">
        <v>26</v>
      </c>
      <c r="T2229" s="5" t="s">
        <v>26</v>
      </c>
      <c r="U2229" s="5" t="s">
        <v>37</v>
      </c>
    </row>
    <row r="2230" hidden="1">
      <c r="A2230" s="15" t="str">
        <f t="shared" si="345"/>
        <v>S03:5b</v>
      </c>
      <c r="B2230" s="15" t="s">
        <v>1086</v>
      </c>
      <c r="C2230" s="15">
        <v>0.0</v>
      </c>
      <c r="D2230" s="15">
        <v>3.0</v>
      </c>
      <c r="E2230" s="15">
        <v>5.0</v>
      </c>
      <c r="F2230" s="8" t="s">
        <v>7</v>
      </c>
      <c r="G2230" s="8" t="s">
        <v>23</v>
      </c>
      <c r="H2230" s="15" t="s">
        <v>92</v>
      </c>
      <c r="I2230" t="s">
        <v>1141</v>
      </c>
      <c r="J2230" s="16">
        <v>0.0</v>
      </c>
      <c r="K2230" s="21">
        <v>-51.0</v>
      </c>
      <c r="L2230" s="21">
        <v>-90.0</v>
      </c>
      <c r="M2230" s="21">
        <v>-69.0</v>
      </c>
      <c r="N2230" s="18" t="s">
        <v>281</v>
      </c>
      <c r="O2230" s="13" t="s">
        <v>419</v>
      </c>
      <c r="P2230" s="5" t="s">
        <v>57</v>
      </c>
      <c r="Q2230" s="5" t="s">
        <v>57</v>
      </c>
      <c r="R2230" s="5" t="s">
        <v>57</v>
      </c>
      <c r="S2230" s="5" t="s">
        <v>57</v>
      </c>
      <c r="T2230" s="5" t="s">
        <v>26</v>
      </c>
      <c r="U2230" s="5" t="s">
        <v>26</v>
      </c>
    </row>
    <row r="2231" hidden="1">
      <c r="A2231" s="15" t="str">
        <f t="shared" si="345"/>
        <v>S03:5c</v>
      </c>
      <c r="B2231" s="15" t="s">
        <v>1086</v>
      </c>
      <c r="C2231" s="15">
        <v>0.0</v>
      </c>
      <c r="D2231" s="15">
        <v>3.0</v>
      </c>
      <c r="E2231" s="15">
        <v>5.0</v>
      </c>
      <c r="F2231" s="8" t="s">
        <v>8</v>
      </c>
      <c r="G2231" s="8" t="s">
        <v>22</v>
      </c>
      <c r="H2231" s="15" t="s">
        <v>91</v>
      </c>
      <c r="I2231" t="s">
        <v>670</v>
      </c>
      <c r="J2231" s="16">
        <v>20.0</v>
      </c>
      <c r="K2231" s="21">
        <v>-51.0</v>
      </c>
      <c r="L2231" s="21">
        <v>-88.0</v>
      </c>
      <c r="M2231" s="21">
        <v>-71.0</v>
      </c>
      <c r="N2231" s="18" t="s">
        <v>26</v>
      </c>
      <c r="O2231" s="13" t="s">
        <v>415</v>
      </c>
      <c r="P2231" s="5" t="s">
        <v>57</v>
      </c>
      <c r="Q2231" s="5" t="s">
        <v>57</v>
      </c>
      <c r="R2231" s="5" t="s">
        <v>57</v>
      </c>
      <c r="S2231" s="5" t="s">
        <v>311</v>
      </c>
      <c r="T2231" s="5" t="s">
        <v>276</v>
      </c>
      <c r="U2231" s="5" t="s">
        <v>26</v>
      </c>
    </row>
    <row r="2232" hidden="1">
      <c r="A2232" s="15" t="str">
        <f t="shared" si="345"/>
        <v>S03:5d</v>
      </c>
      <c r="B2232" s="15" t="s">
        <v>1086</v>
      </c>
      <c r="C2232" s="15">
        <v>0.0</v>
      </c>
      <c r="D2232" s="15">
        <v>3.0</v>
      </c>
      <c r="E2232" s="15">
        <v>5.0</v>
      </c>
      <c r="F2232" s="8" t="s">
        <v>9</v>
      </c>
      <c r="G2232" s="8" t="s">
        <v>22</v>
      </c>
      <c r="H2232" s="15" t="s">
        <v>92</v>
      </c>
      <c r="I2232" t="s">
        <v>385</v>
      </c>
      <c r="J2232" s="16">
        <v>1.0</v>
      </c>
      <c r="K2232" s="21">
        <v>-81.0</v>
      </c>
      <c r="L2232" s="21">
        <v>-134.0</v>
      </c>
      <c r="M2232" s="21">
        <v>-106.0</v>
      </c>
      <c r="N2232" s="18" t="s">
        <v>26</v>
      </c>
      <c r="O2232" s="13" t="s">
        <v>386</v>
      </c>
      <c r="P2232" s="5" t="s">
        <v>276</v>
      </c>
      <c r="Q2232" s="5" t="s">
        <v>276</v>
      </c>
      <c r="R2232" s="5" t="s">
        <v>57</v>
      </c>
      <c r="S2232" s="5" t="s">
        <v>47</v>
      </c>
      <c r="T2232" s="5" t="s">
        <v>37</v>
      </c>
      <c r="U2232" s="5" t="s">
        <v>26</v>
      </c>
    </row>
    <row r="2233" hidden="1">
      <c r="A2233" s="15" t="str">
        <f t="shared" si="345"/>
        <v>S03:5e</v>
      </c>
      <c r="B2233" s="15" t="s">
        <v>1086</v>
      </c>
      <c r="C2233" s="15">
        <v>0.0</v>
      </c>
      <c r="D2233" s="15">
        <v>3.0</v>
      </c>
      <c r="E2233" s="15">
        <v>5.0</v>
      </c>
      <c r="F2233" s="8" t="s">
        <v>10</v>
      </c>
      <c r="G2233" s="8" t="s">
        <v>22</v>
      </c>
      <c r="H2233" s="15" t="s">
        <v>92</v>
      </c>
      <c r="I2233" t="s">
        <v>456</v>
      </c>
      <c r="J2233" s="16">
        <v>2.0</v>
      </c>
      <c r="K2233" s="21">
        <v>-146.0</v>
      </c>
      <c r="L2233" s="21">
        <v>-158.0</v>
      </c>
      <c r="M2233" s="21">
        <v>-152.0</v>
      </c>
      <c r="N2233" s="18" t="s">
        <v>26</v>
      </c>
      <c r="O2233" s="13" t="s">
        <v>315</v>
      </c>
      <c r="P2233" s="5" t="s">
        <v>276</v>
      </c>
      <c r="Q2233" s="5" t="s">
        <v>57</v>
      </c>
      <c r="R2233" s="5" t="s">
        <v>311</v>
      </c>
      <c r="S2233" s="5" t="s">
        <v>57</v>
      </c>
      <c r="T2233" s="5" t="s">
        <v>26</v>
      </c>
      <c r="U2233" s="5" t="s">
        <v>26</v>
      </c>
    </row>
    <row r="2234" hidden="1">
      <c r="A2234" s="15" t="str">
        <f t="shared" si="345"/>
        <v>S03:5f</v>
      </c>
      <c r="B2234" s="15" t="s">
        <v>1086</v>
      </c>
      <c r="C2234" s="15">
        <v>0.0</v>
      </c>
      <c r="D2234" s="15">
        <v>3.0</v>
      </c>
      <c r="E2234" s="15">
        <v>5.0</v>
      </c>
      <c r="F2234" s="8" t="s">
        <v>11</v>
      </c>
      <c r="G2234" s="8" t="s">
        <v>22</v>
      </c>
      <c r="H2234" s="15" t="s">
        <v>91</v>
      </c>
      <c r="I2234" t="s">
        <v>1142</v>
      </c>
      <c r="J2234" s="16">
        <v>12.0</v>
      </c>
      <c r="K2234" s="21">
        <v>-221.0</v>
      </c>
      <c r="L2234" s="21">
        <v>-250.0</v>
      </c>
      <c r="M2234" s="21">
        <v>-236.0</v>
      </c>
      <c r="N2234" s="18" t="s">
        <v>26</v>
      </c>
      <c r="O2234" s="13" t="s">
        <v>415</v>
      </c>
      <c r="P2234" s="5" t="s">
        <v>57</v>
      </c>
      <c r="Q2234" s="5" t="s">
        <v>276</v>
      </c>
      <c r="R2234" s="5" t="s">
        <v>57</v>
      </c>
      <c r="S2234" s="5" t="s">
        <v>311</v>
      </c>
      <c r="T2234" s="5" t="s">
        <v>26</v>
      </c>
      <c r="U2234" s="5" t="s">
        <v>26</v>
      </c>
    </row>
    <row r="2235" hidden="1">
      <c r="A2235" s="15" t="str">
        <f>if(OR(G2235="Secondary Relay",G2235="Prime Relay",G2235="Citadel Class Relay"),F2235,join("",if(B2235="East Rim","E",if(B2235="South Rim","S",if(B2235="West Rim","W","N"))),C2235,D2235,":",E2235,if(F2235="S","",F2235)))</f>
        <v>S03:5</v>
      </c>
      <c r="B2235" s="15" t="s">
        <v>1086</v>
      </c>
      <c r="C2235" s="15">
        <v>0.0</v>
      </c>
      <c r="D2235" s="15">
        <v>3.0</v>
      </c>
      <c r="E2235" s="15">
        <v>5.0</v>
      </c>
      <c r="F2235" s="8" t="s">
        <v>302</v>
      </c>
      <c r="G2235" s="8" t="s">
        <v>303</v>
      </c>
      <c r="H2235" s="15" t="s">
        <v>278</v>
      </c>
      <c r="I2235" s="8" t="s">
        <v>330</v>
      </c>
      <c r="J2235" s="16"/>
      <c r="K2235" s="21"/>
      <c r="L2235" s="21"/>
      <c r="M2235" s="21"/>
      <c r="N2235" s="18"/>
      <c r="O2235" s="13"/>
      <c r="P2235" s="5" t="s">
        <v>57</v>
      </c>
      <c r="Q2235" s="5" t="s">
        <v>57</v>
      </c>
      <c r="R2235" s="5" t="s">
        <v>26</v>
      </c>
      <c r="S2235" s="5" t="s">
        <v>311</v>
      </c>
      <c r="T2235" s="5" t="s">
        <v>26</v>
      </c>
      <c r="U2235" s="5" t="s">
        <v>26</v>
      </c>
    </row>
    <row r="2236" hidden="1">
      <c r="A2236" s="15" t="str">
        <f t="shared" ref="A2236:A2241" si="346">if(OR(G2236="Secondary Relay",G2236="Prime Relay"),F2236,join("",if(B2236="East Rim","E",if(B2236="South Rim","S",if(B2236="West Rim","W","N"))),C2236,D2236,":",E2236,if(F2236="S","",F2236)))</f>
        <v>S04:0a</v>
      </c>
      <c r="B2236" s="15" t="s">
        <v>1086</v>
      </c>
      <c r="C2236" s="15">
        <v>0.0</v>
      </c>
      <c r="D2236" s="15">
        <v>4.0</v>
      </c>
      <c r="E2236" s="15">
        <v>0.0</v>
      </c>
      <c r="F2236" s="8" t="s">
        <v>6</v>
      </c>
      <c r="G2236" s="8" t="s">
        <v>23</v>
      </c>
      <c r="H2236" s="15" t="s">
        <v>278</v>
      </c>
      <c r="I2236" t="s">
        <v>748</v>
      </c>
      <c r="J2236" s="16">
        <v>0.0</v>
      </c>
      <c r="K2236" s="21">
        <v>193.0</v>
      </c>
      <c r="L2236" s="21">
        <v>173.0</v>
      </c>
      <c r="M2236" s="21">
        <v>184.0</v>
      </c>
      <c r="N2236" s="18" t="s">
        <v>26</v>
      </c>
      <c r="O2236" s="13" t="s">
        <v>567</v>
      </c>
      <c r="P2236" s="5" t="s">
        <v>57</v>
      </c>
      <c r="Q2236" s="5" t="s">
        <v>57</v>
      </c>
      <c r="R2236" s="5" t="s">
        <v>57</v>
      </c>
      <c r="S2236" s="5" t="s">
        <v>26</v>
      </c>
      <c r="T2236" s="5" t="s">
        <v>37</v>
      </c>
      <c r="U2236" s="5" t="s">
        <v>57</v>
      </c>
    </row>
    <row r="2237" hidden="1">
      <c r="A2237" s="15" t="str">
        <f t="shared" si="346"/>
        <v>S04:0b</v>
      </c>
      <c r="B2237" s="15" t="s">
        <v>1086</v>
      </c>
      <c r="C2237" s="15">
        <v>0.0</v>
      </c>
      <c r="D2237" s="15">
        <v>4.0</v>
      </c>
      <c r="E2237" s="15">
        <v>0.0</v>
      </c>
      <c r="F2237" s="8" t="s">
        <v>7</v>
      </c>
      <c r="G2237" s="8" t="s">
        <v>23</v>
      </c>
      <c r="H2237" s="15" t="s">
        <v>87</v>
      </c>
      <c r="I2237" t="s">
        <v>593</v>
      </c>
      <c r="J2237" s="16">
        <v>1.0</v>
      </c>
      <c r="K2237" s="21">
        <v>68.0</v>
      </c>
      <c r="L2237" s="21">
        <v>43.0</v>
      </c>
      <c r="M2237" s="21">
        <v>57.0</v>
      </c>
      <c r="N2237" s="18">
        <v>0.97</v>
      </c>
      <c r="O2237" s="13" t="s">
        <v>297</v>
      </c>
      <c r="P2237" s="5" t="s">
        <v>57</v>
      </c>
      <c r="Q2237" s="5" t="s">
        <v>276</v>
      </c>
      <c r="R2237" s="5" t="s">
        <v>57</v>
      </c>
      <c r="S2237" s="5" t="s">
        <v>57</v>
      </c>
      <c r="T2237" s="5" t="s">
        <v>26</v>
      </c>
      <c r="U2237" s="5" t="s">
        <v>26</v>
      </c>
    </row>
    <row r="2238" hidden="1">
      <c r="A2238" s="15" t="str">
        <f t="shared" si="346"/>
        <v>S04:0c</v>
      </c>
      <c r="B2238" s="15" t="s">
        <v>1086</v>
      </c>
      <c r="C2238" s="15">
        <v>0.0</v>
      </c>
      <c r="D2238" s="15">
        <v>4.0</v>
      </c>
      <c r="E2238" s="15">
        <v>0.0</v>
      </c>
      <c r="F2238" s="8" t="s">
        <v>8</v>
      </c>
      <c r="G2238" s="15" t="s">
        <v>24</v>
      </c>
      <c r="H2238" s="15" t="s">
        <v>87</v>
      </c>
      <c r="I2238" t="s">
        <v>655</v>
      </c>
      <c r="J2238" s="16">
        <v>1.0</v>
      </c>
      <c r="K2238" s="21">
        <v>49.0</v>
      </c>
      <c r="L2238" s="21">
        <v>11.0</v>
      </c>
      <c r="M2238" s="21">
        <v>30.0</v>
      </c>
      <c r="N2238" s="18">
        <v>0.88</v>
      </c>
      <c r="O2238" s="13" t="s">
        <v>287</v>
      </c>
      <c r="P2238" s="5" t="s">
        <v>57</v>
      </c>
      <c r="Q2238" s="5" t="s">
        <v>276</v>
      </c>
      <c r="R2238" s="5" t="s">
        <v>57</v>
      </c>
      <c r="S2238" s="5" t="s">
        <v>26</v>
      </c>
      <c r="T2238" s="5" t="s">
        <v>26</v>
      </c>
      <c r="U2238" s="5" t="s">
        <v>26</v>
      </c>
    </row>
    <row r="2239" hidden="1">
      <c r="A2239" s="15" t="str">
        <f t="shared" si="346"/>
        <v>S04:0d</v>
      </c>
      <c r="B2239" s="15" t="s">
        <v>1086</v>
      </c>
      <c r="C2239" s="15">
        <v>0.0</v>
      </c>
      <c r="D2239" s="15">
        <v>4.0</v>
      </c>
      <c r="E2239" s="15">
        <v>0.0</v>
      </c>
      <c r="F2239" s="8" t="s">
        <v>9</v>
      </c>
      <c r="G2239" s="15" t="s">
        <v>22</v>
      </c>
      <c r="H2239" s="15" t="s">
        <v>92</v>
      </c>
      <c r="I2239" t="s">
        <v>456</v>
      </c>
      <c r="J2239" s="16">
        <v>3.0</v>
      </c>
      <c r="K2239" s="21">
        <v>-68.0</v>
      </c>
      <c r="L2239" s="21">
        <v>-141.0</v>
      </c>
      <c r="M2239" s="21">
        <v>-106.0</v>
      </c>
      <c r="N2239" s="18" t="s">
        <v>26</v>
      </c>
      <c r="O2239" s="13" t="s">
        <v>293</v>
      </c>
      <c r="P2239" s="5" t="s">
        <v>57</v>
      </c>
      <c r="Q2239" s="5" t="s">
        <v>276</v>
      </c>
      <c r="R2239" s="5" t="s">
        <v>26</v>
      </c>
      <c r="S2239" s="5" t="s">
        <v>57</v>
      </c>
      <c r="T2239" s="5" t="s">
        <v>26</v>
      </c>
      <c r="U2239" s="5" t="s">
        <v>26</v>
      </c>
    </row>
    <row r="2240" hidden="1">
      <c r="A2240" s="15" t="str">
        <f t="shared" si="346"/>
        <v>S04:0e</v>
      </c>
      <c r="B2240" s="15" t="s">
        <v>1086</v>
      </c>
      <c r="C2240" s="15">
        <v>0.0</v>
      </c>
      <c r="D2240" s="15">
        <v>4.0</v>
      </c>
      <c r="E2240" s="15">
        <v>0.0</v>
      </c>
      <c r="F2240" s="8" t="s">
        <v>10</v>
      </c>
      <c r="G2240" s="8" t="s">
        <v>22</v>
      </c>
      <c r="H2240" s="15" t="s">
        <v>92</v>
      </c>
      <c r="I2240" t="s">
        <v>328</v>
      </c>
      <c r="J2240" s="16">
        <v>2.0</v>
      </c>
      <c r="K2240" s="21">
        <v>-124.0</v>
      </c>
      <c r="L2240" s="21">
        <v>-147.0</v>
      </c>
      <c r="M2240" s="21">
        <v>-135.0</v>
      </c>
      <c r="N2240" s="18" t="s">
        <v>26</v>
      </c>
      <c r="O2240" s="13" t="s">
        <v>275</v>
      </c>
      <c r="P2240" s="5" t="s">
        <v>276</v>
      </c>
      <c r="Q2240" s="5" t="s">
        <v>276</v>
      </c>
      <c r="R2240" s="5" t="s">
        <v>37</v>
      </c>
      <c r="S2240" s="5" t="s">
        <v>57</v>
      </c>
      <c r="T2240" s="5" t="s">
        <v>37</v>
      </c>
      <c r="U2240" s="5" t="s">
        <v>26</v>
      </c>
    </row>
    <row r="2241" hidden="1">
      <c r="A2241" s="23" t="str">
        <f t="shared" si="346"/>
        <v>S04:0f</v>
      </c>
      <c r="B2241" s="15" t="s">
        <v>1086</v>
      </c>
      <c r="C2241" s="15">
        <v>0.0</v>
      </c>
      <c r="D2241" s="15">
        <v>4.0</v>
      </c>
      <c r="E2241" s="15">
        <v>0.0</v>
      </c>
      <c r="F2241" s="8" t="s">
        <v>11</v>
      </c>
      <c r="G2241" s="8" t="s">
        <v>22</v>
      </c>
      <c r="H2241" s="15" t="s">
        <v>88</v>
      </c>
      <c r="I2241" t="s">
        <v>385</v>
      </c>
      <c r="J2241" s="16">
        <v>2.0</v>
      </c>
      <c r="K2241" s="21">
        <v>-205.0</v>
      </c>
      <c r="L2241" s="21">
        <v>-220.0</v>
      </c>
      <c r="M2241" s="21">
        <v>-211.0</v>
      </c>
      <c r="N2241" s="18" t="s">
        <v>26</v>
      </c>
      <c r="O2241" s="13" t="s">
        <v>386</v>
      </c>
      <c r="P2241" s="5" t="s">
        <v>26</v>
      </c>
      <c r="Q2241" s="5" t="s">
        <v>276</v>
      </c>
      <c r="R2241" s="5" t="s">
        <v>57</v>
      </c>
      <c r="S2241" s="5" t="s">
        <v>47</v>
      </c>
      <c r="T2241" s="5" t="s">
        <v>26</v>
      </c>
      <c r="U2241" s="5" t="s">
        <v>26</v>
      </c>
    </row>
    <row r="2242" hidden="1">
      <c r="A2242" s="15" t="str">
        <f t="shared" ref="A2242:A2243" si="347">if(OR(G2242="Secondary Relay",G2242="Prime Relay",G2242="Citadel Class Relay"),F2242,join("",if(B2242="East Rim","E",if(B2242="South Rim","S",if(B2242="West Rim","W","N"))),C2242,D2242,":",E2242,if(F2242="S","",F2242)))</f>
        <v>S04:0</v>
      </c>
      <c r="B2242" s="15" t="s">
        <v>1086</v>
      </c>
      <c r="C2242" s="15">
        <v>0.0</v>
      </c>
      <c r="D2242" s="15">
        <v>4.0</v>
      </c>
      <c r="E2242" s="15">
        <v>0.0</v>
      </c>
      <c r="F2242" s="8" t="s">
        <v>302</v>
      </c>
      <c r="G2242" s="8" t="s">
        <v>303</v>
      </c>
      <c r="H2242" s="15" t="s">
        <v>278</v>
      </c>
      <c r="I2242" s="8" t="s">
        <v>606</v>
      </c>
      <c r="J2242" s="16"/>
      <c r="K2242" s="21"/>
      <c r="L2242" s="21"/>
      <c r="M2242" s="21"/>
      <c r="N2242" s="18"/>
      <c r="O2242" s="13"/>
      <c r="P2242" s="5" t="s">
        <v>37</v>
      </c>
      <c r="Q2242" s="5" t="s">
        <v>57</v>
      </c>
      <c r="R2242" s="5" t="s">
        <v>57</v>
      </c>
      <c r="S2242" s="5" t="s">
        <v>26</v>
      </c>
      <c r="T2242" s="5" t="s">
        <v>47</v>
      </c>
      <c r="U2242" s="5" t="s">
        <v>26</v>
      </c>
    </row>
    <row r="2243" hidden="1">
      <c r="A2243" s="15" t="str">
        <f t="shared" si="347"/>
        <v>S04 Secondary Relay</v>
      </c>
      <c r="B2243" s="15" t="s">
        <v>1086</v>
      </c>
      <c r="C2243" s="15">
        <v>0.0</v>
      </c>
      <c r="D2243" s="15">
        <v>4.0</v>
      </c>
      <c r="E2243" s="15">
        <v>0.0</v>
      </c>
      <c r="F2243" s="8" t="s">
        <v>1143</v>
      </c>
      <c r="G2243" s="8" t="s">
        <v>300</v>
      </c>
      <c r="H2243" s="15"/>
      <c r="I2243" s="8" t="s">
        <v>819</v>
      </c>
      <c r="J2243" s="16"/>
      <c r="K2243" s="21"/>
      <c r="L2243" s="21"/>
      <c r="M2243" s="21"/>
      <c r="N2243" s="18"/>
      <c r="O2243" s="13"/>
      <c r="P2243" s="15"/>
      <c r="Q2243" s="15"/>
      <c r="R2243" s="15"/>
      <c r="S2243" s="15"/>
      <c r="T2243" s="15"/>
      <c r="U2243" s="15"/>
    </row>
    <row r="2244" hidden="1">
      <c r="A2244" s="15" t="str">
        <f>if(OR(G2244="Secondary Relay",G2244="Prime Relay"),F2244,join("",if(B2244="East Rim","E",if(B2244="South Rim","S",if(B2244="West Rim","W","N"))),C2244,D2244,":",E2244,if(F2244="S","",F2244)))</f>
        <v>S04:1a</v>
      </c>
      <c r="B2244" s="15" t="s">
        <v>1086</v>
      </c>
      <c r="C2244" s="15">
        <v>0.0</v>
      </c>
      <c r="D2244" s="15">
        <v>4.0</v>
      </c>
      <c r="E2244" s="15">
        <v>1.0</v>
      </c>
      <c r="F2244" s="8" t="s">
        <v>6</v>
      </c>
      <c r="G2244" s="8" t="s">
        <v>23</v>
      </c>
      <c r="H2244" s="15" t="s">
        <v>87</v>
      </c>
      <c r="I2244" t="s">
        <v>427</v>
      </c>
      <c r="J2244" s="16">
        <v>0.0</v>
      </c>
      <c r="K2244" s="21">
        <v>118.0</v>
      </c>
      <c r="L2244" s="21">
        <v>79.0</v>
      </c>
      <c r="M2244" s="21">
        <v>100.0</v>
      </c>
      <c r="N2244" s="18">
        <v>0.78</v>
      </c>
      <c r="O2244" s="13" t="s">
        <v>1144</v>
      </c>
      <c r="P2244" s="5" t="s">
        <v>37</v>
      </c>
      <c r="Q2244" s="5" t="s">
        <v>57</v>
      </c>
      <c r="R2244" s="5" t="s">
        <v>57</v>
      </c>
      <c r="S2244" s="5" t="s">
        <v>47</v>
      </c>
      <c r="T2244" s="5" t="s">
        <v>47</v>
      </c>
      <c r="U2244" s="5" t="s">
        <v>26</v>
      </c>
    </row>
    <row r="2245" hidden="1">
      <c r="A2245" s="15" t="str">
        <f>if(OR(G2245="Secondary Relay",G2245="Prime Relay",G2245="Citadel Class Relay"),F2245,join("",if(B2245="East Rim","E",if(B2245="South Rim","S",if(B2245="West Rim","W","N"))),C2245,D2245,":",E2245,if(F2245="S","",F2245)))</f>
        <v>S04:1</v>
      </c>
      <c r="B2245" s="15" t="s">
        <v>1086</v>
      </c>
      <c r="C2245" s="15">
        <v>0.0</v>
      </c>
      <c r="D2245" s="15">
        <v>4.0</v>
      </c>
      <c r="E2245" s="15">
        <v>1.0</v>
      </c>
      <c r="F2245" s="8" t="s">
        <v>302</v>
      </c>
      <c r="G2245" s="8" t="s">
        <v>303</v>
      </c>
      <c r="H2245" s="15" t="s">
        <v>554</v>
      </c>
      <c r="I2245" s="8" t="s">
        <v>1145</v>
      </c>
      <c r="J2245" s="16"/>
      <c r="K2245" s="21"/>
      <c r="L2245" s="21"/>
      <c r="M2245" s="21"/>
      <c r="N2245" s="18"/>
      <c r="O2245" s="13"/>
      <c r="P2245" s="5" t="s">
        <v>57</v>
      </c>
      <c r="Q2245" s="5" t="s">
        <v>37</v>
      </c>
      <c r="R2245" s="5" t="s">
        <v>276</v>
      </c>
      <c r="S2245" s="5" t="s">
        <v>26</v>
      </c>
      <c r="T2245" s="5" t="s">
        <v>276</v>
      </c>
      <c r="U2245" s="5" t="s">
        <v>37</v>
      </c>
    </row>
    <row r="2246" hidden="1">
      <c r="A2246" s="15" t="str">
        <f t="shared" ref="A2246:A2247" si="348">if(OR(G2246="Secondary Relay",G2246="Prime Relay"),F2246,join("",if(B2246="East Rim","E",if(B2246="South Rim","S",if(B2246="West Rim","W","N"))),C2246,D2246,":",E2246,if(F2246="S","",F2246)))</f>
        <v>S04:2a</v>
      </c>
      <c r="B2246" s="15" t="s">
        <v>1086</v>
      </c>
      <c r="C2246" s="15">
        <v>0.0</v>
      </c>
      <c r="D2246" s="15">
        <v>4.0</v>
      </c>
      <c r="E2246" s="15">
        <v>2.0</v>
      </c>
      <c r="F2246" s="8" t="s">
        <v>6</v>
      </c>
      <c r="G2246" s="8" t="s">
        <v>23</v>
      </c>
      <c r="H2246" s="15" t="s">
        <v>93</v>
      </c>
      <c r="I2246" t="s">
        <v>694</v>
      </c>
      <c r="J2246" s="16">
        <v>1.0</v>
      </c>
      <c r="K2246" s="21">
        <v>1292.0</v>
      </c>
      <c r="L2246" s="21">
        <v>361.0</v>
      </c>
      <c r="M2246" s="21">
        <v>829.0</v>
      </c>
      <c r="N2246" s="18" t="s">
        <v>26</v>
      </c>
      <c r="O2246" s="13" t="s">
        <v>336</v>
      </c>
      <c r="P2246" s="5" t="s">
        <v>311</v>
      </c>
      <c r="Q2246" s="5" t="s">
        <v>276</v>
      </c>
      <c r="R2246" s="5" t="s">
        <v>276</v>
      </c>
      <c r="S2246" s="5" t="s">
        <v>26</v>
      </c>
      <c r="T2246" s="5" t="s">
        <v>26</v>
      </c>
      <c r="U2246" s="5" t="s">
        <v>26</v>
      </c>
    </row>
    <row r="2247" hidden="1">
      <c r="A2247" s="15" t="str">
        <f t="shared" si="348"/>
        <v>S04:2b</v>
      </c>
      <c r="B2247" s="15" t="s">
        <v>1086</v>
      </c>
      <c r="C2247" s="15">
        <v>0.0</v>
      </c>
      <c r="D2247" s="15">
        <v>4.0</v>
      </c>
      <c r="E2247" s="15">
        <v>2.0</v>
      </c>
      <c r="F2247" s="8" t="s">
        <v>7</v>
      </c>
      <c r="G2247" s="8" t="s">
        <v>23</v>
      </c>
      <c r="H2247" s="15" t="s">
        <v>93</v>
      </c>
      <c r="I2247" t="s">
        <v>558</v>
      </c>
      <c r="J2247" s="16">
        <v>1.0</v>
      </c>
      <c r="K2247" s="21">
        <v>1151.0</v>
      </c>
      <c r="L2247" s="21">
        <v>175.0</v>
      </c>
      <c r="M2247" s="21">
        <v>665.0</v>
      </c>
      <c r="N2247" s="18" t="s">
        <v>26</v>
      </c>
      <c r="O2247" s="13" t="s">
        <v>297</v>
      </c>
      <c r="P2247" s="5" t="s">
        <v>57</v>
      </c>
      <c r="Q2247" s="5" t="s">
        <v>57</v>
      </c>
      <c r="R2247" s="5" t="s">
        <v>47</v>
      </c>
      <c r="S2247" s="5" t="s">
        <v>47</v>
      </c>
      <c r="T2247" s="5" t="s">
        <v>276</v>
      </c>
      <c r="U2247" s="5" t="s">
        <v>26</v>
      </c>
    </row>
    <row r="2248" hidden="1">
      <c r="A2248" s="15" t="str">
        <f t="shared" ref="A2248:A2249" si="349">if(OR(G2248="Secondary Relay",G2248="Prime Relay",G2248="Citadel Class Relay"),F2248,join("",if(B2248="East Rim","E",if(B2248="South Rim","S",if(B2248="West Rim","W","N"))),C2248,D2248,":",E2248,if(F2248="S","",F2248)))</f>
        <v>S04:2</v>
      </c>
      <c r="B2248" s="15" t="s">
        <v>1086</v>
      </c>
      <c r="C2248" s="15">
        <v>0.0</v>
      </c>
      <c r="D2248" s="15">
        <v>4.0</v>
      </c>
      <c r="E2248" s="15">
        <v>2.0</v>
      </c>
      <c r="F2248" s="8" t="s">
        <v>302</v>
      </c>
      <c r="G2248" s="8" t="s">
        <v>303</v>
      </c>
      <c r="H2248" s="15" t="s">
        <v>278</v>
      </c>
      <c r="I2248" s="8" t="s">
        <v>687</v>
      </c>
      <c r="J2248" s="16"/>
      <c r="K2248" s="21"/>
      <c r="L2248" s="21"/>
      <c r="M2248" s="21"/>
      <c r="N2248" s="18"/>
      <c r="O2248" s="13"/>
      <c r="P2248" s="5" t="s">
        <v>47</v>
      </c>
      <c r="Q2248" s="5" t="s">
        <v>57</v>
      </c>
      <c r="R2248" s="5" t="s">
        <v>57</v>
      </c>
      <c r="S2248" s="5" t="s">
        <v>47</v>
      </c>
      <c r="T2248" s="5" t="s">
        <v>26</v>
      </c>
      <c r="U2248" s="5" t="s">
        <v>26</v>
      </c>
    </row>
    <row r="2249" hidden="1">
      <c r="A2249" s="15" t="str">
        <f t="shared" si="349"/>
        <v>S04:3a</v>
      </c>
      <c r="B2249" s="15" t="s">
        <v>1086</v>
      </c>
      <c r="C2249" s="15">
        <v>0.0</v>
      </c>
      <c r="D2249" s="15">
        <v>4.0</v>
      </c>
      <c r="E2249" s="15">
        <v>3.0</v>
      </c>
      <c r="F2249" s="8" t="s">
        <v>6</v>
      </c>
      <c r="G2249" s="8" t="s">
        <v>24</v>
      </c>
      <c r="H2249" s="15" t="s">
        <v>87</v>
      </c>
      <c r="I2249" t="s">
        <v>652</v>
      </c>
      <c r="J2249" s="16">
        <v>1.0</v>
      </c>
      <c r="K2249" s="17">
        <v>15.0</v>
      </c>
      <c r="L2249" s="21">
        <v>-7.0</v>
      </c>
      <c r="M2249" s="21">
        <v>3.0</v>
      </c>
      <c r="N2249" s="18">
        <v>0.81</v>
      </c>
      <c r="O2249" s="13" t="s">
        <v>290</v>
      </c>
      <c r="P2249" s="5" t="s">
        <v>276</v>
      </c>
      <c r="Q2249" s="5" t="s">
        <v>276</v>
      </c>
      <c r="R2249" s="5" t="s">
        <v>57</v>
      </c>
      <c r="S2249" s="5" t="s">
        <v>26</v>
      </c>
      <c r="T2249" s="5" t="s">
        <v>276</v>
      </c>
      <c r="U2249" s="5" t="s">
        <v>26</v>
      </c>
    </row>
    <row r="2250" hidden="1">
      <c r="A2250" s="15" t="str">
        <f t="shared" ref="A2250:A2253" si="350">if(OR(G2250="Secondary Relay",G2250="Prime Relay"),F2250,join("",if(B2250="East Rim","E",if(B2250="South Rim","S",if(B2250="West Rim","W","N"))),C2250,D2250,":",E2250,if(F2250="S","",F2250)))</f>
        <v>S04:3b</v>
      </c>
      <c r="B2250" s="15" t="s">
        <v>1086</v>
      </c>
      <c r="C2250" s="15">
        <v>0.0</v>
      </c>
      <c r="D2250" s="15">
        <v>4.0</v>
      </c>
      <c r="E2250" s="15">
        <v>3.0</v>
      </c>
      <c r="F2250" s="8" t="s">
        <v>7</v>
      </c>
      <c r="G2250" s="8" t="s">
        <v>23</v>
      </c>
      <c r="H2250" s="15" t="s">
        <v>92</v>
      </c>
      <c r="I2250" t="s">
        <v>708</v>
      </c>
      <c r="J2250" s="16">
        <v>0.0</v>
      </c>
      <c r="K2250" s="17">
        <v>8.0</v>
      </c>
      <c r="L2250" s="21">
        <v>-53.0</v>
      </c>
      <c r="M2250" s="21">
        <v>-24.0</v>
      </c>
      <c r="N2250" s="18" t="s">
        <v>281</v>
      </c>
      <c r="O2250" s="13" t="s">
        <v>293</v>
      </c>
      <c r="P2250" s="5" t="s">
        <v>57</v>
      </c>
      <c r="Q2250" s="5" t="s">
        <v>276</v>
      </c>
      <c r="R2250" s="5" t="s">
        <v>276</v>
      </c>
      <c r="S2250" s="5" t="s">
        <v>37</v>
      </c>
      <c r="T2250" s="5" t="s">
        <v>26</v>
      </c>
      <c r="U2250" s="5" t="s">
        <v>26</v>
      </c>
    </row>
    <row r="2251" hidden="1">
      <c r="A2251" s="15" t="str">
        <f t="shared" si="350"/>
        <v>S04:3</v>
      </c>
      <c r="B2251" s="15" t="s">
        <v>1086</v>
      </c>
      <c r="C2251" s="15">
        <v>0.0</v>
      </c>
      <c r="D2251" s="15">
        <v>4.0</v>
      </c>
      <c r="E2251" s="15">
        <v>3.0</v>
      </c>
      <c r="F2251" s="8" t="s">
        <v>302</v>
      </c>
      <c r="G2251" s="8" t="s">
        <v>303</v>
      </c>
      <c r="H2251" s="15" t="s">
        <v>288</v>
      </c>
      <c r="I2251" s="8" t="s">
        <v>1146</v>
      </c>
      <c r="J2251" s="16"/>
      <c r="K2251" s="17" t="s">
        <v>301</v>
      </c>
      <c r="L2251" s="21"/>
      <c r="M2251" s="21"/>
      <c r="N2251" s="18"/>
      <c r="O2251" s="13"/>
      <c r="P2251" s="5" t="s">
        <v>276</v>
      </c>
      <c r="Q2251" s="5" t="s">
        <v>26</v>
      </c>
      <c r="R2251" s="5" t="s">
        <v>37</v>
      </c>
      <c r="S2251" s="5" t="s">
        <v>276</v>
      </c>
      <c r="T2251" s="5" t="s">
        <v>37</v>
      </c>
      <c r="U2251" s="5" t="s">
        <v>26</v>
      </c>
    </row>
    <row r="2252" hidden="1">
      <c r="A2252" s="15" t="str">
        <f t="shared" si="350"/>
        <v>S04:4a</v>
      </c>
      <c r="B2252" s="15" t="s">
        <v>1086</v>
      </c>
      <c r="C2252" s="15">
        <v>0.0</v>
      </c>
      <c r="D2252" s="15">
        <v>4.0</v>
      </c>
      <c r="E2252" s="15">
        <v>4.0</v>
      </c>
      <c r="F2252" s="8" t="s">
        <v>6</v>
      </c>
      <c r="G2252" s="8" t="s">
        <v>23</v>
      </c>
      <c r="H2252" s="15" t="s">
        <v>278</v>
      </c>
      <c r="I2252" t="s">
        <v>331</v>
      </c>
      <c r="J2252" s="16">
        <v>0.0</v>
      </c>
      <c r="K2252" s="21">
        <v>481.0</v>
      </c>
      <c r="L2252" s="21">
        <v>465.0</v>
      </c>
      <c r="M2252" s="21">
        <v>475.0</v>
      </c>
      <c r="N2252" s="18" t="s">
        <v>26</v>
      </c>
      <c r="O2252" s="13" t="s">
        <v>323</v>
      </c>
      <c r="P2252" s="5" t="s">
        <v>276</v>
      </c>
      <c r="Q2252" s="5" t="s">
        <v>26</v>
      </c>
      <c r="R2252" s="5" t="s">
        <v>57</v>
      </c>
      <c r="S2252" s="5" t="s">
        <v>26</v>
      </c>
      <c r="T2252" s="5" t="s">
        <v>37</v>
      </c>
      <c r="U2252" s="5" t="s">
        <v>26</v>
      </c>
    </row>
    <row r="2253" hidden="1">
      <c r="A2253" s="15" t="str">
        <f t="shared" si="350"/>
        <v>S04:4b</v>
      </c>
      <c r="B2253" s="15" t="s">
        <v>1086</v>
      </c>
      <c r="C2253" s="15">
        <v>0.0</v>
      </c>
      <c r="D2253" s="15">
        <v>4.0</v>
      </c>
      <c r="E2253" s="15">
        <v>4.0</v>
      </c>
      <c r="F2253" s="8" t="s">
        <v>7</v>
      </c>
      <c r="G2253" s="8" t="s">
        <v>22</v>
      </c>
      <c r="H2253" s="15" t="s">
        <v>93</v>
      </c>
      <c r="I2253" t="s">
        <v>1147</v>
      </c>
      <c r="J2253" s="16">
        <v>2.0</v>
      </c>
      <c r="K2253" s="21">
        <v>-131.0</v>
      </c>
      <c r="L2253" s="21">
        <v>-143.0</v>
      </c>
      <c r="M2253" s="21">
        <v>-139.0</v>
      </c>
      <c r="N2253" s="18" t="s">
        <v>26</v>
      </c>
      <c r="O2253" s="13" t="s">
        <v>315</v>
      </c>
      <c r="P2253" s="5" t="s">
        <v>47</v>
      </c>
      <c r="Q2253" s="5" t="s">
        <v>57</v>
      </c>
      <c r="R2253" s="5" t="s">
        <v>57</v>
      </c>
      <c r="S2253" s="5" t="s">
        <v>26</v>
      </c>
      <c r="T2253" s="5" t="s">
        <v>26</v>
      </c>
      <c r="U2253" s="5" t="s">
        <v>26</v>
      </c>
    </row>
    <row r="2254" hidden="1">
      <c r="A2254" s="15" t="str">
        <f>if(OR(G2254="Secondary Relay",G2254="Prime Relay",G2254="Citadel Class Relay"),F2254,join("",if(B2254="East Rim","E",if(B2254="South Rim","S",if(B2254="West Rim","W","N"))),C2254,D2254,":",E2254,if(F2254="S","",F2254)))</f>
        <v>S04:4</v>
      </c>
      <c r="B2254" s="15" t="s">
        <v>1086</v>
      </c>
      <c r="C2254" s="15">
        <v>0.0</v>
      </c>
      <c r="D2254" s="15">
        <v>4.0</v>
      </c>
      <c r="E2254" s="15">
        <v>4.0</v>
      </c>
      <c r="F2254" s="8" t="s">
        <v>302</v>
      </c>
      <c r="G2254" s="8" t="s">
        <v>303</v>
      </c>
      <c r="H2254" s="15" t="s">
        <v>278</v>
      </c>
      <c r="I2254" s="8" t="s">
        <v>337</v>
      </c>
      <c r="J2254" s="16"/>
      <c r="K2254" s="21"/>
      <c r="L2254" s="21"/>
      <c r="M2254" s="21"/>
      <c r="N2254" s="18"/>
      <c r="O2254" s="13"/>
      <c r="P2254" s="5" t="s">
        <v>57</v>
      </c>
      <c r="Q2254" s="5" t="s">
        <v>276</v>
      </c>
      <c r="R2254" s="5" t="s">
        <v>311</v>
      </c>
      <c r="S2254" s="5" t="s">
        <v>57</v>
      </c>
      <c r="T2254" s="5" t="s">
        <v>26</v>
      </c>
      <c r="U2254" s="5" t="s">
        <v>26</v>
      </c>
    </row>
    <row r="2255" hidden="1">
      <c r="A2255" s="15" t="str">
        <f t="shared" ref="A2255:A2256" si="351">if(OR(G2255="Secondary Relay",G2255="Prime Relay"),F2255,join("",if(B2255="East Rim","E",if(B2255="South Rim","S",if(B2255="West Rim","W","N"))),C2255,D2255,":",E2255,if(F2255="S","",F2255)))</f>
        <v>S10:0a</v>
      </c>
      <c r="B2255" s="15" t="s">
        <v>1086</v>
      </c>
      <c r="C2255" s="15">
        <v>1.0</v>
      </c>
      <c r="D2255" s="15">
        <v>0.0</v>
      </c>
      <c r="E2255" s="15">
        <v>0.0</v>
      </c>
      <c r="F2255" s="8" t="s">
        <v>6</v>
      </c>
      <c r="G2255" s="8" t="s">
        <v>22</v>
      </c>
      <c r="H2255" s="15" t="s">
        <v>92</v>
      </c>
      <c r="I2255" t="s">
        <v>355</v>
      </c>
      <c r="J2255" s="16">
        <v>4.0</v>
      </c>
      <c r="K2255" s="21">
        <v>-62.0</v>
      </c>
      <c r="L2255" s="21">
        <v>-79.0</v>
      </c>
      <c r="M2255" s="21">
        <v>-71.0</v>
      </c>
      <c r="N2255" s="18" t="s">
        <v>26</v>
      </c>
      <c r="O2255" s="13" t="s">
        <v>415</v>
      </c>
      <c r="P2255" s="5" t="s">
        <v>57</v>
      </c>
      <c r="Q2255" s="5" t="s">
        <v>26</v>
      </c>
      <c r="R2255" s="5" t="s">
        <v>276</v>
      </c>
      <c r="S2255" s="5" t="s">
        <v>26</v>
      </c>
      <c r="T2255" s="5" t="s">
        <v>37</v>
      </c>
      <c r="U2255" s="5" t="s">
        <v>26</v>
      </c>
    </row>
    <row r="2256" hidden="1">
      <c r="A2256" s="15" t="str">
        <f t="shared" si="351"/>
        <v>S10:0b</v>
      </c>
      <c r="B2256" s="15" t="s">
        <v>1086</v>
      </c>
      <c r="C2256" s="15">
        <v>1.0</v>
      </c>
      <c r="D2256" s="15">
        <v>0.0</v>
      </c>
      <c r="E2256" s="15">
        <v>0.0</v>
      </c>
      <c r="F2256" s="8" t="s">
        <v>7</v>
      </c>
      <c r="G2256" s="8" t="s">
        <v>23</v>
      </c>
      <c r="H2256" s="15" t="s">
        <v>92</v>
      </c>
      <c r="I2256" t="s">
        <v>748</v>
      </c>
      <c r="J2256" s="16">
        <v>2.0</v>
      </c>
      <c r="K2256" s="21">
        <v>-136.0</v>
      </c>
      <c r="L2256" s="21">
        <v>-161.0</v>
      </c>
      <c r="M2256" s="21">
        <v>-151.0</v>
      </c>
      <c r="N2256" s="18" t="s">
        <v>281</v>
      </c>
      <c r="O2256" s="13" t="s">
        <v>1148</v>
      </c>
      <c r="P2256" s="5" t="s">
        <v>57</v>
      </c>
      <c r="Q2256" s="5" t="s">
        <v>57</v>
      </c>
      <c r="R2256" s="5" t="s">
        <v>57</v>
      </c>
      <c r="S2256" s="5" t="s">
        <v>276</v>
      </c>
      <c r="T2256" s="5" t="s">
        <v>26</v>
      </c>
      <c r="U2256" s="5" t="s">
        <v>26</v>
      </c>
    </row>
    <row r="2257" hidden="1">
      <c r="A2257" s="15" t="str">
        <f t="shared" ref="A2257:A2258" si="352">if(OR(G2257="Secondary Relay",G2257="Prime Relay",G2257="Citadel Class Relay"),F2257,join("",if(B2257="East Rim","E",if(B2257="South Rim","S",if(B2257="West Rim","W","N"))),C2257,D2257,":",E2257,if(F2257="S","",F2257)))</f>
        <v>S10:0</v>
      </c>
      <c r="B2257" s="15" t="s">
        <v>1086</v>
      </c>
      <c r="C2257" s="15">
        <v>1.0</v>
      </c>
      <c r="D2257" s="15">
        <v>0.0</v>
      </c>
      <c r="E2257" s="15">
        <v>0.0</v>
      </c>
      <c r="F2257" s="8" t="s">
        <v>302</v>
      </c>
      <c r="G2257" s="8" t="s">
        <v>303</v>
      </c>
      <c r="H2257" s="15" t="s">
        <v>278</v>
      </c>
      <c r="I2257" s="8" t="s">
        <v>410</v>
      </c>
      <c r="J2257" s="16"/>
      <c r="K2257" s="21"/>
      <c r="L2257" s="21"/>
      <c r="M2257" s="21"/>
      <c r="N2257" s="18"/>
      <c r="O2257" s="13"/>
      <c r="P2257" s="5" t="s">
        <v>276</v>
      </c>
      <c r="Q2257" s="5" t="s">
        <v>37</v>
      </c>
      <c r="R2257" s="5" t="s">
        <v>57</v>
      </c>
      <c r="S2257" s="5" t="s">
        <v>47</v>
      </c>
      <c r="T2257" s="5" t="s">
        <v>26</v>
      </c>
      <c r="U2257" s="5" t="s">
        <v>26</v>
      </c>
    </row>
    <row r="2258" hidden="1">
      <c r="A2258" s="15" t="str">
        <f t="shared" si="352"/>
        <v>S10 Secondary Relay</v>
      </c>
      <c r="B2258" s="23" t="s">
        <v>1086</v>
      </c>
      <c r="C2258" s="31">
        <v>1.0</v>
      </c>
      <c r="D2258" s="31">
        <v>0.0</v>
      </c>
      <c r="E2258" s="30">
        <v>0.0</v>
      </c>
      <c r="F2258" s="35" t="s">
        <v>1149</v>
      </c>
      <c r="G2258" s="23" t="s">
        <v>300</v>
      </c>
      <c r="H2258" s="15"/>
      <c r="I2258" s="8"/>
      <c r="J2258" s="16"/>
      <c r="K2258" s="21"/>
      <c r="L2258" s="21"/>
      <c r="M2258" s="21"/>
      <c r="N2258" s="18"/>
      <c r="O2258" s="13"/>
      <c r="P2258" s="15"/>
      <c r="Q2258" s="15"/>
      <c r="R2258" s="15"/>
      <c r="S2258" s="15"/>
      <c r="T2258" s="15"/>
      <c r="U2258" s="15"/>
    </row>
    <row r="2259" hidden="1">
      <c r="A2259" s="15" t="str">
        <f t="shared" ref="A2259:A2263" si="353">if(OR(G2259="Secondary Relay",G2259="Prime Relay"),F2259,join("",if(B2259="East Rim","E",if(B2259="South Rim","S",if(B2259="West Rim","W","N"))),C2259,D2259,":",E2259,if(F2259="S","",F2259)))</f>
        <v>S10:1a</v>
      </c>
      <c r="B2259" s="15" t="s">
        <v>1086</v>
      </c>
      <c r="C2259" s="15">
        <v>1.0</v>
      </c>
      <c r="D2259" s="15">
        <v>0.0</v>
      </c>
      <c r="E2259" s="15">
        <v>1.0</v>
      </c>
      <c r="F2259" s="8" t="s">
        <v>6</v>
      </c>
      <c r="G2259" s="8" t="s">
        <v>23</v>
      </c>
      <c r="H2259" s="15" t="s">
        <v>88</v>
      </c>
      <c r="I2259" t="s">
        <v>1150</v>
      </c>
      <c r="J2259" s="16">
        <v>1.0</v>
      </c>
      <c r="K2259" s="21">
        <v>1468.0</v>
      </c>
      <c r="L2259" s="21">
        <v>537.0</v>
      </c>
      <c r="M2259" s="21">
        <v>1005.0</v>
      </c>
      <c r="N2259" s="18" t="s">
        <v>26</v>
      </c>
      <c r="O2259" s="13" t="s">
        <v>293</v>
      </c>
      <c r="P2259" s="5" t="s">
        <v>57</v>
      </c>
      <c r="Q2259" s="5" t="s">
        <v>276</v>
      </c>
      <c r="R2259" s="5" t="s">
        <v>57</v>
      </c>
      <c r="S2259" s="5" t="s">
        <v>47</v>
      </c>
      <c r="T2259" s="5" t="s">
        <v>47</v>
      </c>
      <c r="U2259" s="5" t="s">
        <v>26</v>
      </c>
    </row>
    <row r="2260" hidden="1">
      <c r="A2260" s="15" t="str">
        <f t="shared" si="353"/>
        <v>S10:1b</v>
      </c>
      <c r="B2260" s="15" t="s">
        <v>1086</v>
      </c>
      <c r="C2260" s="15">
        <v>1.0</v>
      </c>
      <c r="D2260" s="15">
        <v>0.0</v>
      </c>
      <c r="E2260" s="15">
        <v>1.0</v>
      </c>
      <c r="F2260" s="8" t="s">
        <v>7</v>
      </c>
      <c r="G2260" s="8" t="s">
        <v>23</v>
      </c>
      <c r="H2260" s="15" t="s">
        <v>87</v>
      </c>
      <c r="I2260" t="s">
        <v>600</v>
      </c>
      <c r="J2260" s="16">
        <v>0.0</v>
      </c>
      <c r="K2260" s="21">
        <v>49.0</v>
      </c>
      <c r="L2260" s="21">
        <v>-2.0</v>
      </c>
      <c r="M2260" s="21">
        <v>23.0</v>
      </c>
      <c r="N2260" s="18">
        <v>0.33</v>
      </c>
      <c r="O2260" s="13" t="s">
        <v>417</v>
      </c>
      <c r="P2260" s="5" t="s">
        <v>276</v>
      </c>
      <c r="Q2260" s="5" t="s">
        <v>26</v>
      </c>
      <c r="R2260" s="5" t="s">
        <v>57</v>
      </c>
      <c r="S2260" s="5" t="s">
        <v>276</v>
      </c>
      <c r="T2260" s="5" t="s">
        <v>276</v>
      </c>
      <c r="U2260" s="5" t="s">
        <v>26</v>
      </c>
    </row>
    <row r="2261" hidden="1">
      <c r="A2261" s="15" t="str">
        <f t="shared" si="353"/>
        <v>S10:1c</v>
      </c>
      <c r="B2261" s="15" t="s">
        <v>1086</v>
      </c>
      <c r="C2261" s="15">
        <v>1.0</v>
      </c>
      <c r="D2261" s="15">
        <v>0.0</v>
      </c>
      <c r="E2261" s="15">
        <v>1.0</v>
      </c>
      <c r="F2261" s="8" t="s">
        <v>8</v>
      </c>
      <c r="G2261" s="8" t="s">
        <v>22</v>
      </c>
      <c r="H2261" s="15" t="s">
        <v>93</v>
      </c>
      <c r="I2261" t="s">
        <v>1151</v>
      </c>
      <c r="J2261" s="16">
        <v>16.0</v>
      </c>
      <c r="K2261" s="21">
        <v>-104.0</v>
      </c>
      <c r="L2261" s="21">
        <v>-127.0</v>
      </c>
      <c r="M2261" s="21">
        <v>-117.0</v>
      </c>
      <c r="N2261" s="18" t="s">
        <v>26</v>
      </c>
      <c r="O2261" s="13" t="s">
        <v>417</v>
      </c>
      <c r="P2261" s="5" t="s">
        <v>57</v>
      </c>
      <c r="Q2261" s="5" t="s">
        <v>276</v>
      </c>
      <c r="R2261" s="5" t="s">
        <v>276</v>
      </c>
      <c r="S2261" s="5" t="s">
        <v>47</v>
      </c>
      <c r="T2261" s="5" t="s">
        <v>47</v>
      </c>
      <c r="U2261" s="5" t="s">
        <v>26</v>
      </c>
    </row>
    <row r="2262" hidden="1">
      <c r="A2262" s="15" t="str">
        <f t="shared" si="353"/>
        <v>S10:1d</v>
      </c>
      <c r="B2262" s="15" t="s">
        <v>1086</v>
      </c>
      <c r="C2262" s="15">
        <v>1.0</v>
      </c>
      <c r="D2262" s="15">
        <v>0.0</v>
      </c>
      <c r="E2262" s="15">
        <v>1.0</v>
      </c>
      <c r="F2262" s="8" t="s">
        <v>9</v>
      </c>
      <c r="G2262" s="8" t="s">
        <v>22</v>
      </c>
      <c r="H2262" s="15" t="s">
        <v>93</v>
      </c>
      <c r="I2262" t="s">
        <v>518</v>
      </c>
      <c r="J2262" s="16">
        <v>14.0</v>
      </c>
      <c r="K2262" s="21">
        <v>-201.0</v>
      </c>
      <c r="L2262" s="21">
        <v>-212.0</v>
      </c>
      <c r="M2262" s="21">
        <v>-209.0</v>
      </c>
      <c r="N2262" s="18" t="s">
        <v>26</v>
      </c>
      <c r="O2262" s="13" t="s">
        <v>386</v>
      </c>
      <c r="P2262" s="5" t="s">
        <v>57</v>
      </c>
      <c r="Q2262" s="5" t="s">
        <v>276</v>
      </c>
      <c r="R2262" s="5" t="s">
        <v>276</v>
      </c>
      <c r="S2262" s="5" t="s">
        <v>37</v>
      </c>
      <c r="T2262" s="5" t="s">
        <v>26</v>
      </c>
      <c r="U2262" s="5" t="s">
        <v>26</v>
      </c>
    </row>
    <row r="2263" hidden="1">
      <c r="A2263" s="15" t="str">
        <f t="shared" si="353"/>
        <v>S10:1e</v>
      </c>
      <c r="B2263" s="15" t="s">
        <v>1086</v>
      </c>
      <c r="C2263" s="15">
        <v>1.0</v>
      </c>
      <c r="D2263" s="15">
        <v>0.0</v>
      </c>
      <c r="E2263" s="15">
        <v>1.0</v>
      </c>
      <c r="F2263" s="8" t="s">
        <v>10</v>
      </c>
      <c r="G2263" s="8" t="s">
        <v>22</v>
      </c>
      <c r="H2263" s="15" t="s">
        <v>92</v>
      </c>
      <c r="I2263" t="s">
        <v>274</v>
      </c>
      <c r="J2263" s="16">
        <v>6.0</v>
      </c>
      <c r="K2263" s="21">
        <v>-204.0</v>
      </c>
      <c r="L2263" s="21">
        <v>-228.0</v>
      </c>
      <c r="M2263" s="21">
        <v>-217.0</v>
      </c>
      <c r="N2263" s="18" t="s">
        <v>26</v>
      </c>
      <c r="O2263" s="13" t="s">
        <v>290</v>
      </c>
      <c r="P2263" s="5" t="s">
        <v>57</v>
      </c>
      <c r="Q2263" s="5" t="s">
        <v>276</v>
      </c>
      <c r="R2263" s="5" t="s">
        <v>276</v>
      </c>
      <c r="S2263" s="5" t="s">
        <v>26</v>
      </c>
      <c r="T2263" s="5" t="s">
        <v>47</v>
      </c>
      <c r="U2263" s="5" t="s">
        <v>26</v>
      </c>
    </row>
    <row r="2264" hidden="1">
      <c r="A2264" s="15" t="str">
        <f>if(OR(G2264="Secondary Relay",G2264="Prime Relay",G2264="Citadel Class Relay"),F2264,join("",if(B2264="East Rim","E",if(B2264="South Rim","S",if(B2264="West Rim","W","N"))),C2264,D2264,":",E2264,if(F2264="S","",F2264)))</f>
        <v>S10:1</v>
      </c>
      <c r="B2264" s="15" t="s">
        <v>1086</v>
      </c>
      <c r="C2264" s="15">
        <v>1.0</v>
      </c>
      <c r="D2264" s="15">
        <v>0.0</v>
      </c>
      <c r="E2264" s="15">
        <v>1.0</v>
      </c>
      <c r="F2264" s="8" t="s">
        <v>302</v>
      </c>
      <c r="G2264" s="8" t="s">
        <v>303</v>
      </c>
      <c r="H2264" s="15" t="s">
        <v>278</v>
      </c>
      <c r="I2264" s="8" t="s">
        <v>1145</v>
      </c>
      <c r="J2264" s="16"/>
      <c r="K2264" s="21"/>
      <c r="L2264" s="21"/>
      <c r="M2264" s="21"/>
      <c r="N2264" s="18"/>
      <c r="O2264" s="13"/>
      <c r="P2264" s="5" t="s">
        <v>57</v>
      </c>
      <c r="Q2264" s="5" t="s">
        <v>26</v>
      </c>
      <c r="R2264" s="5" t="s">
        <v>57</v>
      </c>
      <c r="S2264" s="5" t="s">
        <v>57</v>
      </c>
      <c r="T2264" s="5" t="s">
        <v>37</v>
      </c>
      <c r="U2264" s="5" t="s">
        <v>26</v>
      </c>
    </row>
    <row r="2265" hidden="1">
      <c r="A2265" s="15" t="str">
        <f t="shared" ref="A2265:A2271" si="354">if(OR(G2265="Secondary Relay",G2265="Prime Relay"),F2265,join("",if(B2265="East Rim","E",if(B2265="South Rim","S",if(B2265="West Rim","W","N"))),C2265,D2265,":",E2265,if(F2265="S","",F2265)))</f>
        <v>S10:2a</v>
      </c>
      <c r="B2265" s="15" t="s">
        <v>1086</v>
      </c>
      <c r="C2265" s="15">
        <v>1.0</v>
      </c>
      <c r="D2265" s="15">
        <v>0.0</v>
      </c>
      <c r="E2265" s="15">
        <v>2.0</v>
      </c>
      <c r="F2265" s="8" t="s">
        <v>6</v>
      </c>
      <c r="G2265" s="8" t="s">
        <v>23</v>
      </c>
      <c r="H2265" s="15" t="s">
        <v>278</v>
      </c>
      <c r="I2265" t="s">
        <v>566</v>
      </c>
      <c r="J2265" s="16">
        <v>0.0</v>
      </c>
      <c r="K2265" s="21">
        <v>1027.0</v>
      </c>
      <c r="L2265" s="21">
        <v>838.0</v>
      </c>
      <c r="M2265" s="21">
        <v>932.0</v>
      </c>
      <c r="N2265" s="18" t="s">
        <v>26</v>
      </c>
      <c r="O2265" s="13" t="s">
        <v>290</v>
      </c>
      <c r="P2265" s="5" t="s">
        <v>57</v>
      </c>
      <c r="Q2265" s="5" t="s">
        <v>57</v>
      </c>
      <c r="R2265" s="5" t="s">
        <v>47</v>
      </c>
      <c r="S2265" s="5" t="s">
        <v>47</v>
      </c>
      <c r="T2265" s="5" t="s">
        <v>37</v>
      </c>
      <c r="U2265" s="5" t="s">
        <v>26</v>
      </c>
    </row>
    <row r="2266" hidden="1">
      <c r="A2266" s="15" t="str">
        <f t="shared" si="354"/>
        <v>S10:2b</v>
      </c>
      <c r="B2266" s="15" t="s">
        <v>1086</v>
      </c>
      <c r="C2266" s="15">
        <v>1.0</v>
      </c>
      <c r="D2266" s="15">
        <v>0.0</v>
      </c>
      <c r="E2266" s="15">
        <v>2.0</v>
      </c>
      <c r="F2266" s="8" t="s">
        <v>7</v>
      </c>
      <c r="G2266" s="8" t="s">
        <v>23</v>
      </c>
      <c r="H2266" s="15" t="s">
        <v>93</v>
      </c>
      <c r="I2266" t="s">
        <v>1152</v>
      </c>
      <c r="J2266" s="16">
        <v>1.0</v>
      </c>
      <c r="K2266" s="21">
        <v>970.0</v>
      </c>
      <c r="L2266" s="21">
        <v>945.0</v>
      </c>
      <c r="M2266" s="21">
        <v>959.0</v>
      </c>
      <c r="N2266" s="18" t="s">
        <v>26</v>
      </c>
      <c r="O2266" s="13" t="s">
        <v>419</v>
      </c>
      <c r="P2266" s="5" t="s">
        <v>57</v>
      </c>
      <c r="Q2266" s="5" t="s">
        <v>57</v>
      </c>
      <c r="R2266" s="5" t="s">
        <v>37</v>
      </c>
      <c r="S2266" s="5" t="s">
        <v>47</v>
      </c>
      <c r="T2266" s="5" t="s">
        <v>311</v>
      </c>
      <c r="U2266" s="5" t="s">
        <v>26</v>
      </c>
    </row>
    <row r="2267" hidden="1">
      <c r="A2267" s="15" t="str">
        <f t="shared" si="354"/>
        <v>S10:2c</v>
      </c>
      <c r="B2267" s="15" t="s">
        <v>1086</v>
      </c>
      <c r="C2267" s="15">
        <v>1.0</v>
      </c>
      <c r="D2267" s="15">
        <v>0.0</v>
      </c>
      <c r="E2267" s="15">
        <v>2.0</v>
      </c>
      <c r="F2267" s="8" t="s">
        <v>8</v>
      </c>
      <c r="G2267" s="8" t="s">
        <v>24</v>
      </c>
      <c r="H2267" s="15" t="s">
        <v>316</v>
      </c>
      <c r="I2267" t="s">
        <v>497</v>
      </c>
      <c r="J2267" s="16">
        <v>2.0</v>
      </c>
      <c r="K2267" s="21">
        <v>30.0</v>
      </c>
      <c r="L2267" s="21">
        <v>19.0</v>
      </c>
      <c r="M2267" s="21">
        <v>23.0</v>
      </c>
      <c r="N2267" s="18">
        <v>0.11</v>
      </c>
      <c r="O2267" s="13" t="s">
        <v>408</v>
      </c>
      <c r="P2267" s="5" t="s">
        <v>276</v>
      </c>
      <c r="Q2267" s="5" t="s">
        <v>276</v>
      </c>
      <c r="R2267" s="5" t="s">
        <v>276</v>
      </c>
      <c r="S2267" s="5" t="s">
        <v>37</v>
      </c>
      <c r="T2267" s="5" t="s">
        <v>26</v>
      </c>
      <c r="U2267" s="5" t="s">
        <v>26</v>
      </c>
    </row>
    <row r="2268" hidden="1">
      <c r="A2268" s="15" t="str">
        <f t="shared" si="354"/>
        <v>S10:2d</v>
      </c>
      <c r="B2268" s="15" t="s">
        <v>1086</v>
      </c>
      <c r="C2268" s="15">
        <v>1.0</v>
      </c>
      <c r="D2268" s="15">
        <v>0.0</v>
      </c>
      <c r="E2268" s="15">
        <v>2.0</v>
      </c>
      <c r="F2268" s="8" t="s">
        <v>9</v>
      </c>
      <c r="G2268" s="8" t="s">
        <v>24</v>
      </c>
      <c r="H2268" s="15" t="s">
        <v>305</v>
      </c>
      <c r="I2268" t="s">
        <v>497</v>
      </c>
      <c r="J2268" s="16">
        <v>1.0</v>
      </c>
      <c r="K2268" s="21">
        <v>23.0</v>
      </c>
      <c r="L2268" s="21">
        <v>9.0</v>
      </c>
      <c r="M2268" s="21">
        <v>16.0</v>
      </c>
      <c r="N2268" s="18">
        <v>0.44</v>
      </c>
      <c r="O2268" s="13" t="s">
        <v>282</v>
      </c>
      <c r="P2268" s="5" t="s">
        <v>57</v>
      </c>
      <c r="Q2268" s="5" t="s">
        <v>57</v>
      </c>
      <c r="R2268" s="5" t="s">
        <v>57</v>
      </c>
      <c r="S2268" s="5" t="s">
        <v>47</v>
      </c>
      <c r="T2268" s="5" t="s">
        <v>26</v>
      </c>
      <c r="U2268" s="5" t="s">
        <v>26</v>
      </c>
    </row>
    <row r="2269" hidden="1">
      <c r="A2269" s="15" t="str">
        <f t="shared" si="354"/>
        <v>S10:2e</v>
      </c>
      <c r="B2269" s="15" t="s">
        <v>1086</v>
      </c>
      <c r="C2269" s="15">
        <v>1.0</v>
      </c>
      <c r="D2269" s="15">
        <v>0.0</v>
      </c>
      <c r="E2269" s="15">
        <v>2.0</v>
      </c>
      <c r="F2269" s="8" t="s">
        <v>10</v>
      </c>
      <c r="G2269" s="8" t="s">
        <v>22</v>
      </c>
      <c r="H2269" s="15" t="s">
        <v>88</v>
      </c>
      <c r="I2269" t="s">
        <v>355</v>
      </c>
      <c r="J2269" s="16">
        <v>6.0</v>
      </c>
      <c r="K2269" s="21">
        <v>-64.0</v>
      </c>
      <c r="L2269" s="21">
        <v>-73.0</v>
      </c>
      <c r="M2269" s="21">
        <v>-69.0</v>
      </c>
      <c r="N2269" s="18" t="s">
        <v>26</v>
      </c>
      <c r="O2269" s="13" t="s">
        <v>284</v>
      </c>
      <c r="P2269" s="5" t="s">
        <v>57</v>
      </c>
      <c r="Q2269" s="5" t="s">
        <v>57</v>
      </c>
      <c r="R2269" s="5" t="s">
        <v>311</v>
      </c>
      <c r="S2269" s="5" t="s">
        <v>37</v>
      </c>
      <c r="T2269" s="5" t="s">
        <v>26</v>
      </c>
      <c r="U2269" s="5" t="s">
        <v>26</v>
      </c>
    </row>
    <row r="2270" hidden="1">
      <c r="A2270" s="15" t="str">
        <f t="shared" si="354"/>
        <v>S10:2f</v>
      </c>
      <c r="B2270" s="15" t="s">
        <v>1086</v>
      </c>
      <c r="C2270" s="15">
        <v>1.0</v>
      </c>
      <c r="D2270" s="15">
        <v>0.0</v>
      </c>
      <c r="E2270" s="15">
        <v>2.0</v>
      </c>
      <c r="F2270" s="8" t="s">
        <v>11</v>
      </c>
      <c r="G2270" s="8" t="s">
        <v>22</v>
      </c>
      <c r="H2270" s="15" t="s">
        <v>93</v>
      </c>
      <c r="I2270" t="s">
        <v>375</v>
      </c>
      <c r="J2270" s="16">
        <v>20.0</v>
      </c>
      <c r="K2270" s="21">
        <v>-202.0</v>
      </c>
      <c r="L2270" s="21">
        <v>-230.0</v>
      </c>
      <c r="M2270" s="21">
        <v>-216.0</v>
      </c>
      <c r="N2270" s="18" t="s">
        <v>26</v>
      </c>
      <c r="O2270" s="13" t="s">
        <v>323</v>
      </c>
      <c r="P2270" s="5" t="s">
        <v>57</v>
      </c>
      <c r="Q2270" s="5" t="s">
        <v>311</v>
      </c>
      <c r="R2270" s="5" t="s">
        <v>57</v>
      </c>
      <c r="S2270" s="5" t="s">
        <v>57</v>
      </c>
      <c r="T2270" s="5" t="s">
        <v>26</v>
      </c>
      <c r="U2270" s="5" t="s">
        <v>26</v>
      </c>
    </row>
    <row r="2271" hidden="1">
      <c r="A2271" s="15" t="str">
        <f t="shared" si="354"/>
        <v>S10:2g</v>
      </c>
      <c r="B2271" s="15" t="s">
        <v>1086</v>
      </c>
      <c r="C2271" s="15">
        <v>1.0</v>
      </c>
      <c r="D2271" s="15">
        <v>0.0</v>
      </c>
      <c r="E2271" s="15">
        <v>2.0</v>
      </c>
      <c r="F2271" s="8" t="s">
        <v>12</v>
      </c>
      <c r="G2271" s="8" t="s">
        <v>22</v>
      </c>
      <c r="H2271" s="15" t="s">
        <v>89</v>
      </c>
      <c r="I2271" t="s">
        <v>456</v>
      </c>
      <c r="J2271" s="16">
        <v>7.0</v>
      </c>
      <c r="K2271" s="21">
        <v>-224.0</v>
      </c>
      <c r="L2271" s="21">
        <v>-227.0</v>
      </c>
      <c r="M2271" s="21">
        <v>-228.0</v>
      </c>
      <c r="N2271" s="18" t="s">
        <v>26</v>
      </c>
      <c r="O2271" s="13" t="s">
        <v>386</v>
      </c>
      <c r="P2271" s="5" t="s">
        <v>276</v>
      </c>
      <c r="Q2271" s="5" t="s">
        <v>57</v>
      </c>
      <c r="R2271" s="5" t="s">
        <v>276</v>
      </c>
      <c r="S2271" s="5" t="s">
        <v>37</v>
      </c>
      <c r="T2271" s="5" t="s">
        <v>47</v>
      </c>
      <c r="U2271" s="5" t="s">
        <v>26</v>
      </c>
    </row>
    <row r="2272" hidden="1">
      <c r="A2272" s="15" t="str">
        <f>if(OR(G2272="Secondary Relay",G2272="Prime Relay",G2272="Citadel Class Relay"),F2272,join("",if(B2272="East Rim","E",if(B2272="South Rim","S",if(B2272="West Rim","W","N"))),C2272,D2272,":",E2272,if(F2272="S","",F2272)))</f>
        <v>S10:2</v>
      </c>
      <c r="B2272" s="15" t="s">
        <v>1086</v>
      </c>
      <c r="C2272" s="15">
        <v>1.0</v>
      </c>
      <c r="D2272" s="15">
        <v>0.0</v>
      </c>
      <c r="E2272" s="15">
        <v>2.0</v>
      </c>
      <c r="F2272" s="8" t="s">
        <v>302</v>
      </c>
      <c r="G2272" s="8" t="s">
        <v>303</v>
      </c>
      <c r="H2272" s="15" t="s">
        <v>278</v>
      </c>
      <c r="I2272" s="8" t="s">
        <v>358</v>
      </c>
      <c r="J2272" s="16"/>
      <c r="K2272" s="21"/>
      <c r="L2272" s="21"/>
      <c r="M2272" s="21"/>
      <c r="N2272" s="18"/>
      <c r="O2272" s="13"/>
      <c r="P2272" s="5" t="s">
        <v>57</v>
      </c>
      <c r="Q2272" s="5" t="s">
        <v>276</v>
      </c>
      <c r="R2272" s="5" t="s">
        <v>47</v>
      </c>
      <c r="S2272" s="5" t="s">
        <v>47</v>
      </c>
      <c r="T2272" s="5" t="s">
        <v>47</v>
      </c>
      <c r="U2272" s="5" t="s">
        <v>37</v>
      </c>
    </row>
    <row r="2273" hidden="1">
      <c r="A2273" s="15" t="str">
        <f>if(OR(G2273="Secondary Relay",G2273="Prime Relay"),F2273,join("",if(B2273="East Rim","E",if(B2273="South Rim","S",if(B2273="West Rim","W","N"))),C2273,D2273,":",E2273,if(F2273="S","",F2273)))</f>
        <v>S10:3a</v>
      </c>
      <c r="B2273" s="15" t="s">
        <v>1086</v>
      </c>
      <c r="C2273" s="15">
        <v>1.0</v>
      </c>
      <c r="D2273" s="15">
        <v>0.0</v>
      </c>
      <c r="E2273" s="15">
        <v>3.0</v>
      </c>
      <c r="F2273" s="8" t="s">
        <v>6</v>
      </c>
      <c r="G2273" s="8" t="s">
        <v>23</v>
      </c>
      <c r="H2273" s="15" t="s">
        <v>288</v>
      </c>
      <c r="I2273" t="s">
        <v>977</v>
      </c>
      <c r="J2273" s="16">
        <v>1.0</v>
      </c>
      <c r="K2273" s="21">
        <v>342.0</v>
      </c>
      <c r="L2273" s="21">
        <v>340.0</v>
      </c>
      <c r="M2273" s="21">
        <v>342.0</v>
      </c>
      <c r="N2273" s="18" t="s">
        <v>26</v>
      </c>
      <c r="O2273" s="13" t="s">
        <v>354</v>
      </c>
      <c r="P2273" s="5" t="s">
        <v>37</v>
      </c>
      <c r="Q2273" s="5" t="s">
        <v>311</v>
      </c>
      <c r="R2273" s="5" t="s">
        <v>26</v>
      </c>
      <c r="S2273" s="5" t="s">
        <v>26</v>
      </c>
      <c r="T2273" s="5" t="s">
        <v>26</v>
      </c>
      <c r="U2273" s="5" t="s">
        <v>26</v>
      </c>
    </row>
    <row r="2274" hidden="1">
      <c r="A2274" s="15" t="str">
        <f t="shared" ref="A2274:A2275" si="355">if(OR(G2274="Secondary Relay",G2274="Prime Relay",G2274="Citadel Class Relay"),F2274,join("",if(B2274="East Rim","E",if(B2274="South Rim","S",if(B2274="West Rim","W","N"))),C2274,D2274,":",E2274,if(F2274="S","",F2274)))</f>
        <v>S10:3</v>
      </c>
      <c r="B2274" s="15" t="s">
        <v>1086</v>
      </c>
      <c r="C2274" s="15">
        <v>1.0</v>
      </c>
      <c r="D2274" s="15">
        <v>0.0</v>
      </c>
      <c r="E2274" s="15">
        <v>3.0</v>
      </c>
      <c r="F2274" s="8" t="s">
        <v>302</v>
      </c>
      <c r="G2274" s="8" t="s">
        <v>303</v>
      </c>
      <c r="H2274" s="15" t="s">
        <v>278</v>
      </c>
      <c r="I2274" s="8" t="s">
        <v>455</v>
      </c>
      <c r="J2274" s="16"/>
      <c r="K2274" s="21"/>
      <c r="L2274" s="21"/>
      <c r="M2274" s="21"/>
      <c r="N2274" s="18"/>
      <c r="O2274" s="13"/>
      <c r="P2274" s="5" t="s">
        <v>57</v>
      </c>
      <c r="Q2274" s="5" t="s">
        <v>57</v>
      </c>
      <c r="R2274" s="5" t="s">
        <v>57</v>
      </c>
      <c r="S2274" s="5" t="s">
        <v>26</v>
      </c>
      <c r="T2274" s="5" t="s">
        <v>37</v>
      </c>
      <c r="U2274" s="5" t="s">
        <v>276</v>
      </c>
    </row>
    <row r="2275" hidden="1">
      <c r="A2275" s="15" t="str">
        <f t="shared" si="355"/>
        <v>S10-S30 Primary Relay</v>
      </c>
      <c r="B2275" s="15" t="s">
        <v>1086</v>
      </c>
      <c r="C2275" s="15">
        <v>1.0</v>
      </c>
      <c r="D2275" s="15">
        <v>0.0</v>
      </c>
      <c r="E2275" s="15">
        <v>3.0</v>
      </c>
      <c r="F2275" s="8" t="s">
        <v>1153</v>
      </c>
      <c r="G2275" s="8" t="s">
        <v>219</v>
      </c>
      <c r="H2275" s="15"/>
      <c r="I2275" s="8"/>
      <c r="J2275" s="16"/>
      <c r="K2275" s="21"/>
      <c r="L2275" s="21"/>
      <c r="M2275" s="21"/>
      <c r="N2275" s="18"/>
      <c r="O2275" s="13"/>
      <c r="P2275" s="5"/>
      <c r="Q2275" s="5"/>
      <c r="R2275" s="5"/>
      <c r="S2275" s="5"/>
      <c r="T2275" s="5"/>
      <c r="U2275" s="5"/>
    </row>
    <row r="2276" hidden="1">
      <c r="A2276" s="15" t="str">
        <f t="shared" ref="A2276:A2277" si="356">if(OR(G2276="Secondary Relay",G2276="Prime Relay"),F2276,join("",if(B2276="East Rim","E",if(B2276="South Rim","S",if(B2276="West Rim","W","N"))),C2276,D2276,":",E2276,if(F2276="S","",F2276)))</f>
        <v>S10:4a</v>
      </c>
      <c r="B2276" s="15" t="s">
        <v>1086</v>
      </c>
      <c r="C2276" s="15">
        <v>1.0</v>
      </c>
      <c r="D2276" s="15">
        <v>0.0</v>
      </c>
      <c r="E2276" s="15">
        <v>4.0</v>
      </c>
      <c r="F2276" s="8" t="s">
        <v>6</v>
      </c>
      <c r="G2276" s="8" t="s">
        <v>23</v>
      </c>
      <c r="H2276" s="15" t="s">
        <v>278</v>
      </c>
      <c r="I2276" t="s">
        <v>689</v>
      </c>
      <c r="J2276" s="16">
        <v>0.0</v>
      </c>
      <c r="K2276" s="21">
        <v>1229.0</v>
      </c>
      <c r="L2276" s="21">
        <v>269.0</v>
      </c>
      <c r="M2276" s="21">
        <v>748.0</v>
      </c>
      <c r="N2276" s="18" t="s">
        <v>26</v>
      </c>
      <c r="O2276" s="13" t="s">
        <v>415</v>
      </c>
      <c r="P2276" s="5" t="s">
        <v>57</v>
      </c>
      <c r="Q2276" s="5" t="s">
        <v>276</v>
      </c>
      <c r="R2276" s="5" t="s">
        <v>57</v>
      </c>
      <c r="S2276" s="5" t="s">
        <v>37</v>
      </c>
      <c r="T2276" s="5" t="s">
        <v>47</v>
      </c>
      <c r="U2276" s="5" t="s">
        <v>26</v>
      </c>
    </row>
    <row r="2277" hidden="1">
      <c r="A2277" s="15" t="str">
        <f t="shared" si="356"/>
        <v>S10:4b</v>
      </c>
      <c r="B2277" s="15" t="s">
        <v>1086</v>
      </c>
      <c r="C2277" s="15">
        <v>1.0</v>
      </c>
      <c r="D2277" s="15">
        <v>0.0</v>
      </c>
      <c r="E2277" s="15">
        <v>4.0</v>
      </c>
      <c r="F2277" s="8" t="s">
        <v>7</v>
      </c>
      <c r="G2277" s="8" t="s">
        <v>22</v>
      </c>
      <c r="H2277" s="15" t="s">
        <v>93</v>
      </c>
      <c r="I2277" t="s">
        <v>636</v>
      </c>
      <c r="J2277" s="16">
        <v>14.0</v>
      </c>
      <c r="K2277" s="21">
        <v>-50.0</v>
      </c>
      <c r="L2277" s="21">
        <v>-130.0</v>
      </c>
      <c r="M2277" s="21">
        <v>-88.0</v>
      </c>
      <c r="N2277" s="18" t="s">
        <v>26</v>
      </c>
      <c r="O2277" s="13" t="s">
        <v>313</v>
      </c>
      <c r="P2277" s="5" t="s">
        <v>57</v>
      </c>
      <c r="Q2277" s="5" t="s">
        <v>57</v>
      </c>
      <c r="R2277" s="5" t="s">
        <v>57</v>
      </c>
      <c r="S2277" s="5" t="s">
        <v>57</v>
      </c>
      <c r="T2277" s="5" t="s">
        <v>311</v>
      </c>
      <c r="U2277" s="5" t="s">
        <v>37</v>
      </c>
    </row>
    <row r="2278" hidden="1">
      <c r="A2278" s="15" t="str">
        <f>if(OR(G2278="Secondary Relay",G2278="Prime Relay",G2278="Citadel Class Relay"),F2278,join("",if(B2278="East Rim","E",if(B2278="South Rim","S",if(B2278="West Rim","W","N"))),C2278,D2278,":",E2278,if(F2278="S","",F2278)))</f>
        <v>S10:4</v>
      </c>
      <c r="B2278" s="15" t="s">
        <v>1086</v>
      </c>
      <c r="C2278" s="15">
        <v>1.0</v>
      </c>
      <c r="D2278" s="15">
        <v>0.0</v>
      </c>
      <c r="E2278" s="15">
        <v>4.0</v>
      </c>
      <c r="F2278" s="8" t="s">
        <v>302</v>
      </c>
      <c r="G2278" s="8" t="s">
        <v>303</v>
      </c>
      <c r="H2278" s="15" t="s">
        <v>278</v>
      </c>
      <c r="I2278" s="8" t="s">
        <v>572</v>
      </c>
      <c r="J2278" s="16"/>
      <c r="K2278" s="21"/>
      <c r="L2278" s="21"/>
      <c r="M2278" s="21"/>
      <c r="N2278" s="18"/>
      <c r="O2278" s="13"/>
      <c r="P2278" s="5" t="s">
        <v>57</v>
      </c>
      <c r="Q2278" s="5" t="s">
        <v>276</v>
      </c>
      <c r="R2278" s="5" t="s">
        <v>276</v>
      </c>
      <c r="S2278" s="5" t="s">
        <v>26</v>
      </c>
      <c r="T2278" s="5" t="s">
        <v>26</v>
      </c>
      <c r="U2278" s="5" t="s">
        <v>26</v>
      </c>
    </row>
    <row r="2279" hidden="1">
      <c r="A2279" s="15" t="str">
        <f t="shared" ref="A2279:A2280" si="357">if(OR(G2279="Secondary Relay",G2279="Prime Relay"),F2279,join("",if(B2279="East Rim","E",if(B2279="South Rim","S",if(B2279="West Rim","W","N"))),C2279,D2279,":",E2279,if(F2279="S","",F2279)))</f>
        <v>S10:5a</v>
      </c>
      <c r="B2279" s="15" t="s">
        <v>1086</v>
      </c>
      <c r="C2279" s="15">
        <v>1.0</v>
      </c>
      <c r="D2279" s="15">
        <v>0.0</v>
      </c>
      <c r="E2279" s="15">
        <v>5.0</v>
      </c>
      <c r="F2279" s="8" t="s">
        <v>6</v>
      </c>
      <c r="G2279" s="8" t="s">
        <v>23</v>
      </c>
      <c r="H2279" s="15" t="s">
        <v>285</v>
      </c>
      <c r="I2279" t="s">
        <v>486</v>
      </c>
      <c r="J2279" s="16">
        <v>2.0</v>
      </c>
      <c r="K2279" s="21">
        <v>944.0</v>
      </c>
      <c r="L2279" s="21">
        <v>843.0</v>
      </c>
      <c r="M2279" s="21">
        <v>896.0</v>
      </c>
      <c r="N2279" s="18" t="s">
        <v>26</v>
      </c>
      <c r="O2279" s="13" t="s">
        <v>1154</v>
      </c>
      <c r="P2279" s="5" t="s">
        <v>311</v>
      </c>
      <c r="Q2279" s="5" t="s">
        <v>276</v>
      </c>
      <c r="R2279" s="5" t="s">
        <v>311</v>
      </c>
      <c r="S2279" s="5" t="s">
        <v>57</v>
      </c>
      <c r="T2279" s="5" t="s">
        <v>276</v>
      </c>
      <c r="U2279" s="5" t="s">
        <v>26</v>
      </c>
    </row>
    <row r="2280" hidden="1">
      <c r="A2280" s="15" t="str">
        <f t="shared" si="357"/>
        <v>S10:5b</v>
      </c>
      <c r="B2280" s="15" t="s">
        <v>1086</v>
      </c>
      <c r="C2280" s="15">
        <v>1.0</v>
      </c>
      <c r="D2280" s="15">
        <v>0.0</v>
      </c>
      <c r="E2280" s="15">
        <v>5.0</v>
      </c>
      <c r="F2280" s="8" t="s">
        <v>7</v>
      </c>
      <c r="G2280" s="8" t="s">
        <v>23</v>
      </c>
      <c r="H2280" s="15" t="s">
        <v>291</v>
      </c>
      <c r="I2280" t="s">
        <v>699</v>
      </c>
      <c r="J2280" s="16">
        <v>2.0</v>
      </c>
      <c r="K2280" s="21">
        <v>36.0</v>
      </c>
      <c r="L2280" s="21">
        <v>-84.0</v>
      </c>
      <c r="M2280" s="21">
        <v>-25.0</v>
      </c>
      <c r="N2280" s="18" t="s">
        <v>26</v>
      </c>
      <c r="O2280" s="13" t="s">
        <v>1155</v>
      </c>
      <c r="P2280" s="5" t="s">
        <v>276</v>
      </c>
      <c r="Q2280" s="5" t="s">
        <v>47</v>
      </c>
      <c r="R2280" s="5" t="s">
        <v>276</v>
      </c>
      <c r="S2280" s="5" t="s">
        <v>37</v>
      </c>
      <c r="T2280" s="5" t="s">
        <v>26</v>
      </c>
      <c r="U2280" s="5" t="s">
        <v>26</v>
      </c>
    </row>
    <row r="2281" hidden="1">
      <c r="A2281" s="15" t="str">
        <f>if(OR(G2281="Secondary Relay",G2281="Prime Relay",G2281="Citadel Class Relay"),F2281,join("",if(B2281="East Rim","E",if(B2281="South Rim","S",if(B2281="West Rim","W","N"))),C2281,D2281,":",E2281,if(F2281="S","",F2281)))</f>
        <v>S10:5</v>
      </c>
      <c r="B2281" s="15" t="s">
        <v>1086</v>
      </c>
      <c r="C2281" s="15">
        <v>1.0</v>
      </c>
      <c r="D2281" s="15">
        <v>0.0</v>
      </c>
      <c r="E2281" s="15">
        <v>5.0</v>
      </c>
      <c r="F2281" s="8" t="s">
        <v>302</v>
      </c>
      <c r="G2281" s="8" t="s">
        <v>303</v>
      </c>
      <c r="H2281" s="15" t="s">
        <v>285</v>
      </c>
      <c r="I2281" s="8" t="s">
        <v>1156</v>
      </c>
      <c r="J2281" s="16"/>
      <c r="K2281" s="21"/>
      <c r="L2281" s="21"/>
      <c r="M2281" s="21"/>
      <c r="N2281" s="18"/>
      <c r="O2281" s="13"/>
      <c r="P2281" s="5" t="s">
        <v>276</v>
      </c>
      <c r="Q2281" s="5" t="s">
        <v>276</v>
      </c>
      <c r="R2281" s="5" t="s">
        <v>57</v>
      </c>
      <c r="S2281" s="5" t="s">
        <v>26</v>
      </c>
      <c r="T2281" s="5" t="s">
        <v>26</v>
      </c>
      <c r="U2281" s="5" t="s">
        <v>57</v>
      </c>
    </row>
    <row r="2282" hidden="1">
      <c r="A2282" s="15" t="str">
        <f>if(OR(G2282="Secondary Relay",G2282="Prime Relay"),F2282,join("",if(B2282="East Rim","E",if(B2282="South Rim","S",if(B2282="West Rim","W","N"))),C2282,D2282,":",E2282,if(F2282="S","",F2282)))</f>
        <v>S10:6a</v>
      </c>
      <c r="B2282" s="15" t="s">
        <v>1086</v>
      </c>
      <c r="C2282" s="15">
        <v>1.0</v>
      </c>
      <c r="D2282" s="15">
        <v>0.0</v>
      </c>
      <c r="E2282" s="15">
        <v>6.0</v>
      </c>
      <c r="F2282" s="8" t="s">
        <v>6</v>
      </c>
      <c r="G2282" s="8" t="s">
        <v>22</v>
      </c>
      <c r="H2282" s="15" t="s">
        <v>93</v>
      </c>
      <c r="I2282" t="s">
        <v>1157</v>
      </c>
      <c r="J2282" s="16">
        <v>5.0</v>
      </c>
      <c r="K2282" s="21">
        <v>-5.0</v>
      </c>
      <c r="L2282" s="21">
        <v>-83.0</v>
      </c>
      <c r="M2282" s="21">
        <v>-45.0</v>
      </c>
      <c r="N2282" s="18" t="s">
        <v>26</v>
      </c>
      <c r="O2282" s="13" t="s">
        <v>293</v>
      </c>
      <c r="P2282" s="5" t="s">
        <v>57</v>
      </c>
      <c r="Q2282" s="5" t="s">
        <v>57</v>
      </c>
      <c r="R2282" s="5" t="s">
        <v>276</v>
      </c>
      <c r="S2282" s="5" t="s">
        <v>47</v>
      </c>
      <c r="T2282" s="5" t="s">
        <v>37</v>
      </c>
      <c r="U2282" s="5" t="s">
        <v>26</v>
      </c>
    </row>
    <row r="2283" hidden="1">
      <c r="A2283" s="15" t="str">
        <f>if(OR(G2283="Secondary Relay",G2283="Prime Relay",G2283="Citadel Class Relay"),F2283,join("",if(B2283="East Rim","E",if(B2283="South Rim","S",if(B2283="West Rim","W","N"))),C2283,D2283,":",E2283,if(F2283="S","",F2283)))</f>
        <v>S10:6</v>
      </c>
      <c r="B2283" s="15" t="s">
        <v>1086</v>
      </c>
      <c r="C2283" s="15">
        <v>1.0</v>
      </c>
      <c r="D2283" s="15">
        <v>0.0</v>
      </c>
      <c r="E2283" s="15">
        <v>6.0</v>
      </c>
      <c r="F2283" s="8" t="s">
        <v>302</v>
      </c>
      <c r="G2283" s="8" t="s">
        <v>303</v>
      </c>
      <c r="H2283" s="15" t="s">
        <v>278</v>
      </c>
      <c r="I2283" s="8" t="s">
        <v>478</v>
      </c>
      <c r="J2283" s="16"/>
      <c r="K2283" s="21"/>
      <c r="L2283" s="21"/>
      <c r="M2283" s="21"/>
      <c r="N2283" s="18"/>
      <c r="O2283" s="13"/>
      <c r="P2283" s="5" t="s">
        <v>57</v>
      </c>
      <c r="Q2283" s="5" t="s">
        <v>276</v>
      </c>
      <c r="R2283" s="5" t="s">
        <v>311</v>
      </c>
      <c r="S2283" s="5" t="s">
        <v>47</v>
      </c>
      <c r="T2283" s="5" t="s">
        <v>37</v>
      </c>
      <c r="U2283" s="5" t="s">
        <v>37</v>
      </c>
    </row>
    <row r="2284" hidden="1">
      <c r="A2284" s="15" t="str">
        <f t="shared" ref="A2284:A2286" si="358">if(OR(G2284="Secondary Relay",G2284="Prime Relay"),F2284,join("",if(B2284="East Rim","E",if(B2284="South Rim","S",if(B2284="West Rim","W","N"))),C2284,D2284,":",E2284,if(F2284="S","",F2284)))</f>
        <v>S10:7a</v>
      </c>
      <c r="B2284" s="15" t="s">
        <v>1086</v>
      </c>
      <c r="C2284" s="15">
        <v>1.0</v>
      </c>
      <c r="D2284" s="15">
        <v>0.0</v>
      </c>
      <c r="E2284" s="15">
        <v>7.0</v>
      </c>
      <c r="F2284" s="8" t="s">
        <v>6</v>
      </c>
      <c r="G2284" s="8" t="s">
        <v>23</v>
      </c>
      <c r="H2284" s="15" t="s">
        <v>285</v>
      </c>
      <c r="I2284" t="s">
        <v>1024</v>
      </c>
      <c r="J2284" s="16">
        <v>2.0</v>
      </c>
      <c r="K2284" s="21">
        <v>717.0</v>
      </c>
      <c r="L2284" s="21">
        <v>674.0</v>
      </c>
      <c r="M2284" s="21">
        <v>695.0</v>
      </c>
      <c r="N2284" s="18" t="s">
        <v>26</v>
      </c>
      <c r="O2284" s="13" t="s">
        <v>307</v>
      </c>
      <c r="P2284" s="5" t="s">
        <v>47</v>
      </c>
      <c r="Q2284" s="5" t="s">
        <v>276</v>
      </c>
      <c r="R2284" s="5" t="s">
        <v>26</v>
      </c>
      <c r="S2284" s="5" t="s">
        <v>37</v>
      </c>
      <c r="T2284" s="5" t="s">
        <v>311</v>
      </c>
      <c r="U2284" s="5" t="s">
        <v>57</v>
      </c>
    </row>
    <row r="2285" hidden="1">
      <c r="A2285" s="15" t="str">
        <f t="shared" si="358"/>
        <v>S10:7b</v>
      </c>
      <c r="B2285" s="15" t="s">
        <v>1086</v>
      </c>
      <c r="C2285" s="15">
        <v>1.0</v>
      </c>
      <c r="D2285" s="15">
        <v>0.0</v>
      </c>
      <c r="E2285" s="15">
        <v>7.0</v>
      </c>
      <c r="F2285" s="8" t="s">
        <v>7</v>
      </c>
      <c r="G2285" s="8" t="s">
        <v>23</v>
      </c>
      <c r="H2285" s="15" t="s">
        <v>278</v>
      </c>
      <c r="I2285" t="s">
        <v>292</v>
      </c>
      <c r="J2285" s="16">
        <v>0.0</v>
      </c>
      <c r="K2285" s="21">
        <v>245.0</v>
      </c>
      <c r="L2285" s="21">
        <v>-252.0</v>
      </c>
      <c r="M2285" s="21">
        <v>-6.0</v>
      </c>
      <c r="N2285" s="18" t="s">
        <v>26</v>
      </c>
      <c r="O2285" s="13" t="s">
        <v>332</v>
      </c>
      <c r="P2285" s="5" t="s">
        <v>37</v>
      </c>
      <c r="Q2285" s="5" t="s">
        <v>57</v>
      </c>
      <c r="R2285" s="5" t="s">
        <v>276</v>
      </c>
      <c r="S2285" s="5" t="s">
        <v>26</v>
      </c>
      <c r="T2285" s="5" t="s">
        <v>26</v>
      </c>
      <c r="U2285" s="5" t="s">
        <v>26</v>
      </c>
    </row>
    <row r="2286" hidden="1">
      <c r="A2286" s="15" t="str">
        <f t="shared" si="358"/>
        <v>S10:7c</v>
      </c>
      <c r="B2286" s="15" t="s">
        <v>1086</v>
      </c>
      <c r="C2286" s="15">
        <v>1.0</v>
      </c>
      <c r="D2286" s="15">
        <v>0.0</v>
      </c>
      <c r="E2286" s="15">
        <v>7.0</v>
      </c>
      <c r="F2286" s="8" t="s">
        <v>8</v>
      </c>
      <c r="G2286" s="8" t="s">
        <v>23</v>
      </c>
      <c r="H2286" s="15" t="s">
        <v>288</v>
      </c>
      <c r="I2286" t="s">
        <v>598</v>
      </c>
      <c r="J2286" s="16">
        <v>1.0</v>
      </c>
      <c r="K2286" s="21">
        <v>59.0</v>
      </c>
      <c r="L2286" s="21">
        <v>6.0</v>
      </c>
      <c r="M2286" s="21">
        <v>31.0</v>
      </c>
      <c r="N2286" s="18">
        <v>0.14</v>
      </c>
      <c r="O2286" s="13" t="s">
        <v>1087</v>
      </c>
      <c r="P2286" s="5" t="s">
        <v>57</v>
      </c>
      <c r="Q2286" s="5" t="s">
        <v>57</v>
      </c>
      <c r="R2286" s="5" t="s">
        <v>57</v>
      </c>
      <c r="S2286" s="5" t="s">
        <v>57</v>
      </c>
      <c r="T2286" s="5" t="s">
        <v>26</v>
      </c>
      <c r="U2286" s="5" t="s">
        <v>26</v>
      </c>
    </row>
    <row r="2287" hidden="1">
      <c r="A2287" s="15" t="str">
        <f>if(OR(G2287="Secondary Relay",G2287="Prime Relay",G2287="Citadel Class Relay"),F2287,join("",if(B2287="East Rim","E",if(B2287="South Rim","S",if(B2287="West Rim","W","N"))),C2287,D2287,":",E2287,if(F2287="S","",F2287)))</f>
        <v>S10:7</v>
      </c>
      <c r="B2287" s="15" t="s">
        <v>1086</v>
      </c>
      <c r="C2287" s="15">
        <v>1.0</v>
      </c>
      <c r="D2287" s="15">
        <v>0.0</v>
      </c>
      <c r="E2287" s="15">
        <v>7.0</v>
      </c>
      <c r="F2287" s="8" t="s">
        <v>302</v>
      </c>
      <c r="G2287" s="8" t="s">
        <v>303</v>
      </c>
      <c r="H2287" s="15" t="s">
        <v>278</v>
      </c>
      <c r="I2287" s="8" t="s">
        <v>478</v>
      </c>
      <c r="J2287" s="16"/>
      <c r="K2287" s="21"/>
      <c r="L2287" s="21"/>
      <c r="M2287" s="21"/>
      <c r="N2287" s="18"/>
      <c r="O2287" s="13"/>
      <c r="P2287" s="5" t="s">
        <v>57</v>
      </c>
      <c r="Q2287" s="5" t="s">
        <v>47</v>
      </c>
      <c r="R2287" s="5" t="s">
        <v>276</v>
      </c>
      <c r="S2287" s="5" t="s">
        <v>276</v>
      </c>
      <c r="T2287" s="5" t="s">
        <v>57</v>
      </c>
      <c r="U2287" s="5" t="s">
        <v>26</v>
      </c>
    </row>
    <row r="2288" hidden="1">
      <c r="A2288" s="15" t="str">
        <f t="shared" ref="A2288:A2290" si="359">if(OR(G2288="Secondary Relay",G2288="Prime Relay"),F2288,join("",if(B2288="East Rim","E",if(B2288="South Rim","S",if(B2288="West Rim","W","N"))),C2288,D2288,":",E2288,if(F2288="S","",F2288)))</f>
        <v>S10:8a</v>
      </c>
      <c r="B2288" s="15" t="s">
        <v>1086</v>
      </c>
      <c r="C2288" s="15">
        <v>1.0</v>
      </c>
      <c r="D2288" s="15">
        <v>0.0</v>
      </c>
      <c r="E2288" s="15">
        <v>8.0</v>
      </c>
      <c r="F2288" s="8" t="s">
        <v>6</v>
      </c>
      <c r="G2288" s="8" t="s">
        <v>23</v>
      </c>
      <c r="H2288" s="15" t="s">
        <v>278</v>
      </c>
      <c r="I2288" t="s">
        <v>736</v>
      </c>
      <c r="J2288" s="16">
        <v>0.0</v>
      </c>
      <c r="K2288" s="21">
        <v>276.0</v>
      </c>
      <c r="L2288" s="21">
        <v>266.0</v>
      </c>
      <c r="M2288" s="21">
        <v>271.0</v>
      </c>
      <c r="N2288" s="18" t="s">
        <v>26</v>
      </c>
      <c r="O2288" s="13" t="s">
        <v>293</v>
      </c>
      <c r="P2288" s="5" t="s">
        <v>57</v>
      </c>
      <c r="Q2288" s="5" t="s">
        <v>57</v>
      </c>
      <c r="R2288" s="5" t="s">
        <v>57</v>
      </c>
      <c r="S2288" s="5" t="s">
        <v>276</v>
      </c>
      <c r="T2288" s="5" t="s">
        <v>47</v>
      </c>
      <c r="U2288" s="5" t="s">
        <v>37</v>
      </c>
    </row>
    <row r="2289" hidden="1">
      <c r="A2289" s="15" t="str">
        <f t="shared" si="359"/>
        <v>S10:8b</v>
      </c>
      <c r="B2289" s="15" t="s">
        <v>1086</v>
      </c>
      <c r="C2289" s="15">
        <v>1.0</v>
      </c>
      <c r="D2289" s="15">
        <v>0.0</v>
      </c>
      <c r="E2289" s="15">
        <v>8.0</v>
      </c>
      <c r="F2289" s="8" t="s">
        <v>7</v>
      </c>
      <c r="G2289" s="8" t="s">
        <v>23</v>
      </c>
      <c r="H2289" s="15" t="s">
        <v>87</v>
      </c>
      <c r="I2289" t="s">
        <v>1158</v>
      </c>
      <c r="J2289" s="16">
        <v>2.0</v>
      </c>
      <c r="K2289" s="21">
        <v>22.0</v>
      </c>
      <c r="L2289" s="21">
        <v>-24.0</v>
      </c>
      <c r="M2289" s="21">
        <v>0.0</v>
      </c>
      <c r="N2289" s="18">
        <v>0.62</v>
      </c>
      <c r="O2289" s="13" t="s">
        <v>1159</v>
      </c>
      <c r="P2289" s="5" t="s">
        <v>57</v>
      </c>
      <c r="Q2289" s="5" t="s">
        <v>57</v>
      </c>
      <c r="R2289" s="5" t="s">
        <v>47</v>
      </c>
      <c r="S2289" s="5" t="s">
        <v>276</v>
      </c>
      <c r="T2289" s="5" t="s">
        <v>26</v>
      </c>
      <c r="U2289" s="5" t="s">
        <v>26</v>
      </c>
    </row>
    <row r="2290" hidden="1">
      <c r="A2290" s="15" t="str">
        <f t="shared" si="359"/>
        <v>S10:8c</v>
      </c>
      <c r="B2290" s="15" t="s">
        <v>1086</v>
      </c>
      <c r="C2290" s="15">
        <v>1.0</v>
      </c>
      <c r="D2290" s="15">
        <v>0.0</v>
      </c>
      <c r="E2290" s="15">
        <v>8.0</v>
      </c>
      <c r="F2290" s="8" t="s">
        <v>8</v>
      </c>
      <c r="G2290" s="8" t="s">
        <v>23</v>
      </c>
      <c r="H2290" s="15" t="s">
        <v>92</v>
      </c>
      <c r="I2290" t="s">
        <v>624</v>
      </c>
      <c r="J2290" s="16">
        <v>0.0</v>
      </c>
      <c r="K2290" s="21">
        <v>-43.0</v>
      </c>
      <c r="L2290" s="21">
        <v>-58.0</v>
      </c>
      <c r="M2290" s="21">
        <v>-52.0</v>
      </c>
      <c r="N2290" s="18" t="s">
        <v>281</v>
      </c>
      <c r="O2290" s="13" t="s">
        <v>384</v>
      </c>
      <c r="P2290" s="5" t="s">
        <v>57</v>
      </c>
      <c r="Q2290" s="5" t="s">
        <v>276</v>
      </c>
      <c r="R2290" s="5" t="s">
        <v>57</v>
      </c>
      <c r="S2290" s="5" t="s">
        <v>47</v>
      </c>
      <c r="T2290" s="5" t="s">
        <v>26</v>
      </c>
      <c r="U2290" s="5" t="s">
        <v>57</v>
      </c>
    </row>
    <row r="2291" hidden="1">
      <c r="A2291" s="15" t="str">
        <f>if(OR(G2291="Secondary Relay",G2291="Prime Relay",G2291="Citadel Class Relay"),F2291,join("",if(B2291="East Rim","E",if(B2291="South Rim","S",if(B2291="West Rim","W","N"))),C2291,D2291,":",E2291,if(F2291="S","",F2291)))</f>
        <v>S10:8</v>
      </c>
      <c r="B2291" s="15" t="s">
        <v>1086</v>
      </c>
      <c r="C2291" s="15">
        <v>1.0</v>
      </c>
      <c r="D2291" s="15">
        <v>0.0</v>
      </c>
      <c r="E2291" s="15">
        <v>8.0</v>
      </c>
      <c r="F2291" s="8" t="s">
        <v>302</v>
      </c>
      <c r="G2291" s="8" t="s">
        <v>303</v>
      </c>
      <c r="H2291" s="15" t="s">
        <v>443</v>
      </c>
      <c r="I2291" s="8" t="s">
        <v>1136</v>
      </c>
      <c r="J2291" s="16"/>
      <c r="K2291" s="21"/>
      <c r="L2291" s="21"/>
      <c r="M2291" s="21"/>
      <c r="N2291" s="18"/>
      <c r="O2291" s="13"/>
      <c r="P2291" s="5" t="s">
        <v>37</v>
      </c>
      <c r="Q2291" s="5" t="s">
        <v>276</v>
      </c>
      <c r="R2291" s="5" t="s">
        <v>57</v>
      </c>
      <c r="S2291" s="5" t="s">
        <v>26</v>
      </c>
      <c r="T2291" s="5" t="s">
        <v>26</v>
      </c>
      <c r="U2291" s="5" t="s">
        <v>26</v>
      </c>
    </row>
    <row r="2292" hidden="1">
      <c r="A2292" s="15" t="str">
        <f t="shared" ref="A2292:A2295" si="360">if(OR(G2292="Secondary Relay",G2292="Prime Relay"),F2292,join("",if(B2292="East Rim","E",if(B2292="South Rim","S",if(B2292="West Rim","W","N"))),C2292,D2292,":",E2292,if(F2292="S","",F2292)))</f>
        <v>S10:9a</v>
      </c>
      <c r="B2292" s="15" t="s">
        <v>1086</v>
      </c>
      <c r="C2292" s="15">
        <v>1.0</v>
      </c>
      <c r="D2292" s="15">
        <v>0.0</v>
      </c>
      <c r="E2292" s="15">
        <v>9.0</v>
      </c>
      <c r="F2292" s="8" t="s">
        <v>6</v>
      </c>
      <c r="G2292" s="8" t="s">
        <v>22</v>
      </c>
      <c r="H2292" s="15" t="s">
        <v>91</v>
      </c>
      <c r="I2292" t="s">
        <v>1160</v>
      </c>
      <c r="J2292" s="16">
        <v>23.0</v>
      </c>
      <c r="K2292" s="21">
        <v>-36.0</v>
      </c>
      <c r="L2292" s="21">
        <v>-38.0</v>
      </c>
      <c r="M2292" s="21">
        <v>-35.0</v>
      </c>
      <c r="N2292" s="18" t="s">
        <v>26</v>
      </c>
      <c r="O2292" s="13" t="s">
        <v>293</v>
      </c>
      <c r="P2292" s="5" t="s">
        <v>26</v>
      </c>
      <c r="Q2292" s="5" t="s">
        <v>276</v>
      </c>
      <c r="R2292" s="5" t="s">
        <v>276</v>
      </c>
      <c r="S2292" s="5" t="s">
        <v>26</v>
      </c>
      <c r="T2292" s="5" t="s">
        <v>37</v>
      </c>
      <c r="U2292" s="5" t="s">
        <v>37</v>
      </c>
    </row>
    <row r="2293" hidden="1">
      <c r="A2293" s="15" t="str">
        <f t="shared" si="360"/>
        <v>S10:9b</v>
      </c>
      <c r="B2293" s="15" t="s">
        <v>1086</v>
      </c>
      <c r="C2293" s="15">
        <v>1.0</v>
      </c>
      <c r="D2293" s="15">
        <v>0.0</v>
      </c>
      <c r="E2293" s="15">
        <v>9.0</v>
      </c>
      <c r="F2293" s="8" t="s">
        <v>7</v>
      </c>
      <c r="G2293" s="8" t="s">
        <v>22</v>
      </c>
      <c r="H2293" s="15" t="s">
        <v>91</v>
      </c>
      <c r="I2293" t="s">
        <v>1161</v>
      </c>
      <c r="J2293" s="16">
        <v>15.0</v>
      </c>
      <c r="K2293" s="21">
        <v>-51.0</v>
      </c>
      <c r="L2293" s="21">
        <v>-105.0</v>
      </c>
      <c r="M2293" s="21">
        <v>-79.0</v>
      </c>
      <c r="N2293" s="18" t="s">
        <v>26</v>
      </c>
      <c r="O2293" s="13" t="s">
        <v>379</v>
      </c>
      <c r="P2293" s="5" t="s">
        <v>57</v>
      </c>
      <c r="Q2293" s="5" t="s">
        <v>276</v>
      </c>
      <c r="R2293" s="5" t="s">
        <v>57</v>
      </c>
      <c r="S2293" s="5" t="s">
        <v>57</v>
      </c>
      <c r="T2293" s="5" t="s">
        <v>26</v>
      </c>
      <c r="U2293" s="5" t="s">
        <v>47</v>
      </c>
    </row>
    <row r="2294" hidden="1">
      <c r="A2294" s="15" t="str">
        <f t="shared" si="360"/>
        <v>S10:9c</v>
      </c>
      <c r="B2294" s="15" t="s">
        <v>1086</v>
      </c>
      <c r="C2294" s="15">
        <v>1.0</v>
      </c>
      <c r="D2294" s="15">
        <v>0.0</v>
      </c>
      <c r="E2294" s="15">
        <v>9.0</v>
      </c>
      <c r="F2294" s="8" t="s">
        <v>8</v>
      </c>
      <c r="G2294" s="8" t="s">
        <v>22</v>
      </c>
      <c r="H2294" s="15" t="s">
        <v>93</v>
      </c>
      <c r="I2294" t="s">
        <v>1162</v>
      </c>
      <c r="J2294" s="16">
        <v>19.0</v>
      </c>
      <c r="K2294" s="21">
        <v>-218.0</v>
      </c>
      <c r="L2294" s="21">
        <v>-240.0</v>
      </c>
      <c r="M2294" s="21">
        <v>-227.0</v>
      </c>
      <c r="N2294" s="18" t="s">
        <v>26</v>
      </c>
      <c r="O2294" s="13" t="s">
        <v>290</v>
      </c>
      <c r="P2294" s="5" t="s">
        <v>57</v>
      </c>
      <c r="Q2294" s="5" t="s">
        <v>276</v>
      </c>
      <c r="R2294" s="5" t="s">
        <v>57</v>
      </c>
      <c r="S2294" s="5" t="s">
        <v>57</v>
      </c>
      <c r="T2294" s="5" t="s">
        <v>47</v>
      </c>
      <c r="U2294" s="5" t="s">
        <v>26</v>
      </c>
    </row>
    <row r="2295" hidden="1">
      <c r="A2295" s="15" t="str">
        <f t="shared" si="360"/>
        <v>S10:9d</v>
      </c>
      <c r="B2295" s="15" t="s">
        <v>1086</v>
      </c>
      <c r="C2295" s="15">
        <v>1.0</v>
      </c>
      <c r="D2295" s="15">
        <v>0.0</v>
      </c>
      <c r="E2295" s="15">
        <v>9.0</v>
      </c>
      <c r="F2295" s="8" t="s">
        <v>9</v>
      </c>
      <c r="G2295" s="8" t="s">
        <v>22</v>
      </c>
      <c r="H2295" s="15" t="s">
        <v>89</v>
      </c>
      <c r="I2295" t="s">
        <v>456</v>
      </c>
      <c r="J2295" s="16">
        <v>6.0</v>
      </c>
      <c r="K2295" s="21">
        <v>-245.0</v>
      </c>
      <c r="L2295" s="21">
        <v>-253.0</v>
      </c>
      <c r="M2295" s="21">
        <v>-251.0</v>
      </c>
      <c r="N2295" s="18" t="s">
        <v>26</v>
      </c>
      <c r="O2295" s="13" t="s">
        <v>290</v>
      </c>
      <c r="P2295" s="5" t="s">
        <v>47</v>
      </c>
      <c r="Q2295" s="5" t="s">
        <v>276</v>
      </c>
      <c r="R2295" s="5" t="s">
        <v>276</v>
      </c>
      <c r="S2295" s="5" t="s">
        <v>276</v>
      </c>
      <c r="T2295" s="5" t="s">
        <v>26</v>
      </c>
      <c r="U2295" s="5" t="s">
        <v>26</v>
      </c>
    </row>
    <row r="2296" hidden="1">
      <c r="A2296" s="15" t="str">
        <f>if(OR(G2296="Secondary Relay",G2296="Prime Relay",G2296="Citadel Class Relay"),F2296,join("",if(B2296="East Rim","E",if(B2296="South Rim","S",if(B2296="West Rim","W","N"))),C2296,D2296,":",E2296,if(F2296="S","",F2296)))</f>
        <v>S10:9</v>
      </c>
      <c r="B2296" s="15" t="s">
        <v>1086</v>
      </c>
      <c r="C2296" s="15">
        <v>1.0</v>
      </c>
      <c r="D2296" s="15">
        <v>0.0</v>
      </c>
      <c r="E2296" s="15">
        <v>9.0</v>
      </c>
      <c r="F2296" s="8" t="s">
        <v>302</v>
      </c>
      <c r="G2296" s="8" t="s">
        <v>303</v>
      </c>
      <c r="H2296" s="15" t="s">
        <v>443</v>
      </c>
      <c r="I2296" s="8" t="s">
        <v>1163</v>
      </c>
      <c r="J2296" s="16"/>
      <c r="K2296" s="21"/>
      <c r="L2296" s="21"/>
      <c r="M2296" s="21"/>
      <c r="N2296" s="18"/>
      <c r="O2296" s="13"/>
      <c r="P2296" s="5" t="s">
        <v>57</v>
      </c>
      <c r="Q2296" s="5" t="s">
        <v>57</v>
      </c>
      <c r="R2296" s="5" t="s">
        <v>276</v>
      </c>
      <c r="S2296" s="5" t="s">
        <v>57</v>
      </c>
      <c r="T2296" s="5" t="s">
        <v>47</v>
      </c>
      <c r="U2296" s="5" t="s">
        <v>37</v>
      </c>
    </row>
    <row r="2297" hidden="1">
      <c r="A2297" s="15" t="str">
        <f t="shared" ref="A2297:A2299" si="361">if(OR(G2297="Secondary Relay",G2297="Prime Relay"),F2297,join("",if(B2297="East Rim","E",if(B2297="South Rim","S",if(B2297="West Rim","W","N"))),C2297,D2297,":",E2297,if(F2297="S","",F2297)))</f>
        <v>S10:10a</v>
      </c>
      <c r="B2297" s="15" t="s">
        <v>1086</v>
      </c>
      <c r="C2297" s="15">
        <v>1.0</v>
      </c>
      <c r="D2297" s="15">
        <v>0.0</v>
      </c>
      <c r="E2297" s="15">
        <v>10.0</v>
      </c>
      <c r="F2297" s="8" t="s">
        <v>6</v>
      </c>
      <c r="G2297" s="8" t="s">
        <v>23</v>
      </c>
      <c r="H2297" s="15" t="s">
        <v>93</v>
      </c>
      <c r="I2297" t="s">
        <v>777</v>
      </c>
      <c r="J2297" s="16">
        <v>0.0</v>
      </c>
      <c r="K2297" s="21">
        <v>60.0</v>
      </c>
      <c r="L2297" s="21">
        <v>-108.0</v>
      </c>
      <c r="M2297" s="21">
        <v>-22.0</v>
      </c>
      <c r="N2297" s="18" t="s">
        <v>26</v>
      </c>
      <c r="O2297" s="13" t="s">
        <v>332</v>
      </c>
      <c r="P2297" s="5" t="s">
        <v>57</v>
      </c>
      <c r="Q2297" s="5" t="s">
        <v>276</v>
      </c>
      <c r="R2297" s="5" t="s">
        <v>57</v>
      </c>
      <c r="S2297" s="5" t="s">
        <v>37</v>
      </c>
      <c r="T2297" s="5" t="s">
        <v>26</v>
      </c>
      <c r="U2297" s="5" t="s">
        <v>26</v>
      </c>
    </row>
    <row r="2298" hidden="1">
      <c r="A2298" s="15" t="str">
        <f t="shared" si="361"/>
        <v>S10:10b</v>
      </c>
      <c r="B2298" s="15" t="s">
        <v>1086</v>
      </c>
      <c r="C2298" s="15">
        <v>1.0</v>
      </c>
      <c r="D2298" s="15">
        <v>0.0</v>
      </c>
      <c r="E2298" s="15">
        <v>10.0</v>
      </c>
      <c r="F2298" s="8" t="s">
        <v>7</v>
      </c>
      <c r="G2298" s="8" t="s">
        <v>22</v>
      </c>
      <c r="H2298" s="15" t="s">
        <v>93</v>
      </c>
      <c r="I2298" t="s">
        <v>1028</v>
      </c>
      <c r="J2298" s="16">
        <v>18.0</v>
      </c>
      <c r="K2298" s="21">
        <v>-171.0</v>
      </c>
      <c r="L2298" s="21">
        <v>-237.0</v>
      </c>
      <c r="M2298" s="21">
        <v>-203.0</v>
      </c>
      <c r="N2298" s="18" t="s">
        <v>26</v>
      </c>
      <c r="O2298" s="13" t="s">
        <v>287</v>
      </c>
      <c r="P2298" s="5" t="s">
        <v>57</v>
      </c>
      <c r="Q2298" s="5" t="s">
        <v>276</v>
      </c>
      <c r="R2298" s="5" t="s">
        <v>311</v>
      </c>
      <c r="S2298" s="5" t="s">
        <v>37</v>
      </c>
      <c r="T2298" s="5" t="s">
        <v>47</v>
      </c>
      <c r="U2298" s="5" t="s">
        <v>26</v>
      </c>
    </row>
    <row r="2299" hidden="1">
      <c r="A2299" s="15" t="str">
        <f t="shared" si="361"/>
        <v>S10:10c</v>
      </c>
      <c r="B2299" s="15" t="s">
        <v>1086</v>
      </c>
      <c r="C2299" s="15">
        <v>1.0</v>
      </c>
      <c r="D2299" s="15">
        <v>0.0</v>
      </c>
      <c r="E2299" s="15">
        <v>10.0</v>
      </c>
      <c r="F2299" s="8" t="s">
        <v>8</v>
      </c>
      <c r="G2299" s="8" t="s">
        <v>22</v>
      </c>
      <c r="H2299" s="15" t="s">
        <v>91</v>
      </c>
      <c r="I2299" t="s">
        <v>768</v>
      </c>
      <c r="J2299" s="16">
        <v>25.0</v>
      </c>
      <c r="K2299" s="21">
        <v>-243.0</v>
      </c>
      <c r="L2299" s="21">
        <v>-255.0</v>
      </c>
      <c r="M2299" s="21">
        <v>-248.0</v>
      </c>
      <c r="N2299" s="18" t="s">
        <v>26</v>
      </c>
      <c r="O2299" s="13" t="s">
        <v>275</v>
      </c>
      <c r="P2299" s="5" t="s">
        <v>57</v>
      </c>
      <c r="Q2299" s="5" t="s">
        <v>311</v>
      </c>
      <c r="R2299" s="5" t="s">
        <v>311</v>
      </c>
      <c r="S2299" s="5" t="s">
        <v>47</v>
      </c>
      <c r="T2299" s="5" t="s">
        <v>26</v>
      </c>
      <c r="U2299" s="5" t="s">
        <v>26</v>
      </c>
    </row>
    <row r="2300" hidden="1">
      <c r="A2300" s="15" t="str">
        <f>if(OR(G2300="Secondary Relay",G2300="Prime Relay",G2300="Citadel Class Relay"),F2300,join("",if(B2300="East Rim","E",if(B2300="South Rim","S",if(B2300="West Rim","W","N"))),C2300,D2300,":",E2300,if(F2300="S","",F2300)))</f>
        <v>S10:10</v>
      </c>
      <c r="B2300" s="15" t="s">
        <v>1086</v>
      </c>
      <c r="C2300" s="15">
        <v>1.0</v>
      </c>
      <c r="D2300" s="15">
        <v>0.0</v>
      </c>
      <c r="E2300" s="15">
        <v>10.0</v>
      </c>
      <c r="F2300" s="8" t="s">
        <v>302</v>
      </c>
      <c r="G2300" s="8" t="s">
        <v>303</v>
      </c>
      <c r="H2300" s="15" t="s">
        <v>278</v>
      </c>
      <c r="I2300" s="8" t="s">
        <v>620</v>
      </c>
      <c r="J2300" s="16"/>
      <c r="K2300" s="21"/>
      <c r="L2300" s="21"/>
      <c r="M2300" s="21"/>
      <c r="N2300" s="18"/>
      <c r="O2300" s="13"/>
      <c r="P2300" s="5" t="s">
        <v>57</v>
      </c>
      <c r="Q2300" s="5" t="s">
        <v>57</v>
      </c>
      <c r="R2300" s="5" t="s">
        <v>276</v>
      </c>
      <c r="S2300" s="5" t="s">
        <v>26</v>
      </c>
      <c r="T2300" s="5" t="s">
        <v>26</v>
      </c>
      <c r="U2300" s="5" t="s">
        <v>26</v>
      </c>
    </row>
    <row r="2301" hidden="1">
      <c r="A2301" s="15" t="str">
        <f t="shared" ref="A2301:A2304" si="362">if(OR(G2301="Secondary Relay",G2301="Prime Relay"),F2301,join("",if(B2301="East Rim","E",if(B2301="South Rim","S",if(B2301="West Rim","W","N"))),C2301,D2301,":",E2301,if(F2301="S","",F2301)))</f>
        <v>S11:0a</v>
      </c>
      <c r="B2301" s="15" t="s">
        <v>1086</v>
      </c>
      <c r="C2301" s="15">
        <v>1.0</v>
      </c>
      <c r="D2301" s="15">
        <v>1.0</v>
      </c>
      <c r="E2301" s="15">
        <v>0.0</v>
      </c>
      <c r="F2301" s="8" t="s">
        <v>6</v>
      </c>
      <c r="G2301" s="8" t="s">
        <v>24</v>
      </c>
      <c r="H2301" s="15" t="s">
        <v>87</v>
      </c>
      <c r="I2301" t="s">
        <v>334</v>
      </c>
      <c r="J2301" s="16">
        <v>1.0</v>
      </c>
      <c r="K2301" s="21">
        <v>25.0</v>
      </c>
      <c r="L2301" s="21">
        <v>15.0</v>
      </c>
      <c r="M2301" s="21">
        <v>22.0</v>
      </c>
      <c r="N2301" s="18">
        <v>0.96</v>
      </c>
      <c r="O2301" s="13" t="s">
        <v>313</v>
      </c>
      <c r="P2301" s="5" t="s">
        <v>57</v>
      </c>
      <c r="Q2301" s="5" t="s">
        <v>57</v>
      </c>
      <c r="R2301" s="5" t="s">
        <v>57</v>
      </c>
      <c r="S2301" s="5" t="s">
        <v>47</v>
      </c>
      <c r="T2301" s="5" t="s">
        <v>37</v>
      </c>
      <c r="U2301" s="5" t="s">
        <v>37</v>
      </c>
    </row>
    <row r="2302" hidden="1">
      <c r="A2302" s="15" t="str">
        <f t="shared" si="362"/>
        <v>S11:0b</v>
      </c>
      <c r="B2302" s="15" t="s">
        <v>1086</v>
      </c>
      <c r="C2302" s="15">
        <v>1.0</v>
      </c>
      <c r="D2302" s="15">
        <v>1.0</v>
      </c>
      <c r="E2302" s="15">
        <v>0.0</v>
      </c>
      <c r="F2302" s="8" t="s">
        <v>7</v>
      </c>
      <c r="G2302" s="8" t="s">
        <v>22</v>
      </c>
      <c r="H2302" s="15" t="s">
        <v>91</v>
      </c>
      <c r="I2302" t="s">
        <v>1164</v>
      </c>
      <c r="J2302" s="16">
        <v>24.0</v>
      </c>
      <c r="K2302" s="21">
        <v>-70.0</v>
      </c>
      <c r="L2302" s="21">
        <v>-125.0</v>
      </c>
      <c r="M2302" s="21">
        <v>-96.0</v>
      </c>
      <c r="N2302" s="18" t="s">
        <v>26</v>
      </c>
      <c r="O2302" s="13" t="s">
        <v>419</v>
      </c>
      <c r="P2302" s="5" t="s">
        <v>57</v>
      </c>
      <c r="Q2302" s="5" t="s">
        <v>276</v>
      </c>
      <c r="R2302" s="5" t="s">
        <v>57</v>
      </c>
      <c r="S2302" s="5" t="s">
        <v>26</v>
      </c>
      <c r="T2302" s="5" t="s">
        <v>26</v>
      </c>
      <c r="U2302" s="5" t="s">
        <v>26</v>
      </c>
    </row>
    <row r="2303" hidden="1">
      <c r="A2303" s="15" t="str">
        <f t="shared" si="362"/>
        <v>S11:0c</v>
      </c>
      <c r="B2303" s="15" t="s">
        <v>1086</v>
      </c>
      <c r="C2303" s="15">
        <v>1.0</v>
      </c>
      <c r="D2303" s="15">
        <v>1.0</v>
      </c>
      <c r="E2303" s="15">
        <v>0.0</v>
      </c>
      <c r="F2303" s="8" t="s">
        <v>8</v>
      </c>
      <c r="G2303" s="8" t="s">
        <v>22</v>
      </c>
      <c r="H2303" s="15" t="s">
        <v>91</v>
      </c>
      <c r="I2303" t="s">
        <v>1165</v>
      </c>
      <c r="J2303" s="16">
        <v>23.0</v>
      </c>
      <c r="K2303" s="21">
        <v>-201.0</v>
      </c>
      <c r="L2303" s="21">
        <v>-222.0</v>
      </c>
      <c r="M2303" s="21">
        <v>-212.0</v>
      </c>
      <c r="N2303" s="18" t="s">
        <v>26</v>
      </c>
      <c r="O2303" s="13" t="s">
        <v>419</v>
      </c>
      <c r="P2303" s="5" t="s">
        <v>37</v>
      </c>
      <c r="Q2303" s="5" t="s">
        <v>276</v>
      </c>
      <c r="R2303" s="5" t="s">
        <v>57</v>
      </c>
      <c r="S2303" s="5" t="s">
        <v>37</v>
      </c>
      <c r="T2303" s="5" t="s">
        <v>47</v>
      </c>
      <c r="U2303" s="5" t="s">
        <v>37</v>
      </c>
    </row>
    <row r="2304" hidden="1">
      <c r="A2304" s="15" t="str">
        <f t="shared" si="362"/>
        <v>S11:0d</v>
      </c>
      <c r="B2304" s="15" t="s">
        <v>1086</v>
      </c>
      <c r="C2304" s="15">
        <v>1.0</v>
      </c>
      <c r="D2304" s="15">
        <v>1.0</v>
      </c>
      <c r="E2304" s="15">
        <v>0.0</v>
      </c>
      <c r="F2304" s="8" t="s">
        <v>9</v>
      </c>
      <c r="G2304" s="8" t="s">
        <v>23</v>
      </c>
      <c r="H2304" s="15" t="s">
        <v>92</v>
      </c>
      <c r="I2304" t="s">
        <v>1158</v>
      </c>
      <c r="J2304" s="16">
        <v>0.0</v>
      </c>
      <c r="K2304" s="21">
        <v>-201.0</v>
      </c>
      <c r="L2304" s="21">
        <v>-239.0</v>
      </c>
      <c r="M2304" s="21">
        <v>-220.0</v>
      </c>
      <c r="N2304" s="18" t="s">
        <v>281</v>
      </c>
      <c r="O2304" s="13" t="s">
        <v>323</v>
      </c>
      <c r="P2304" s="5" t="s">
        <v>311</v>
      </c>
      <c r="Q2304" s="5" t="s">
        <v>57</v>
      </c>
      <c r="R2304" s="5" t="s">
        <v>57</v>
      </c>
      <c r="S2304" s="5" t="s">
        <v>276</v>
      </c>
      <c r="T2304" s="5" t="s">
        <v>37</v>
      </c>
      <c r="U2304" s="5" t="s">
        <v>37</v>
      </c>
    </row>
    <row r="2305" hidden="1">
      <c r="A2305" s="15" t="str">
        <f t="shared" ref="A2305:A2306" si="363">if(OR(G2305="Secondary Relay",G2305="Prime Relay",G2305="Citadel Class Relay"),F2305,join("",if(B2305="East Rim","E",if(B2305="South Rim","S",if(B2305="West Rim","W","N"))),C2305,D2305,":",E2305,if(F2305="S","",F2305)))</f>
        <v>S11:0</v>
      </c>
      <c r="B2305" s="15" t="s">
        <v>1086</v>
      </c>
      <c r="C2305" s="15">
        <v>1.0</v>
      </c>
      <c r="D2305" s="15">
        <v>1.0</v>
      </c>
      <c r="E2305" s="15">
        <v>0.0</v>
      </c>
      <c r="F2305" s="8" t="s">
        <v>302</v>
      </c>
      <c r="G2305" s="8" t="s">
        <v>303</v>
      </c>
      <c r="H2305" s="15" t="s">
        <v>278</v>
      </c>
      <c r="I2305" s="8" t="s">
        <v>330</v>
      </c>
      <c r="J2305" s="16"/>
      <c r="K2305" s="21"/>
      <c r="L2305" s="21"/>
      <c r="M2305" s="21"/>
      <c r="N2305" s="18"/>
      <c r="O2305" s="13"/>
      <c r="P2305" s="5" t="s">
        <v>37</v>
      </c>
      <c r="Q2305" s="5" t="s">
        <v>57</v>
      </c>
      <c r="R2305" s="5" t="s">
        <v>57</v>
      </c>
      <c r="S2305" s="5" t="s">
        <v>47</v>
      </c>
      <c r="T2305" s="5" t="s">
        <v>47</v>
      </c>
      <c r="U2305" s="5" t="s">
        <v>26</v>
      </c>
    </row>
    <row r="2306" hidden="1">
      <c r="A2306" s="15" t="str">
        <f t="shared" si="363"/>
        <v>S11 Secondary Relay</v>
      </c>
      <c r="B2306" s="15" t="s">
        <v>1086</v>
      </c>
      <c r="C2306" s="15">
        <v>1.0</v>
      </c>
      <c r="D2306" s="15">
        <v>1.0</v>
      </c>
      <c r="E2306" s="15">
        <v>0.0</v>
      </c>
      <c r="F2306" s="8" t="s">
        <v>1166</v>
      </c>
      <c r="G2306" s="8" t="s">
        <v>300</v>
      </c>
      <c r="H2306" s="15"/>
      <c r="I2306" s="8" t="s">
        <v>819</v>
      </c>
      <c r="J2306" s="16"/>
      <c r="K2306" s="21"/>
      <c r="L2306" s="21"/>
      <c r="M2306" s="21"/>
      <c r="N2306" s="18"/>
      <c r="O2306" s="13"/>
      <c r="P2306" s="15"/>
      <c r="Q2306" s="15"/>
      <c r="R2306" s="15"/>
      <c r="S2306" s="15"/>
      <c r="T2306" s="15"/>
      <c r="U2306" s="15"/>
    </row>
    <row r="2307" hidden="1">
      <c r="A2307" s="15" t="str">
        <f>if(OR(G2307="Secondary Relay",G2307="Prime Relay"),F2307,join("",if(B2307="East Rim","E",if(B2307="South Rim","S",if(B2307="West Rim","W","N"))),C2307,D2307,":",E2307,if(F2307="S","",F2307)))</f>
        <v>S11:1a</v>
      </c>
      <c r="B2307" s="15" t="s">
        <v>1086</v>
      </c>
      <c r="C2307" s="15">
        <v>1.0</v>
      </c>
      <c r="D2307" s="15">
        <v>1.0</v>
      </c>
      <c r="E2307" s="15">
        <v>1.0</v>
      </c>
      <c r="F2307" s="8" t="s">
        <v>6</v>
      </c>
      <c r="G2307" s="8" t="s">
        <v>23</v>
      </c>
      <c r="H2307" s="15" t="s">
        <v>288</v>
      </c>
      <c r="I2307" t="s">
        <v>388</v>
      </c>
      <c r="J2307" s="16">
        <v>1.0</v>
      </c>
      <c r="K2307" s="21">
        <v>229.0</v>
      </c>
      <c r="L2307" s="21">
        <v>172.0</v>
      </c>
      <c r="M2307" s="21">
        <v>200.0</v>
      </c>
      <c r="N2307" s="18" t="s">
        <v>26</v>
      </c>
      <c r="O2307" s="13" t="s">
        <v>290</v>
      </c>
      <c r="P2307" s="5" t="s">
        <v>57</v>
      </c>
      <c r="Q2307" s="5" t="s">
        <v>57</v>
      </c>
      <c r="R2307" s="5" t="s">
        <v>57</v>
      </c>
      <c r="S2307" s="5" t="s">
        <v>57</v>
      </c>
      <c r="T2307" s="5" t="s">
        <v>26</v>
      </c>
      <c r="U2307" s="5" t="s">
        <v>26</v>
      </c>
    </row>
    <row r="2308" hidden="1">
      <c r="A2308" s="15" t="str">
        <f>if(OR(G2308="Secondary Relay",G2308="Prime Relay",G2308="Citadel Class Relay"),F2308,join("",if(B2308="East Rim","E",if(B2308="South Rim","S",if(B2308="West Rim","W","N"))),C2308,D2308,":",E2308,if(F2308="S","",F2308)))</f>
        <v>S11:1</v>
      </c>
      <c r="B2308" s="15" t="s">
        <v>1086</v>
      </c>
      <c r="C2308" s="15">
        <v>1.0</v>
      </c>
      <c r="D2308" s="15">
        <v>1.0</v>
      </c>
      <c r="E2308" s="15">
        <v>1.0</v>
      </c>
      <c r="F2308" s="8" t="s">
        <v>302</v>
      </c>
      <c r="G2308" s="8" t="s">
        <v>303</v>
      </c>
      <c r="H2308" s="15" t="s">
        <v>278</v>
      </c>
      <c r="I2308" s="8" t="s">
        <v>753</v>
      </c>
      <c r="J2308" s="16"/>
      <c r="K2308" s="21"/>
      <c r="L2308" s="21"/>
      <c r="M2308" s="21"/>
      <c r="N2308" s="18"/>
      <c r="O2308" s="13"/>
      <c r="P2308" s="5" t="s">
        <v>57</v>
      </c>
      <c r="Q2308" s="5" t="s">
        <v>276</v>
      </c>
      <c r="R2308" s="5" t="s">
        <v>276</v>
      </c>
      <c r="S2308" s="5" t="s">
        <v>47</v>
      </c>
      <c r="T2308" s="5" t="s">
        <v>26</v>
      </c>
      <c r="U2308" s="5" t="s">
        <v>26</v>
      </c>
    </row>
    <row r="2309" hidden="1">
      <c r="A2309" s="15" t="str">
        <f t="shared" ref="A2309:A2315" si="364">if(OR(G2309="Secondary Relay",G2309="Prime Relay"),F2309,join("",if(B2309="East Rim","E",if(B2309="South Rim","S",if(B2309="West Rim","W","N"))),C2309,D2309,":",E2309,if(F2309="S","",F2309)))</f>
        <v>S11:2a</v>
      </c>
      <c r="B2309" s="15" t="s">
        <v>1086</v>
      </c>
      <c r="C2309" s="15">
        <v>1.0</v>
      </c>
      <c r="D2309" s="15">
        <v>1.0</v>
      </c>
      <c r="E2309" s="15">
        <v>2.0</v>
      </c>
      <c r="F2309" s="8" t="s">
        <v>6</v>
      </c>
      <c r="G2309" s="8" t="s">
        <v>24</v>
      </c>
      <c r="H2309" s="15" t="s">
        <v>87</v>
      </c>
      <c r="I2309" t="s">
        <v>578</v>
      </c>
      <c r="J2309" s="16">
        <v>1.0</v>
      </c>
      <c r="K2309" s="21">
        <v>14.0</v>
      </c>
      <c r="L2309" s="21">
        <v>1.0</v>
      </c>
      <c r="M2309" s="21">
        <v>8.0</v>
      </c>
      <c r="N2309" s="18">
        <v>0.93</v>
      </c>
      <c r="O2309" s="13" t="s">
        <v>419</v>
      </c>
      <c r="P2309" s="5" t="s">
        <v>57</v>
      </c>
      <c r="Q2309" s="5" t="s">
        <v>57</v>
      </c>
      <c r="R2309" s="5" t="s">
        <v>57</v>
      </c>
      <c r="S2309" s="5" t="s">
        <v>47</v>
      </c>
      <c r="T2309" s="5" t="s">
        <v>37</v>
      </c>
      <c r="U2309" s="5" t="s">
        <v>37</v>
      </c>
    </row>
    <row r="2310" hidden="1">
      <c r="A2310" s="15" t="str">
        <f t="shared" si="364"/>
        <v>S11:2b</v>
      </c>
      <c r="B2310" s="15" t="s">
        <v>1086</v>
      </c>
      <c r="C2310" s="15">
        <v>1.0</v>
      </c>
      <c r="D2310" s="15">
        <v>1.0</v>
      </c>
      <c r="E2310" s="15">
        <v>2.0</v>
      </c>
      <c r="F2310" s="8" t="s">
        <v>7</v>
      </c>
      <c r="G2310" s="8" t="s">
        <v>22</v>
      </c>
      <c r="H2310" s="15" t="s">
        <v>93</v>
      </c>
      <c r="I2310" t="s">
        <v>1101</v>
      </c>
      <c r="J2310" s="16">
        <v>3.0</v>
      </c>
      <c r="K2310" s="21">
        <v>-7.0</v>
      </c>
      <c r="L2310" s="21">
        <v>-71.0</v>
      </c>
      <c r="M2310" s="21">
        <v>-37.0</v>
      </c>
      <c r="N2310" s="18" t="s">
        <v>26</v>
      </c>
      <c r="O2310" s="13" t="s">
        <v>354</v>
      </c>
      <c r="P2310" s="5" t="s">
        <v>47</v>
      </c>
      <c r="Q2310" s="5" t="s">
        <v>276</v>
      </c>
      <c r="R2310" s="5" t="s">
        <v>57</v>
      </c>
      <c r="S2310" s="5" t="s">
        <v>37</v>
      </c>
      <c r="T2310" s="5" t="s">
        <v>47</v>
      </c>
      <c r="U2310" s="5" t="s">
        <v>26</v>
      </c>
    </row>
    <row r="2311" hidden="1">
      <c r="A2311" s="15" t="str">
        <f t="shared" si="364"/>
        <v>S11:2c</v>
      </c>
      <c r="B2311" s="15" t="s">
        <v>1086</v>
      </c>
      <c r="C2311" s="15">
        <v>1.0</v>
      </c>
      <c r="D2311" s="15">
        <v>1.0</v>
      </c>
      <c r="E2311" s="15">
        <v>2.0</v>
      </c>
      <c r="F2311" s="8" t="s">
        <v>8</v>
      </c>
      <c r="G2311" s="8" t="s">
        <v>23</v>
      </c>
      <c r="H2311" s="15" t="s">
        <v>278</v>
      </c>
      <c r="I2311" t="s">
        <v>1167</v>
      </c>
      <c r="J2311" s="16">
        <v>0.0</v>
      </c>
      <c r="K2311" s="21">
        <v>-17.0</v>
      </c>
      <c r="L2311" s="21">
        <v>-18.0</v>
      </c>
      <c r="M2311" s="21">
        <v>-17.0</v>
      </c>
      <c r="N2311" s="18">
        <v>0.25</v>
      </c>
      <c r="O2311" s="13" t="s">
        <v>293</v>
      </c>
      <c r="P2311" s="5" t="s">
        <v>276</v>
      </c>
      <c r="Q2311" s="5" t="s">
        <v>57</v>
      </c>
      <c r="R2311" s="5" t="s">
        <v>57</v>
      </c>
      <c r="S2311" s="5" t="s">
        <v>26</v>
      </c>
      <c r="T2311" s="5" t="s">
        <v>26</v>
      </c>
      <c r="U2311" s="5" t="s">
        <v>26</v>
      </c>
    </row>
    <row r="2312" hidden="1">
      <c r="A2312" s="15" t="str">
        <f t="shared" si="364"/>
        <v>S11:2d</v>
      </c>
      <c r="B2312" s="15" t="s">
        <v>1086</v>
      </c>
      <c r="C2312" s="15">
        <v>1.0</v>
      </c>
      <c r="D2312" s="15">
        <v>1.0</v>
      </c>
      <c r="E2312" s="15">
        <v>2.0</v>
      </c>
      <c r="F2312" s="8" t="s">
        <v>9</v>
      </c>
      <c r="G2312" s="8" t="s">
        <v>22</v>
      </c>
      <c r="H2312" s="15" t="s">
        <v>90</v>
      </c>
      <c r="I2312" t="s">
        <v>377</v>
      </c>
      <c r="J2312" s="16">
        <v>9.0</v>
      </c>
      <c r="K2312" s="21">
        <v>-18.0</v>
      </c>
      <c r="L2312" s="21">
        <v>-42.0</v>
      </c>
      <c r="M2312" s="21">
        <v>-32.0</v>
      </c>
      <c r="N2312" s="18" t="s">
        <v>26</v>
      </c>
      <c r="O2312" s="13" t="s">
        <v>287</v>
      </c>
      <c r="P2312" s="5" t="s">
        <v>276</v>
      </c>
      <c r="Q2312" s="5" t="s">
        <v>276</v>
      </c>
      <c r="R2312" s="5" t="s">
        <v>57</v>
      </c>
      <c r="S2312" s="5" t="s">
        <v>47</v>
      </c>
      <c r="T2312" s="5" t="s">
        <v>276</v>
      </c>
      <c r="U2312" s="5" t="s">
        <v>26</v>
      </c>
    </row>
    <row r="2313" hidden="1">
      <c r="A2313" s="15" t="str">
        <f t="shared" si="364"/>
        <v>S11:2e</v>
      </c>
      <c r="B2313" s="15" t="s">
        <v>1086</v>
      </c>
      <c r="C2313" s="15">
        <v>1.0</v>
      </c>
      <c r="D2313" s="15">
        <v>1.0</v>
      </c>
      <c r="E2313" s="15">
        <v>2.0</v>
      </c>
      <c r="F2313" s="8" t="s">
        <v>10</v>
      </c>
      <c r="G2313" s="8" t="s">
        <v>22</v>
      </c>
      <c r="H2313" s="15" t="s">
        <v>91</v>
      </c>
      <c r="I2313" t="s">
        <v>1168</v>
      </c>
      <c r="J2313" s="16">
        <v>12.0</v>
      </c>
      <c r="K2313" s="21">
        <v>-31.0</v>
      </c>
      <c r="L2313" s="21">
        <v>-97.0</v>
      </c>
      <c r="M2313" s="21">
        <v>-62.0</v>
      </c>
      <c r="N2313" s="18" t="s">
        <v>26</v>
      </c>
      <c r="O2313" s="13" t="s">
        <v>310</v>
      </c>
      <c r="P2313" s="5" t="s">
        <v>276</v>
      </c>
      <c r="Q2313" s="5" t="s">
        <v>276</v>
      </c>
      <c r="R2313" s="5" t="s">
        <v>276</v>
      </c>
      <c r="S2313" s="5" t="s">
        <v>37</v>
      </c>
      <c r="T2313" s="5" t="s">
        <v>26</v>
      </c>
      <c r="U2313" s="5" t="s">
        <v>26</v>
      </c>
    </row>
    <row r="2314" hidden="1">
      <c r="A2314" s="15" t="str">
        <f t="shared" si="364"/>
        <v>S11:2f</v>
      </c>
      <c r="B2314" s="15" t="s">
        <v>1086</v>
      </c>
      <c r="C2314" s="15">
        <v>1.0</v>
      </c>
      <c r="D2314" s="15">
        <v>1.0</v>
      </c>
      <c r="E2314" s="15">
        <v>2.0</v>
      </c>
      <c r="F2314" s="8" t="s">
        <v>11</v>
      </c>
      <c r="G2314" s="8" t="s">
        <v>22</v>
      </c>
      <c r="H2314" s="15" t="s">
        <v>93</v>
      </c>
      <c r="I2314" t="s">
        <v>1169</v>
      </c>
      <c r="J2314" s="16">
        <v>3.0</v>
      </c>
      <c r="K2314" s="21">
        <v>-66.0</v>
      </c>
      <c r="L2314" s="21">
        <v>-128.0</v>
      </c>
      <c r="M2314" s="21">
        <v>-95.0</v>
      </c>
      <c r="N2314" s="18" t="s">
        <v>26</v>
      </c>
      <c r="O2314" s="13" t="s">
        <v>284</v>
      </c>
      <c r="P2314" s="5" t="s">
        <v>276</v>
      </c>
      <c r="Q2314" s="5" t="s">
        <v>57</v>
      </c>
      <c r="R2314" s="5" t="s">
        <v>57</v>
      </c>
      <c r="S2314" s="5" t="s">
        <v>37</v>
      </c>
      <c r="T2314" s="5" t="s">
        <v>26</v>
      </c>
      <c r="U2314" s="5" t="s">
        <v>26</v>
      </c>
    </row>
    <row r="2315" hidden="1">
      <c r="A2315" s="15" t="str">
        <f t="shared" si="364"/>
        <v>S11:2g</v>
      </c>
      <c r="B2315" s="15" t="s">
        <v>1086</v>
      </c>
      <c r="C2315" s="15">
        <v>1.0</v>
      </c>
      <c r="D2315" s="15">
        <v>1.0</v>
      </c>
      <c r="E2315" s="15">
        <v>2.0</v>
      </c>
      <c r="F2315" s="8" t="s">
        <v>12</v>
      </c>
      <c r="G2315" s="8" t="s">
        <v>22</v>
      </c>
      <c r="H2315" s="15" t="s">
        <v>91</v>
      </c>
      <c r="I2315" t="s">
        <v>1170</v>
      </c>
      <c r="J2315" s="16">
        <v>18.0</v>
      </c>
      <c r="K2315" s="21">
        <v>-218.0</v>
      </c>
      <c r="L2315" s="21">
        <v>-237.0</v>
      </c>
      <c r="M2315" s="21">
        <v>-227.0</v>
      </c>
      <c r="N2315" s="18" t="s">
        <v>26</v>
      </c>
      <c r="O2315" s="13" t="s">
        <v>415</v>
      </c>
      <c r="P2315" s="5" t="s">
        <v>57</v>
      </c>
      <c r="Q2315" s="5" t="s">
        <v>57</v>
      </c>
      <c r="R2315" s="5" t="s">
        <v>57</v>
      </c>
      <c r="S2315" s="5" t="s">
        <v>47</v>
      </c>
      <c r="T2315" s="5" t="s">
        <v>26</v>
      </c>
      <c r="U2315" s="5" t="s">
        <v>26</v>
      </c>
    </row>
    <row r="2316" hidden="1">
      <c r="A2316" s="15" t="str">
        <f>if(OR(G2316="Secondary Relay",G2316="Prime Relay",G2316="Citadel Class Relay"),F2316,join("",if(B2316="East Rim","E",if(B2316="South Rim","S",if(B2316="West Rim","W","N"))),C2316,D2316,":",E2316,if(F2316="S","",F2316)))</f>
        <v>S11:2</v>
      </c>
      <c r="B2316" s="15" t="s">
        <v>1086</v>
      </c>
      <c r="C2316" s="15">
        <v>1.0</v>
      </c>
      <c r="D2316" s="15">
        <v>1.0</v>
      </c>
      <c r="E2316" s="15">
        <v>2.0</v>
      </c>
      <c r="F2316" s="8" t="s">
        <v>302</v>
      </c>
      <c r="G2316" s="8" t="s">
        <v>303</v>
      </c>
      <c r="H2316" s="15" t="s">
        <v>278</v>
      </c>
      <c r="I2316" s="8" t="s">
        <v>460</v>
      </c>
      <c r="J2316" s="16"/>
      <c r="K2316" s="21"/>
      <c r="L2316" s="21"/>
      <c r="M2316" s="21"/>
      <c r="N2316" s="18"/>
      <c r="O2316" s="13"/>
      <c r="P2316" s="5" t="s">
        <v>47</v>
      </c>
      <c r="Q2316" s="5" t="s">
        <v>37</v>
      </c>
      <c r="R2316" s="5" t="s">
        <v>276</v>
      </c>
      <c r="S2316" s="5" t="s">
        <v>37</v>
      </c>
      <c r="T2316" s="5" t="s">
        <v>26</v>
      </c>
      <c r="U2316" s="5" t="s">
        <v>26</v>
      </c>
    </row>
    <row r="2317" hidden="1">
      <c r="A2317" s="15" t="str">
        <f t="shared" ref="A2317:A2318" si="365">if(OR(G2317="Secondary Relay",G2317="Prime Relay"),F2317,join("",if(B2317="East Rim","E",if(B2317="South Rim","S",if(B2317="West Rim","W","N"))),C2317,D2317,":",E2317,if(F2317="S","",F2317)))</f>
        <v>S12:0a</v>
      </c>
      <c r="B2317" s="15" t="s">
        <v>1086</v>
      </c>
      <c r="C2317" s="15">
        <v>1.0</v>
      </c>
      <c r="D2317" s="15">
        <v>2.0</v>
      </c>
      <c r="E2317" s="15">
        <v>0.0</v>
      </c>
      <c r="F2317" s="8" t="s">
        <v>6</v>
      </c>
      <c r="G2317" s="8" t="s">
        <v>23</v>
      </c>
      <c r="H2317" s="15" t="s">
        <v>291</v>
      </c>
      <c r="I2317" t="s">
        <v>624</v>
      </c>
      <c r="J2317" s="16">
        <v>1.0</v>
      </c>
      <c r="K2317" s="21">
        <v>9.0</v>
      </c>
      <c r="L2317" s="21">
        <v>-25.0</v>
      </c>
      <c r="M2317" s="21">
        <v>-8.0</v>
      </c>
      <c r="N2317" s="18" t="s">
        <v>26</v>
      </c>
      <c r="O2317" s="13" t="s">
        <v>1171</v>
      </c>
      <c r="P2317" s="5" t="s">
        <v>57</v>
      </c>
      <c r="Q2317" s="5" t="s">
        <v>276</v>
      </c>
      <c r="R2317" s="5" t="s">
        <v>47</v>
      </c>
      <c r="S2317" s="5" t="s">
        <v>311</v>
      </c>
      <c r="T2317" s="5" t="s">
        <v>37</v>
      </c>
      <c r="U2317" s="5" t="s">
        <v>276</v>
      </c>
    </row>
    <row r="2318" hidden="1">
      <c r="A2318" s="15" t="str">
        <f t="shared" si="365"/>
        <v>S12:0b</v>
      </c>
      <c r="B2318" s="15" t="s">
        <v>1086</v>
      </c>
      <c r="C2318" s="15">
        <v>1.0</v>
      </c>
      <c r="D2318" s="15">
        <v>2.0</v>
      </c>
      <c r="E2318" s="15">
        <v>0.0</v>
      </c>
      <c r="F2318" s="8" t="s">
        <v>7</v>
      </c>
      <c r="G2318" s="8" t="s">
        <v>22</v>
      </c>
      <c r="H2318" s="15" t="s">
        <v>92</v>
      </c>
      <c r="I2318" t="s">
        <v>355</v>
      </c>
      <c r="J2318" s="16">
        <v>3.0</v>
      </c>
      <c r="K2318" s="21">
        <v>-211.0</v>
      </c>
      <c r="L2318" s="21">
        <v>-239.0</v>
      </c>
      <c r="M2318" s="21">
        <v>-226.0</v>
      </c>
      <c r="N2318" s="18" t="s">
        <v>26</v>
      </c>
      <c r="O2318" s="13" t="s">
        <v>287</v>
      </c>
      <c r="P2318" s="5" t="s">
        <v>37</v>
      </c>
      <c r="Q2318" s="5" t="s">
        <v>276</v>
      </c>
      <c r="R2318" s="5" t="s">
        <v>37</v>
      </c>
      <c r="S2318" s="5" t="s">
        <v>26</v>
      </c>
      <c r="T2318" s="5" t="s">
        <v>37</v>
      </c>
      <c r="U2318" s="5" t="s">
        <v>26</v>
      </c>
    </row>
    <row r="2319" hidden="1">
      <c r="A2319" s="15" t="str">
        <f t="shared" ref="A2319:A2320" si="366">if(OR(G2319="Secondary Relay",G2319="Prime Relay",G2319="Citadel Class Relay"),F2319,join("",if(B2319="East Rim","E",if(B2319="South Rim","S",if(B2319="West Rim","W","N"))),C2319,D2319,":",E2319,if(F2319="S","",F2319)))</f>
        <v>S12:0</v>
      </c>
      <c r="B2319" s="15" t="s">
        <v>1086</v>
      </c>
      <c r="C2319" s="15">
        <v>1.0</v>
      </c>
      <c r="D2319" s="15">
        <v>2.0</v>
      </c>
      <c r="E2319" s="15">
        <v>0.0</v>
      </c>
      <c r="F2319" s="8" t="s">
        <v>302</v>
      </c>
      <c r="G2319" s="8" t="s">
        <v>303</v>
      </c>
      <c r="H2319" s="15" t="s">
        <v>554</v>
      </c>
      <c r="I2319" s="8" t="s">
        <v>1172</v>
      </c>
      <c r="J2319" s="16"/>
      <c r="K2319" s="21"/>
      <c r="L2319" s="21"/>
      <c r="M2319" s="21"/>
      <c r="N2319" s="18"/>
      <c r="O2319" s="13"/>
      <c r="P2319" s="5" t="s">
        <v>47</v>
      </c>
      <c r="Q2319" s="5" t="s">
        <v>57</v>
      </c>
      <c r="R2319" s="5" t="s">
        <v>57</v>
      </c>
      <c r="S2319" s="5" t="s">
        <v>47</v>
      </c>
      <c r="T2319" s="5" t="s">
        <v>26</v>
      </c>
      <c r="U2319" s="5" t="s">
        <v>26</v>
      </c>
    </row>
    <row r="2320" hidden="1">
      <c r="A2320" s="15" t="str">
        <f t="shared" si="366"/>
        <v>S12 Secondary Relay</v>
      </c>
      <c r="B2320" s="15" t="s">
        <v>1086</v>
      </c>
      <c r="C2320" s="15">
        <v>1.0</v>
      </c>
      <c r="D2320" s="15">
        <v>2.0</v>
      </c>
      <c r="E2320" s="15">
        <v>0.0</v>
      </c>
      <c r="F2320" s="8" t="s">
        <v>1173</v>
      </c>
      <c r="G2320" s="8" t="s">
        <v>300</v>
      </c>
      <c r="H2320" s="15"/>
      <c r="I2320" s="8" t="s">
        <v>819</v>
      </c>
      <c r="J2320" s="16"/>
      <c r="K2320" s="21"/>
      <c r="L2320" s="21"/>
      <c r="M2320" s="21"/>
      <c r="N2320" s="18"/>
      <c r="O2320" s="13"/>
      <c r="P2320" s="15"/>
      <c r="Q2320" s="15"/>
      <c r="R2320" s="15"/>
      <c r="S2320" s="15"/>
      <c r="T2320" s="15"/>
      <c r="U2320" s="15"/>
    </row>
    <row r="2321" hidden="1">
      <c r="A2321" s="15" t="str">
        <f t="shared" ref="A2321:A2326" si="367">if(OR(G2321="Secondary Relay",G2321="Prime Relay"),F2321,join("",if(B2321="East Rim","E",if(B2321="South Rim","S",if(B2321="West Rim","W","N"))),C2321,D2321,":",E2321,if(F2321="S","",F2321)))</f>
        <v>S12:1a</v>
      </c>
      <c r="B2321" s="15" t="s">
        <v>1086</v>
      </c>
      <c r="C2321" s="15">
        <v>1.0</v>
      </c>
      <c r="D2321" s="15">
        <v>2.0</v>
      </c>
      <c r="E2321" s="15">
        <v>1.0</v>
      </c>
      <c r="F2321" s="8" t="s">
        <v>6</v>
      </c>
      <c r="G2321" s="8" t="s">
        <v>23</v>
      </c>
      <c r="H2321" s="15" t="s">
        <v>291</v>
      </c>
      <c r="I2321" t="s">
        <v>551</v>
      </c>
      <c r="J2321" s="16">
        <v>0.0</v>
      </c>
      <c r="K2321" s="21">
        <v>874.0</v>
      </c>
      <c r="L2321" s="21">
        <v>8.0</v>
      </c>
      <c r="M2321" s="21">
        <v>439.0</v>
      </c>
      <c r="N2321" s="18" t="s">
        <v>26</v>
      </c>
      <c r="O2321" s="13" t="s">
        <v>1174</v>
      </c>
      <c r="P2321" s="5" t="s">
        <v>47</v>
      </c>
      <c r="Q2321" s="5" t="s">
        <v>26</v>
      </c>
      <c r="R2321" s="5" t="s">
        <v>57</v>
      </c>
      <c r="S2321" s="5" t="s">
        <v>57</v>
      </c>
      <c r="T2321" s="5" t="s">
        <v>26</v>
      </c>
      <c r="U2321" s="5" t="s">
        <v>26</v>
      </c>
    </row>
    <row r="2322" hidden="1">
      <c r="A2322" s="15" t="str">
        <f t="shared" si="367"/>
        <v>S12:1b</v>
      </c>
      <c r="B2322" s="15" t="s">
        <v>1086</v>
      </c>
      <c r="C2322" s="15">
        <v>1.0</v>
      </c>
      <c r="D2322" s="15">
        <v>2.0</v>
      </c>
      <c r="E2322" s="15">
        <v>1.0</v>
      </c>
      <c r="F2322" s="8" t="s">
        <v>7</v>
      </c>
      <c r="G2322" s="8" t="s">
        <v>23</v>
      </c>
      <c r="H2322" s="15" t="s">
        <v>87</v>
      </c>
      <c r="I2322" t="s">
        <v>566</v>
      </c>
      <c r="J2322" s="16">
        <v>0.0</v>
      </c>
      <c r="K2322" s="21">
        <v>101.0</v>
      </c>
      <c r="L2322" s="21">
        <v>33.0</v>
      </c>
      <c r="M2322" s="21">
        <v>67.0</v>
      </c>
      <c r="N2322" s="18">
        <v>0.33</v>
      </c>
      <c r="O2322" s="13" t="s">
        <v>567</v>
      </c>
      <c r="P2322" s="5" t="s">
        <v>57</v>
      </c>
      <c r="Q2322" s="5" t="s">
        <v>57</v>
      </c>
      <c r="R2322" s="5" t="s">
        <v>311</v>
      </c>
      <c r="S2322" s="5" t="s">
        <v>26</v>
      </c>
      <c r="T2322" s="5" t="s">
        <v>26</v>
      </c>
      <c r="U2322" s="5" t="s">
        <v>26</v>
      </c>
    </row>
    <row r="2323" hidden="1">
      <c r="A2323" s="15" t="str">
        <f t="shared" si="367"/>
        <v>S12:1c</v>
      </c>
      <c r="B2323" s="15" t="s">
        <v>1086</v>
      </c>
      <c r="C2323" s="15">
        <v>1.0</v>
      </c>
      <c r="D2323" s="15">
        <v>2.0</v>
      </c>
      <c r="E2323" s="15">
        <v>1.0</v>
      </c>
      <c r="F2323" s="8" t="s">
        <v>8</v>
      </c>
      <c r="G2323" s="8" t="s">
        <v>24</v>
      </c>
      <c r="H2323" s="15" t="s">
        <v>87</v>
      </c>
      <c r="I2323" t="s">
        <v>1008</v>
      </c>
      <c r="J2323" s="16">
        <v>2.0</v>
      </c>
      <c r="K2323" s="21">
        <v>13.0</v>
      </c>
      <c r="L2323" s="21">
        <v>3.0</v>
      </c>
      <c r="M2323" s="21">
        <v>6.0</v>
      </c>
      <c r="N2323" s="18">
        <v>0.56</v>
      </c>
      <c r="O2323" s="13" t="s">
        <v>293</v>
      </c>
      <c r="P2323" s="5" t="s">
        <v>276</v>
      </c>
      <c r="Q2323" s="5" t="s">
        <v>57</v>
      </c>
      <c r="R2323" s="5" t="s">
        <v>57</v>
      </c>
      <c r="S2323" s="5" t="s">
        <v>57</v>
      </c>
      <c r="T2323" s="5" t="s">
        <v>26</v>
      </c>
      <c r="U2323" s="5" t="s">
        <v>26</v>
      </c>
    </row>
    <row r="2324" hidden="1">
      <c r="A2324" s="15" t="str">
        <f t="shared" si="367"/>
        <v>S12:1d</v>
      </c>
      <c r="B2324" s="15" t="s">
        <v>1086</v>
      </c>
      <c r="C2324" s="15">
        <v>1.0</v>
      </c>
      <c r="D2324" s="15">
        <v>2.0</v>
      </c>
      <c r="E2324" s="15">
        <v>1.0</v>
      </c>
      <c r="F2324" s="8" t="s">
        <v>9</v>
      </c>
      <c r="G2324" s="8" t="s">
        <v>24</v>
      </c>
      <c r="H2324" s="15" t="s">
        <v>305</v>
      </c>
      <c r="I2324" t="s">
        <v>1158</v>
      </c>
      <c r="J2324" s="16">
        <v>2.0</v>
      </c>
      <c r="K2324" s="21">
        <v>11.0</v>
      </c>
      <c r="L2324" s="21">
        <v>11.0</v>
      </c>
      <c r="M2324" s="21">
        <v>13.0</v>
      </c>
      <c r="N2324" s="18">
        <v>0.38</v>
      </c>
      <c r="O2324" s="13" t="s">
        <v>307</v>
      </c>
      <c r="P2324" s="5" t="s">
        <v>47</v>
      </c>
      <c r="Q2324" s="5" t="s">
        <v>47</v>
      </c>
      <c r="R2324" s="5" t="s">
        <v>57</v>
      </c>
      <c r="S2324" s="5" t="s">
        <v>47</v>
      </c>
      <c r="T2324" s="5" t="s">
        <v>37</v>
      </c>
      <c r="U2324" s="5" t="s">
        <v>26</v>
      </c>
    </row>
    <row r="2325" hidden="1">
      <c r="A2325" s="15" t="str">
        <f t="shared" si="367"/>
        <v>S12:1e</v>
      </c>
      <c r="B2325" s="15" t="s">
        <v>1086</v>
      </c>
      <c r="C2325" s="15">
        <v>1.0</v>
      </c>
      <c r="D2325" s="15">
        <v>2.0</v>
      </c>
      <c r="E2325" s="15">
        <v>1.0</v>
      </c>
      <c r="F2325" s="8" t="s">
        <v>10</v>
      </c>
      <c r="G2325" s="8" t="s">
        <v>23</v>
      </c>
      <c r="H2325" s="15" t="s">
        <v>92</v>
      </c>
      <c r="I2325" t="s">
        <v>669</v>
      </c>
      <c r="J2325" s="16">
        <v>0.0</v>
      </c>
      <c r="K2325" s="21">
        <v>-106.0</v>
      </c>
      <c r="L2325" s="21">
        <v>-111.0</v>
      </c>
      <c r="M2325" s="21">
        <v>-110.0</v>
      </c>
      <c r="N2325" s="18" t="s">
        <v>281</v>
      </c>
      <c r="O2325" s="13" t="s">
        <v>419</v>
      </c>
      <c r="P2325" s="5" t="s">
        <v>47</v>
      </c>
      <c r="Q2325" s="5" t="s">
        <v>276</v>
      </c>
      <c r="R2325" s="5" t="s">
        <v>57</v>
      </c>
      <c r="S2325" s="5" t="s">
        <v>47</v>
      </c>
      <c r="T2325" s="5" t="s">
        <v>26</v>
      </c>
      <c r="U2325" s="5" t="s">
        <v>26</v>
      </c>
    </row>
    <row r="2326" hidden="1">
      <c r="A2326" s="15" t="str">
        <f t="shared" si="367"/>
        <v>S12:1f</v>
      </c>
      <c r="B2326" s="15" t="s">
        <v>1086</v>
      </c>
      <c r="C2326" s="15">
        <v>1.0</v>
      </c>
      <c r="D2326" s="15">
        <v>2.0</v>
      </c>
      <c r="E2326" s="15">
        <v>1.0</v>
      </c>
      <c r="F2326" s="8" t="s">
        <v>11</v>
      </c>
      <c r="G2326" s="8" t="s">
        <v>22</v>
      </c>
      <c r="H2326" s="15" t="s">
        <v>91</v>
      </c>
      <c r="I2326" t="s">
        <v>1175</v>
      </c>
      <c r="J2326" s="16">
        <v>18.0</v>
      </c>
      <c r="K2326" s="21">
        <v>-107.0</v>
      </c>
      <c r="L2326" s="21">
        <v>-153.0</v>
      </c>
      <c r="M2326" s="21">
        <v>-132.0</v>
      </c>
      <c r="N2326" s="18" t="s">
        <v>26</v>
      </c>
      <c r="O2326" s="13" t="s">
        <v>323</v>
      </c>
      <c r="P2326" s="5" t="s">
        <v>57</v>
      </c>
      <c r="Q2326" s="5" t="s">
        <v>57</v>
      </c>
      <c r="R2326" s="5" t="s">
        <v>276</v>
      </c>
      <c r="S2326" s="5" t="s">
        <v>276</v>
      </c>
      <c r="T2326" s="5" t="s">
        <v>47</v>
      </c>
      <c r="U2326" s="5" t="s">
        <v>37</v>
      </c>
    </row>
    <row r="2327" hidden="1">
      <c r="A2327" s="15" t="str">
        <f>if(OR(G2327="Secondary Relay",G2327="Prime Relay",G2327="Citadel Class Relay"),F2327,join("",if(B2327="East Rim","E",if(B2327="South Rim","S",if(B2327="West Rim","W","N"))),C2327,D2327,":",E2327,if(F2327="S","",F2327)))</f>
        <v>S12:1</v>
      </c>
      <c r="B2327" s="15" t="s">
        <v>1086</v>
      </c>
      <c r="C2327" s="15">
        <v>1.0</v>
      </c>
      <c r="D2327" s="15">
        <v>2.0</v>
      </c>
      <c r="E2327" s="15">
        <v>1.0</v>
      </c>
      <c r="F2327" s="8" t="s">
        <v>302</v>
      </c>
      <c r="G2327" s="8" t="s">
        <v>303</v>
      </c>
      <c r="H2327" s="15" t="s">
        <v>443</v>
      </c>
      <c r="I2327" s="8" t="s">
        <v>1136</v>
      </c>
      <c r="J2327" s="16"/>
      <c r="K2327" s="21"/>
      <c r="L2327" s="21"/>
      <c r="M2327" s="21"/>
      <c r="N2327" s="18"/>
      <c r="O2327" s="13"/>
      <c r="P2327" s="5" t="s">
        <v>57</v>
      </c>
      <c r="Q2327" s="5" t="s">
        <v>276</v>
      </c>
      <c r="R2327" s="5" t="s">
        <v>57</v>
      </c>
      <c r="S2327" s="5" t="s">
        <v>37</v>
      </c>
      <c r="T2327" s="5" t="s">
        <v>37</v>
      </c>
      <c r="U2327" s="5" t="s">
        <v>37</v>
      </c>
    </row>
    <row r="2328" hidden="1">
      <c r="A2328" s="15" t="str">
        <f t="shared" ref="A2328:A2333" si="368">if(OR(G2328="Secondary Relay",G2328="Prime Relay"),F2328,join("",if(B2328="East Rim","E",if(B2328="South Rim","S",if(B2328="West Rim","W","N"))),C2328,D2328,":",E2328,if(F2328="S","",F2328)))</f>
        <v>S12:2a</v>
      </c>
      <c r="B2328" s="15" t="s">
        <v>1086</v>
      </c>
      <c r="C2328" s="15">
        <v>1.0</v>
      </c>
      <c r="D2328" s="15">
        <v>2.0</v>
      </c>
      <c r="E2328" s="15">
        <v>2.0</v>
      </c>
      <c r="F2328" s="8" t="s">
        <v>6</v>
      </c>
      <c r="G2328" s="8" t="s">
        <v>23</v>
      </c>
      <c r="H2328" s="15" t="s">
        <v>288</v>
      </c>
      <c r="I2328" t="s">
        <v>1046</v>
      </c>
      <c r="J2328" s="16">
        <v>1.0</v>
      </c>
      <c r="K2328" s="21">
        <v>807.0</v>
      </c>
      <c r="L2328" s="21">
        <v>785.0</v>
      </c>
      <c r="M2328" s="21">
        <v>794.0</v>
      </c>
      <c r="N2328" s="18" t="s">
        <v>26</v>
      </c>
      <c r="O2328" s="13" t="s">
        <v>297</v>
      </c>
      <c r="P2328" s="5" t="s">
        <v>57</v>
      </c>
      <c r="Q2328" s="5" t="s">
        <v>276</v>
      </c>
      <c r="R2328" s="5" t="s">
        <v>276</v>
      </c>
      <c r="S2328" s="5" t="s">
        <v>276</v>
      </c>
      <c r="T2328" s="5" t="s">
        <v>26</v>
      </c>
      <c r="U2328" s="5" t="s">
        <v>26</v>
      </c>
    </row>
    <row r="2329" hidden="1">
      <c r="A2329" s="15" t="str">
        <f t="shared" si="368"/>
        <v>S12:2b</v>
      </c>
      <c r="B2329" s="15" t="s">
        <v>1086</v>
      </c>
      <c r="C2329" s="15">
        <v>1.0</v>
      </c>
      <c r="D2329" s="15">
        <v>2.0</v>
      </c>
      <c r="E2329" s="15">
        <v>2.0</v>
      </c>
      <c r="F2329" s="8" t="s">
        <v>7</v>
      </c>
      <c r="G2329" s="8" t="s">
        <v>23</v>
      </c>
      <c r="H2329" s="15" t="s">
        <v>93</v>
      </c>
      <c r="I2329" t="s">
        <v>710</v>
      </c>
      <c r="J2329" s="16">
        <v>2.0</v>
      </c>
      <c r="K2329" s="21">
        <v>136.0</v>
      </c>
      <c r="L2329" s="21">
        <v>133.0</v>
      </c>
      <c r="M2329" s="21">
        <v>133.0</v>
      </c>
      <c r="N2329" s="18" t="s">
        <v>26</v>
      </c>
      <c r="O2329" s="13" t="s">
        <v>293</v>
      </c>
      <c r="P2329" s="5" t="s">
        <v>57</v>
      </c>
      <c r="Q2329" s="5" t="s">
        <v>276</v>
      </c>
      <c r="R2329" s="5" t="s">
        <v>57</v>
      </c>
      <c r="S2329" s="5" t="s">
        <v>57</v>
      </c>
      <c r="T2329" s="5" t="s">
        <v>26</v>
      </c>
      <c r="U2329" s="5" t="s">
        <v>57</v>
      </c>
    </row>
    <row r="2330" hidden="1">
      <c r="A2330" s="15" t="str">
        <f t="shared" si="368"/>
        <v>S12:2c</v>
      </c>
      <c r="B2330" s="15" t="s">
        <v>1086</v>
      </c>
      <c r="C2330" s="15">
        <v>1.0</v>
      </c>
      <c r="D2330" s="15">
        <v>2.0</v>
      </c>
      <c r="E2330" s="15">
        <v>2.0</v>
      </c>
      <c r="F2330" s="8" t="s">
        <v>8</v>
      </c>
      <c r="G2330" s="8" t="s">
        <v>24</v>
      </c>
      <c r="H2330" s="15" t="s">
        <v>317</v>
      </c>
      <c r="I2330" t="s">
        <v>1176</v>
      </c>
      <c r="J2330" s="16">
        <v>1.0</v>
      </c>
      <c r="K2330" s="21">
        <v>35.0</v>
      </c>
      <c r="L2330" s="21">
        <v>9.0</v>
      </c>
      <c r="M2330" s="21">
        <v>22.0</v>
      </c>
      <c r="N2330" s="18">
        <v>0.34</v>
      </c>
      <c r="O2330" s="13" t="s">
        <v>441</v>
      </c>
      <c r="P2330" s="5" t="s">
        <v>311</v>
      </c>
      <c r="Q2330" s="5" t="s">
        <v>57</v>
      </c>
      <c r="R2330" s="5" t="s">
        <v>276</v>
      </c>
      <c r="S2330" s="5" t="s">
        <v>47</v>
      </c>
      <c r="T2330" s="5" t="s">
        <v>311</v>
      </c>
      <c r="U2330" s="5" t="s">
        <v>26</v>
      </c>
    </row>
    <row r="2331" hidden="1">
      <c r="A2331" s="15" t="str">
        <f t="shared" si="368"/>
        <v>S12:2d</v>
      </c>
      <c r="B2331" s="15" t="s">
        <v>1086</v>
      </c>
      <c r="C2331" s="15">
        <v>1.0</v>
      </c>
      <c r="D2331" s="15">
        <v>2.0</v>
      </c>
      <c r="E2331" s="15">
        <v>2.0</v>
      </c>
      <c r="F2331" s="8" t="s">
        <v>9</v>
      </c>
      <c r="G2331" s="8" t="s">
        <v>24</v>
      </c>
      <c r="H2331" s="15" t="s">
        <v>285</v>
      </c>
      <c r="I2331" t="s">
        <v>508</v>
      </c>
      <c r="J2331" s="16">
        <v>1.0</v>
      </c>
      <c r="K2331" s="21">
        <v>34.0</v>
      </c>
      <c r="L2331" s="21">
        <v>26.0</v>
      </c>
      <c r="M2331" s="21">
        <v>32.0</v>
      </c>
      <c r="N2331" s="18">
        <v>0.16</v>
      </c>
      <c r="O2331" s="13" t="s">
        <v>351</v>
      </c>
      <c r="P2331" s="5" t="s">
        <v>57</v>
      </c>
      <c r="Q2331" s="5" t="s">
        <v>57</v>
      </c>
      <c r="R2331" s="5" t="s">
        <v>57</v>
      </c>
      <c r="S2331" s="5" t="s">
        <v>37</v>
      </c>
      <c r="T2331" s="5" t="s">
        <v>26</v>
      </c>
      <c r="U2331" s="5" t="s">
        <v>26</v>
      </c>
    </row>
    <row r="2332" hidden="1">
      <c r="A2332" s="15" t="str">
        <f t="shared" si="368"/>
        <v>S12:2e</v>
      </c>
      <c r="B2332" s="15" t="s">
        <v>1086</v>
      </c>
      <c r="C2332" s="15">
        <v>1.0</v>
      </c>
      <c r="D2332" s="15">
        <v>2.0</v>
      </c>
      <c r="E2332" s="15">
        <v>2.0</v>
      </c>
      <c r="F2332" s="8" t="s">
        <v>10</v>
      </c>
      <c r="G2332" s="8" t="s">
        <v>22</v>
      </c>
      <c r="H2332" s="15" t="s">
        <v>93</v>
      </c>
      <c r="I2332" t="s">
        <v>1177</v>
      </c>
      <c r="J2332" s="16">
        <v>8.0</v>
      </c>
      <c r="K2332" s="21">
        <v>-130.0</v>
      </c>
      <c r="L2332" s="21">
        <v>-141.0</v>
      </c>
      <c r="M2332" s="21">
        <v>-134.0</v>
      </c>
      <c r="N2332" s="18" t="s">
        <v>26</v>
      </c>
      <c r="O2332" s="13" t="s">
        <v>284</v>
      </c>
      <c r="P2332" s="5" t="s">
        <v>57</v>
      </c>
      <c r="Q2332" s="5" t="s">
        <v>57</v>
      </c>
      <c r="R2332" s="5" t="s">
        <v>57</v>
      </c>
      <c r="S2332" s="5" t="s">
        <v>26</v>
      </c>
      <c r="T2332" s="5" t="s">
        <v>37</v>
      </c>
      <c r="U2332" s="5" t="s">
        <v>37</v>
      </c>
    </row>
    <row r="2333" hidden="1">
      <c r="A2333" s="15" t="str">
        <f t="shared" si="368"/>
        <v>S12:2f</v>
      </c>
      <c r="B2333" s="15" t="s">
        <v>1086</v>
      </c>
      <c r="C2333" s="15">
        <v>1.0</v>
      </c>
      <c r="D2333" s="15">
        <v>2.0</v>
      </c>
      <c r="E2333" s="15">
        <v>2.0</v>
      </c>
      <c r="F2333" s="8" t="s">
        <v>11</v>
      </c>
      <c r="G2333" s="8" t="s">
        <v>22</v>
      </c>
      <c r="H2333" s="15" t="s">
        <v>92</v>
      </c>
      <c r="I2333" t="s">
        <v>416</v>
      </c>
      <c r="J2333" s="16">
        <v>5.0</v>
      </c>
      <c r="K2333" s="21">
        <v>-202.0</v>
      </c>
      <c r="L2333" s="21">
        <v>-205.0</v>
      </c>
      <c r="M2333" s="21">
        <v>-204.0</v>
      </c>
      <c r="N2333" s="18" t="s">
        <v>26</v>
      </c>
      <c r="O2333" s="13" t="s">
        <v>310</v>
      </c>
      <c r="P2333" s="5" t="s">
        <v>276</v>
      </c>
      <c r="Q2333" s="5" t="s">
        <v>276</v>
      </c>
      <c r="R2333" s="5" t="s">
        <v>276</v>
      </c>
      <c r="S2333" s="5" t="s">
        <v>57</v>
      </c>
      <c r="T2333" s="5" t="s">
        <v>26</v>
      </c>
      <c r="U2333" s="5" t="s">
        <v>26</v>
      </c>
    </row>
    <row r="2334" hidden="1">
      <c r="A2334" s="15" t="str">
        <f>if(OR(G2334="Secondary Relay",G2334="Prime Relay",G2334="Citadel Class Relay"),F2334,join("",if(B2334="East Rim","E",if(B2334="South Rim","S",if(B2334="West Rim","W","N"))),C2334,D2334,":",E2334,if(F2334="S","",F2334)))</f>
        <v>S12:2</v>
      </c>
      <c r="B2334" s="15" t="s">
        <v>1086</v>
      </c>
      <c r="C2334" s="15">
        <v>1.0</v>
      </c>
      <c r="D2334" s="15">
        <v>2.0</v>
      </c>
      <c r="E2334" s="15">
        <v>2.0</v>
      </c>
      <c r="F2334" s="8" t="s">
        <v>302</v>
      </c>
      <c r="G2334" s="8" t="s">
        <v>303</v>
      </c>
      <c r="H2334" s="15" t="s">
        <v>288</v>
      </c>
      <c r="I2334" s="8" t="s">
        <v>1178</v>
      </c>
      <c r="J2334" s="16"/>
      <c r="K2334" s="21"/>
      <c r="L2334" s="21"/>
      <c r="M2334" s="21"/>
      <c r="N2334" s="18"/>
      <c r="O2334" s="13"/>
      <c r="P2334" s="5" t="s">
        <v>57</v>
      </c>
      <c r="Q2334" s="5" t="s">
        <v>276</v>
      </c>
      <c r="R2334" s="5" t="s">
        <v>47</v>
      </c>
      <c r="S2334" s="5" t="s">
        <v>26</v>
      </c>
      <c r="T2334" s="5" t="s">
        <v>26</v>
      </c>
      <c r="U2334" s="5" t="s">
        <v>26</v>
      </c>
    </row>
    <row r="2335" hidden="1">
      <c r="A2335" s="15" t="str">
        <f t="shared" ref="A2335:A2338" si="369">if(OR(G2335="Secondary Relay",G2335="Prime Relay"),F2335,join("",if(B2335="East Rim","E",if(B2335="South Rim","S",if(B2335="West Rim","W","N"))),C2335,D2335,":",E2335,if(F2335="S","",F2335)))</f>
        <v>S12:3a</v>
      </c>
      <c r="B2335" s="15" t="s">
        <v>1086</v>
      </c>
      <c r="C2335" s="15">
        <v>1.0</v>
      </c>
      <c r="D2335" s="15">
        <v>2.0</v>
      </c>
      <c r="E2335" s="15">
        <v>3.0</v>
      </c>
      <c r="F2335" s="8" t="s">
        <v>6</v>
      </c>
      <c r="G2335" s="8" t="s">
        <v>24</v>
      </c>
      <c r="H2335" s="15" t="s">
        <v>87</v>
      </c>
      <c r="I2335" t="s">
        <v>577</v>
      </c>
      <c r="J2335" s="16">
        <v>1.0</v>
      </c>
      <c r="K2335" s="21">
        <v>49.0</v>
      </c>
      <c r="L2335" s="21">
        <v>34.0</v>
      </c>
      <c r="M2335" s="21">
        <v>44.0</v>
      </c>
      <c r="N2335" s="18">
        <v>0.66</v>
      </c>
      <c r="O2335" s="13" t="s">
        <v>351</v>
      </c>
      <c r="P2335" s="5" t="s">
        <v>37</v>
      </c>
      <c r="Q2335" s="5" t="s">
        <v>276</v>
      </c>
      <c r="R2335" s="5" t="s">
        <v>57</v>
      </c>
      <c r="S2335" s="5" t="s">
        <v>37</v>
      </c>
      <c r="T2335" s="5" t="s">
        <v>26</v>
      </c>
      <c r="U2335" s="5" t="s">
        <v>37</v>
      </c>
    </row>
    <row r="2336" hidden="1">
      <c r="A2336" s="15" t="str">
        <f t="shared" si="369"/>
        <v>S12:3b</v>
      </c>
      <c r="B2336" s="15" t="s">
        <v>1086</v>
      </c>
      <c r="C2336" s="15">
        <v>1.0</v>
      </c>
      <c r="D2336" s="15">
        <v>2.0</v>
      </c>
      <c r="E2336" s="15">
        <v>3.0</v>
      </c>
      <c r="F2336" s="8" t="s">
        <v>7</v>
      </c>
      <c r="G2336" s="8" t="s">
        <v>24</v>
      </c>
      <c r="H2336" s="15" t="s">
        <v>305</v>
      </c>
      <c r="I2336" t="s">
        <v>1179</v>
      </c>
      <c r="J2336" s="16">
        <v>1.0</v>
      </c>
      <c r="K2336" s="21">
        <v>39.0</v>
      </c>
      <c r="L2336" s="21">
        <v>29.0</v>
      </c>
      <c r="M2336" s="21">
        <v>36.0</v>
      </c>
      <c r="N2336" s="18">
        <v>0.35</v>
      </c>
      <c r="O2336" s="13" t="s">
        <v>336</v>
      </c>
      <c r="P2336" s="5" t="s">
        <v>276</v>
      </c>
      <c r="Q2336" s="5" t="s">
        <v>57</v>
      </c>
      <c r="R2336" s="5" t="s">
        <v>57</v>
      </c>
      <c r="S2336" s="5" t="s">
        <v>26</v>
      </c>
      <c r="T2336" s="5" t="s">
        <v>26</v>
      </c>
      <c r="U2336" s="5" t="s">
        <v>26</v>
      </c>
    </row>
    <row r="2337" hidden="1">
      <c r="A2337" s="15" t="str">
        <f t="shared" si="369"/>
        <v>S12:3c</v>
      </c>
      <c r="B2337" s="15" t="s">
        <v>1086</v>
      </c>
      <c r="C2337" s="15">
        <v>1.0</v>
      </c>
      <c r="D2337" s="15">
        <v>2.0</v>
      </c>
      <c r="E2337" s="15">
        <v>3.0</v>
      </c>
      <c r="F2337" s="8" t="s">
        <v>8</v>
      </c>
      <c r="G2337" s="15" t="s">
        <v>22</v>
      </c>
      <c r="H2337" s="15" t="s">
        <v>93</v>
      </c>
      <c r="I2337" t="s">
        <v>1180</v>
      </c>
      <c r="J2337" s="16">
        <v>11.0</v>
      </c>
      <c r="K2337" s="21">
        <v>-14.0</v>
      </c>
      <c r="L2337" s="21">
        <v>-36.0</v>
      </c>
      <c r="M2337" s="21">
        <v>-24.0</v>
      </c>
      <c r="N2337" s="18" t="s">
        <v>26</v>
      </c>
      <c r="O2337" s="13" t="s">
        <v>293</v>
      </c>
      <c r="P2337" s="5" t="s">
        <v>57</v>
      </c>
      <c r="Q2337" s="5" t="s">
        <v>276</v>
      </c>
      <c r="R2337" s="5" t="s">
        <v>57</v>
      </c>
      <c r="S2337" s="5" t="s">
        <v>276</v>
      </c>
      <c r="T2337" s="5" t="s">
        <v>57</v>
      </c>
      <c r="U2337" s="5" t="s">
        <v>26</v>
      </c>
    </row>
    <row r="2338" hidden="1">
      <c r="A2338" s="15" t="str">
        <f t="shared" si="369"/>
        <v>S12:3d</v>
      </c>
      <c r="B2338" s="15" t="s">
        <v>1086</v>
      </c>
      <c r="C2338" s="15">
        <v>1.0</v>
      </c>
      <c r="D2338" s="15">
        <v>2.0</v>
      </c>
      <c r="E2338" s="15">
        <v>3.0</v>
      </c>
      <c r="F2338" s="8" t="s">
        <v>9</v>
      </c>
      <c r="G2338" s="8" t="s">
        <v>22</v>
      </c>
      <c r="H2338" s="15" t="s">
        <v>92</v>
      </c>
      <c r="I2338" t="s">
        <v>274</v>
      </c>
      <c r="J2338" s="16">
        <v>3.0</v>
      </c>
      <c r="K2338" s="21">
        <v>-101.0</v>
      </c>
      <c r="L2338" s="21">
        <v>-164.0</v>
      </c>
      <c r="M2338" s="21">
        <v>-132.0</v>
      </c>
      <c r="N2338" s="18" t="s">
        <v>26</v>
      </c>
      <c r="O2338" s="13" t="s">
        <v>354</v>
      </c>
      <c r="P2338" s="5" t="s">
        <v>276</v>
      </c>
      <c r="Q2338" s="5" t="s">
        <v>57</v>
      </c>
      <c r="R2338" s="5" t="s">
        <v>276</v>
      </c>
      <c r="S2338" s="5" t="s">
        <v>276</v>
      </c>
      <c r="T2338" s="5" t="s">
        <v>37</v>
      </c>
      <c r="U2338" s="5" t="s">
        <v>57</v>
      </c>
    </row>
    <row r="2339" hidden="1">
      <c r="A2339" s="15" t="str">
        <f>if(OR(G2339="Secondary Relay",G2339="Prime Relay",G2339="Citadel Class Relay"),F2339,join("",if(B2339="East Rim","E",if(B2339="South Rim","S",if(B2339="West Rim","W","N"))),C2339,D2339,":",E2339,if(F2339="S","",F2339)))</f>
        <v>S12:3</v>
      </c>
      <c r="B2339" s="15" t="s">
        <v>1086</v>
      </c>
      <c r="C2339" s="15">
        <v>1.0</v>
      </c>
      <c r="D2339" s="15">
        <v>2.0</v>
      </c>
      <c r="E2339" s="15">
        <v>3.0</v>
      </c>
      <c r="F2339" s="8" t="s">
        <v>302</v>
      </c>
      <c r="G2339" s="8" t="s">
        <v>303</v>
      </c>
      <c r="H2339" s="15" t="s">
        <v>278</v>
      </c>
      <c r="I2339" s="8" t="s">
        <v>410</v>
      </c>
      <c r="J2339" s="16"/>
      <c r="K2339" s="21"/>
      <c r="L2339" s="21"/>
      <c r="M2339" s="21"/>
      <c r="N2339" s="18"/>
      <c r="O2339" s="13"/>
      <c r="P2339" s="5" t="s">
        <v>57</v>
      </c>
      <c r="Q2339" s="5" t="s">
        <v>57</v>
      </c>
      <c r="R2339" s="5" t="s">
        <v>57</v>
      </c>
      <c r="S2339" s="5" t="s">
        <v>276</v>
      </c>
      <c r="T2339" s="5" t="s">
        <v>37</v>
      </c>
      <c r="U2339" s="5" t="s">
        <v>26</v>
      </c>
    </row>
    <row r="2340" hidden="1">
      <c r="A2340" s="15" t="str">
        <f>if(OR(G2340="Secondary Relay",G2340="Prime Relay"),F2340,join("",if(B2340="East Rim","E",if(B2340="South Rim","S",if(B2340="West Rim","W","N"))),C2340,D2340,":",E2340,if(F2340="S","",F2340)))</f>
        <v>S12:4a</v>
      </c>
      <c r="B2340" s="15" t="s">
        <v>1086</v>
      </c>
      <c r="C2340" s="15">
        <v>1.0</v>
      </c>
      <c r="D2340" s="15">
        <v>2.0</v>
      </c>
      <c r="E2340" s="15">
        <v>4.0</v>
      </c>
      <c r="F2340" s="8" t="s">
        <v>6</v>
      </c>
      <c r="G2340" s="8" t="s">
        <v>24</v>
      </c>
      <c r="H2340" s="15" t="s">
        <v>87</v>
      </c>
      <c r="I2340" t="s">
        <v>471</v>
      </c>
      <c r="J2340" s="16">
        <v>1.0</v>
      </c>
      <c r="K2340" s="21">
        <v>21.0</v>
      </c>
      <c r="L2340" s="21">
        <v>17.0</v>
      </c>
      <c r="M2340" s="21">
        <v>20.0</v>
      </c>
      <c r="N2340" s="18">
        <v>0.94</v>
      </c>
      <c r="O2340" s="13" t="s">
        <v>354</v>
      </c>
      <c r="P2340" s="5" t="s">
        <v>57</v>
      </c>
      <c r="Q2340" s="5" t="s">
        <v>276</v>
      </c>
      <c r="R2340" s="5" t="s">
        <v>276</v>
      </c>
      <c r="S2340" s="5" t="s">
        <v>276</v>
      </c>
      <c r="T2340" s="5" t="s">
        <v>26</v>
      </c>
      <c r="U2340" s="5" t="s">
        <v>26</v>
      </c>
    </row>
    <row r="2341" hidden="1">
      <c r="A2341" s="15" t="str">
        <f>if(OR(G2341="Secondary Relay",G2341="Prime Relay",G2341="Citadel Class Relay"),F2341,join("",if(B2341="East Rim","E",if(B2341="South Rim","S",if(B2341="West Rim","W","N"))),C2341,D2341,":",E2341,if(F2341="S","",F2341)))</f>
        <v>S12:4</v>
      </c>
      <c r="B2341" s="15" t="s">
        <v>1086</v>
      </c>
      <c r="C2341" s="15">
        <v>1.0</v>
      </c>
      <c r="D2341" s="15">
        <v>2.0</v>
      </c>
      <c r="E2341" s="15">
        <v>4.0</v>
      </c>
      <c r="F2341" s="8" t="s">
        <v>302</v>
      </c>
      <c r="G2341" s="8" t="s">
        <v>303</v>
      </c>
      <c r="H2341" s="15" t="s">
        <v>278</v>
      </c>
      <c r="I2341" s="8" t="s">
        <v>321</v>
      </c>
      <c r="J2341" s="16"/>
      <c r="K2341" s="21"/>
      <c r="L2341" s="21"/>
      <c r="M2341" s="21"/>
      <c r="N2341" s="18"/>
      <c r="O2341" s="13"/>
      <c r="P2341" s="5" t="s">
        <v>26</v>
      </c>
      <c r="Q2341" s="5" t="s">
        <v>276</v>
      </c>
      <c r="R2341" s="5" t="s">
        <v>57</v>
      </c>
      <c r="S2341" s="5" t="s">
        <v>47</v>
      </c>
      <c r="T2341" s="5" t="s">
        <v>37</v>
      </c>
      <c r="U2341" s="5" t="s">
        <v>26</v>
      </c>
    </row>
    <row r="2342" hidden="1">
      <c r="A2342" s="15" t="str">
        <f>if(OR(G2342="Secondary Relay",G2342="Prime Relay"),F2342,join("",if(B2342="East Rim","E",if(B2342="South Rim","S",if(B2342="West Rim","W","N"))),C2342,D2342,":",E2342,if(F2342="S","",F2342)))</f>
        <v>S12:5a</v>
      </c>
      <c r="B2342" s="15" t="s">
        <v>1086</v>
      </c>
      <c r="C2342" s="15">
        <v>1.0</v>
      </c>
      <c r="D2342" s="15">
        <v>2.0</v>
      </c>
      <c r="E2342" s="15">
        <v>5.0</v>
      </c>
      <c r="F2342" s="8" t="s">
        <v>6</v>
      </c>
      <c r="G2342" s="8" t="s">
        <v>22</v>
      </c>
      <c r="H2342" s="15" t="s">
        <v>92</v>
      </c>
      <c r="I2342" t="s">
        <v>416</v>
      </c>
      <c r="J2342" s="16">
        <v>6.0</v>
      </c>
      <c r="K2342" s="21">
        <v>-200.0</v>
      </c>
      <c r="L2342" s="21">
        <v>-233.0</v>
      </c>
      <c r="M2342" s="21">
        <v>-215.0</v>
      </c>
      <c r="N2342" s="18" t="s">
        <v>26</v>
      </c>
      <c r="O2342" s="13" t="s">
        <v>417</v>
      </c>
      <c r="P2342" s="5" t="s">
        <v>57</v>
      </c>
      <c r="Q2342" s="5" t="s">
        <v>311</v>
      </c>
      <c r="R2342" s="5" t="s">
        <v>276</v>
      </c>
      <c r="S2342" s="5" t="s">
        <v>26</v>
      </c>
      <c r="T2342" s="5" t="s">
        <v>26</v>
      </c>
      <c r="U2342" s="5" t="s">
        <v>26</v>
      </c>
    </row>
    <row r="2343" hidden="1">
      <c r="A2343" s="15" t="str">
        <f>if(OR(G2343="Secondary Relay",G2343="Prime Relay",G2343="Citadel Class Relay"),F2343,join("",if(B2343="East Rim","E",if(B2343="South Rim","S",if(B2343="West Rim","W","N"))),C2343,D2343,":",E2343,if(F2343="S","",F2343)))</f>
        <v>S12:5</v>
      </c>
      <c r="B2343" s="15" t="s">
        <v>1086</v>
      </c>
      <c r="C2343" s="15">
        <v>1.0</v>
      </c>
      <c r="D2343" s="15">
        <v>2.0</v>
      </c>
      <c r="E2343" s="15">
        <v>5.0</v>
      </c>
      <c r="F2343" s="8" t="s">
        <v>302</v>
      </c>
      <c r="G2343" s="8" t="s">
        <v>303</v>
      </c>
      <c r="H2343" s="15" t="s">
        <v>278</v>
      </c>
      <c r="I2343" s="8" t="s">
        <v>1172</v>
      </c>
      <c r="J2343" s="16"/>
      <c r="K2343" s="21"/>
      <c r="L2343" s="21"/>
      <c r="M2343" s="21"/>
      <c r="N2343" s="18"/>
      <c r="O2343" s="13"/>
      <c r="P2343" s="5" t="s">
        <v>37</v>
      </c>
      <c r="Q2343" s="5" t="s">
        <v>276</v>
      </c>
      <c r="R2343" s="5" t="s">
        <v>311</v>
      </c>
      <c r="S2343" s="5" t="s">
        <v>57</v>
      </c>
      <c r="T2343" s="5" t="s">
        <v>26</v>
      </c>
      <c r="U2343" s="5" t="s">
        <v>26</v>
      </c>
    </row>
    <row r="2344" hidden="1">
      <c r="A2344" s="15" t="str">
        <f>if(OR(G2344="Secondary Relay",G2344="Prime Relay"),F2344,join("",if(B2344="East Rim","E",if(B2344="South Rim","S",if(B2344="West Rim","W","N"))),C2344,D2344,":",E2344,if(F2344="S","",F2344)))</f>
        <v>S12:6a</v>
      </c>
      <c r="B2344" s="15" t="s">
        <v>1086</v>
      </c>
      <c r="C2344" s="15">
        <v>1.0</v>
      </c>
      <c r="D2344" s="15">
        <v>2.0</v>
      </c>
      <c r="E2344" s="15">
        <v>6.0</v>
      </c>
      <c r="F2344" s="8" t="s">
        <v>6</v>
      </c>
      <c r="G2344" s="8" t="s">
        <v>24</v>
      </c>
      <c r="H2344" s="15" t="s">
        <v>87</v>
      </c>
      <c r="I2344" t="s">
        <v>732</v>
      </c>
      <c r="J2344" s="16">
        <v>2.0</v>
      </c>
      <c r="K2344" s="21">
        <v>20.0</v>
      </c>
      <c r="L2344" s="21">
        <v>19.0</v>
      </c>
      <c r="M2344" s="21">
        <v>18.0</v>
      </c>
      <c r="N2344" s="18">
        <v>0.67</v>
      </c>
      <c r="O2344" s="13" t="s">
        <v>408</v>
      </c>
      <c r="P2344" s="5" t="s">
        <v>276</v>
      </c>
      <c r="Q2344" s="5" t="s">
        <v>276</v>
      </c>
      <c r="R2344" s="5" t="s">
        <v>57</v>
      </c>
      <c r="S2344" s="5" t="s">
        <v>37</v>
      </c>
      <c r="T2344" s="5" t="s">
        <v>47</v>
      </c>
      <c r="U2344" s="5" t="s">
        <v>26</v>
      </c>
    </row>
    <row r="2345" hidden="1">
      <c r="A2345" s="15" t="str">
        <f>if(OR(G2345="Secondary Relay",G2345="Prime Relay",G2345="Citadel Class Relay"),F2345,join("",if(B2345="East Rim","E",if(B2345="South Rim","S",if(B2345="West Rim","W","N"))),C2345,D2345,":",E2345,if(F2345="S","",F2345)))</f>
        <v>S12:6</v>
      </c>
      <c r="B2345" s="15" t="s">
        <v>1086</v>
      </c>
      <c r="C2345" s="15">
        <v>1.0</v>
      </c>
      <c r="D2345" s="15">
        <v>2.0</v>
      </c>
      <c r="E2345" s="15">
        <v>6.0</v>
      </c>
      <c r="F2345" s="8" t="s">
        <v>302</v>
      </c>
      <c r="G2345" s="8" t="s">
        <v>303</v>
      </c>
      <c r="H2345" s="15" t="s">
        <v>443</v>
      </c>
      <c r="I2345" s="8" t="s">
        <v>1181</v>
      </c>
      <c r="J2345" s="16"/>
      <c r="K2345" s="21"/>
      <c r="L2345" s="21"/>
      <c r="M2345" s="21"/>
      <c r="N2345" s="18"/>
      <c r="O2345" s="13"/>
      <c r="P2345" s="5" t="s">
        <v>37</v>
      </c>
      <c r="Q2345" s="5" t="s">
        <v>57</v>
      </c>
      <c r="R2345" s="5" t="s">
        <v>311</v>
      </c>
      <c r="S2345" s="5" t="s">
        <v>276</v>
      </c>
      <c r="T2345" s="5" t="s">
        <v>37</v>
      </c>
      <c r="U2345" s="5" t="s">
        <v>26</v>
      </c>
    </row>
    <row r="2346" hidden="1">
      <c r="A2346" s="15" t="str">
        <f t="shared" ref="A2346:A2353" si="370">if(OR(G2346="Secondary Relay",G2346="Prime Relay"),F2346,join("",if(B2346="East Rim","E",if(B2346="South Rim","S",if(B2346="West Rim","W","N"))),C2346,D2346,":",E2346,if(F2346="S","",F2346)))</f>
        <v>S13:0a</v>
      </c>
      <c r="B2346" s="15" t="s">
        <v>1086</v>
      </c>
      <c r="C2346" s="15">
        <v>1.0</v>
      </c>
      <c r="D2346" s="15">
        <v>3.0</v>
      </c>
      <c r="E2346" s="15">
        <v>0.0</v>
      </c>
      <c r="F2346" s="8" t="s">
        <v>6</v>
      </c>
      <c r="G2346" s="8" t="s">
        <v>23</v>
      </c>
      <c r="H2346" s="15" t="s">
        <v>288</v>
      </c>
      <c r="I2346" t="s">
        <v>1182</v>
      </c>
      <c r="J2346" s="16">
        <v>2.0</v>
      </c>
      <c r="K2346" s="21">
        <v>157.0</v>
      </c>
      <c r="L2346" s="21">
        <v>65.0</v>
      </c>
      <c r="M2346" s="21">
        <v>111.0</v>
      </c>
      <c r="N2346" s="18">
        <v>0.22</v>
      </c>
      <c r="O2346" s="13" t="s">
        <v>1155</v>
      </c>
      <c r="P2346" s="5" t="s">
        <v>57</v>
      </c>
      <c r="Q2346" s="5" t="s">
        <v>276</v>
      </c>
      <c r="R2346" s="5" t="s">
        <v>57</v>
      </c>
      <c r="S2346" s="5" t="s">
        <v>26</v>
      </c>
      <c r="T2346" s="5" t="s">
        <v>26</v>
      </c>
      <c r="U2346" s="5" t="s">
        <v>26</v>
      </c>
    </row>
    <row r="2347" hidden="1">
      <c r="A2347" s="15" t="str">
        <f t="shared" si="370"/>
        <v>S13:0b</v>
      </c>
      <c r="B2347" s="15" t="s">
        <v>1086</v>
      </c>
      <c r="C2347" s="15">
        <v>1.0</v>
      </c>
      <c r="D2347" s="15">
        <v>3.0</v>
      </c>
      <c r="E2347" s="15">
        <v>0.0</v>
      </c>
      <c r="F2347" s="8" t="s">
        <v>7</v>
      </c>
      <c r="G2347" s="8" t="s">
        <v>24</v>
      </c>
      <c r="H2347" s="15" t="s">
        <v>87</v>
      </c>
      <c r="I2347" t="s">
        <v>440</v>
      </c>
      <c r="J2347" s="16">
        <v>1.0</v>
      </c>
      <c r="K2347" s="21">
        <v>-10.0</v>
      </c>
      <c r="L2347" s="21">
        <v>-25.0</v>
      </c>
      <c r="M2347" s="21">
        <v>-16.0</v>
      </c>
      <c r="N2347" s="18">
        <v>0.69</v>
      </c>
      <c r="O2347" s="13" t="s">
        <v>297</v>
      </c>
      <c r="P2347" s="5" t="s">
        <v>276</v>
      </c>
      <c r="Q2347" s="5" t="s">
        <v>311</v>
      </c>
      <c r="R2347" s="5" t="s">
        <v>57</v>
      </c>
      <c r="S2347" s="5" t="s">
        <v>57</v>
      </c>
      <c r="T2347" s="5" t="s">
        <v>57</v>
      </c>
      <c r="U2347" s="5" t="s">
        <v>26</v>
      </c>
    </row>
    <row r="2348" hidden="1">
      <c r="A2348" s="15" t="str">
        <f t="shared" si="370"/>
        <v>S13:0c</v>
      </c>
      <c r="B2348" s="15" t="s">
        <v>1086</v>
      </c>
      <c r="C2348" s="15">
        <v>1.0</v>
      </c>
      <c r="D2348" s="15">
        <v>3.0</v>
      </c>
      <c r="E2348" s="15">
        <v>0.0</v>
      </c>
      <c r="F2348" s="8" t="s">
        <v>8</v>
      </c>
      <c r="G2348" s="8" t="s">
        <v>22</v>
      </c>
      <c r="H2348" s="15" t="s">
        <v>93</v>
      </c>
      <c r="I2348" t="s">
        <v>1183</v>
      </c>
      <c r="J2348" s="16">
        <v>13.0</v>
      </c>
      <c r="K2348" s="21">
        <v>-120.0</v>
      </c>
      <c r="L2348" s="21">
        <v>-200.0</v>
      </c>
      <c r="M2348" s="21">
        <v>-158.0</v>
      </c>
      <c r="N2348" s="18" t="s">
        <v>26</v>
      </c>
      <c r="O2348" s="13" t="s">
        <v>329</v>
      </c>
      <c r="P2348" s="5" t="s">
        <v>57</v>
      </c>
      <c r="Q2348" s="5" t="s">
        <v>276</v>
      </c>
      <c r="R2348" s="5" t="s">
        <v>276</v>
      </c>
      <c r="S2348" s="5" t="s">
        <v>47</v>
      </c>
      <c r="T2348" s="5" t="s">
        <v>26</v>
      </c>
      <c r="U2348" s="5" t="s">
        <v>26</v>
      </c>
    </row>
    <row r="2349" hidden="1">
      <c r="A2349" s="15" t="str">
        <f t="shared" si="370"/>
        <v>S13:0d</v>
      </c>
      <c r="B2349" s="15" t="s">
        <v>1086</v>
      </c>
      <c r="C2349" s="15">
        <v>1.0</v>
      </c>
      <c r="D2349" s="15">
        <v>3.0</v>
      </c>
      <c r="E2349" s="15">
        <v>0.0</v>
      </c>
      <c r="F2349" s="8" t="s">
        <v>9</v>
      </c>
      <c r="G2349" s="8" t="s">
        <v>22</v>
      </c>
      <c r="H2349" s="15" t="s">
        <v>91</v>
      </c>
      <c r="I2349" t="s">
        <v>629</v>
      </c>
      <c r="J2349" s="16">
        <v>12.0</v>
      </c>
      <c r="K2349" s="21">
        <v>-134.0</v>
      </c>
      <c r="L2349" s="21">
        <v>-190.0</v>
      </c>
      <c r="M2349" s="21">
        <v>-160.0</v>
      </c>
      <c r="N2349" s="18" t="s">
        <v>26</v>
      </c>
      <c r="O2349" s="13" t="s">
        <v>329</v>
      </c>
      <c r="P2349" s="5" t="s">
        <v>57</v>
      </c>
      <c r="Q2349" s="5" t="s">
        <v>57</v>
      </c>
      <c r="R2349" s="5" t="s">
        <v>276</v>
      </c>
      <c r="S2349" s="5" t="s">
        <v>47</v>
      </c>
      <c r="T2349" s="5" t="s">
        <v>37</v>
      </c>
      <c r="U2349" s="5" t="s">
        <v>26</v>
      </c>
    </row>
    <row r="2350" hidden="1">
      <c r="A2350" s="15" t="str">
        <f t="shared" si="370"/>
        <v>S13:0e</v>
      </c>
      <c r="B2350" s="15" t="s">
        <v>1086</v>
      </c>
      <c r="C2350" s="15">
        <v>1.0</v>
      </c>
      <c r="D2350" s="15">
        <v>3.0</v>
      </c>
      <c r="E2350" s="15">
        <v>0.0</v>
      </c>
      <c r="F2350" s="8" t="s">
        <v>10</v>
      </c>
      <c r="G2350" s="8" t="s">
        <v>22</v>
      </c>
      <c r="H2350" s="15" t="s">
        <v>91</v>
      </c>
      <c r="I2350" t="s">
        <v>1014</v>
      </c>
      <c r="J2350" s="16">
        <v>23.0</v>
      </c>
      <c r="K2350" s="21">
        <v>-189.0</v>
      </c>
      <c r="L2350" s="21">
        <v>-242.0</v>
      </c>
      <c r="M2350" s="21">
        <v>-215.0</v>
      </c>
      <c r="N2350" s="18" t="s">
        <v>26</v>
      </c>
      <c r="O2350" s="13" t="s">
        <v>323</v>
      </c>
      <c r="P2350" s="5" t="s">
        <v>57</v>
      </c>
      <c r="Q2350" s="5" t="s">
        <v>276</v>
      </c>
      <c r="R2350" s="5" t="s">
        <v>276</v>
      </c>
      <c r="S2350" s="5" t="s">
        <v>57</v>
      </c>
      <c r="T2350" s="5" t="s">
        <v>26</v>
      </c>
      <c r="U2350" s="5" t="s">
        <v>26</v>
      </c>
    </row>
    <row r="2351" hidden="1">
      <c r="A2351" s="15" t="str">
        <f t="shared" si="370"/>
        <v>S13:0f</v>
      </c>
      <c r="B2351" s="15" t="s">
        <v>1086</v>
      </c>
      <c r="C2351" s="15">
        <v>1.0</v>
      </c>
      <c r="D2351" s="15">
        <v>3.0</v>
      </c>
      <c r="E2351" s="15">
        <v>0.0</v>
      </c>
      <c r="F2351" s="8" t="s">
        <v>11</v>
      </c>
      <c r="G2351" s="8" t="s">
        <v>22</v>
      </c>
      <c r="H2351" s="15" t="s">
        <v>91</v>
      </c>
      <c r="I2351" t="s">
        <v>1092</v>
      </c>
      <c r="J2351" s="16">
        <v>14.0</v>
      </c>
      <c r="K2351" s="21">
        <v>-196.0</v>
      </c>
      <c r="L2351" s="21">
        <v>-238.0</v>
      </c>
      <c r="M2351" s="21">
        <v>-216.0</v>
      </c>
      <c r="N2351" s="18" t="s">
        <v>26</v>
      </c>
      <c r="O2351" s="13" t="s">
        <v>384</v>
      </c>
      <c r="P2351" s="5" t="s">
        <v>57</v>
      </c>
      <c r="Q2351" s="5" t="s">
        <v>57</v>
      </c>
      <c r="R2351" s="5" t="s">
        <v>57</v>
      </c>
      <c r="S2351" s="5" t="s">
        <v>57</v>
      </c>
      <c r="T2351" s="5" t="s">
        <v>26</v>
      </c>
      <c r="U2351" s="5" t="s">
        <v>26</v>
      </c>
    </row>
    <row r="2352" hidden="1">
      <c r="A2352" s="15" t="str">
        <f t="shared" si="370"/>
        <v>S13:0g</v>
      </c>
      <c r="B2352" s="15" t="s">
        <v>1086</v>
      </c>
      <c r="C2352" s="15">
        <v>1.0</v>
      </c>
      <c r="D2352" s="15">
        <v>3.0</v>
      </c>
      <c r="E2352" s="15">
        <v>0.0</v>
      </c>
      <c r="F2352" s="8" t="s">
        <v>12</v>
      </c>
      <c r="G2352" s="8" t="s">
        <v>23</v>
      </c>
      <c r="H2352" s="15" t="s">
        <v>92</v>
      </c>
      <c r="I2352" t="s">
        <v>625</v>
      </c>
      <c r="J2352" s="16">
        <v>1.0</v>
      </c>
      <c r="K2352" s="21">
        <v>-207.0</v>
      </c>
      <c r="L2352" s="21">
        <v>-214.0</v>
      </c>
      <c r="M2352" s="21">
        <v>-209.0</v>
      </c>
      <c r="N2352" s="18" t="s">
        <v>281</v>
      </c>
      <c r="O2352" s="13" t="s">
        <v>290</v>
      </c>
      <c r="P2352" s="5" t="s">
        <v>57</v>
      </c>
      <c r="Q2352" s="5" t="s">
        <v>276</v>
      </c>
      <c r="R2352" s="5" t="s">
        <v>57</v>
      </c>
      <c r="S2352" s="5" t="s">
        <v>37</v>
      </c>
      <c r="T2352" s="5" t="s">
        <v>26</v>
      </c>
      <c r="U2352" s="5" t="s">
        <v>26</v>
      </c>
    </row>
    <row r="2353" hidden="1">
      <c r="A2353" s="15" t="str">
        <f t="shared" si="370"/>
        <v>S13:0h</v>
      </c>
      <c r="B2353" s="15" t="s">
        <v>1086</v>
      </c>
      <c r="C2353" s="15">
        <v>1.0</v>
      </c>
      <c r="D2353" s="15">
        <v>3.0</v>
      </c>
      <c r="E2353" s="15">
        <v>0.0</v>
      </c>
      <c r="F2353" s="8" t="s">
        <v>13</v>
      </c>
      <c r="G2353" s="8" t="s">
        <v>22</v>
      </c>
      <c r="H2353" s="15" t="s">
        <v>89</v>
      </c>
      <c r="I2353" t="s">
        <v>422</v>
      </c>
      <c r="J2353" s="16">
        <v>3.0</v>
      </c>
      <c r="K2353" s="21">
        <v>-221.0</v>
      </c>
      <c r="L2353" s="21">
        <v>-246.0</v>
      </c>
      <c r="M2353" s="21">
        <v>-236.0</v>
      </c>
      <c r="N2353" s="18" t="s">
        <v>26</v>
      </c>
      <c r="O2353" s="13" t="s">
        <v>415</v>
      </c>
      <c r="P2353" s="5" t="s">
        <v>276</v>
      </c>
      <c r="Q2353" s="5" t="s">
        <v>276</v>
      </c>
      <c r="R2353" s="5" t="s">
        <v>57</v>
      </c>
      <c r="S2353" s="5" t="s">
        <v>37</v>
      </c>
      <c r="T2353" s="5" t="s">
        <v>26</v>
      </c>
      <c r="U2353" s="5" t="s">
        <v>26</v>
      </c>
    </row>
    <row r="2354" hidden="1">
      <c r="A2354" s="15" t="str">
        <f t="shared" ref="A2354:A2355" si="371">if(OR(G2354="Secondary Relay",G2354="Prime Relay",G2354="Citadel Class Relay"),F2354,join("",if(B2354="East Rim","E",if(B2354="South Rim","S",if(B2354="West Rim","W","N"))),C2354,D2354,":",E2354,if(F2354="S","",F2354)))</f>
        <v>S13:0</v>
      </c>
      <c r="B2354" s="15" t="s">
        <v>1086</v>
      </c>
      <c r="C2354" s="15">
        <v>1.0</v>
      </c>
      <c r="D2354" s="15">
        <v>3.0</v>
      </c>
      <c r="E2354" s="15">
        <v>0.0</v>
      </c>
      <c r="F2354" s="8" t="s">
        <v>302</v>
      </c>
      <c r="G2354" s="8" t="s">
        <v>303</v>
      </c>
      <c r="H2354" s="15" t="s">
        <v>288</v>
      </c>
      <c r="I2354" s="8" t="s">
        <v>1184</v>
      </c>
      <c r="J2354" s="16"/>
      <c r="K2354" s="21"/>
      <c r="L2354" s="21"/>
      <c r="M2354" s="21"/>
      <c r="N2354" s="18"/>
      <c r="O2354" s="13"/>
      <c r="P2354" s="5" t="s">
        <v>37</v>
      </c>
      <c r="Q2354" s="5" t="s">
        <v>276</v>
      </c>
      <c r="R2354" s="5" t="s">
        <v>57</v>
      </c>
      <c r="S2354" s="5" t="s">
        <v>26</v>
      </c>
      <c r="T2354" s="5" t="s">
        <v>26</v>
      </c>
      <c r="U2354" s="5" t="s">
        <v>26</v>
      </c>
    </row>
    <row r="2355" hidden="1">
      <c r="A2355" s="15" t="str">
        <f t="shared" si="371"/>
        <v>S13 Secondary Relay</v>
      </c>
      <c r="B2355" s="15" t="s">
        <v>1086</v>
      </c>
      <c r="C2355" s="15">
        <v>1.0</v>
      </c>
      <c r="D2355" s="15">
        <v>3.0</v>
      </c>
      <c r="E2355" s="15">
        <v>0.0</v>
      </c>
      <c r="F2355" s="8" t="s">
        <v>1185</v>
      </c>
      <c r="G2355" s="8" t="s">
        <v>300</v>
      </c>
      <c r="H2355" s="15"/>
      <c r="I2355" s="8"/>
      <c r="J2355" s="16"/>
      <c r="K2355" s="21"/>
      <c r="L2355" s="21"/>
      <c r="M2355" s="21"/>
      <c r="N2355" s="18"/>
      <c r="O2355" s="13"/>
      <c r="P2355" s="15"/>
      <c r="Q2355" s="15"/>
      <c r="R2355" s="15"/>
      <c r="S2355" s="15"/>
      <c r="T2355" s="15"/>
      <c r="U2355" s="15"/>
    </row>
    <row r="2356" hidden="1">
      <c r="A2356" s="15" t="str">
        <f t="shared" ref="A2356:A2362" si="372">if(OR(G2356="Secondary Relay",G2356="Prime Relay"),F2356,join("",if(B2356="East Rim","E",if(B2356="South Rim","S",if(B2356="West Rim","W","N"))),C2356,D2356,":",E2356,if(F2356="S","",F2356)))</f>
        <v>S13:1a</v>
      </c>
      <c r="B2356" s="15" t="s">
        <v>1086</v>
      </c>
      <c r="C2356" s="15">
        <v>1.0</v>
      </c>
      <c r="D2356" s="15">
        <v>3.0</v>
      </c>
      <c r="E2356" s="8">
        <v>1.0</v>
      </c>
      <c r="F2356" s="8" t="s">
        <v>6</v>
      </c>
      <c r="G2356" s="8" t="s">
        <v>23</v>
      </c>
      <c r="H2356" s="15" t="s">
        <v>288</v>
      </c>
      <c r="I2356" t="s">
        <v>322</v>
      </c>
      <c r="J2356" s="16">
        <v>0.0</v>
      </c>
      <c r="K2356" s="21">
        <v>524.0</v>
      </c>
      <c r="L2356" s="21">
        <v>496.0</v>
      </c>
      <c r="M2356" s="21">
        <v>510.0</v>
      </c>
      <c r="N2356" s="18" t="s">
        <v>26</v>
      </c>
      <c r="O2356" s="13" t="s">
        <v>567</v>
      </c>
      <c r="P2356" s="5" t="s">
        <v>276</v>
      </c>
      <c r="Q2356" s="5" t="s">
        <v>276</v>
      </c>
      <c r="R2356" s="5" t="s">
        <v>311</v>
      </c>
      <c r="S2356" s="5" t="s">
        <v>26</v>
      </c>
      <c r="T2356" s="5" t="s">
        <v>26</v>
      </c>
      <c r="U2356" s="5" t="s">
        <v>57</v>
      </c>
    </row>
    <row r="2357" hidden="1">
      <c r="A2357" s="15" t="str">
        <f t="shared" si="372"/>
        <v>S13:1b</v>
      </c>
      <c r="B2357" s="15" t="s">
        <v>1086</v>
      </c>
      <c r="C2357" s="15">
        <v>1.0</v>
      </c>
      <c r="D2357" s="15">
        <v>3.0</v>
      </c>
      <c r="E2357" s="8">
        <v>1.0</v>
      </c>
      <c r="F2357" s="8" t="s">
        <v>7</v>
      </c>
      <c r="G2357" s="8" t="s">
        <v>24</v>
      </c>
      <c r="H2357" s="15" t="s">
        <v>317</v>
      </c>
      <c r="I2357" t="s">
        <v>493</v>
      </c>
      <c r="J2357" s="16">
        <v>2.0</v>
      </c>
      <c r="K2357" s="21">
        <v>14.0</v>
      </c>
      <c r="L2357" s="21">
        <v>14.0</v>
      </c>
      <c r="M2357" s="21">
        <v>13.0</v>
      </c>
      <c r="N2357" s="18">
        <v>0.48</v>
      </c>
      <c r="O2357" s="13" t="s">
        <v>408</v>
      </c>
      <c r="P2357" s="5" t="s">
        <v>311</v>
      </c>
      <c r="Q2357" s="5" t="s">
        <v>276</v>
      </c>
      <c r="R2357" s="5" t="s">
        <v>57</v>
      </c>
      <c r="S2357" s="5" t="s">
        <v>57</v>
      </c>
      <c r="T2357" s="5" t="s">
        <v>26</v>
      </c>
      <c r="U2357" s="5" t="s">
        <v>26</v>
      </c>
    </row>
    <row r="2358" hidden="1">
      <c r="A2358" s="15" t="str">
        <f t="shared" si="372"/>
        <v>S13:1c</v>
      </c>
      <c r="B2358" s="15" t="s">
        <v>1086</v>
      </c>
      <c r="C2358" s="15">
        <v>1.0</v>
      </c>
      <c r="D2358" s="15">
        <v>3.0</v>
      </c>
      <c r="E2358" s="8">
        <v>1.0</v>
      </c>
      <c r="F2358" s="8" t="s">
        <v>8</v>
      </c>
      <c r="G2358" s="8" t="s">
        <v>22</v>
      </c>
      <c r="H2358" s="15" t="s">
        <v>92</v>
      </c>
      <c r="I2358" t="s">
        <v>456</v>
      </c>
      <c r="J2358" s="16">
        <v>3.0</v>
      </c>
      <c r="K2358" s="21">
        <v>-123.0</v>
      </c>
      <c r="L2358" s="21">
        <v>-141.0</v>
      </c>
      <c r="M2358" s="21">
        <v>-134.0</v>
      </c>
      <c r="N2358" s="18" t="s">
        <v>26</v>
      </c>
      <c r="O2358" s="13" t="s">
        <v>293</v>
      </c>
      <c r="P2358" s="5" t="s">
        <v>276</v>
      </c>
      <c r="Q2358" s="5" t="s">
        <v>57</v>
      </c>
      <c r="R2358" s="5" t="s">
        <v>47</v>
      </c>
      <c r="S2358" s="5" t="s">
        <v>47</v>
      </c>
      <c r="T2358" s="5" t="s">
        <v>26</v>
      </c>
      <c r="U2358" s="5" t="s">
        <v>26</v>
      </c>
    </row>
    <row r="2359" hidden="1">
      <c r="A2359" s="15" t="str">
        <f t="shared" si="372"/>
        <v>S13:1d</v>
      </c>
      <c r="B2359" s="15" t="s">
        <v>1086</v>
      </c>
      <c r="C2359" s="15">
        <v>1.0</v>
      </c>
      <c r="D2359" s="15">
        <v>3.0</v>
      </c>
      <c r="E2359" s="8">
        <v>1.0</v>
      </c>
      <c r="F2359" s="8" t="s">
        <v>9</v>
      </c>
      <c r="G2359" s="8" t="s">
        <v>22</v>
      </c>
      <c r="H2359" s="15" t="s">
        <v>88</v>
      </c>
      <c r="I2359" t="s">
        <v>456</v>
      </c>
      <c r="J2359" s="16">
        <v>5.0</v>
      </c>
      <c r="K2359" s="21">
        <v>-134.0</v>
      </c>
      <c r="L2359" s="21">
        <v>-147.0</v>
      </c>
      <c r="M2359" s="21">
        <v>-141.0</v>
      </c>
      <c r="N2359" s="18" t="s">
        <v>26</v>
      </c>
      <c r="O2359" s="13" t="s">
        <v>313</v>
      </c>
      <c r="P2359" s="5" t="s">
        <v>57</v>
      </c>
      <c r="Q2359" s="5" t="s">
        <v>276</v>
      </c>
      <c r="R2359" s="5" t="s">
        <v>57</v>
      </c>
      <c r="S2359" s="5" t="s">
        <v>37</v>
      </c>
      <c r="T2359" s="5" t="s">
        <v>26</v>
      </c>
      <c r="U2359" s="5" t="s">
        <v>26</v>
      </c>
    </row>
    <row r="2360" hidden="1">
      <c r="A2360" s="15" t="str">
        <f t="shared" si="372"/>
        <v>S13:1e</v>
      </c>
      <c r="B2360" s="15" t="s">
        <v>1086</v>
      </c>
      <c r="C2360" s="15">
        <v>1.0</v>
      </c>
      <c r="D2360" s="15">
        <v>3.0</v>
      </c>
      <c r="E2360" s="8">
        <v>1.0</v>
      </c>
      <c r="F2360" s="8" t="s">
        <v>10</v>
      </c>
      <c r="G2360" s="8" t="s">
        <v>22</v>
      </c>
      <c r="H2360" s="15" t="s">
        <v>92</v>
      </c>
      <c r="I2360" t="s">
        <v>456</v>
      </c>
      <c r="J2360" s="16">
        <v>5.0</v>
      </c>
      <c r="K2360" s="21">
        <v>-167.0</v>
      </c>
      <c r="L2360" s="21">
        <v>-240.0</v>
      </c>
      <c r="M2360" s="21">
        <v>-205.0</v>
      </c>
      <c r="N2360" s="18" t="s">
        <v>26</v>
      </c>
      <c r="O2360" s="13" t="s">
        <v>384</v>
      </c>
      <c r="P2360" s="5" t="s">
        <v>57</v>
      </c>
      <c r="Q2360" s="5" t="s">
        <v>311</v>
      </c>
      <c r="R2360" s="5" t="s">
        <v>276</v>
      </c>
      <c r="S2360" s="5" t="s">
        <v>37</v>
      </c>
      <c r="T2360" s="5" t="s">
        <v>26</v>
      </c>
      <c r="U2360" s="5" t="s">
        <v>26</v>
      </c>
    </row>
    <row r="2361" hidden="1">
      <c r="A2361" s="15" t="str">
        <f t="shared" si="372"/>
        <v>S13:1f</v>
      </c>
      <c r="B2361" s="15" t="s">
        <v>1086</v>
      </c>
      <c r="C2361" s="15">
        <v>1.0</v>
      </c>
      <c r="D2361" s="15">
        <v>3.0</v>
      </c>
      <c r="E2361" s="8">
        <v>1.0</v>
      </c>
      <c r="F2361" s="8" t="s">
        <v>11</v>
      </c>
      <c r="G2361" s="8" t="s">
        <v>22</v>
      </c>
      <c r="H2361" s="15" t="s">
        <v>92</v>
      </c>
      <c r="I2361" t="s">
        <v>456</v>
      </c>
      <c r="J2361" s="16">
        <v>2.0</v>
      </c>
      <c r="K2361" s="21">
        <v>-201.0</v>
      </c>
      <c r="L2361" s="21">
        <v>-234.0</v>
      </c>
      <c r="M2361" s="21">
        <v>-217.0</v>
      </c>
      <c r="N2361" s="18" t="s">
        <v>26</v>
      </c>
      <c r="O2361" s="13" t="s">
        <v>329</v>
      </c>
      <c r="P2361" s="5" t="s">
        <v>311</v>
      </c>
      <c r="Q2361" s="5" t="s">
        <v>276</v>
      </c>
      <c r="R2361" s="5" t="s">
        <v>276</v>
      </c>
      <c r="S2361" s="5" t="s">
        <v>37</v>
      </c>
      <c r="T2361" s="5" t="s">
        <v>26</v>
      </c>
      <c r="U2361" s="5" t="s">
        <v>26</v>
      </c>
    </row>
    <row r="2362" hidden="1">
      <c r="A2362" s="15" t="str">
        <f t="shared" si="372"/>
        <v>S13:1g</v>
      </c>
      <c r="B2362" s="15" t="s">
        <v>1086</v>
      </c>
      <c r="C2362" s="15">
        <v>1.0</v>
      </c>
      <c r="D2362" s="15">
        <v>3.0</v>
      </c>
      <c r="E2362" s="8">
        <v>1.0</v>
      </c>
      <c r="F2362" s="8" t="s">
        <v>12</v>
      </c>
      <c r="G2362" s="8" t="s">
        <v>22</v>
      </c>
      <c r="H2362" s="15" t="s">
        <v>92</v>
      </c>
      <c r="I2362" t="s">
        <v>328</v>
      </c>
      <c r="J2362" s="16">
        <v>3.0</v>
      </c>
      <c r="K2362" s="21">
        <v>-206.0</v>
      </c>
      <c r="L2362" s="21">
        <v>-237.0</v>
      </c>
      <c r="M2362" s="21">
        <v>-220.0</v>
      </c>
      <c r="N2362" s="18" t="s">
        <v>26</v>
      </c>
      <c r="O2362" s="13" t="s">
        <v>315</v>
      </c>
      <c r="P2362" s="5" t="s">
        <v>57</v>
      </c>
      <c r="Q2362" s="5" t="s">
        <v>57</v>
      </c>
      <c r="R2362" s="5" t="s">
        <v>276</v>
      </c>
      <c r="S2362" s="5" t="s">
        <v>47</v>
      </c>
      <c r="T2362" s="5" t="s">
        <v>26</v>
      </c>
      <c r="U2362" s="5" t="s">
        <v>26</v>
      </c>
    </row>
    <row r="2363" hidden="1">
      <c r="A2363" s="15" t="str">
        <f>if(OR(G2363="Secondary Relay",G2363="Prime Relay",G2363="Citadel Class Relay"),F2363,join("",if(B2363="East Rim","E",if(B2363="South Rim","S",if(B2363="West Rim","W","N"))),C2363,D2363,":",E2363,if(F2363="S","",F2363)))</f>
        <v>S13:1</v>
      </c>
      <c r="B2363" s="15" t="s">
        <v>1086</v>
      </c>
      <c r="C2363" s="15">
        <v>1.0</v>
      </c>
      <c r="D2363" s="15">
        <v>3.0</v>
      </c>
      <c r="E2363" s="15">
        <v>1.0</v>
      </c>
      <c r="F2363" s="8" t="s">
        <v>302</v>
      </c>
      <c r="G2363" s="8" t="s">
        <v>303</v>
      </c>
      <c r="H2363" s="15" t="s">
        <v>278</v>
      </c>
      <c r="I2363" s="8" t="s">
        <v>395</v>
      </c>
      <c r="J2363" s="16"/>
      <c r="K2363" s="21"/>
      <c r="L2363" s="21"/>
      <c r="M2363" s="21"/>
      <c r="N2363" s="18"/>
      <c r="O2363" s="13"/>
      <c r="P2363" s="5" t="s">
        <v>276</v>
      </c>
      <c r="Q2363" s="5" t="s">
        <v>57</v>
      </c>
      <c r="R2363" s="5" t="s">
        <v>47</v>
      </c>
      <c r="S2363" s="5" t="s">
        <v>57</v>
      </c>
      <c r="T2363" s="5" t="s">
        <v>37</v>
      </c>
      <c r="U2363" s="5" t="s">
        <v>26</v>
      </c>
    </row>
    <row r="2364" hidden="1">
      <c r="A2364" s="15" t="str">
        <f t="shared" ref="A2364:A2369" si="373">if(OR(G2364="Secondary Relay",G2364="Prime Relay"),F2364,join("",if(B2364="East Rim","E",if(B2364="South Rim","S",if(B2364="West Rim","W","N"))),C2364,D2364,":",E2364,if(F2364="S","",F2364)))</f>
        <v>S13:2a</v>
      </c>
      <c r="B2364" s="15" t="s">
        <v>1086</v>
      </c>
      <c r="C2364" s="15">
        <v>1.0</v>
      </c>
      <c r="D2364" s="15">
        <v>3.0</v>
      </c>
      <c r="E2364" s="8">
        <v>2.0</v>
      </c>
      <c r="F2364" s="8" t="s">
        <v>6</v>
      </c>
      <c r="G2364" s="8" t="s">
        <v>23</v>
      </c>
      <c r="H2364" s="15" t="s">
        <v>93</v>
      </c>
      <c r="I2364" t="s">
        <v>560</v>
      </c>
      <c r="J2364" s="16">
        <v>1.0</v>
      </c>
      <c r="K2364" s="21">
        <v>199.0</v>
      </c>
      <c r="L2364" s="21">
        <v>160.0</v>
      </c>
      <c r="M2364" s="21">
        <v>179.0</v>
      </c>
      <c r="N2364" s="18" t="s">
        <v>26</v>
      </c>
      <c r="O2364" s="13" t="s">
        <v>313</v>
      </c>
      <c r="P2364" s="5" t="s">
        <v>276</v>
      </c>
      <c r="Q2364" s="5" t="s">
        <v>276</v>
      </c>
      <c r="R2364" s="5" t="s">
        <v>47</v>
      </c>
      <c r="S2364" s="5" t="s">
        <v>276</v>
      </c>
      <c r="T2364" s="5" t="s">
        <v>37</v>
      </c>
      <c r="U2364" s="5" t="s">
        <v>26</v>
      </c>
    </row>
    <row r="2365" hidden="1">
      <c r="A2365" s="15" t="str">
        <f t="shared" si="373"/>
        <v>S13:2b</v>
      </c>
      <c r="B2365" s="15" t="s">
        <v>1086</v>
      </c>
      <c r="C2365" s="15">
        <v>1.0</v>
      </c>
      <c r="D2365" s="15">
        <v>3.0</v>
      </c>
      <c r="E2365" s="8">
        <v>2.0</v>
      </c>
      <c r="F2365" s="8" t="s">
        <v>7</v>
      </c>
      <c r="G2365" s="8" t="s">
        <v>23</v>
      </c>
      <c r="H2365" s="15" t="s">
        <v>288</v>
      </c>
      <c r="I2365" t="s">
        <v>1077</v>
      </c>
      <c r="J2365" s="16">
        <v>2.0</v>
      </c>
      <c r="K2365" s="21">
        <v>155.0</v>
      </c>
      <c r="L2365" s="21">
        <v>120.0</v>
      </c>
      <c r="M2365" s="21">
        <v>137.0</v>
      </c>
      <c r="N2365" s="18" t="s">
        <v>26</v>
      </c>
      <c r="O2365" s="13" t="s">
        <v>315</v>
      </c>
      <c r="P2365" s="5" t="s">
        <v>311</v>
      </c>
      <c r="Q2365" s="5" t="s">
        <v>276</v>
      </c>
      <c r="R2365" s="5" t="s">
        <v>47</v>
      </c>
      <c r="S2365" s="5" t="s">
        <v>57</v>
      </c>
      <c r="T2365" s="5" t="s">
        <v>26</v>
      </c>
      <c r="U2365" s="5" t="s">
        <v>26</v>
      </c>
    </row>
    <row r="2366" hidden="1">
      <c r="A2366" s="15" t="str">
        <f t="shared" si="373"/>
        <v>S13:2c</v>
      </c>
      <c r="B2366" s="15" t="s">
        <v>1086</v>
      </c>
      <c r="C2366" s="15">
        <v>1.0</v>
      </c>
      <c r="D2366" s="15">
        <v>3.0</v>
      </c>
      <c r="E2366" s="8">
        <v>2.0</v>
      </c>
      <c r="F2366" s="8" t="s">
        <v>8</v>
      </c>
      <c r="G2366" s="8" t="s">
        <v>24</v>
      </c>
      <c r="H2366" s="15" t="s">
        <v>87</v>
      </c>
      <c r="I2366" t="s">
        <v>402</v>
      </c>
      <c r="J2366" s="16">
        <v>1.0</v>
      </c>
      <c r="K2366" s="21">
        <v>21.0</v>
      </c>
      <c r="L2366" s="21">
        <v>14.0</v>
      </c>
      <c r="M2366" s="21">
        <v>17.0</v>
      </c>
      <c r="N2366" s="18">
        <v>0.66</v>
      </c>
      <c r="O2366" s="13" t="s">
        <v>287</v>
      </c>
      <c r="P2366" s="5" t="s">
        <v>57</v>
      </c>
      <c r="Q2366" s="5" t="s">
        <v>276</v>
      </c>
      <c r="R2366" s="5" t="s">
        <v>57</v>
      </c>
      <c r="S2366" s="5" t="s">
        <v>276</v>
      </c>
      <c r="T2366" s="5" t="s">
        <v>37</v>
      </c>
      <c r="U2366" s="5" t="s">
        <v>26</v>
      </c>
    </row>
    <row r="2367" hidden="1">
      <c r="A2367" s="15" t="str">
        <f t="shared" si="373"/>
        <v>S13:2d</v>
      </c>
      <c r="B2367" s="15" t="s">
        <v>1086</v>
      </c>
      <c r="C2367" s="15">
        <v>1.0</v>
      </c>
      <c r="D2367" s="15">
        <v>3.0</v>
      </c>
      <c r="E2367" s="8">
        <v>2.0</v>
      </c>
      <c r="F2367" s="8" t="s">
        <v>9</v>
      </c>
      <c r="G2367" s="8" t="s">
        <v>24</v>
      </c>
      <c r="H2367" s="15" t="s">
        <v>87</v>
      </c>
      <c r="I2367" t="s">
        <v>745</v>
      </c>
      <c r="J2367" s="16">
        <v>2.0</v>
      </c>
      <c r="K2367" s="21">
        <v>-6.0</v>
      </c>
      <c r="L2367" s="21">
        <v>-6.0</v>
      </c>
      <c r="M2367" s="21">
        <v>-4.0</v>
      </c>
      <c r="N2367" s="18">
        <v>0.9</v>
      </c>
      <c r="O2367" s="13" t="s">
        <v>579</v>
      </c>
      <c r="P2367" s="5" t="s">
        <v>57</v>
      </c>
      <c r="Q2367" s="5" t="s">
        <v>276</v>
      </c>
      <c r="R2367" s="5" t="s">
        <v>276</v>
      </c>
      <c r="S2367" s="5" t="s">
        <v>57</v>
      </c>
      <c r="T2367" s="5" t="s">
        <v>26</v>
      </c>
      <c r="U2367" s="5" t="s">
        <v>26</v>
      </c>
    </row>
    <row r="2368" hidden="1">
      <c r="A2368" s="15" t="str">
        <f t="shared" si="373"/>
        <v>S13:2e</v>
      </c>
      <c r="B2368" s="15" t="s">
        <v>1086</v>
      </c>
      <c r="C2368" s="15">
        <v>1.0</v>
      </c>
      <c r="D2368" s="15">
        <v>3.0</v>
      </c>
      <c r="E2368" s="8">
        <v>2.0</v>
      </c>
      <c r="F2368" s="8" t="s">
        <v>10</v>
      </c>
      <c r="G2368" s="8" t="s">
        <v>22</v>
      </c>
      <c r="H2368" s="15" t="s">
        <v>91</v>
      </c>
      <c r="I2368" t="s">
        <v>562</v>
      </c>
      <c r="J2368" s="16">
        <v>16.0</v>
      </c>
      <c r="K2368" s="21">
        <v>-25.0</v>
      </c>
      <c r="L2368" s="21">
        <v>-100.0</v>
      </c>
      <c r="M2368" s="21">
        <v>-64.0</v>
      </c>
      <c r="N2368" s="18" t="s">
        <v>26</v>
      </c>
      <c r="O2368" s="13" t="s">
        <v>329</v>
      </c>
      <c r="P2368" s="5" t="s">
        <v>57</v>
      </c>
      <c r="Q2368" s="5" t="s">
        <v>276</v>
      </c>
      <c r="R2368" s="5" t="s">
        <v>276</v>
      </c>
      <c r="S2368" s="5" t="s">
        <v>26</v>
      </c>
      <c r="T2368" s="5" t="s">
        <v>26</v>
      </c>
      <c r="U2368" s="5" t="s">
        <v>26</v>
      </c>
    </row>
    <row r="2369" hidden="1">
      <c r="A2369" s="15" t="str">
        <f t="shared" si="373"/>
        <v>S13:2f</v>
      </c>
      <c r="B2369" s="15" t="s">
        <v>1086</v>
      </c>
      <c r="C2369" s="15">
        <v>1.0</v>
      </c>
      <c r="D2369" s="15">
        <v>3.0</v>
      </c>
      <c r="E2369" s="8">
        <v>2.0</v>
      </c>
      <c r="F2369" s="8" t="s">
        <v>11</v>
      </c>
      <c r="G2369" s="8" t="s">
        <v>22</v>
      </c>
      <c r="H2369" s="15" t="s">
        <v>89</v>
      </c>
      <c r="I2369" t="s">
        <v>274</v>
      </c>
      <c r="J2369" s="16">
        <v>9.0</v>
      </c>
      <c r="K2369" s="21">
        <v>-127.0</v>
      </c>
      <c r="L2369" s="21">
        <v>-146.0</v>
      </c>
      <c r="M2369" s="21">
        <v>-135.0</v>
      </c>
      <c r="N2369" s="18" t="s">
        <v>26</v>
      </c>
      <c r="O2369" s="13" t="s">
        <v>287</v>
      </c>
      <c r="P2369" s="5" t="s">
        <v>26</v>
      </c>
      <c r="Q2369" s="5" t="s">
        <v>276</v>
      </c>
      <c r="R2369" s="5" t="s">
        <v>57</v>
      </c>
      <c r="S2369" s="5" t="s">
        <v>26</v>
      </c>
      <c r="T2369" s="5" t="s">
        <v>47</v>
      </c>
      <c r="U2369" s="5" t="s">
        <v>37</v>
      </c>
    </row>
    <row r="2370" hidden="1">
      <c r="A2370" s="15" t="str">
        <f>if(OR(G2370="Secondary Relay",G2370="Prime Relay",G2370="Citadel Class Relay"),F2370,join("",if(B2370="East Rim","E",if(B2370="South Rim","S",if(B2370="West Rim","W","N"))),C2370,D2370,":",E2370,if(F2370="S","",F2370)))</f>
        <v>S13:2</v>
      </c>
      <c r="B2370" s="15" t="s">
        <v>1086</v>
      </c>
      <c r="C2370" s="15">
        <v>1.0</v>
      </c>
      <c r="D2370" s="15">
        <v>3.0</v>
      </c>
      <c r="E2370" s="15">
        <v>2.0</v>
      </c>
      <c r="F2370" s="8" t="s">
        <v>302</v>
      </c>
      <c r="G2370" s="8" t="s">
        <v>303</v>
      </c>
      <c r="H2370" s="15" t="s">
        <v>278</v>
      </c>
      <c r="I2370" s="8" t="s">
        <v>474</v>
      </c>
      <c r="J2370" s="16"/>
      <c r="K2370" s="21"/>
      <c r="L2370" s="21"/>
      <c r="M2370" s="21"/>
      <c r="N2370" s="18"/>
      <c r="O2370" s="13"/>
      <c r="P2370" s="5" t="s">
        <v>276</v>
      </c>
      <c r="Q2370" s="5" t="s">
        <v>57</v>
      </c>
      <c r="R2370" s="5" t="s">
        <v>57</v>
      </c>
      <c r="S2370" s="5" t="s">
        <v>57</v>
      </c>
      <c r="T2370" s="5" t="s">
        <v>311</v>
      </c>
      <c r="U2370" s="5" t="s">
        <v>57</v>
      </c>
    </row>
    <row r="2371" hidden="1">
      <c r="A2371" s="15" t="str">
        <f t="shared" ref="A2371:A2373" si="374">if(OR(G2371="Secondary Relay",G2371="Prime Relay"),F2371,join("",if(B2371="East Rim","E",if(B2371="South Rim","S",if(B2371="West Rim","W","N"))),C2371,D2371,":",E2371,if(F2371="S","",F2371)))</f>
        <v>S13:3a</v>
      </c>
      <c r="B2371" s="15" t="s">
        <v>1086</v>
      </c>
      <c r="C2371" s="15">
        <v>1.0</v>
      </c>
      <c r="D2371" s="15">
        <v>3.0</v>
      </c>
      <c r="E2371" s="8">
        <v>3.0</v>
      </c>
      <c r="F2371" s="8" t="s">
        <v>6</v>
      </c>
      <c r="G2371" s="8" t="s">
        <v>23</v>
      </c>
      <c r="H2371" s="15" t="s">
        <v>93</v>
      </c>
      <c r="I2371" t="s">
        <v>977</v>
      </c>
      <c r="J2371" s="16">
        <v>2.0</v>
      </c>
      <c r="K2371" s="21">
        <v>1093.0</v>
      </c>
      <c r="L2371" s="21">
        <v>182.0</v>
      </c>
      <c r="M2371" s="21">
        <v>638.0</v>
      </c>
      <c r="N2371" s="18" t="s">
        <v>26</v>
      </c>
      <c r="O2371" s="13" t="s">
        <v>293</v>
      </c>
      <c r="P2371" s="5" t="s">
        <v>57</v>
      </c>
      <c r="Q2371" s="5" t="s">
        <v>57</v>
      </c>
      <c r="R2371" s="5" t="s">
        <v>57</v>
      </c>
      <c r="S2371" s="5" t="s">
        <v>276</v>
      </c>
      <c r="T2371" s="5" t="s">
        <v>276</v>
      </c>
      <c r="U2371" s="5" t="s">
        <v>57</v>
      </c>
    </row>
    <row r="2372" hidden="1">
      <c r="A2372" s="15" t="str">
        <f t="shared" si="374"/>
        <v>S13:3b</v>
      </c>
      <c r="B2372" s="15" t="s">
        <v>1086</v>
      </c>
      <c r="C2372" s="15">
        <v>1.0</v>
      </c>
      <c r="D2372" s="15">
        <v>3.0</v>
      </c>
      <c r="E2372" s="8">
        <v>3.0</v>
      </c>
      <c r="F2372" s="8" t="s">
        <v>7</v>
      </c>
      <c r="G2372" s="8" t="s">
        <v>23</v>
      </c>
      <c r="H2372" s="15" t="s">
        <v>278</v>
      </c>
      <c r="I2372" t="s">
        <v>1186</v>
      </c>
      <c r="J2372" s="16">
        <v>1.0</v>
      </c>
      <c r="K2372" s="21">
        <v>218.0</v>
      </c>
      <c r="L2372" s="21">
        <v>-227.0</v>
      </c>
      <c r="M2372" s="21">
        <v>-7.0</v>
      </c>
      <c r="N2372" s="18" t="s">
        <v>26</v>
      </c>
      <c r="O2372" s="13" t="s">
        <v>290</v>
      </c>
      <c r="P2372" s="5" t="s">
        <v>57</v>
      </c>
      <c r="Q2372" s="5" t="s">
        <v>276</v>
      </c>
      <c r="R2372" s="5" t="s">
        <v>57</v>
      </c>
      <c r="S2372" s="5" t="s">
        <v>276</v>
      </c>
      <c r="T2372" s="5" t="s">
        <v>311</v>
      </c>
      <c r="U2372" s="5" t="s">
        <v>26</v>
      </c>
    </row>
    <row r="2373" hidden="1">
      <c r="A2373" s="15" t="str">
        <f t="shared" si="374"/>
        <v>S13:3c</v>
      </c>
      <c r="B2373" s="15" t="s">
        <v>1086</v>
      </c>
      <c r="C2373" s="15">
        <v>1.0</v>
      </c>
      <c r="D2373" s="15">
        <v>3.0</v>
      </c>
      <c r="E2373" s="8">
        <v>3.0</v>
      </c>
      <c r="F2373" s="8" t="s">
        <v>8</v>
      </c>
      <c r="G2373" s="8" t="s">
        <v>24</v>
      </c>
      <c r="H2373" s="15" t="s">
        <v>317</v>
      </c>
      <c r="I2373" t="s">
        <v>335</v>
      </c>
      <c r="J2373" s="16">
        <v>2.0</v>
      </c>
      <c r="K2373" s="21">
        <v>23.0</v>
      </c>
      <c r="L2373" s="21">
        <v>-6.0</v>
      </c>
      <c r="M2373" s="21">
        <v>7.0</v>
      </c>
      <c r="N2373" s="18">
        <v>0.3</v>
      </c>
      <c r="O2373" s="13" t="s">
        <v>405</v>
      </c>
      <c r="P2373" s="5" t="s">
        <v>276</v>
      </c>
      <c r="Q2373" s="5" t="s">
        <v>276</v>
      </c>
      <c r="R2373" s="5" t="s">
        <v>57</v>
      </c>
      <c r="S2373" s="5" t="s">
        <v>37</v>
      </c>
      <c r="T2373" s="5" t="s">
        <v>37</v>
      </c>
      <c r="U2373" s="5" t="s">
        <v>47</v>
      </c>
    </row>
    <row r="2374" hidden="1">
      <c r="A2374" s="15" t="str">
        <f>if(OR(G2374="Secondary Relay",G2374="Prime Relay",G2374="Citadel Class Relay"),F2374,join("",if(B2374="East Rim","E",if(B2374="South Rim","S",if(B2374="West Rim","W","N"))),C2374,D2374,":",E2374,if(F2374="S","",F2374)))</f>
        <v>S13:3</v>
      </c>
      <c r="B2374" s="15" t="s">
        <v>1086</v>
      </c>
      <c r="C2374" s="15">
        <v>1.0</v>
      </c>
      <c r="D2374" s="15">
        <v>3.0</v>
      </c>
      <c r="E2374" s="15">
        <v>3.0</v>
      </c>
      <c r="F2374" s="8" t="s">
        <v>302</v>
      </c>
      <c r="G2374" s="8" t="s">
        <v>303</v>
      </c>
      <c r="H2374" s="15" t="s">
        <v>278</v>
      </c>
      <c r="I2374" s="8" t="s">
        <v>460</v>
      </c>
      <c r="J2374" s="16"/>
      <c r="K2374" s="21"/>
      <c r="L2374" s="21"/>
      <c r="M2374" s="21"/>
      <c r="N2374" s="18"/>
      <c r="O2374" s="13"/>
      <c r="P2374" s="5" t="s">
        <v>276</v>
      </c>
      <c r="Q2374" s="5" t="s">
        <v>276</v>
      </c>
      <c r="R2374" s="5" t="s">
        <v>57</v>
      </c>
      <c r="S2374" s="5" t="s">
        <v>276</v>
      </c>
      <c r="T2374" s="5" t="s">
        <v>26</v>
      </c>
      <c r="U2374" s="5" t="s">
        <v>26</v>
      </c>
    </row>
    <row r="2375" hidden="1">
      <c r="A2375" s="15" t="str">
        <f>if(OR(G2375="Secondary Relay",G2375="Prime Relay"),F2375,join("",if(B2375="East Rim","E",if(B2375="South Rim","S",if(B2375="West Rim","W","N"))),C2375,D2375,":",E2375,if(F2375="S","",F2375)))</f>
        <v>S13:4a</v>
      </c>
      <c r="B2375" s="15" t="s">
        <v>1086</v>
      </c>
      <c r="C2375" s="15">
        <v>1.0</v>
      </c>
      <c r="D2375" s="15">
        <v>3.0</v>
      </c>
      <c r="E2375" s="8">
        <v>4.0</v>
      </c>
      <c r="F2375" s="8" t="s">
        <v>6</v>
      </c>
      <c r="G2375" s="8" t="s">
        <v>22</v>
      </c>
      <c r="H2375" s="15" t="s">
        <v>92</v>
      </c>
      <c r="I2375" t="s">
        <v>355</v>
      </c>
      <c r="J2375" s="16">
        <v>0.0</v>
      </c>
      <c r="K2375" s="21">
        <v>-123.0</v>
      </c>
      <c r="L2375" s="21">
        <v>-123.0</v>
      </c>
      <c r="M2375" s="21">
        <v>-124.0</v>
      </c>
      <c r="N2375" s="18" t="s">
        <v>26</v>
      </c>
      <c r="O2375" s="13" t="s">
        <v>284</v>
      </c>
      <c r="P2375" s="5" t="s">
        <v>47</v>
      </c>
      <c r="Q2375" s="5" t="s">
        <v>276</v>
      </c>
      <c r="R2375" s="5" t="s">
        <v>57</v>
      </c>
      <c r="S2375" s="5" t="s">
        <v>276</v>
      </c>
      <c r="T2375" s="5" t="s">
        <v>47</v>
      </c>
      <c r="U2375" s="5" t="s">
        <v>47</v>
      </c>
    </row>
    <row r="2376" hidden="1">
      <c r="A2376" s="15" t="str">
        <f>if(OR(G2376="Secondary Relay",G2376="Prime Relay",G2376="Citadel Class Relay"),F2376,join("",if(B2376="East Rim","E",if(B2376="South Rim","S",if(B2376="West Rim","W","N"))),C2376,D2376,":",E2376,if(F2376="S","",F2376)))</f>
        <v>S13:4</v>
      </c>
      <c r="B2376" s="15" t="s">
        <v>1086</v>
      </c>
      <c r="C2376" s="15">
        <v>1.0</v>
      </c>
      <c r="D2376" s="15">
        <v>3.0</v>
      </c>
      <c r="E2376" s="15">
        <v>4.0</v>
      </c>
      <c r="F2376" s="8" t="s">
        <v>302</v>
      </c>
      <c r="G2376" s="8" t="s">
        <v>303</v>
      </c>
      <c r="H2376" s="15" t="s">
        <v>443</v>
      </c>
      <c r="I2376" s="8" t="s">
        <v>1187</v>
      </c>
      <c r="J2376" s="16"/>
      <c r="K2376" s="21"/>
      <c r="L2376" s="21"/>
      <c r="M2376" s="21"/>
      <c r="N2376" s="18"/>
      <c r="O2376" s="13"/>
      <c r="P2376" s="5" t="s">
        <v>311</v>
      </c>
      <c r="Q2376" s="5" t="s">
        <v>276</v>
      </c>
      <c r="R2376" s="5" t="s">
        <v>276</v>
      </c>
      <c r="S2376" s="5" t="s">
        <v>47</v>
      </c>
      <c r="T2376" s="5" t="s">
        <v>37</v>
      </c>
      <c r="U2376" s="5" t="s">
        <v>26</v>
      </c>
    </row>
    <row r="2377" hidden="1">
      <c r="A2377" s="15" t="str">
        <f t="shared" ref="A2377:A2384" si="375">if(OR(G2377="Secondary Relay",G2377="Prime Relay"),F2377,join("",if(B2377="East Rim","E",if(B2377="South Rim","S",if(B2377="West Rim","W","N"))),C2377,D2377,":",E2377,if(F2377="S","",F2377)))</f>
        <v>S13:5a</v>
      </c>
      <c r="B2377" s="15" t="s">
        <v>1086</v>
      </c>
      <c r="C2377" s="15">
        <v>1.0</v>
      </c>
      <c r="D2377" s="15">
        <v>3.0</v>
      </c>
      <c r="E2377" s="15">
        <v>5.0</v>
      </c>
      <c r="F2377" s="8" t="s">
        <v>6</v>
      </c>
      <c r="G2377" s="8" t="s">
        <v>23</v>
      </c>
      <c r="H2377" s="15" t="s">
        <v>93</v>
      </c>
      <c r="I2377" t="s">
        <v>1188</v>
      </c>
      <c r="J2377" s="16">
        <v>2.0</v>
      </c>
      <c r="K2377" s="21">
        <v>997.0</v>
      </c>
      <c r="L2377" s="21">
        <v>189.0</v>
      </c>
      <c r="M2377" s="21">
        <v>593.0</v>
      </c>
      <c r="N2377" s="18" t="s">
        <v>26</v>
      </c>
      <c r="O2377" s="13" t="s">
        <v>284</v>
      </c>
      <c r="P2377" s="5" t="s">
        <v>276</v>
      </c>
      <c r="Q2377" s="5" t="s">
        <v>57</v>
      </c>
      <c r="R2377" s="5" t="s">
        <v>276</v>
      </c>
      <c r="S2377" s="5" t="s">
        <v>37</v>
      </c>
      <c r="T2377" s="5" t="s">
        <v>26</v>
      </c>
      <c r="U2377" s="5" t="s">
        <v>26</v>
      </c>
    </row>
    <row r="2378" hidden="1">
      <c r="A2378" s="15" t="str">
        <f t="shared" si="375"/>
        <v>S13:5b</v>
      </c>
      <c r="B2378" s="15" t="s">
        <v>1086</v>
      </c>
      <c r="C2378" s="15">
        <v>1.0</v>
      </c>
      <c r="D2378" s="15">
        <v>3.0</v>
      </c>
      <c r="E2378" s="15">
        <v>5.0</v>
      </c>
      <c r="F2378" s="8" t="s">
        <v>7</v>
      </c>
      <c r="G2378" s="8" t="s">
        <v>23</v>
      </c>
      <c r="H2378" s="15" t="s">
        <v>288</v>
      </c>
      <c r="I2378" t="s">
        <v>1093</v>
      </c>
      <c r="J2378" s="16">
        <v>0.0</v>
      </c>
      <c r="K2378" s="21">
        <v>850.0</v>
      </c>
      <c r="L2378" s="21">
        <v>784.0</v>
      </c>
      <c r="M2378" s="21">
        <v>816.0</v>
      </c>
      <c r="N2378" s="18" t="s">
        <v>26</v>
      </c>
      <c r="O2378" s="13" t="s">
        <v>332</v>
      </c>
      <c r="P2378" s="5" t="s">
        <v>57</v>
      </c>
      <c r="Q2378" s="5" t="s">
        <v>57</v>
      </c>
      <c r="R2378" s="5" t="s">
        <v>311</v>
      </c>
      <c r="S2378" s="5" t="s">
        <v>57</v>
      </c>
      <c r="T2378" s="5" t="s">
        <v>37</v>
      </c>
      <c r="U2378" s="5" t="s">
        <v>26</v>
      </c>
    </row>
    <row r="2379" hidden="1">
      <c r="A2379" s="15" t="str">
        <f t="shared" si="375"/>
        <v>S13:5c</v>
      </c>
      <c r="B2379" s="15" t="s">
        <v>1086</v>
      </c>
      <c r="C2379" s="15">
        <v>1.0</v>
      </c>
      <c r="D2379" s="15">
        <v>3.0</v>
      </c>
      <c r="E2379" s="15">
        <v>5.0</v>
      </c>
      <c r="F2379" s="8" t="s">
        <v>8</v>
      </c>
      <c r="G2379" s="8" t="s">
        <v>23</v>
      </c>
      <c r="H2379" s="15" t="s">
        <v>87</v>
      </c>
      <c r="I2379" t="s">
        <v>575</v>
      </c>
      <c r="J2379" s="16">
        <v>1.0</v>
      </c>
      <c r="K2379" s="21">
        <v>53.0</v>
      </c>
      <c r="L2379" s="21">
        <v>-26.0</v>
      </c>
      <c r="M2379" s="21">
        <v>16.0</v>
      </c>
      <c r="N2379" s="18">
        <v>0.41</v>
      </c>
      <c r="O2379" s="13" t="s">
        <v>419</v>
      </c>
      <c r="P2379" s="5" t="s">
        <v>276</v>
      </c>
      <c r="Q2379" s="5" t="s">
        <v>276</v>
      </c>
      <c r="R2379" s="5" t="s">
        <v>276</v>
      </c>
      <c r="S2379" s="5" t="s">
        <v>47</v>
      </c>
      <c r="T2379" s="5" t="s">
        <v>47</v>
      </c>
      <c r="U2379" s="5" t="s">
        <v>26</v>
      </c>
    </row>
    <row r="2380" hidden="1">
      <c r="A2380" s="15" t="str">
        <f t="shared" si="375"/>
        <v>S13:5d</v>
      </c>
      <c r="B2380" s="15" t="s">
        <v>1086</v>
      </c>
      <c r="C2380" s="15">
        <v>1.0</v>
      </c>
      <c r="D2380" s="15">
        <v>3.0</v>
      </c>
      <c r="E2380" s="15">
        <v>5.0</v>
      </c>
      <c r="F2380" s="8" t="s">
        <v>9</v>
      </c>
      <c r="G2380" s="8" t="s">
        <v>24</v>
      </c>
      <c r="H2380" s="15" t="s">
        <v>87</v>
      </c>
      <c r="I2380" t="s">
        <v>596</v>
      </c>
      <c r="J2380" s="16">
        <v>2.0</v>
      </c>
      <c r="K2380" s="21">
        <v>23.0</v>
      </c>
      <c r="L2380" s="21">
        <v>-4.0</v>
      </c>
      <c r="M2380" s="21">
        <v>12.0</v>
      </c>
      <c r="N2380" s="18">
        <v>0.62</v>
      </c>
      <c r="O2380" s="13" t="s">
        <v>315</v>
      </c>
      <c r="P2380" s="5" t="s">
        <v>57</v>
      </c>
      <c r="Q2380" s="5" t="s">
        <v>276</v>
      </c>
      <c r="R2380" s="5" t="s">
        <v>47</v>
      </c>
      <c r="S2380" s="5" t="s">
        <v>57</v>
      </c>
      <c r="T2380" s="5" t="s">
        <v>26</v>
      </c>
      <c r="U2380" s="5" t="s">
        <v>26</v>
      </c>
    </row>
    <row r="2381" hidden="1">
      <c r="A2381" s="15" t="str">
        <f t="shared" si="375"/>
        <v>S13:5e</v>
      </c>
      <c r="B2381" s="15" t="s">
        <v>1086</v>
      </c>
      <c r="C2381" s="15">
        <v>1.0</v>
      </c>
      <c r="D2381" s="15">
        <v>3.0</v>
      </c>
      <c r="E2381" s="15">
        <v>5.0</v>
      </c>
      <c r="F2381" s="8" t="s">
        <v>10</v>
      </c>
      <c r="G2381" s="8" t="s">
        <v>22</v>
      </c>
      <c r="H2381" s="15" t="s">
        <v>92</v>
      </c>
      <c r="I2381" t="s">
        <v>328</v>
      </c>
      <c r="J2381" s="16">
        <v>3.0</v>
      </c>
      <c r="K2381" s="21">
        <v>-151.0</v>
      </c>
      <c r="L2381" s="21">
        <v>-172.0</v>
      </c>
      <c r="M2381" s="21">
        <v>-160.0</v>
      </c>
      <c r="N2381" s="18" t="s">
        <v>26</v>
      </c>
      <c r="O2381" s="13" t="s">
        <v>287</v>
      </c>
      <c r="P2381" s="5" t="s">
        <v>47</v>
      </c>
      <c r="Q2381" s="5" t="s">
        <v>276</v>
      </c>
      <c r="R2381" s="5" t="s">
        <v>57</v>
      </c>
      <c r="S2381" s="5" t="s">
        <v>26</v>
      </c>
      <c r="T2381" s="5" t="s">
        <v>26</v>
      </c>
      <c r="U2381" s="5" t="s">
        <v>37</v>
      </c>
    </row>
    <row r="2382" hidden="1">
      <c r="A2382" s="15" t="str">
        <f t="shared" si="375"/>
        <v>S13:5f</v>
      </c>
      <c r="B2382" s="15" t="s">
        <v>1086</v>
      </c>
      <c r="C2382" s="15">
        <v>1.0</v>
      </c>
      <c r="D2382" s="15">
        <v>3.0</v>
      </c>
      <c r="E2382" s="15">
        <v>5.0</v>
      </c>
      <c r="F2382" s="8" t="s">
        <v>11</v>
      </c>
      <c r="G2382" s="8" t="s">
        <v>22</v>
      </c>
      <c r="H2382" s="15" t="s">
        <v>93</v>
      </c>
      <c r="I2382" t="s">
        <v>1189</v>
      </c>
      <c r="J2382" s="16">
        <v>15.0</v>
      </c>
      <c r="K2382" s="21">
        <v>-212.0</v>
      </c>
      <c r="L2382" s="21">
        <v>-222.0</v>
      </c>
      <c r="M2382" s="21">
        <v>-218.0</v>
      </c>
      <c r="N2382" s="18" t="s">
        <v>26</v>
      </c>
      <c r="O2382" s="13" t="s">
        <v>287</v>
      </c>
      <c r="P2382" s="5" t="s">
        <v>57</v>
      </c>
      <c r="Q2382" s="5" t="s">
        <v>276</v>
      </c>
      <c r="R2382" s="5" t="s">
        <v>276</v>
      </c>
      <c r="S2382" s="5" t="s">
        <v>57</v>
      </c>
      <c r="T2382" s="5" t="s">
        <v>26</v>
      </c>
      <c r="U2382" s="5" t="s">
        <v>26</v>
      </c>
    </row>
    <row r="2383" hidden="1">
      <c r="A2383" s="15" t="str">
        <f t="shared" si="375"/>
        <v>S13:5g</v>
      </c>
      <c r="B2383" s="15" t="s">
        <v>1086</v>
      </c>
      <c r="C2383" s="15">
        <v>1.0</v>
      </c>
      <c r="D2383" s="15">
        <v>3.0</v>
      </c>
      <c r="E2383" s="15">
        <v>5.0</v>
      </c>
      <c r="F2383" s="8" t="s">
        <v>12</v>
      </c>
      <c r="G2383" s="8" t="s">
        <v>22</v>
      </c>
      <c r="H2383" s="15" t="s">
        <v>91</v>
      </c>
      <c r="I2383" t="s">
        <v>1190</v>
      </c>
      <c r="J2383" s="16">
        <v>9.0</v>
      </c>
      <c r="K2383" s="21">
        <v>-225.0</v>
      </c>
      <c r="L2383" s="21">
        <v>-249.0</v>
      </c>
      <c r="M2383" s="21">
        <v>-235.0</v>
      </c>
      <c r="N2383" s="18" t="s">
        <v>26</v>
      </c>
      <c r="O2383" s="13" t="s">
        <v>275</v>
      </c>
      <c r="P2383" s="5" t="s">
        <v>57</v>
      </c>
      <c r="Q2383" s="5" t="s">
        <v>57</v>
      </c>
      <c r="R2383" s="5" t="s">
        <v>57</v>
      </c>
      <c r="S2383" s="5" t="s">
        <v>37</v>
      </c>
      <c r="T2383" s="5" t="s">
        <v>26</v>
      </c>
      <c r="U2383" s="5" t="s">
        <v>37</v>
      </c>
    </row>
    <row r="2384" hidden="1">
      <c r="A2384" s="15" t="str">
        <f t="shared" si="375"/>
        <v>S13:5h</v>
      </c>
      <c r="B2384" s="15" t="s">
        <v>1086</v>
      </c>
      <c r="C2384" s="15">
        <v>1.0</v>
      </c>
      <c r="D2384" s="15">
        <v>3.0</v>
      </c>
      <c r="E2384" s="15">
        <v>5.0</v>
      </c>
      <c r="F2384" s="8" t="s">
        <v>13</v>
      </c>
      <c r="G2384" s="8" t="s">
        <v>22</v>
      </c>
      <c r="H2384" s="15" t="s">
        <v>93</v>
      </c>
      <c r="I2384" t="s">
        <v>1191</v>
      </c>
      <c r="J2384" s="16">
        <v>20.0</v>
      </c>
      <c r="K2384" s="21">
        <v>-243.0</v>
      </c>
      <c r="L2384" s="21">
        <v>-255.0</v>
      </c>
      <c r="M2384" s="21">
        <v>-251.0</v>
      </c>
      <c r="N2384" s="18" t="s">
        <v>26</v>
      </c>
      <c r="O2384" s="13" t="s">
        <v>384</v>
      </c>
      <c r="P2384" s="5" t="s">
        <v>57</v>
      </c>
      <c r="Q2384" s="5" t="s">
        <v>276</v>
      </c>
      <c r="R2384" s="5" t="s">
        <v>57</v>
      </c>
      <c r="S2384" s="5" t="s">
        <v>26</v>
      </c>
      <c r="T2384" s="5" t="s">
        <v>26</v>
      </c>
      <c r="U2384" s="5" t="s">
        <v>26</v>
      </c>
    </row>
    <row r="2385" hidden="1">
      <c r="A2385" s="15" t="str">
        <f>if(OR(G2385="Secondary Relay",G2385="Prime Relay",G2385="Citadel Class Relay"),F2385,join("",if(B2385="East Rim","E",if(B2385="South Rim","S",if(B2385="West Rim","W","N"))),C2385,D2385,":",E2385,if(F2385="S","",F2385)))</f>
        <v>S13:5</v>
      </c>
      <c r="B2385" s="15" t="s">
        <v>1086</v>
      </c>
      <c r="C2385" s="15">
        <v>1.0</v>
      </c>
      <c r="D2385" s="15">
        <v>3.0</v>
      </c>
      <c r="E2385" s="15">
        <v>5.0</v>
      </c>
      <c r="F2385" s="8" t="s">
        <v>302</v>
      </c>
      <c r="G2385" s="8" t="s">
        <v>303</v>
      </c>
      <c r="H2385" s="15" t="s">
        <v>278</v>
      </c>
      <c r="I2385" s="8" t="s">
        <v>615</v>
      </c>
      <c r="J2385" s="16"/>
      <c r="K2385" s="21"/>
      <c r="L2385" s="21"/>
      <c r="M2385" s="21"/>
      <c r="N2385" s="18"/>
      <c r="O2385" s="13"/>
      <c r="P2385" s="5" t="s">
        <v>276</v>
      </c>
      <c r="Q2385" s="5" t="s">
        <v>57</v>
      </c>
      <c r="R2385" s="5" t="s">
        <v>57</v>
      </c>
      <c r="S2385" s="5" t="s">
        <v>57</v>
      </c>
      <c r="T2385" s="5" t="s">
        <v>37</v>
      </c>
      <c r="U2385" s="5" t="s">
        <v>26</v>
      </c>
    </row>
    <row r="2386" hidden="1">
      <c r="A2386" s="15" t="str">
        <f t="shared" ref="A2386:A2388" si="376">if(OR(G2386="Secondary Relay",G2386="Prime Relay"),F2386,join("",if(B2386="East Rim","E",if(B2386="South Rim","S",if(B2386="West Rim","W","N"))),C2386,D2386,":",E2386,if(F2386="S","",F2386)))</f>
        <v>S14:0a</v>
      </c>
      <c r="B2386" s="15" t="s">
        <v>1086</v>
      </c>
      <c r="C2386" s="15">
        <v>1.0</v>
      </c>
      <c r="D2386" s="15">
        <v>4.0</v>
      </c>
      <c r="E2386" s="15">
        <v>0.0</v>
      </c>
      <c r="F2386" s="8" t="s">
        <v>6</v>
      </c>
      <c r="G2386" s="8" t="s">
        <v>23</v>
      </c>
      <c r="H2386" s="15" t="s">
        <v>291</v>
      </c>
      <c r="I2386" t="s">
        <v>400</v>
      </c>
      <c r="J2386" s="16">
        <v>0.0</v>
      </c>
      <c r="K2386" s="21">
        <v>178.0</v>
      </c>
      <c r="L2386" s="21">
        <v>-117.0</v>
      </c>
      <c r="M2386" s="21">
        <v>30.0</v>
      </c>
      <c r="N2386" s="18" t="s">
        <v>26</v>
      </c>
      <c r="O2386" s="13" t="s">
        <v>1192</v>
      </c>
      <c r="P2386" s="5" t="s">
        <v>57</v>
      </c>
      <c r="Q2386" s="5" t="s">
        <v>57</v>
      </c>
      <c r="R2386" s="5" t="s">
        <v>276</v>
      </c>
      <c r="S2386" s="5" t="s">
        <v>26</v>
      </c>
      <c r="T2386" s="5" t="s">
        <v>26</v>
      </c>
      <c r="U2386" s="5" t="s">
        <v>26</v>
      </c>
    </row>
    <row r="2387" hidden="1">
      <c r="A2387" s="15" t="str">
        <f t="shared" si="376"/>
        <v>S14:0b</v>
      </c>
      <c r="B2387" s="15" t="s">
        <v>1086</v>
      </c>
      <c r="C2387" s="15">
        <v>1.0</v>
      </c>
      <c r="D2387" s="15">
        <v>4.0</v>
      </c>
      <c r="E2387" s="15">
        <v>0.0</v>
      </c>
      <c r="F2387" s="8" t="s">
        <v>7</v>
      </c>
      <c r="G2387" s="8" t="s">
        <v>24</v>
      </c>
      <c r="H2387" s="15" t="s">
        <v>87</v>
      </c>
      <c r="I2387" t="s">
        <v>772</v>
      </c>
      <c r="J2387" s="16">
        <v>2.0</v>
      </c>
      <c r="K2387" s="21">
        <v>-19.0</v>
      </c>
      <c r="L2387" s="21">
        <v>-23.0</v>
      </c>
      <c r="M2387" s="21">
        <v>-20.0</v>
      </c>
      <c r="N2387" s="18">
        <v>0.69</v>
      </c>
      <c r="O2387" s="13" t="s">
        <v>282</v>
      </c>
      <c r="P2387" s="5" t="s">
        <v>57</v>
      </c>
      <c r="Q2387" s="5" t="s">
        <v>276</v>
      </c>
      <c r="R2387" s="5" t="s">
        <v>276</v>
      </c>
      <c r="S2387" s="5" t="s">
        <v>47</v>
      </c>
      <c r="T2387" s="5" t="s">
        <v>26</v>
      </c>
      <c r="U2387" s="5" t="s">
        <v>26</v>
      </c>
    </row>
    <row r="2388" hidden="1">
      <c r="A2388" s="15" t="str">
        <f t="shared" si="376"/>
        <v>S14:0c</v>
      </c>
      <c r="B2388" s="15" t="s">
        <v>1086</v>
      </c>
      <c r="C2388" s="15">
        <v>1.0</v>
      </c>
      <c r="D2388" s="15">
        <v>4.0</v>
      </c>
      <c r="E2388" s="15">
        <v>0.0</v>
      </c>
      <c r="F2388" s="8" t="s">
        <v>8</v>
      </c>
      <c r="G2388" s="8" t="s">
        <v>22</v>
      </c>
      <c r="H2388" s="15" t="s">
        <v>91</v>
      </c>
      <c r="I2388" t="s">
        <v>1193</v>
      </c>
      <c r="J2388" s="16">
        <v>17.0</v>
      </c>
      <c r="K2388" s="21">
        <v>-124.0</v>
      </c>
      <c r="L2388" s="21">
        <v>-155.0</v>
      </c>
      <c r="M2388" s="21">
        <v>-140.0</v>
      </c>
      <c r="N2388" s="18" t="s">
        <v>26</v>
      </c>
      <c r="O2388" s="13" t="s">
        <v>310</v>
      </c>
      <c r="P2388" s="5" t="s">
        <v>57</v>
      </c>
      <c r="Q2388" s="5" t="s">
        <v>57</v>
      </c>
      <c r="R2388" s="5" t="s">
        <v>26</v>
      </c>
      <c r="S2388" s="5" t="s">
        <v>47</v>
      </c>
      <c r="T2388" s="5" t="s">
        <v>26</v>
      </c>
      <c r="U2388" s="5" t="s">
        <v>26</v>
      </c>
    </row>
    <row r="2389" hidden="1">
      <c r="A2389" s="15" t="str">
        <f t="shared" ref="A2389:A2390" si="377">if(OR(G2389="Secondary Relay",G2389="Prime Relay",G2389="Citadel Class Relay"),F2389,join("",if(B2389="East Rim","E",if(B2389="South Rim","S",if(B2389="West Rim","W","N"))),C2389,D2389,":",E2389,if(F2389="S","",F2389)))</f>
        <v>S14:0</v>
      </c>
      <c r="B2389" s="15" t="s">
        <v>1086</v>
      </c>
      <c r="C2389" s="15">
        <v>1.0</v>
      </c>
      <c r="D2389" s="15">
        <v>4.0</v>
      </c>
      <c r="E2389" s="15">
        <v>0.0</v>
      </c>
      <c r="F2389" s="8" t="s">
        <v>302</v>
      </c>
      <c r="G2389" s="8" t="s">
        <v>303</v>
      </c>
      <c r="H2389" s="15" t="s">
        <v>278</v>
      </c>
      <c r="I2389" s="8" t="s">
        <v>478</v>
      </c>
      <c r="J2389" s="16"/>
      <c r="K2389" s="21"/>
      <c r="L2389" s="21"/>
      <c r="M2389" s="21"/>
      <c r="N2389" s="18"/>
      <c r="O2389" s="13"/>
      <c r="P2389" s="5" t="s">
        <v>57</v>
      </c>
      <c r="Q2389" s="5" t="s">
        <v>311</v>
      </c>
      <c r="R2389" s="5" t="s">
        <v>57</v>
      </c>
      <c r="S2389" s="5" t="s">
        <v>37</v>
      </c>
      <c r="T2389" s="5" t="s">
        <v>37</v>
      </c>
      <c r="U2389" s="5" t="s">
        <v>26</v>
      </c>
    </row>
    <row r="2390" hidden="1">
      <c r="A2390" s="15" t="str">
        <f t="shared" si="377"/>
        <v>S14 Secondary Relay</v>
      </c>
      <c r="B2390" s="15" t="s">
        <v>1086</v>
      </c>
      <c r="C2390" s="15">
        <v>1.0</v>
      </c>
      <c r="D2390" s="15">
        <v>4.0</v>
      </c>
      <c r="E2390" s="15">
        <v>0.0</v>
      </c>
      <c r="F2390" s="8" t="s">
        <v>1194</v>
      </c>
      <c r="G2390" s="8" t="s">
        <v>300</v>
      </c>
      <c r="H2390" s="15"/>
      <c r="I2390" s="8"/>
      <c r="J2390" s="16"/>
      <c r="K2390" s="21"/>
      <c r="L2390" s="21"/>
      <c r="M2390" s="21"/>
      <c r="N2390" s="18"/>
      <c r="O2390" s="13"/>
      <c r="P2390" s="15"/>
      <c r="Q2390" s="15"/>
      <c r="R2390" s="15"/>
      <c r="S2390" s="15"/>
      <c r="T2390" s="15"/>
      <c r="U2390" s="15"/>
    </row>
    <row r="2391" hidden="1">
      <c r="A2391" s="15" t="str">
        <f t="shared" ref="A2391:A2393" si="378">if(OR(G2391="Secondary Relay",G2391="Prime Relay"),F2391,join("",if(B2391="East Rim","E",if(B2391="South Rim","S",if(B2391="West Rim","W","N"))),C2391,D2391,":",E2391,if(F2391="S","",F2391)))</f>
        <v>S14:1a</v>
      </c>
      <c r="B2391" s="15" t="s">
        <v>1086</v>
      </c>
      <c r="C2391" s="15">
        <v>1.0</v>
      </c>
      <c r="D2391" s="15">
        <v>4.0</v>
      </c>
      <c r="E2391" s="15">
        <v>1.0</v>
      </c>
      <c r="F2391" s="8" t="s">
        <v>6</v>
      </c>
      <c r="G2391" s="8" t="s">
        <v>24</v>
      </c>
      <c r="H2391" s="15" t="s">
        <v>316</v>
      </c>
      <c r="I2391" t="s">
        <v>335</v>
      </c>
      <c r="J2391" s="16">
        <v>1.0</v>
      </c>
      <c r="K2391" s="21">
        <v>27.0</v>
      </c>
      <c r="L2391" s="21">
        <v>26.0</v>
      </c>
      <c r="M2391" s="21">
        <v>29.0</v>
      </c>
      <c r="N2391" s="18">
        <v>0.31</v>
      </c>
      <c r="O2391" s="13" t="s">
        <v>354</v>
      </c>
      <c r="P2391" s="5" t="s">
        <v>37</v>
      </c>
      <c r="Q2391" s="5" t="s">
        <v>57</v>
      </c>
      <c r="R2391" s="5" t="s">
        <v>57</v>
      </c>
      <c r="S2391" s="5" t="s">
        <v>47</v>
      </c>
      <c r="T2391" s="5" t="s">
        <v>37</v>
      </c>
      <c r="U2391" s="5" t="s">
        <v>26</v>
      </c>
    </row>
    <row r="2392" hidden="1">
      <c r="A2392" s="15" t="str">
        <f t="shared" si="378"/>
        <v>S14:1b</v>
      </c>
      <c r="B2392" s="15" t="s">
        <v>1086</v>
      </c>
      <c r="C2392" s="15">
        <v>1.0</v>
      </c>
      <c r="D2392" s="15">
        <v>4.0</v>
      </c>
      <c r="E2392" s="15">
        <v>1.0</v>
      </c>
      <c r="F2392" s="8" t="s">
        <v>7</v>
      </c>
      <c r="G2392" s="8" t="s">
        <v>22</v>
      </c>
      <c r="H2392" s="15" t="s">
        <v>91</v>
      </c>
      <c r="I2392" t="s">
        <v>1195</v>
      </c>
      <c r="J2392" s="16">
        <v>10.0</v>
      </c>
      <c r="K2392" s="21">
        <v>-154.0</v>
      </c>
      <c r="L2392" s="21">
        <v>-156.0</v>
      </c>
      <c r="M2392" s="21">
        <v>-154.0</v>
      </c>
      <c r="N2392" s="18" t="s">
        <v>26</v>
      </c>
      <c r="O2392" s="13" t="s">
        <v>287</v>
      </c>
      <c r="P2392" s="5" t="s">
        <v>47</v>
      </c>
      <c r="Q2392" s="5" t="s">
        <v>57</v>
      </c>
      <c r="R2392" s="5" t="s">
        <v>47</v>
      </c>
      <c r="S2392" s="5" t="s">
        <v>276</v>
      </c>
      <c r="T2392" s="5" t="s">
        <v>26</v>
      </c>
      <c r="U2392" s="5" t="s">
        <v>37</v>
      </c>
    </row>
    <row r="2393" hidden="1">
      <c r="A2393" s="15" t="str">
        <f t="shared" si="378"/>
        <v>S14:1c</v>
      </c>
      <c r="B2393" s="15" t="s">
        <v>1086</v>
      </c>
      <c r="C2393" s="15">
        <v>1.0</v>
      </c>
      <c r="D2393" s="15">
        <v>4.0</v>
      </c>
      <c r="E2393" s="15">
        <v>1.0</v>
      </c>
      <c r="F2393" s="8" t="s">
        <v>8</v>
      </c>
      <c r="G2393" s="8" t="s">
        <v>23</v>
      </c>
      <c r="H2393" s="15" t="s">
        <v>92</v>
      </c>
      <c r="I2393" t="s">
        <v>496</v>
      </c>
      <c r="J2393" s="16">
        <v>1.0</v>
      </c>
      <c r="K2393" s="21">
        <v>-201.0</v>
      </c>
      <c r="L2393" s="21">
        <v>-214.0</v>
      </c>
      <c r="M2393" s="21">
        <v>-206.0</v>
      </c>
      <c r="N2393" s="18" t="s">
        <v>281</v>
      </c>
      <c r="O2393" s="13" t="s">
        <v>290</v>
      </c>
      <c r="P2393" s="5" t="s">
        <v>57</v>
      </c>
      <c r="Q2393" s="5" t="s">
        <v>311</v>
      </c>
      <c r="R2393" s="5" t="s">
        <v>276</v>
      </c>
      <c r="S2393" s="5" t="s">
        <v>57</v>
      </c>
      <c r="T2393" s="5" t="s">
        <v>26</v>
      </c>
      <c r="U2393" s="5" t="s">
        <v>26</v>
      </c>
    </row>
    <row r="2394" hidden="1">
      <c r="A2394" s="15" t="str">
        <f>if(OR(G2394="Secondary Relay",G2394="Prime Relay",G2394="Citadel Class Relay"),F2394,join("",if(B2394="East Rim","E",if(B2394="South Rim","S",if(B2394="West Rim","W","N"))),C2394,D2394,":",E2394,if(F2394="S","",F2394)))</f>
        <v>S14:1</v>
      </c>
      <c r="B2394" s="15" t="s">
        <v>1086</v>
      </c>
      <c r="C2394" s="15">
        <v>1.0</v>
      </c>
      <c r="D2394" s="15">
        <v>4.0</v>
      </c>
      <c r="E2394" s="15">
        <v>1.0</v>
      </c>
      <c r="F2394" s="8" t="s">
        <v>302</v>
      </c>
      <c r="G2394" s="8" t="s">
        <v>303</v>
      </c>
      <c r="H2394" s="15" t="s">
        <v>288</v>
      </c>
      <c r="I2394" s="8" t="s">
        <v>1196</v>
      </c>
      <c r="J2394" s="16"/>
      <c r="K2394" s="21"/>
      <c r="L2394" s="21"/>
      <c r="M2394" s="21"/>
      <c r="N2394" s="18"/>
      <c r="O2394" s="13"/>
      <c r="P2394" s="5" t="s">
        <v>26</v>
      </c>
      <c r="Q2394" s="5" t="s">
        <v>57</v>
      </c>
      <c r="R2394" s="5" t="s">
        <v>57</v>
      </c>
      <c r="S2394" s="5" t="s">
        <v>47</v>
      </c>
      <c r="T2394" s="5" t="s">
        <v>47</v>
      </c>
      <c r="U2394" s="5" t="s">
        <v>57</v>
      </c>
    </row>
    <row r="2395" hidden="1">
      <c r="A2395" s="15" t="str">
        <f t="shared" ref="A2395:A2401" si="379">if(OR(G2395="Secondary Relay",G2395="Prime Relay"),F2395,join("",if(B2395="East Rim","E",if(B2395="South Rim","S",if(B2395="West Rim","W","N"))),C2395,D2395,":",E2395,if(F2395="S","",F2395)))</f>
        <v>S15:0a</v>
      </c>
      <c r="B2395" s="15" t="s">
        <v>1086</v>
      </c>
      <c r="C2395" s="15">
        <v>1.0</v>
      </c>
      <c r="D2395" s="15">
        <v>5.0</v>
      </c>
      <c r="E2395" s="15">
        <v>0.0</v>
      </c>
      <c r="F2395" s="8" t="s">
        <v>6</v>
      </c>
      <c r="G2395" s="8" t="s">
        <v>23</v>
      </c>
      <c r="H2395" s="15" t="s">
        <v>88</v>
      </c>
      <c r="I2395" t="s">
        <v>516</v>
      </c>
      <c r="J2395" s="16">
        <v>1.0</v>
      </c>
      <c r="K2395" s="21">
        <v>349.0</v>
      </c>
      <c r="L2395" s="21">
        <v>272.0</v>
      </c>
      <c r="M2395" s="21">
        <v>309.0</v>
      </c>
      <c r="N2395" s="18" t="s">
        <v>26</v>
      </c>
      <c r="O2395" s="13" t="s">
        <v>297</v>
      </c>
      <c r="P2395" s="5" t="s">
        <v>47</v>
      </c>
      <c r="Q2395" s="5" t="s">
        <v>276</v>
      </c>
      <c r="R2395" s="5" t="s">
        <v>276</v>
      </c>
      <c r="S2395" s="5" t="s">
        <v>26</v>
      </c>
      <c r="T2395" s="5" t="s">
        <v>37</v>
      </c>
      <c r="U2395" s="5" t="s">
        <v>26</v>
      </c>
    </row>
    <row r="2396" hidden="1">
      <c r="A2396" s="15" t="str">
        <f t="shared" si="379"/>
        <v>S15:0b</v>
      </c>
      <c r="B2396" s="15" t="s">
        <v>1086</v>
      </c>
      <c r="C2396" s="15">
        <v>1.0</v>
      </c>
      <c r="D2396" s="15">
        <v>5.0</v>
      </c>
      <c r="E2396" s="15">
        <v>0.0</v>
      </c>
      <c r="F2396" s="8" t="s">
        <v>7</v>
      </c>
      <c r="G2396" s="8" t="s">
        <v>23</v>
      </c>
      <c r="H2396" s="15" t="s">
        <v>288</v>
      </c>
      <c r="I2396" t="s">
        <v>309</v>
      </c>
      <c r="J2396" s="16">
        <v>1.0</v>
      </c>
      <c r="K2396" s="21">
        <v>249.0</v>
      </c>
      <c r="L2396" s="21">
        <v>231.0</v>
      </c>
      <c r="M2396" s="21">
        <v>242.0</v>
      </c>
      <c r="N2396" s="18" t="s">
        <v>26</v>
      </c>
      <c r="O2396" s="13" t="s">
        <v>284</v>
      </c>
      <c r="P2396" s="5" t="s">
        <v>57</v>
      </c>
      <c r="Q2396" s="5" t="s">
        <v>57</v>
      </c>
      <c r="R2396" s="5" t="s">
        <v>276</v>
      </c>
      <c r="S2396" s="5" t="s">
        <v>311</v>
      </c>
      <c r="T2396" s="5" t="s">
        <v>26</v>
      </c>
      <c r="U2396" s="5" t="s">
        <v>26</v>
      </c>
    </row>
    <row r="2397" hidden="1">
      <c r="A2397" s="15" t="str">
        <f t="shared" si="379"/>
        <v>S15:0c</v>
      </c>
      <c r="B2397" s="15" t="s">
        <v>1086</v>
      </c>
      <c r="C2397" s="15">
        <v>1.0</v>
      </c>
      <c r="D2397" s="15">
        <v>5.0</v>
      </c>
      <c r="E2397" s="15">
        <v>0.0</v>
      </c>
      <c r="F2397" s="8" t="s">
        <v>8</v>
      </c>
      <c r="G2397" s="8" t="s">
        <v>23</v>
      </c>
      <c r="H2397" s="15" t="s">
        <v>291</v>
      </c>
      <c r="I2397" t="s">
        <v>312</v>
      </c>
      <c r="J2397" s="16">
        <v>0.0</v>
      </c>
      <c r="K2397" s="21">
        <v>203.0</v>
      </c>
      <c r="L2397" s="21">
        <v>-245.0</v>
      </c>
      <c r="M2397" s="21">
        <v>-22.0</v>
      </c>
      <c r="N2397" s="18" t="s">
        <v>26</v>
      </c>
      <c r="O2397" s="13" t="s">
        <v>384</v>
      </c>
      <c r="P2397" s="5" t="s">
        <v>57</v>
      </c>
      <c r="Q2397" s="5" t="s">
        <v>47</v>
      </c>
      <c r="R2397" s="5" t="s">
        <v>57</v>
      </c>
      <c r="S2397" s="5" t="s">
        <v>47</v>
      </c>
      <c r="T2397" s="5" t="s">
        <v>57</v>
      </c>
      <c r="U2397" s="5" t="s">
        <v>26</v>
      </c>
    </row>
    <row r="2398" hidden="1">
      <c r="A2398" s="15" t="str">
        <f t="shared" si="379"/>
        <v>S15:0d</v>
      </c>
      <c r="B2398" s="15" t="s">
        <v>1086</v>
      </c>
      <c r="C2398" s="15">
        <v>1.0</v>
      </c>
      <c r="D2398" s="15">
        <v>5.0</v>
      </c>
      <c r="E2398" s="15">
        <v>0.0</v>
      </c>
      <c r="F2398" s="8" t="s">
        <v>9</v>
      </c>
      <c r="G2398" s="8" t="s">
        <v>24</v>
      </c>
      <c r="H2398" s="15" t="s">
        <v>87</v>
      </c>
      <c r="I2398" t="s">
        <v>331</v>
      </c>
      <c r="J2398" s="16">
        <v>2.0</v>
      </c>
      <c r="K2398" s="21">
        <v>2.0</v>
      </c>
      <c r="L2398" s="21">
        <v>1.0</v>
      </c>
      <c r="M2398" s="21">
        <v>1.0</v>
      </c>
      <c r="N2398" s="18">
        <v>0.85</v>
      </c>
      <c r="O2398" s="13" t="s">
        <v>579</v>
      </c>
      <c r="P2398" s="5" t="s">
        <v>57</v>
      </c>
      <c r="Q2398" s="5" t="s">
        <v>276</v>
      </c>
      <c r="R2398" s="5" t="s">
        <v>311</v>
      </c>
      <c r="S2398" s="5" t="s">
        <v>37</v>
      </c>
      <c r="T2398" s="5" t="s">
        <v>37</v>
      </c>
      <c r="U2398" s="5" t="s">
        <v>26</v>
      </c>
    </row>
    <row r="2399" hidden="1">
      <c r="A2399" s="15" t="str">
        <f t="shared" si="379"/>
        <v>S15:0e</v>
      </c>
      <c r="B2399" s="15" t="s">
        <v>1086</v>
      </c>
      <c r="C2399" s="15">
        <v>1.0</v>
      </c>
      <c r="D2399" s="15">
        <v>5.0</v>
      </c>
      <c r="E2399" s="15">
        <v>0.0</v>
      </c>
      <c r="F2399" s="8" t="s">
        <v>10</v>
      </c>
      <c r="G2399" s="8" t="s">
        <v>22</v>
      </c>
      <c r="H2399" s="15" t="s">
        <v>93</v>
      </c>
      <c r="I2399" t="s">
        <v>716</v>
      </c>
      <c r="J2399" s="16">
        <v>7.0</v>
      </c>
      <c r="K2399" s="21">
        <v>-33.0</v>
      </c>
      <c r="L2399" s="21">
        <v>-78.0</v>
      </c>
      <c r="M2399" s="21">
        <v>-58.0</v>
      </c>
      <c r="N2399" s="18" t="s">
        <v>26</v>
      </c>
      <c r="O2399" s="13" t="s">
        <v>354</v>
      </c>
      <c r="P2399" s="5" t="s">
        <v>57</v>
      </c>
      <c r="Q2399" s="5" t="s">
        <v>276</v>
      </c>
      <c r="R2399" s="5" t="s">
        <v>37</v>
      </c>
      <c r="S2399" s="5" t="s">
        <v>37</v>
      </c>
      <c r="T2399" s="5" t="s">
        <v>26</v>
      </c>
      <c r="U2399" s="5" t="s">
        <v>26</v>
      </c>
    </row>
    <row r="2400" hidden="1">
      <c r="A2400" s="15" t="str">
        <f t="shared" si="379"/>
        <v>S15:0f</v>
      </c>
      <c r="B2400" s="15" t="s">
        <v>1086</v>
      </c>
      <c r="C2400" s="15">
        <v>1.0</v>
      </c>
      <c r="D2400" s="15">
        <v>5.0</v>
      </c>
      <c r="E2400" s="15">
        <v>0.0</v>
      </c>
      <c r="F2400" s="8" t="s">
        <v>11</v>
      </c>
      <c r="G2400" s="8" t="s">
        <v>23</v>
      </c>
      <c r="H2400" s="15" t="s">
        <v>92</v>
      </c>
      <c r="I2400" t="s">
        <v>736</v>
      </c>
      <c r="J2400" s="16">
        <v>2.0</v>
      </c>
      <c r="K2400" s="21">
        <v>-106.0</v>
      </c>
      <c r="L2400" s="21">
        <v>-118.0</v>
      </c>
      <c r="M2400" s="21">
        <v>-112.0</v>
      </c>
      <c r="N2400" s="18" t="s">
        <v>281</v>
      </c>
      <c r="O2400" s="13" t="s">
        <v>405</v>
      </c>
      <c r="P2400" s="5" t="s">
        <v>276</v>
      </c>
      <c r="Q2400" s="5" t="s">
        <v>276</v>
      </c>
      <c r="R2400" s="5" t="s">
        <v>57</v>
      </c>
      <c r="S2400" s="5" t="s">
        <v>37</v>
      </c>
      <c r="T2400" s="5" t="s">
        <v>47</v>
      </c>
      <c r="U2400" s="5" t="s">
        <v>47</v>
      </c>
    </row>
    <row r="2401" hidden="1">
      <c r="A2401" s="15" t="str">
        <f t="shared" si="379"/>
        <v>S15:0g</v>
      </c>
      <c r="B2401" s="15" t="s">
        <v>1086</v>
      </c>
      <c r="C2401" s="15">
        <v>1.0</v>
      </c>
      <c r="D2401" s="15">
        <v>5.0</v>
      </c>
      <c r="E2401" s="15">
        <v>0.0</v>
      </c>
      <c r="F2401" s="8" t="s">
        <v>12</v>
      </c>
      <c r="G2401" s="8" t="s">
        <v>22</v>
      </c>
      <c r="H2401" s="15" t="s">
        <v>90</v>
      </c>
      <c r="I2401" t="s">
        <v>1197</v>
      </c>
      <c r="J2401" s="16">
        <v>3.0</v>
      </c>
      <c r="K2401" s="21">
        <v>-214.0</v>
      </c>
      <c r="L2401" s="21">
        <v>-242.0</v>
      </c>
      <c r="M2401" s="21">
        <v>-230.0</v>
      </c>
      <c r="N2401" s="18" t="s">
        <v>26</v>
      </c>
      <c r="O2401" s="13" t="s">
        <v>384</v>
      </c>
      <c r="P2401" s="5" t="s">
        <v>57</v>
      </c>
      <c r="Q2401" s="5" t="s">
        <v>37</v>
      </c>
      <c r="R2401" s="5" t="s">
        <v>57</v>
      </c>
      <c r="S2401" s="5" t="s">
        <v>57</v>
      </c>
      <c r="T2401" s="5" t="s">
        <v>311</v>
      </c>
      <c r="U2401" s="5" t="s">
        <v>26</v>
      </c>
    </row>
    <row r="2402" hidden="1">
      <c r="A2402" s="15" t="str">
        <f t="shared" ref="A2402:A2403" si="380">if(OR(G2402="Secondary Relay",G2402="Prime Relay",G2402="Citadel Class Relay"),F2402,join("",if(B2402="East Rim","E",if(B2402="South Rim","S",if(B2402="West Rim","W","N"))),C2402,D2402,":",E2402,if(F2402="S","",F2402)))</f>
        <v>S15:0</v>
      </c>
      <c r="B2402" s="15" t="s">
        <v>1086</v>
      </c>
      <c r="C2402" s="15">
        <v>1.0</v>
      </c>
      <c r="D2402" s="15">
        <v>5.0</v>
      </c>
      <c r="E2402" s="15">
        <v>0.0</v>
      </c>
      <c r="F2402" s="8" t="s">
        <v>302</v>
      </c>
      <c r="G2402" s="8" t="s">
        <v>303</v>
      </c>
      <c r="H2402" s="15" t="s">
        <v>278</v>
      </c>
      <c r="I2402" s="8" t="s">
        <v>582</v>
      </c>
      <c r="J2402" s="16"/>
      <c r="K2402" s="21"/>
      <c r="L2402" s="21"/>
      <c r="M2402" s="21"/>
      <c r="N2402" s="18"/>
      <c r="O2402" s="13"/>
      <c r="P2402" s="5" t="s">
        <v>47</v>
      </c>
      <c r="Q2402" s="5" t="s">
        <v>276</v>
      </c>
      <c r="R2402" s="5" t="s">
        <v>26</v>
      </c>
      <c r="S2402" s="5" t="s">
        <v>37</v>
      </c>
      <c r="T2402" s="5" t="s">
        <v>26</v>
      </c>
      <c r="U2402" s="5" t="s">
        <v>26</v>
      </c>
    </row>
    <row r="2403" hidden="1">
      <c r="A2403" s="15" t="str">
        <f t="shared" si="380"/>
        <v>S15 Secondary Relay</v>
      </c>
      <c r="B2403" s="15" t="s">
        <v>1086</v>
      </c>
      <c r="C2403" s="15">
        <v>1.0</v>
      </c>
      <c r="D2403" s="15">
        <v>5.0</v>
      </c>
      <c r="E2403" s="15">
        <v>0.0</v>
      </c>
      <c r="F2403" s="8" t="s">
        <v>1198</v>
      </c>
      <c r="G2403" s="8" t="s">
        <v>300</v>
      </c>
      <c r="H2403" s="15"/>
      <c r="I2403" s="8"/>
      <c r="J2403" s="16"/>
      <c r="K2403" s="21"/>
      <c r="L2403" s="21"/>
      <c r="M2403" s="21"/>
      <c r="N2403" s="18"/>
      <c r="O2403" s="13"/>
      <c r="P2403" s="15"/>
      <c r="Q2403" s="15"/>
      <c r="R2403" s="15"/>
      <c r="S2403" s="15"/>
      <c r="T2403" s="15"/>
      <c r="U2403" s="15"/>
    </row>
    <row r="2404" hidden="1">
      <c r="A2404" s="15" t="str">
        <f t="shared" ref="A2404:A2411" si="381">if(OR(G2404="Secondary Relay",G2404="Prime Relay"),F2404,join("",if(B2404="East Rim","E",if(B2404="South Rim","S",if(B2404="West Rim","W","N"))),C2404,D2404,":",E2404,if(F2404="S","",F2404)))</f>
        <v>S15:1a</v>
      </c>
      <c r="B2404" s="15" t="s">
        <v>1086</v>
      </c>
      <c r="C2404" s="15">
        <v>1.0</v>
      </c>
      <c r="D2404" s="15">
        <v>5.0</v>
      </c>
      <c r="E2404" s="15">
        <v>1.0</v>
      </c>
      <c r="F2404" s="8" t="s">
        <v>6</v>
      </c>
      <c r="G2404" s="8" t="s">
        <v>23</v>
      </c>
      <c r="H2404" s="15" t="s">
        <v>278</v>
      </c>
      <c r="I2404" t="s">
        <v>699</v>
      </c>
      <c r="J2404" s="16">
        <v>0.0</v>
      </c>
      <c r="K2404" s="21">
        <v>622.0</v>
      </c>
      <c r="L2404" s="21">
        <v>616.0</v>
      </c>
      <c r="M2404" s="21">
        <v>618.0</v>
      </c>
      <c r="N2404" s="18" t="s">
        <v>26</v>
      </c>
      <c r="O2404" s="13" t="s">
        <v>293</v>
      </c>
      <c r="P2404" s="5" t="s">
        <v>37</v>
      </c>
      <c r="Q2404" s="5" t="s">
        <v>57</v>
      </c>
      <c r="R2404" s="5" t="s">
        <v>276</v>
      </c>
      <c r="S2404" s="5" t="s">
        <v>47</v>
      </c>
      <c r="T2404" s="5" t="s">
        <v>37</v>
      </c>
      <c r="U2404" s="5" t="s">
        <v>26</v>
      </c>
    </row>
    <row r="2405" hidden="1">
      <c r="A2405" s="15" t="str">
        <f t="shared" si="381"/>
        <v>S15:1b</v>
      </c>
      <c r="B2405" s="15" t="s">
        <v>1086</v>
      </c>
      <c r="C2405" s="15">
        <v>1.0</v>
      </c>
      <c r="D2405" s="15">
        <v>5.0</v>
      </c>
      <c r="E2405" s="15">
        <v>1.0</v>
      </c>
      <c r="F2405" s="8" t="s">
        <v>7</v>
      </c>
      <c r="G2405" s="8" t="s">
        <v>23</v>
      </c>
      <c r="H2405" s="15" t="s">
        <v>278</v>
      </c>
      <c r="I2405" t="s">
        <v>789</v>
      </c>
      <c r="J2405" s="16">
        <v>2.0</v>
      </c>
      <c r="K2405" s="21">
        <v>574.0</v>
      </c>
      <c r="L2405" s="21">
        <v>520.0</v>
      </c>
      <c r="M2405" s="21">
        <v>548.0</v>
      </c>
      <c r="N2405" s="18" t="s">
        <v>26</v>
      </c>
      <c r="O2405" s="13" t="s">
        <v>408</v>
      </c>
      <c r="P2405" s="5" t="s">
        <v>57</v>
      </c>
      <c r="Q2405" s="5" t="s">
        <v>57</v>
      </c>
      <c r="R2405" s="5" t="s">
        <v>57</v>
      </c>
      <c r="S2405" s="5" t="s">
        <v>47</v>
      </c>
      <c r="T2405" s="5" t="s">
        <v>26</v>
      </c>
      <c r="U2405" s="5" t="s">
        <v>26</v>
      </c>
    </row>
    <row r="2406" hidden="1">
      <c r="A2406" s="15" t="str">
        <f t="shared" si="381"/>
        <v>S15:1c</v>
      </c>
      <c r="B2406" s="15" t="s">
        <v>1086</v>
      </c>
      <c r="C2406" s="15">
        <v>1.0</v>
      </c>
      <c r="D2406" s="15">
        <v>5.0</v>
      </c>
      <c r="E2406" s="15">
        <v>1.0</v>
      </c>
      <c r="F2406" s="8" t="s">
        <v>8</v>
      </c>
      <c r="G2406" s="8" t="s">
        <v>23</v>
      </c>
      <c r="H2406" s="15" t="s">
        <v>88</v>
      </c>
      <c r="I2406" t="s">
        <v>643</v>
      </c>
      <c r="J2406" s="16">
        <v>1.0</v>
      </c>
      <c r="K2406" s="21">
        <v>345.0</v>
      </c>
      <c r="L2406" s="21">
        <v>313.0</v>
      </c>
      <c r="M2406" s="21">
        <v>331.0</v>
      </c>
      <c r="N2406" s="18" t="s">
        <v>26</v>
      </c>
      <c r="O2406" s="13" t="s">
        <v>313</v>
      </c>
      <c r="P2406" s="5" t="s">
        <v>47</v>
      </c>
      <c r="Q2406" s="5" t="s">
        <v>57</v>
      </c>
      <c r="R2406" s="5" t="s">
        <v>57</v>
      </c>
      <c r="S2406" s="5" t="s">
        <v>37</v>
      </c>
      <c r="T2406" s="5" t="s">
        <v>26</v>
      </c>
      <c r="U2406" s="5" t="s">
        <v>26</v>
      </c>
    </row>
    <row r="2407" hidden="1">
      <c r="A2407" s="15" t="str">
        <f t="shared" si="381"/>
        <v>S15:1d</v>
      </c>
      <c r="B2407" s="15" t="s">
        <v>1086</v>
      </c>
      <c r="C2407" s="15">
        <v>1.0</v>
      </c>
      <c r="D2407" s="15">
        <v>5.0</v>
      </c>
      <c r="E2407" s="15">
        <v>1.0</v>
      </c>
      <c r="F2407" s="8" t="s">
        <v>9</v>
      </c>
      <c r="G2407" s="8" t="s">
        <v>23</v>
      </c>
      <c r="H2407" s="15" t="s">
        <v>278</v>
      </c>
      <c r="I2407" t="s">
        <v>1188</v>
      </c>
      <c r="J2407" s="16">
        <v>2.0</v>
      </c>
      <c r="K2407" s="21">
        <v>275.0</v>
      </c>
      <c r="L2407" s="21">
        <v>223.0</v>
      </c>
      <c r="M2407" s="21">
        <v>249.0</v>
      </c>
      <c r="N2407" s="18" t="s">
        <v>26</v>
      </c>
      <c r="O2407" s="13" t="s">
        <v>1199</v>
      </c>
      <c r="P2407" s="5" t="s">
        <v>276</v>
      </c>
      <c r="Q2407" s="5" t="s">
        <v>276</v>
      </c>
      <c r="R2407" s="5" t="s">
        <v>57</v>
      </c>
      <c r="S2407" s="5" t="s">
        <v>276</v>
      </c>
      <c r="T2407" s="5" t="s">
        <v>26</v>
      </c>
      <c r="U2407" s="5" t="s">
        <v>26</v>
      </c>
    </row>
    <row r="2408" hidden="1">
      <c r="A2408" s="15" t="str">
        <f t="shared" si="381"/>
        <v>S15:1e</v>
      </c>
      <c r="B2408" s="15" t="s">
        <v>1086</v>
      </c>
      <c r="C2408" s="15">
        <v>1.0</v>
      </c>
      <c r="D2408" s="15">
        <v>5.0</v>
      </c>
      <c r="E2408" s="15">
        <v>1.0</v>
      </c>
      <c r="F2408" s="8" t="s">
        <v>10</v>
      </c>
      <c r="G2408" s="8" t="s">
        <v>23</v>
      </c>
      <c r="H2408" s="15" t="s">
        <v>288</v>
      </c>
      <c r="I2408" t="s">
        <v>352</v>
      </c>
      <c r="J2408" s="16">
        <v>0.0</v>
      </c>
      <c r="K2408" s="21">
        <v>252.0</v>
      </c>
      <c r="L2408" s="21">
        <v>201.0</v>
      </c>
      <c r="M2408" s="21">
        <v>225.0</v>
      </c>
      <c r="N2408" s="18" t="s">
        <v>26</v>
      </c>
      <c r="O2408" s="13" t="s">
        <v>1200</v>
      </c>
      <c r="P2408" s="5" t="s">
        <v>57</v>
      </c>
      <c r="Q2408" s="5" t="s">
        <v>311</v>
      </c>
      <c r="R2408" s="5" t="s">
        <v>26</v>
      </c>
      <c r="S2408" s="5" t="s">
        <v>37</v>
      </c>
      <c r="T2408" s="5" t="s">
        <v>37</v>
      </c>
      <c r="U2408" s="5" t="s">
        <v>26</v>
      </c>
    </row>
    <row r="2409" hidden="1">
      <c r="A2409" s="15" t="str">
        <f t="shared" si="381"/>
        <v>S15:1f</v>
      </c>
      <c r="B2409" s="15" t="s">
        <v>1086</v>
      </c>
      <c r="C2409" s="15">
        <v>1.0</v>
      </c>
      <c r="D2409" s="15">
        <v>5.0</v>
      </c>
      <c r="E2409" s="15">
        <v>1.0</v>
      </c>
      <c r="F2409" s="8" t="s">
        <v>11</v>
      </c>
      <c r="G2409" s="8" t="s">
        <v>22</v>
      </c>
      <c r="H2409" s="15" t="s">
        <v>92</v>
      </c>
      <c r="I2409" t="s">
        <v>416</v>
      </c>
      <c r="J2409" s="16">
        <v>6.0</v>
      </c>
      <c r="K2409" s="21">
        <v>-119.0</v>
      </c>
      <c r="L2409" s="21">
        <v>-138.0</v>
      </c>
      <c r="M2409" s="21">
        <v>-129.0</v>
      </c>
      <c r="N2409" s="18" t="s">
        <v>26</v>
      </c>
      <c r="O2409" s="13" t="s">
        <v>290</v>
      </c>
      <c r="P2409" s="5" t="s">
        <v>57</v>
      </c>
      <c r="Q2409" s="5" t="s">
        <v>57</v>
      </c>
      <c r="R2409" s="5" t="s">
        <v>57</v>
      </c>
      <c r="S2409" s="5" t="s">
        <v>26</v>
      </c>
      <c r="T2409" s="5" t="s">
        <v>37</v>
      </c>
      <c r="U2409" s="5" t="s">
        <v>37</v>
      </c>
    </row>
    <row r="2410" hidden="1">
      <c r="A2410" s="15" t="str">
        <f t="shared" si="381"/>
        <v>S15:1g</v>
      </c>
      <c r="B2410" s="15" t="s">
        <v>1086</v>
      </c>
      <c r="C2410" s="15">
        <v>1.0</v>
      </c>
      <c r="D2410" s="15">
        <v>5.0</v>
      </c>
      <c r="E2410" s="15">
        <v>1.0</v>
      </c>
      <c r="F2410" s="8" t="s">
        <v>12</v>
      </c>
      <c r="G2410" s="8" t="s">
        <v>23</v>
      </c>
      <c r="H2410" s="15" t="s">
        <v>92</v>
      </c>
      <c r="I2410" t="s">
        <v>1158</v>
      </c>
      <c r="J2410" s="16">
        <v>1.0</v>
      </c>
      <c r="K2410" s="21">
        <v>-122.0</v>
      </c>
      <c r="L2410" s="21">
        <v>-135.0</v>
      </c>
      <c r="M2410" s="21">
        <v>-128.0</v>
      </c>
      <c r="N2410" s="18" t="s">
        <v>281</v>
      </c>
      <c r="O2410" s="13" t="s">
        <v>1201</v>
      </c>
      <c r="P2410" s="5" t="s">
        <v>311</v>
      </c>
      <c r="Q2410" s="5" t="s">
        <v>57</v>
      </c>
      <c r="R2410" s="5" t="s">
        <v>57</v>
      </c>
      <c r="S2410" s="5" t="s">
        <v>26</v>
      </c>
      <c r="T2410" s="5" t="s">
        <v>26</v>
      </c>
      <c r="U2410" s="5" t="s">
        <v>26</v>
      </c>
    </row>
    <row r="2411" hidden="1">
      <c r="A2411" s="15" t="str">
        <f t="shared" si="381"/>
        <v>S15:1h</v>
      </c>
      <c r="B2411" s="15" t="s">
        <v>1086</v>
      </c>
      <c r="C2411" s="15">
        <v>1.0</v>
      </c>
      <c r="D2411" s="15">
        <v>5.0</v>
      </c>
      <c r="E2411" s="15">
        <v>1.0</v>
      </c>
      <c r="F2411" s="8" t="s">
        <v>13</v>
      </c>
      <c r="G2411" s="8" t="s">
        <v>22</v>
      </c>
      <c r="H2411" s="15" t="s">
        <v>91</v>
      </c>
      <c r="I2411" t="s">
        <v>1202</v>
      </c>
      <c r="J2411" s="16">
        <v>8.0</v>
      </c>
      <c r="K2411" s="21">
        <v>-132.0</v>
      </c>
      <c r="L2411" s="21">
        <v>-134.0</v>
      </c>
      <c r="M2411" s="21">
        <v>-132.0</v>
      </c>
      <c r="N2411" s="18" t="s">
        <v>26</v>
      </c>
      <c r="O2411" s="13" t="s">
        <v>419</v>
      </c>
      <c r="P2411" s="5" t="s">
        <v>37</v>
      </c>
      <c r="Q2411" s="5" t="s">
        <v>57</v>
      </c>
      <c r="R2411" s="5" t="s">
        <v>47</v>
      </c>
      <c r="S2411" s="5" t="s">
        <v>26</v>
      </c>
      <c r="T2411" s="5" t="s">
        <v>47</v>
      </c>
      <c r="U2411" s="5" t="s">
        <v>26</v>
      </c>
    </row>
    <row r="2412" hidden="1">
      <c r="A2412" s="15" t="str">
        <f>if(OR(G2412="Secondary Relay",G2412="Prime Relay",G2412="Citadel Class Relay"),F2412,join("",if(B2412="East Rim","E",if(B2412="South Rim","S",if(B2412="West Rim","W","N"))),C2412,D2412,":",E2412,if(F2412="S","",F2412)))</f>
        <v>S15:1</v>
      </c>
      <c r="B2412" s="15" t="s">
        <v>1086</v>
      </c>
      <c r="C2412" s="15">
        <v>1.0</v>
      </c>
      <c r="D2412" s="15">
        <v>5.0</v>
      </c>
      <c r="E2412" s="15">
        <v>1.0</v>
      </c>
      <c r="F2412" s="8" t="s">
        <v>302</v>
      </c>
      <c r="G2412" s="8" t="s">
        <v>303</v>
      </c>
      <c r="H2412" s="15" t="s">
        <v>443</v>
      </c>
      <c r="I2412" s="8" t="s">
        <v>1163</v>
      </c>
      <c r="J2412" s="16"/>
      <c r="K2412" s="21"/>
      <c r="L2412" s="21"/>
      <c r="M2412" s="21"/>
      <c r="N2412" s="18"/>
      <c r="O2412" s="13"/>
      <c r="P2412" s="5" t="s">
        <v>57</v>
      </c>
      <c r="Q2412" s="5" t="s">
        <v>276</v>
      </c>
      <c r="R2412" s="5" t="s">
        <v>57</v>
      </c>
      <c r="S2412" s="5" t="s">
        <v>47</v>
      </c>
      <c r="T2412" s="5" t="s">
        <v>37</v>
      </c>
      <c r="U2412" s="5" t="s">
        <v>26</v>
      </c>
    </row>
    <row r="2413" hidden="1">
      <c r="A2413" s="15" t="str">
        <f t="shared" ref="A2413:A2420" si="382">if(OR(G2413="Secondary Relay",G2413="Prime Relay"),F2413,join("",if(B2413="East Rim","E",if(B2413="South Rim","S",if(B2413="West Rim","W","N"))),C2413,D2413,":",E2413,if(F2413="S","",F2413)))</f>
        <v>S16:0a</v>
      </c>
      <c r="B2413" s="15" t="s">
        <v>1086</v>
      </c>
      <c r="C2413" s="15">
        <v>1.0</v>
      </c>
      <c r="D2413" s="15">
        <v>6.0</v>
      </c>
      <c r="E2413" s="15">
        <v>0.0</v>
      </c>
      <c r="F2413" s="8" t="s">
        <v>6</v>
      </c>
      <c r="G2413" s="8" t="s">
        <v>23</v>
      </c>
      <c r="H2413" s="15" t="s">
        <v>278</v>
      </c>
      <c r="I2413" t="s">
        <v>1203</v>
      </c>
      <c r="J2413" s="16">
        <v>0.0</v>
      </c>
      <c r="K2413" s="21">
        <v>738.0</v>
      </c>
      <c r="L2413" s="21">
        <v>708.0</v>
      </c>
      <c r="M2413" s="21">
        <v>722.0</v>
      </c>
      <c r="N2413" s="18" t="s">
        <v>26</v>
      </c>
      <c r="O2413" s="13" t="s">
        <v>332</v>
      </c>
      <c r="P2413" s="5" t="s">
        <v>57</v>
      </c>
      <c r="Q2413" s="5" t="s">
        <v>276</v>
      </c>
      <c r="R2413" s="5" t="s">
        <v>57</v>
      </c>
      <c r="S2413" s="5" t="s">
        <v>37</v>
      </c>
      <c r="T2413" s="5" t="s">
        <v>37</v>
      </c>
      <c r="U2413" s="5" t="s">
        <v>26</v>
      </c>
    </row>
    <row r="2414" hidden="1">
      <c r="A2414" s="15" t="str">
        <f t="shared" si="382"/>
        <v>S16:0b</v>
      </c>
      <c r="B2414" s="15" t="s">
        <v>1086</v>
      </c>
      <c r="C2414" s="15">
        <v>1.0</v>
      </c>
      <c r="D2414" s="15">
        <v>6.0</v>
      </c>
      <c r="E2414" s="15">
        <v>0.0</v>
      </c>
      <c r="F2414" s="8" t="s">
        <v>7</v>
      </c>
      <c r="G2414" s="8" t="s">
        <v>24</v>
      </c>
      <c r="H2414" s="15" t="s">
        <v>318</v>
      </c>
      <c r="I2414" t="s">
        <v>655</v>
      </c>
      <c r="J2414" s="16">
        <v>1.0</v>
      </c>
      <c r="K2414" s="21">
        <v>46.0</v>
      </c>
      <c r="L2414" s="21">
        <v>13.0</v>
      </c>
      <c r="M2414" s="21">
        <v>29.0</v>
      </c>
      <c r="N2414" s="18">
        <v>0.47</v>
      </c>
      <c r="O2414" s="13" t="s">
        <v>354</v>
      </c>
      <c r="P2414" s="5" t="s">
        <v>57</v>
      </c>
      <c r="Q2414" s="5" t="s">
        <v>57</v>
      </c>
      <c r="R2414" s="5" t="s">
        <v>57</v>
      </c>
      <c r="S2414" s="5" t="s">
        <v>26</v>
      </c>
      <c r="T2414" s="5" t="s">
        <v>26</v>
      </c>
      <c r="U2414" s="5" t="s">
        <v>47</v>
      </c>
    </row>
    <row r="2415" hidden="1">
      <c r="A2415" s="15" t="str">
        <f t="shared" si="382"/>
        <v>S16:0c</v>
      </c>
      <c r="B2415" s="15" t="s">
        <v>1086</v>
      </c>
      <c r="C2415" s="15">
        <v>1.0</v>
      </c>
      <c r="D2415" s="15">
        <v>6.0</v>
      </c>
      <c r="E2415" s="15">
        <v>0.0</v>
      </c>
      <c r="F2415" s="8" t="s">
        <v>8</v>
      </c>
      <c r="G2415" s="8" t="s">
        <v>22</v>
      </c>
      <c r="H2415" s="15" t="s">
        <v>93</v>
      </c>
      <c r="I2415" t="s">
        <v>1204</v>
      </c>
      <c r="J2415" s="16">
        <v>7.0</v>
      </c>
      <c r="K2415" s="21">
        <v>-19.0</v>
      </c>
      <c r="L2415" s="21">
        <v>-46.0</v>
      </c>
      <c r="M2415" s="21">
        <v>-34.0</v>
      </c>
      <c r="N2415" s="18" t="s">
        <v>26</v>
      </c>
      <c r="O2415" s="13" t="s">
        <v>354</v>
      </c>
      <c r="P2415" s="5" t="s">
        <v>276</v>
      </c>
      <c r="Q2415" s="5" t="s">
        <v>276</v>
      </c>
      <c r="R2415" s="5" t="s">
        <v>57</v>
      </c>
      <c r="S2415" s="5" t="s">
        <v>26</v>
      </c>
      <c r="T2415" s="5" t="s">
        <v>37</v>
      </c>
      <c r="U2415" s="5" t="s">
        <v>57</v>
      </c>
    </row>
    <row r="2416" hidden="1">
      <c r="A2416" s="15" t="str">
        <f t="shared" si="382"/>
        <v>S16:0d</v>
      </c>
      <c r="B2416" s="15" t="s">
        <v>1086</v>
      </c>
      <c r="C2416" s="15">
        <v>1.0</v>
      </c>
      <c r="D2416" s="15">
        <v>6.0</v>
      </c>
      <c r="E2416" s="15">
        <v>0.0</v>
      </c>
      <c r="F2416" s="8" t="s">
        <v>9</v>
      </c>
      <c r="G2416" s="8" t="s">
        <v>22</v>
      </c>
      <c r="H2416" s="15" t="s">
        <v>92</v>
      </c>
      <c r="I2416" t="s">
        <v>274</v>
      </c>
      <c r="J2416" s="16">
        <v>4.0</v>
      </c>
      <c r="K2416" s="21">
        <v>-59.0</v>
      </c>
      <c r="L2416" s="21">
        <v>-101.0</v>
      </c>
      <c r="M2416" s="21">
        <v>-81.0</v>
      </c>
      <c r="N2416" s="18" t="s">
        <v>26</v>
      </c>
      <c r="O2416" s="13" t="s">
        <v>310</v>
      </c>
      <c r="P2416" s="5" t="s">
        <v>57</v>
      </c>
      <c r="Q2416" s="5" t="s">
        <v>276</v>
      </c>
      <c r="R2416" s="5" t="s">
        <v>57</v>
      </c>
      <c r="S2416" s="5" t="s">
        <v>311</v>
      </c>
      <c r="T2416" s="5" t="s">
        <v>26</v>
      </c>
      <c r="U2416" s="5" t="s">
        <v>26</v>
      </c>
    </row>
    <row r="2417" hidden="1">
      <c r="A2417" s="15" t="str">
        <f t="shared" si="382"/>
        <v>S16:0e</v>
      </c>
      <c r="B2417" s="15" t="s">
        <v>1086</v>
      </c>
      <c r="C2417" s="15">
        <v>1.0</v>
      </c>
      <c r="D2417" s="15">
        <v>6.0</v>
      </c>
      <c r="E2417" s="15">
        <v>0.0</v>
      </c>
      <c r="F2417" s="8" t="s">
        <v>10</v>
      </c>
      <c r="G2417" s="8" t="s">
        <v>22</v>
      </c>
      <c r="H2417" s="15" t="s">
        <v>93</v>
      </c>
      <c r="I2417" t="s">
        <v>1027</v>
      </c>
      <c r="J2417" s="16">
        <v>6.0</v>
      </c>
      <c r="K2417" s="21">
        <v>-110.0</v>
      </c>
      <c r="L2417" s="21">
        <v>-174.0</v>
      </c>
      <c r="M2417" s="21">
        <v>-144.0</v>
      </c>
      <c r="N2417" s="18" t="s">
        <v>26</v>
      </c>
      <c r="O2417" s="13" t="s">
        <v>287</v>
      </c>
      <c r="P2417" s="5" t="s">
        <v>276</v>
      </c>
      <c r="Q2417" s="5" t="s">
        <v>276</v>
      </c>
      <c r="R2417" s="5" t="s">
        <v>37</v>
      </c>
      <c r="S2417" s="5" t="s">
        <v>276</v>
      </c>
      <c r="T2417" s="5" t="s">
        <v>26</v>
      </c>
      <c r="U2417" s="5" t="s">
        <v>37</v>
      </c>
    </row>
    <row r="2418" hidden="1">
      <c r="A2418" s="15" t="str">
        <f t="shared" si="382"/>
        <v>S16:0f</v>
      </c>
      <c r="B2418" s="15" t="s">
        <v>1086</v>
      </c>
      <c r="C2418" s="15">
        <v>1.0</v>
      </c>
      <c r="D2418" s="15">
        <v>6.0</v>
      </c>
      <c r="E2418" s="15">
        <v>0.0</v>
      </c>
      <c r="F2418" s="8" t="s">
        <v>11</v>
      </c>
      <c r="G2418" s="8" t="s">
        <v>22</v>
      </c>
      <c r="H2418" s="15" t="s">
        <v>91</v>
      </c>
      <c r="I2418" t="s">
        <v>1205</v>
      </c>
      <c r="J2418" s="16">
        <v>19.0</v>
      </c>
      <c r="K2418" s="21">
        <v>-154.0</v>
      </c>
      <c r="L2418" s="21">
        <v>-154.0</v>
      </c>
      <c r="M2418" s="21">
        <v>-155.0</v>
      </c>
      <c r="N2418" s="18" t="s">
        <v>26</v>
      </c>
      <c r="O2418" s="13" t="s">
        <v>384</v>
      </c>
      <c r="P2418" s="5" t="s">
        <v>37</v>
      </c>
      <c r="Q2418" s="5" t="s">
        <v>311</v>
      </c>
      <c r="R2418" s="5" t="s">
        <v>57</v>
      </c>
      <c r="S2418" s="5" t="s">
        <v>26</v>
      </c>
      <c r="T2418" s="5" t="s">
        <v>26</v>
      </c>
      <c r="U2418" s="5" t="s">
        <v>26</v>
      </c>
    </row>
    <row r="2419" hidden="1">
      <c r="A2419" s="15" t="str">
        <f t="shared" si="382"/>
        <v>S16:0g</v>
      </c>
      <c r="B2419" s="15" t="s">
        <v>1086</v>
      </c>
      <c r="C2419" s="15">
        <v>1.0</v>
      </c>
      <c r="D2419" s="15">
        <v>6.0</v>
      </c>
      <c r="E2419" s="15">
        <v>0.0</v>
      </c>
      <c r="F2419" s="8" t="s">
        <v>12</v>
      </c>
      <c r="G2419" s="8" t="s">
        <v>22</v>
      </c>
      <c r="H2419" s="15" t="s">
        <v>90</v>
      </c>
      <c r="I2419" t="s">
        <v>412</v>
      </c>
      <c r="J2419" s="16">
        <v>11.0</v>
      </c>
      <c r="K2419" s="21">
        <v>-155.0</v>
      </c>
      <c r="L2419" s="21">
        <v>-159.0</v>
      </c>
      <c r="M2419" s="21">
        <v>-157.0</v>
      </c>
      <c r="N2419" s="18" t="s">
        <v>26</v>
      </c>
      <c r="O2419" s="13" t="s">
        <v>313</v>
      </c>
      <c r="P2419" s="5" t="s">
        <v>276</v>
      </c>
      <c r="Q2419" s="5" t="s">
        <v>276</v>
      </c>
      <c r="R2419" s="5" t="s">
        <v>57</v>
      </c>
      <c r="S2419" s="5" t="s">
        <v>311</v>
      </c>
      <c r="T2419" s="5" t="s">
        <v>47</v>
      </c>
      <c r="U2419" s="5" t="s">
        <v>37</v>
      </c>
    </row>
    <row r="2420" hidden="1">
      <c r="A2420" s="15" t="str">
        <f t="shared" si="382"/>
        <v>S16:0h</v>
      </c>
      <c r="B2420" s="15" t="s">
        <v>1086</v>
      </c>
      <c r="C2420" s="15">
        <v>1.0</v>
      </c>
      <c r="D2420" s="15">
        <v>6.0</v>
      </c>
      <c r="E2420" s="15">
        <v>0.0</v>
      </c>
      <c r="F2420" s="8" t="s">
        <v>13</v>
      </c>
      <c r="G2420" s="8" t="s">
        <v>22</v>
      </c>
      <c r="H2420" s="15" t="s">
        <v>93</v>
      </c>
      <c r="I2420" t="s">
        <v>1120</v>
      </c>
      <c r="J2420" s="16">
        <v>14.0</v>
      </c>
      <c r="K2420" s="21">
        <v>-209.0</v>
      </c>
      <c r="L2420" s="21">
        <v>-245.0</v>
      </c>
      <c r="M2420" s="21">
        <v>-226.0</v>
      </c>
      <c r="N2420" s="18" t="s">
        <v>26</v>
      </c>
      <c r="O2420" s="13" t="s">
        <v>293</v>
      </c>
      <c r="P2420" s="5" t="s">
        <v>57</v>
      </c>
      <c r="Q2420" s="5" t="s">
        <v>57</v>
      </c>
      <c r="R2420" s="5" t="s">
        <v>276</v>
      </c>
      <c r="S2420" s="5" t="s">
        <v>57</v>
      </c>
      <c r="T2420" s="5" t="s">
        <v>26</v>
      </c>
      <c r="U2420" s="5" t="s">
        <v>26</v>
      </c>
    </row>
    <row r="2421" hidden="1">
      <c r="A2421" s="15" t="str">
        <f t="shared" ref="A2421:A2422" si="383">if(OR(G2421="Secondary Relay",G2421="Prime Relay",G2421="Citadel Class Relay"),F2421,join("",if(B2421="East Rim","E",if(B2421="South Rim","S",if(B2421="West Rim","W","N"))),C2421,D2421,":",E2421,if(F2421="S","",F2421)))</f>
        <v>S16:0</v>
      </c>
      <c r="B2421" s="15" t="s">
        <v>1086</v>
      </c>
      <c r="C2421" s="15">
        <v>1.0</v>
      </c>
      <c r="D2421" s="15">
        <v>6.0</v>
      </c>
      <c r="E2421" s="15">
        <v>0.0</v>
      </c>
      <c r="F2421" s="8" t="s">
        <v>302</v>
      </c>
      <c r="G2421" s="8" t="s">
        <v>303</v>
      </c>
      <c r="H2421" s="15" t="s">
        <v>278</v>
      </c>
      <c r="I2421" s="8" t="s">
        <v>368</v>
      </c>
      <c r="J2421" s="16"/>
      <c r="K2421" s="21"/>
      <c r="L2421" s="21"/>
      <c r="M2421" s="21"/>
      <c r="N2421" s="18"/>
      <c r="O2421" s="13"/>
      <c r="P2421" s="5" t="s">
        <v>57</v>
      </c>
      <c r="Q2421" s="5" t="s">
        <v>311</v>
      </c>
      <c r="R2421" s="5" t="s">
        <v>276</v>
      </c>
      <c r="S2421" s="5" t="s">
        <v>47</v>
      </c>
      <c r="T2421" s="5" t="s">
        <v>47</v>
      </c>
      <c r="U2421" s="5" t="s">
        <v>26</v>
      </c>
    </row>
    <row r="2422" hidden="1">
      <c r="A2422" s="15" t="str">
        <f t="shared" si="383"/>
        <v>S16 Secondary Relay</v>
      </c>
      <c r="B2422" s="15" t="s">
        <v>1086</v>
      </c>
      <c r="C2422" s="15">
        <v>1.0</v>
      </c>
      <c r="D2422" s="15">
        <v>6.0</v>
      </c>
      <c r="E2422" s="15">
        <v>0.0</v>
      </c>
      <c r="F2422" s="8" t="s">
        <v>1206</v>
      </c>
      <c r="G2422" s="8" t="s">
        <v>300</v>
      </c>
      <c r="H2422" s="15"/>
      <c r="I2422" s="8"/>
      <c r="J2422" s="16"/>
      <c r="K2422" s="21"/>
      <c r="L2422" s="21"/>
      <c r="M2422" s="21"/>
      <c r="N2422" s="18"/>
      <c r="O2422" s="13"/>
      <c r="P2422" s="15"/>
      <c r="Q2422" s="15"/>
      <c r="R2422" s="15"/>
      <c r="S2422" s="15"/>
      <c r="T2422" s="15"/>
      <c r="U2422" s="15"/>
    </row>
    <row r="2423" hidden="1">
      <c r="A2423" s="15" t="str">
        <f t="shared" ref="A2423:A2426" si="384">if(OR(G2423="Secondary Relay",G2423="Prime Relay"),F2423,join("",if(B2423="East Rim","E",if(B2423="South Rim","S",if(B2423="West Rim","W","N"))),C2423,D2423,":",E2423,if(F2423="S","",F2423)))</f>
        <v>S16:1a</v>
      </c>
      <c r="B2423" s="15" t="s">
        <v>1086</v>
      </c>
      <c r="C2423" s="15">
        <v>1.0</v>
      </c>
      <c r="D2423" s="15">
        <v>6.0</v>
      </c>
      <c r="E2423" s="15">
        <v>1.0</v>
      </c>
      <c r="F2423" s="8" t="s">
        <v>6</v>
      </c>
      <c r="G2423" s="8" t="s">
        <v>23</v>
      </c>
      <c r="H2423" s="15" t="s">
        <v>93</v>
      </c>
      <c r="I2423" t="s">
        <v>1004</v>
      </c>
      <c r="J2423" s="16">
        <v>0.0</v>
      </c>
      <c r="K2423" s="21">
        <v>379.0</v>
      </c>
      <c r="L2423" s="21">
        <v>316.0</v>
      </c>
      <c r="M2423" s="21">
        <v>350.0</v>
      </c>
      <c r="N2423" s="18" t="s">
        <v>26</v>
      </c>
      <c r="O2423" s="13" t="s">
        <v>384</v>
      </c>
      <c r="P2423" s="5" t="s">
        <v>57</v>
      </c>
      <c r="Q2423" s="5" t="s">
        <v>57</v>
      </c>
      <c r="R2423" s="5" t="s">
        <v>276</v>
      </c>
      <c r="S2423" s="5" t="s">
        <v>37</v>
      </c>
      <c r="T2423" s="5" t="s">
        <v>276</v>
      </c>
      <c r="U2423" s="5" t="s">
        <v>26</v>
      </c>
    </row>
    <row r="2424" hidden="1">
      <c r="A2424" s="15" t="str">
        <f t="shared" si="384"/>
        <v>S16:1b</v>
      </c>
      <c r="B2424" s="15" t="s">
        <v>1086</v>
      </c>
      <c r="C2424" s="15">
        <v>1.0</v>
      </c>
      <c r="D2424" s="15">
        <v>6.0</v>
      </c>
      <c r="E2424" s="15">
        <v>1.0</v>
      </c>
      <c r="F2424" s="8" t="s">
        <v>7</v>
      </c>
      <c r="G2424" s="8" t="s">
        <v>24</v>
      </c>
      <c r="H2424" s="15" t="s">
        <v>87</v>
      </c>
      <c r="I2424" t="s">
        <v>1141</v>
      </c>
      <c r="J2424" s="16">
        <v>2.0</v>
      </c>
      <c r="K2424" s="21">
        <v>20.0</v>
      </c>
      <c r="L2424" s="21">
        <v>-9.0</v>
      </c>
      <c r="M2424" s="21">
        <v>4.0</v>
      </c>
      <c r="N2424" s="18">
        <v>0.92</v>
      </c>
      <c r="O2424" s="13" t="s">
        <v>389</v>
      </c>
      <c r="P2424" s="5" t="s">
        <v>26</v>
      </c>
      <c r="Q2424" s="5" t="s">
        <v>47</v>
      </c>
      <c r="R2424" s="5" t="s">
        <v>57</v>
      </c>
      <c r="S2424" s="5" t="s">
        <v>37</v>
      </c>
      <c r="T2424" s="5" t="s">
        <v>26</v>
      </c>
      <c r="U2424" s="5" t="s">
        <v>26</v>
      </c>
    </row>
    <row r="2425" hidden="1">
      <c r="A2425" s="15" t="str">
        <f t="shared" si="384"/>
        <v>S16:1c</v>
      </c>
      <c r="B2425" s="15" t="s">
        <v>1086</v>
      </c>
      <c r="C2425" s="15">
        <v>1.0</v>
      </c>
      <c r="D2425" s="15">
        <v>6.0</v>
      </c>
      <c r="E2425" s="15">
        <v>1.0</v>
      </c>
      <c r="F2425" s="8" t="s">
        <v>8</v>
      </c>
      <c r="G2425" s="8" t="s">
        <v>22</v>
      </c>
      <c r="H2425" s="15" t="s">
        <v>92</v>
      </c>
      <c r="I2425" t="s">
        <v>456</v>
      </c>
      <c r="J2425" s="16">
        <v>3.0</v>
      </c>
      <c r="K2425" s="21">
        <v>-25.0</v>
      </c>
      <c r="L2425" s="21">
        <v>-54.0</v>
      </c>
      <c r="M2425" s="21">
        <v>-39.0</v>
      </c>
      <c r="N2425" s="18" t="s">
        <v>26</v>
      </c>
      <c r="O2425" s="13" t="s">
        <v>384</v>
      </c>
      <c r="P2425" s="5" t="s">
        <v>47</v>
      </c>
      <c r="Q2425" s="5" t="s">
        <v>37</v>
      </c>
      <c r="R2425" s="5" t="s">
        <v>26</v>
      </c>
      <c r="S2425" s="5" t="s">
        <v>47</v>
      </c>
      <c r="T2425" s="5" t="s">
        <v>37</v>
      </c>
      <c r="U2425" s="5" t="s">
        <v>26</v>
      </c>
    </row>
    <row r="2426" hidden="1">
      <c r="A2426" s="15" t="str">
        <f t="shared" si="384"/>
        <v>S16:1d</v>
      </c>
      <c r="B2426" s="15" t="s">
        <v>1086</v>
      </c>
      <c r="C2426" s="15">
        <v>1.0</v>
      </c>
      <c r="D2426" s="15">
        <v>6.0</v>
      </c>
      <c r="E2426" s="15">
        <v>1.0</v>
      </c>
      <c r="F2426" s="8" t="s">
        <v>9</v>
      </c>
      <c r="G2426" s="8" t="s">
        <v>22</v>
      </c>
      <c r="H2426" s="15" t="s">
        <v>92</v>
      </c>
      <c r="I2426" t="s">
        <v>385</v>
      </c>
      <c r="J2426" s="16">
        <v>6.0</v>
      </c>
      <c r="K2426" s="21">
        <v>-221.0</v>
      </c>
      <c r="L2426" s="21">
        <v>-227.0</v>
      </c>
      <c r="M2426" s="21">
        <v>-223.0</v>
      </c>
      <c r="N2426" s="18" t="s">
        <v>26</v>
      </c>
      <c r="O2426" s="13" t="s">
        <v>379</v>
      </c>
      <c r="P2426" s="5" t="s">
        <v>57</v>
      </c>
      <c r="Q2426" s="5" t="s">
        <v>57</v>
      </c>
      <c r="R2426" s="5" t="s">
        <v>57</v>
      </c>
      <c r="S2426" s="5" t="s">
        <v>26</v>
      </c>
      <c r="T2426" s="5" t="s">
        <v>26</v>
      </c>
      <c r="U2426" s="5" t="s">
        <v>37</v>
      </c>
    </row>
    <row r="2427" hidden="1">
      <c r="A2427" s="15" t="str">
        <f>if(OR(G2427="Secondary Relay",G2427="Prime Relay",G2427="Citadel Class Relay"),F2427,join("",if(B2427="East Rim","E",if(B2427="South Rim","S",if(B2427="West Rim","W","N"))),C2427,D2427,":",E2427,if(F2427="S","",F2427)))</f>
        <v>S16:1</v>
      </c>
      <c r="B2427" s="15" t="s">
        <v>1086</v>
      </c>
      <c r="C2427" s="15">
        <v>1.0</v>
      </c>
      <c r="D2427" s="15">
        <v>6.0</v>
      </c>
      <c r="E2427" s="15">
        <v>1.0</v>
      </c>
      <c r="F2427" s="8" t="s">
        <v>302</v>
      </c>
      <c r="G2427" s="8" t="s">
        <v>303</v>
      </c>
      <c r="H2427" s="15" t="s">
        <v>278</v>
      </c>
      <c r="I2427" s="8" t="s">
        <v>474</v>
      </c>
      <c r="J2427" s="16"/>
      <c r="K2427" s="21"/>
      <c r="L2427" s="21"/>
      <c r="M2427" s="21"/>
      <c r="N2427" s="18"/>
      <c r="O2427" s="13"/>
      <c r="P2427" s="5" t="s">
        <v>276</v>
      </c>
      <c r="Q2427" s="5" t="s">
        <v>276</v>
      </c>
      <c r="R2427" s="5" t="s">
        <v>57</v>
      </c>
      <c r="S2427" s="5" t="s">
        <v>276</v>
      </c>
      <c r="T2427" s="5" t="s">
        <v>26</v>
      </c>
      <c r="U2427" s="5" t="s">
        <v>26</v>
      </c>
    </row>
    <row r="2428" hidden="1">
      <c r="A2428" s="15" t="str">
        <f t="shared" ref="A2428:A2433" si="385">if(OR(G2428="Secondary Relay",G2428="Prime Relay"),F2428,join("",if(B2428="East Rim","E",if(B2428="South Rim","S",if(B2428="West Rim","W","N"))),C2428,D2428,":",E2428,if(F2428="S","",F2428)))</f>
        <v>S16:2a</v>
      </c>
      <c r="B2428" s="15" t="s">
        <v>1086</v>
      </c>
      <c r="C2428" s="15">
        <v>1.0</v>
      </c>
      <c r="D2428" s="15">
        <v>6.0</v>
      </c>
      <c r="E2428" s="15">
        <v>2.0</v>
      </c>
      <c r="F2428" s="8" t="s">
        <v>6</v>
      </c>
      <c r="G2428" s="8" t="s">
        <v>23</v>
      </c>
      <c r="H2428" s="15" t="s">
        <v>278</v>
      </c>
      <c r="I2428" t="s">
        <v>593</v>
      </c>
      <c r="J2428" s="16">
        <v>0.0</v>
      </c>
      <c r="K2428" s="21">
        <v>333.0</v>
      </c>
      <c r="L2428" s="21">
        <v>319.0</v>
      </c>
      <c r="M2428" s="21">
        <v>324.0</v>
      </c>
      <c r="N2428" s="18" t="s">
        <v>26</v>
      </c>
      <c r="O2428" s="13" t="s">
        <v>567</v>
      </c>
      <c r="P2428" s="5" t="s">
        <v>57</v>
      </c>
      <c r="Q2428" s="5" t="s">
        <v>276</v>
      </c>
      <c r="R2428" s="5" t="s">
        <v>311</v>
      </c>
      <c r="S2428" s="5" t="s">
        <v>26</v>
      </c>
      <c r="T2428" s="5" t="s">
        <v>26</v>
      </c>
      <c r="U2428" s="5" t="s">
        <v>26</v>
      </c>
    </row>
    <row r="2429" hidden="1">
      <c r="A2429" s="15" t="str">
        <f t="shared" si="385"/>
        <v>S16:2b</v>
      </c>
      <c r="B2429" s="15" t="s">
        <v>1086</v>
      </c>
      <c r="C2429" s="15">
        <v>1.0</v>
      </c>
      <c r="D2429" s="15">
        <v>6.0</v>
      </c>
      <c r="E2429" s="15">
        <v>2.0</v>
      </c>
      <c r="F2429" s="8" t="s">
        <v>7</v>
      </c>
      <c r="G2429" s="8" t="s">
        <v>23</v>
      </c>
      <c r="H2429" s="15" t="s">
        <v>291</v>
      </c>
      <c r="I2429" t="s">
        <v>1004</v>
      </c>
      <c r="J2429" s="16">
        <v>1.0</v>
      </c>
      <c r="K2429" s="21">
        <v>166.0</v>
      </c>
      <c r="L2429" s="21">
        <v>-213.0</v>
      </c>
      <c r="M2429" s="21">
        <v>-24.0</v>
      </c>
      <c r="N2429" s="18" t="s">
        <v>26</v>
      </c>
      <c r="O2429" s="13" t="s">
        <v>282</v>
      </c>
      <c r="P2429" s="5" t="s">
        <v>276</v>
      </c>
      <c r="Q2429" s="5" t="s">
        <v>276</v>
      </c>
      <c r="R2429" s="5" t="s">
        <v>57</v>
      </c>
      <c r="S2429" s="5" t="s">
        <v>47</v>
      </c>
      <c r="T2429" s="5" t="s">
        <v>37</v>
      </c>
      <c r="U2429" s="5" t="s">
        <v>26</v>
      </c>
    </row>
    <row r="2430" hidden="1">
      <c r="A2430" s="15" t="str">
        <f t="shared" si="385"/>
        <v>S16:2c</v>
      </c>
      <c r="B2430" s="15" t="s">
        <v>1086</v>
      </c>
      <c r="C2430" s="15">
        <v>1.0</v>
      </c>
      <c r="D2430" s="15">
        <v>6.0</v>
      </c>
      <c r="E2430" s="15">
        <v>2.0</v>
      </c>
      <c r="F2430" s="8" t="s">
        <v>8</v>
      </c>
      <c r="G2430" s="8" t="s">
        <v>22</v>
      </c>
      <c r="H2430" s="15" t="s">
        <v>93</v>
      </c>
      <c r="I2430" t="s">
        <v>627</v>
      </c>
      <c r="J2430" s="16">
        <v>12.0</v>
      </c>
      <c r="K2430" s="21">
        <v>-91.0</v>
      </c>
      <c r="L2430" s="21">
        <v>-121.0</v>
      </c>
      <c r="M2430" s="21">
        <v>-106.0</v>
      </c>
      <c r="N2430" s="18" t="s">
        <v>26</v>
      </c>
      <c r="O2430" s="13" t="s">
        <v>379</v>
      </c>
      <c r="P2430" s="5" t="s">
        <v>276</v>
      </c>
      <c r="Q2430" s="5" t="s">
        <v>276</v>
      </c>
      <c r="R2430" s="5" t="s">
        <v>276</v>
      </c>
      <c r="S2430" s="5" t="s">
        <v>37</v>
      </c>
      <c r="T2430" s="5" t="s">
        <v>57</v>
      </c>
      <c r="U2430" s="5" t="s">
        <v>26</v>
      </c>
    </row>
    <row r="2431" hidden="1">
      <c r="A2431" s="15" t="str">
        <f t="shared" si="385"/>
        <v>S16:2d</v>
      </c>
      <c r="B2431" s="15" t="s">
        <v>1086</v>
      </c>
      <c r="C2431" s="15">
        <v>1.0</v>
      </c>
      <c r="D2431" s="15">
        <v>6.0</v>
      </c>
      <c r="E2431" s="15">
        <v>2.0</v>
      </c>
      <c r="F2431" s="8" t="s">
        <v>9</v>
      </c>
      <c r="G2431" s="15" t="s">
        <v>22</v>
      </c>
      <c r="H2431" s="15" t="s">
        <v>91</v>
      </c>
      <c r="I2431" t="s">
        <v>1207</v>
      </c>
      <c r="J2431" s="16">
        <v>22.0</v>
      </c>
      <c r="K2431" s="21">
        <v>-157.0</v>
      </c>
      <c r="L2431" s="21">
        <v>-198.0</v>
      </c>
      <c r="M2431" s="21">
        <v>-178.0</v>
      </c>
      <c r="N2431" s="18" t="s">
        <v>26</v>
      </c>
      <c r="O2431" s="13" t="s">
        <v>415</v>
      </c>
      <c r="P2431" s="5" t="s">
        <v>311</v>
      </c>
      <c r="Q2431" s="5" t="s">
        <v>276</v>
      </c>
      <c r="R2431" s="5" t="s">
        <v>57</v>
      </c>
      <c r="S2431" s="5" t="s">
        <v>57</v>
      </c>
      <c r="T2431" s="5" t="s">
        <v>26</v>
      </c>
      <c r="U2431" s="5" t="s">
        <v>26</v>
      </c>
    </row>
    <row r="2432" hidden="1">
      <c r="A2432" s="15" t="str">
        <f t="shared" si="385"/>
        <v>S16:2e</v>
      </c>
      <c r="B2432" s="15" t="s">
        <v>1086</v>
      </c>
      <c r="C2432" s="15">
        <v>1.0</v>
      </c>
      <c r="D2432" s="15">
        <v>6.0</v>
      </c>
      <c r="E2432" s="15">
        <v>2.0</v>
      </c>
      <c r="F2432" s="8" t="s">
        <v>10</v>
      </c>
      <c r="G2432" s="8" t="s">
        <v>22</v>
      </c>
      <c r="H2432" s="15" t="s">
        <v>92</v>
      </c>
      <c r="I2432" t="s">
        <v>328</v>
      </c>
      <c r="J2432" s="16">
        <v>0.0</v>
      </c>
      <c r="K2432" s="21">
        <v>-159.0</v>
      </c>
      <c r="L2432" s="21">
        <v>-163.0</v>
      </c>
      <c r="M2432" s="21">
        <v>-163.0</v>
      </c>
      <c r="N2432" s="18" t="s">
        <v>26</v>
      </c>
      <c r="O2432" s="13" t="s">
        <v>415</v>
      </c>
      <c r="P2432" s="5" t="s">
        <v>57</v>
      </c>
      <c r="Q2432" s="5" t="s">
        <v>57</v>
      </c>
      <c r="R2432" s="5" t="s">
        <v>57</v>
      </c>
      <c r="S2432" s="5" t="s">
        <v>57</v>
      </c>
      <c r="T2432" s="5" t="s">
        <v>26</v>
      </c>
      <c r="U2432" s="5" t="s">
        <v>37</v>
      </c>
    </row>
    <row r="2433" hidden="1">
      <c r="A2433" s="15" t="str">
        <f t="shared" si="385"/>
        <v>S16:2f</v>
      </c>
      <c r="B2433" s="15" t="s">
        <v>1086</v>
      </c>
      <c r="C2433" s="15">
        <v>1.0</v>
      </c>
      <c r="D2433" s="15">
        <v>6.0</v>
      </c>
      <c r="E2433" s="15">
        <v>2.0</v>
      </c>
      <c r="F2433" s="8" t="s">
        <v>11</v>
      </c>
      <c r="G2433" s="8" t="s">
        <v>23</v>
      </c>
      <c r="H2433" s="15" t="s">
        <v>92</v>
      </c>
      <c r="I2433" t="s">
        <v>1208</v>
      </c>
      <c r="J2433" s="16">
        <v>1.0</v>
      </c>
      <c r="K2433" s="21">
        <v>-239.0</v>
      </c>
      <c r="L2433" s="21">
        <v>-250.0</v>
      </c>
      <c r="M2433" s="21">
        <v>-243.0</v>
      </c>
      <c r="N2433" s="18" t="s">
        <v>281</v>
      </c>
      <c r="O2433" s="13" t="s">
        <v>354</v>
      </c>
      <c r="P2433" s="5" t="s">
        <v>47</v>
      </c>
      <c r="Q2433" s="5" t="s">
        <v>57</v>
      </c>
      <c r="R2433" s="5" t="s">
        <v>37</v>
      </c>
      <c r="S2433" s="5" t="s">
        <v>57</v>
      </c>
      <c r="T2433" s="5" t="s">
        <v>37</v>
      </c>
      <c r="U2433" s="5" t="s">
        <v>26</v>
      </c>
    </row>
    <row r="2434" hidden="1">
      <c r="A2434" s="15" t="str">
        <f>if(OR(G2434="Secondary Relay",G2434="Prime Relay",G2434="Citadel Class Relay"),F2434,join("",if(B2434="East Rim","E",if(B2434="South Rim","S",if(B2434="West Rim","W","N"))),C2434,D2434,":",E2434,if(F2434="S","",F2434)))</f>
        <v>S16:2</v>
      </c>
      <c r="B2434" s="15" t="s">
        <v>1086</v>
      </c>
      <c r="C2434" s="15">
        <v>1.0</v>
      </c>
      <c r="D2434" s="15">
        <v>6.0</v>
      </c>
      <c r="E2434" s="15">
        <v>2.0</v>
      </c>
      <c r="F2434" s="8" t="s">
        <v>302</v>
      </c>
      <c r="G2434" s="8" t="s">
        <v>303</v>
      </c>
      <c r="H2434" s="15" t="s">
        <v>278</v>
      </c>
      <c r="I2434" s="8" t="s">
        <v>615</v>
      </c>
      <c r="J2434" s="16"/>
      <c r="K2434" s="21"/>
      <c r="L2434" s="21"/>
      <c r="M2434" s="21"/>
      <c r="N2434" s="18"/>
      <c r="O2434" s="13"/>
      <c r="P2434" s="5" t="s">
        <v>276</v>
      </c>
      <c r="Q2434" s="5" t="s">
        <v>57</v>
      </c>
      <c r="R2434" s="5" t="s">
        <v>57</v>
      </c>
      <c r="S2434" s="5" t="s">
        <v>37</v>
      </c>
      <c r="T2434" s="5" t="s">
        <v>37</v>
      </c>
      <c r="U2434" s="5" t="s">
        <v>26</v>
      </c>
    </row>
    <row r="2435" hidden="1">
      <c r="A2435" s="15" t="str">
        <f>if(OR(G2435="Secondary Relay",G2435="Prime Relay"),F2435,join("",if(B2435="East Rim","E",if(B2435="South Rim","S",if(B2435="West Rim","W","N"))),C2435,D2435,":",E2435,if(F2435="S","",F2435)))</f>
        <v>S16:3a</v>
      </c>
      <c r="B2435" s="15" t="s">
        <v>1086</v>
      </c>
      <c r="C2435" s="15">
        <v>1.0</v>
      </c>
      <c r="D2435" s="15">
        <v>6.0</v>
      </c>
      <c r="E2435" s="15">
        <v>3.0</v>
      </c>
      <c r="F2435" s="8" t="s">
        <v>6</v>
      </c>
      <c r="G2435" s="8" t="s">
        <v>23</v>
      </c>
      <c r="H2435" s="15" t="s">
        <v>278</v>
      </c>
      <c r="I2435" t="s">
        <v>621</v>
      </c>
      <c r="J2435" s="16">
        <v>0.0</v>
      </c>
      <c r="K2435" s="21">
        <v>394.0</v>
      </c>
      <c r="L2435" s="21">
        <v>382.0</v>
      </c>
      <c r="M2435" s="21">
        <v>390.0</v>
      </c>
      <c r="N2435" s="18" t="s">
        <v>26</v>
      </c>
      <c r="O2435" s="13" t="s">
        <v>1209</v>
      </c>
      <c r="P2435" s="5" t="s">
        <v>276</v>
      </c>
      <c r="Q2435" s="5" t="s">
        <v>276</v>
      </c>
      <c r="R2435" s="5" t="s">
        <v>57</v>
      </c>
      <c r="S2435" s="5" t="s">
        <v>26</v>
      </c>
      <c r="T2435" s="5" t="s">
        <v>26</v>
      </c>
      <c r="U2435" s="5" t="s">
        <v>26</v>
      </c>
    </row>
    <row r="2436" hidden="1">
      <c r="A2436" s="15" t="str">
        <f>if(OR(G2436="Secondary Relay",G2436="Prime Relay",G2436="Citadel Class Relay"),F2436,join("",if(B2436="East Rim","E",if(B2436="South Rim","S",if(B2436="West Rim","W","N"))),C2436,D2436,":",E2436,if(F2436="S","",F2436)))</f>
        <v>S16:3</v>
      </c>
      <c r="B2436" s="15" t="s">
        <v>1086</v>
      </c>
      <c r="C2436" s="15">
        <v>1.0</v>
      </c>
      <c r="D2436" s="15">
        <v>6.0</v>
      </c>
      <c r="E2436" s="15">
        <v>3.0</v>
      </c>
      <c r="F2436" s="8" t="s">
        <v>302</v>
      </c>
      <c r="G2436" s="8" t="s">
        <v>303</v>
      </c>
      <c r="H2436" s="15" t="s">
        <v>278</v>
      </c>
      <c r="I2436" s="8" t="s">
        <v>538</v>
      </c>
      <c r="J2436" s="16"/>
      <c r="K2436" s="21"/>
      <c r="L2436" s="21"/>
      <c r="M2436" s="21"/>
      <c r="N2436" s="18"/>
      <c r="O2436" s="13"/>
      <c r="P2436" s="5" t="s">
        <v>37</v>
      </c>
      <c r="Q2436" s="5" t="s">
        <v>37</v>
      </c>
      <c r="R2436" s="5" t="s">
        <v>276</v>
      </c>
      <c r="S2436" s="5" t="s">
        <v>37</v>
      </c>
      <c r="T2436" s="5" t="s">
        <v>37</v>
      </c>
      <c r="U2436" s="5" t="s">
        <v>26</v>
      </c>
    </row>
    <row r="2437" hidden="1">
      <c r="A2437" s="15" t="str">
        <f>if(OR(G2437="Secondary Relay",G2437="Prime Relay"),F2437,join("",if(B2437="East Rim","E",if(B2437="South Rim","S",if(B2437="West Rim","W","N"))),C2437,D2437,":",E2437,if(F2437="S","",F2437)))</f>
        <v>S16:4a</v>
      </c>
      <c r="B2437" s="15" t="s">
        <v>1086</v>
      </c>
      <c r="C2437" s="15">
        <v>1.0</v>
      </c>
      <c r="D2437" s="15">
        <v>6.0</v>
      </c>
      <c r="E2437" s="15">
        <v>4.0</v>
      </c>
      <c r="F2437" s="8" t="s">
        <v>6</v>
      </c>
      <c r="G2437" s="8" t="s">
        <v>22</v>
      </c>
      <c r="H2437" s="15" t="s">
        <v>93</v>
      </c>
      <c r="I2437" t="s">
        <v>1210</v>
      </c>
      <c r="J2437" s="16">
        <v>9.0</v>
      </c>
      <c r="K2437" s="21">
        <v>-131.0</v>
      </c>
      <c r="L2437" s="21">
        <v>-188.0</v>
      </c>
      <c r="M2437" s="21">
        <v>-162.0</v>
      </c>
      <c r="N2437" s="18" t="s">
        <v>26</v>
      </c>
      <c r="O2437" s="13" t="s">
        <v>323</v>
      </c>
      <c r="P2437" s="5" t="s">
        <v>57</v>
      </c>
      <c r="Q2437" s="5" t="s">
        <v>276</v>
      </c>
      <c r="R2437" s="5" t="s">
        <v>311</v>
      </c>
      <c r="S2437" s="5" t="s">
        <v>57</v>
      </c>
      <c r="T2437" s="5" t="s">
        <v>311</v>
      </c>
      <c r="U2437" s="5" t="s">
        <v>26</v>
      </c>
    </row>
    <row r="2438" hidden="1">
      <c r="A2438" s="15" t="str">
        <f>if(OR(G2438="Secondary Relay",G2438="Prime Relay",G2438="Citadel Class Relay"),F2438,join("",if(B2438="East Rim","E",if(B2438="South Rim","S",if(B2438="West Rim","W","N"))),C2438,D2438,":",E2438,if(F2438="S","",F2438)))</f>
        <v>S16:4</v>
      </c>
      <c r="B2438" s="15" t="s">
        <v>1086</v>
      </c>
      <c r="C2438" s="15">
        <v>1.0</v>
      </c>
      <c r="D2438" s="15">
        <v>6.0</v>
      </c>
      <c r="E2438" s="15">
        <v>4.0</v>
      </c>
      <c r="F2438" s="8" t="s">
        <v>302</v>
      </c>
      <c r="G2438" s="8" t="s">
        <v>303</v>
      </c>
      <c r="H2438" s="15" t="s">
        <v>278</v>
      </c>
      <c r="I2438" s="8" t="s">
        <v>615</v>
      </c>
      <c r="J2438" s="16"/>
      <c r="K2438" s="21"/>
      <c r="L2438" s="21"/>
      <c r="M2438" s="21"/>
      <c r="N2438" s="18"/>
      <c r="O2438" s="13"/>
      <c r="P2438" s="5" t="s">
        <v>47</v>
      </c>
      <c r="Q2438" s="5" t="s">
        <v>57</v>
      </c>
      <c r="R2438" s="5" t="s">
        <v>47</v>
      </c>
      <c r="S2438" s="5" t="s">
        <v>37</v>
      </c>
      <c r="T2438" s="5" t="s">
        <v>26</v>
      </c>
      <c r="U2438" s="5" t="s">
        <v>26</v>
      </c>
    </row>
    <row r="2439" hidden="1">
      <c r="A2439" s="15" t="str">
        <f t="shared" ref="A2439:A2443" si="386">if(OR(G2439="Secondary Relay",G2439="Prime Relay"),F2439,join("",if(B2439="East Rim","E",if(B2439="South Rim","S",if(B2439="West Rim","W","N"))),C2439,D2439,":",E2439,if(F2439="S","",F2439)))</f>
        <v>S16:5a</v>
      </c>
      <c r="B2439" s="15" t="s">
        <v>1086</v>
      </c>
      <c r="C2439" s="15">
        <v>1.0</v>
      </c>
      <c r="D2439" s="15">
        <v>6.0</v>
      </c>
      <c r="E2439" s="15">
        <v>5.0</v>
      </c>
      <c r="F2439" s="8" t="s">
        <v>6</v>
      </c>
      <c r="G2439" s="8" t="s">
        <v>23</v>
      </c>
      <c r="H2439" s="15" t="s">
        <v>87</v>
      </c>
      <c r="I2439" t="s">
        <v>451</v>
      </c>
      <c r="J2439" s="16">
        <v>0.0</v>
      </c>
      <c r="K2439" s="21">
        <v>59.0</v>
      </c>
      <c r="L2439" s="21">
        <v>-6.0</v>
      </c>
      <c r="M2439" s="21">
        <v>25.0</v>
      </c>
      <c r="N2439" s="18">
        <v>0.8</v>
      </c>
      <c r="O2439" s="13" t="s">
        <v>567</v>
      </c>
      <c r="P2439" s="5" t="s">
        <v>311</v>
      </c>
      <c r="Q2439" s="5" t="s">
        <v>276</v>
      </c>
      <c r="R2439" s="5" t="s">
        <v>47</v>
      </c>
      <c r="S2439" s="5" t="s">
        <v>57</v>
      </c>
      <c r="T2439" s="5" t="s">
        <v>26</v>
      </c>
      <c r="U2439" s="5" t="s">
        <v>37</v>
      </c>
    </row>
    <row r="2440" hidden="1">
      <c r="A2440" s="15" t="str">
        <f t="shared" si="386"/>
        <v>S16:5b</v>
      </c>
      <c r="B2440" s="15" t="s">
        <v>1086</v>
      </c>
      <c r="C2440" s="15">
        <v>1.0</v>
      </c>
      <c r="D2440" s="15">
        <v>6.0</v>
      </c>
      <c r="E2440" s="15">
        <v>5.0</v>
      </c>
      <c r="F2440" s="8" t="s">
        <v>7</v>
      </c>
      <c r="G2440" s="8" t="s">
        <v>24</v>
      </c>
      <c r="H2440" s="15" t="s">
        <v>285</v>
      </c>
      <c r="I2440" t="s">
        <v>1211</v>
      </c>
      <c r="J2440" s="16">
        <v>1.0</v>
      </c>
      <c r="K2440" s="21">
        <v>23.0</v>
      </c>
      <c r="L2440" s="21">
        <v>6.0</v>
      </c>
      <c r="M2440" s="21">
        <v>13.0</v>
      </c>
      <c r="N2440" s="18">
        <v>0.25</v>
      </c>
      <c r="O2440" s="13" t="s">
        <v>290</v>
      </c>
      <c r="P2440" s="5" t="s">
        <v>37</v>
      </c>
      <c r="Q2440" s="5" t="s">
        <v>276</v>
      </c>
      <c r="R2440" s="5" t="s">
        <v>57</v>
      </c>
      <c r="S2440" s="5" t="s">
        <v>276</v>
      </c>
      <c r="T2440" s="5" t="s">
        <v>26</v>
      </c>
      <c r="U2440" s="5" t="s">
        <v>26</v>
      </c>
    </row>
    <row r="2441" hidden="1">
      <c r="A2441" s="15" t="str">
        <f t="shared" si="386"/>
        <v>S16:5c</v>
      </c>
      <c r="B2441" s="15" t="s">
        <v>1086</v>
      </c>
      <c r="C2441" s="15">
        <v>1.0</v>
      </c>
      <c r="D2441" s="15">
        <v>6.0</v>
      </c>
      <c r="E2441" s="15">
        <v>5.0</v>
      </c>
      <c r="F2441" s="8" t="s">
        <v>8</v>
      </c>
      <c r="G2441" s="8" t="s">
        <v>24</v>
      </c>
      <c r="H2441" s="15" t="s">
        <v>317</v>
      </c>
      <c r="I2441" t="s">
        <v>745</v>
      </c>
      <c r="J2441" s="16">
        <v>1.0</v>
      </c>
      <c r="K2441" s="21">
        <v>-3.0</v>
      </c>
      <c r="L2441" s="21">
        <v>-8.0</v>
      </c>
      <c r="M2441" s="21">
        <v>-8.0</v>
      </c>
      <c r="N2441" s="18">
        <v>0.3</v>
      </c>
      <c r="O2441" s="13" t="s">
        <v>282</v>
      </c>
      <c r="P2441" s="5" t="s">
        <v>57</v>
      </c>
      <c r="Q2441" s="5" t="s">
        <v>57</v>
      </c>
      <c r="R2441" s="5" t="s">
        <v>47</v>
      </c>
      <c r="S2441" s="5" t="s">
        <v>37</v>
      </c>
      <c r="T2441" s="5" t="s">
        <v>26</v>
      </c>
      <c r="U2441" s="5" t="s">
        <v>26</v>
      </c>
    </row>
    <row r="2442" hidden="1">
      <c r="A2442" s="15" t="str">
        <f t="shared" si="386"/>
        <v>S16:5d</v>
      </c>
      <c r="B2442" s="15" t="s">
        <v>1086</v>
      </c>
      <c r="C2442" s="15">
        <v>1.0</v>
      </c>
      <c r="D2442" s="15">
        <v>6.0</v>
      </c>
      <c r="E2442" s="15">
        <v>5.0</v>
      </c>
      <c r="F2442" s="8" t="s">
        <v>9</v>
      </c>
      <c r="G2442" s="8" t="s">
        <v>22</v>
      </c>
      <c r="H2442" s="15" t="s">
        <v>91</v>
      </c>
      <c r="I2442" t="s">
        <v>1212</v>
      </c>
      <c r="J2442" s="16">
        <v>19.0</v>
      </c>
      <c r="K2442" s="21">
        <v>-218.0</v>
      </c>
      <c r="L2442" s="21">
        <v>-220.0</v>
      </c>
      <c r="M2442" s="21">
        <v>-221.0</v>
      </c>
      <c r="N2442" s="18" t="s">
        <v>26</v>
      </c>
      <c r="O2442" s="13" t="s">
        <v>293</v>
      </c>
      <c r="P2442" s="5" t="s">
        <v>276</v>
      </c>
      <c r="Q2442" s="5" t="s">
        <v>26</v>
      </c>
      <c r="R2442" s="5" t="s">
        <v>57</v>
      </c>
      <c r="S2442" s="5" t="s">
        <v>57</v>
      </c>
      <c r="T2442" s="5" t="s">
        <v>26</v>
      </c>
      <c r="U2442" s="5" t="s">
        <v>26</v>
      </c>
    </row>
    <row r="2443" hidden="1">
      <c r="A2443" s="15" t="str">
        <f t="shared" si="386"/>
        <v>S16:5e</v>
      </c>
      <c r="B2443" s="15" t="s">
        <v>1086</v>
      </c>
      <c r="C2443" s="15">
        <v>1.0</v>
      </c>
      <c r="D2443" s="15">
        <v>6.0</v>
      </c>
      <c r="E2443" s="15">
        <v>5.0</v>
      </c>
      <c r="F2443" s="8" t="s">
        <v>10</v>
      </c>
      <c r="G2443" s="8" t="s">
        <v>22</v>
      </c>
      <c r="H2443" s="15" t="s">
        <v>93</v>
      </c>
      <c r="I2443" t="s">
        <v>1102</v>
      </c>
      <c r="J2443" s="16">
        <v>4.0</v>
      </c>
      <c r="K2443" s="21">
        <v>-220.0</v>
      </c>
      <c r="L2443" s="21">
        <v>-230.0</v>
      </c>
      <c r="M2443" s="21">
        <v>-224.0</v>
      </c>
      <c r="N2443" s="18" t="s">
        <v>26</v>
      </c>
      <c r="O2443" s="13" t="s">
        <v>313</v>
      </c>
      <c r="P2443" s="5" t="s">
        <v>57</v>
      </c>
      <c r="Q2443" s="5" t="s">
        <v>276</v>
      </c>
      <c r="R2443" s="5" t="s">
        <v>57</v>
      </c>
      <c r="S2443" s="5" t="s">
        <v>37</v>
      </c>
      <c r="T2443" s="5" t="s">
        <v>26</v>
      </c>
      <c r="U2443" s="5" t="s">
        <v>26</v>
      </c>
    </row>
    <row r="2444" hidden="1">
      <c r="A2444" s="15" t="str">
        <f>if(OR(G2444="Secondary Relay",G2444="Prime Relay",G2444="Citadel Class Relay"),F2444,join("",if(B2444="East Rim","E",if(B2444="South Rim","S",if(B2444="West Rim","W","N"))),C2444,D2444,":",E2444,if(F2444="S","",F2444)))</f>
        <v>S16:5</v>
      </c>
      <c r="B2444" s="15" t="s">
        <v>1086</v>
      </c>
      <c r="C2444" s="15">
        <v>1.0</v>
      </c>
      <c r="D2444" s="15">
        <v>6.0</v>
      </c>
      <c r="E2444" s="15">
        <v>5.0</v>
      </c>
      <c r="F2444" s="8" t="s">
        <v>302</v>
      </c>
      <c r="G2444" s="8" t="s">
        <v>303</v>
      </c>
      <c r="H2444" s="15" t="s">
        <v>443</v>
      </c>
      <c r="I2444" s="8" t="s">
        <v>1213</v>
      </c>
      <c r="J2444" s="16"/>
      <c r="K2444" s="21"/>
      <c r="L2444" s="21"/>
      <c r="M2444" s="21"/>
      <c r="N2444" s="18"/>
      <c r="O2444" s="13"/>
      <c r="P2444" s="5" t="s">
        <v>47</v>
      </c>
      <c r="Q2444" s="5" t="s">
        <v>57</v>
      </c>
      <c r="R2444" s="5" t="s">
        <v>47</v>
      </c>
      <c r="S2444" s="5" t="s">
        <v>26</v>
      </c>
      <c r="T2444" s="5" t="s">
        <v>47</v>
      </c>
      <c r="U2444" s="5" t="s">
        <v>26</v>
      </c>
    </row>
    <row r="2445" hidden="1">
      <c r="A2445" s="15" t="str">
        <f>if(OR(G2445="Secondary Relay",G2445="Prime Relay"),F2445,join("",if(B2445="East Rim","E",if(B2445="South Rim","S",if(B2445="West Rim","W","N"))),C2445,D2445,":",E2445,if(F2445="S","",F2445)))</f>
        <v>S16:6a</v>
      </c>
      <c r="B2445" s="15" t="s">
        <v>1086</v>
      </c>
      <c r="C2445" s="15">
        <v>1.0</v>
      </c>
      <c r="D2445" s="15">
        <v>6.0</v>
      </c>
      <c r="E2445" s="15">
        <v>6.0</v>
      </c>
      <c r="F2445" s="8" t="s">
        <v>6</v>
      </c>
      <c r="G2445" s="8" t="s">
        <v>22</v>
      </c>
      <c r="H2445" s="15" t="s">
        <v>90</v>
      </c>
      <c r="I2445" t="s">
        <v>1214</v>
      </c>
      <c r="J2445" s="16">
        <v>14.0</v>
      </c>
      <c r="K2445" s="21">
        <v>-144.0</v>
      </c>
      <c r="L2445" s="21">
        <v>-186.0</v>
      </c>
      <c r="M2445" s="21">
        <v>-166.0</v>
      </c>
      <c r="N2445" s="18" t="s">
        <v>26</v>
      </c>
      <c r="O2445" s="13" t="s">
        <v>287</v>
      </c>
      <c r="P2445" s="5" t="s">
        <v>57</v>
      </c>
      <c r="Q2445" s="5" t="s">
        <v>57</v>
      </c>
      <c r="R2445" s="5" t="s">
        <v>311</v>
      </c>
      <c r="S2445" s="5" t="s">
        <v>26</v>
      </c>
      <c r="T2445" s="5" t="s">
        <v>47</v>
      </c>
      <c r="U2445" s="5" t="s">
        <v>47</v>
      </c>
    </row>
    <row r="2446" hidden="1">
      <c r="A2446" s="15" t="str">
        <f>if(OR(G2446="Secondary Relay",G2446="Prime Relay",G2446="Citadel Class Relay"),F2446,join("",if(B2446="East Rim","E",if(B2446="South Rim","S",if(B2446="West Rim","W","N"))),C2446,D2446,":",E2446,if(F2446="S","",F2446)))</f>
        <v>S16:6</v>
      </c>
      <c r="B2446" s="15" t="s">
        <v>1086</v>
      </c>
      <c r="C2446" s="15">
        <v>1.0</v>
      </c>
      <c r="D2446" s="15">
        <v>6.0</v>
      </c>
      <c r="E2446" s="15">
        <v>6.0</v>
      </c>
      <c r="F2446" s="8" t="s">
        <v>302</v>
      </c>
      <c r="G2446" s="8" t="s">
        <v>303</v>
      </c>
      <c r="H2446" s="15" t="s">
        <v>278</v>
      </c>
      <c r="I2446" s="8" t="s">
        <v>474</v>
      </c>
      <c r="J2446" s="16"/>
      <c r="K2446" s="21"/>
      <c r="L2446" s="21"/>
      <c r="M2446" s="21"/>
      <c r="N2446" s="18"/>
      <c r="O2446" s="13"/>
      <c r="P2446" s="5" t="s">
        <v>276</v>
      </c>
      <c r="Q2446" s="5" t="s">
        <v>47</v>
      </c>
      <c r="R2446" s="5" t="s">
        <v>57</v>
      </c>
      <c r="S2446" s="5" t="s">
        <v>26</v>
      </c>
      <c r="T2446" s="5" t="s">
        <v>47</v>
      </c>
      <c r="U2446" s="5" t="s">
        <v>26</v>
      </c>
    </row>
    <row r="2447" hidden="1">
      <c r="A2447" s="15" t="str">
        <f t="shared" ref="A2447:A2449" si="387">if(OR(G2447="Secondary Relay",G2447="Prime Relay"),F2447,join("",if(B2447="East Rim","E",if(B2447="South Rim","S",if(B2447="West Rim","W","N"))),C2447,D2447,":",E2447,if(F2447="S","",F2447)))</f>
        <v>S16:7a</v>
      </c>
      <c r="B2447" s="15" t="s">
        <v>1086</v>
      </c>
      <c r="C2447" s="15">
        <v>1.0</v>
      </c>
      <c r="D2447" s="15">
        <v>6.0</v>
      </c>
      <c r="E2447" s="15">
        <v>7.0</v>
      </c>
      <c r="F2447" s="8" t="s">
        <v>6</v>
      </c>
      <c r="G2447" s="8" t="s">
        <v>22</v>
      </c>
      <c r="H2447" s="15" t="s">
        <v>92</v>
      </c>
      <c r="I2447" t="s">
        <v>355</v>
      </c>
      <c r="J2447" s="16">
        <v>0.0</v>
      </c>
      <c r="K2447" s="21">
        <v>-4.0</v>
      </c>
      <c r="L2447" s="21">
        <v>-30.0</v>
      </c>
      <c r="M2447" s="21">
        <v>-19.0</v>
      </c>
      <c r="N2447" s="18" t="s">
        <v>26</v>
      </c>
      <c r="O2447" s="13" t="s">
        <v>310</v>
      </c>
      <c r="P2447" s="5" t="s">
        <v>276</v>
      </c>
      <c r="Q2447" s="5" t="s">
        <v>276</v>
      </c>
      <c r="R2447" s="5" t="s">
        <v>57</v>
      </c>
      <c r="S2447" s="5" t="s">
        <v>47</v>
      </c>
      <c r="T2447" s="5" t="s">
        <v>26</v>
      </c>
      <c r="U2447" s="5" t="s">
        <v>26</v>
      </c>
    </row>
    <row r="2448" hidden="1">
      <c r="A2448" s="15" t="str">
        <f t="shared" si="387"/>
        <v>S16:7b</v>
      </c>
      <c r="B2448" s="15" t="s">
        <v>1086</v>
      </c>
      <c r="C2448" s="15">
        <v>1.0</v>
      </c>
      <c r="D2448" s="15">
        <v>6.0</v>
      </c>
      <c r="E2448" s="15">
        <v>7.0</v>
      </c>
      <c r="F2448" s="8" t="s">
        <v>7</v>
      </c>
      <c r="G2448" s="8" t="s">
        <v>23</v>
      </c>
      <c r="H2448" s="15" t="s">
        <v>92</v>
      </c>
      <c r="I2448" t="s">
        <v>309</v>
      </c>
      <c r="J2448" s="16">
        <v>2.0</v>
      </c>
      <c r="K2448" s="21">
        <v>-215.0</v>
      </c>
      <c r="L2448" s="21">
        <v>-250.0</v>
      </c>
      <c r="M2448" s="21">
        <v>-233.0</v>
      </c>
      <c r="N2448" s="18" t="s">
        <v>281</v>
      </c>
      <c r="O2448" s="13" t="s">
        <v>284</v>
      </c>
      <c r="P2448" s="5" t="s">
        <v>37</v>
      </c>
      <c r="Q2448" s="5" t="s">
        <v>276</v>
      </c>
      <c r="R2448" s="5" t="s">
        <v>57</v>
      </c>
      <c r="S2448" s="5" t="s">
        <v>26</v>
      </c>
      <c r="T2448" s="5" t="s">
        <v>26</v>
      </c>
      <c r="U2448" s="5" t="s">
        <v>26</v>
      </c>
    </row>
    <row r="2449" hidden="1">
      <c r="A2449" s="15" t="str">
        <f t="shared" si="387"/>
        <v>S16:7c</v>
      </c>
      <c r="B2449" s="15" t="s">
        <v>1086</v>
      </c>
      <c r="C2449" s="15">
        <v>1.0</v>
      </c>
      <c r="D2449" s="15">
        <v>6.0</v>
      </c>
      <c r="E2449" s="15">
        <v>7.0</v>
      </c>
      <c r="F2449" s="8" t="s">
        <v>8</v>
      </c>
      <c r="G2449" s="8" t="s">
        <v>22</v>
      </c>
      <c r="H2449" s="15" t="s">
        <v>90</v>
      </c>
      <c r="I2449" t="s">
        <v>1215</v>
      </c>
      <c r="J2449" s="16">
        <v>1.0</v>
      </c>
      <c r="K2449" s="21">
        <v>-228.0</v>
      </c>
      <c r="L2449" s="21">
        <v>-231.0</v>
      </c>
      <c r="M2449" s="21">
        <v>-231.0</v>
      </c>
      <c r="N2449" s="18" t="s">
        <v>26</v>
      </c>
      <c r="O2449" s="13" t="s">
        <v>293</v>
      </c>
      <c r="P2449" s="5" t="s">
        <v>57</v>
      </c>
      <c r="Q2449" s="5" t="s">
        <v>276</v>
      </c>
      <c r="R2449" s="5" t="s">
        <v>57</v>
      </c>
      <c r="S2449" s="5" t="s">
        <v>37</v>
      </c>
      <c r="T2449" s="5" t="s">
        <v>37</v>
      </c>
      <c r="U2449" s="5" t="s">
        <v>26</v>
      </c>
    </row>
    <row r="2450" hidden="1">
      <c r="A2450" s="15" t="str">
        <f>if(OR(G2450="Secondary Relay",G2450="Prime Relay",G2450="Citadel Class Relay"),F2450,join("",if(B2450="East Rim","E",if(B2450="South Rim","S",if(B2450="West Rim","W","N"))),C2450,D2450,":",E2450,if(F2450="S","",F2450)))</f>
        <v>S16:7</v>
      </c>
      <c r="B2450" s="15" t="s">
        <v>1086</v>
      </c>
      <c r="C2450" s="15">
        <v>1.0</v>
      </c>
      <c r="D2450" s="15">
        <v>6.0</v>
      </c>
      <c r="E2450" s="15">
        <v>7.0</v>
      </c>
      <c r="F2450" s="8" t="s">
        <v>302</v>
      </c>
      <c r="G2450" s="8" t="s">
        <v>303</v>
      </c>
      <c r="H2450" s="15" t="s">
        <v>278</v>
      </c>
      <c r="I2450" s="8" t="s">
        <v>432</v>
      </c>
      <c r="J2450" s="16"/>
      <c r="K2450" s="21"/>
      <c r="L2450" s="21"/>
      <c r="M2450" s="21"/>
      <c r="N2450" s="18"/>
      <c r="O2450" s="13"/>
      <c r="P2450" s="5" t="s">
        <v>57</v>
      </c>
      <c r="Q2450" s="5" t="s">
        <v>37</v>
      </c>
      <c r="R2450" s="5" t="s">
        <v>57</v>
      </c>
      <c r="S2450" s="5" t="s">
        <v>47</v>
      </c>
      <c r="T2450" s="5" t="s">
        <v>26</v>
      </c>
      <c r="U2450" s="5" t="s">
        <v>57</v>
      </c>
    </row>
    <row r="2451" hidden="1">
      <c r="A2451" s="15" t="str">
        <f t="shared" ref="A2451:A2453" si="388">if(OR(G2451="Secondary Relay",G2451="Prime Relay"),F2451,join("",if(B2451="East Rim","E",if(B2451="South Rim","S",if(B2451="West Rim","W","N"))),C2451,D2451,":",E2451,if(F2451="S","",F2451)))</f>
        <v>S16:8a</v>
      </c>
      <c r="B2451" s="15" t="s">
        <v>1086</v>
      </c>
      <c r="C2451" s="15">
        <v>1.0</v>
      </c>
      <c r="D2451" s="15">
        <v>6.0</v>
      </c>
      <c r="E2451" s="15">
        <v>8.0</v>
      </c>
      <c r="F2451" s="8" t="s">
        <v>6</v>
      </c>
      <c r="G2451" s="8" t="s">
        <v>23</v>
      </c>
      <c r="H2451" s="15" t="s">
        <v>285</v>
      </c>
      <c r="I2451" t="s">
        <v>497</v>
      </c>
      <c r="J2451" s="16">
        <v>0.0</v>
      </c>
      <c r="K2451" s="21">
        <v>933.0</v>
      </c>
      <c r="L2451" s="21">
        <v>868.0</v>
      </c>
      <c r="M2451" s="21">
        <v>901.0</v>
      </c>
      <c r="N2451" s="18" t="s">
        <v>26</v>
      </c>
      <c r="O2451" s="13" t="s">
        <v>275</v>
      </c>
      <c r="P2451" s="5" t="s">
        <v>57</v>
      </c>
      <c r="Q2451" s="5" t="s">
        <v>276</v>
      </c>
      <c r="R2451" s="5" t="s">
        <v>57</v>
      </c>
      <c r="S2451" s="5" t="s">
        <v>26</v>
      </c>
      <c r="T2451" s="5" t="s">
        <v>37</v>
      </c>
      <c r="U2451" s="5" t="s">
        <v>26</v>
      </c>
    </row>
    <row r="2452" hidden="1">
      <c r="A2452" s="15" t="str">
        <f t="shared" si="388"/>
        <v>S16:8b</v>
      </c>
      <c r="B2452" s="15" t="s">
        <v>1086</v>
      </c>
      <c r="C2452" s="15">
        <v>1.0</v>
      </c>
      <c r="D2452" s="15">
        <v>6.0</v>
      </c>
      <c r="E2452" s="15">
        <v>8.0</v>
      </c>
      <c r="F2452" s="8" t="s">
        <v>7</v>
      </c>
      <c r="G2452" s="8" t="s">
        <v>24</v>
      </c>
      <c r="H2452" s="15" t="s">
        <v>318</v>
      </c>
      <c r="I2452" t="s">
        <v>991</v>
      </c>
      <c r="J2452" s="16">
        <v>2.0</v>
      </c>
      <c r="K2452" s="21">
        <v>-8.0</v>
      </c>
      <c r="L2452" s="21">
        <v>-10.0</v>
      </c>
      <c r="M2452" s="21">
        <v>-8.0</v>
      </c>
      <c r="N2452" s="18">
        <v>0.41</v>
      </c>
      <c r="O2452" s="13" t="s">
        <v>325</v>
      </c>
      <c r="P2452" s="5" t="s">
        <v>311</v>
      </c>
      <c r="Q2452" s="5" t="s">
        <v>57</v>
      </c>
      <c r="R2452" s="5" t="s">
        <v>47</v>
      </c>
      <c r="S2452" s="5" t="s">
        <v>26</v>
      </c>
      <c r="T2452" s="5" t="s">
        <v>26</v>
      </c>
      <c r="U2452" s="5" t="s">
        <v>37</v>
      </c>
    </row>
    <row r="2453" hidden="1">
      <c r="A2453" s="15" t="str">
        <f t="shared" si="388"/>
        <v>S16:8c</v>
      </c>
      <c r="B2453" s="15" t="s">
        <v>1086</v>
      </c>
      <c r="C2453" s="15">
        <v>1.0</v>
      </c>
      <c r="D2453" s="15">
        <v>6.0</v>
      </c>
      <c r="E2453" s="15">
        <v>8.0</v>
      </c>
      <c r="F2453" s="8" t="s">
        <v>8</v>
      </c>
      <c r="G2453" s="8" t="s">
        <v>22</v>
      </c>
      <c r="H2453" s="15" t="s">
        <v>91</v>
      </c>
      <c r="I2453" t="s">
        <v>1216</v>
      </c>
      <c r="J2453" s="16">
        <v>16.0</v>
      </c>
      <c r="K2453" s="21">
        <v>-138.0</v>
      </c>
      <c r="L2453" s="21">
        <v>-157.0</v>
      </c>
      <c r="M2453" s="21">
        <v>-147.0</v>
      </c>
      <c r="N2453" s="18" t="s">
        <v>26</v>
      </c>
      <c r="O2453" s="13" t="s">
        <v>386</v>
      </c>
      <c r="P2453" s="5" t="s">
        <v>47</v>
      </c>
      <c r="Q2453" s="5" t="s">
        <v>311</v>
      </c>
      <c r="R2453" s="5" t="s">
        <v>57</v>
      </c>
      <c r="S2453" s="5" t="s">
        <v>47</v>
      </c>
      <c r="T2453" s="5" t="s">
        <v>37</v>
      </c>
      <c r="U2453" s="5" t="s">
        <v>26</v>
      </c>
    </row>
    <row r="2454" hidden="1">
      <c r="A2454" s="15" t="str">
        <f>if(OR(G2454="Secondary Relay",G2454="Prime Relay",G2454="Citadel Class Relay"),F2454,join("",if(B2454="East Rim","E",if(B2454="South Rim","S",if(B2454="West Rim","W","N"))),C2454,D2454,":",E2454,if(F2454="S","",F2454)))</f>
        <v>S16:8</v>
      </c>
      <c r="B2454" s="15" t="s">
        <v>1086</v>
      </c>
      <c r="C2454" s="15">
        <v>1.0</v>
      </c>
      <c r="D2454" s="15">
        <v>6.0</v>
      </c>
      <c r="E2454" s="15">
        <v>8.0</v>
      </c>
      <c r="F2454" s="8" t="s">
        <v>302</v>
      </c>
      <c r="G2454" s="8" t="s">
        <v>303</v>
      </c>
      <c r="H2454" s="15" t="s">
        <v>278</v>
      </c>
      <c r="I2454" s="8" t="s">
        <v>474</v>
      </c>
      <c r="J2454" s="16"/>
      <c r="K2454" s="21"/>
      <c r="L2454" s="21"/>
      <c r="M2454" s="21"/>
      <c r="N2454" s="18"/>
      <c r="O2454" s="13"/>
      <c r="P2454" s="5" t="s">
        <v>311</v>
      </c>
      <c r="Q2454" s="5" t="s">
        <v>57</v>
      </c>
      <c r="R2454" s="5" t="s">
        <v>57</v>
      </c>
      <c r="S2454" s="5" t="s">
        <v>57</v>
      </c>
      <c r="T2454" s="5" t="s">
        <v>26</v>
      </c>
      <c r="U2454" s="5" t="s">
        <v>26</v>
      </c>
    </row>
    <row r="2455" hidden="1">
      <c r="A2455" s="15" t="str">
        <f t="shared" ref="A2455:A2457" si="389">if(OR(G2455="Secondary Relay",G2455="Prime Relay"),F2455,join("",if(B2455="East Rim","E",if(B2455="South Rim","S",if(B2455="West Rim","W","N"))),C2455,D2455,":",E2455,if(F2455="S","",F2455)))</f>
        <v>S16:9a</v>
      </c>
      <c r="B2455" s="15" t="s">
        <v>1086</v>
      </c>
      <c r="C2455" s="15">
        <v>1.0</v>
      </c>
      <c r="D2455" s="15">
        <v>6.0</v>
      </c>
      <c r="E2455" s="15">
        <v>9.0</v>
      </c>
      <c r="F2455" s="8" t="s">
        <v>6</v>
      </c>
      <c r="G2455" s="8" t="s">
        <v>23</v>
      </c>
      <c r="H2455" s="15" t="s">
        <v>278</v>
      </c>
      <c r="I2455" t="s">
        <v>702</v>
      </c>
      <c r="J2455" s="16">
        <v>0.0</v>
      </c>
      <c r="K2455" s="21">
        <v>602.0</v>
      </c>
      <c r="L2455" s="21">
        <v>571.0</v>
      </c>
      <c r="M2455" s="21">
        <v>586.0</v>
      </c>
      <c r="N2455" s="18" t="s">
        <v>26</v>
      </c>
      <c r="O2455" s="13" t="s">
        <v>1016</v>
      </c>
      <c r="P2455" s="5" t="s">
        <v>37</v>
      </c>
      <c r="Q2455" s="5" t="s">
        <v>57</v>
      </c>
      <c r="R2455" s="5" t="s">
        <v>276</v>
      </c>
      <c r="S2455" s="5" t="s">
        <v>37</v>
      </c>
      <c r="T2455" s="5" t="s">
        <v>26</v>
      </c>
      <c r="U2455" s="5" t="s">
        <v>26</v>
      </c>
    </row>
    <row r="2456" hidden="1">
      <c r="A2456" s="15" t="str">
        <f t="shared" si="389"/>
        <v>S16:9b</v>
      </c>
      <c r="B2456" s="15" t="s">
        <v>1086</v>
      </c>
      <c r="C2456" s="15">
        <v>1.0</v>
      </c>
      <c r="D2456" s="15">
        <v>6.0</v>
      </c>
      <c r="E2456" s="15">
        <v>9.0</v>
      </c>
      <c r="F2456" s="8" t="s">
        <v>7</v>
      </c>
      <c r="G2456" s="8" t="s">
        <v>23</v>
      </c>
      <c r="H2456" s="15" t="s">
        <v>291</v>
      </c>
      <c r="I2456" t="s">
        <v>371</v>
      </c>
      <c r="J2456" s="16">
        <v>1.0</v>
      </c>
      <c r="K2456" s="21">
        <v>29.0</v>
      </c>
      <c r="L2456" s="21">
        <v>-9.0</v>
      </c>
      <c r="M2456" s="21">
        <v>10.0</v>
      </c>
      <c r="N2456" s="18" t="s">
        <v>26</v>
      </c>
      <c r="O2456" s="13" t="s">
        <v>426</v>
      </c>
      <c r="P2456" s="5" t="s">
        <v>57</v>
      </c>
      <c r="Q2456" s="5" t="s">
        <v>57</v>
      </c>
      <c r="R2456" s="5" t="s">
        <v>57</v>
      </c>
      <c r="S2456" s="5" t="s">
        <v>37</v>
      </c>
      <c r="T2456" s="5" t="s">
        <v>37</v>
      </c>
      <c r="U2456" s="5" t="s">
        <v>37</v>
      </c>
    </row>
    <row r="2457" hidden="1">
      <c r="A2457" s="15" t="str">
        <f t="shared" si="389"/>
        <v>S16:9c</v>
      </c>
      <c r="B2457" s="15" t="s">
        <v>1086</v>
      </c>
      <c r="C2457" s="15">
        <v>1.0</v>
      </c>
      <c r="D2457" s="15">
        <v>6.0</v>
      </c>
      <c r="E2457" s="15">
        <v>9.0</v>
      </c>
      <c r="F2457" s="8" t="s">
        <v>8</v>
      </c>
      <c r="G2457" s="8" t="s">
        <v>22</v>
      </c>
      <c r="H2457" s="15" t="s">
        <v>92</v>
      </c>
      <c r="I2457" t="s">
        <v>274</v>
      </c>
      <c r="J2457" s="16">
        <v>4.0</v>
      </c>
      <c r="K2457" s="21">
        <v>-36.0</v>
      </c>
      <c r="L2457" s="21">
        <v>-69.0</v>
      </c>
      <c r="M2457" s="21">
        <v>-51.0</v>
      </c>
      <c r="N2457" s="18" t="s">
        <v>26</v>
      </c>
      <c r="O2457" s="13" t="s">
        <v>315</v>
      </c>
      <c r="P2457" s="5" t="s">
        <v>57</v>
      </c>
      <c r="Q2457" s="5" t="s">
        <v>47</v>
      </c>
      <c r="R2457" s="5" t="s">
        <v>57</v>
      </c>
      <c r="S2457" s="5" t="s">
        <v>47</v>
      </c>
      <c r="T2457" s="5" t="s">
        <v>26</v>
      </c>
      <c r="U2457" s="5" t="s">
        <v>37</v>
      </c>
    </row>
    <row r="2458" hidden="1">
      <c r="A2458" s="15" t="str">
        <f>if(OR(G2458="Secondary Relay",G2458="Prime Relay",G2458="Citadel Class Relay"),F2458,join("",if(B2458="East Rim","E",if(B2458="South Rim","S",if(B2458="West Rim","W","N"))),C2458,D2458,":",E2458,if(F2458="S","",F2458)))</f>
        <v>S16:9</v>
      </c>
      <c r="B2458" s="15" t="s">
        <v>1086</v>
      </c>
      <c r="C2458" s="15">
        <v>1.0</v>
      </c>
      <c r="D2458" s="15">
        <v>6.0</v>
      </c>
      <c r="E2458" s="15">
        <v>9.0</v>
      </c>
      <c r="F2458" s="8" t="s">
        <v>302</v>
      </c>
      <c r="G2458" s="8" t="s">
        <v>303</v>
      </c>
      <c r="H2458" s="15" t="s">
        <v>278</v>
      </c>
      <c r="I2458" s="8" t="s">
        <v>651</v>
      </c>
      <c r="J2458" s="16"/>
      <c r="K2458" s="21"/>
      <c r="L2458" s="21"/>
      <c r="M2458" s="21"/>
      <c r="N2458" s="18"/>
      <c r="O2458" s="13"/>
      <c r="P2458" s="5" t="s">
        <v>47</v>
      </c>
      <c r="Q2458" s="5" t="s">
        <v>311</v>
      </c>
      <c r="R2458" s="5" t="s">
        <v>57</v>
      </c>
      <c r="S2458" s="5" t="s">
        <v>57</v>
      </c>
      <c r="T2458" s="5" t="s">
        <v>47</v>
      </c>
      <c r="U2458" s="5" t="s">
        <v>47</v>
      </c>
    </row>
    <row r="2459" hidden="1">
      <c r="A2459" s="15" t="str">
        <f t="shared" ref="A2459:A2461" si="390">if(OR(G2459="Secondary Relay",G2459="Prime Relay"),F2459,join("",if(B2459="East Rim","E",if(B2459="South Rim","S",if(B2459="West Rim","W","N"))),C2459,D2459,":",E2459,if(F2459="S","",F2459)))</f>
        <v>S17:0a</v>
      </c>
      <c r="B2459" s="15" t="s">
        <v>1086</v>
      </c>
      <c r="C2459" s="15">
        <v>1.0</v>
      </c>
      <c r="D2459" s="15">
        <v>7.0</v>
      </c>
      <c r="E2459" s="15">
        <v>0.0</v>
      </c>
      <c r="F2459" s="8" t="s">
        <v>6</v>
      </c>
      <c r="G2459" s="8" t="s">
        <v>23</v>
      </c>
      <c r="H2459" s="15" t="s">
        <v>93</v>
      </c>
      <c r="I2459" t="s">
        <v>991</v>
      </c>
      <c r="J2459" s="16">
        <v>1.0</v>
      </c>
      <c r="K2459" s="21">
        <v>52.0</v>
      </c>
      <c r="L2459" s="21">
        <v>-11.0</v>
      </c>
      <c r="M2459" s="21">
        <v>23.0</v>
      </c>
      <c r="N2459" s="18" t="s">
        <v>26</v>
      </c>
      <c r="O2459" s="13" t="s">
        <v>354</v>
      </c>
      <c r="P2459" s="5" t="s">
        <v>276</v>
      </c>
      <c r="Q2459" s="5" t="s">
        <v>47</v>
      </c>
      <c r="R2459" s="5" t="s">
        <v>57</v>
      </c>
      <c r="S2459" s="5" t="s">
        <v>37</v>
      </c>
      <c r="T2459" s="5" t="s">
        <v>37</v>
      </c>
      <c r="U2459" s="5" t="s">
        <v>26</v>
      </c>
    </row>
    <row r="2460" hidden="1">
      <c r="A2460" s="15" t="str">
        <f t="shared" si="390"/>
        <v>S17:0b</v>
      </c>
      <c r="B2460" s="15" t="s">
        <v>1086</v>
      </c>
      <c r="C2460" s="15">
        <v>1.0</v>
      </c>
      <c r="D2460" s="15">
        <v>7.0</v>
      </c>
      <c r="E2460" s="15">
        <v>0.0</v>
      </c>
      <c r="F2460" s="8" t="s">
        <v>7</v>
      </c>
      <c r="G2460" s="8" t="s">
        <v>22</v>
      </c>
      <c r="H2460" s="15" t="s">
        <v>93</v>
      </c>
      <c r="I2460" t="s">
        <v>1217</v>
      </c>
      <c r="J2460" s="16">
        <v>18.0</v>
      </c>
      <c r="K2460" s="21">
        <v>-82.0</v>
      </c>
      <c r="L2460" s="21">
        <v>-126.0</v>
      </c>
      <c r="M2460" s="21">
        <v>-104.0</v>
      </c>
      <c r="N2460" s="18" t="s">
        <v>26</v>
      </c>
      <c r="O2460" s="13" t="s">
        <v>329</v>
      </c>
      <c r="P2460" s="5" t="s">
        <v>276</v>
      </c>
      <c r="Q2460" s="5" t="s">
        <v>276</v>
      </c>
      <c r="R2460" s="5" t="s">
        <v>311</v>
      </c>
      <c r="S2460" s="5" t="s">
        <v>26</v>
      </c>
      <c r="T2460" s="5" t="s">
        <v>37</v>
      </c>
      <c r="U2460" s="5" t="s">
        <v>26</v>
      </c>
    </row>
    <row r="2461" hidden="1">
      <c r="A2461" s="15" t="str">
        <f t="shared" si="390"/>
        <v>S17:0c</v>
      </c>
      <c r="B2461" s="15" t="s">
        <v>1086</v>
      </c>
      <c r="C2461" s="15">
        <v>1.0</v>
      </c>
      <c r="D2461" s="15">
        <v>7.0</v>
      </c>
      <c r="E2461" s="15">
        <v>0.0</v>
      </c>
      <c r="F2461" s="8" t="s">
        <v>8</v>
      </c>
      <c r="G2461" s="8" t="s">
        <v>22</v>
      </c>
      <c r="H2461" s="15" t="s">
        <v>88</v>
      </c>
      <c r="I2461" t="s">
        <v>385</v>
      </c>
      <c r="J2461" s="16">
        <v>2.0</v>
      </c>
      <c r="K2461" s="21">
        <v>-89.0</v>
      </c>
      <c r="L2461" s="21">
        <v>-150.0</v>
      </c>
      <c r="M2461" s="21">
        <v>-122.0</v>
      </c>
      <c r="N2461" s="18" t="s">
        <v>26</v>
      </c>
      <c r="O2461" s="13" t="s">
        <v>313</v>
      </c>
      <c r="P2461" s="5" t="s">
        <v>57</v>
      </c>
      <c r="Q2461" s="5" t="s">
        <v>276</v>
      </c>
      <c r="R2461" s="5" t="s">
        <v>47</v>
      </c>
      <c r="S2461" s="5" t="s">
        <v>26</v>
      </c>
      <c r="T2461" s="5" t="s">
        <v>311</v>
      </c>
      <c r="U2461" s="5" t="s">
        <v>276</v>
      </c>
    </row>
    <row r="2462" hidden="1">
      <c r="A2462" s="15" t="str">
        <f t="shared" ref="A2462:A2463" si="391">if(OR(G2462="Secondary Relay",G2462="Prime Relay",G2462="Citadel Class Relay"),F2462,join("",if(B2462="East Rim","E",if(B2462="South Rim","S",if(B2462="West Rim","W","N"))),C2462,D2462,":",E2462,if(F2462="S","",F2462)))</f>
        <v>S17:0</v>
      </c>
      <c r="B2462" s="15" t="s">
        <v>1086</v>
      </c>
      <c r="C2462" s="15">
        <v>1.0</v>
      </c>
      <c r="D2462" s="15">
        <v>7.0</v>
      </c>
      <c r="E2462" s="15">
        <v>0.0</v>
      </c>
      <c r="F2462" s="8" t="s">
        <v>302</v>
      </c>
      <c r="G2462" s="8" t="s">
        <v>303</v>
      </c>
      <c r="H2462" s="15" t="s">
        <v>285</v>
      </c>
      <c r="I2462" s="8" t="s">
        <v>747</v>
      </c>
      <c r="J2462" s="16"/>
      <c r="K2462" s="21"/>
      <c r="L2462" s="21"/>
      <c r="M2462" s="21"/>
      <c r="N2462" s="18"/>
      <c r="O2462" s="13"/>
      <c r="P2462" s="5" t="s">
        <v>47</v>
      </c>
      <c r="Q2462" s="5" t="s">
        <v>57</v>
      </c>
      <c r="R2462" s="5" t="s">
        <v>57</v>
      </c>
      <c r="S2462" s="5" t="s">
        <v>57</v>
      </c>
      <c r="T2462" s="5" t="s">
        <v>37</v>
      </c>
      <c r="U2462" s="5" t="s">
        <v>311</v>
      </c>
    </row>
    <row r="2463" hidden="1">
      <c r="A2463" s="15" t="str">
        <f t="shared" si="391"/>
        <v>S17 Secondary Relay</v>
      </c>
      <c r="B2463" s="15" t="s">
        <v>1086</v>
      </c>
      <c r="C2463" s="15">
        <v>1.0</v>
      </c>
      <c r="D2463" s="15">
        <v>7.0</v>
      </c>
      <c r="E2463" s="15">
        <v>0.0</v>
      </c>
      <c r="F2463" s="8" t="s">
        <v>1218</v>
      </c>
      <c r="G2463" s="8" t="s">
        <v>300</v>
      </c>
      <c r="H2463" s="15"/>
      <c r="I2463" s="8"/>
      <c r="J2463" s="16"/>
      <c r="K2463" s="21"/>
      <c r="L2463" s="21"/>
      <c r="M2463" s="21"/>
      <c r="N2463" s="18"/>
      <c r="O2463" s="13"/>
      <c r="P2463" s="15"/>
      <c r="Q2463" s="15"/>
      <c r="R2463" s="15"/>
      <c r="S2463" s="15"/>
      <c r="T2463" s="15"/>
      <c r="U2463" s="15"/>
    </row>
    <row r="2464" hidden="1">
      <c r="A2464" s="15" t="str">
        <f t="shared" ref="A2464:A2466" si="392">if(OR(G2464="Secondary Relay",G2464="Prime Relay"),F2464,join("",if(B2464="East Rim","E",if(B2464="South Rim","S",if(B2464="West Rim","W","N"))),C2464,D2464,":",E2464,if(F2464="S","",F2464)))</f>
        <v>S17:1a</v>
      </c>
      <c r="B2464" s="15" t="s">
        <v>1086</v>
      </c>
      <c r="C2464" s="15">
        <v>1.0</v>
      </c>
      <c r="D2464" s="15">
        <v>7.0</v>
      </c>
      <c r="E2464" s="15">
        <v>1.0</v>
      </c>
      <c r="F2464" s="8" t="s">
        <v>6</v>
      </c>
      <c r="G2464" s="8" t="s">
        <v>23</v>
      </c>
      <c r="H2464" s="15" t="s">
        <v>88</v>
      </c>
      <c r="I2464" t="s">
        <v>1099</v>
      </c>
      <c r="J2464" s="16">
        <v>0.0</v>
      </c>
      <c r="K2464" s="21">
        <v>30.0</v>
      </c>
      <c r="L2464" s="21">
        <v>27.0</v>
      </c>
      <c r="M2464" s="21">
        <v>28.0</v>
      </c>
      <c r="N2464" s="18">
        <v>0.28</v>
      </c>
      <c r="O2464" s="13" t="s">
        <v>275</v>
      </c>
      <c r="P2464" s="5" t="s">
        <v>57</v>
      </c>
      <c r="Q2464" s="5" t="s">
        <v>311</v>
      </c>
      <c r="R2464" s="5" t="s">
        <v>57</v>
      </c>
      <c r="S2464" s="5" t="s">
        <v>47</v>
      </c>
      <c r="T2464" s="5" t="s">
        <v>37</v>
      </c>
      <c r="U2464" s="5" t="s">
        <v>26</v>
      </c>
    </row>
    <row r="2465" hidden="1">
      <c r="A2465" s="15" t="str">
        <f t="shared" si="392"/>
        <v>S17:1b</v>
      </c>
      <c r="B2465" s="15" t="s">
        <v>1086</v>
      </c>
      <c r="C2465" s="15">
        <v>1.0</v>
      </c>
      <c r="D2465" s="15">
        <v>7.0</v>
      </c>
      <c r="E2465" s="15">
        <v>1.0</v>
      </c>
      <c r="F2465" s="8" t="s">
        <v>7</v>
      </c>
      <c r="G2465" s="8" t="s">
        <v>22</v>
      </c>
      <c r="H2465" s="15" t="s">
        <v>89</v>
      </c>
      <c r="I2465" t="s">
        <v>456</v>
      </c>
      <c r="J2465" s="16">
        <v>6.0</v>
      </c>
      <c r="K2465" s="21">
        <v>-158.0</v>
      </c>
      <c r="L2465" s="21">
        <v>-182.0</v>
      </c>
      <c r="M2465" s="21">
        <v>-168.0</v>
      </c>
      <c r="N2465" s="18" t="s">
        <v>26</v>
      </c>
      <c r="O2465" s="13" t="s">
        <v>379</v>
      </c>
      <c r="P2465" s="5" t="s">
        <v>57</v>
      </c>
      <c r="Q2465" s="5" t="s">
        <v>276</v>
      </c>
      <c r="R2465" s="5" t="s">
        <v>57</v>
      </c>
      <c r="S2465" s="5" t="s">
        <v>26</v>
      </c>
      <c r="T2465" s="5" t="s">
        <v>26</v>
      </c>
      <c r="U2465" s="5" t="s">
        <v>47</v>
      </c>
    </row>
    <row r="2466" hidden="1">
      <c r="A2466" s="15" t="str">
        <f t="shared" si="392"/>
        <v>S17:1c</v>
      </c>
      <c r="B2466" s="15" t="s">
        <v>1086</v>
      </c>
      <c r="C2466" s="15">
        <v>1.0</v>
      </c>
      <c r="D2466" s="15">
        <v>7.0</v>
      </c>
      <c r="E2466" s="15">
        <v>1.0</v>
      </c>
      <c r="F2466" s="8" t="s">
        <v>8</v>
      </c>
      <c r="G2466" s="8" t="s">
        <v>22</v>
      </c>
      <c r="H2466" s="15" t="s">
        <v>91</v>
      </c>
      <c r="I2466" t="s">
        <v>1219</v>
      </c>
      <c r="J2466" s="16">
        <v>9.0</v>
      </c>
      <c r="K2466" s="21">
        <v>-239.0</v>
      </c>
      <c r="L2466" s="21">
        <v>-258.0</v>
      </c>
      <c r="M2466" s="21">
        <v>-249.0</v>
      </c>
      <c r="N2466" s="18" t="s">
        <v>26</v>
      </c>
      <c r="O2466" s="13" t="s">
        <v>313</v>
      </c>
      <c r="P2466" s="5" t="s">
        <v>57</v>
      </c>
      <c r="Q2466" s="5" t="s">
        <v>276</v>
      </c>
      <c r="R2466" s="5" t="s">
        <v>57</v>
      </c>
      <c r="S2466" s="5" t="s">
        <v>37</v>
      </c>
      <c r="T2466" s="5" t="s">
        <v>47</v>
      </c>
      <c r="U2466" s="5" t="s">
        <v>26</v>
      </c>
    </row>
    <row r="2467" hidden="1">
      <c r="A2467" s="15" t="str">
        <f>if(OR(G2467="Secondary Relay",G2467="Prime Relay",G2467="Citadel Class Relay"),F2467,join("",if(B2467="East Rim","E",if(B2467="South Rim","S",if(B2467="West Rim","W","N"))),C2467,D2467,":",E2467,if(F2467="S","",F2467)))</f>
        <v>S17:1</v>
      </c>
      <c r="B2467" s="15" t="s">
        <v>1086</v>
      </c>
      <c r="C2467" s="15">
        <v>1.0</v>
      </c>
      <c r="D2467" s="15">
        <v>7.0</v>
      </c>
      <c r="E2467" s="15">
        <v>1.0</v>
      </c>
      <c r="F2467" s="8" t="s">
        <v>302</v>
      </c>
      <c r="G2467" s="8" t="s">
        <v>303</v>
      </c>
      <c r="H2467" s="15" t="s">
        <v>278</v>
      </c>
      <c r="I2467" s="8" t="s">
        <v>529</v>
      </c>
      <c r="J2467" s="16"/>
      <c r="K2467" s="21"/>
      <c r="L2467" s="21"/>
      <c r="M2467" s="21"/>
      <c r="N2467" s="18"/>
      <c r="O2467" s="13"/>
      <c r="P2467" s="5" t="s">
        <v>276</v>
      </c>
      <c r="Q2467" s="5" t="s">
        <v>276</v>
      </c>
      <c r="R2467" s="5" t="s">
        <v>311</v>
      </c>
      <c r="S2467" s="5" t="s">
        <v>26</v>
      </c>
      <c r="T2467" s="5" t="s">
        <v>37</v>
      </c>
      <c r="U2467" s="5" t="s">
        <v>26</v>
      </c>
    </row>
    <row r="2468" hidden="1">
      <c r="A2468" s="15" t="str">
        <f t="shared" ref="A2468:A2470" si="393">if(OR(G2468="Secondary Relay",G2468="Prime Relay"),F2468,join("",if(B2468="East Rim","E",if(B2468="South Rim","S",if(B2468="West Rim","W","N"))),C2468,D2468,":",E2468,if(F2468="S","",F2468)))</f>
        <v>S17:2a</v>
      </c>
      <c r="B2468" s="15" t="s">
        <v>1086</v>
      </c>
      <c r="C2468" s="15">
        <v>1.0</v>
      </c>
      <c r="D2468" s="15">
        <v>7.0</v>
      </c>
      <c r="E2468" s="15">
        <v>2.0</v>
      </c>
      <c r="F2468" s="8" t="s">
        <v>6</v>
      </c>
      <c r="G2468" s="8" t="s">
        <v>23</v>
      </c>
      <c r="H2468" s="15" t="s">
        <v>93</v>
      </c>
      <c r="I2468" t="s">
        <v>1220</v>
      </c>
      <c r="J2468" s="16">
        <v>0.0</v>
      </c>
      <c r="K2468" s="21">
        <v>208.0</v>
      </c>
      <c r="L2468" s="21">
        <v>175.0</v>
      </c>
      <c r="M2468" s="21">
        <v>194.0</v>
      </c>
      <c r="N2468" s="18" t="s">
        <v>26</v>
      </c>
      <c r="O2468" s="13" t="s">
        <v>1221</v>
      </c>
      <c r="P2468" s="5" t="s">
        <v>57</v>
      </c>
      <c r="Q2468" s="5" t="s">
        <v>37</v>
      </c>
      <c r="R2468" s="5" t="s">
        <v>37</v>
      </c>
      <c r="S2468" s="5" t="s">
        <v>37</v>
      </c>
      <c r="T2468" s="5" t="s">
        <v>26</v>
      </c>
      <c r="U2468" s="5" t="s">
        <v>26</v>
      </c>
    </row>
    <row r="2469" hidden="1">
      <c r="A2469" s="15" t="str">
        <f t="shared" si="393"/>
        <v>S17:2b</v>
      </c>
      <c r="B2469" s="15" t="s">
        <v>1086</v>
      </c>
      <c r="C2469" s="15">
        <v>1.0</v>
      </c>
      <c r="D2469" s="15">
        <v>7.0</v>
      </c>
      <c r="E2469" s="15">
        <v>2.0</v>
      </c>
      <c r="F2469" s="8" t="s">
        <v>7</v>
      </c>
      <c r="G2469" s="8" t="s">
        <v>23</v>
      </c>
      <c r="H2469" s="15" t="s">
        <v>92</v>
      </c>
      <c r="I2469" t="s">
        <v>1211</v>
      </c>
      <c r="J2469" s="16">
        <v>0.0</v>
      </c>
      <c r="K2469" s="21">
        <v>-158.0</v>
      </c>
      <c r="L2469" s="21">
        <v>-210.0</v>
      </c>
      <c r="M2469" s="21">
        <v>-185.0</v>
      </c>
      <c r="N2469" s="18" t="s">
        <v>281</v>
      </c>
      <c r="O2469" s="13" t="s">
        <v>310</v>
      </c>
      <c r="P2469" s="5" t="s">
        <v>276</v>
      </c>
      <c r="Q2469" s="5" t="s">
        <v>276</v>
      </c>
      <c r="R2469" s="5" t="s">
        <v>276</v>
      </c>
      <c r="S2469" s="5" t="s">
        <v>47</v>
      </c>
      <c r="T2469" s="5" t="s">
        <v>26</v>
      </c>
      <c r="U2469" s="5" t="s">
        <v>37</v>
      </c>
    </row>
    <row r="2470" hidden="1">
      <c r="A2470" s="15" t="str">
        <f t="shared" si="393"/>
        <v>S17:2c</v>
      </c>
      <c r="B2470" s="15" t="s">
        <v>1086</v>
      </c>
      <c r="C2470" s="15">
        <v>1.0</v>
      </c>
      <c r="D2470" s="15">
        <v>7.0</v>
      </c>
      <c r="E2470" s="15">
        <v>2.0</v>
      </c>
      <c r="F2470" s="8" t="s">
        <v>8</v>
      </c>
      <c r="G2470" s="8" t="s">
        <v>22</v>
      </c>
      <c r="H2470" s="15" t="s">
        <v>92</v>
      </c>
      <c r="I2470" t="s">
        <v>328</v>
      </c>
      <c r="J2470" s="16">
        <v>4.0</v>
      </c>
      <c r="K2470" s="21">
        <v>-200.0</v>
      </c>
      <c r="L2470" s="21">
        <v>-205.0</v>
      </c>
      <c r="M2470" s="21">
        <v>-203.0</v>
      </c>
      <c r="N2470" s="18" t="s">
        <v>26</v>
      </c>
      <c r="O2470" s="13" t="s">
        <v>287</v>
      </c>
      <c r="P2470" s="5" t="s">
        <v>37</v>
      </c>
      <c r="Q2470" s="5" t="s">
        <v>276</v>
      </c>
      <c r="R2470" s="5" t="s">
        <v>276</v>
      </c>
      <c r="S2470" s="5" t="s">
        <v>47</v>
      </c>
      <c r="T2470" s="5" t="s">
        <v>47</v>
      </c>
      <c r="U2470" s="5" t="s">
        <v>37</v>
      </c>
    </row>
    <row r="2471" hidden="1">
      <c r="A2471" s="15" t="str">
        <f>if(OR(G2471="Secondary Relay",G2471="Prime Relay",G2471="Citadel Class Relay"),F2471,join("",if(B2471="East Rim","E",if(B2471="South Rim","S",if(B2471="West Rim","W","N"))),C2471,D2471,":",E2471,if(F2471="S","",F2471)))</f>
        <v>S17:2</v>
      </c>
      <c r="B2471" s="15" t="s">
        <v>1086</v>
      </c>
      <c r="C2471" s="15">
        <v>1.0</v>
      </c>
      <c r="D2471" s="15">
        <v>7.0</v>
      </c>
      <c r="E2471" s="15">
        <v>2.0</v>
      </c>
      <c r="F2471" s="8" t="s">
        <v>302</v>
      </c>
      <c r="G2471" s="8" t="s">
        <v>303</v>
      </c>
      <c r="H2471" s="15" t="s">
        <v>285</v>
      </c>
      <c r="I2471" s="8" t="s">
        <v>1222</v>
      </c>
      <c r="J2471" s="16"/>
      <c r="K2471" s="21"/>
      <c r="L2471" s="21"/>
      <c r="M2471" s="21"/>
      <c r="N2471" s="18"/>
      <c r="O2471" s="13"/>
      <c r="P2471" s="5" t="s">
        <v>276</v>
      </c>
      <c r="Q2471" s="5" t="s">
        <v>57</v>
      </c>
      <c r="R2471" s="5" t="s">
        <v>57</v>
      </c>
      <c r="S2471" s="5" t="s">
        <v>57</v>
      </c>
      <c r="T2471" s="5" t="s">
        <v>26</v>
      </c>
      <c r="U2471" s="5" t="s">
        <v>26</v>
      </c>
    </row>
    <row r="2472" hidden="1">
      <c r="A2472" s="15" t="str">
        <f t="shared" ref="A2472:A2473" si="394">if(OR(G2472="Secondary Relay",G2472="Prime Relay"),F2472,join("",if(B2472="East Rim","E",if(B2472="South Rim","S",if(B2472="West Rim","W","N"))),C2472,D2472,":",E2472,if(F2472="S","",F2472)))</f>
        <v>S17:3a</v>
      </c>
      <c r="B2472" s="15" t="s">
        <v>1086</v>
      </c>
      <c r="C2472" s="15">
        <v>1.0</v>
      </c>
      <c r="D2472" s="15">
        <v>7.0</v>
      </c>
      <c r="E2472" s="15">
        <v>3.0</v>
      </c>
      <c r="F2472" s="8" t="s">
        <v>6</v>
      </c>
      <c r="G2472" s="8" t="s">
        <v>23</v>
      </c>
      <c r="H2472" s="15" t="s">
        <v>278</v>
      </c>
      <c r="I2472" t="s">
        <v>312</v>
      </c>
      <c r="J2472" s="16">
        <v>2.0</v>
      </c>
      <c r="K2472" s="21">
        <v>846.0</v>
      </c>
      <c r="L2472" s="21">
        <v>792.0</v>
      </c>
      <c r="M2472" s="21">
        <v>821.0</v>
      </c>
      <c r="N2472" s="18" t="s">
        <v>26</v>
      </c>
      <c r="O2472" s="13" t="s">
        <v>325</v>
      </c>
      <c r="P2472" s="5" t="s">
        <v>37</v>
      </c>
      <c r="Q2472" s="5" t="s">
        <v>26</v>
      </c>
      <c r="R2472" s="5" t="s">
        <v>57</v>
      </c>
      <c r="S2472" s="5" t="s">
        <v>47</v>
      </c>
      <c r="T2472" s="5" t="s">
        <v>37</v>
      </c>
      <c r="U2472" s="5" t="s">
        <v>26</v>
      </c>
    </row>
    <row r="2473" hidden="1">
      <c r="A2473" s="15" t="str">
        <f t="shared" si="394"/>
        <v>S17:3b</v>
      </c>
      <c r="B2473" s="15" t="s">
        <v>1086</v>
      </c>
      <c r="C2473" s="15">
        <v>1.0</v>
      </c>
      <c r="D2473" s="15">
        <v>7.0</v>
      </c>
      <c r="E2473" s="15">
        <v>3.0</v>
      </c>
      <c r="F2473" s="8" t="s">
        <v>7</v>
      </c>
      <c r="G2473" s="8" t="s">
        <v>23</v>
      </c>
      <c r="H2473" s="15" t="s">
        <v>278</v>
      </c>
      <c r="I2473" t="s">
        <v>296</v>
      </c>
      <c r="J2473" s="16">
        <v>1.0</v>
      </c>
      <c r="K2473" s="21">
        <v>267.0</v>
      </c>
      <c r="L2473" s="21">
        <v>256.0</v>
      </c>
      <c r="M2473" s="21">
        <v>261.0</v>
      </c>
      <c r="N2473" s="18" t="s">
        <v>26</v>
      </c>
      <c r="O2473" s="13" t="s">
        <v>282</v>
      </c>
      <c r="P2473" s="5" t="s">
        <v>57</v>
      </c>
      <c r="Q2473" s="5" t="s">
        <v>311</v>
      </c>
      <c r="R2473" s="5" t="s">
        <v>26</v>
      </c>
      <c r="S2473" s="5" t="s">
        <v>276</v>
      </c>
      <c r="T2473" s="5" t="s">
        <v>37</v>
      </c>
      <c r="U2473" s="5" t="s">
        <v>26</v>
      </c>
    </row>
    <row r="2474" hidden="1">
      <c r="A2474" s="15" t="str">
        <f>if(OR(G2474="Secondary Relay",G2474="Prime Relay",G2474="Citadel Class Relay"),F2474,join("",if(B2474="East Rim","E",if(B2474="South Rim","S",if(B2474="West Rim","W","N"))),C2474,D2474,":",E2474,if(F2474="S","",F2474)))</f>
        <v>S17:3</v>
      </c>
      <c r="B2474" s="15" t="s">
        <v>1086</v>
      </c>
      <c r="C2474" s="15">
        <v>1.0</v>
      </c>
      <c r="D2474" s="15">
        <v>7.0</v>
      </c>
      <c r="E2474" s="15">
        <v>3.0</v>
      </c>
      <c r="F2474" s="8" t="s">
        <v>302</v>
      </c>
      <c r="G2474" s="8" t="s">
        <v>303</v>
      </c>
      <c r="H2474" s="15" t="s">
        <v>285</v>
      </c>
      <c r="I2474" s="8" t="s">
        <v>1223</v>
      </c>
      <c r="J2474" s="16"/>
      <c r="K2474" s="21"/>
      <c r="L2474" s="21"/>
      <c r="M2474" s="21"/>
      <c r="N2474" s="18"/>
      <c r="O2474" s="13"/>
      <c r="P2474" s="5" t="s">
        <v>276</v>
      </c>
      <c r="Q2474" s="5" t="s">
        <v>276</v>
      </c>
      <c r="R2474" s="5" t="s">
        <v>57</v>
      </c>
      <c r="S2474" s="5" t="s">
        <v>37</v>
      </c>
      <c r="T2474" s="5" t="s">
        <v>26</v>
      </c>
      <c r="U2474" s="5" t="s">
        <v>26</v>
      </c>
    </row>
    <row r="2475" hidden="1">
      <c r="A2475" s="15" t="str">
        <f t="shared" ref="A2475:A2482" si="395">if(OR(G2475="Secondary Relay",G2475="Prime Relay"),F2475,join("",if(B2475="East Rim","E",if(B2475="South Rim","S",if(B2475="West Rim","W","N"))),C2475,D2475,":",E2475,if(F2475="S","",F2475)))</f>
        <v>S17:4a</v>
      </c>
      <c r="B2475" s="15" t="s">
        <v>1086</v>
      </c>
      <c r="C2475" s="15">
        <v>1.0</v>
      </c>
      <c r="D2475" s="15">
        <v>7.0</v>
      </c>
      <c r="E2475" s="15">
        <v>4.0</v>
      </c>
      <c r="F2475" s="8" t="s">
        <v>6</v>
      </c>
      <c r="G2475" s="8" t="s">
        <v>23</v>
      </c>
      <c r="H2475" s="15" t="s">
        <v>88</v>
      </c>
      <c r="I2475" t="s">
        <v>334</v>
      </c>
      <c r="J2475" s="16">
        <v>0.0</v>
      </c>
      <c r="K2475" s="21">
        <v>714.0</v>
      </c>
      <c r="L2475" s="21">
        <v>652.0</v>
      </c>
      <c r="M2475" s="21">
        <v>685.0</v>
      </c>
      <c r="N2475" s="18" t="s">
        <v>26</v>
      </c>
      <c r="O2475" s="13" t="s">
        <v>293</v>
      </c>
      <c r="P2475" s="5" t="s">
        <v>47</v>
      </c>
      <c r="Q2475" s="5" t="s">
        <v>276</v>
      </c>
      <c r="R2475" s="5" t="s">
        <v>276</v>
      </c>
      <c r="S2475" s="5" t="s">
        <v>37</v>
      </c>
      <c r="T2475" s="5" t="s">
        <v>26</v>
      </c>
      <c r="U2475" s="5" t="s">
        <v>26</v>
      </c>
    </row>
    <row r="2476" hidden="1">
      <c r="A2476" s="15" t="str">
        <f t="shared" si="395"/>
        <v>S17:4b</v>
      </c>
      <c r="B2476" s="15" t="s">
        <v>1086</v>
      </c>
      <c r="C2476" s="15">
        <v>1.0</v>
      </c>
      <c r="D2476" s="15">
        <v>7.0</v>
      </c>
      <c r="E2476" s="15">
        <v>4.0</v>
      </c>
      <c r="F2476" s="8" t="s">
        <v>7</v>
      </c>
      <c r="G2476" s="8" t="s">
        <v>23</v>
      </c>
      <c r="H2476" s="15" t="s">
        <v>87</v>
      </c>
      <c r="I2476" t="s">
        <v>353</v>
      </c>
      <c r="J2476" s="16">
        <v>0.0</v>
      </c>
      <c r="K2476" s="21">
        <v>122.0</v>
      </c>
      <c r="L2476" s="21">
        <v>77.0</v>
      </c>
      <c r="M2476" s="21">
        <v>100.0</v>
      </c>
      <c r="N2476" s="18">
        <v>0.6</v>
      </c>
      <c r="O2476" s="13" t="s">
        <v>567</v>
      </c>
      <c r="P2476" s="5" t="s">
        <v>47</v>
      </c>
      <c r="Q2476" s="5" t="s">
        <v>311</v>
      </c>
      <c r="R2476" s="5" t="s">
        <v>57</v>
      </c>
      <c r="S2476" s="5" t="s">
        <v>26</v>
      </c>
      <c r="T2476" s="5" t="s">
        <v>37</v>
      </c>
      <c r="U2476" s="5" t="s">
        <v>57</v>
      </c>
    </row>
    <row r="2477" hidden="1">
      <c r="A2477" s="15" t="str">
        <f t="shared" si="395"/>
        <v>S17:4c</v>
      </c>
      <c r="B2477" s="15" t="s">
        <v>1086</v>
      </c>
      <c r="C2477" s="15">
        <v>1.0</v>
      </c>
      <c r="D2477" s="15">
        <v>7.0</v>
      </c>
      <c r="E2477" s="15">
        <v>4.0</v>
      </c>
      <c r="F2477" s="8" t="s">
        <v>8</v>
      </c>
      <c r="G2477" s="8" t="s">
        <v>23</v>
      </c>
      <c r="H2477" s="15" t="s">
        <v>93</v>
      </c>
      <c r="I2477" t="s">
        <v>283</v>
      </c>
      <c r="J2477" s="16">
        <v>0.0</v>
      </c>
      <c r="K2477" s="21">
        <v>71.0</v>
      </c>
      <c r="L2477" s="21">
        <v>-33.0</v>
      </c>
      <c r="M2477" s="21">
        <v>20.0</v>
      </c>
      <c r="N2477" s="18" t="s">
        <v>26</v>
      </c>
      <c r="O2477" s="13" t="s">
        <v>329</v>
      </c>
      <c r="P2477" s="5" t="s">
        <v>37</v>
      </c>
      <c r="Q2477" s="5" t="s">
        <v>276</v>
      </c>
      <c r="R2477" s="5" t="s">
        <v>47</v>
      </c>
      <c r="S2477" s="5" t="s">
        <v>26</v>
      </c>
      <c r="T2477" s="5" t="s">
        <v>57</v>
      </c>
      <c r="U2477" s="5" t="s">
        <v>26</v>
      </c>
    </row>
    <row r="2478" hidden="1">
      <c r="A2478" s="15" t="str">
        <f t="shared" si="395"/>
        <v>S17:4d</v>
      </c>
      <c r="B2478" s="15" t="s">
        <v>1086</v>
      </c>
      <c r="C2478" s="15">
        <v>1.0</v>
      </c>
      <c r="D2478" s="15">
        <v>7.0</v>
      </c>
      <c r="E2478" s="15">
        <v>4.0</v>
      </c>
      <c r="F2478" s="8" t="s">
        <v>9</v>
      </c>
      <c r="G2478" s="8" t="s">
        <v>22</v>
      </c>
      <c r="H2478" s="15" t="s">
        <v>92</v>
      </c>
      <c r="I2478" t="s">
        <v>456</v>
      </c>
      <c r="J2478" s="16">
        <v>6.0</v>
      </c>
      <c r="K2478" s="21">
        <v>-107.0</v>
      </c>
      <c r="L2478" s="21">
        <v>-118.0</v>
      </c>
      <c r="M2478" s="21">
        <v>-115.0</v>
      </c>
      <c r="N2478" s="18" t="s">
        <v>26</v>
      </c>
      <c r="O2478" s="13" t="s">
        <v>384</v>
      </c>
      <c r="P2478" s="5" t="s">
        <v>311</v>
      </c>
      <c r="Q2478" s="5" t="s">
        <v>57</v>
      </c>
      <c r="R2478" s="5" t="s">
        <v>57</v>
      </c>
      <c r="S2478" s="5" t="s">
        <v>47</v>
      </c>
      <c r="T2478" s="5" t="s">
        <v>26</v>
      </c>
      <c r="U2478" s="5" t="s">
        <v>26</v>
      </c>
    </row>
    <row r="2479" hidden="1">
      <c r="A2479" s="15" t="str">
        <f t="shared" si="395"/>
        <v>S17:4e</v>
      </c>
      <c r="B2479" s="15" t="s">
        <v>1086</v>
      </c>
      <c r="C2479" s="15">
        <v>1.0</v>
      </c>
      <c r="D2479" s="15">
        <v>7.0</v>
      </c>
      <c r="E2479" s="15">
        <v>4.0</v>
      </c>
      <c r="F2479" s="8" t="s">
        <v>10</v>
      </c>
      <c r="G2479" s="8" t="s">
        <v>22</v>
      </c>
      <c r="H2479" s="15" t="s">
        <v>92</v>
      </c>
      <c r="I2479" t="s">
        <v>355</v>
      </c>
      <c r="J2479" s="16">
        <v>6.0</v>
      </c>
      <c r="K2479" s="21">
        <v>-117.0</v>
      </c>
      <c r="L2479" s="21">
        <v>-193.0</v>
      </c>
      <c r="M2479" s="21">
        <v>-157.0</v>
      </c>
      <c r="N2479" s="18" t="s">
        <v>26</v>
      </c>
      <c r="O2479" s="13" t="s">
        <v>419</v>
      </c>
      <c r="P2479" s="5" t="s">
        <v>47</v>
      </c>
      <c r="Q2479" s="5" t="s">
        <v>276</v>
      </c>
      <c r="R2479" s="5" t="s">
        <v>47</v>
      </c>
      <c r="S2479" s="5" t="s">
        <v>37</v>
      </c>
      <c r="T2479" s="5" t="s">
        <v>26</v>
      </c>
      <c r="U2479" s="5" t="s">
        <v>26</v>
      </c>
    </row>
    <row r="2480" hidden="1">
      <c r="A2480" s="15" t="str">
        <f t="shared" si="395"/>
        <v>S17:4f</v>
      </c>
      <c r="B2480" s="15" t="s">
        <v>1086</v>
      </c>
      <c r="C2480" s="15">
        <v>1.0</v>
      </c>
      <c r="D2480" s="15">
        <v>7.0</v>
      </c>
      <c r="E2480" s="15">
        <v>4.0</v>
      </c>
      <c r="F2480" s="8" t="s">
        <v>11</v>
      </c>
      <c r="G2480" s="8" t="s">
        <v>22</v>
      </c>
      <c r="H2480" s="15" t="s">
        <v>91</v>
      </c>
      <c r="I2480" t="s">
        <v>1224</v>
      </c>
      <c r="J2480" s="16">
        <v>17.0</v>
      </c>
      <c r="K2480" s="21">
        <v>-120.0</v>
      </c>
      <c r="L2480" s="21">
        <v>-167.0</v>
      </c>
      <c r="M2480" s="21">
        <v>-144.0</v>
      </c>
      <c r="N2480" s="18" t="s">
        <v>26</v>
      </c>
      <c r="O2480" s="13" t="s">
        <v>323</v>
      </c>
      <c r="P2480" s="5" t="s">
        <v>276</v>
      </c>
      <c r="Q2480" s="5" t="s">
        <v>311</v>
      </c>
      <c r="R2480" s="5" t="s">
        <v>276</v>
      </c>
      <c r="S2480" s="5" t="s">
        <v>57</v>
      </c>
      <c r="T2480" s="5" t="s">
        <v>37</v>
      </c>
      <c r="U2480" s="5" t="s">
        <v>26</v>
      </c>
    </row>
    <row r="2481" hidden="1">
      <c r="A2481" s="15" t="str">
        <f t="shared" si="395"/>
        <v>S17:4g</v>
      </c>
      <c r="B2481" s="15" t="s">
        <v>1086</v>
      </c>
      <c r="C2481" s="15">
        <v>1.0</v>
      </c>
      <c r="D2481" s="15">
        <v>7.0</v>
      </c>
      <c r="E2481" s="15">
        <v>4.0</v>
      </c>
      <c r="F2481" s="8" t="s">
        <v>12</v>
      </c>
      <c r="G2481" s="8" t="s">
        <v>22</v>
      </c>
      <c r="H2481" s="15" t="s">
        <v>91</v>
      </c>
      <c r="I2481" t="s">
        <v>1225</v>
      </c>
      <c r="J2481" s="16">
        <v>6.0</v>
      </c>
      <c r="K2481" s="21">
        <v>-166.0</v>
      </c>
      <c r="L2481" s="21">
        <v>-186.0</v>
      </c>
      <c r="M2481" s="21">
        <v>-174.0</v>
      </c>
      <c r="N2481" s="18" t="s">
        <v>26</v>
      </c>
      <c r="O2481" s="13" t="s">
        <v>354</v>
      </c>
      <c r="P2481" s="5" t="s">
        <v>57</v>
      </c>
      <c r="Q2481" s="5" t="s">
        <v>47</v>
      </c>
      <c r="R2481" s="5" t="s">
        <v>57</v>
      </c>
      <c r="S2481" s="5" t="s">
        <v>37</v>
      </c>
      <c r="T2481" s="5" t="s">
        <v>37</v>
      </c>
      <c r="U2481" s="5" t="s">
        <v>26</v>
      </c>
    </row>
    <row r="2482" hidden="1">
      <c r="A2482" s="15" t="str">
        <f t="shared" si="395"/>
        <v>S17:4h</v>
      </c>
      <c r="B2482" s="15" t="s">
        <v>1086</v>
      </c>
      <c r="C2482" s="15">
        <v>1.0</v>
      </c>
      <c r="D2482" s="15">
        <v>7.0</v>
      </c>
      <c r="E2482" s="15">
        <v>4.0</v>
      </c>
      <c r="F2482" s="8" t="s">
        <v>13</v>
      </c>
      <c r="G2482" s="8" t="s">
        <v>22</v>
      </c>
      <c r="H2482" s="15" t="s">
        <v>88</v>
      </c>
      <c r="I2482" t="s">
        <v>456</v>
      </c>
      <c r="J2482" s="16">
        <v>0.0</v>
      </c>
      <c r="K2482" s="21">
        <v>-203.0</v>
      </c>
      <c r="L2482" s="21">
        <v>-207.0</v>
      </c>
      <c r="M2482" s="21">
        <v>-203.0</v>
      </c>
      <c r="N2482" s="18" t="s">
        <v>26</v>
      </c>
      <c r="O2482" s="13" t="s">
        <v>310</v>
      </c>
      <c r="P2482" s="5" t="s">
        <v>57</v>
      </c>
      <c r="Q2482" s="5" t="s">
        <v>57</v>
      </c>
      <c r="R2482" s="5" t="s">
        <v>57</v>
      </c>
      <c r="S2482" s="5" t="s">
        <v>47</v>
      </c>
      <c r="T2482" s="5" t="s">
        <v>47</v>
      </c>
      <c r="U2482" s="5" t="s">
        <v>37</v>
      </c>
    </row>
    <row r="2483" hidden="1">
      <c r="A2483" s="15" t="str">
        <f>if(OR(G2483="Secondary Relay",G2483="Prime Relay",G2483="Citadel Class Relay"),F2483,join("",if(B2483="East Rim","E",if(B2483="South Rim","S",if(B2483="West Rim","W","N"))),C2483,D2483,":",E2483,if(F2483="S","",F2483)))</f>
        <v>S17:4</v>
      </c>
      <c r="B2483" s="15" t="s">
        <v>1086</v>
      </c>
      <c r="C2483" s="15">
        <v>1.0</v>
      </c>
      <c r="D2483" s="15">
        <v>7.0</v>
      </c>
      <c r="E2483" s="15">
        <v>4.0</v>
      </c>
      <c r="F2483" s="8" t="s">
        <v>302</v>
      </c>
      <c r="G2483" s="8" t="s">
        <v>303</v>
      </c>
      <c r="H2483" s="15" t="s">
        <v>443</v>
      </c>
      <c r="I2483" s="8" t="s">
        <v>1226</v>
      </c>
      <c r="J2483" s="16"/>
      <c r="K2483" s="21"/>
      <c r="L2483" s="21"/>
      <c r="M2483" s="21"/>
      <c r="N2483" s="18"/>
      <c r="O2483" s="13"/>
      <c r="P2483" s="5" t="s">
        <v>57</v>
      </c>
      <c r="Q2483" s="5" t="s">
        <v>57</v>
      </c>
      <c r="R2483" s="5" t="s">
        <v>57</v>
      </c>
      <c r="S2483" s="5" t="s">
        <v>47</v>
      </c>
      <c r="T2483" s="5" t="s">
        <v>276</v>
      </c>
      <c r="U2483" s="5" t="s">
        <v>26</v>
      </c>
    </row>
    <row r="2484" hidden="1">
      <c r="A2484" s="15" t="str">
        <f>if(OR(G2484="Secondary Relay",G2484="Prime Relay"),F2484,join("",if(B2484="East Rim","E",if(B2484="South Rim","S",if(B2484="West Rim","W","N"))),C2484,D2484,":",E2484,if(F2484="S","",F2484)))</f>
        <v>S17:5a</v>
      </c>
      <c r="B2484" s="15" t="s">
        <v>1086</v>
      </c>
      <c r="C2484" s="15">
        <v>1.0</v>
      </c>
      <c r="D2484" s="15">
        <v>7.0</v>
      </c>
      <c r="E2484" s="15">
        <v>5.0</v>
      </c>
      <c r="F2484" s="8" t="s">
        <v>6</v>
      </c>
      <c r="G2484" s="8" t="s">
        <v>22</v>
      </c>
      <c r="H2484" s="15" t="s">
        <v>90</v>
      </c>
      <c r="I2484" t="s">
        <v>396</v>
      </c>
      <c r="J2484" s="16">
        <v>8.0</v>
      </c>
      <c r="K2484" s="21">
        <v>-219.0</v>
      </c>
      <c r="L2484" s="21">
        <v>-239.0</v>
      </c>
      <c r="M2484" s="21">
        <v>-227.0</v>
      </c>
      <c r="N2484" s="18" t="s">
        <v>26</v>
      </c>
      <c r="O2484" s="13" t="s">
        <v>284</v>
      </c>
      <c r="P2484" s="5" t="s">
        <v>26</v>
      </c>
      <c r="Q2484" s="5" t="s">
        <v>37</v>
      </c>
      <c r="R2484" s="5" t="s">
        <v>26</v>
      </c>
      <c r="S2484" s="5" t="s">
        <v>47</v>
      </c>
      <c r="T2484" s="5" t="s">
        <v>37</v>
      </c>
      <c r="U2484" s="5" t="s">
        <v>26</v>
      </c>
    </row>
    <row r="2485" hidden="1">
      <c r="A2485" s="15" t="str">
        <f>if(OR(G2485="Secondary Relay",G2485="Prime Relay",G2485="Citadel Class Relay"),F2485,join("",if(B2485="East Rim","E",if(B2485="South Rim","S",if(B2485="West Rim","W","N"))),C2485,D2485,":",E2485,if(F2485="S","",F2485)))</f>
        <v>S17:5</v>
      </c>
      <c r="B2485" s="15" t="s">
        <v>1086</v>
      </c>
      <c r="C2485" s="15">
        <v>1.0</v>
      </c>
      <c r="D2485" s="15">
        <v>7.0</v>
      </c>
      <c r="E2485" s="15">
        <v>5.0</v>
      </c>
      <c r="F2485" s="8" t="s">
        <v>302</v>
      </c>
      <c r="G2485" s="8" t="s">
        <v>303</v>
      </c>
      <c r="H2485" s="15" t="s">
        <v>278</v>
      </c>
      <c r="I2485" s="8" t="s">
        <v>483</v>
      </c>
      <c r="J2485" s="16"/>
      <c r="K2485" s="21"/>
      <c r="L2485" s="21"/>
      <c r="M2485" s="21"/>
      <c r="N2485" s="18"/>
      <c r="O2485" s="13"/>
      <c r="P2485" s="5" t="s">
        <v>57</v>
      </c>
      <c r="Q2485" s="5" t="s">
        <v>57</v>
      </c>
      <c r="R2485" s="5" t="s">
        <v>47</v>
      </c>
      <c r="S2485" s="5" t="s">
        <v>47</v>
      </c>
      <c r="T2485" s="5" t="s">
        <v>47</v>
      </c>
      <c r="U2485" s="5" t="s">
        <v>26</v>
      </c>
    </row>
    <row r="2486" hidden="1">
      <c r="A2486" s="15" t="str">
        <f t="shared" ref="A2486:A2488" si="396">if(OR(G2486="Secondary Relay",G2486="Prime Relay"),F2486,join("",if(B2486="East Rim","E",if(B2486="South Rim","S",if(B2486="West Rim","W","N"))),C2486,D2486,":",E2486,if(F2486="S","",F2486)))</f>
        <v>S20:0a</v>
      </c>
      <c r="B2486" s="15" t="s">
        <v>1086</v>
      </c>
      <c r="C2486" s="15">
        <v>2.0</v>
      </c>
      <c r="D2486" s="15">
        <v>0.0</v>
      </c>
      <c r="E2486" s="15">
        <v>0.0</v>
      </c>
      <c r="F2486" s="8" t="s">
        <v>6</v>
      </c>
      <c r="G2486" s="8" t="s">
        <v>24</v>
      </c>
      <c r="H2486" s="15" t="s">
        <v>87</v>
      </c>
      <c r="I2486" t="s">
        <v>418</v>
      </c>
      <c r="J2486" s="16">
        <v>1.0</v>
      </c>
      <c r="K2486" s="21">
        <v>6.0</v>
      </c>
      <c r="L2486" s="21">
        <v>-3.0</v>
      </c>
      <c r="M2486" s="21">
        <v>4.0</v>
      </c>
      <c r="N2486" s="18">
        <v>0.76</v>
      </c>
      <c r="O2486" s="13" t="s">
        <v>287</v>
      </c>
      <c r="P2486" s="5" t="s">
        <v>37</v>
      </c>
      <c r="Q2486" s="5" t="s">
        <v>276</v>
      </c>
      <c r="R2486" s="5" t="s">
        <v>57</v>
      </c>
      <c r="S2486" s="5" t="s">
        <v>37</v>
      </c>
      <c r="T2486" s="5" t="s">
        <v>37</v>
      </c>
      <c r="U2486" s="5" t="s">
        <v>26</v>
      </c>
    </row>
    <row r="2487" hidden="1">
      <c r="A2487" s="15" t="str">
        <f t="shared" si="396"/>
        <v>S20:0b</v>
      </c>
      <c r="B2487" s="15" t="s">
        <v>1086</v>
      </c>
      <c r="C2487" s="15">
        <v>2.0</v>
      </c>
      <c r="D2487" s="15">
        <v>0.0</v>
      </c>
      <c r="E2487" s="15">
        <v>0.0</v>
      </c>
      <c r="F2487" s="8" t="s">
        <v>7</v>
      </c>
      <c r="G2487" s="8" t="s">
        <v>22</v>
      </c>
      <c r="H2487" s="15" t="s">
        <v>93</v>
      </c>
      <c r="I2487" t="s">
        <v>1098</v>
      </c>
      <c r="J2487" s="16">
        <v>3.0</v>
      </c>
      <c r="K2487" s="21">
        <v>-145.0</v>
      </c>
      <c r="L2487" s="21">
        <v>-194.0</v>
      </c>
      <c r="M2487" s="21">
        <v>-169.0</v>
      </c>
      <c r="N2487" s="18" t="s">
        <v>26</v>
      </c>
      <c r="O2487" s="13" t="s">
        <v>275</v>
      </c>
      <c r="P2487" s="5" t="s">
        <v>37</v>
      </c>
      <c r="Q2487" s="5" t="s">
        <v>311</v>
      </c>
      <c r="R2487" s="5" t="s">
        <v>276</v>
      </c>
      <c r="S2487" s="5" t="s">
        <v>37</v>
      </c>
      <c r="T2487" s="5" t="s">
        <v>26</v>
      </c>
      <c r="U2487" s="5" t="s">
        <v>26</v>
      </c>
    </row>
    <row r="2488" hidden="1">
      <c r="A2488" s="15" t="str">
        <f t="shared" si="396"/>
        <v>S20:0c</v>
      </c>
      <c r="B2488" s="15" t="s">
        <v>1086</v>
      </c>
      <c r="C2488" s="15">
        <v>2.0</v>
      </c>
      <c r="D2488" s="15">
        <v>0.0</v>
      </c>
      <c r="E2488" s="15">
        <v>0.0</v>
      </c>
      <c r="F2488" s="8" t="s">
        <v>8</v>
      </c>
      <c r="G2488" s="8" t="s">
        <v>22</v>
      </c>
      <c r="H2488" s="15" t="s">
        <v>92</v>
      </c>
      <c r="I2488" t="s">
        <v>328</v>
      </c>
      <c r="J2488" s="16">
        <v>2.0</v>
      </c>
      <c r="K2488" s="21">
        <v>-171.0</v>
      </c>
      <c r="L2488" s="21">
        <v>-238.0</v>
      </c>
      <c r="M2488" s="21">
        <v>-203.0</v>
      </c>
      <c r="N2488" s="18" t="s">
        <v>26</v>
      </c>
      <c r="O2488" s="13" t="s">
        <v>275</v>
      </c>
      <c r="P2488" s="5" t="s">
        <v>47</v>
      </c>
      <c r="Q2488" s="5" t="s">
        <v>311</v>
      </c>
      <c r="R2488" s="5" t="s">
        <v>276</v>
      </c>
      <c r="S2488" s="5" t="s">
        <v>47</v>
      </c>
      <c r="T2488" s="5" t="s">
        <v>47</v>
      </c>
      <c r="U2488" s="5" t="s">
        <v>26</v>
      </c>
    </row>
    <row r="2489" hidden="1">
      <c r="A2489" s="15" t="str">
        <f t="shared" ref="A2489:A2490" si="397">if(OR(G2489="Secondary Relay",G2489="Prime Relay",G2489="Citadel Class Relay"),F2489,join("",if(B2489="East Rim","E",if(B2489="South Rim","S",if(B2489="West Rim","W","N"))),C2489,D2489,":",E2489,if(F2489="S","",F2489)))</f>
        <v>S20:0</v>
      </c>
      <c r="B2489" s="15" t="s">
        <v>1086</v>
      </c>
      <c r="C2489" s="15">
        <v>2.0</v>
      </c>
      <c r="D2489" s="15">
        <v>0.0</v>
      </c>
      <c r="E2489" s="15">
        <v>0.0</v>
      </c>
      <c r="F2489" s="8" t="s">
        <v>302</v>
      </c>
      <c r="G2489" s="8" t="s">
        <v>303</v>
      </c>
      <c r="H2489" s="15" t="s">
        <v>443</v>
      </c>
      <c r="I2489" s="8" t="s">
        <v>1213</v>
      </c>
      <c r="J2489" s="16"/>
      <c r="K2489" s="21"/>
      <c r="L2489" s="21"/>
      <c r="M2489" s="21"/>
      <c r="N2489" s="18"/>
      <c r="O2489" s="13"/>
      <c r="P2489" s="5" t="s">
        <v>57</v>
      </c>
      <c r="Q2489" s="5" t="s">
        <v>47</v>
      </c>
      <c r="R2489" s="5" t="s">
        <v>47</v>
      </c>
      <c r="S2489" s="5" t="s">
        <v>26</v>
      </c>
      <c r="T2489" s="5" t="s">
        <v>26</v>
      </c>
      <c r="U2489" s="5" t="s">
        <v>26</v>
      </c>
    </row>
    <row r="2490" hidden="1">
      <c r="A2490" s="15" t="str">
        <f t="shared" si="397"/>
        <v>S20 Secondary Relay</v>
      </c>
      <c r="B2490" s="15" t="s">
        <v>1086</v>
      </c>
      <c r="C2490" s="15">
        <v>2.0</v>
      </c>
      <c r="D2490" s="15">
        <v>0.0</v>
      </c>
      <c r="E2490" s="15">
        <v>0.0</v>
      </c>
      <c r="F2490" s="8" t="s">
        <v>1227</v>
      </c>
      <c r="G2490" s="8" t="s">
        <v>300</v>
      </c>
      <c r="H2490" s="15"/>
      <c r="I2490" s="8"/>
      <c r="J2490" s="16"/>
      <c r="K2490" s="21"/>
      <c r="L2490" s="21"/>
      <c r="M2490" s="21"/>
      <c r="N2490" s="18"/>
      <c r="O2490" s="13"/>
      <c r="P2490" s="15"/>
      <c r="Q2490" s="15"/>
      <c r="R2490" s="15"/>
      <c r="S2490" s="15"/>
      <c r="T2490" s="15"/>
      <c r="U2490" s="15"/>
    </row>
    <row r="2491" hidden="1">
      <c r="A2491" s="15" t="str">
        <f t="shared" ref="A2491:A2492" si="398">if(OR(G2491="Secondary Relay",G2491="Prime Relay"),F2491,join("",if(B2491="East Rim","E",if(B2491="South Rim","S",if(B2491="West Rim","W","N"))),C2491,D2491,":",E2491,if(F2491="S","",F2491)))</f>
        <v>S20:1a</v>
      </c>
      <c r="B2491" s="15" t="s">
        <v>1086</v>
      </c>
      <c r="C2491" s="15">
        <v>2.0</v>
      </c>
      <c r="D2491" s="15">
        <v>0.0</v>
      </c>
      <c r="E2491" s="15">
        <v>1.0</v>
      </c>
      <c r="F2491" s="8" t="s">
        <v>6</v>
      </c>
      <c r="G2491" s="8" t="s">
        <v>22</v>
      </c>
      <c r="H2491" s="15" t="s">
        <v>93</v>
      </c>
      <c r="I2491" t="s">
        <v>1064</v>
      </c>
      <c r="J2491" s="16">
        <v>7.0</v>
      </c>
      <c r="K2491" s="21">
        <v>-66.0</v>
      </c>
      <c r="L2491" s="21">
        <v>-111.0</v>
      </c>
      <c r="M2491" s="21">
        <v>-90.0</v>
      </c>
      <c r="N2491" s="18" t="s">
        <v>26</v>
      </c>
      <c r="O2491" s="13" t="s">
        <v>287</v>
      </c>
      <c r="P2491" s="5" t="s">
        <v>57</v>
      </c>
      <c r="Q2491" s="5" t="s">
        <v>276</v>
      </c>
      <c r="R2491" s="5" t="s">
        <v>311</v>
      </c>
      <c r="S2491" s="5" t="s">
        <v>47</v>
      </c>
      <c r="T2491" s="5" t="s">
        <v>26</v>
      </c>
      <c r="U2491" s="5" t="s">
        <v>276</v>
      </c>
    </row>
    <row r="2492" hidden="1">
      <c r="A2492" s="15" t="str">
        <f t="shared" si="398"/>
        <v>S20:1b</v>
      </c>
      <c r="B2492" s="15" t="s">
        <v>1086</v>
      </c>
      <c r="C2492" s="15">
        <v>2.0</v>
      </c>
      <c r="D2492" s="15">
        <v>0.0</v>
      </c>
      <c r="E2492" s="15">
        <v>1.0</v>
      </c>
      <c r="F2492" s="8" t="s">
        <v>7</v>
      </c>
      <c r="G2492" s="8" t="s">
        <v>22</v>
      </c>
      <c r="H2492" s="15" t="s">
        <v>89</v>
      </c>
      <c r="I2492" t="s">
        <v>422</v>
      </c>
      <c r="J2492" s="16">
        <v>7.0</v>
      </c>
      <c r="K2492" s="21">
        <v>-221.0</v>
      </c>
      <c r="L2492" s="21">
        <v>-237.0</v>
      </c>
      <c r="M2492" s="21">
        <v>-228.0</v>
      </c>
      <c r="N2492" s="18" t="s">
        <v>26</v>
      </c>
      <c r="O2492" s="13" t="s">
        <v>354</v>
      </c>
      <c r="P2492" s="5" t="s">
        <v>57</v>
      </c>
      <c r="Q2492" s="5" t="s">
        <v>57</v>
      </c>
      <c r="R2492" s="5" t="s">
        <v>57</v>
      </c>
      <c r="S2492" s="5" t="s">
        <v>47</v>
      </c>
      <c r="T2492" s="5" t="s">
        <v>26</v>
      </c>
      <c r="U2492" s="5" t="s">
        <v>26</v>
      </c>
    </row>
    <row r="2493" hidden="1">
      <c r="A2493" s="15" t="str">
        <f t="shared" ref="A2493:A2494" si="399">if(OR(G2493="Secondary Relay",G2493="Prime Relay",G2493="Citadel Class Relay"),F2493,join("",if(B2493="East Rim","E",if(B2493="South Rim","S",if(B2493="West Rim","W","N"))),C2493,D2493,":",E2493,if(F2493="S","",F2493)))</f>
        <v>S20:1</v>
      </c>
      <c r="B2493" s="15" t="s">
        <v>1086</v>
      </c>
      <c r="C2493" s="15">
        <v>2.0</v>
      </c>
      <c r="D2493" s="15">
        <v>0.0</v>
      </c>
      <c r="E2493" s="15">
        <v>1.0</v>
      </c>
      <c r="F2493" s="8" t="s">
        <v>302</v>
      </c>
      <c r="G2493" s="8" t="s">
        <v>303</v>
      </c>
      <c r="H2493" s="15" t="s">
        <v>278</v>
      </c>
      <c r="I2493" s="8" t="s">
        <v>529</v>
      </c>
      <c r="J2493" s="16"/>
      <c r="K2493" s="21"/>
      <c r="L2493" s="21"/>
      <c r="M2493" s="21"/>
      <c r="N2493" s="18"/>
      <c r="O2493" s="13"/>
      <c r="P2493" s="5" t="s">
        <v>57</v>
      </c>
      <c r="Q2493" s="5" t="s">
        <v>276</v>
      </c>
      <c r="R2493" s="5" t="s">
        <v>57</v>
      </c>
      <c r="S2493" s="5" t="s">
        <v>47</v>
      </c>
      <c r="T2493" s="5" t="s">
        <v>37</v>
      </c>
      <c r="U2493" s="5" t="s">
        <v>26</v>
      </c>
    </row>
    <row r="2494" hidden="1">
      <c r="A2494" s="15" t="str">
        <f t="shared" si="399"/>
        <v>S20-W50 Primary Relay</v>
      </c>
      <c r="B2494" s="15" t="s">
        <v>1086</v>
      </c>
      <c r="C2494" s="15">
        <v>2.0</v>
      </c>
      <c r="D2494" s="15">
        <v>0.0</v>
      </c>
      <c r="E2494" s="15">
        <v>1.0</v>
      </c>
      <c r="F2494" s="8" t="s">
        <v>1228</v>
      </c>
      <c r="G2494" s="8" t="s">
        <v>219</v>
      </c>
      <c r="H2494" s="15"/>
      <c r="I2494" s="8"/>
      <c r="J2494" s="16"/>
      <c r="K2494" s="21"/>
      <c r="L2494" s="21"/>
      <c r="M2494" s="21"/>
      <c r="N2494" s="18"/>
      <c r="O2494" s="13"/>
      <c r="P2494" s="5"/>
      <c r="Q2494" s="5"/>
      <c r="R2494" s="5"/>
      <c r="S2494" s="5"/>
      <c r="T2494" s="5"/>
      <c r="U2494" s="5"/>
    </row>
    <row r="2495" hidden="1">
      <c r="A2495" s="15" t="str">
        <f>if(OR(G2495="Secondary Relay",G2495="Prime Relay"),F2495,join("",if(B2495="East Rim","E",if(B2495="South Rim","S",if(B2495="West Rim","W","N"))),C2495,D2495,":",E2495,if(F2495="S","",F2495)))</f>
        <v>S21:0a</v>
      </c>
      <c r="B2495" s="15" t="s">
        <v>1086</v>
      </c>
      <c r="C2495" s="15">
        <v>2.0</v>
      </c>
      <c r="D2495" s="15">
        <v>1.0</v>
      </c>
      <c r="E2495" s="15">
        <v>0.0</v>
      </c>
      <c r="F2495" s="8" t="s">
        <v>6</v>
      </c>
      <c r="G2495" s="8" t="s">
        <v>22</v>
      </c>
      <c r="H2495" s="15" t="s">
        <v>91</v>
      </c>
      <c r="I2495" t="s">
        <v>1229</v>
      </c>
      <c r="J2495" s="16">
        <v>8.0</v>
      </c>
      <c r="K2495" s="21">
        <v>-106.0</v>
      </c>
      <c r="L2495" s="21">
        <v>-133.0</v>
      </c>
      <c r="M2495" s="21">
        <v>-119.0</v>
      </c>
      <c r="N2495" s="18" t="s">
        <v>26</v>
      </c>
      <c r="O2495" s="13" t="s">
        <v>284</v>
      </c>
      <c r="P2495" s="5" t="s">
        <v>57</v>
      </c>
      <c r="Q2495" s="5" t="s">
        <v>276</v>
      </c>
      <c r="R2495" s="5" t="s">
        <v>57</v>
      </c>
      <c r="S2495" s="5" t="s">
        <v>276</v>
      </c>
      <c r="T2495" s="5" t="s">
        <v>26</v>
      </c>
      <c r="U2495" s="5" t="s">
        <v>26</v>
      </c>
    </row>
    <row r="2496" hidden="1">
      <c r="A2496" s="15" t="str">
        <f t="shared" ref="A2496:A2497" si="400">if(OR(G2496="Secondary Relay",G2496="Prime Relay",G2496="Citadel Class Relay"),F2496,join("",if(B2496="East Rim","E",if(B2496="South Rim","S",if(B2496="West Rim","W","N"))),C2496,D2496,":",E2496,if(F2496="S","",F2496)))</f>
        <v>S21:0</v>
      </c>
      <c r="B2496" s="15" t="s">
        <v>1086</v>
      </c>
      <c r="C2496" s="15">
        <v>2.0</v>
      </c>
      <c r="D2496" s="15">
        <v>1.0</v>
      </c>
      <c r="E2496" s="15">
        <v>0.0</v>
      </c>
      <c r="F2496" s="8" t="s">
        <v>302</v>
      </c>
      <c r="G2496" s="8" t="s">
        <v>303</v>
      </c>
      <c r="H2496" s="15" t="s">
        <v>278</v>
      </c>
      <c r="I2496" s="8" t="s">
        <v>483</v>
      </c>
      <c r="J2496" s="16"/>
      <c r="K2496" s="21"/>
      <c r="L2496" s="21"/>
      <c r="M2496" s="21"/>
      <c r="N2496" s="18"/>
      <c r="O2496" s="13"/>
      <c r="P2496" s="5" t="s">
        <v>57</v>
      </c>
      <c r="Q2496" s="5" t="s">
        <v>57</v>
      </c>
      <c r="R2496" s="5" t="s">
        <v>276</v>
      </c>
      <c r="S2496" s="5" t="s">
        <v>311</v>
      </c>
      <c r="T2496" s="5" t="s">
        <v>57</v>
      </c>
      <c r="U2496" s="5" t="s">
        <v>37</v>
      </c>
    </row>
    <row r="2497" hidden="1">
      <c r="A2497" s="15" t="str">
        <f t="shared" si="400"/>
        <v>S21 Secondary Relay</v>
      </c>
      <c r="B2497" s="15" t="s">
        <v>1086</v>
      </c>
      <c r="C2497" s="15">
        <v>2.0</v>
      </c>
      <c r="D2497" s="8">
        <v>1.0</v>
      </c>
      <c r="E2497" s="8">
        <v>0.0</v>
      </c>
      <c r="F2497" s="8" t="s">
        <v>1230</v>
      </c>
      <c r="G2497" s="8" t="s">
        <v>300</v>
      </c>
      <c r="H2497" s="15"/>
      <c r="I2497" s="8"/>
      <c r="J2497" s="16"/>
      <c r="K2497" s="21"/>
      <c r="L2497" s="21"/>
      <c r="M2497" s="21"/>
      <c r="N2497" s="18"/>
      <c r="O2497" s="13"/>
      <c r="P2497" s="15"/>
      <c r="Q2497" s="15"/>
      <c r="R2497" s="15"/>
      <c r="S2497" s="15"/>
      <c r="T2497" s="15"/>
      <c r="U2497" s="15"/>
    </row>
    <row r="2498" hidden="1">
      <c r="A2498" s="15" t="str">
        <f t="shared" ref="A2498:A2502" si="401">if(OR(G2498="Secondary Relay",G2498="Prime Relay"),F2498,join("",if(B2498="East Rim","E",if(B2498="South Rim","S",if(B2498="West Rim","W","N"))),C2498,D2498,":",E2498,if(F2498="S","",F2498)))</f>
        <v>S21:1a</v>
      </c>
      <c r="B2498" s="15" t="s">
        <v>1086</v>
      </c>
      <c r="C2498" s="15">
        <v>2.0</v>
      </c>
      <c r="D2498" s="15">
        <v>1.0</v>
      </c>
      <c r="E2498" s="15">
        <v>1.0</v>
      </c>
      <c r="F2498" s="8" t="s">
        <v>6</v>
      </c>
      <c r="G2498" s="8" t="s">
        <v>23</v>
      </c>
      <c r="H2498" s="15" t="s">
        <v>288</v>
      </c>
      <c r="I2498" t="s">
        <v>1211</v>
      </c>
      <c r="J2498" s="16">
        <v>0.0</v>
      </c>
      <c r="K2498" s="21">
        <v>690.0</v>
      </c>
      <c r="L2498" s="21">
        <v>679.0</v>
      </c>
      <c r="M2498" s="21">
        <v>684.0</v>
      </c>
      <c r="N2498" s="18" t="s">
        <v>26</v>
      </c>
      <c r="O2498" s="13" t="s">
        <v>1231</v>
      </c>
      <c r="P2498" s="5" t="s">
        <v>57</v>
      </c>
      <c r="Q2498" s="5" t="s">
        <v>37</v>
      </c>
      <c r="R2498" s="5" t="s">
        <v>57</v>
      </c>
      <c r="S2498" s="5" t="s">
        <v>57</v>
      </c>
      <c r="T2498" s="5" t="s">
        <v>26</v>
      </c>
      <c r="U2498" s="5" t="s">
        <v>37</v>
      </c>
    </row>
    <row r="2499" hidden="1">
      <c r="A2499" s="15" t="str">
        <f t="shared" si="401"/>
        <v>S21:1b</v>
      </c>
      <c r="B2499" s="15" t="s">
        <v>1086</v>
      </c>
      <c r="C2499" s="15">
        <v>2.0</v>
      </c>
      <c r="D2499" s="15">
        <v>1.0</v>
      </c>
      <c r="E2499" s="15">
        <v>1.0</v>
      </c>
      <c r="F2499" s="8" t="s">
        <v>7</v>
      </c>
      <c r="G2499" s="8" t="s">
        <v>23</v>
      </c>
      <c r="H2499" s="15" t="s">
        <v>88</v>
      </c>
      <c r="I2499" t="s">
        <v>1232</v>
      </c>
      <c r="J2499" s="16">
        <v>0.0</v>
      </c>
      <c r="K2499" s="21">
        <v>608.0</v>
      </c>
      <c r="L2499" s="21">
        <v>604.0</v>
      </c>
      <c r="M2499" s="21">
        <v>608.0</v>
      </c>
      <c r="N2499" s="18" t="s">
        <v>26</v>
      </c>
      <c r="O2499" s="13" t="s">
        <v>332</v>
      </c>
      <c r="P2499" s="5" t="s">
        <v>57</v>
      </c>
      <c r="Q2499" s="5" t="s">
        <v>276</v>
      </c>
      <c r="R2499" s="5" t="s">
        <v>57</v>
      </c>
      <c r="S2499" s="5" t="s">
        <v>37</v>
      </c>
      <c r="T2499" s="5" t="s">
        <v>26</v>
      </c>
      <c r="U2499" s="5" t="s">
        <v>37</v>
      </c>
    </row>
    <row r="2500" hidden="1">
      <c r="A2500" s="15" t="str">
        <f t="shared" si="401"/>
        <v>S21:1c</v>
      </c>
      <c r="B2500" s="15" t="s">
        <v>1086</v>
      </c>
      <c r="C2500" s="15">
        <v>2.0</v>
      </c>
      <c r="D2500" s="15">
        <v>1.0</v>
      </c>
      <c r="E2500" s="15">
        <v>1.0</v>
      </c>
      <c r="F2500" s="8" t="s">
        <v>8</v>
      </c>
      <c r="G2500" s="8" t="s">
        <v>23</v>
      </c>
      <c r="H2500" s="15" t="s">
        <v>88</v>
      </c>
      <c r="I2500" t="s">
        <v>296</v>
      </c>
      <c r="J2500" s="16">
        <v>1.0</v>
      </c>
      <c r="K2500" s="21">
        <v>286.0</v>
      </c>
      <c r="L2500" s="21">
        <v>274.0</v>
      </c>
      <c r="M2500" s="21">
        <v>282.0</v>
      </c>
      <c r="N2500" s="18" t="s">
        <v>26</v>
      </c>
      <c r="O2500" s="13" t="s">
        <v>282</v>
      </c>
      <c r="P2500" s="5" t="s">
        <v>276</v>
      </c>
      <c r="Q2500" s="5" t="s">
        <v>57</v>
      </c>
      <c r="R2500" s="5" t="s">
        <v>311</v>
      </c>
      <c r="S2500" s="5" t="s">
        <v>47</v>
      </c>
      <c r="T2500" s="5" t="s">
        <v>26</v>
      </c>
      <c r="U2500" s="5" t="s">
        <v>26</v>
      </c>
    </row>
    <row r="2501" hidden="1">
      <c r="A2501" s="15" t="str">
        <f t="shared" si="401"/>
        <v>S21:1d</v>
      </c>
      <c r="B2501" s="15" t="s">
        <v>1086</v>
      </c>
      <c r="C2501" s="15">
        <v>2.0</v>
      </c>
      <c r="D2501" s="15">
        <v>1.0</v>
      </c>
      <c r="E2501" s="15">
        <v>1.0</v>
      </c>
      <c r="F2501" s="8" t="s">
        <v>9</v>
      </c>
      <c r="G2501" s="8" t="s">
        <v>22</v>
      </c>
      <c r="H2501" s="15" t="s">
        <v>93</v>
      </c>
      <c r="I2501" t="s">
        <v>1233</v>
      </c>
      <c r="J2501" s="16">
        <v>9.0</v>
      </c>
      <c r="K2501" s="21">
        <v>-31.0</v>
      </c>
      <c r="L2501" s="21">
        <v>-62.0</v>
      </c>
      <c r="M2501" s="21">
        <v>-48.0</v>
      </c>
      <c r="N2501" s="18" t="s">
        <v>26</v>
      </c>
      <c r="O2501" s="13" t="s">
        <v>419</v>
      </c>
      <c r="P2501" s="5" t="s">
        <v>47</v>
      </c>
      <c r="Q2501" s="5" t="s">
        <v>57</v>
      </c>
      <c r="R2501" s="5" t="s">
        <v>57</v>
      </c>
      <c r="S2501" s="5" t="s">
        <v>37</v>
      </c>
      <c r="T2501" s="5" t="s">
        <v>37</v>
      </c>
      <c r="U2501" s="5" t="s">
        <v>26</v>
      </c>
    </row>
    <row r="2502" hidden="1">
      <c r="A2502" s="15" t="str">
        <f t="shared" si="401"/>
        <v>S21:1e</v>
      </c>
      <c r="B2502" s="15" t="s">
        <v>1086</v>
      </c>
      <c r="C2502" s="15">
        <v>2.0</v>
      </c>
      <c r="D2502" s="15">
        <v>1.0</v>
      </c>
      <c r="E2502" s="15">
        <v>1.0</v>
      </c>
      <c r="F2502" s="8" t="s">
        <v>10</v>
      </c>
      <c r="G2502" s="8" t="s">
        <v>22</v>
      </c>
      <c r="H2502" s="15" t="s">
        <v>89</v>
      </c>
      <c r="I2502" t="s">
        <v>442</v>
      </c>
      <c r="J2502" s="16">
        <v>3.0</v>
      </c>
      <c r="K2502" s="21">
        <v>-187.0</v>
      </c>
      <c r="L2502" s="21">
        <v>-204.0</v>
      </c>
      <c r="M2502" s="21">
        <v>-194.0</v>
      </c>
      <c r="N2502" s="18" t="s">
        <v>26</v>
      </c>
      <c r="O2502" s="13" t="s">
        <v>275</v>
      </c>
      <c r="P2502" s="5" t="s">
        <v>311</v>
      </c>
      <c r="Q2502" s="5" t="s">
        <v>57</v>
      </c>
      <c r="R2502" s="5" t="s">
        <v>47</v>
      </c>
      <c r="S2502" s="5" t="s">
        <v>57</v>
      </c>
      <c r="T2502" s="5" t="s">
        <v>311</v>
      </c>
      <c r="U2502" s="5" t="s">
        <v>37</v>
      </c>
    </row>
    <row r="2503" hidden="1">
      <c r="A2503" s="15" t="str">
        <f>if(OR(G2503="Secondary Relay",G2503="Prime Relay",G2503="Citadel Class Relay"),F2503,join("",if(B2503="East Rim","E",if(B2503="South Rim","S",if(B2503="West Rim","W","N"))),C2503,D2503,":",E2503,if(F2503="S","",F2503)))</f>
        <v>S21:1</v>
      </c>
      <c r="B2503" s="15" t="s">
        <v>1086</v>
      </c>
      <c r="C2503" s="15">
        <v>2.0</v>
      </c>
      <c r="D2503" s="15">
        <v>1.0</v>
      </c>
      <c r="E2503" s="15">
        <v>1.0</v>
      </c>
      <c r="F2503" s="8" t="s">
        <v>302</v>
      </c>
      <c r="G2503" s="8" t="s">
        <v>303</v>
      </c>
      <c r="H2503" s="15" t="s">
        <v>278</v>
      </c>
      <c r="I2503" s="8" t="s">
        <v>368</v>
      </c>
      <c r="J2503" s="16"/>
      <c r="K2503" s="21"/>
      <c r="L2503" s="21"/>
      <c r="M2503" s="21"/>
      <c r="N2503" s="18"/>
      <c r="O2503" s="13"/>
      <c r="P2503" s="5" t="s">
        <v>37</v>
      </c>
      <c r="Q2503" s="5" t="s">
        <v>57</v>
      </c>
      <c r="R2503" s="5" t="s">
        <v>57</v>
      </c>
      <c r="S2503" s="5" t="s">
        <v>26</v>
      </c>
      <c r="T2503" s="5" t="s">
        <v>47</v>
      </c>
      <c r="U2503" s="5" t="s">
        <v>26</v>
      </c>
    </row>
    <row r="2504" hidden="1">
      <c r="A2504" s="15" t="str">
        <f t="shared" ref="A2504:A2507" si="402">if(OR(G2504="Secondary Relay",G2504="Prime Relay"),F2504,join("",if(B2504="East Rim","E",if(B2504="South Rim","S",if(B2504="West Rim","W","N"))),C2504,D2504,":",E2504,if(F2504="S","",F2504)))</f>
        <v>S21:2a</v>
      </c>
      <c r="B2504" s="15" t="s">
        <v>1086</v>
      </c>
      <c r="C2504" s="15">
        <v>2.0</v>
      </c>
      <c r="D2504" s="15">
        <v>1.0</v>
      </c>
      <c r="E2504" s="15">
        <v>2.0</v>
      </c>
      <c r="F2504" s="8" t="s">
        <v>6</v>
      </c>
      <c r="G2504" s="8" t="s">
        <v>22</v>
      </c>
      <c r="H2504" s="15" t="s">
        <v>93</v>
      </c>
      <c r="I2504" t="s">
        <v>1102</v>
      </c>
      <c r="J2504" s="16">
        <v>4.0</v>
      </c>
      <c r="K2504" s="21">
        <v>-69.0</v>
      </c>
      <c r="L2504" s="21">
        <v>-76.0</v>
      </c>
      <c r="M2504" s="21">
        <v>-71.0</v>
      </c>
      <c r="N2504" s="18" t="s">
        <v>26</v>
      </c>
      <c r="O2504" s="13" t="s">
        <v>275</v>
      </c>
      <c r="P2504" s="5" t="s">
        <v>37</v>
      </c>
      <c r="Q2504" s="5" t="s">
        <v>57</v>
      </c>
      <c r="R2504" s="5" t="s">
        <v>276</v>
      </c>
      <c r="S2504" s="5" t="s">
        <v>26</v>
      </c>
      <c r="T2504" s="5" t="s">
        <v>47</v>
      </c>
      <c r="U2504" s="5" t="s">
        <v>26</v>
      </c>
    </row>
    <row r="2505" hidden="1">
      <c r="A2505" s="15" t="str">
        <f t="shared" si="402"/>
        <v>S21:2b</v>
      </c>
      <c r="B2505" s="15" t="s">
        <v>1086</v>
      </c>
      <c r="C2505" s="15">
        <v>2.0</v>
      </c>
      <c r="D2505" s="15">
        <v>1.0</v>
      </c>
      <c r="E2505" s="15">
        <v>2.0</v>
      </c>
      <c r="F2505" s="8" t="s">
        <v>7</v>
      </c>
      <c r="G2505" s="8" t="s">
        <v>22</v>
      </c>
      <c r="H2505" s="15" t="s">
        <v>92</v>
      </c>
      <c r="I2505" t="s">
        <v>274</v>
      </c>
      <c r="J2505" s="16">
        <v>5.0</v>
      </c>
      <c r="K2505" s="21">
        <v>-105.0</v>
      </c>
      <c r="L2505" s="21">
        <v>-162.0</v>
      </c>
      <c r="M2505" s="21">
        <v>-133.0</v>
      </c>
      <c r="N2505" s="18" t="s">
        <v>26</v>
      </c>
      <c r="O2505" s="13" t="s">
        <v>290</v>
      </c>
      <c r="P2505" s="5" t="s">
        <v>57</v>
      </c>
      <c r="Q2505" s="5" t="s">
        <v>57</v>
      </c>
      <c r="R2505" s="5" t="s">
        <v>57</v>
      </c>
      <c r="S2505" s="5" t="s">
        <v>57</v>
      </c>
      <c r="T2505" s="5" t="s">
        <v>276</v>
      </c>
      <c r="U2505" s="5" t="s">
        <v>26</v>
      </c>
    </row>
    <row r="2506" hidden="1">
      <c r="A2506" s="15" t="str">
        <f t="shared" si="402"/>
        <v>S21:2c</v>
      </c>
      <c r="B2506" s="15" t="s">
        <v>1086</v>
      </c>
      <c r="C2506" s="15">
        <v>2.0</v>
      </c>
      <c r="D2506" s="15">
        <v>1.0</v>
      </c>
      <c r="E2506" s="15">
        <v>2.0</v>
      </c>
      <c r="F2506" s="8" t="s">
        <v>8</v>
      </c>
      <c r="G2506" s="8" t="s">
        <v>22</v>
      </c>
      <c r="H2506" s="15" t="s">
        <v>93</v>
      </c>
      <c r="I2506" t="s">
        <v>1234</v>
      </c>
      <c r="J2506" s="16">
        <v>16.0</v>
      </c>
      <c r="K2506" s="21">
        <v>-117.0</v>
      </c>
      <c r="L2506" s="21">
        <v>-171.0</v>
      </c>
      <c r="M2506" s="21">
        <v>-146.0</v>
      </c>
      <c r="N2506" s="18" t="s">
        <v>26</v>
      </c>
      <c r="O2506" s="13" t="s">
        <v>310</v>
      </c>
      <c r="P2506" s="5" t="s">
        <v>57</v>
      </c>
      <c r="Q2506" s="5" t="s">
        <v>276</v>
      </c>
      <c r="R2506" s="5" t="s">
        <v>311</v>
      </c>
      <c r="S2506" s="5" t="s">
        <v>37</v>
      </c>
      <c r="T2506" s="5" t="s">
        <v>26</v>
      </c>
      <c r="U2506" s="5" t="s">
        <v>26</v>
      </c>
    </row>
    <row r="2507" hidden="1">
      <c r="A2507" s="15" t="str">
        <f t="shared" si="402"/>
        <v>S21:2d</v>
      </c>
      <c r="B2507" s="15" t="s">
        <v>1086</v>
      </c>
      <c r="C2507" s="15">
        <v>2.0</v>
      </c>
      <c r="D2507" s="15">
        <v>1.0</v>
      </c>
      <c r="E2507" s="15">
        <v>2.0</v>
      </c>
      <c r="F2507" s="8" t="s">
        <v>9</v>
      </c>
      <c r="G2507" s="8" t="s">
        <v>22</v>
      </c>
      <c r="H2507" s="15" t="s">
        <v>92</v>
      </c>
      <c r="I2507" t="s">
        <v>274</v>
      </c>
      <c r="J2507" s="16">
        <v>1.0</v>
      </c>
      <c r="K2507" s="21">
        <v>-205.0</v>
      </c>
      <c r="L2507" s="21">
        <v>-235.0</v>
      </c>
      <c r="M2507" s="21">
        <v>-221.0</v>
      </c>
      <c r="N2507" s="18" t="s">
        <v>26</v>
      </c>
      <c r="O2507" s="13" t="s">
        <v>287</v>
      </c>
      <c r="P2507" s="5" t="s">
        <v>57</v>
      </c>
      <c r="Q2507" s="5" t="s">
        <v>311</v>
      </c>
      <c r="R2507" s="5" t="s">
        <v>276</v>
      </c>
      <c r="S2507" s="5" t="s">
        <v>311</v>
      </c>
      <c r="T2507" s="5" t="s">
        <v>26</v>
      </c>
      <c r="U2507" s="5" t="s">
        <v>26</v>
      </c>
    </row>
    <row r="2508" hidden="1">
      <c r="A2508" s="15" t="str">
        <f>if(OR(G2508="Secondary Relay",G2508="Prime Relay",G2508="Citadel Class Relay"),F2508,join("",if(B2508="East Rim","E",if(B2508="South Rim","S",if(B2508="West Rim","W","N"))),C2508,D2508,":",E2508,if(F2508="S","",F2508)))</f>
        <v>S21:2</v>
      </c>
      <c r="B2508" s="15" t="s">
        <v>1086</v>
      </c>
      <c r="C2508" s="15">
        <v>2.0</v>
      </c>
      <c r="D2508" s="15">
        <v>1.0</v>
      </c>
      <c r="E2508" s="15">
        <v>2.0</v>
      </c>
      <c r="F2508" s="8" t="s">
        <v>302</v>
      </c>
      <c r="G2508" s="8" t="s">
        <v>303</v>
      </c>
      <c r="H2508" s="15" t="s">
        <v>285</v>
      </c>
      <c r="I2508" s="8" t="s">
        <v>1223</v>
      </c>
      <c r="J2508" s="16"/>
      <c r="K2508" s="21"/>
      <c r="L2508" s="21"/>
      <c r="M2508" s="21"/>
      <c r="N2508" s="18"/>
      <c r="O2508" s="13"/>
      <c r="P2508" s="5" t="s">
        <v>57</v>
      </c>
      <c r="Q2508" s="5" t="s">
        <v>311</v>
      </c>
      <c r="R2508" s="5" t="s">
        <v>276</v>
      </c>
      <c r="S2508" s="5" t="s">
        <v>47</v>
      </c>
      <c r="T2508" s="5" t="s">
        <v>47</v>
      </c>
      <c r="U2508" s="5" t="s">
        <v>26</v>
      </c>
    </row>
    <row r="2509" hidden="1">
      <c r="A2509" s="15" t="str">
        <f t="shared" ref="A2509:A2511" si="403">if(OR(G2509="Secondary Relay",G2509="Prime Relay"),F2509,join("",if(B2509="East Rim","E",if(B2509="South Rim","S",if(B2509="West Rim","W","N"))),C2509,D2509,":",E2509,if(F2509="S","",F2509)))</f>
        <v>S21:3a</v>
      </c>
      <c r="B2509" s="15" t="s">
        <v>1086</v>
      </c>
      <c r="C2509" s="15">
        <v>2.0</v>
      </c>
      <c r="D2509" s="15">
        <v>1.0</v>
      </c>
      <c r="E2509" s="15">
        <v>3.0</v>
      </c>
      <c r="F2509" s="8" t="s">
        <v>6</v>
      </c>
      <c r="G2509" s="8" t="s">
        <v>23</v>
      </c>
      <c r="H2509" s="15" t="s">
        <v>285</v>
      </c>
      <c r="I2509" t="s">
        <v>792</v>
      </c>
      <c r="J2509" s="16">
        <v>1.0</v>
      </c>
      <c r="K2509" s="21">
        <v>1520.0</v>
      </c>
      <c r="L2509" s="21">
        <v>1386.0</v>
      </c>
      <c r="M2509" s="21">
        <v>1453.0</v>
      </c>
      <c r="N2509" s="18" t="s">
        <v>26</v>
      </c>
      <c r="O2509" s="13" t="s">
        <v>354</v>
      </c>
      <c r="P2509" s="5" t="s">
        <v>57</v>
      </c>
      <c r="Q2509" s="5" t="s">
        <v>26</v>
      </c>
      <c r="R2509" s="5" t="s">
        <v>57</v>
      </c>
      <c r="S2509" s="5" t="s">
        <v>26</v>
      </c>
      <c r="T2509" s="5" t="s">
        <v>26</v>
      </c>
      <c r="U2509" s="5" t="s">
        <v>26</v>
      </c>
    </row>
    <row r="2510" hidden="1">
      <c r="A2510" s="15" t="str">
        <f t="shared" si="403"/>
        <v>S21:3b</v>
      </c>
      <c r="B2510" s="15" t="s">
        <v>1086</v>
      </c>
      <c r="C2510" s="15">
        <v>2.0</v>
      </c>
      <c r="D2510" s="15">
        <v>1.0</v>
      </c>
      <c r="E2510" s="15">
        <v>3.0</v>
      </c>
      <c r="F2510" s="8" t="s">
        <v>7</v>
      </c>
      <c r="G2510" s="8" t="s">
        <v>23</v>
      </c>
      <c r="H2510" s="15" t="s">
        <v>285</v>
      </c>
      <c r="I2510" t="s">
        <v>439</v>
      </c>
      <c r="J2510" s="16">
        <v>0.0</v>
      </c>
      <c r="K2510" s="21">
        <v>1483.0</v>
      </c>
      <c r="L2510" s="21">
        <v>1231.0</v>
      </c>
      <c r="M2510" s="21">
        <v>1357.0</v>
      </c>
      <c r="N2510" s="18" t="s">
        <v>26</v>
      </c>
      <c r="O2510" s="13" t="s">
        <v>567</v>
      </c>
      <c r="P2510" s="5" t="s">
        <v>47</v>
      </c>
      <c r="Q2510" s="5" t="s">
        <v>276</v>
      </c>
      <c r="R2510" s="5" t="s">
        <v>311</v>
      </c>
      <c r="S2510" s="5" t="s">
        <v>47</v>
      </c>
      <c r="T2510" s="5" t="s">
        <v>47</v>
      </c>
      <c r="U2510" s="5" t="s">
        <v>26</v>
      </c>
    </row>
    <row r="2511" hidden="1">
      <c r="A2511" s="15" t="str">
        <f t="shared" si="403"/>
        <v>S21:3c</v>
      </c>
      <c r="B2511" s="15" t="s">
        <v>1086</v>
      </c>
      <c r="C2511" s="15">
        <v>2.0</v>
      </c>
      <c r="D2511" s="15">
        <v>1.0</v>
      </c>
      <c r="E2511" s="15">
        <v>3.0</v>
      </c>
      <c r="F2511" s="8" t="s">
        <v>8</v>
      </c>
      <c r="G2511" s="8" t="s">
        <v>24</v>
      </c>
      <c r="H2511" s="15" t="s">
        <v>285</v>
      </c>
      <c r="I2511" t="s">
        <v>718</v>
      </c>
      <c r="J2511" s="16">
        <v>2.0</v>
      </c>
      <c r="K2511" s="21">
        <v>5.0</v>
      </c>
      <c r="L2511" s="21">
        <v>-22.0</v>
      </c>
      <c r="M2511" s="21">
        <v>-10.0</v>
      </c>
      <c r="N2511" s="18">
        <v>0.28</v>
      </c>
      <c r="O2511" s="13" t="s">
        <v>389</v>
      </c>
      <c r="P2511" s="5" t="s">
        <v>57</v>
      </c>
      <c r="Q2511" s="5" t="s">
        <v>276</v>
      </c>
      <c r="R2511" s="5" t="s">
        <v>276</v>
      </c>
      <c r="S2511" s="5" t="s">
        <v>47</v>
      </c>
      <c r="T2511" s="5" t="s">
        <v>26</v>
      </c>
      <c r="U2511" s="5" t="s">
        <v>26</v>
      </c>
    </row>
    <row r="2512" hidden="1">
      <c r="A2512" s="15" t="str">
        <f>if(OR(G2512="Secondary Relay",G2512="Prime Relay",G2512="Citadel Class Relay"),F2512,join("",if(B2512="East Rim","E",if(B2512="South Rim","S",if(B2512="West Rim","W","N"))),C2512,D2512,":",E2512,if(F2512="S","",F2512)))</f>
        <v>S21:3</v>
      </c>
      <c r="B2512" s="15" t="s">
        <v>1086</v>
      </c>
      <c r="C2512" s="15">
        <v>2.0</v>
      </c>
      <c r="D2512" s="15">
        <v>1.0</v>
      </c>
      <c r="E2512" s="15">
        <v>3.0</v>
      </c>
      <c r="F2512" s="8" t="s">
        <v>302</v>
      </c>
      <c r="G2512" s="8" t="s">
        <v>303</v>
      </c>
      <c r="H2512" s="15" t="s">
        <v>278</v>
      </c>
      <c r="I2512" s="8" t="s">
        <v>871</v>
      </c>
      <c r="J2512" s="16"/>
      <c r="K2512" s="21"/>
      <c r="L2512" s="21"/>
      <c r="M2512" s="21"/>
      <c r="N2512" s="18"/>
      <c r="O2512" s="13"/>
      <c r="P2512" s="5" t="s">
        <v>57</v>
      </c>
      <c r="Q2512" s="5" t="s">
        <v>47</v>
      </c>
      <c r="R2512" s="5" t="s">
        <v>57</v>
      </c>
      <c r="S2512" s="5" t="s">
        <v>276</v>
      </c>
      <c r="T2512" s="5" t="s">
        <v>47</v>
      </c>
      <c r="U2512" s="5" t="s">
        <v>26</v>
      </c>
    </row>
    <row r="2513" hidden="1">
      <c r="A2513" s="15" t="str">
        <f t="shared" ref="A2513:A2519" si="404">if(OR(G2513="Secondary Relay",G2513="Prime Relay"),F2513,join("",if(B2513="East Rim","E",if(B2513="South Rim","S",if(B2513="West Rim","W","N"))),C2513,D2513,":",E2513,if(F2513="S","",F2513)))</f>
        <v>S21:4a</v>
      </c>
      <c r="B2513" s="15" t="s">
        <v>1086</v>
      </c>
      <c r="C2513" s="15">
        <v>2.0</v>
      </c>
      <c r="D2513" s="15">
        <v>1.0</v>
      </c>
      <c r="E2513" s="15">
        <v>4.0</v>
      </c>
      <c r="F2513" s="8" t="s">
        <v>6</v>
      </c>
      <c r="G2513" s="8" t="s">
        <v>23</v>
      </c>
      <c r="H2513" s="15" t="s">
        <v>278</v>
      </c>
      <c r="I2513" t="s">
        <v>296</v>
      </c>
      <c r="J2513" s="16">
        <v>0.0</v>
      </c>
      <c r="K2513" s="21">
        <v>216.0</v>
      </c>
      <c r="L2513" s="21">
        <v>80.0</v>
      </c>
      <c r="M2513" s="21">
        <v>147.0</v>
      </c>
      <c r="N2513" s="18" t="s">
        <v>26</v>
      </c>
      <c r="O2513" s="13" t="s">
        <v>310</v>
      </c>
      <c r="P2513" s="5" t="s">
        <v>57</v>
      </c>
      <c r="Q2513" s="5" t="s">
        <v>276</v>
      </c>
      <c r="R2513" s="5" t="s">
        <v>47</v>
      </c>
      <c r="S2513" s="5" t="s">
        <v>26</v>
      </c>
      <c r="T2513" s="5" t="s">
        <v>47</v>
      </c>
      <c r="U2513" s="5" t="s">
        <v>26</v>
      </c>
    </row>
    <row r="2514" hidden="1">
      <c r="A2514" s="15" t="str">
        <f t="shared" si="404"/>
        <v>S21:4b</v>
      </c>
      <c r="B2514" s="15" t="s">
        <v>1086</v>
      </c>
      <c r="C2514" s="15">
        <v>2.0</v>
      </c>
      <c r="D2514" s="15">
        <v>1.0</v>
      </c>
      <c r="E2514" s="15">
        <v>4.0</v>
      </c>
      <c r="F2514" s="8" t="s">
        <v>7</v>
      </c>
      <c r="G2514" s="8" t="s">
        <v>23</v>
      </c>
      <c r="H2514" s="15" t="s">
        <v>87</v>
      </c>
      <c r="I2514" t="s">
        <v>500</v>
      </c>
      <c r="J2514" s="16">
        <v>0.0</v>
      </c>
      <c r="K2514" s="21">
        <v>34.0</v>
      </c>
      <c r="L2514" s="21">
        <v>14.0</v>
      </c>
      <c r="M2514" s="21">
        <v>25.0</v>
      </c>
      <c r="N2514" s="18">
        <v>0.73</v>
      </c>
      <c r="O2514" s="13" t="s">
        <v>417</v>
      </c>
      <c r="P2514" s="5" t="s">
        <v>47</v>
      </c>
      <c r="Q2514" s="5" t="s">
        <v>57</v>
      </c>
      <c r="R2514" s="5" t="s">
        <v>57</v>
      </c>
      <c r="S2514" s="5" t="s">
        <v>57</v>
      </c>
      <c r="T2514" s="5" t="s">
        <v>26</v>
      </c>
      <c r="U2514" s="5" t="s">
        <v>26</v>
      </c>
    </row>
    <row r="2515" hidden="1">
      <c r="A2515" s="15" t="str">
        <f t="shared" si="404"/>
        <v>S21:4c</v>
      </c>
      <c r="B2515" s="15" t="s">
        <v>1086</v>
      </c>
      <c r="C2515" s="15">
        <v>2.0</v>
      </c>
      <c r="D2515" s="15">
        <v>1.0</v>
      </c>
      <c r="E2515" s="15">
        <v>4.0</v>
      </c>
      <c r="F2515" s="8" t="s">
        <v>8</v>
      </c>
      <c r="G2515" s="8" t="s">
        <v>24</v>
      </c>
      <c r="H2515" s="15" t="s">
        <v>87</v>
      </c>
      <c r="I2515" t="s">
        <v>1176</v>
      </c>
      <c r="J2515" s="16">
        <v>2.0</v>
      </c>
      <c r="K2515" s="21">
        <v>9.0</v>
      </c>
      <c r="L2515" s="21">
        <v>7.0</v>
      </c>
      <c r="M2515" s="21">
        <v>8.0</v>
      </c>
      <c r="N2515" s="18">
        <v>0.57</v>
      </c>
      <c r="O2515" s="13" t="s">
        <v>293</v>
      </c>
      <c r="P2515" s="5" t="s">
        <v>37</v>
      </c>
      <c r="Q2515" s="5" t="s">
        <v>276</v>
      </c>
      <c r="R2515" s="5" t="s">
        <v>276</v>
      </c>
      <c r="S2515" s="5" t="s">
        <v>57</v>
      </c>
      <c r="T2515" s="5" t="s">
        <v>37</v>
      </c>
      <c r="U2515" s="5" t="s">
        <v>26</v>
      </c>
    </row>
    <row r="2516" hidden="1">
      <c r="A2516" s="15" t="str">
        <f t="shared" si="404"/>
        <v>S21:4d</v>
      </c>
      <c r="B2516" s="15" t="s">
        <v>1086</v>
      </c>
      <c r="C2516" s="15">
        <v>2.0</v>
      </c>
      <c r="D2516" s="15">
        <v>1.0</v>
      </c>
      <c r="E2516" s="15">
        <v>4.0</v>
      </c>
      <c r="F2516" s="8" t="s">
        <v>9</v>
      </c>
      <c r="G2516" s="8" t="s">
        <v>24</v>
      </c>
      <c r="H2516" s="15" t="s">
        <v>317</v>
      </c>
      <c r="I2516" t="s">
        <v>546</v>
      </c>
      <c r="J2516" s="16">
        <v>1.0</v>
      </c>
      <c r="K2516" s="21">
        <v>2.0</v>
      </c>
      <c r="L2516" s="21">
        <v>-19.0</v>
      </c>
      <c r="M2516" s="21">
        <v>-7.0</v>
      </c>
      <c r="N2516" s="18">
        <v>0.45</v>
      </c>
      <c r="O2516" s="13" t="s">
        <v>284</v>
      </c>
      <c r="P2516" s="5" t="s">
        <v>57</v>
      </c>
      <c r="Q2516" s="5" t="s">
        <v>311</v>
      </c>
      <c r="R2516" s="5" t="s">
        <v>276</v>
      </c>
      <c r="S2516" s="5" t="s">
        <v>37</v>
      </c>
      <c r="T2516" s="5" t="s">
        <v>26</v>
      </c>
      <c r="U2516" s="5" t="s">
        <v>26</v>
      </c>
    </row>
    <row r="2517" hidden="1">
      <c r="A2517" s="15" t="str">
        <f t="shared" si="404"/>
        <v>S21:4e</v>
      </c>
      <c r="B2517" s="15" t="s">
        <v>1086</v>
      </c>
      <c r="C2517" s="15">
        <v>2.0</v>
      </c>
      <c r="D2517" s="15">
        <v>1.0</v>
      </c>
      <c r="E2517" s="15">
        <v>4.0</v>
      </c>
      <c r="F2517" s="8" t="s">
        <v>10</v>
      </c>
      <c r="G2517" s="8" t="s">
        <v>22</v>
      </c>
      <c r="H2517" s="15" t="s">
        <v>93</v>
      </c>
      <c r="I2517" t="s">
        <v>1235</v>
      </c>
      <c r="J2517" s="16">
        <v>15.0</v>
      </c>
      <c r="K2517" s="21">
        <v>-66.0</v>
      </c>
      <c r="L2517" s="21">
        <v>-101.0</v>
      </c>
      <c r="M2517" s="21">
        <v>-84.0</v>
      </c>
      <c r="N2517" s="18" t="s">
        <v>26</v>
      </c>
      <c r="O2517" s="13" t="s">
        <v>275</v>
      </c>
      <c r="P2517" s="5" t="s">
        <v>57</v>
      </c>
      <c r="Q2517" s="5" t="s">
        <v>57</v>
      </c>
      <c r="R2517" s="5" t="s">
        <v>57</v>
      </c>
      <c r="S2517" s="5" t="s">
        <v>47</v>
      </c>
      <c r="T2517" s="5" t="s">
        <v>26</v>
      </c>
      <c r="U2517" s="5" t="s">
        <v>26</v>
      </c>
    </row>
    <row r="2518" hidden="1">
      <c r="A2518" s="15" t="str">
        <f t="shared" si="404"/>
        <v>S21:4f</v>
      </c>
      <c r="B2518" s="15" t="s">
        <v>1086</v>
      </c>
      <c r="C2518" s="15">
        <v>2.0</v>
      </c>
      <c r="D2518" s="15">
        <v>1.0</v>
      </c>
      <c r="E2518" s="15">
        <v>4.0</v>
      </c>
      <c r="F2518" s="8" t="s">
        <v>11</v>
      </c>
      <c r="G2518" s="8" t="s">
        <v>22</v>
      </c>
      <c r="H2518" s="15" t="s">
        <v>91</v>
      </c>
      <c r="I2518" t="s">
        <v>1236</v>
      </c>
      <c r="J2518" s="16">
        <v>17.0</v>
      </c>
      <c r="K2518" s="21">
        <v>-186.0</v>
      </c>
      <c r="L2518" s="21">
        <v>-240.0</v>
      </c>
      <c r="M2518" s="21">
        <v>-214.0</v>
      </c>
      <c r="N2518" s="18" t="s">
        <v>26</v>
      </c>
      <c r="O2518" s="13" t="s">
        <v>313</v>
      </c>
      <c r="P2518" s="5" t="s">
        <v>47</v>
      </c>
      <c r="Q2518" s="5" t="s">
        <v>276</v>
      </c>
      <c r="R2518" s="5" t="s">
        <v>276</v>
      </c>
      <c r="S2518" s="5" t="s">
        <v>276</v>
      </c>
      <c r="T2518" s="5" t="s">
        <v>311</v>
      </c>
      <c r="U2518" s="5" t="s">
        <v>26</v>
      </c>
    </row>
    <row r="2519" hidden="1">
      <c r="A2519" s="15" t="str">
        <f t="shared" si="404"/>
        <v>S21:4g</v>
      </c>
      <c r="B2519" s="15" t="s">
        <v>1086</v>
      </c>
      <c r="C2519" s="15">
        <v>2.0</v>
      </c>
      <c r="D2519" s="15">
        <v>1.0</v>
      </c>
      <c r="E2519" s="15">
        <v>4.0</v>
      </c>
      <c r="F2519" s="8" t="s">
        <v>12</v>
      </c>
      <c r="G2519" s="8" t="s">
        <v>22</v>
      </c>
      <c r="H2519" s="15" t="s">
        <v>93</v>
      </c>
      <c r="I2519" t="s">
        <v>695</v>
      </c>
      <c r="J2519" s="16">
        <v>14.0</v>
      </c>
      <c r="K2519" s="21">
        <v>-193.0</v>
      </c>
      <c r="L2519" s="21">
        <v>-198.0</v>
      </c>
      <c r="M2519" s="21">
        <v>-196.0</v>
      </c>
      <c r="N2519" s="18" t="s">
        <v>26</v>
      </c>
      <c r="O2519" s="13" t="s">
        <v>287</v>
      </c>
      <c r="P2519" s="5" t="s">
        <v>57</v>
      </c>
      <c r="Q2519" s="5" t="s">
        <v>276</v>
      </c>
      <c r="R2519" s="5" t="s">
        <v>276</v>
      </c>
      <c r="S2519" s="5" t="s">
        <v>276</v>
      </c>
      <c r="T2519" s="5" t="s">
        <v>26</v>
      </c>
      <c r="U2519" s="5" t="s">
        <v>26</v>
      </c>
    </row>
    <row r="2520" hidden="1">
      <c r="A2520" s="15" t="str">
        <f>if(OR(G2520="Secondary Relay",G2520="Prime Relay",G2520="Citadel Class Relay"),F2520,join("",if(B2520="East Rim","E",if(B2520="South Rim","S",if(B2520="West Rim","W","N"))),C2520,D2520,":",E2520,if(F2520="S","",F2520)))</f>
        <v>S21:4</v>
      </c>
      <c r="B2520" s="15" t="s">
        <v>1086</v>
      </c>
      <c r="C2520" s="15">
        <v>2.0</v>
      </c>
      <c r="D2520" s="15">
        <v>1.0</v>
      </c>
      <c r="E2520" s="15">
        <v>4.0</v>
      </c>
      <c r="F2520" s="8" t="s">
        <v>302</v>
      </c>
      <c r="G2520" s="8" t="s">
        <v>303</v>
      </c>
      <c r="H2520" s="15" t="s">
        <v>285</v>
      </c>
      <c r="I2520" s="8" t="s">
        <v>548</v>
      </c>
      <c r="J2520" s="16"/>
      <c r="K2520" s="21"/>
      <c r="L2520" s="21"/>
      <c r="M2520" s="21"/>
      <c r="N2520" s="18"/>
      <c r="O2520" s="13"/>
      <c r="P2520" s="5" t="s">
        <v>276</v>
      </c>
      <c r="Q2520" s="5" t="s">
        <v>276</v>
      </c>
      <c r="R2520" s="5" t="s">
        <v>276</v>
      </c>
      <c r="S2520" s="5" t="s">
        <v>26</v>
      </c>
      <c r="T2520" s="5" t="s">
        <v>26</v>
      </c>
      <c r="U2520" s="5" t="s">
        <v>26</v>
      </c>
    </row>
    <row r="2521" hidden="1">
      <c r="A2521" s="15" t="str">
        <f>if(OR(G2521="Secondary Relay",G2521="Prime Relay"),F2521,join("",if(B2521="East Rim","E",if(B2521="South Rim","S",if(B2521="West Rim","W","N"))),C2521,D2521,":",E2521,if(F2521="S","",F2521)))</f>
        <v>S21:5a</v>
      </c>
      <c r="B2521" s="15" t="s">
        <v>1086</v>
      </c>
      <c r="C2521" s="15">
        <v>2.0</v>
      </c>
      <c r="D2521" s="15">
        <v>1.0</v>
      </c>
      <c r="E2521" s="15">
        <v>5.0</v>
      </c>
      <c r="F2521" s="8" t="s">
        <v>6</v>
      </c>
      <c r="G2521" s="8" t="s">
        <v>23</v>
      </c>
      <c r="H2521" s="15" t="s">
        <v>92</v>
      </c>
      <c r="I2521" t="s">
        <v>708</v>
      </c>
      <c r="J2521" s="16">
        <v>0.0</v>
      </c>
      <c r="K2521" s="21">
        <v>-226.0</v>
      </c>
      <c r="L2521" s="21">
        <v>-241.0</v>
      </c>
      <c r="M2521" s="21">
        <v>-233.0</v>
      </c>
      <c r="N2521" s="18" t="s">
        <v>281</v>
      </c>
      <c r="O2521" s="13" t="s">
        <v>419</v>
      </c>
      <c r="P2521" s="5" t="s">
        <v>57</v>
      </c>
      <c r="Q2521" s="5" t="s">
        <v>57</v>
      </c>
      <c r="R2521" s="5" t="s">
        <v>57</v>
      </c>
      <c r="S2521" s="5" t="s">
        <v>26</v>
      </c>
      <c r="T2521" s="5" t="s">
        <v>37</v>
      </c>
      <c r="U2521" s="5" t="s">
        <v>26</v>
      </c>
    </row>
    <row r="2522" hidden="1">
      <c r="A2522" s="15" t="str">
        <f>if(OR(G2522="Secondary Relay",G2522="Prime Relay",G2522="Citadel Class Relay"),F2522,join("",if(B2522="East Rim","E",if(B2522="South Rim","S",if(B2522="West Rim","W","N"))),C2522,D2522,":",E2522,if(F2522="S","",F2522)))</f>
        <v>S21:5</v>
      </c>
      <c r="B2522" s="15" t="s">
        <v>1086</v>
      </c>
      <c r="C2522" s="15">
        <v>2.0</v>
      </c>
      <c r="D2522" s="15">
        <v>1.0</v>
      </c>
      <c r="E2522" s="15">
        <v>5.0</v>
      </c>
      <c r="F2522" s="8" t="s">
        <v>302</v>
      </c>
      <c r="G2522" s="8" t="s">
        <v>303</v>
      </c>
      <c r="H2522" s="15" t="s">
        <v>278</v>
      </c>
      <c r="I2522" s="8" t="s">
        <v>420</v>
      </c>
      <c r="J2522" s="16"/>
      <c r="K2522" s="21"/>
      <c r="L2522" s="21"/>
      <c r="M2522" s="21"/>
      <c r="N2522" s="18"/>
      <c r="O2522" s="13"/>
      <c r="P2522" s="5" t="s">
        <v>57</v>
      </c>
      <c r="Q2522" s="5" t="s">
        <v>276</v>
      </c>
      <c r="R2522" s="5" t="s">
        <v>57</v>
      </c>
      <c r="S2522" s="5" t="s">
        <v>37</v>
      </c>
      <c r="T2522" s="5" t="s">
        <v>276</v>
      </c>
      <c r="U2522" s="5" t="s">
        <v>26</v>
      </c>
    </row>
    <row r="2523" hidden="1">
      <c r="A2523" s="15" t="str">
        <f t="shared" ref="A2523:A2524" si="405">if(OR(G2523="Secondary Relay",G2523="Prime Relay"),F2523,join("",if(B2523="East Rim","E",if(B2523="South Rim","S",if(B2523="West Rim","W","N"))),C2523,D2523,":",E2523,if(F2523="S","",F2523)))</f>
        <v>S21:6a</v>
      </c>
      <c r="B2523" s="15" t="s">
        <v>1086</v>
      </c>
      <c r="C2523" s="15">
        <v>2.0</v>
      </c>
      <c r="D2523" s="15">
        <v>1.0</v>
      </c>
      <c r="E2523" s="15">
        <v>6.0</v>
      </c>
      <c r="F2523" s="8" t="s">
        <v>6</v>
      </c>
      <c r="G2523" s="8" t="s">
        <v>23</v>
      </c>
      <c r="H2523" s="15" t="s">
        <v>288</v>
      </c>
      <c r="I2523" t="s">
        <v>296</v>
      </c>
      <c r="J2523" s="16">
        <v>1.0</v>
      </c>
      <c r="K2523" s="21">
        <v>640.0</v>
      </c>
      <c r="L2523" s="21">
        <v>565.0</v>
      </c>
      <c r="M2523" s="21">
        <v>603.0</v>
      </c>
      <c r="N2523" s="18" t="s">
        <v>26</v>
      </c>
      <c r="O2523" s="13" t="s">
        <v>282</v>
      </c>
      <c r="P2523" s="5" t="s">
        <v>57</v>
      </c>
      <c r="Q2523" s="5" t="s">
        <v>57</v>
      </c>
      <c r="R2523" s="5" t="s">
        <v>57</v>
      </c>
      <c r="S2523" s="5" t="s">
        <v>57</v>
      </c>
      <c r="T2523" s="5" t="s">
        <v>37</v>
      </c>
      <c r="U2523" s="5" t="s">
        <v>26</v>
      </c>
    </row>
    <row r="2524" hidden="1">
      <c r="A2524" s="15" t="str">
        <f t="shared" si="405"/>
        <v>S21:6b</v>
      </c>
      <c r="B2524" s="15" t="s">
        <v>1086</v>
      </c>
      <c r="C2524" s="15">
        <v>2.0</v>
      </c>
      <c r="D2524" s="15">
        <v>1.0</v>
      </c>
      <c r="E2524" s="15">
        <v>6.0</v>
      </c>
      <c r="F2524" s="8" t="s">
        <v>7</v>
      </c>
      <c r="G2524" s="8" t="s">
        <v>23</v>
      </c>
      <c r="H2524" s="15" t="s">
        <v>278</v>
      </c>
      <c r="I2524" t="s">
        <v>369</v>
      </c>
      <c r="J2524" s="16">
        <v>0.0</v>
      </c>
      <c r="K2524" s="21">
        <v>56.0</v>
      </c>
      <c r="L2524" s="21">
        <v>-77.0</v>
      </c>
      <c r="M2524" s="21">
        <v>-11.0</v>
      </c>
      <c r="N2524" s="18" t="s">
        <v>26</v>
      </c>
      <c r="O2524" s="13" t="s">
        <v>1237</v>
      </c>
      <c r="P2524" s="5" t="s">
        <v>276</v>
      </c>
      <c r="Q2524" s="5" t="s">
        <v>276</v>
      </c>
      <c r="R2524" s="5" t="s">
        <v>276</v>
      </c>
      <c r="S2524" s="5" t="s">
        <v>47</v>
      </c>
      <c r="T2524" s="5" t="s">
        <v>26</v>
      </c>
      <c r="U2524" s="5" t="s">
        <v>276</v>
      </c>
    </row>
    <row r="2525" hidden="1">
      <c r="A2525" s="15" t="str">
        <f t="shared" ref="A2525:A2526" si="406">if(OR(G2525="Secondary Relay",G2525="Prime Relay",G2525="Citadel Class Relay"),F2525,join("",if(B2525="East Rim","E",if(B2525="South Rim","S",if(B2525="West Rim","W","N"))),C2525,D2525,":",E2525,if(F2525="S","",F2525)))</f>
        <v>S21:6</v>
      </c>
      <c r="B2525" s="15" t="s">
        <v>1086</v>
      </c>
      <c r="C2525" s="15">
        <v>2.0</v>
      </c>
      <c r="D2525" s="15">
        <v>1.0</v>
      </c>
      <c r="E2525" s="15">
        <v>6.0</v>
      </c>
      <c r="F2525" s="8" t="s">
        <v>302</v>
      </c>
      <c r="G2525" s="8" t="s">
        <v>303</v>
      </c>
      <c r="H2525" s="15" t="s">
        <v>288</v>
      </c>
      <c r="I2525" s="8" t="s">
        <v>368</v>
      </c>
      <c r="J2525" s="16"/>
      <c r="K2525" s="21"/>
      <c r="L2525" s="21"/>
      <c r="M2525" s="21"/>
      <c r="N2525" s="18"/>
      <c r="O2525" s="13"/>
      <c r="P2525" s="5" t="s">
        <v>311</v>
      </c>
      <c r="Q2525" s="5" t="s">
        <v>276</v>
      </c>
      <c r="R2525" s="5" t="s">
        <v>57</v>
      </c>
      <c r="S2525" s="5" t="s">
        <v>37</v>
      </c>
      <c r="T2525" s="5" t="s">
        <v>37</v>
      </c>
      <c r="U2525" s="5" t="s">
        <v>26</v>
      </c>
    </row>
    <row r="2526" hidden="1">
      <c r="A2526" s="15" t="str">
        <f t="shared" si="406"/>
        <v>S21-W43 Primary Relay</v>
      </c>
      <c r="B2526" s="15" t="s">
        <v>1086</v>
      </c>
      <c r="C2526" s="15">
        <v>2.0</v>
      </c>
      <c r="D2526" s="15">
        <v>1.0</v>
      </c>
      <c r="E2526" s="8">
        <v>6.0</v>
      </c>
      <c r="F2526" s="8" t="s">
        <v>1238</v>
      </c>
      <c r="G2526" s="8" t="s">
        <v>219</v>
      </c>
      <c r="H2526" s="15"/>
      <c r="I2526" s="8"/>
      <c r="J2526" s="16"/>
      <c r="K2526" s="21"/>
      <c r="L2526" s="21"/>
      <c r="M2526" s="21"/>
      <c r="N2526" s="18"/>
      <c r="O2526" s="13"/>
      <c r="P2526" s="5"/>
      <c r="Q2526" s="5"/>
      <c r="R2526" s="5"/>
      <c r="S2526" s="5"/>
      <c r="T2526" s="5"/>
      <c r="U2526" s="5"/>
    </row>
    <row r="2527" hidden="1">
      <c r="A2527" s="15" t="str">
        <f>if(OR(G2527="Secondary Relay",G2527="Prime Relay"),F2527,join("",if(B2527="East Rim","E",if(B2527="South Rim","S",if(B2527="West Rim","W","N"))),C2527,D2527,":",E2527,if(F2527="S","",F2527)))</f>
        <v>S21:7a</v>
      </c>
      <c r="B2527" s="15" t="s">
        <v>1086</v>
      </c>
      <c r="C2527" s="15">
        <v>2.0</v>
      </c>
      <c r="D2527" s="15">
        <v>1.0</v>
      </c>
      <c r="E2527" s="15">
        <v>7.0</v>
      </c>
      <c r="F2527" s="8" t="s">
        <v>6</v>
      </c>
      <c r="G2527" s="8" t="s">
        <v>22</v>
      </c>
      <c r="H2527" s="15" t="s">
        <v>91</v>
      </c>
      <c r="I2527" t="s">
        <v>1239</v>
      </c>
      <c r="J2527" s="16">
        <v>7.0</v>
      </c>
      <c r="K2527" s="21">
        <v>-121.0</v>
      </c>
      <c r="L2527" s="21">
        <v>-123.0</v>
      </c>
      <c r="M2527" s="21">
        <v>-124.0</v>
      </c>
      <c r="N2527" s="18" t="s">
        <v>26</v>
      </c>
      <c r="O2527" s="13" t="s">
        <v>323</v>
      </c>
      <c r="P2527" s="5" t="s">
        <v>26</v>
      </c>
      <c r="Q2527" s="5" t="s">
        <v>276</v>
      </c>
      <c r="R2527" s="5" t="s">
        <v>57</v>
      </c>
      <c r="S2527" s="5" t="s">
        <v>37</v>
      </c>
      <c r="T2527" s="5" t="s">
        <v>26</v>
      </c>
      <c r="U2527" s="5" t="s">
        <v>26</v>
      </c>
    </row>
    <row r="2528" hidden="1">
      <c r="A2528" s="15" t="str">
        <f>if(OR(G2528="Secondary Relay",G2528="Prime Relay",G2528="Citadel Class Relay"),F2528,join("",if(B2528="East Rim","E",if(B2528="South Rim","S",if(B2528="West Rim","W","N"))),C2528,D2528,":",E2528,if(F2528="S","",F2528)))</f>
        <v>S21:7</v>
      </c>
      <c r="B2528" s="15" t="s">
        <v>1086</v>
      </c>
      <c r="C2528" s="15">
        <v>2.0</v>
      </c>
      <c r="D2528" s="15">
        <v>1.0</v>
      </c>
      <c r="E2528" s="15">
        <v>7.0</v>
      </c>
      <c r="F2528" s="8" t="s">
        <v>302</v>
      </c>
      <c r="G2528" s="8" t="s">
        <v>303</v>
      </c>
      <c r="H2528" s="15" t="s">
        <v>288</v>
      </c>
      <c r="I2528" s="8" t="s">
        <v>1178</v>
      </c>
      <c r="J2528" s="16"/>
      <c r="K2528" s="21"/>
      <c r="L2528" s="21"/>
      <c r="M2528" s="21"/>
      <c r="N2528" s="18"/>
      <c r="O2528" s="13"/>
      <c r="P2528" s="5" t="s">
        <v>47</v>
      </c>
      <c r="Q2528" s="5" t="s">
        <v>57</v>
      </c>
      <c r="R2528" s="5" t="s">
        <v>57</v>
      </c>
      <c r="S2528" s="5" t="s">
        <v>37</v>
      </c>
      <c r="T2528" s="5" t="s">
        <v>26</v>
      </c>
      <c r="U2528" s="5" t="s">
        <v>26</v>
      </c>
    </row>
    <row r="2529" hidden="1">
      <c r="A2529" s="15" t="str">
        <f t="shared" ref="A2529:A2533" si="407">if(OR(G2529="Secondary Relay",G2529="Prime Relay"),F2529,join("",if(B2529="East Rim","E",if(B2529="South Rim","S",if(B2529="West Rim","W","N"))),C2529,D2529,":",E2529,if(F2529="S","",F2529)))</f>
        <v>S22:0a</v>
      </c>
      <c r="B2529" s="15" t="s">
        <v>1086</v>
      </c>
      <c r="C2529" s="15">
        <v>2.0</v>
      </c>
      <c r="D2529" s="15">
        <v>2.0</v>
      </c>
      <c r="E2529" s="15">
        <v>0.0</v>
      </c>
      <c r="F2529" s="8" t="s">
        <v>6</v>
      </c>
      <c r="G2529" s="8" t="s">
        <v>23</v>
      </c>
      <c r="H2529" s="15" t="s">
        <v>278</v>
      </c>
      <c r="I2529" t="s">
        <v>324</v>
      </c>
      <c r="J2529" s="16">
        <v>0.0</v>
      </c>
      <c r="K2529" s="21">
        <v>681.0</v>
      </c>
      <c r="L2529" s="21">
        <v>645.0</v>
      </c>
      <c r="M2529" s="21">
        <v>661.0</v>
      </c>
      <c r="N2529" s="18" t="s">
        <v>26</v>
      </c>
      <c r="O2529" s="13" t="s">
        <v>1200</v>
      </c>
      <c r="P2529" s="5" t="s">
        <v>37</v>
      </c>
      <c r="Q2529" s="5" t="s">
        <v>57</v>
      </c>
      <c r="R2529" s="5" t="s">
        <v>26</v>
      </c>
      <c r="S2529" s="5" t="s">
        <v>47</v>
      </c>
      <c r="T2529" s="5" t="s">
        <v>37</v>
      </c>
      <c r="U2529" s="5" t="s">
        <v>37</v>
      </c>
    </row>
    <row r="2530" hidden="1">
      <c r="A2530" s="15" t="str">
        <f t="shared" si="407"/>
        <v>S22:0b</v>
      </c>
      <c r="B2530" s="15" t="s">
        <v>1086</v>
      </c>
      <c r="C2530" s="15">
        <v>2.0</v>
      </c>
      <c r="D2530" s="15">
        <v>2.0</v>
      </c>
      <c r="E2530" s="15">
        <v>0.0</v>
      </c>
      <c r="F2530" s="8" t="s">
        <v>7</v>
      </c>
      <c r="G2530" s="8" t="s">
        <v>23</v>
      </c>
      <c r="H2530" s="15" t="s">
        <v>88</v>
      </c>
      <c r="I2530" t="s">
        <v>286</v>
      </c>
      <c r="J2530" s="16">
        <v>2.0</v>
      </c>
      <c r="K2530" s="21">
        <v>226.0</v>
      </c>
      <c r="L2530" s="21">
        <v>206.0</v>
      </c>
      <c r="M2530" s="21">
        <v>217.0</v>
      </c>
      <c r="N2530" s="18" t="s">
        <v>26</v>
      </c>
      <c r="O2530" s="13" t="s">
        <v>315</v>
      </c>
      <c r="P2530" s="5" t="s">
        <v>57</v>
      </c>
      <c r="Q2530" s="5" t="s">
        <v>276</v>
      </c>
      <c r="R2530" s="5" t="s">
        <v>47</v>
      </c>
      <c r="S2530" s="5" t="s">
        <v>37</v>
      </c>
      <c r="T2530" s="5" t="s">
        <v>47</v>
      </c>
      <c r="U2530" s="5" t="s">
        <v>37</v>
      </c>
    </row>
    <row r="2531" hidden="1">
      <c r="A2531" s="15" t="str">
        <f t="shared" si="407"/>
        <v>S22:0c</v>
      </c>
      <c r="B2531" s="15" t="s">
        <v>1086</v>
      </c>
      <c r="C2531" s="15">
        <v>2.0</v>
      </c>
      <c r="D2531" s="15">
        <v>2.0</v>
      </c>
      <c r="E2531" s="15">
        <v>0.0</v>
      </c>
      <c r="F2531" s="8" t="s">
        <v>8</v>
      </c>
      <c r="G2531" s="8" t="s">
        <v>24</v>
      </c>
      <c r="H2531" s="15" t="s">
        <v>305</v>
      </c>
      <c r="I2531" t="s">
        <v>335</v>
      </c>
      <c r="J2531" s="16">
        <v>1.0</v>
      </c>
      <c r="K2531" s="21">
        <v>8.0</v>
      </c>
      <c r="L2531" s="21">
        <v>5.0</v>
      </c>
      <c r="M2531" s="17">
        <v>6.0</v>
      </c>
      <c r="N2531" s="18">
        <v>0.37</v>
      </c>
      <c r="O2531" s="13" t="s">
        <v>284</v>
      </c>
      <c r="P2531" s="5" t="s">
        <v>57</v>
      </c>
      <c r="Q2531" s="5" t="s">
        <v>57</v>
      </c>
      <c r="R2531" s="5" t="s">
        <v>37</v>
      </c>
      <c r="S2531" s="5" t="s">
        <v>276</v>
      </c>
      <c r="T2531" s="5" t="s">
        <v>37</v>
      </c>
      <c r="U2531" s="5" t="s">
        <v>26</v>
      </c>
    </row>
    <row r="2532" hidden="1">
      <c r="A2532" s="15" t="str">
        <f t="shared" si="407"/>
        <v>S22:0d</v>
      </c>
      <c r="B2532" s="15" t="s">
        <v>1086</v>
      </c>
      <c r="C2532" s="15">
        <v>2.0</v>
      </c>
      <c r="D2532" s="15">
        <v>2.0</v>
      </c>
      <c r="E2532" s="15">
        <v>0.0</v>
      </c>
      <c r="F2532" s="8" t="s">
        <v>9</v>
      </c>
      <c r="G2532" s="8" t="s">
        <v>22</v>
      </c>
      <c r="H2532" s="15" t="s">
        <v>93</v>
      </c>
      <c r="I2532" t="s">
        <v>1240</v>
      </c>
      <c r="J2532" s="16">
        <v>6.0</v>
      </c>
      <c r="K2532" s="21">
        <v>-18.0</v>
      </c>
      <c r="L2532" s="21">
        <v>-51.0</v>
      </c>
      <c r="M2532" s="21">
        <v>-36.0</v>
      </c>
      <c r="N2532" s="18" t="s">
        <v>26</v>
      </c>
      <c r="O2532" s="13" t="s">
        <v>329</v>
      </c>
      <c r="P2532" s="5" t="s">
        <v>57</v>
      </c>
      <c r="Q2532" s="5" t="s">
        <v>47</v>
      </c>
      <c r="R2532" s="5" t="s">
        <v>57</v>
      </c>
      <c r="S2532" s="5" t="s">
        <v>26</v>
      </c>
      <c r="T2532" s="5" t="s">
        <v>26</v>
      </c>
      <c r="U2532" s="5" t="s">
        <v>37</v>
      </c>
    </row>
    <row r="2533" hidden="1">
      <c r="A2533" s="15" t="str">
        <f t="shared" si="407"/>
        <v>S22:0e</v>
      </c>
      <c r="B2533" s="15" t="s">
        <v>1086</v>
      </c>
      <c r="C2533" s="15">
        <v>2.0</v>
      </c>
      <c r="D2533" s="15">
        <v>2.0</v>
      </c>
      <c r="E2533" s="15">
        <v>0.0</v>
      </c>
      <c r="F2533" s="8" t="s">
        <v>10</v>
      </c>
      <c r="G2533" s="8" t="s">
        <v>22</v>
      </c>
      <c r="H2533" s="15" t="s">
        <v>91</v>
      </c>
      <c r="I2533" t="s">
        <v>1241</v>
      </c>
      <c r="J2533" s="16">
        <v>12.0</v>
      </c>
      <c r="K2533" s="21">
        <v>-19.0</v>
      </c>
      <c r="L2533" s="21">
        <v>-95.0</v>
      </c>
      <c r="M2533" s="21">
        <v>-58.0</v>
      </c>
      <c r="N2533" s="18" t="s">
        <v>26</v>
      </c>
      <c r="O2533" s="13" t="s">
        <v>313</v>
      </c>
      <c r="P2533" s="5" t="s">
        <v>57</v>
      </c>
      <c r="Q2533" s="5" t="s">
        <v>276</v>
      </c>
      <c r="R2533" s="5" t="s">
        <v>276</v>
      </c>
      <c r="S2533" s="5" t="s">
        <v>47</v>
      </c>
      <c r="T2533" s="5" t="s">
        <v>276</v>
      </c>
      <c r="U2533" s="5" t="s">
        <v>26</v>
      </c>
    </row>
    <row r="2534" hidden="1">
      <c r="A2534" s="15" t="str">
        <f t="shared" ref="A2534:A2535" si="408">if(OR(G2534="Secondary Relay",G2534="Prime Relay",G2534="Citadel Class Relay"),F2534,join("",if(B2534="East Rim","E",if(B2534="South Rim","S",if(B2534="West Rim","W","N"))),C2534,D2534,":",E2534,if(F2534="S","",F2534)))</f>
        <v>S22:0</v>
      </c>
      <c r="B2534" s="15" t="s">
        <v>1086</v>
      </c>
      <c r="C2534" s="15">
        <v>2.0</v>
      </c>
      <c r="D2534" s="15">
        <v>2.0</v>
      </c>
      <c r="E2534" s="15">
        <v>0.0</v>
      </c>
      <c r="F2534" s="8" t="s">
        <v>302</v>
      </c>
      <c r="G2534" s="8" t="s">
        <v>303</v>
      </c>
      <c r="H2534" s="15" t="s">
        <v>278</v>
      </c>
      <c r="I2534" s="8" t="s">
        <v>615</v>
      </c>
      <c r="J2534" s="16"/>
      <c r="K2534" s="21"/>
      <c r="L2534" s="21"/>
      <c r="M2534" s="21"/>
      <c r="N2534" s="18"/>
      <c r="O2534" s="13"/>
      <c r="P2534" s="5" t="s">
        <v>276</v>
      </c>
      <c r="Q2534" s="5" t="s">
        <v>57</v>
      </c>
      <c r="R2534" s="5" t="s">
        <v>47</v>
      </c>
      <c r="S2534" s="5" t="s">
        <v>276</v>
      </c>
      <c r="T2534" s="5" t="s">
        <v>37</v>
      </c>
      <c r="U2534" s="5" t="s">
        <v>37</v>
      </c>
    </row>
    <row r="2535" hidden="1">
      <c r="A2535" s="15" t="str">
        <f t="shared" si="408"/>
        <v>S22 Secondary Relay</v>
      </c>
      <c r="B2535" s="15" t="s">
        <v>1086</v>
      </c>
      <c r="C2535" s="15">
        <v>2.0</v>
      </c>
      <c r="D2535" s="8">
        <v>2.0</v>
      </c>
      <c r="E2535" s="8">
        <v>0.0</v>
      </c>
      <c r="F2535" s="8" t="s">
        <v>1242</v>
      </c>
      <c r="G2535" s="8" t="s">
        <v>300</v>
      </c>
      <c r="H2535" s="15"/>
      <c r="I2535" s="8"/>
      <c r="J2535" s="16"/>
      <c r="K2535" s="21"/>
      <c r="L2535" s="21"/>
      <c r="M2535" s="21"/>
      <c r="N2535" s="18"/>
      <c r="O2535" s="13"/>
      <c r="P2535" s="15"/>
      <c r="Q2535" s="15"/>
      <c r="R2535" s="15"/>
      <c r="S2535" s="15"/>
      <c r="T2535" s="15"/>
      <c r="U2535" s="15"/>
    </row>
    <row r="2536" hidden="1">
      <c r="A2536" s="15" t="str">
        <f t="shared" ref="A2536:A2539" si="409">if(OR(G2536="Secondary Relay",G2536="Prime Relay"),F2536,join("",if(B2536="East Rim","E",if(B2536="South Rim","S",if(B2536="West Rim","W","N"))),C2536,D2536,":",E2536,if(F2536="S","",F2536)))</f>
        <v>S22:1a</v>
      </c>
      <c r="B2536" s="15" t="s">
        <v>1086</v>
      </c>
      <c r="C2536" s="15">
        <v>2.0</v>
      </c>
      <c r="D2536" s="15">
        <v>2.0</v>
      </c>
      <c r="E2536" s="15">
        <v>1.0</v>
      </c>
      <c r="F2536" s="8" t="s">
        <v>6</v>
      </c>
      <c r="G2536" s="8" t="s">
        <v>24</v>
      </c>
      <c r="H2536" s="15" t="s">
        <v>285</v>
      </c>
      <c r="I2536" t="s">
        <v>418</v>
      </c>
      <c r="J2536" s="16">
        <v>1.0</v>
      </c>
      <c r="K2536" s="21">
        <v>7.0</v>
      </c>
      <c r="L2536" s="21">
        <v>3.0</v>
      </c>
      <c r="M2536" s="21">
        <v>6.0</v>
      </c>
      <c r="N2536" s="18">
        <v>0.23</v>
      </c>
      <c r="O2536" s="13" t="s">
        <v>351</v>
      </c>
      <c r="P2536" s="5" t="s">
        <v>57</v>
      </c>
      <c r="Q2536" s="5" t="s">
        <v>276</v>
      </c>
      <c r="R2536" s="5" t="s">
        <v>276</v>
      </c>
      <c r="S2536" s="5" t="s">
        <v>37</v>
      </c>
      <c r="T2536" s="5" t="s">
        <v>26</v>
      </c>
      <c r="U2536" s="5" t="s">
        <v>26</v>
      </c>
    </row>
    <row r="2537" hidden="1">
      <c r="A2537" s="15" t="str">
        <f t="shared" si="409"/>
        <v>S22:1b</v>
      </c>
      <c r="B2537" s="15" t="s">
        <v>1086</v>
      </c>
      <c r="C2537" s="15">
        <v>2.0</v>
      </c>
      <c r="D2537" s="15">
        <v>2.0</v>
      </c>
      <c r="E2537" s="15">
        <v>1.0</v>
      </c>
      <c r="F2537" s="8" t="s">
        <v>7</v>
      </c>
      <c r="G2537" s="8" t="s">
        <v>22</v>
      </c>
      <c r="H2537" s="15" t="s">
        <v>93</v>
      </c>
      <c r="I2537" t="s">
        <v>1028</v>
      </c>
      <c r="J2537" s="16">
        <v>2.0</v>
      </c>
      <c r="K2537" s="21">
        <v>-151.0</v>
      </c>
      <c r="L2537" s="21">
        <v>-193.0</v>
      </c>
      <c r="M2537" s="21">
        <v>-173.0</v>
      </c>
      <c r="N2537" s="18" t="s">
        <v>26</v>
      </c>
      <c r="O2537" s="13" t="s">
        <v>293</v>
      </c>
      <c r="P2537" s="5" t="s">
        <v>276</v>
      </c>
      <c r="Q2537" s="5" t="s">
        <v>57</v>
      </c>
      <c r="R2537" s="5" t="s">
        <v>276</v>
      </c>
      <c r="S2537" s="5" t="s">
        <v>26</v>
      </c>
      <c r="T2537" s="5" t="s">
        <v>37</v>
      </c>
      <c r="U2537" s="5" t="s">
        <v>26</v>
      </c>
    </row>
    <row r="2538" hidden="1">
      <c r="A2538" s="15" t="str">
        <f t="shared" si="409"/>
        <v>S22:1c</v>
      </c>
      <c r="B2538" s="15" t="s">
        <v>1086</v>
      </c>
      <c r="C2538" s="15">
        <v>2.0</v>
      </c>
      <c r="D2538" s="15">
        <v>2.0</v>
      </c>
      <c r="E2538" s="15">
        <v>1.0</v>
      </c>
      <c r="F2538" s="8" t="s">
        <v>8</v>
      </c>
      <c r="G2538" s="8" t="s">
        <v>22</v>
      </c>
      <c r="H2538" s="15" t="s">
        <v>91</v>
      </c>
      <c r="I2538" t="s">
        <v>1243</v>
      </c>
      <c r="J2538" s="16">
        <v>12.0</v>
      </c>
      <c r="K2538" s="21">
        <v>-156.0</v>
      </c>
      <c r="L2538" s="21">
        <v>-218.0</v>
      </c>
      <c r="M2538" s="21">
        <v>-185.0</v>
      </c>
      <c r="N2538" s="18" t="s">
        <v>26</v>
      </c>
      <c r="O2538" s="13" t="s">
        <v>275</v>
      </c>
      <c r="P2538" s="5" t="s">
        <v>57</v>
      </c>
      <c r="Q2538" s="5" t="s">
        <v>57</v>
      </c>
      <c r="R2538" s="5" t="s">
        <v>57</v>
      </c>
      <c r="S2538" s="5" t="s">
        <v>47</v>
      </c>
      <c r="T2538" s="5" t="s">
        <v>26</v>
      </c>
      <c r="U2538" s="5" t="s">
        <v>26</v>
      </c>
    </row>
    <row r="2539" hidden="1">
      <c r="A2539" s="15" t="str">
        <f t="shared" si="409"/>
        <v>S22:1d</v>
      </c>
      <c r="B2539" s="15" t="s">
        <v>1086</v>
      </c>
      <c r="C2539" s="15">
        <v>2.0</v>
      </c>
      <c r="D2539" s="15">
        <v>2.0</v>
      </c>
      <c r="E2539" s="15">
        <v>1.0</v>
      </c>
      <c r="F2539" s="8" t="s">
        <v>9</v>
      </c>
      <c r="G2539" s="8" t="s">
        <v>22</v>
      </c>
      <c r="H2539" s="15" t="s">
        <v>93</v>
      </c>
      <c r="I2539" t="s">
        <v>1244</v>
      </c>
      <c r="J2539" s="16">
        <v>2.0</v>
      </c>
      <c r="K2539" s="21">
        <v>-221.0</v>
      </c>
      <c r="L2539" s="21">
        <v>-258.0</v>
      </c>
      <c r="M2539" s="21">
        <v>-240.0</v>
      </c>
      <c r="N2539" s="18" t="s">
        <v>26</v>
      </c>
      <c r="O2539" s="13" t="s">
        <v>323</v>
      </c>
      <c r="P2539" s="5" t="s">
        <v>57</v>
      </c>
      <c r="Q2539" s="5" t="s">
        <v>276</v>
      </c>
      <c r="R2539" s="5" t="s">
        <v>47</v>
      </c>
      <c r="S2539" s="5" t="s">
        <v>47</v>
      </c>
      <c r="T2539" s="5" t="s">
        <v>26</v>
      </c>
      <c r="U2539" s="5" t="s">
        <v>26</v>
      </c>
    </row>
    <row r="2540" hidden="1">
      <c r="A2540" s="15" t="str">
        <f>if(OR(G2540="Secondary Relay",G2540="Prime Relay",G2540="Citadel Class Relay"),F2540,join("",if(B2540="East Rim","E",if(B2540="South Rim","S",if(B2540="West Rim","W","N"))),C2540,D2540,":",E2540,if(F2540="S","",F2540)))</f>
        <v>S22:1</v>
      </c>
      <c r="B2540" s="15" t="s">
        <v>1086</v>
      </c>
      <c r="C2540" s="15">
        <v>2.0</v>
      </c>
      <c r="D2540" s="15">
        <v>2.0</v>
      </c>
      <c r="E2540" s="15">
        <v>1.0</v>
      </c>
      <c r="F2540" s="8" t="s">
        <v>302</v>
      </c>
      <c r="G2540" s="8" t="s">
        <v>303</v>
      </c>
      <c r="H2540" s="15" t="s">
        <v>443</v>
      </c>
      <c r="I2540" s="8" t="s">
        <v>622</v>
      </c>
      <c r="J2540" s="16"/>
      <c r="K2540" s="21"/>
      <c r="L2540" s="21"/>
      <c r="M2540" s="21"/>
      <c r="N2540" s="18"/>
      <c r="O2540" s="13"/>
      <c r="P2540" s="5" t="s">
        <v>276</v>
      </c>
      <c r="Q2540" s="5" t="s">
        <v>57</v>
      </c>
      <c r="R2540" s="5" t="s">
        <v>276</v>
      </c>
      <c r="S2540" s="5" t="s">
        <v>47</v>
      </c>
      <c r="T2540" s="5" t="s">
        <v>26</v>
      </c>
      <c r="U2540" s="5" t="s">
        <v>26</v>
      </c>
    </row>
    <row r="2541" hidden="1">
      <c r="A2541" s="15" t="str">
        <f t="shared" ref="A2541:A2542" si="410">if(OR(G2541="Secondary Relay",G2541="Prime Relay"),F2541,join("",if(B2541="East Rim","E",if(B2541="South Rim","S",if(B2541="West Rim","W","N"))),C2541,D2541,":",E2541,if(F2541="S","",F2541)))</f>
        <v>S23:0a</v>
      </c>
      <c r="B2541" s="15" t="s">
        <v>1086</v>
      </c>
      <c r="C2541" s="15">
        <v>2.0</v>
      </c>
      <c r="D2541" s="15">
        <v>3.0</v>
      </c>
      <c r="E2541" s="15">
        <v>0.0</v>
      </c>
      <c r="F2541" s="8" t="s">
        <v>6</v>
      </c>
      <c r="G2541" s="8" t="s">
        <v>22</v>
      </c>
      <c r="H2541" s="15" t="s">
        <v>93</v>
      </c>
      <c r="I2541" t="s">
        <v>714</v>
      </c>
      <c r="J2541" s="16">
        <v>5.0</v>
      </c>
      <c r="K2541" s="21">
        <v>-30.0</v>
      </c>
      <c r="L2541" s="21">
        <v>-35.0</v>
      </c>
      <c r="M2541" s="21">
        <v>-31.0</v>
      </c>
      <c r="N2541" s="18" t="s">
        <v>26</v>
      </c>
      <c r="O2541" s="13" t="s">
        <v>379</v>
      </c>
      <c r="P2541" s="5" t="s">
        <v>57</v>
      </c>
      <c r="Q2541" s="5" t="s">
        <v>57</v>
      </c>
      <c r="R2541" s="5" t="s">
        <v>276</v>
      </c>
      <c r="S2541" s="5" t="s">
        <v>37</v>
      </c>
      <c r="T2541" s="5" t="s">
        <v>26</v>
      </c>
      <c r="U2541" s="5" t="s">
        <v>26</v>
      </c>
    </row>
    <row r="2542" hidden="1">
      <c r="A2542" s="15" t="str">
        <f t="shared" si="410"/>
        <v>S23:0b</v>
      </c>
      <c r="B2542" s="15" t="s">
        <v>1086</v>
      </c>
      <c r="C2542" s="15">
        <v>2.0</v>
      </c>
      <c r="D2542" s="15">
        <v>3.0</v>
      </c>
      <c r="E2542" s="15">
        <v>0.0</v>
      </c>
      <c r="F2542" s="8" t="s">
        <v>7</v>
      </c>
      <c r="G2542" s="8" t="s">
        <v>23</v>
      </c>
      <c r="H2542" s="15" t="s">
        <v>92</v>
      </c>
      <c r="I2542" t="s">
        <v>574</v>
      </c>
      <c r="J2542" s="16">
        <v>2.0</v>
      </c>
      <c r="K2542" s="21">
        <v>-125.0</v>
      </c>
      <c r="L2542" s="21">
        <v>-169.0</v>
      </c>
      <c r="M2542" s="21">
        <v>-145.0</v>
      </c>
      <c r="N2542" s="18" t="s">
        <v>281</v>
      </c>
      <c r="O2542" s="13" t="s">
        <v>405</v>
      </c>
      <c r="P2542" s="5" t="s">
        <v>57</v>
      </c>
      <c r="Q2542" s="5" t="s">
        <v>57</v>
      </c>
      <c r="R2542" s="5" t="s">
        <v>47</v>
      </c>
      <c r="S2542" s="5" t="s">
        <v>37</v>
      </c>
      <c r="T2542" s="5" t="s">
        <v>47</v>
      </c>
      <c r="U2542" s="5" t="s">
        <v>26</v>
      </c>
    </row>
    <row r="2543" hidden="1">
      <c r="A2543" s="15" t="str">
        <f t="shared" ref="A2543:A2544" si="411">if(OR(G2543="Secondary Relay",G2543="Prime Relay",G2543="Citadel Class Relay"),F2543,join("",if(B2543="East Rim","E",if(B2543="South Rim","S",if(B2543="West Rim","W","N"))),C2543,D2543,":",E2543,if(F2543="S","",F2543)))</f>
        <v>S23:0</v>
      </c>
      <c r="B2543" s="15" t="s">
        <v>1086</v>
      </c>
      <c r="C2543" s="15">
        <v>2.0</v>
      </c>
      <c r="D2543" s="15">
        <v>3.0</v>
      </c>
      <c r="E2543" s="15">
        <v>0.0</v>
      </c>
      <c r="F2543" s="8" t="s">
        <v>302</v>
      </c>
      <c r="G2543" s="8" t="s">
        <v>303</v>
      </c>
      <c r="H2543" s="15" t="s">
        <v>443</v>
      </c>
      <c r="I2543" s="8" t="s">
        <v>1245</v>
      </c>
      <c r="J2543" s="16"/>
      <c r="K2543" s="21"/>
      <c r="L2543" s="21"/>
      <c r="M2543" s="21"/>
      <c r="N2543" s="18"/>
      <c r="O2543" s="13"/>
      <c r="P2543" s="5" t="s">
        <v>57</v>
      </c>
      <c r="Q2543" s="5" t="s">
        <v>276</v>
      </c>
      <c r="R2543" s="5" t="s">
        <v>57</v>
      </c>
      <c r="S2543" s="5" t="s">
        <v>37</v>
      </c>
      <c r="T2543" s="5" t="s">
        <v>47</v>
      </c>
      <c r="U2543" s="5" t="s">
        <v>26</v>
      </c>
    </row>
    <row r="2544" hidden="1">
      <c r="A2544" s="15" t="str">
        <f t="shared" si="411"/>
        <v>S23 Secondary Relay</v>
      </c>
      <c r="B2544" s="15" t="s">
        <v>1086</v>
      </c>
      <c r="C2544" s="15">
        <v>2.0</v>
      </c>
      <c r="D2544" s="8">
        <v>3.0</v>
      </c>
      <c r="E2544" s="8">
        <v>0.0</v>
      </c>
      <c r="F2544" s="8" t="s">
        <v>1246</v>
      </c>
      <c r="G2544" s="8" t="s">
        <v>300</v>
      </c>
      <c r="H2544" s="15"/>
      <c r="I2544" s="8"/>
      <c r="J2544" s="16"/>
      <c r="K2544" s="21"/>
      <c r="L2544" s="21"/>
      <c r="M2544" s="21"/>
      <c r="N2544" s="18"/>
      <c r="O2544" s="13"/>
      <c r="P2544" s="15"/>
      <c r="Q2544" s="15"/>
      <c r="R2544" s="15"/>
      <c r="S2544" s="15"/>
      <c r="T2544" s="15"/>
      <c r="U2544" s="15"/>
    </row>
    <row r="2545" hidden="1">
      <c r="A2545" s="15" t="str">
        <f t="shared" ref="A2545:A2546" si="412">if(OR(G2545="Secondary Relay",G2545="Prime Relay"),F2545,join("",if(B2545="East Rim","E",if(B2545="South Rim","S",if(B2545="West Rim","W","N"))),C2545,D2545,":",E2545,if(F2545="S","",F2545)))</f>
        <v>S23:1a</v>
      </c>
      <c r="B2545" s="15" t="s">
        <v>1086</v>
      </c>
      <c r="C2545" s="15">
        <v>2.0</v>
      </c>
      <c r="D2545" s="15">
        <v>3.0</v>
      </c>
      <c r="E2545" s="15">
        <v>1.0</v>
      </c>
      <c r="F2545" s="8" t="s">
        <v>6</v>
      </c>
      <c r="G2545" s="8" t="s">
        <v>22</v>
      </c>
      <c r="H2545" s="15" t="s">
        <v>87</v>
      </c>
      <c r="I2545" t="s">
        <v>328</v>
      </c>
      <c r="J2545" s="16">
        <v>2.0</v>
      </c>
      <c r="K2545" s="21">
        <v>-36.0</v>
      </c>
      <c r="L2545" s="21">
        <v>-77.0</v>
      </c>
      <c r="M2545" s="21">
        <v>-58.0</v>
      </c>
      <c r="N2545" s="18" t="s">
        <v>26</v>
      </c>
      <c r="O2545" s="13" t="s">
        <v>419</v>
      </c>
      <c r="P2545" s="5" t="s">
        <v>57</v>
      </c>
      <c r="Q2545" s="5" t="s">
        <v>57</v>
      </c>
      <c r="R2545" s="5" t="s">
        <v>276</v>
      </c>
      <c r="S2545" s="5" t="s">
        <v>37</v>
      </c>
      <c r="T2545" s="5" t="s">
        <v>47</v>
      </c>
      <c r="U2545" s="5" t="s">
        <v>26</v>
      </c>
    </row>
    <row r="2546" hidden="1">
      <c r="A2546" s="15" t="str">
        <f t="shared" si="412"/>
        <v>S23:1b</v>
      </c>
      <c r="B2546" s="15" t="s">
        <v>1086</v>
      </c>
      <c r="C2546" s="15">
        <v>2.0</v>
      </c>
      <c r="D2546" s="15">
        <v>3.0</v>
      </c>
      <c r="E2546" s="15">
        <v>1.0</v>
      </c>
      <c r="F2546" s="8" t="s">
        <v>7</v>
      </c>
      <c r="G2546" s="8" t="s">
        <v>22</v>
      </c>
      <c r="H2546" s="15" t="s">
        <v>90</v>
      </c>
      <c r="I2546" t="s">
        <v>1247</v>
      </c>
      <c r="J2546" s="16">
        <v>13.0</v>
      </c>
      <c r="K2546" s="21">
        <v>-200.0</v>
      </c>
      <c r="L2546" s="21">
        <v>-217.0</v>
      </c>
      <c r="M2546" s="21">
        <v>-208.0</v>
      </c>
      <c r="N2546" s="18" t="s">
        <v>26</v>
      </c>
      <c r="O2546" s="13" t="s">
        <v>379</v>
      </c>
      <c r="P2546" s="5" t="s">
        <v>57</v>
      </c>
      <c r="Q2546" s="5" t="s">
        <v>311</v>
      </c>
      <c r="R2546" s="5" t="s">
        <v>57</v>
      </c>
      <c r="S2546" s="5" t="s">
        <v>57</v>
      </c>
      <c r="T2546" s="5" t="s">
        <v>26</v>
      </c>
      <c r="U2546" s="5" t="s">
        <v>26</v>
      </c>
    </row>
    <row r="2547" hidden="1">
      <c r="A2547" s="15" t="str">
        <f>if(OR(G2547="Secondary Relay",G2547="Prime Relay",G2547="Citadel Class Relay"),F2547,join("",if(B2547="East Rim","E",if(B2547="South Rim","S",if(B2547="West Rim","W","N"))),C2547,D2547,":",E2547,if(F2547="S","",F2547)))</f>
        <v>S23:1</v>
      </c>
      <c r="B2547" s="15" t="s">
        <v>1086</v>
      </c>
      <c r="C2547" s="15">
        <v>2.0</v>
      </c>
      <c r="D2547" s="15">
        <v>3.0</v>
      </c>
      <c r="E2547" s="15">
        <v>1.0</v>
      </c>
      <c r="F2547" s="8" t="s">
        <v>302</v>
      </c>
      <c r="G2547" s="8" t="s">
        <v>303</v>
      </c>
      <c r="H2547" s="15" t="s">
        <v>278</v>
      </c>
      <c r="I2547" s="8" t="s">
        <v>483</v>
      </c>
      <c r="J2547" s="16"/>
      <c r="K2547" s="21"/>
      <c r="L2547" s="21"/>
      <c r="M2547" s="21"/>
      <c r="N2547" s="18"/>
      <c r="O2547" s="13"/>
      <c r="P2547" s="5" t="s">
        <v>57</v>
      </c>
      <c r="Q2547" s="5" t="s">
        <v>57</v>
      </c>
      <c r="R2547" s="5" t="s">
        <v>57</v>
      </c>
      <c r="S2547" s="5" t="s">
        <v>276</v>
      </c>
      <c r="T2547" s="5" t="s">
        <v>26</v>
      </c>
      <c r="U2547" s="5" t="s">
        <v>26</v>
      </c>
    </row>
    <row r="2548" hidden="1">
      <c r="A2548" s="15" t="str">
        <f>if(OR(G2548="Secondary Relay",G2548="Prime Relay"),F2548,join("",if(B2548="East Rim","E",if(B2548="South Rim","S",if(B2548="West Rim","W","N"))),C2548,D2548,":",E2548,if(F2548="S","",F2548)))</f>
        <v>S23:2a</v>
      </c>
      <c r="B2548" s="15" t="s">
        <v>1086</v>
      </c>
      <c r="C2548" s="15">
        <v>2.0</v>
      </c>
      <c r="D2548" s="15">
        <v>3.0</v>
      </c>
      <c r="E2548" s="15">
        <v>2.0</v>
      </c>
      <c r="F2548" s="8" t="s">
        <v>6</v>
      </c>
      <c r="G2548" s="8" t="s">
        <v>22</v>
      </c>
      <c r="H2548" s="15" t="s">
        <v>93</v>
      </c>
      <c r="I2548" t="s">
        <v>1120</v>
      </c>
      <c r="J2548" s="16">
        <v>18.0</v>
      </c>
      <c r="K2548" s="21">
        <v>-200.0</v>
      </c>
      <c r="L2548" s="21">
        <v>-232.0</v>
      </c>
      <c r="M2548" s="21">
        <v>-214.0</v>
      </c>
      <c r="N2548" s="18" t="s">
        <v>26</v>
      </c>
      <c r="O2548" s="13" t="s">
        <v>284</v>
      </c>
      <c r="P2548" s="5" t="s">
        <v>26</v>
      </c>
      <c r="Q2548" s="5" t="s">
        <v>57</v>
      </c>
      <c r="R2548" s="5" t="s">
        <v>276</v>
      </c>
      <c r="S2548" s="5" t="s">
        <v>47</v>
      </c>
      <c r="T2548" s="5" t="s">
        <v>276</v>
      </c>
      <c r="U2548" s="5" t="s">
        <v>26</v>
      </c>
    </row>
    <row r="2549" hidden="1">
      <c r="A2549" s="15" t="str">
        <f t="shared" ref="A2549:A2550" si="413">if(OR(G2549="Secondary Relay",G2549="Prime Relay",G2549="Citadel Class Relay"),F2549,join("",if(B2549="East Rim","E",if(B2549="South Rim","S",if(B2549="West Rim","W","N"))),C2549,D2549,":",E2549,if(F2549="S","",F2549)))</f>
        <v>S23:2</v>
      </c>
      <c r="B2549" s="15" t="s">
        <v>1086</v>
      </c>
      <c r="C2549" s="15">
        <v>2.0</v>
      </c>
      <c r="D2549" s="15">
        <v>3.0</v>
      </c>
      <c r="E2549" s="15">
        <v>2.0</v>
      </c>
      <c r="F2549" s="8" t="s">
        <v>302</v>
      </c>
      <c r="G2549" s="8" t="s">
        <v>303</v>
      </c>
      <c r="H2549" s="15" t="s">
        <v>285</v>
      </c>
      <c r="I2549" s="8" t="s">
        <v>1248</v>
      </c>
      <c r="J2549" s="16"/>
      <c r="K2549" s="21"/>
      <c r="L2549" s="21"/>
      <c r="M2549" s="21"/>
      <c r="N2549" s="18"/>
      <c r="O2549" s="13"/>
      <c r="P2549" s="5" t="s">
        <v>37</v>
      </c>
      <c r="Q2549" s="5" t="s">
        <v>276</v>
      </c>
      <c r="R2549" s="5" t="s">
        <v>37</v>
      </c>
      <c r="S2549" s="5" t="s">
        <v>57</v>
      </c>
      <c r="T2549" s="5" t="s">
        <v>37</v>
      </c>
      <c r="U2549" s="5" t="s">
        <v>26</v>
      </c>
    </row>
    <row r="2550" hidden="1">
      <c r="A2550" s="15" t="str">
        <f t="shared" si="413"/>
        <v>S23-S30 Primary Relay</v>
      </c>
      <c r="B2550" s="15" t="s">
        <v>1086</v>
      </c>
      <c r="C2550" s="15">
        <v>2.0</v>
      </c>
      <c r="D2550" s="15">
        <v>3.0</v>
      </c>
      <c r="E2550" s="15">
        <v>2.0</v>
      </c>
      <c r="F2550" s="8" t="s">
        <v>1249</v>
      </c>
      <c r="G2550" s="8" t="s">
        <v>219</v>
      </c>
      <c r="H2550" s="15"/>
      <c r="I2550" s="8"/>
      <c r="J2550" s="16"/>
      <c r="K2550" s="21"/>
      <c r="L2550" s="21"/>
      <c r="M2550" s="21"/>
      <c r="N2550" s="18"/>
      <c r="O2550" s="13"/>
      <c r="P2550" s="5"/>
      <c r="Q2550" s="5"/>
      <c r="R2550" s="5"/>
      <c r="S2550" s="5"/>
      <c r="T2550" s="5"/>
      <c r="U2550" s="5"/>
    </row>
    <row r="2551" hidden="1">
      <c r="A2551" s="15" t="str">
        <f t="shared" ref="A2551:A2558" si="414">if(OR(G2551="Secondary Relay",G2551="Prime Relay"),F2551,join("",if(B2551="East Rim","E",if(B2551="South Rim","S",if(B2551="West Rim","W","N"))),C2551,D2551,":",E2551,if(F2551="S","",F2551)))</f>
        <v>S30:0a</v>
      </c>
      <c r="B2551" s="15" t="s">
        <v>1086</v>
      </c>
      <c r="C2551" s="15">
        <v>3.0</v>
      </c>
      <c r="D2551" s="15">
        <v>0.0</v>
      </c>
      <c r="E2551" s="8">
        <v>0.0</v>
      </c>
      <c r="F2551" s="8" t="s">
        <v>6</v>
      </c>
      <c r="G2551" s="8" t="s">
        <v>23</v>
      </c>
      <c r="H2551" s="8" t="s">
        <v>291</v>
      </c>
      <c r="I2551" s="8" t="s">
        <v>1250</v>
      </c>
      <c r="J2551" s="16">
        <v>0.0</v>
      </c>
      <c r="K2551" s="21">
        <v>430.0</v>
      </c>
      <c r="L2551" s="21">
        <v>-180.0</v>
      </c>
      <c r="M2551" s="21">
        <v>127.0</v>
      </c>
      <c r="N2551" s="18" t="s">
        <v>26</v>
      </c>
      <c r="O2551" s="13" t="s">
        <v>1251</v>
      </c>
      <c r="P2551" s="5" t="s">
        <v>57</v>
      </c>
      <c r="Q2551" s="5" t="s">
        <v>276</v>
      </c>
      <c r="R2551" s="5" t="s">
        <v>57</v>
      </c>
      <c r="S2551" s="5" t="s">
        <v>26</v>
      </c>
      <c r="T2551" s="5" t="s">
        <v>26</v>
      </c>
      <c r="U2551" s="5" t="s">
        <v>26</v>
      </c>
    </row>
    <row r="2552" hidden="1">
      <c r="A2552" s="15" t="str">
        <f t="shared" si="414"/>
        <v>S30:0b</v>
      </c>
      <c r="B2552" s="15" t="s">
        <v>1086</v>
      </c>
      <c r="C2552" s="15">
        <v>3.0</v>
      </c>
      <c r="D2552" s="15">
        <v>0.0</v>
      </c>
      <c r="E2552" s="8">
        <v>0.0</v>
      </c>
      <c r="F2552" s="8" t="s">
        <v>7</v>
      </c>
      <c r="G2552" s="8" t="s">
        <v>23</v>
      </c>
      <c r="H2552" s="8" t="s">
        <v>285</v>
      </c>
      <c r="I2552" s="8" t="s">
        <v>925</v>
      </c>
      <c r="J2552" s="16">
        <v>0.0</v>
      </c>
      <c r="K2552" s="21">
        <v>467.0</v>
      </c>
      <c r="L2552" s="21">
        <v>457.0</v>
      </c>
      <c r="M2552" s="21">
        <v>462.0</v>
      </c>
      <c r="N2552" s="18" t="s">
        <v>26</v>
      </c>
      <c r="O2552" s="13" t="s">
        <v>1252</v>
      </c>
      <c r="P2552" s="5" t="s">
        <v>47</v>
      </c>
      <c r="Q2552" s="5" t="s">
        <v>276</v>
      </c>
      <c r="R2552" s="5" t="s">
        <v>311</v>
      </c>
      <c r="S2552" s="5" t="s">
        <v>37</v>
      </c>
      <c r="T2552" s="5" t="s">
        <v>37</v>
      </c>
      <c r="U2552" s="5" t="s">
        <v>26</v>
      </c>
    </row>
    <row r="2553" hidden="1">
      <c r="A2553" s="15" t="str">
        <f t="shared" si="414"/>
        <v>S30:0c</v>
      </c>
      <c r="B2553" s="15" t="s">
        <v>1086</v>
      </c>
      <c r="C2553" s="15">
        <v>3.0</v>
      </c>
      <c r="D2553" s="15">
        <v>0.0</v>
      </c>
      <c r="E2553" s="8">
        <v>0.0</v>
      </c>
      <c r="F2553" s="8" t="s">
        <v>8</v>
      </c>
      <c r="G2553" s="8" t="s">
        <v>24</v>
      </c>
      <c r="H2553" s="8" t="s">
        <v>87</v>
      </c>
      <c r="I2553" s="8" t="s">
        <v>1253</v>
      </c>
      <c r="J2553" s="16">
        <v>1.0</v>
      </c>
      <c r="K2553" s="21">
        <v>24.0</v>
      </c>
      <c r="L2553" s="21">
        <v>8.0</v>
      </c>
      <c r="M2553" s="21">
        <v>14.0</v>
      </c>
      <c r="N2553" s="18">
        <v>0.71</v>
      </c>
      <c r="O2553" s="13" t="s">
        <v>284</v>
      </c>
      <c r="P2553" s="5" t="s">
        <v>276</v>
      </c>
      <c r="Q2553" s="5" t="s">
        <v>276</v>
      </c>
      <c r="R2553" s="5" t="s">
        <v>276</v>
      </c>
      <c r="S2553" s="5" t="s">
        <v>26</v>
      </c>
      <c r="T2553" s="5" t="s">
        <v>26</v>
      </c>
      <c r="U2553" s="5" t="s">
        <v>26</v>
      </c>
    </row>
    <row r="2554" hidden="1">
      <c r="A2554" s="15" t="str">
        <f t="shared" si="414"/>
        <v>S30:0d</v>
      </c>
      <c r="B2554" s="15" t="s">
        <v>1086</v>
      </c>
      <c r="C2554" s="15">
        <v>3.0</v>
      </c>
      <c r="D2554" s="15">
        <v>0.0</v>
      </c>
      <c r="E2554" s="8">
        <v>0.0</v>
      </c>
      <c r="F2554" s="8" t="s">
        <v>9</v>
      </c>
      <c r="G2554" s="8" t="s">
        <v>23</v>
      </c>
      <c r="H2554" s="8" t="s">
        <v>278</v>
      </c>
      <c r="I2554" s="8" t="s">
        <v>1254</v>
      </c>
      <c r="J2554" s="16">
        <v>2.0</v>
      </c>
      <c r="K2554" s="21">
        <v>20.0</v>
      </c>
      <c r="L2554" s="21">
        <v>-125.0</v>
      </c>
      <c r="M2554" s="21">
        <v>-52.0</v>
      </c>
      <c r="N2554" s="18" t="s">
        <v>26</v>
      </c>
      <c r="O2554" s="13" t="s">
        <v>1255</v>
      </c>
      <c r="P2554" s="5" t="s">
        <v>276</v>
      </c>
      <c r="Q2554" s="5" t="s">
        <v>276</v>
      </c>
      <c r="R2554" s="5" t="s">
        <v>276</v>
      </c>
      <c r="S2554" s="5" t="s">
        <v>37</v>
      </c>
      <c r="T2554" s="5" t="s">
        <v>37</v>
      </c>
      <c r="U2554" s="5" t="s">
        <v>26</v>
      </c>
    </row>
    <row r="2555" hidden="1">
      <c r="A2555" s="15" t="str">
        <f t="shared" si="414"/>
        <v>S30:0e</v>
      </c>
      <c r="B2555" s="15" t="s">
        <v>1086</v>
      </c>
      <c r="C2555" s="15">
        <v>3.0</v>
      </c>
      <c r="D2555" s="15">
        <v>0.0</v>
      </c>
      <c r="E2555" s="8">
        <v>0.0</v>
      </c>
      <c r="F2555" s="8" t="s">
        <v>10</v>
      </c>
      <c r="G2555" s="8" t="s">
        <v>22</v>
      </c>
      <c r="H2555" s="8" t="s">
        <v>88</v>
      </c>
      <c r="I2555" s="8" t="s">
        <v>1256</v>
      </c>
      <c r="J2555" s="46">
        <v>22.0</v>
      </c>
      <c r="K2555" s="21">
        <v>-100.0</v>
      </c>
      <c r="L2555" s="21">
        <v>-115.0</v>
      </c>
      <c r="M2555" s="21">
        <v>-108.0</v>
      </c>
      <c r="N2555" s="18" t="s">
        <v>26</v>
      </c>
      <c r="O2555" s="13" t="s">
        <v>310</v>
      </c>
      <c r="P2555" s="5" t="s">
        <v>57</v>
      </c>
      <c r="Q2555" s="5" t="s">
        <v>276</v>
      </c>
      <c r="R2555" s="5" t="s">
        <v>57</v>
      </c>
      <c r="S2555" s="5" t="s">
        <v>57</v>
      </c>
      <c r="T2555" s="5" t="s">
        <v>26</v>
      </c>
      <c r="U2555" s="5" t="s">
        <v>26</v>
      </c>
    </row>
    <row r="2556" hidden="1">
      <c r="A2556" s="15" t="str">
        <f t="shared" si="414"/>
        <v>S30:0f</v>
      </c>
      <c r="B2556" s="15" t="s">
        <v>1086</v>
      </c>
      <c r="C2556" s="15">
        <v>3.0</v>
      </c>
      <c r="D2556" s="15">
        <v>0.0</v>
      </c>
      <c r="E2556" s="8">
        <v>0.0</v>
      </c>
      <c r="F2556" s="8" t="s">
        <v>11</v>
      </c>
      <c r="G2556" s="8" t="s">
        <v>22</v>
      </c>
      <c r="H2556" s="8" t="s">
        <v>89</v>
      </c>
      <c r="I2556" s="8" t="s">
        <v>952</v>
      </c>
      <c r="J2556" s="46">
        <v>16.0</v>
      </c>
      <c r="K2556" s="21">
        <v>-140.0</v>
      </c>
      <c r="L2556" s="21">
        <v>-160.0</v>
      </c>
      <c r="M2556" s="21">
        <v>-152.0</v>
      </c>
      <c r="N2556" s="18" t="s">
        <v>26</v>
      </c>
      <c r="O2556" s="13" t="s">
        <v>313</v>
      </c>
      <c r="P2556" s="5" t="s">
        <v>57</v>
      </c>
      <c r="Q2556" s="5" t="s">
        <v>311</v>
      </c>
      <c r="R2556" s="5" t="s">
        <v>276</v>
      </c>
      <c r="S2556" s="5" t="s">
        <v>276</v>
      </c>
      <c r="T2556" s="5" t="s">
        <v>26</v>
      </c>
      <c r="U2556" s="5" t="s">
        <v>26</v>
      </c>
    </row>
    <row r="2557" hidden="1">
      <c r="A2557" s="15" t="str">
        <f t="shared" si="414"/>
        <v>S30:0g</v>
      </c>
      <c r="B2557" s="15" t="s">
        <v>1086</v>
      </c>
      <c r="C2557" s="15">
        <v>3.0</v>
      </c>
      <c r="D2557" s="15">
        <v>0.0</v>
      </c>
      <c r="E2557" s="8">
        <v>0.0</v>
      </c>
      <c r="F2557" s="8" t="s">
        <v>12</v>
      </c>
      <c r="G2557" s="8" t="s">
        <v>22</v>
      </c>
      <c r="H2557" s="8" t="s">
        <v>87</v>
      </c>
      <c r="I2557" s="8" t="s">
        <v>842</v>
      </c>
      <c r="J2557" s="46">
        <v>10.0</v>
      </c>
      <c r="K2557" s="21">
        <v>-190.0</v>
      </c>
      <c r="L2557" s="21">
        <v>-200.0</v>
      </c>
      <c r="M2557" s="21">
        <v>-196.0</v>
      </c>
      <c r="N2557" s="18" t="s">
        <v>26</v>
      </c>
      <c r="O2557" s="13" t="s">
        <v>293</v>
      </c>
      <c r="P2557" s="5" t="s">
        <v>26</v>
      </c>
      <c r="Q2557" s="5" t="s">
        <v>276</v>
      </c>
      <c r="R2557" s="5" t="s">
        <v>26</v>
      </c>
      <c r="S2557" s="5" t="s">
        <v>26</v>
      </c>
      <c r="T2557" s="5" t="s">
        <v>47</v>
      </c>
      <c r="U2557" s="5" t="s">
        <v>26</v>
      </c>
    </row>
    <row r="2558" hidden="1">
      <c r="A2558" s="15" t="str">
        <f t="shared" si="414"/>
        <v>S30:0h</v>
      </c>
      <c r="B2558" s="15" t="s">
        <v>1086</v>
      </c>
      <c r="C2558" s="15">
        <v>3.0</v>
      </c>
      <c r="D2558" s="15">
        <v>0.0</v>
      </c>
      <c r="E2558" s="8">
        <v>0.0</v>
      </c>
      <c r="F2558" s="8" t="s">
        <v>13</v>
      </c>
      <c r="G2558" s="8" t="s">
        <v>22</v>
      </c>
      <c r="H2558" s="8" t="s">
        <v>92</v>
      </c>
      <c r="I2558" s="8" t="s">
        <v>815</v>
      </c>
      <c r="J2558" s="46">
        <v>6.0</v>
      </c>
      <c r="K2558" s="21">
        <v>-205.0</v>
      </c>
      <c r="L2558" s="21">
        <v>-220.0</v>
      </c>
      <c r="M2558" s="21">
        <v>-213.0</v>
      </c>
      <c r="N2558" s="18" t="s">
        <v>26</v>
      </c>
      <c r="O2558" s="13" t="s">
        <v>290</v>
      </c>
      <c r="P2558" s="5" t="s">
        <v>57</v>
      </c>
      <c r="Q2558" s="5" t="s">
        <v>57</v>
      </c>
      <c r="R2558" s="5" t="s">
        <v>57</v>
      </c>
      <c r="S2558" s="5" t="s">
        <v>26</v>
      </c>
      <c r="T2558" s="5" t="s">
        <v>57</v>
      </c>
      <c r="U2558" s="5" t="s">
        <v>26</v>
      </c>
    </row>
    <row r="2559" hidden="1">
      <c r="A2559" s="15" t="str">
        <f t="shared" ref="A2559:A2565" si="415">if(OR(G2559="Secondary Relay",G2559="Prime Relay",G2559="Citadel Class Relay"),F2559,join("",if(B2559="East Rim","E",if(B2559="South Rim","S",if(B2559="West Rim","W","N"))),C2559,D2559,":",E2559,if(F2559="S","",F2559)))</f>
        <v>Primary Node</v>
      </c>
      <c r="B2559" s="15" t="s">
        <v>1086</v>
      </c>
      <c r="C2559" s="15">
        <v>3.0</v>
      </c>
      <c r="D2559" s="15">
        <v>0.0</v>
      </c>
      <c r="E2559" s="8">
        <v>0.0</v>
      </c>
      <c r="F2559" s="8" t="s">
        <v>1257</v>
      </c>
      <c r="G2559" s="8" t="s">
        <v>236</v>
      </c>
      <c r="H2559" s="8" t="s">
        <v>819</v>
      </c>
      <c r="I2559" s="8" t="s">
        <v>819</v>
      </c>
      <c r="J2559" s="16"/>
      <c r="K2559" s="21"/>
      <c r="L2559" s="21"/>
      <c r="M2559" s="21"/>
      <c r="N2559" s="18"/>
      <c r="O2559" s="13"/>
      <c r="P2559" s="15"/>
      <c r="Q2559" s="15"/>
      <c r="R2559" s="15"/>
      <c r="S2559" s="15"/>
      <c r="T2559" s="15"/>
      <c r="U2559" s="15"/>
    </row>
    <row r="2560" hidden="1">
      <c r="A2560" s="15" t="str">
        <f t="shared" si="415"/>
        <v>S30:0</v>
      </c>
      <c r="B2560" s="15" t="s">
        <v>1086</v>
      </c>
      <c r="C2560" s="15">
        <v>3.0</v>
      </c>
      <c r="D2560" s="15">
        <v>0.0</v>
      </c>
      <c r="E2560" s="15">
        <v>0.0</v>
      </c>
      <c r="F2560" s="8" t="s">
        <v>302</v>
      </c>
      <c r="G2560" s="8" t="s">
        <v>303</v>
      </c>
      <c r="H2560" s="15" t="s">
        <v>554</v>
      </c>
      <c r="I2560" s="8" t="s">
        <v>532</v>
      </c>
      <c r="J2560" s="16"/>
      <c r="K2560" s="21"/>
      <c r="L2560" s="21"/>
      <c r="M2560" s="21"/>
      <c r="N2560" s="18"/>
      <c r="O2560" s="13"/>
      <c r="P2560" s="5" t="s">
        <v>57</v>
      </c>
      <c r="Q2560" s="5" t="s">
        <v>57</v>
      </c>
      <c r="R2560" s="5" t="s">
        <v>57</v>
      </c>
      <c r="S2560" s="5" t="s">
        <v>57</v>
      </c>
      <c r="T2560" s="5" t="s">
        <v>37</v>
      </c>
      <c r="U2560" s="5" t="s">
        <v>26</v>
      </c>
    </row>
    <row r="2561" hidden="1">
      <c r="A2561" s="15" t="str">
        <f t="shared" si="415"/>
        <v>S30 Secondary Relay</v>
      </c>
      <c r="B2561" s="15" t="s">
        <v>1086</v>
      </c>
      <c r="C2561" s="15">
        <v>3.0</v>
      </c>
      <c r="D2561" s="15">
        <v>0.0</v>
      </c>
      <c r="E2561" s="8">
        <v>0.0</v>
      </c>
      <c r="F2561" s="8" t="s">
        <v>1258</v>
      </c>
      <c r="G2561" s="8" t="s">
        <v>300</v>
      </c>
      <c r="H2561" s="15"/>
      <c r="I2561" s="8"/>
      <c r="J2561" s="16"/>
      <c r="K2561" s="21"/>
      <c r="L2561" s="21"/>
      <c r="M2561" s="21"/>
      <c r="N2561" s="18"/>
      <c r="O2561" s="13"/>
      <c r="P2561" s="15"/>
      <c r="Q2561" s="15"/>
      <c r="R2561" s="15"/>
      <c r="S2561" s="15"/>
      <c r="T2561" s="15"/>
      <c r="U2561" s="15"/>
    </row>
    <row r="2562" hidden="1">
      <c r="A2562" s="15" t="str">
        <f t="shared" si="415"/>
        <v>S30-S00 Primary Relay</v>
      </c>
      <c r="B2562" s="15" t="s">
        <v>1086</v>
      </c>
      <c r="C2562" s="15">
        <v>3.0</v>
      </c>
      <c r="D2562" s="15">
        <v>0.0</v>
      </c>
      <c r="E2562" s="15">
        <v>0.0</v>
      </c>
      <c r="F2562" s="8" t="s">
        <v>1259</v>
      </c>
      <c r="G2562" s="8" t="s">
        <v>219</v>
      </c>
      <c r="H2562" s="15"/>
      <c r="I2562" s="8"/>
      <c r="J2562" s="16"/>
      <c r="K2562" s="21"/>
      <c r="L2562" s="21"/>
      <c r="M2562" s="21"/>
      <c r="N2562" s="18"/>
      <c r="O2562" s="13"/>
      <c r="P2562" s="5"/>
      <c r="Q2562" s="5"/>
      <c r="R2562" s="5"/>
      <c r="S2562" s="5"/>
      <c r="T2562" s="5"/>
      <c r="U2562" s="5"/>
    </row>
    <row r="2563" hidden="1">
      <c r="A2563" s="15" t="str">
        <f t="shared" si="415"/>
        <v>S30-S10 Primary Relay</v>
      </c>
      <c r="B2563" s="15" t="s">
        <v>1086</v>
      </c>
      <c r="C2563" s="15">
        <v>3.0</v>
      </c>
      <c r="D2563" s="15">
        <v>0.0</v>
      </c>
      <c r="E2563" s="15">
        <v>0.0</v>
      </c>
      <c r="F2563" s="8" t="s">
        <v>1260</v>
      </c>
      <c r="G2563" s="8" t="s">
        <v>219</v>
      </c>
      <c r="H2563" s="15"/>
      <c r="I2563" s="8"/>
      <c r="J2563" s="16"/>
      <c r="K2563" s="21"/>
      <c r="L2563" s="21"/>
      <c r="M2563" s="21"/>
      <c r="N2563" s="18"/>
      <c r="O2563" s="13"/>
      <c r="P2563" s="5"/>
      <c r="Q2563" s="5"/>
      <c r="R2563" s="5"/>
      <c r="S2563" s="5"/>
      <c r="T2563" s="5"/>
      <c r="U2563" s="5"/>
    </row>
    <row r="2564" hidden="1">
      <c r="A2564" s="15" t="str">
        <f t="shared" si="415"/>
        <v>S30-S23 Primary Relay</v>
      </c>
      <c r="B2564" s="15" t="s">
        <v>1086</v>
      </c>
      <c r="C2564" s="15">
        <v>3.0</v>
      </c>
      <c r="D2564" s="15">
        <v>0.0</v>
      </c>
      <c r="E2564" s="15">
        <v>0.0</v>
      </c>
      <c r="F2564" s="8" t="s">
        <v>1261</v>
      </c>
      <c r="G2564" s="8" t="s">
        <v>219</v>
      </c>
      <c r="H2564" s="15"/>
      <c r="I2564" s="8"/>
      <c r="J2564" s="16"/>
      <c r="K2564" s="21"/>
      <c r="L2564" s="21"/>
      <c r="M2564" s="21"/>
      <c r="N2564" s="18"/>
      <c r="O2564" s="13"/>
      <c r="P2564" s="5"/>
      <c r="Q2564" s="5"/>
      <c r="R2564" s="5"/>
      <c r="S2564" s="5"/>
      <c r="T2564" s="5"/>
      <c r="U2564" s="5"/>
    </row>
    <row r="2565" hidden="1">
      <c r="A2565" s="15" t="str">
        <f t="shared" si="415"/>
        <v>S30-S40 Primary Relay</v>
      </c>
      <c r="B2565" s="15" t="s">
        <v>1086</v>
      </c>
      <c r="C2565" s="15">
        <v>3.0</v>
      </c>
      <c r="D2565" s="15">
        <v>0.0</v>
      </c>
      <c r="E2565" s="15">
        <v>0.0</v>
      </c>
      <c r="F2565" s="8" t="s">
        <v>1262</v>
      </c>
      <c r="G2565" s="8" t="s">
        <v>219</v>
      </c>
      <c r="H2565" s="15"/>
      <c r="I2565" s="8"/>
      <c r="J2565" s="16"/>
      <c r="K2565" s="21"/>
      <c r="L2565" s="21"/>
      <c r="M2565" s="21"/>
      <c r="N2565" s="18"/>
      <c r="O2565" s="13"/>
      <c r="P2565" s="5"/>
      <c r="Q2565" s="5"/>
      <c r="R2565" s="5"/>
      <c r="S2565" s="5"/>
      <c r="T2565" s="5"/>
      <c r="U2565" s="5"/>
    </row>
    <row r="2566" hidden="1">
      <c r="A2566" s="15" t="str">
        <f t="shared" ref="A2566:A2571" si="416">if(OR(G2566="Secondary Relay",G2566="Prime Relay"),F2566,join("",if(B2566="East Rim","E",if(B2566="South Rim","S",if(B2566="West Rim","W","N"))),C2566,D2566,":",E2566,if(F2566="S","",F2566)))</f>
        <v>S30:1a</v>
      </c>
      <c r="B2566" s="15" t="s">
        <v>1086</v>
      </c>
      <c r="C2566" s="15">
        <v>3.0</v>
      </c>
      <c r="D2566" s="15">
        <v>0.0</v>
      </c>
      <c r="E2566" s="15">
        <v>1.0</v>
      </c>
      <c r="F2566" s="8" t="s">
        <v>6</v>
      </c>
      <c r="G2566" s="8" t="s">
        <v>23</v>
      </c>
      <c r="H2566" t="s">
        <v>88</v>
      </c>
      <c r="I2566" t="s">
        <v>1232</v>
      </c>
      <c r="J2566" s="16">
        <v>0.0</v>
      </c>
      <c r="K2566" s="21">
        <v>847.0</v>
      </c>
      <c r="L2566" s="21">
        <v>781.0</v>
      </c>
      <c r="M2566" s="21">
        <v>812.0</v>
      </c>
      <c r="N2566" s="18" t="s">
        <v>26</v>
      </c>
      <c r="O2566" s="13" t="s">
        <v>1104</v>
      </c>
      <c r="P2566" s="5" t="s">
        <v>57</v>
      </c>
      <c r="Q2566" s="5" t="s">
        <v>276</v>
      </c>
      <c r="R2566" s="5" t="s">
        <v>276</v>
      </c>
      <c r="S2566" s="5" t="s">
        <v>37</v>
      </c>
      <c r="T2566" s="5" t="s">
        <v>37</v>
      </c>
      <c r="U2566" s="5" t="s">
        <v>311</v>
      </c>
    </row>
    <row r="2567" hidden="1">
      <c r="A2567" s="15" t="str">
        <f t="shared" si="416"/>
        <v>S30:1b</v>
      </c>
      <c r="B2567" s="15" t="s">
        <v>1086</v>
      </c>
      <c r="C2567" s="15">
        <v>3.0</v>
      </c>
      <c r="D2567" s="15">
        <v>0.0</v>
      </c>
      <c r="E2567" s="15">
        <v>1.0</v>
      </c>
      <c r="F2567" s="8" t="s">
        <v>7</v>
      </c>
      <c r="G2567" s="8" t="s">
        <v>23</v>
      </c>
      <c r="H2567" t="s">
        <v>278</v>
      </c>
      <c r="I2567" t="s">
        <v>574</v>
      </c>
      <c r="J2567" s="16">
        <v>0.0</v>
      </c>
      <c r="K2567" s="21">
        <v>784.0</v>
      </c>
      <c r="L2567" s="21">
        <v>669.0</v>
      </c>
      <c r="M2567" s="21">
        <v>725.0</v>
      </c>
      <c r="N2567" s="18" t="s">
        <v>26</v>
      </c>
      <c r="O2567" s="13" t="s">
        <v>1263</v>
      </c>
      <c r="P2567" s="5" t="s">
        <v>276</v>
      </c>
      <c r="Q2567" s="5" t="s">
        <v>57</v>
      </c>
      <c r="R2567" s="5" t="s">
        <v>276</v>
      </c>
      <c r="S2567" s="5" t="s">
        <v>26</v>
      </c>
      <c r="T2567" s="5" t="s">
        <v>37</v>
      </c>
      <c r="U2567" s="5" t="s">
        <v>26</v>
      </c>
    </row>
    <row r="2568" hidden="1">
      <c r="A2568" s="15" t="str">
        <f t="shared" si="416"/>
        <v>S30:1c</v>
      </c>
      <c r="B2568" s="15" t="s">
        <v>1086</v>
      </c>
      <c r="C2568" s="15">
        <v>3.0</v>
      </c>
      <c r="D2568" s="15">
        <v>0.0</v>
      </c>
      <c r="E2568" s="15">
        <v>1.0</v>
      </c>
      <c r="F2568" s="8" t="s">
        <v>8</v>
      </c>
      <c r="G2568" s="8" t="s">
        <v>24</v>
      </c>
      <c r="H2568" t="s">
        <v>87</v>
      </c>
      <c r="I2568" t="s">
        <v>331</v>
      </c>
      <c r="J2568" s="16">
        <v>1.0</v>
      </c>
      <c r="K2568" s="21">
        <v>47.0</v>
      </c>
      <c r="L2568" s="21">
        <v>36.0</v>
      </c>
      <c r="M2568" s="21">
        <v>44.0</v>
      </c>
      <c r="N2568" s="18">
        <v>0.91</v>
      </c>
      <c r="O2568" s="13" t="s">
        <v>287</v>
      </c>
      <c r="P2568" s="5" t="s">
        <v>57</v>
      </c>
      <c r="Q2568" s="5" t="s">
        <v>57</v>
      </c>
      <c r="R2568" s="5" t="s">
        <v>57</v>
      </c>
      <c r="S2568" s="5" t="s">
        <v>47</v>
      </c>
      <c r="T2568" s="5" t="s">
        <v>26</v>
      </c>
      <c r="U2568" s="5" t="s">
        <v>26</v>
      </c>
    </row>
    <row r="2569" hidden="1">
      <c r="A2569" s="15" t="str">
        <f t="shared" si="416"/>
        <v>S30:1d</v>
      </c>
      <c r="B2569" s="15" t="s">
        <v>1086</v>
      </c>
      <c r="C2569" s="15">
        <v>3.0</v>
      </c>
      <c r="D2569" s="15">
        <v>0.0</v>
      </c>
      <c r="E2569" s="15">
        <v>1.0</v>
      </c>
      <c r="F2569" s="8" t="s">
        <v>9</v>
      </c>
      <c r="G2569" s="8" t="s">
        <v>24</v>
      </c>
      <c r="H2569" t="s">
        <v>87</v>
      </c>
      <c r="I2569" t="s">
        <v>1099</v>
      </c>
      <c r="J2569" s="16">
        <v>1.0</v>
      </c>
      <c r="K2569" s="21">
        <v>0.0</v>
      </c>
      <c r="L2569" s="21">
        <v>-3.0</v>
      </c>
      <c r="M2569" s="21">
        <v>-2.0</v>
      </c>
      <c r="N2569" s="18">
        <v>0.52</v>
      </c>
      <c r="O2569" s="13" t="s">
        <v>441</v>
      </c>
      <c r="P2569" s="5" t="s">
        <v>57</v>
      </c>
      <c r="Q2569" s="5" t="s">
        <v>276</v>
      </c>
      <c r="R2569" s="5" t="s">
        <v>57</v>
      </c>
      <c r="S2569" s="5" t="s">
        <v>276</v>
      </c>
      <c r="T2569" s="5" t="s">
        <v>57</v>
      </c>
      <c r="U2569" s="5" t="s">
        <v>26</v>
      </c>
    </row>
    <row r="2570" hidden="1">
      <c r="A2570" s="15" t="str">
        <f t="shared" si="416"/>
        <v>S30:1e</v>
      </c>
      <c r="B2570" s="15" t="s">
        <v>1086</v>
      </c>
      <c r="C2570" s="15">
        <v>3.0</v>
      </c>
      <c r="D2570" s="15">
        <v>0.0</v>
      </c>
      <c r="E2570" s="15">
        <v>1.0</v>
      </c>
      <c r="F2570" s="8" t="s">
        <v>10</v>
      </c>
      <c r="G2570" s="8" t="s">
        <v>22</v>
      </c>
      <c r="H2570" t="s">
        <v>93</v>
      </c>
      <c r="I2570" t="s">
        <v>1264</v>
      </c>
      <c r="J2570" s="16">
        <v>4.0</v>
      </c>
      <c r="K2570" s="21">
        <v>-108.0</v>
      </c>
      <c r="L2570" s="21">
        <v>-163.0</v>
      </c>
      <c r="M2570" s="21">
        <v>-135.0</v>
      </c>
      <c r="N2570" s="18" t="s">
        <v>26</v>
      </c>
      <c r="O2570" s="13" t="s">
        <v>284</v>
      </c>
      <c r="P2570" s="5" t="s">
        <v>57</v>
      </c>
      <c r="Q2570" s="5" t="s">
        <v>57</v>
      </c>
      <c r="R2570" s="5" t="s">
        <v>47</v>
      </c>
      <c r="S2570" s="5" t="s">
        <v>26</v>
      </c>
      <c r="T2570" s="5" t="s">
        <v>26</v>
      </c>
      <c r="U2570" s="5" t="s">
        <v>37</v>
      </c>
    </row>
    <row r="2571" hidden="1">
      <c r="A2571" s="15" t="str">
        <f t="shared" si="416"/>
        <v>S30:1f</v>
      </c>
      <c r="B2571" s="15" t="s">
        <v>1086</v>
      </c>
      <c r="C2571" s="15">
        <v>3.0</v>
      </c>
      <c r="D2571" s="15">
        <v>0.0</v>
      </c>
      <c r="E2571" s="15">
        <v>1.0</v>
      </c>
      <c r="F2571" s="8" t="s">
        <v>11</v>
      </c>
      <c r="G2571" s="8" t="s">
        <v>23</v>
      </c>
      <c r="H2571" t="s">
        <v>92</v>
      </c>
      <c r="I2571" t="s">
        <v>626</v>
      </c>
      <c r="J2571" s="16">
        <v>0.0</v>
      </c>
      <c r="K2571" s="21">
        <v>-159.0</v>
      </c>
      <c r="L2571" s="21">
        <v>-200.0</v>
      </c>
      <c r="M2571" s="21">
        <v>-179.0</v>
      </c>
      <c r="N2571" s="18" t="s">
        <v>281</v>
      </c>
      <c r="O2571" s="13" t="s">
        <v>419</v>
      </c>
      <c r="P2571" s="5" t="s">
        <v>57</v>
      </c>
      <c r="Q2571" s="5" t="s">
        <v>26</v>
      </c>
      <c r="R2571" s="5" t="s">
        <v>276</v>
      </c>
      <c r="S2571" s="5" t="s">
        <v>276</v>
      </c>
      <c r="T2571" s="5" t="s">
        <v>26</v>
      </c>
      <c r="U2571" s="5" t="s">
        <v>37</v>
      </c>
    </row>
    <row r="2572" hidden="1">
      <c r="A2572" s="15" t="str">
        <f>if(OR(G2572="Secondary Relay",G2572="Prime Relay",G2572="Citadel Class Relay"),F2572,join("",if(B2572="East Rim","E",if(B2572="South Rim","S",if(B2572="West Rim","W","N"))),C2572,D2572,":",E2572,if(F2572="S","",F2572)))</f>
        <v>S30:1</v>
      </c>
      <c r="B2572" s="15" t="s">
        <v>1086</v>
      </c>
      <c r="C2572" s="15">
        <v>3.0</v>
      </c>
      <c r="D2572" s="15">
        <v>0.0</v>
      </c>
      <c r="E2572" s="15">
        <v>1.0</v>
      </c>
      <c r="F2572" s="8" t="s">
        <v>302</v>
      </c>
      <c r="G2572" s="8" t="s">
        <v>303</v>
      </c>
      <c r="H2572" s="15" t="s">
        <v>285</v>
      </c>
      <c r="I2572" s="8" t="s">
        <v>1265</v>
      </c>
      <c r="J2572" s="16"/>
      <c r="K2572" s="21"/>
      <c r="L2572" s="21"/>
      <c r="M2572" s="21"/>
      <c r="N2572" s="18"/>
      <c r="O2572" s="13"/>
      <c r="P2572" s="5" t="s">
        <v>57</v>
      </c>
      <c r="Q2572" s="5" t="s">
        <v>57</v>
      </c>
      <c r="R2572" s="5" t="s">
        <v>276</v>
      </c>
      <c r="S2572" s="5" t="s">
        <v>37</v>
      </c>
      <c r="T2572" s="5" t="s">
        <v>26</v>
      </c>
      <c r="U2572" s="5" t="s">
        <v>26</v>
      </c>
    </row>
    <row r="2573" hidden="1">
      <c r="A2573" s="15" t="str">
        <f t="shared" ref="A2573:A2579" si="417">if(OR(G2573="Secondary Relay",G2573="Prime Relay"),F2573,join("",if(B2573="East Rim","E",if(B2573="South Rim","S",if(B2573="West Rim","W","N"))),C2573,D2573,":",E2573,if(F2573="S","",F2573)))</f>
        <v>S30:2a</v>
      </c>
      <c r="B2573" s="15" t="s">
        <v>1086</v>
      </c>
      <c r="C2573" s="15">
        <v>3.0</v>
      </c>
      <c r="D2573" s="15">
        <v>0.0</v>
      </c>
      <c r="E2573" s="15">
        <v>2.0</v>
      </c>
      <c r="F2573" s="8" t="s">
        <v>6</v>
      </c>
      <c r="G2573" s="8" t="s">
        <v>23</v>
      </c>
      <c r="H2573" t="s">
        <v>88</v>
      </c>
      <c r="I2573" t="s">
        <v>593</v>
      </c>
      <c r="J2573" s="16">
        <v>0.0</v>
      </c>
      <c r="K2573" s="21">
        <v>133.0</v>
      </c>
      <c r="L2573" s="21">
        <v>103.0</v>
      </c>
      <c r="M2573" s="21">
        <v>116.0</v>
      </c>
      <c r="N2573" s="18">
        <v>0.27</v>
      </c>
      <c r="O2573" s="13" t="s">
        <v>313</v>
      </c>
      <c r="P2573" s="5" t="s">
        <v>57</v>
      </c>
      <c r="Q2573" s="5" t="s">
        <v>47</v>
      </c>
      <c r="R2573" s="5" t="s">
        <v>276</v>
      </c>
      <c r="S2573" s="5" t="s">
        <v>26</v>
      </c>
      <c r="T2573" s="5" t="s">
        <v>26</v>
      </c>
      <c r="U2573" s="5" t="s">
        <v>26</v>
      </c>
    </row>
    <row r="2574" hidden="1">
      <c r="A2574" s="15" t="str">
        <f t="shared" si="417"/>
        <v>S30:2b</v>
      </c>
      <c r="B2574" s="15" t="s">
        <v>1086</v>
      </c>
      <c r="C2574" s="15">
        <v>3.0</v>
      </c>
      <c r="D2574" s="15">
        <v>0.0</v>
      </c>
      <c r="E2574" s="15">
        <v>2.0</v>
      </c>
      <c r="F2574" s="8" t="s">
        <v>7</v>
      </c>
      <c r="G2574" s="8" t="s">
        <v>23</v>
      </c>
      <c r="H2574" t="s">
        <v>87</v>
      </c>
      <c r="I2574" t="s">
        <v>350</v>
      </c>
      <c r="J2574" s="16">
        <v>1.0</v>
      </c>
      <c r="K2574" s="21">
        <v>18.0</v>
      </c>
      <c r="L2574" s="21">
        <v>-5.0</v>
      </c>
      <c r="M2574" s="21">
        <v>7.0</v>
      </c>
      <c r="N2574" s="18">
        <v>0.68</v>
      </c>
      <c r="O2574" s="13" t="s">
        <v>1095</v>
      </c>
      <c r="P2574" s="5" t="s">
        <v>276</v>
      </c>
      <c r="Q2574" s="5" t="s">
        <v>276</v>
      </c>
      <c r="R2574" s="5" t="s">
        <v>47</v>
      </c>
      <c r="S2574" s="5" t="s">
        <v>57</v>
      </c>
      <c r="T2574" s="5" t="s">
        <v>26</v>
      </c>
      <c r="U2574" s="5" t="s">
        <v>26</v>
      </c>
    </row>
    <row r="2575" hidden="1">
      <c r="A2575" s="15" t="str">
        <f t="shared" si="417"/>
        <v>S30:2c</v>
      </c>
      <c r="B2575" s="15" t="s">
        <v>1086</v>
      </c>
      <c r="C2575" s="15">
        <v>3.0</v>
      </c>
      <c r="D2575" s="15">
        <v>0.0</v>
      </c>
      <c r="E2575" s="15">
        <v>2.0</v>
      </c>
      <c r="F2575" s="8" t="s">
        <v>8</v>
      </c>
      <c r="G2575" s="8" t="s">
        <v>22</v>
      </c>
      <c r="H2575" t="s">
        <v>89</v>
      </c>
      <c r="I2575" t="s">
        <v>416</v>
      </c>
      <c r="J2575" s="16">
        <v>10.0</v>
      </c>
      <c r="K2575" s="21">
        <v>-19.0</v>
      </c>
      <c r="L2575" s="21">
        <v>-74.0</v>
      </c>
      <c r="M2575" s="21">
        <v>-47.0</v>
      </c>
      <c r="N2575" s="18" t="s">
        <v>26</v>
      </c>
      <c r="O2575" s="13" t="s">
        <v>417</v>
      </c>
      <c r="P2575" s="5" t="s">
        <v>47</v>
      </c>
      <c r="Q2575" s="5" t="s">
        <v>57</v>
      </c>
      <c r="R2575" s="5" t="s">
        <v>57</v>
      </c>
      <c r="S2575" s="5" t="s">
        <v>26</v>
      </c>
      <c r="T2575" s="5" t="s">
        <v>26</v>
      </c>
      <c r="U2575" s="5" t="s">
        <v>26</v>
      </c>
    </row>
    <row r="2576" hidden="1">
      <c r="A2576" s="15" t="str">
        <f t="shared" si="417"/>
        <v>S30:2d</v>
      </c>
      <c r="B2576" s="15" t="s">
        <v>1086</v>
      </c>
      <c r="C2576" s="15">
        <v>3.0</v>
      </c>
      <c r="D2576" s="15">
        <v>0.0</v>
      </c>
      <c r="E2576" s="15">
        <v>2.0</v>
      </c>
      <c r="F2576" s="8" t="s">
        <v>9</v>
      </c>
      <c r="G2576" s="15" t="s">
        <v>22</v>
      </c>
      <c r="H2576" t="s">
        <v>91</v>
      </c>
      <c r="I2576" t="s">
        <v>640</v>
      </c>
      <c r="J2576" s="16">
        <v>19.0</v>
      </c>
      <c r="K2576" s="21">
        <v>-69.0</v>
      </c>
      <c r="L2576" s="21">
        <v>-126.0</v>
      </c>
      <c r="M2576" s="21">
        <v>-96.0</v>
      </c>
      <c r="N2576" s="18" t="s">
        <v>26</v>
      </c>
      <c r="O2576" s="13" t="s">
        <v>329</v>
      </c>
      <c r="P2576" s="5" t="s">
        <v>276</v>
      </c>
      <c r="Q2576" s="5" t="s">
        <v>57</v>
      </c>
      <c r="R2576" s="5" t="s">
        <v>311</v>
      </c>
      <c r="S2576" s="5" t="s">
        <v>57</v>
      </c>
      <c r="T2576" s="5" t="s">
        <v>47</v>
      </c>
      <c r="U2576" s="5" t="s">
        <v>26</v>
      </c>
    </row>
    <row r="2577" hidden="1">
      <c r="A2577" s="15" t="str">
        <f t="shared" si="417"/>
        <v>S30:2e</v>
      </c>
      <c r="B2577" s="15" t="s">
        <v>1086</v>
      </c>
      <c r="C2577" s="15">
        <v>3.0</v>
      </c>
      <c r="D2577" s="15">
        <v>0.0</v>
      </c>
      <c r="E2577" s="15">
        <v>2.0</v>
      </c>
      <c r="F2577" s="8" t="s">
        <v>10</v>
      </c>
      <c r="G2577" s="8" t="s">
        <v>22</v>
      </c>
      <c r="H2577" t="s">
        <v>93</v>
      </c>
      <c r="I2577" t="s">
        <v>465</v>
      </c>
      <c r="J2577" s="16">
        <v>8.0</v>
      </c>
      <c r="K2577" s="21">
        <v>-157.0</v>
      </c>
      <c r="L2577" s="21">
        <v>-240.0</v>
      </c>
      <c r="M2577" s="21">
        <v>-198.0</v>
      </c>
      <c r="N2577" s="18" t="s">
        <v>26</v>
      </c>
      <c r="O2577" s="13" t="s">
        <v>293</v>
      </c>
      <c r="P2577" s="5" t="s">
        <v>57</v>
      </c>
      <c r="Q2577" s="5" t="s">
        <v>37</v>
      </c>
      <c r="R2577" s="5" t="s">
        <v>47</v>
      </c>
      <c r="S2577" s="5" t="s">
        <v>26</v>
      </c>
      <c r="T2577" s="5" t="s">
        <v>26</v>
      </c>
      <c r="U2577" s="5" t="s">
        <v>26</v>
      </c>
    </row>
    <row r="2578" hidden="1">
      <c r="A2578" s="15" t="str">
        <f t="shared" si="417"/>
        <v>S30:2f</v>
      </c>
      <c r="B2578" s="15" t="s">
        <v>1086</v>
      </c>
      <c r="C2578" s="15">
        <v>3.0</v>
      </c>
      <c r="D2578" s="15">
        <v>0.0</v>
      </c>
      <c r="E2578" s="15">
        <v>2.0</v>
      </c>
      <c r="F2578" s="8" t="s">
        <v>11</v>
      </c>
      <c r="G2578" s="8" t="s">
        <v>22</v>
      </c>
      <c r="H2578" t="s">
        <v>93</v>
      </c>
      <c r="I2578" t="s">
        <v>671</v>
      </c>
      <c r="J2578" s="16">
        <v>17.0</v>
      </c>
      <c r="K2578" s="21">
        <v>-208.0</v>
      </c>
      <c r="L2578" s="21">
        <v>-241.0</v>
      </c>
      <c r="M2578" s="21">
        <v>-223.0</v>
      </c>
      <c r="N2578" s="18" t="s">
        <v>26</v>
      </c>
      <c r="O2578" s="13" t="s">
        <v>379</v>
      </c>
      <c r="P2578" s="5" t="s">
        <v>57</v>
      </c>
      <c r="Q2578" s="5" t="s">
        <v>276</v>
      </c>
      <c r="R2578" s="5" t="s">
        <v>57</v>
      </c>
      <c r="S2578" s="5" t="s">
        <v>57</v>
      </c>
      <c r="T2578" s="5" t="s">
        <v>26</v>
      </c>
      <c r="U2578" s="5" t="s">
        <v>26</v>
      </c>
    </row>
    <row r="2579" hidden="1">
      <c r="A2579" s="15" t="str">
        <f t="shared" si="417"/>
        <v>S30:2g</v>
      </c>
      <c r="B2579" s="15" t="s">
        <v>1086</v>
      </c>
      <c r="C2579" s="15">
        <v>3.0</v>
      </c>
      <c r="D2579" s="15">
        <v>0.0</v>
      </c>
      <c r="E2579" s="15">
        <v>2.0</v>
      </c>
      <c r="F2579" s="8" t="s">
        <v>12</v>
      </c>
      <c r="G2579" s="8" t="s">
        <v>22</v>
      </c>
      <c r="H2579" t="s">
        <v>92</v>
      </c>
      <c r="I2579" t="s">
        <v>328</v>
      </c>
      <c r="J2579" s="16">
        <v>3.0</v>
      </c>
      <c r="K2579" s="21">
        <v>-244.0</v>
      </c>
      <c r="L2579" s="21">
        <v>-250.0</v>
      </c>
      <c r="M2579" s="21">
        <v>-249.0</v>
      </c>
      <c r="N2579" s="18" t="s">
        <v>26</v>
      </c>
      <c r="O2579" s="13" t="s">
        <v>290</v>
      </c>
      <c r="P2579" s="5" t="s">
        <v>47</v>
      </c>
      <c r="Q2579" s="5" t="s">
        <v>276</v>
      </c>
      <c r="R2579" s="5" t="s">
        <v>276</v>
      </c>
      <c r="S2579" s="5" t="s">
        <v>37</v>
      </c>
      <c r="T2579" s="5" t="s">
        <v>37</v>
      </c>
      <c r="U2579" s="5" t="s">
        <v>26</v>
      </c>
    </row>
    <row r="2580" hidden="1">
      <c r="A2580" s="15" t="str">
        <f>if(OR(G2580="Secondary Relay",G2580="Prime Relay",G2580="Citadel Class Relay"),F2580,join("",if(B2580="East Rim","E",if(B2580="South Rim","S",if(B2580="West Rim","W","N"))),C2580,D2580,":",E2580,if(F2580="S","",F2580)))</f>
        <v>S30:2</v>
      </c>
      <c r="B2580" s="15" t="s">
        <v>1086</v>
      </c>
      <c r="C2580" s="15">
        <v>3.0</v>
      </c>
      <c r="D2580" s="15">
        <v>0.0</v>
      </c>
      <c r="E2580" s="15">
        <v>2.0</v>
      </c>
      <c r="F2580" s="8" t="s">
        <v>302</v>
      </c>
      <c r="G2580" s="8" t="s">
        <v>303</v>
      </c>
      <c r="H2580" s="15" t="s">
        <v>278</v>
      </c>
      <c r="I2580" s="8" t="s">
        <v>783</v>
      </c>
      <c r="J2580" s="16"/>
      <c r="K2580" s="21"/>
      <c r="L2580" s="21"/>
      <c r="M2580" s="21"/>
      <c r="N2580" s="18"/>
      <c r="O2580" s="13"/>
      <c r="P2580" s="5" t="s">
        <v>57</v>
      </c>
      <c r="Q2580" s="5" t="s">
        <v>276</v>
      </c>
      <c r="R2580" s="5" t="s">
        <v>47</v>
      </c>
      <c r="S2580" s="5" t="s">
        <v>26</v>
      </c>
      <c r="T2580" s="5" t="s">
        <v>26</v>
      </c>
      <c r="U2580" s="5" t="s">
        <v>26</v>
      </c>
    </row>
    <row r="2581" hidden="1">
      <c r="A2581" s="15" t="str">
        <f t="shared" ref="A2581:A2583" si="418">if(OR(G2581="Secondary Relay",G2581="Prime Relay"),F2581,join("",if(B2581="East Rim","E",if(B2581="South Rim","S",if(B2581="West Rim","W","N"))),C2581,D2581,":",E2581,if(F2581="S","",F2581)))</f>
        <v>S30:3a</v>
      </c>
      <c r="B2581" s="15" t="s">
        <v>1086</v>
      </c>
      <c r="C2581" s="15">
        <v>3.0</v>
      </c>
      <c r="D2581" s="15">
        <v>0.0</v>
      </c>
      <c r="E2581" s="15">
        <v>3.0</v>
      </c>
      <c r="F2581" s="8" t="s">
        <v>6</v>
      </c>
      <c r="G2581" s="8" t="s">
        <v>23</v>
      </c>
      <c r="H2581" t="s">
        <v>288</v>
      </c>
      <c r="I2581" t="s">
        <v>1117</v>
      </c>
      <c r="J2581" s="16">
        <v>0.0</v>
      </c>
      <c r="K2581" s="21">
        <v>509.0</v>
      </c>
      <c r="L2581" s="21">
        <v>434.0</v>
      </c>
      <c r="M2581" s="21">
        <v>470.0</v>
      </c>
      <c r="N2581" s="18" t="s">
        <v>26</v>
      </c>
      <c r="O2581" s="13" t="s">
        <v>1266</v>
      </c>
      <c r="P2581" s="5" t="s">
        <v>37</v>
      </c>
      <c r="Q2581" s="5" t="s">
        <v>57</v>
      </c>
      <c r="R2581" s="5" t="s">
        <v>276</v>
      </c>
      <c r="S2581" s="5" t="s">
        <v>37</v>
      </c>
      <c r="T2581" s="5" t="s">
        <v>37</v>
      </c>
      <c r="U2581" s="5" t="s">
        <v>26</v>
      </c>
    </row>
    <row r="2582" hidden="1">
      <c r="A2582" s="15" t="str">
        <f t="shared" si="418"/>
        <v>S30:3b</v>
      </c>
      <c r="B2582" s="15" t="s">
        <v>1086</v>
      </c>
      <c r="C2582" s="15">
        <v>3.0</v>
      </c>
      <c r="D2582" s="15">
        <v>0.0</v>
      </c>
      <c r="E2582" s="15">
        <v>3.0</v>
      </c>
      <c r="F2582" s="8" t="s">
        <v>7</v>
      </c>
      <c r="G2582" s="8" t="s">
        <v>22</v>
      </c>
      <c r="H2582" t="s">
        <v>92</v>
      </c>
      <c r="I2582" t="s">
        <v>456</v>
      </c>
      <c r="J2582" s="16">
        <v>1.0</v>
      </c>
      <c r="K2582" s="21">
        <v>-12.0</v>
      </c>
      <c r="L2582" s="21">
        <v>-84.0</v>
      </c>
      <c r="M2582" s="21">
        <v>-50.0</v>
      </c>
      <c r="N2582" s="18" t="s">
        <v>26</v>
      </c>
      <c r="O2582" s="13" t="s">
        <v>315</v>
      </c>
      <c r="P2582" s="5" t="s">
        <v>57</v>
      </c>
      <c r="Q2582" s="5" t="s">
        <v>57</v>
      </c>
      <c r="R2582" s="5" t="s">
        <v>57</v>
      </c>
      <c r="S2582" s="5" t="s">
        <v>57</v>
      </c>
      <c r="T2582" s="5" t="s">
        <v>26</v>
      </c>
      <c r="U2582" s="5" t="s">
        <v>47</v>
      </c>
    </row>
    <row r="2583" hidden="1">
      <c r="A2583" s="15" t="str">
        <f t="shared" si="418"/>
        <v>S30:3c</v>
      </c>
      <c r="B2583" s="15" t="s">
        <v>1086</v>
      </c>
      <c r="C2583" s="15">
        <v>3.0</v>
      </c>
      <c r="D2583" s="15">
        <v>0.0</v>
      </c>
      <c r="E2583" s="15">
        <v>3.0</v>
      </c>
      <c r="F2583" s="8" t="s">
        <v>8</v>
      </c>
      <c r="G2583" s="8" t="s">
        <v>22</v>
      </c>
      <c r="H2583" t="s">
        <v>93</v>
      </c>
      <c r="I2583" t="s">
        <v>1034</v>
      </c>
      <c r="J2583" s="16">
        <v>18.0</v>
      </c>
      <c r="K2583" s="21">
        <v>-123.0</v>
      </c>
      <c r="L2583" s="21">
        <v>-192.0</v>
      </c>
      <c r="M2583" s="21">
        <v>-160.0</v>
      </c>
      <c r="N2583" s="18" t="s">
        <v>26</v>
      </c>
      <c r="O2583" s="13" t="s">
        <v>384</v>
      </c>
      <c r="P2583" s="5" t="s">
        <v>276</v>
      </c>
      <c r="Q2583" s="5" t="s">
        <v>57</v>
      </c>
      <c r="R2583" s="5" t="s">
        <v>57</v>
      </c>
      <c r="S2583" s="5" t="s">
        <v>37</v>
      </c>
      <c r="T2583" s="5" t="s">
        <v>26</v>
      </c>
      <c r="U2583" s="5" t="s">
        <v>26</v>
      </c>
    </row>
    <row r="2584" hidden="1">
      <c r="A2584" s="15" t="str">
        <f>if(OR(G2584="Secondary Relay",G2584="Prime Relay",G2584="Citadel Class Relay"),F2584,join("",if(B2584="East Rim","E",if(B2584="South Rim","S",if(B2584="West Rim","W","N"))),C2584,D2584,":",E2584,if(F2584="S","",F2584)))</f>
        <v>S30:3</v>
      </c>
      <c r="B2584" s="15" t="s">
        <v>1086</v>
      </c>
      <c r="C2584" s="15">
        <v>3.0</v>
      </c>
      <c r="D2584" s="15">
        <v>0.0</v>
      </c>
      <c r="E2584" s="15">
        <v>3.0</v>
      </c>
      <c r="F2584" s="8" t="s">
        <v>302</v>
      </c>
      <c r="G2584" s="8" t="s">
        <v>303</v>
      </c>
      <c r="H2584" s="15" t="s">
        <v>278</v>
      </c>
      <c r="I2584" s="8" t="s">
        <v>467</v>
      </c>
      <c r="J2584" s="16"/>
      <c r="K2584" s="21"/>
      <c r="L2584" s="21"/>
      <c r="M2584" s="21"/>
      <c r="N2584" s="18"/>
      <c r="O2584" s="13"/>
      <c r="P2584" s="5" t="s">
        <v>311</v>
      </c>
      <c r="Q2584" s="5" t="s">
        <v>276</v>
      </c>
      <c r="R2584" s="5" t="s">
        <v>57</v>
      </c>
      <c r="S2584" s="5" t="s">
        <v>57</v>
      </c>
      <c r="T2584" s="5" t="s">
        <v>47</v>
      </c>
      <c r="U2584" s="5" t="s">
        <v>26</v>
      </c>
    </row>
    <row r="2585" hidden="1">
      <c r="A2585" s="15" t="str">
        <f t="shared" ref="A2585:A2587" si="419">if(OR(G2585="Secondary Relay",G2585="Prime Relay"),F2585,join("",if(B2585="East Rim","E",if(B2585="South Rim","S",if(B2585="West Rim","W","N"))),C2585,D2585,":",E2585,if(F2585="S","",F2585)))</f>
        <v>S31:0a</v>
      </c>
      <c r="B2585" s="15" t="s">
        <v>1086</v>
      </c>
      <c r="C2585" s="15">
        <v>3.0</v>
      </c>
      <c r="D2585" s="15">
        <v>1.0</v>
      </c>
      <c r="E2585" s="15">
        <v>0.0</v>
      </c>
      <c r="F2585" s="8" t="s">
        <v>6</v>
      </c>
      <c r="G2585" s="8" t="s">
        <v>24</v>
      </c>
      <c r="H2585" t="s">
        <v>87</v>
      </c>
      <c r="I2585" t="s">
        <v>745</v>
      </c>
      <c r="J2585" s="16">
        <v>1.0</v>
      </c>
      <c r="K2585" s="21">
        <v>37.0</v>
      </c>
      <c r="L2585" s="21">
        <v>6.0</v>
      </c>
      <c r="M2585" s="21">
        <v>21.0</v>
      </c>
      <c r="N2585" s="18">
        <v>0.93</v>
      </c>
      <c r="O2585" s="13" t="s">
        <v>284</v>
      </c>
      <c r="P2585" s="5" t="s">
        <v>57</v>
      </c>
      <c r="Q2585" s="5" t="s">
        <v>57</v>
      </c>
      <c r="R2585" s="5" t="s">
        <v>57</v>
      </c>
      <c r="S2585" s="5" t="s">
        <v>37</v>
      </c>
      <c r="T2585" s="5" t="s">
        <v>37</v>
      </c>
      <c r="U2585" s="5" t="s">
        <v>47</v>
      </c>
    </row>
    <row r="2586" hidden="1">
      <c r="A2586" s="15" t="str">
        <f t="shared" si="419"/>
        <v>S31:0b</v>
      </c>
      <c r="B2586" s="15" t="s">
        <v>1086</v>
      </c>
      <c r="C2586" s="15">
        <v>3.0</v>
      </c>
      <c r="D2586" s="15">
        <v>1.0</v>
      </c>
      <c r="E2586" s="15">
        <v>0.0</v>
      </c>
      <c r="F2586" s="8" t="s">
        <v>7</v>
      </c>
      <c r="G2586" s="8" t="s">
        <v>22</v>
      </c>
      <c r="H2586" t="s">
        <v>93</v>
      </c>
      <c r="I2586" t="s">
        <v>510</v>
      </c>
      <c r="J2586" s="16">
        <v>14.0</v>
      </c>
      <c r="K2586" s="21">
        <v>-55.0</v>
      </c>
      <c r="L2586" s="21">
        <v>-149.0</v>
      </c>
      <c r="M2586" s="21">
        <v>-104.0</v>
      </c>
      <c r="N2586" s="18" t="s">
        <v>26</v>
      </c>
      <c r="O2586" s="13" t="s">
        <v>379</v>
      </c>
      <c r="P2586" s="5" t="s">
        <v>57</v>
      </c>
      <c r="Q2586" s="5" t="s">
        <v>311</v>
      </c>
      <c r="R2586" s="5" t="s">
        <v>276</v>
      </c>
      <c r="S2586" s="5" t="s">
        <v>47</v>
      </c>
      <c r="T2586" s="5" t="s">
        <v>37</v>
      </c>
      <c r="U2586" s="5" t="s">
        <v>26</v>
      </c>
    </row>
    <row r="2587" hidden="1">
      <c r="A2587" s="15" t="str">
        <f t="shared" si="419"/>
        <v>S31:0c</v>
      </c>
      <c r="B2587" s="15" t="s">
        <v>1086</v>
      </c>
      <c r="C2587" s="15">
        <v>3.0</v>
      </c>
      <c r="D2587" s="15">
        <v>1.0</v>
      </c>
      <c r="E2587" s="15">
        <v>0.0</v>
      </c>
      <c r="F2587" s="8" t="s">
        <v>8</v>
      </c>
      <c r="G2587" s="8" t="s">
        <v>22</v>
      </c>
      <c r="H2587" t="s">
        <v>87</v>
      </c>
      <c r="I2587" t="s">
        <v>274</v>
      </c>
      <c r="J2587" s="16">
        <v>1.0</v>
      </c>
      <c r="K2587" s="21">
        <v>-177.0</v>
      </c>
      <c r="L2587" s="21">
        <v>-209.0</v>
      </c>
      <c r="M2587" s="21">
        <v>-195.0</v>
      </c>
      <c r="N2587" s="18" t="s">
        <v>26</v>
      </c>
      <c r="O2587" s="13" t="s">
        <v>275</v>
      </c>
      <c r="P2587" s="5" t="s">
        <v>57</v>
      </c>
      <c r="Q2587" s="5" t="s">
        <v>47</v>
      </c>
      <c r="R2587" s="5" t="s">
        <v>276</v>
      </c>
      <c r="S2587" s="5" t="s">
        <v>47</v>
      </c>
      <c r="T2587" s="5" t="s">
        <v>26</v>
      </c>
      <c r="U2587" s="5" t="s">
        <v>26</v>
      </c>
    </row>
    <row r="2588" hidden="1">
      <c r="A2588" s="15" t="str">
        <f t="shared" ref="A2588:A2589" si="420">if(OR(G2588="Secondary Relay",G2588="Prime Relay",G2588="Citadel Class Relay"),F2588,join("",if(B2588="East Rim","E",if(B2588="South Rim","S",if(B2588="West Rim","W","N"))),C2588,D2588,":",E2588,if(F2588="S","",F2588)))</f>
        <v>S31:0</v>
      </c>
      <c r="B2588" s="15" t="s">
        <v>1086</v>
      </c>
      <c r="C2588" s="15">
        <v>3.0</v>
      </c>
      <c r="D2588" s="15">
        <v>1.0</v>
      </c>
      <c r="E2588" s="15">
        <v>0.0</v>
      </c>
      <c r="F2588" s="8" t="s">
        <v>302</v>
      </c>
      <c r="G2588" s="8" t="s">
        <v>303</v>
      </c>
      <c r="H2588" s="15" t="s">
        <v>278</v>
      </c>
      <c r="I2588" s="8" t="s">
        <v>483</v>
      </c>
      <c r="J2588" s="16"/>
      <c r="K2588" s="21"/>
      <c r="L2588" s="21"/>
      <c r="M2588" s="21"/>
      <c r="N2588" s="18"/>
      <c r="O2588" s="13"/>
      <c r="P2588" s="5" t="s">
        <v>276</v>
      </c>
      <c r="Q2588" s="5" t="s">
        <v>276</v>
      </c>
      <c r="R2588" s="5" t="s">
        <v>276</v>
      </c>
      <c r="S2588" s="5" t="s">
        <v>47</v>
      </c>
      <c r="T2588" s="5" t="s">
        <v>26</v>
      </c>
      <c r="U2588" s="5" t="s">
        <v>26</v>
      </c>
    </row>
    <row r="2589" hidden="1">
      <c r="A2589" s="15" t="str">
        <f t="shared" si="420"/>
        <v>S31 Secondary Relay</v>
      </c>
      <c r="B2589" s="15" t="s">
        <v>1086</v>
      </c>
      <c r="C2589" s="8">
        <v>3.0</v>
      </c>
      <c r="D2589" s="8">
        <v>1.0</v>
      </c>
      <c r="E2589" s="8">
        <v>0.0</v>
      </c>
      <c r="F2589" s="8" t="s">
        <v>1267</v>
      </c>
      <c r="G2589" s="8" t="s">
        <v>300</v>
      </c>
      <c r="H2589" s="15"/>
      <c r="I2589" s="8"/>
      <c r="J2589" s="16"/>
      <c r="K2589" s="21"/>
      <c r="L2589" s="21"/>
      <c r="M2589" s="21"/>
      <c r="N2589" s="18"/>
      <c r="O2589" s="13"/>
      <c r="P2589" s="15"/>
      <c r="Q2589" s="15"/>
      <c r="R2589" s="15"/>
      <c r="S2589" s="15"/>
      <c r="T2589" s="15"/>
      <c r="U2589" s="15"/>
    </row>
    <row r="2590" hidden="1">
      <c r="A2590" s="15" t="str">
        <f t="shared" ref="A2590:A2595" si="421">if(OR(G2590="Secondary Relay",G2590="Prime Relay"),F2590,join("",if(B2590="East Rim","E",if(B2590="South Rim","S",if(B2590="West Rim","W","N"))),C2590,D2590,":",E2590,if(F2590="S","",F2590)))</f>
        <v>S31:1a</v>
      </c>
      <c r="B2590" s="15" t="s">
        <v>1086</v>
      </c>
      <c r="C2590" s="15">
        <v>3.0</v>
      </c>
      <c r="D2590" s="15">
        <v>1.0</v>
      </c>
      <c r="E2590" s="15">
        <v>1.0</v>
      </c>
      <c r="F2590" s="8" t="s">
        <v>6</v>
      </c>
      <c r="G2590" s="15" t="s">
        <v>23</v>
      </c>
      <c r="H2590" t="s">
        <v>291</v>
      </c>
      <c r="I2590" t="s">
        <v>312</v>
      </c>
      <c r="J2590" s="16">
        <v>0.0</v>
      </c>
      <c r="K2590" s="21">
        <v>339.0</v>
      </c>
      <c r="L2590" s="21">
        <v>313.0</v>
      </c>
      <c r="M2590" s="21">
        <v>327.0</v>
      </c>
      <c r="N2590" s="18" t="s">
        <v>26</v>
      </c>
      <c r="O2590" s="13" t="s">
        <v>329</v>
      </c>
      <c r="P2590" s="5" t="s">
        <v>311</v>
      </c>
      <c r="Q2590" s="5" t="s">
        <v>57</v>
      </c>
      <c r="R2590" s="5" t="s">
        <v>57</v>
      </c>
      <c r="S2590" s="5" t="s">
        <v>276</v>
      </c>
      <c r="T2590" s="5" t="s">
        <v>26</v>
      </c>
      <c r="U2590" s="5" t="s">
        <v>37</v>
      </c>
    </row>
    <row r="2591" hidden="1">
      <c r="A2591" s="15" t="str">
        <f t="shared" si="421"/>
        <v>S31:1b</v>
      </c>
      <c r="B2591" s="15" t="s">
        <v>1086</v>
      </c>
      <c r="C2591" s="15">
        <v>3.0</v>
      </c>
      <c r="D2591" s="15">
        <v>1.0</v>
      </c>
      <c r="E2591" s="15">
        <v>1.0</v>
      </c>
      <c r="F2591" s="8" t="s">
        <v>7</v>
      </c>
      <c r="G2591" s="8" t="s">
        <v>24</v>
      </c>
      <c r="H2591" t="s">
        <v>87</v>
      </c>
      <c r="I2591" t="s">
        <v>692</v>
      </c>
      <c r="J2591" s="16">
        <v>1.0</v>
      </c>
      <c r="K2591" s="21">
        <v>11.0</v>
      </c>
      <c r="L2591" s="21">
        <v>10.0</v>
      </c>
      <c r="M2591" s="21">
        <v>13.0</v>
      </c>
      <c r="N2591" s="18">
        <v>0.63</v>
      </c>
      <c r="O2591" s="13" t="s">
        <v>287</v>
      </c>
      <c r="P2591" s="5" t="s">
        <v>57</v>
      </c>
      <c r="Q2591" s="5" t="s">
        <v>276</v>
      </c>
      <c r="R2591" s="5" t="s">
        <v>57</v>
      </c>
      <c r="S2591" s="5" t="s">
        <v>26</v>
      </c>
      <c r="T2591" s="5" t="s">
        <v>26</v>
      </c>
      <c r="U2591" s="5" t="s">
        <v>26</v>
      </c>
    </row>
    <row r="2592" hidden="1">
      <c r="A2592" s="15" t="str">
        <f t="shared" si="421"/>
        <v>S31:1c</v>
      </c>
      <c r="B2592" s="15" t="s">
        <v>1086</v>
      </c>
      <c r="C2592" s="15">
        <v>3.0</v>
      </c>
      <c r="D2592" s="15">
        <v>1.0</v>
      </c>
      <c r="E2592" s="15">
        <v>1.0</v>
      </c>
      <c r="F2592" s="8" t="s">
        <v>8</v>
      </c>
      <c r="G2592" s="8" t="s">
        <v>22</v>
      </c>
      <c r="H2592" t="s">
        <v>93</v>
      </c>
      <c r="I2592" t="s">
        <v>1217</v>
      </c>
      <c r="J2592" s="16">
        <v>4.0</v>
      </c>
      <c r="K2592" s="21">
        <v>-151.0</v>
      </c>
      <c r="L2592" s="21">
        <v>-188.0</v>
      </c>
      <c r="M2592" s="21">
        <v>-169.0</v>
      </c>
      <c r="N2592" s="18" t="s">
        <v>26</v>
      </c>
      <c r="O2592" s="13" t="s">
        <v>417</v>
      </c>
      <c r="P2592" s="5" t="s">
        <v>57</v>
      </c>
      <c r="Q2592" s="5" t="s">
        <v>276</v>
      </c>
      <c r="R2592" s="5" t="s">
        <v>57</v>
      </c>
      <c r="S2592" s="5" t="s">
        <v>47</v>
      </c>
      <c r="T2592" s="5" t="s">
        <v>26</v>
      </c>
      <c r="U2592" s="5" t="s">
        <v>26</v>
      </c>
    </row>
    <row r="2593" hidden="1">
      <c r="A2593" s="15" t="str">
        <f t="shared" si="421"/>
        <v>S31:1d</v>
      </c>
      <c r="B2593" s="15" t="s">
        <v>1086</v>
      </c>
      <c r="C2593" s="15">
        <v>3.0</v>
      </c>
      <c r="D2593" s="15">
        <v>1.0</v>
      </c>
      <c r="E2593" s="15">
        <v>1.0</v>
      </c>
      <c r="F2593" s="8" t="s">
        <v>9</v>
      </c>
      <c r="G2593" s="8" t="s">
        <v>22</v>
      </c>
      <c r="H2593" t="s">
        <v>92</v>
      </c>
      <c r="I2593" t="s">
        <v>328</v>
      </c>
      <c r="J2593" s="16">
        <v>1.0</v>
      </c>
      <c r="K2593" s="21">
        <v>-205.0</v>
      </c>
      <c r="L2593" s="21">
        <v>-236.0</v>
      </c>
      <c r="M2593" s="21">
        <v>-221.0</v>
      </c>
      <c r="N2593" s="18" t="s">
        <v>26</v>
      </c>
      <c r="O2593" s="13" t="s">
        <v>287</v>
      </c>
      <c r="P2593" s="5" t="s">
        <v>47</v>
      </c>
      <c r="Q2593" s="5" t="s">
        <v>276</v>
      </c>
      <c r="R2593" s="5" t="s">
        <v>276</v>
      </c>
      <c r="S2593" s="5" t="s">
        <v>47</v>
      </c>
      <c r="T2593" s="5" t="s">
        <v>26</v>
      </c>
      <c r="U2593" s="5" t="s">
        <v>26</v>
      </c>
    </row>
    <row r="2594" hidden="1">
      <c r="A2594" s="15" t="str">
        <f t="shared" si="421"/>
        <v>S31:1e</v>
      </c>
      <c r="B2594" s="15" t="s">
        <v>1086</v>
      </c>
      <c r="C2594" s="15">
        <v>3.0</v>
      </c>
      <c r="D2594" s="15">
        <v>1.0</v>
      </c>
      <c r="E2594" s="15">
        <v>1.0</v>
      </c>
      <c r="F2594" s="8" t="s">
        <v>10</v>
      </c>
      <c r="G2594" s="8" t="s">
        <v>22</v>
      </c>
      <c r="H2594" t="s">
        <v>92</v>
      </c>
      <c r="I2594" t="s">
        <v>328</v>
      </c>
      <c r="J2594" s="16">
        <v>1.0</v>
      </c>
      <c r="K2594" s="21">
        <v>-210.0</v>
      </c>
      <c r="L2594" s="21">
        <v>-239.0</v>
      </c>
      <c r="M2594" s="21">
        <v>-224.0</v>
      </c>
      <c r="N2594" s="18" t="s">
        <v>26</v>
      </c>
      <c r="O2594" s="13" t="s">
        <v>323</v>
      </c>
      <c r="P2594" s="5" t="s">
        <v>57</v>
      </c>
      <c r="Q2594" s="5" t="s">
        <v>47</v>
      </c>
      <c r="R2594" s="5" t="s">
        <v>37</v>
      </c>
      <c r="S2594" s="5" t="s">
        <v>37</v>
      </c>
      <c r="T2594" s="5" t="s">
        <v>47</v>
      </c>
      <c r="U2594" s="5" t="s">
        <v>26</v>
      </c>
    </row>
    <row r="2595" hidden="1">
      <c r="A2595" s="15" t="str">
        <f t="shared" si="421"/>
        <v>S31:1f</v>
      </c>
      <c r="B2595" s="15" t="s">
        <v>1086</v>
      </c>
      <c r="C2595" s="15">
        <v>3.0</v>
      </c>
      <c r="D2595" s="15">
        <v>1.0</v>
      </c>
      <c r="E2595" s="15">
        <v>1.0</v>
      </c>
      <c r="F2595" s="8" t="s">
        <v>11</v>
      </c>
      <c r="G2595" s="8" t="s">
        <v>22</v>
      </c>
      <c r="H2595" t="s">
        <v>91</v>
      </c>
      <c r="I2595" t="s">
        <v>1268</v>
      </c>
      <c r="J2595" s="16">
        <v>15.0</v>
      </c>
      <c r="K2595" s="21">
        <v>-216.0</v>
      </c>
      <c r="L2595" s="21">
        <v>-220.0</v>
      </c>
      <c r="M2595" s="21">
        <v>-220.0</v>
      </c>
      <c r="N2595" s="18" t="s">
        <v>26</v>
      </c>
      <c r="O2595" s="13" t="s">
        <v>329</v>
      </c>
      <c r="P2595" s="5" t="s">
        <v>47</v>
      </c>
      <c r="Q2595" s="5" t="s">
        <v>276</v>
      </c>
      <c r="R2595" s="5" t="s">
        <v>57</v>
      </c>
      <c r="S2595" s="5" t="s">
        <v>26</v>
      </c>
      <c r="T2595" s="5" t="s">
        <v>26</v>
      </c>
      <c r="U2595" s="5" t="s">
        <v>26</v>
      </c>
    </row>
    <row r="2596" hidden="1">
      <c r="A2596" s="15" t="str">
        <f>if(OR(G2596="Secondary Relay",G2596="Prime Relay",G2596="Citadel Class Relay"),F2596,join("",if(B2596="East Rim","E",if(B2596="South Rim","S",if(B2596="West Rim","W","N"))),C2596,D2596,":",E2596,if(F2596="S","",F2596)))</f>
        <v>S31:1</v>
      </c>
      <c r="B2596" s="15" t="s">
        <v>1086</v>
      </c>
      <c r="C2596" s="15">
        <v>3.0</v>
      </c>
      <c r="D2596" s="15">
        <v>1.0</v>
      </c>
      <c r="E2596" s="15">
        <v>1.0</v>
      </c>
      <c r="F2596" s="8" t="s">
        <v>302</v>
      </c>
      <c r="G2596" s="8" t="s">
        <v>303</v>
      </c>
      <c r="H2596" s="15" t="s">
        <v>278</v>
      </c>
      <c r="I2596" s="8" t="s">
        <v>783</v>
      </c>
      <c r="J2596" s="16"/>
      <c r="K2596" s="21"/>
      <c r="L2596" s="21"/>
      <c r="M2596" s="21"/>
      <c r="N2596" s="18"/>
      <c r="O2596" s="13"/>
      <c r="P2596" s="5" t="s">
        <v>276</v>
      </c>
      <c r="Q2596" s="5" t="s">
        <v>311</v>
      </c>
      <c r="R2596" s="5" t="s">
        <v>57</v>
      </c>
      <c r="S2596" s="5" t="s">
        <v>37</v>
      </c>
      <c r="T2596" s="5" t="s">
        <v>37</v>
      </c>
      <c r="U2596" s="5" t="s">
        <v>26</v>
      </c>
    </row>
    <row r="2597" hidden="1">
      <c r="A2597" s="15" t="str">
        <f t="shared" ref="A2597:A2603" si="422">if(OR(G2597="Secondary Relay",G2597="Prime Relay"),F2597,join("",if(B2597="East Rim","E",if(B2597="South Rim","S",if(B2597="West Rim","W","N"))),C2597,D2597,":",E2597,if(F2597="S","",F2597)))</f>
        <v>S31:2a</v>
      </c>
      <c r="B2597" s="15" t="s">
        <v>1086</v>
      </c>
      <c r="C2597" s="15">
        <v>3.0</v>
      </c>
      <c r="D2597" s="15">
        <v>1.0</v>
      </c>
      <c r="E2597" s="15">
        <v>2.0</v>
      </c>
      <c r="F2597" s="8" t="s">
        <v>6</v>
      </c>
      <c r="G2597" s="8" t="s">
        <v>23</v>
      </c>
      <c r="H2597" t="s">
        <v>288</v>
      </c>
      <c r="I2597" t="s">
        <v>475</v>
      </c>
      <c r="J2597" s="16">
        <v>0.0</v>
      </c>
      <c r="K2597" s="21">
        <v>1156.0</v>
      </c>
      <c r="L2597" s="21">
        <v>1112.0</v>
      </c>
      <c r="M2597" s="21">
        <v>1135.0</v>
      </c>
      <c r="N2597" s="18" t="s">
        <v>26</v>
      </c>
      <c r="O2597" s="13" t="s">
        <v>323</v>
      </c>
      <c r="P2597" s="5" t="s">
        <v>37</v>
      </c>
      <c r="Q2597" s="5" t="s">
        <v>276</v>
      </c>
      <c r="R2597" s="5" t="s">
        <v>276</v>
      </c>
      <c r="S2597" s="5" t="s">
        <v>47</v>
      </c>
      <c r="T2597" s="5" t="s">
        <v>26</v>
      </c>
      <c r="U2597" s="5" t="s">
        <v>26</v>
      </c>
    </row>
    <row r="2598" hidden="1">
      <c r="A2598" s="15" t="str">
        <f t="shared" si="422"/>
        <v>S31:2b</v>
      </c>
      <c r="B2598" s="15" t="s">
        <v>1086</v>
      </c>
      <c r="C2598" s="15">
        <v>3.0</v>
      </c>
      <c r="D2598" s="15">
        <v>1.0</v>
      </c>
      <c r="E2598" s="15">
        <v>2.0</v>
      </c>
      <c r="F2598" s="8" t="s">
        <v>7</v>
      </c>
      <c r="G2598" s="8" t="s">
        <v>23</v>
      </c>
      <c r="H2598" t="s">
        <v>288</v>
      </c>
      <c r="I2598" t="s">
        <v>367</v>
      </c>
      <c r="J2598" s="16">
        <v>1.0</v>
      </c>
      <c r="K2598" s="21">
        <v>932.0</v>
      </c>
      <c r="L2598" s="21">
        <v>890.0</v>
      </c>
      <c r="M2598" s="21">
        <v>913.0</v>
      </c>
      <c r="N2598" s="18" t="s">
        <v>26</v>
      </c>
      <c r="O2598" s="13" t="s">
        <v>1269</v>
      </c>
      <c r="P2598" s="5" t="s">
        <v>57</v>
      </c>
      <c r="Q2598" s="5" t="s">
        <v>276</v>
      </c>
      <c r="R2598" s="5" t="s">
        <v>57</v>
      </c>
      <c r="S2598" s="5" t="s">
        <v>47</v>
      </c>
      <c r="T2598" s="5" t="s">
        <v>26</v>
      </c>
      <c r="U2598" s="5" t="s">
        <v>57</v>
      </c>
    </row>
    <row r="2599" hidden="1">
      <c r="A2599" s="15" t="str">
        <f t="shared" si="422"/>
        <v>S31:2c</v>
      </c>
      <c r="B2599" s="15" t="s">
        <v>1086</v>
      </c>
      <c r="C2599" s="15">
        <v>3.0</v>
      </c>
      <c r="D2599" s="15">
        <v>1.0</v>
      </c>
      <c r="E2599" s="15">
        <v>2.0</v>
      </c>
      <c r="F2599" s="8" t="s">
        <v>8</v>
      </c>
      <c r="G2599" s="8" t="s">
        <v>23</v>
      </c>
      <c r="H2599" t="s">
        <v>87</v>
      </c>
      <c r="I2599" t="s">
        <v>1270</v>
      </c>
      <c r="J2599" s="16">
        <v>2.0</v>
      </c>
      <c r="K2599" s="21">
        <v>130.0</v>
      </c>
      <c r="L2599" s="21">
        <v>82.0</v>
      </c>
      <c r="M2599" s="21">
        <v>106.0</v>
      </c>
      <c r="N2599" s="18">
        <v>0.58</v>
      </c>
      <c r="O2599" s="13" t="s">
        <v>405</v>
      </c>
      <c r="P2599" s="5" t="s">
        <v>26</v>
      </c>
      <c r="Q2599" s="5" t="s">
        <v>311</v>
      </c>
      <c r="R2599" s="5" t="s">
        <v>57</v>
      </c>
      <c r="S2599" s="5" t="s">
        <v>26</v>
      </c>
      <c r="T2599" s="5" t="s">
        <v>47</v>
      </c>
      <c r="U2599" s="5" t="s">
        <v>26</v>
      </c>
    </row>
    <row r="2600" hidden="1">
      <c r="A2600" s="15" t="str">
        <f t="shared" si="422"/>
        <v>S31:2d</v>
      </c>
      <c r="B2600" s="15" t="s">
        <v>1086</v>
      </c>
      <c r="C2600" s="15">
        <v>3.0</v>
      </c>
      <c r="D2600" s="15">
        <v>1.0</v>
      </c>
      <c r="E2600" s="15">
        <v>2.0</v>
      </c>
      <c r="F2600" s="8" t="s">
        <v>9</v>
      </c>
      <c r="G2600" s="8" t="s">
        <v>24</v>
      </c>
      <c r="H2600" t="s">
        <v>89</v>
      </c>
      <c r="I2600" t="s">
        <v>652</v>
      </c>
      <c r="J2600" s="16">
        <v>1.0</v>
      </c>
      <c r="K2600" s="21">
        <v>17.0</v>
      </c>
      <c r="L2600" s="21">
        <v>11.0</v>
      </c>
      <c r="M2600" s="21">
        <v>16.0</v>
      </c>
      <c r="N2600" s="18">
        <v>0.11</v>
      </c>
      <c r="O2600" s="13" t="s">
        <v>441</v>
      </c>
      <c r="P2600" s="5" t="s">
        <v>57</v>
      </c>
      <c r="Q2600" s="5" t="s">
        <v>57</v>
      </c>
      <c r="R2600" s="5" t="s">
        <v>57</v>
      </c>
      <c r="S2600" s="5" t="s">
        <v>47</v>
      </c>
      <c r="T2600" s="5" t="s">
        <v>26</v>
      </c>
      <c r="U2600" s="5" t="s">
        <v>26</v>
      </c>
    </row>
    <row r="2601" hidden="1">
      <c r="A2601" s="15" t="str">
        <f t="shared" si="422"/>
        <v>S31:2e</v>
      </c>
      <c r="B2601" s="15" t="s">
        <v>1086</v>
      </c>
      <c r="C2601" s="15">
        <v>3.0</v>
      </c>
      <c r="D2601" s="15">
        <v>1.0</v>
      </c>
      <c r="E2601" s="15">
        <v>2.0</v>
      </c>
      <c r="F2601" s="8" t="s">
        <v>10</v>
      </c>
      <c r="G2601" s="8" t="s">
        <v>22</v>
      </c>
      <c r="H2601" t="s">
        <v>92</v>
      </c>
      <c r="I2601" t="s">
        <v>274</v>
      </c>
      <c r="J2601" s="16">
        <v>3.0</v>
      </c>
      <c r="K2601" s="21">
        <v>-51.0</v>
      </c>
      <c r="L2601" s="21">
        <v>-139.0</v>
      </c>
      <c r="M2601" s="21">
        <v>-94.0</v>
      </c>
      <c r="N2601" s="18" t="s">
        <v>26</v>
      </c>
      <c r="O2601" s="13" t="s">
        <v>290</v>
      </c>
      <c r="P2601" s="5" t="s">
        <v>47</v>
      </c>
      <c r="Q2601" s="5" t="s">
        <v>276</v>
      </c>
      <c r="R2601" s="5" t="s">
        <v>57</v>
      </c>
      <c r="S2601" s="5" t="s">
        <v>37</v>
      </c>
      <c r="T2601" s="5" t="s">
        <v>37</v>
      </c>
      <c r="U2601" s="5" t="s">
        <v>26</v>
      </c>
    </row>
    <row r="2602" hidden="1">
      <c r="A2602" s="15" t="str">
        <f t="shared" si="422"/>
        <v>S31:2f</v>
      </c>
      <c r="B2602" s="15" t="s">
        <v>1086</v>
      </c>
      <c r="C2602" s="15">
        <v>3.0</v>
      </c>
      <c r="D2602" s="15">
        <v>1.0</v>
      </c>
      <c r="E2602" s="15">
        <v>2.0</v>
      </c>
      <c r="F2602" s="8" t="s">
        <v>11</v>
      </c>
      <c r="G2602" s="8" t="s">
        <v>22</v>
      </c>
      <c r="H2602" t="s">
        <v>93</v>
      </c>
      <c r="I2602" t="s">
        <v>1271</v>
      </c>
      <c r="J2602" s="16">
        <v>11.0</v>
      </c>
      <c r="K2602" s="21">
        <v>-78.0</v>
      </c>
      <c r="L2602" s="21">
        <v>-84.0</v>
      </c>
      <c r="M2602" s="21">
        <v>-79.0</v>
      </c>
      <c r="N2602" s="18" t="s">
        <v>26</v>
      </c>
      <c r="O2602" s="13" t="s">
        <v>419</v>
      </c>
      <c r="P2602" s="5" t="s">
        <v>311</v>
      </c>
      <c r="Q2602" s="5" t="s">
        <v>311</v>
      </c>
      <c r="R2602" s="5" t="s">
        <v>276</v>
      </c>
      <c r="S2602" s="5" t="s">
        <v>47</v>
      </c>
      <c r="T2602" s="5" t="s">
        <v>57</v>
      </c>
      <c r="U2602" s="5" t="s">
        <v>26</v>
      </c>
    </row>
    <row r="2603" hidden="1">
      <c r="A2603" s="15" t="str">
        <f t="shared" si="422"/>
        <v>S31:2g</v>
      </c>
      <c r="B2603" s="15" t="s">
        <v>1086</v>
      </c>
      <c r="C2603" s="15">
        <v>3.0</v>
      </c>
      <c r="D2603" s="15">
        <v>1.0</v>
      </c>
      <c r="E2603" s="15">
        <v>2.0</v>
      </c>
      <c r="F2603" s="8" t="s">
        <v>12</v>
      </c>
      <c r="G2603" s="8" t="s">
        <v>22</v>
      </c>
      <c r="H2603" t="s">
        <v>93</v>
      </c>
      <c r="I2603" t="s">
        <v>1272</v>
      </c>
      <c r="J2603" s="16">
        <v>13.0</v>
      </c>
      <c r="K2603" s="21">
        <v>-124.0</v>
      </c>
      <c r="L2603" s="21">
        <v>-134.0</v>
      </c>
      <c r="M2603" s="21">
        <v>-130.0</v>
      </c>
      <c r="N2603" s="18" t="s">
        <v>26</v>
      </c>
      <c r="O2603" s="13" t="s">
        <v>310</v>
      </c>
      <c r="P2603" s="5" t="s">
        <v>47</v>
      </c>
      <c r="Q2603" s="5" t="s">
        <v>57</v>
      </c>
      <c r="R2603" s="5" t="s">
        <v>57</v>
      </c>
      <c r="S2603" s="5" t="s">
        <v>37</v>
      </c>
      <c r="T2603" s="5" t="s">
        <v>37</v>
      </c>
      <c r="U2603" s="5" t="s">
        <v>26</v>
      </c>
    </row>
    <row r="2604" hidden="1">
      <c r="A2604" s="15" t="str">
        <f>if(OR(G2604="Secondary Relay",G2604="Prime Relay",G2604="Citadel Class Relay"),F2604,join("",if(B2604="East Rim","E",if(B2604="South Rim","S",if(B2604="West Rim","W","N"))),C2604,D2604,":",E2604,if(F2604="S","",F2604)))</f>
        <v>S31:2</v>
      </c>
      <c r="B2604" s="15" t="s">
        <v>1086</v>
      </c>
      <c r="C2604" s="15">
        <v>3.0</v>
      </c>
      <c r="D2604" s="15">
        <v>1.0</v>
      </c>
      <c r="E2604" s="15">
        <v>2.0</v>
      </c>
      <c r="F2604" s="8" t="s">
        <v>302</v>
      </c>
      <c r="G2604" s="8" t="s">
        <v>303</v>
      </c>
      <c r="H2604" s="15" t="s">
        <v>443</v>
      </c>
      <c r="I2604" s="8" t="s">
        <v>755</v>
      </c>
      <c r="J2604" s="16"/>
      <c r="K2604" s="21"/>
      <c r="L2604" s="21"/>
      <c r="M2604" s="21"/>
      <c r="N2604" s="18"/>
      <c r="O2604" s="13"/>
      <c r="P2604" s="5" t="s">
        <v>37</v>
      </c>
      <c r="Q2604" s="5" t="s">
        <v>57</v>
      </c>
      <c r="R2604" s="5" t="s">
        <v>276</v>
      </c>
      <c r="S2604" s="5" t="s">
        <v>276</v>
      </c>
      <c r="T2604" s="5" t="s">
        <v>47</v>
      </c>
      <c r="U2604" s="5" t="s">
        <v>26</v>
      </c>
    </row>
    <row r="2605" hidden="1">
      <c r="A2605" s="15" t="str">
        <f t="shared" ref="A2605:A2606" si="423">if(OR(G2605="Secondary Relay",G2605="Prime Relay"),F2605,join("",if(B2605="East Rim","E",if(B2605="South Rim","S",if(B2605="West Rim","W","N"))),C2605,D2605,":",E2605,if(F2605="S","",F2605)))</f>
        <v>S31:3a</v>
      </c>
      <c r="B2605" s="15" t="s">
        <v>1086</v>
      </c>
      <c r="C2605" s="15">
        <v>3.0</v>
      </c>
      <c r="D2605" s="15">
        <v>1.0</v>
      </c>
      <c r="E2605" s="15">
        <v>3.0</v>
      </c>
      <c r="F2605" s="8" t="s">
        <v>6</v>
      </c>
      <c r="G2605" s="8" t="s">
        <v>22</v>
      </c>
      <c r="H2605" t="s">
        <v>92</v>
      </c>
      <c r="I2605" t="s">
        <v>456</v>
      </c>
      <c r="J2605" s="16">
        <v>0.0</v>
      </c>
      <c r="K2605" s="21">
        <v>-140.0</v>
      </c>
      <c r="L2605" s="21">
        <v>-192.0</v>
      </c>
      <c r="M2605" s="21">
        <v>-164.0</v>
      </c>
      <c r="N2605" s="18" t="s">
        <v>26</v>
      </c>
      <c r="O2605" s="13" t="s">
        <v>275</v>
      </c>
      <c r="P2605" s="5" t="s">
        <v>276</v>
      </c>
      <c r="Q2605" s="5" t="s">
        <v>26</v>
      </c>
      <c r="R2605" s="5" t="s">
        <v>57</v>
      </c>
      <c r="S2605" s="5" t="s">
        <v>37</v>
      </c>
      <c r="T2605" s="5" t="s">
        <v>47</v>
      </c>
      <c r="U2605" s="5" t="s">
        <v>26</v>
      </c>
    </row>
    <row r="2606" hidden="1">
      <c r="A2606" s="15" t="str">
        <f t="shared" si="423"/>
        <v>S31:3b</v>
      </c>
      <c r="B2606" s="15" t="s">
        <v>1086</v>
      </c>
      <c r="C2606" s="15">
        <v>3.0</v>
      </c>
      <c r="D2606" s="15">
        <v>1.0</v>
      </c>
      <c r="E2606" s="15">
        <v>3.0</v>
      </c>
      <c r="F2606" s="8" t="s">
        <v>7</v>
      </c>
      <c r="G2606" s="8" t="s">
        <v>22</v>
      </c>
      <c r="H2606" t="s">
        <v>87</v>
      </c>
      <c r="I2606" t="s">
        <v>422</v>
      </c>
      <c r="J2606" s="16">
        <v>6.0</v>
      </c>
      <c r="K2606" s="21">
        <v>-216.0</v>
      </c>
      <c r="L2606" s="21">
        <v>-216.0</v>
      </c>
      <c r="M2606" s="21">
        <v>-218.0</v>
      </c>
      <c r="N2606" s="18" t="s">
        <v>26</v>
      </c>
      <c r="O2606" s="13" t="s">
        <v>284</v>
      </c>
      <c r="P2606" s="5" t="s">
        <v>47</v>
      </c>
      <c r="Q2606" s="5" t="s">
        <v>276</v>
      </c>
      <c r="R2606" s="5" t="s">
        <v>276</v>
      </c>
      <c r="S2606" s="5" t="s">
        <v>57</v>
      </c>
      <c r="T2606" s="5" t="s">
        <v>26</v>
      </c>
      <c r="U2606" s="5" t="s">
        <v>37</v>
      </c>
    </row>
    <row r="2607" hidden="1">
      <c r="A2607" s="15" t="str">
        <f>if(OR(G2607="Secondary Relay",G2607="Prime Relay",G2607="Citadel Class Relay"),F2607,join("",if(B2607="East Rim","E",if(B2607="South Rim","S",if(B2607="West Rim","W","N"))),C2607,D2607,":",E2607,if(F2607="S","",F2607)))</f>
        <v>S31:3</v>
      </c>
      <c r="B2607" s="15" t="s">
        <v>1086</v>
      </c>
      <c r="C2607" s="15">
        <v>3.0</v>
      </c>
      <c r="D2607" s="15">
        <v>1.0</v>
      </c>
      <c r="E2607" s="15">
        <v>3.0</v>
      </c>
      <c r="F2607" s="8" t="s">
        <v>302</v>
      </c>
      <c r="G2607" s="8" t="s">
        <v>303</v>
      </c>
      <c r="H2607" s="15" t="s">
        <v>554</v>
      </c>
      <c r="I2607" s="8" t="s">
        <v>1273</v>
      </c>
      <c r="J2607" s="16"/>
      <c r="K2607" s="21"/>
      <c r="L2607" s="21"/>
      <c r="M2607" s="21"/>
      <c r="N2607" s="18"/>
      <c r="O2607" s="13"/>
      <c r="P2607" s="5" t="s">
        <v>57</v>
      </c>
      <c r="Q2607" s="5" t="s">
        <v>276</v>
      </c>
      <c r="R2607" s="5" t="s">
        <v>26</v>
      </c>
      <c r="S2607" s="5" t="s">
        <v>47</v>
      </c>
      <c r="T2607" s="5" t="s">
        <v>276</v>
      </c>
      <c r="U2607" s="5" t="s">
        <v>37</v>
      </c>
    </row>
    <row r="2608" hidden="1">
      <c r="A2608" s="15" t="str">
        <f>if(OR(G2608="Secondary Relay",G2608="Prime Relay"),F2608,join("",if(B2608="East Rim","E",if(B2608="South Rim","S",if(B2608="West Rim","W","N"))),C2608,D2608,":",E2608,if(F2608="S","",F2608)))</f>
        <v>S31:4a</v>
      </c>
      <c r="B2608" s="15" t="s">
        <v>1086</v>
      </c>
      <c r="C2608" s="15">
        <v>3.0</v>
      </c>
      <c r="D2608" s="15">
        <v>1.0</v>
      </c>
      <c r="E2608" s="15">
        <v>4.0</v>
      </c>
      <c r="F2608" s="8" t="s">
        <v>6</v>
      </c>
      <c r="G2608" s="8" t="s">
        <v>22</v>
      </c>
      <c r="H2608" t="s">
        <v>92</v>
      </c>
      <c r="I2608" t="s">
        <v>385</v>
      </c>
      <c r="J2608" s="16">
        <v>1.0</v>
      </c>
      <c r="K2608" s="21">
        <v>-85.0</v>
      </c>
      <c r="L2608" s="21">
        <v>-95.0</v>
      </c>
      <c r="M2608" s="21">
        <v>-89.0</v>
      </c>
      <c r="N2608" s="18" t="s">
        <v>26</v>
      </c>
      <c r="O2608" s="13" t="s">
        <v>313</v>
      </c>
      <c r="P2608" s="5" t="s">
        <v>276</v>
      </c>
      <c r="Q2608" s="5" t="s">
        <v>57</v>
      </c>
      <c r="R2608" s="5" t="s">
        <v>276</v>
      </c>
      <c r="S2608" s="5" t="s">
        <v>37</v>
      </c>
      <c r="T2608" s="5" t="s">
        <v>26</v>
      </c>
      <c r="U2608" s="5" t="s">
        <v>37</v>
      </c>
    </row>
    <row r="2609" hidden="1">
      <c r="A2609" s="15" t="str">
        <f>if(OR(G2609="Secondary Relay",G2609="Prime Relay",G2609="Citadel Class Relay"),F2609,join("",if(B2609="East Rim","E",if(B2609="South Rim","S",if(B2609="West Rim","W","N"))),C2609,D2609,":",E2609,if(F2609="S","",F2609)))</f>
        <v>S31:4</v>
      </c>
      <c r="B2609" s="15" t="s">
        <v>1086</v>
      </c>
      <c r="C2609" s="15">
        <v>3.0</v>
      </c>
      <c r="D2609" s="15">
        <v>1.0</v>
      </c>
      <c r="E2609" s="15">
        <v>4.0</v>
      </c>
      <c r="F2609" s="8" t="s">
        <v>302</v>
      </c>
      <c r="G2609" s="8" t="s">
        <v>303</v>
      </c>
      <c r="H2609" s="15" t="s">
        <v>288</v>
      </c>
      <c r="I2609" s="8" t="s">
        <v>874</v>
      </c>
      <c r="J2609" s="16"/>
      <c r="K2609" s="21"/>
      <c r="L2609" s="21"/>
      <c r="M2609" s="21"/>
      <c r="N2609" s="18"/>
      <c r="O2609" s="13"/>
      <c r="P2609" s="5" t="s">
        <v>311</v>
      </c>
      <c r="Q2609" s="5" t="s">
        <v>57</v>
      </c>
      <c r="R2609" s="5" t="s">
        <v>37</v>
      </c>
      <c r="S2609" s="5" t="s">
        <v>26</v>
      </c>
      <c r="T2609" s="5" t="s">
        <v>47</v>
      </c>
      <c r="U2609" s="5" t="s">
        <v>37</v>
      </c>
    </row>
    <row r="2610" hidden="1">
      <c r="A2610" s="15" t="str">
        <f t="shared" ref="A2610:A2612" si="424">if(OR(G2610="Secondary Relay",G2610="Prime Relay"),F2610,join("",if(B2610="East Rim","E",if(B2610="South Rim","S",if(B2610="West Rim","W","N"))),C2610,D2610,":",E2610,if(F2610="S","",F2610)))</f>
        <v>S31:5a</v>
      </c>
      <c r="B2610" s="15" t="s">
        <v>1086</v>
      </c>
      <c r="C2610" s="15">
        <v>3.0</v>
      </c>
      <c r="D2610" s="15">
        <v>1.0</v>
      </c>
      <c r="E2610" s="15">
        <v>5.0</v>
      </c>
      <c r="F2610" s="8" t="s">
        <v>6</v>
      </c>
      <c r="G2610" s="8" t="s">
        <v>23</v>
      </c>
      <c r="H2610" t="s">
        <v>278</v>
      </c>
      <c r="I2610" t="s">
        <v>1274</v>
      </c>
      <c r="J2610" s="16">
        <v>1.0</v>
      </c>
      <c r="K2610" s="21">
        <v>306.0</v>
      </c>
      <c r="L2610" s="21">
        <v>297.0</v>
      </c>
      <c r="M2610" s="21">
        <v>304.0</v>
      </c>
      <c r="N2610" s="18" t="s">
        <v>26</v>
      </c>
      <c r="O2610" s="13" t="s">
        <v>336</v>
      </c>
      <c r="P2610" s="5" t="s">
        <v>57</v>
      </c>
      <c r="Q2610" s="5" t="s">
        <v>311</v>
      </c>
      <c r="R2610" s="5" t="s">
        <v>276</v>
      </c>
      <c r="S2610" s="5" t="s">
        <v>57</v>
      </c>
      <c r="T2610" s="5" t="s">
        <v>47</v>
      </c>
      <c r="U2610" s="5" t="s">
        <v>37</v>
      </c>
    </row>
    <row r="2611" hidden="1">
      <c r="A2611" s="15" t="str">
        <f t="shared" si="424"/>
        <v>S31:5b</v>
      </c>
      <c r="B2611" s="15" t="s">
        <v>1086</v>
      </c>
      <c r="C2611" s="15">
        <v>3.0</v>
      </c>
      <c r="D2611" s="15">
        <v>1.0</v>
      </c>
      <c r="E2611" s="15">
        <v>5.0</v>
      </c>
      <c r="F2611" s="8" t="s">
        <v>7</v>
      </c>
      <c r="G2611" s="8" t="s">
        <v>22</v>
      </c>
      <c r="H2611" t="s">
        <v>90</v>
      </c>
      <c r="I2611" t="s">
        <v>693</v>
      </c>
      <c r="J2611" s="16">
        <v>14.0</v>
      </c>
      <c r="K2611" s="21">
        <v>-25.0</v>
      </c>
      <c r="L2611" s="21">
        <v>-85.0</v>
      </c>
      <c r="M2611" s="21">
        <v>-54.0</v>
      </c>
      <c r="N2611" s="18" t="s">
        <v>26</v>
      </c>
      <c r="O2611" s="13" t="s">
        <v>315</v>
      </c>
      <c r="P2611" s="5" t="s">
        <v>57</v>
      </c>
      <c r="Q2611" s="5" t="s">
        <v>276</v>
      </c>
      <c r="R2611" s="5" t="s">
        <v>57</v>
      </c>
      <c r="S2611" s="5" t="s">
        <v>26</v>
      </c>
      <c r="T2611" s="5" t="s">
        <v>47</v>
      </c>
      <c r="U2611" s="5" t="s">
        <v>26</v>
      </c>
    </row>
    <row r="2612" hidden="1">
      <c r="A2612" s="15" t="str">
        <f t="shared" si="424"/>
        <v>S31:5c</v>
      </c>
      <c r="B2612" s="15" t="s">
        <v>1086</v>
      </c>
      <c r="C2612" s="15">
        <v>3.0</v>
      </c>
      <c r="D2612" s="15">
        <v>1.0</v>
      </c>
      <c r="E2612" s="15">
        <v>5.0</v>
      </c>
      <c r="F2612" s="8" t="s">
        <v>8</v>
      </c>
      <c r="G2612" s="15" t="s">
        <v>22</v>
      </c>
      <c r="H2612" t="s">
        <v>92</v>
      </c>
      <c r="I2612" t="s">
        <v>385</v>
      </c>
      <c r="J2612" s="16">
        <v>1.0</v>
      </c>
      <c r="K2612" s="21">
        <v>-85.0</v>
      </c>
      <c r="L2612" s="21">
        <v>-95.0</v>
      </c>
      <c r="M2612" s="21">
        <v>-89.0</v>
      </c>
      <c r="N2612" s="18" t="s">
        <v>26</v>
      </c>
      <c r="O2612" s="13" t="s">
        <v>313</v>
      </c>
      <c r="P2612" s="5" t="s">
        <v>276</v>
      </c>
      <c r="Q2612" s="5" t="s">
        <v>276</v>
      </c>
      <c r="R2612" s="5" t="s">
        <v>276</v>
      </c>
      <c r="S2612" s="5" t="s">
        <v>26</v>
      </c>
      <c r="T2612" s="5" t="s">
        <v>26</v>
      </c>
      <c r="U2612" s="5" t="s">
        <v>26</v>
      </c>
    </row>
    <row r="2613" hidden="1">
      <c r="A2613" s="15" t="str">
        <f>if(OR(G2613="Secondary Relay",G2613="Prime Relay",G2613="Citadel Class Relay"),F2613,join("",if(B2613="East Rim","E",if(B2613="South Rim","S",if(B2613="West Rim","W","N"))),C2613,D2613,":",E2613,if(F2613="S","",F2613)))</f>
        <v>S31:5</v>
      </c>
      <c r="B2613" s="15" t="s">
        <v>1086</v>
      </c>
      <c r="C2613" s="15">
        <v>3.0</v>
      </c>
      <c r="D2613" s="15">
        <v>1.0</v>
      </c>
      <c r="E2613" s="15">
        <v>5.0</v>
      </c>
      <c r="F2613" s="8" t="s">
        <v>302</v>
      </c>
      <c r="G2613" s="8" t="s">
        <v>303</v>
      </c>
      <c r="H2613" s="15" t="s">
        <v>278</v>
      </c>
      <c r="I2613" s="8" t="s">
        <v>470</v>
      </c>
      <c r="J2613" s="16"/>
      <c r="K2613" s="21"/>
      <c r="L2613" s="21"/>
      <c r="M2613" s="21"/>
      <c r="N2613" s="18"/>
      <c r="O2613" s="13"/>
      <c r="P2613" s="5" t="s">
        <v>276</v>
      </c>
      <c r="Q2613" s="5" t="s">
        <v>276</v>
      </c>
      <c r="R2613" s="5" t="s">
        <v>276</v>
      </c>
      <c r="S2613" s="5" t="s">
        <v>47</v>
      </c>
      <c r="T2613" s="5" t="s">
        <v>47</v>
      </c>
      <c r="U2613" s="5" t="s">
        <v>26</v>
      </c>
    </row>
    <row r="2614" hidden="1">
      <c r="A2614" s="15" t="str">
        <f t="shared" ref="A2614:A2617" si="425">if(OR(G2614="Secondary Relay",G2614="Prime Relay"),F2614,join("",if(B2614="East Rim","E",if(B2614="South Rim","S",if(B2614="West Rim","W","N"))),C2614,D2614,":",E2614,if(F2614="S","",F2614)))</f>
        <v>S31:6a</v>
      </c>
      <c r="B2614" s="15" t="s">
        <v>1086</v>
      </c>
      <c r="C2614" s="15">
        <v>3.0</v>
      </c>
      <c r="D2614" s="15">
        <v>1.0</v>
      </c>
      <c r="E2614" s="15">
        <v>6.0</v>
      </c>
      <c r="F2614" s="8" t="s">
        <v>6</v>
      </c>
      <c r="G2614" s="8" t="s">
        <v>23</v>
      </c>
      <c r="H2614" t="s">
        <v>93</v>
      </c>
      <c r="I2614" t="s">
        <v>289</v>
      </c>
      <c r="J2614" s="16">
        <v>0.0</v>
      </c>
      <c r="K2614" s="21">
        <v>1060.0</v>
      </c>
      <c r="L2614" s="21">
        <v>1026.0</v>
      </c>
      <c r="M2614" s="21">
        <v>1042.0</v>
      </c>
      <c r="N2614" s="18" t="s">
        <v>26</v>
      </c>
      <c r="O2614" s="13" t="s">
        <v>417</v>
      </c>
      <c r="P2614" s="5" t="s">
        <v>57</v>
      </c>
      <c r="Q2614" s="5" t="s">
        <v>276</v>
      </c>
      <c r="R2614" s="5" t="s">
        <v>276</v>
      </c>
      <c r="S2614" s="5" t="s">
        <v>26</v>
      </c>
      <c r="T2614" s="5" t="s">
        <v>47</v>
      </c>
      <c r="U2614" s="5" t="s">
        <v>26</v>
      </c>
    </row>
    <row r="2615" hidden="1">
      <c r="A2615" s="15" t="str">
        <f t="shared" si="425"/>
        <v>S31:6b</v>
      </c>
      <c r="B2615" s="15" t="s">
        <v>1086</v>
      </c>
      <c r="C2615" s="15">
        <v>3.0</v>
      </c>
      <c r="D2615" s="15">
        <v>1.0</v>
      </c>
      <c r="E2615" s="15">
        <v>6.0</v>
      </c>
      <c r="F2615" s="8" t="s">
        <v>7</v>
      </c>
      <c r="G2615" s="8" t="s">
        <v>23</v>
      </c>
      <c r="H2615" t="s">
        <v>87</v>
      </c>
      <c r="I2615" t="s">
        <v>626</v>
      </c>
      <c r="J2615" s="16">
        <v>0.0</v>
      </c>
      <c r="K2615" s="21">
        <v>63.0</v>
      </c>
      <c r="L2615" s="21">
        <v>44.0</v>
      </c>
      <c r="M2615" s="21">
        <v>52.0</v>
      </c>
      <c r="N2615" s="18">
        <v>0.74</v>
      </c>
      <c r="O2615" s="13" t="s">
        <v>1275</v>
      </c>
      <c r="P2615" s="5" t="s">
        <v>57</v>
      </c>
      <c r="Q2615" s="5" t="s">
        <v>276</v>
      </c>
      <c r="R2615" s="5" t="s">
        <v>57</v>
      </c>
      <c r="S2615" s="5" t="s">
        <v>26</v>
      </c>
      <c r="T2615" s="5" t="s">
        <v>26</v>
      </c>
      <c r="U2615" s="5" t="s">
        <v>26</v>
      </c>
    </row>
    <row r="2616" hidden="1">
      <c r="A2616" s="15" t="str">
        <f t="shared" si="425"/>
        <v>S31:6c</v>
      </c>
      <c r="B2616" s="15" t="s">
        <v>1086</v>
      </c>
      <c r="C2616" s="15">
        <v>3.0</v>
      </c>
      <c r="D2616" s="15">
        <v>1.0</v>
      </c>
      <c r="E2616" s="15">
        <v>6.0</v>
      </c>
      <c r="F2616" s="8" t="s">
        <v>8</v>
      </c>
      <c r="G2616" s="8" t="s">
        <v>22</v>
      </c>
      <c r="H2616" t="s">
        <v>91</v>
      </c>
      <c r="I2616" t="s">
        <v>1276</v>
      </c>
      <c r="J2616" s="16">
        <v>22.0</v>
      </c>
      <c r="K2616" s="21">
        <v>-38.0</v>
      </c>
      <c r="L2616" s="21">
        <v>-52.0</v>
      </c>
      <c r="M2616" s="21">
        <v>-46.0</v>
      </c>
      <c r="N2616" s="18" t="s">
        <v>26</v>
      </c>
      <c r="O2616" s="13" t="s">
        <v>354</v>
      </c>
      <c r="P2616" s="5" t="s">
        <v>37</v>
      </c>
      <c r="Q2616" s="5" t="s">
        <v>276</v>
      </c>
      <c r="R2616" s="5" t="s">
        <v>26</v>
      </c>
      <c r="S2616" s="5" t="s">
        <v>47</v>
      </c>
      <c r="T2616" s="5" t="s">
        <v>26</v>
      </c>
      <c r="U2616" s="5" t="s">
        <v>26</v>
      </c>
    </row>
    <row r="2617" hidden="1">
      <c r="A2617" s="15" t="str">
        <f t="shared" si="425"/>
        <v>S31:6d</v>
      </c>
      <c r="B2617" s="15" t="s">
        <v>1086</v>
      </c>
      <c r="C2617" s="15">
        <v>3.0</v>
      </c>
      <c r="D2617" s="15">
        <v>1.0</v>
      </c>
      <c r="E2617" s="15">
        <v>6.0</v>
      </c>
      <c r="F2617" s="8" t="s">
        <v>9</v>
      </c>
      <c r="G2617" s="8" t="s">
        <v>22</v>
      </c>
      <c r="H2617" t="s">
        <v>93</v>
      </c>
      <c r="I2617" t="s">
        <v>1244</v>
      </c>
      <c r="J2617" s="16">
        <v>3.0</v>
      </c>
      <c r="K2617" s="21">
        <v>-164.0</v>
      </c>
      <c r="L2617" s="21">
        <v>-164.0</v>
      </c>
      <c r="M2617" s="21">
        <v>-165.0</v>
      </c>
      <c r="N2617" s="18" t="s">
        <v>26</v>
      </c>
      <c r="O2617" s="13" t="s">
        <v>386</v>
      </c>
      <c r="P2617" s="5" t="s">
        <v>26</v>
      </c>
      <c r="Q2617" s="5" t="s">
        <v>57</v>
      </c>
      <c r="R2617" s="5" t="s">
        <v>57</v>
      </c>
      <c r="S2617" s="5" t="s">
        <v>37</v>
      </c>
      <c r="T2617" s="5" t="s">
        <v>26</v>
      </c>
      <c r="U2617" s="5" t="s">
        <v>26</v>
      </c>
    </row>
    <row r="2618" hidden="1">
      <c r="A2618" s="15" t="str">
        <f>if(OR(G2618="Secondary Relay",G2618="Prime Relay",G2618="Citadel Class Relay"),F2618,join("",if(B2618="East Rim","E",if(B2618="South Rim","S",if(B2618="West Rim","W","N"))),C2618,D2618,":",E2618,if(F2618="S","",F2618)))</f>
        <v>S31:6</v>
      </c>
      <c r="B2618" s="15" t="s">
        <v>1086</v>
      </c>
      <c r="C2618" s="15">
        <v>3.0</v>
      </c>
      <c r="D2618" s="15">
        <v>1.0</v>
      </c>
      <c r="E2618" s="15">
        <v>6.0</v>
      </c>
      <c r="F2618" s="8" t="s">
        <v>302</v>
      </c>
      <c r="G2618" s="8" t="s">
        <v>303</v>
      </c>
      <c r="H2618" s="15" t="s">
        <v>278</v>
      </c>
      <c r="I2618" s="8" t="s">
        <v>934</v>
      </c>
      <c r="J2618" s="16"/>
      <c r="K2618" s="21"/>
      <c r="L2618" s="21"/>
      <c r="M2618" s="21"/>
      <c r="N2618" s="18"/>
      <c r="O2618" s="13"/>
      <c r="P2618" s="5" t="s">
        <v>57</v>
      </c>
      <c r="Q2618" s="5" t="s">
        <v>276</v>
      </c>
      <c r="R2618" s="5" t="s">
        <v>276</v>
      </c>
      <c r="S2618" s="5" t="s">
        <v>26</v>
      </c>
      <c r="T2618" s="5" t="s">
        <v>26</v>
      </c>
      <c r="U2618" s="5" t="s">
        <v>311</v>
      </c>
    </row>
    <row r="2619" hidden="1">
      <c r="A2619" s="15" t="str">
        <f t="shared" ref="A2619:A2621" si="426">if(OR(G2619="Secondary Relay",G2619="Prime Relay"),F2619,join("",if(B2619="East Rim","E",if(B2619="South Rim","S",if(B2619="West Rim","W","N"))),C2619,D2619,":",E2619,if(F2619="S","",F2619)))</f>
        <v>S31:7a</v>
      </c>
      <c r="B2619" s="15" t="s">
        <v>1086</v>
      </c>
      <c r="C2619" s="15">
        <v>3.0</v>
      </c>
      <c r="D2619" s="15">
        <v>1.0</v>
      </c>
      <c r="E2619" s="15">
        <v>7.0</v>
      </c>
      <c r="F2619" s="8" t="s">
        <v>6</v>
      </c>
      <c r="G2619" s="8" t="s">
        <v>23</v>
      </c>
      <c r="H2619" t="s">
        <v>278</v>
      </c>
      <c r="I2619" t="s">
        <v>626</v>
      </c>
      <c r="J2619" s="16">
        <v>2.0</v>
      </c>
      <c r="K2619" s="21">
        <v>709.0</v>
      </c>
      <c r="L2619" s="21">
        <v>564.0</v>
      </c>
      <c r="M2619" s="21">
        <v>637.0</v>
      </c>
      <c r="N2619" s="18" t="s">
        <v>26</v>
      </c>
      <c r="O2619" s="13" t="s">
        <v>389</v>
      </c>
      <c r="P2619" s="5" t="s">
        <v>47</v>
      </c>
      <c r="Q2619" s="5" t="s">
        <v>57</v>
      </c>
      <c r="R2619" s="5" t="s">
        <v>37</v>
      </c>
      <c r="S2619" s="5" t="s">
        <v>37</v>
      </c>
      <c r="T2619" s="5" t="s">
        <v>26</v>
      </c>
      <c r="U2619" s="5" t="s">
        <v>26</v>
      </c>
    </row>
    <row r="2620" hidden="1">
      <c r="A2620" s="15" t="str">
        <f t="shared" si="426"/>
        <v>S31:7b</v>
      </c>
      <c r="B2620" s="15" t="s">
        <v>1086</v>
      </c>
      <c r="C2620" s="15">
        <v>3.0</v>
      </c>
      <c r="D2620" s="15">
        <v>1.0</v>
      </c>
      <c r="E2620" s="15">
        <v>7.0</v>
      </c>
      <c r="F2620" s="8" t="s">
        <v>7</v>
      </c>
      <c r="G2620" s="8" t="s">
        <v>23</v>
      </c>
      <c r="H2620" t="s">
        <v>93</v>
      </c>
      <c r="I2620" t="s">
        <v>708</v>
      </c>
      <c r="J2620" s="16">
        <v>2.0</v>
      </c>
      <c r="K2620" s="21">
        <v>19.0</v>
      </c>
      <c r="L2620" s="21">
        <v>-61.0</v>
      </c>
      <c r="M2620" s="21">
        <v>-21.0</v>
      </c>
      <c r="N2620" s="18" t="s">
        <v>26</v>
      </c>
      <c r="O2620" s="13" t="s">
        <v>293</v>
      </c>
      <c r="P2620" s="5" t="s">
        <v>311</v>
      </c>
      <c r="Q2620" s="5" t="s">
        <v>276</v>
      </c>
      <c r="R2620" s="5" t="s">
        <v>57</v>
      </c>
      <c r="S2620" s="5" t="s">
        <v>37</v>
      </c>
      <c r="T2620" s="5" t="s">
        <v>47</v>
      </c>
      <c r="U2620" s="5" t="s">
        <v>26</v>
      </c>
    </row>
    <row r="2621" hidden="1">
      <c r="A2621" s="15" t="str">
        <f t="shared" si="426"/>
        <v>S31:7c</v>
      </c>
      <c r="B2621" s="15" t="s">
        <v>1086</v>
      </c>
      <c r="C2621" s="15">
        <v>3.0</v>
      </c>
      <c r="D2621" s="15">
        <v>1.0</v>
      </c>
      <c r="E2621" s="15">
        <v>7.0</v>
      </c>
      <c r="F2621" s="8" t="s">
        <v>8</v>
      </c>
      <c r="G2621" s="8" t="s">
        <v>22</v>
      </c>
      <c r="H2621" t="s">
        <v>91</v>
      </c>
      <c r="I2621" t="s">
        <v>1277</v>
      </c>
      <c r="J2621" s="16">
        <v>10.0</v>
      </c>
      <c r="K2621" s="21">
        <v>-20.0</v>
      </c>
      <c r="L2621" s="21">
        <v>-73.0</v>
      </c>
      <c r="M2621" s="21">
        <v>-48.0</v>
      </c>
      <c r="N2621" s="18" t="s">
        <v>26</v>
      </c>
      <c r="O2621" s="13" t="s">
        <v>354</v>
      </c>
      <c r="P2621" s="5" t="s">
        <v>47</v>
      </c>
      <c r="Q2621" s="5" t="s">
        <v>57</v>
      </c>
      <c r="R2621" s="5" t="s">
        <v>276</v>
      </c>
      <c r="S2621" s="5" t="s">
        <v>37</v>
      </c>
      <c r="T2621" s="5" t="s">
        <v>26</v>
      </c>
      <c r="U2621" s="5" t="s">
        <v>26</v>
      </c>
    </row>
    <row r="2622" hidden="1">
      <c r="A2622" s="15" t="str">
        <f>if(OR(G2622="Secondary Relay",G2622="Prime Relay",G2622="Citadel Class Relay"),F2622,join("",if(B2622="East Rim","E",if(B2622="South Rim","S",if(B2622="West Rim","W","N"))),C2622,D2622,":",E2622,if(F2622="S","",F2622)))</f>
        <v>S31:7</v>
      </c>
      <c r="B2622" s="15" t="s">
        <v>1086</v>
      </c>
      <c r="C2622" s="15">
        <v>3.0</v>
      </c>
      <c r="D2622" s="15">
        <v>1.0</v>
      </c>
      <c r="E2622" s="15">
        <v>7.0</v>
      </c>
      <c r="F2622" s="8" t="s">
        <v>302</v>
      </c>
      <c r="G2622" s="8" t="s">
        <v>303</v>
      </c>
      <c r="H2622" s="15" t="s">
        <v>288</v>
      </c>
      <c r="I2622" s="8" t="s">
        <v>755</v>
      </c>
      <c r="J2622" s="16"/>
      <c r="K2622" s="21"/>
      <c r="L2622" s="21"/>
      <c r="M2622" s="21"/>
      <c r="N2622" s="18"/>
      <c r="O2622" s="13"/>
      <c r="P2622" s="5" t="s">
        <v>57</v>
      </c>
      <c r="Q2622" s="5" t="s">
        <v>57</v>
      </c>
      <c r="R2622" s="5" t="s">
        <v>276</v>
      </c>
      <c r="S2622" s="5" t="s">
        <v>276</v>
      </c>
      <c r="T2622" s="5" t="s">
        <v>47</v>
      </c>
      <c r="U2622" s="5" t="s">
        <v>26</v>
      </c>
    </row>
    <row r="2623" hidden="1">
      <c r="A2623" s="15" t="str">
        <f t="shared" ref="A2623:A2629" si="427">if(OR(G2623="Secondary Relay",G2623="Prime Relay"),F2623,join("",if(B2623="East Rim","E",if(B2623="South Rim","S",if(B2623="West Rim","W","N"))),C2623,D2623,":",E2623,if(F2623="S","",F2623)))</f>
        <v>S31:8a</v>
      </c>
      <c r="B2623" s="15" t="s">
        <v>1086</v>
      </c>
      <c r="C2623" s="15">
        <v>3.0</v>
      </c>
      <c r="D2623" s="15">
        <v>1.0</v>
      </c>
      <c r="E2623" s="15">
        <v>8.0</v>
      </c>
      <c r="F2623" s="8" t="s">
        <v>6</v>
      </c>
      <c r="G2623" s="8" t="s">
        <v>23</v>
      </c>
      <c r="H2623" t="s">
        <v>278</v>
      </c>
      <c r="I2623" t="s">
        <v>624</v>
      </c>
      <c r="J2623" s="16">
        <v>0.0</v>
      </c>
      <c r="K2623" s="21">
        <v>1649.0</v>
      </c>
      <c r="L2623" s="21">
        <v>719.0</v>
      </c>
      <c r="M2623" s="21">
        <v>1185.0</v>
      </c>
      <c r="N2623" s="18" t="s">
        <v>26</v>
      </c>
      <c r="O2623" s="13" t="s">
        <v>1192</v>
      </c>
      <c r="P2623" s="5" t="s">
        <v>47</v>
      </c>
      <c r="Q2623" s="5" t="s">
        <v>276</v>
      </c>
      <c r="R2623" s="5" t="s">
        <v>57</v>
      </c>
      <c r="S2623" s="5" t="s">
        <v>57</v>
      </c>
      <c r="T2623" s="5" t="s">
        <v>37</v>
      </c>
      <c r="U2623" s="5" t="s">
        <v>26</v>
      </c>
    </row>
    <row r="2624" hidden="1">
      <c r="A2624" s="15" t="str">
        <f t="shared" si="427"/>
        <v>S31:8b</v>
      </c>
      <c r="B2624" s="15" t="s">
        <v>1086</v>
      </c>
      <c r="C2624" s="15">
        <v>3.0</v>
      </c>
      <c r="D2624" s="15">
        <v>1.0</v>
      </c>
      <c r="E2624" s="15">
        <v>8.0</v>
      </c>
      <c r="F2624" s="8" t="s">
        <v>7</v>
      </c>
      <c r="G2624" s="8" t="s">
        <v>23</v>
      </c>
      <c r="H2624" t="s">
        <v>88</v>
      </c>
      <c r="I2624" t="s">
        <v>1137</v>
      </c>
      <c r="J2624" s="16">
        <v>1.0</v>
      </c>
      <c r="K2624" s="21">
        <v>839.0</v>
      </c>
      <c r="L2624" s="21">
        <v>820.0</v>
      </c>
      <c r="M2624" s="21">
        <v>832.0</v>
      </c>
      <c r="N2624" s="18" t="s">
        <v>26</v>
      </c>
      <c r="O2624" s="13" t="s">
        <v>354</v>
      </c>
      <c r="P2624" s="5" t="s">
        <v>37</v>
      </c>
      <c r="Q2624" s="5" t="s">
        <v>276</v>
      </c>
      <c r="R2624" s="5" t="s">
        <v>57</v>
      </c>
      <c r="S2624" s="5" t="s">
        <v>37</v>
      </c>
      <c r="T2624" s="5" t="s">
        <v>26</v>
      </c>
      <c r="U2624" s="5" t="s">
        <v>26</v>
      </c>
    </row>
    <row r="2625" hidden="1">
      <c r="A2625" s="15" t="str">
        <f t="shared" si="427"/>
        <v>S31:8c</v>
      </c>
      <c r="B2625" s="15" t="s">
        <v>1086</v>
      </c>
      <c r="C2625" s="15">
        <v>3.0</v>
      </c>
      <c r="D2625" s="15">
        <v>1.0</v>
      </c>
      <c r="E2625" s="15">
        <v>8.0</v>
      </c>
      <c r="F2625" s="8" t="s">
        <v>8</v>
      </c>
      <c r="G2625" s="8" t="s">
        <v>23</v>
      </c>
      <c r="H2625" t="s">
        <v>93</v>
      </c>
      <c r="I2625" t="s">
        <v>976</v>
      </c>
      <c r="J2625" s="16">
        <v>0.0</v>
      </c>
      <c r="K2625" s="21">
        <v>360.0</v>
      </c>
      <c r="L2625" s="21">
        <v>311.0</v>
      </c>
      <c r="M2625" s="21">
        <v>336.0</v>
      </c>
      <c r="N2625" s="18" t="s">
        <v>26</v>
      </c>
      <c r="O2625" s="13" t="s">
        <v>332</v>
      </c>
      <c r="P2625" s="5" t="s">
        <v>57</v>
      </c>
      <c r="Q2625" s="5" t="s">
        <v>57</v>
      </c>
      <c r="R2625" s="5" t="s">
        <v>57</v>
      </c>
      <c r="S2625" s="5" t="s">
        <v>57</v>
      </c>
      <c r="T2625" s="5" t="s">
        <v>26</v>
      </c>
      <c r="U2625" s="5" t="s">
        <v>26</v>
      </c>
    </row>
    <row r="2626" hidden="1">
      <c r="A2626" s="15" t="str">
        <f t="shared" si="427"/>
        <v>S31:8d</v>
      </c>
      <c r="B2626" s="15" t="s">
        <v>1086</v>
      </c>
      <c r="C2626" s="15">
        <v>3.0</v>
      </c>
      <c r="D2626" s="15">
        <v>1.0</v>
      </c>
      <c r="E2626" s="15">
        <v>8.0</v>
      </c>
      <c r="F2626" s="8" t="s">
        <v>9</v>
      </c>
      <c r="G2626" s="8" t="s">
        <v>23</v>
      </c>
      <c r="H2626" t="s">
        <v>278</v>
      </c>
      <c r="I2626" t="s">
        <v>480</v>
      </c>
      <c r="J2626" s="16">
        <v>0.0</v>
      </c>
      <c r="K2626" s="21">
        <v>342.0</v>
      </c>
      <c r="L2626" s="21">
        <v>275.0</v>
      </c>
      <c r="M2626" s="21">
        <v>310.0</v>
      </c>
      <c r="N2626" s="18" t="s">
        <v>26</v>
      </c>
      <c r="O2626" s="13" t="s">
        <v>1139</v>
      </c>
      <c r="P2626" s="5" t="s">
        <v>37</v>
      </c>
      <c r="Q2626" s="5" t="s">
        <v>57</v>
      </c>
      <c r="R2626" s="5" t="s">
        <v>47</v>
      </c>
      <c r="S2626" s="5" t="s">
        <v>26</v>
      </c>
      <c r="T2626" s="5" t="s">
        <v>37</v>
      </c>
      <c r="U2626" s="5" t="s">
        <v>26</v>
      </c>
    </row>
    <row r="2627" hidden="1">
      <c r="A2627" s="15" t="str">
        <f t="shared" si="427"/>
        <v>S31:8e</v>
      </c>
      <c r="B2627" s="15" t="s">
        <v>1086</v>
      </c>
      <c r="C2627" s="15">
        <v>3.0</v>
      </c>
      <c r="D2627" s="15">
        <v>1.0</v>
      </c>
      <c r="E2627" s="15">
        <v>8.0</v>
      </c>
      <c r="F2627" s="8" t="s">
        <v>10</v>
      </c>
      <c r="G2627" s="8" t="s">
        <v>23</v>
      </c>
      <c r="H2627" t="s">
        <v>291</v>
      </c>
      <c r="I2627" t="s">
        <v>516</v>
      </c>
      <c r="J2627" s="16">
        <v>1.0</v>
      </c>
      <c r="K2627" s="21">
        <v>142.0</v>
      </c>
      <c r="L2627" s="21">
        <v>-211.0</v>
      </c>
      <c r="M2627" s="21">
        <v>-35.0</v>
      </c>
      <c r="N2627" s="18" t="s">
        <v>26</v>
      </c>
      <c r="O2627" s="13" t="s">
        <v>282</v>
      </c>
      <c r="P2627" s="5" t="s">
        <v>47</v>
      </c>
      <c r="Q2627" s="5" t="s">
        <v>57</v>
      </c>
      <c r="R2627" s="5" t="s">
        <v>276</v>
      </c>
      <c r="S2627" s="5" t="s">
        <v>26</v>
      </c>
      <c r="T2627" s="5" t="s">
        <v>26</v>
      </c>
      <c r="U2627" s="5" t="s">
        <v>26</v>
      </c>
    </row>
    <row r="2628" hidden="1">
      <c r="A2628" s="15" t="str">
        <f t="shared" si="427"/>
        <v>S31:8f</v>
      </c>
      <c r="B2628" s="15" t="s">
        <v>1086</v>
      </c>
      <c r="C2628" s="15">
        <v>3.0</v>
      </c>
      <c r="D2628" s="15">
        <v>1.0</v>
      </c>
      <c r="E2628" s="15">
        <v>8.0</v>
      </c>
      <c r="F2628" s="8" t="s">
        <v>11</v>
      </c>
      <c r="G2628" s="8" t="s">
        <v>23</v>
      </c>
      <c r="H2628" t="s">
        <v>87</v>
      </c>
      <c r="I2628" t="s">
        <v>1004</v>
      </c>
      <c r="J2628" s="16">
        <v>2.0</v>
      </c>
      <c r="K2628" s="21">
        <v>63.0</v>
      </c>
      <c r="L2628" s="21">
        <v>30.0</v>
      </c>
      <c r="M2628" s="21">
        <v>46.0</v>
      </c>
      <c r="N2628" s="18">
        <v>0.75</v>
      </c>
      <c r="O2628" s="13" t="s">
        <v>579</v>
      </c>
      <c r="P2628" s="5" t="s">
        <v>57</v>
      </c>
      <c r="Q2628" s="5" t="s">
        <v>311</v>
      </c>
      <c r="R2628" s="5" t="s">
        <v>276</v>
      </c>
      <c r="S2628" s="5" t="s">
        <v>57</v>
      </c>
      <c r="T2628" s="5" t="s">
        <v>26</v>
      </c>
      <c r="U2628" s="5" t="s">
        <v>26</v>
      </c>
    </row>
    <row r="2629" hidden="1">
      <c r="A2629" s="15" t="str">
        <f t="shared" si="427"/>
        <v>S31:8g</v>
      </c>
      <c r="B2629" s="15" t="s">
        <v>1086</v>
      </c>
      <c r="C2629" s="15">
        <v>3.0</v>
      </c>
      <c r="D2629" s="15">
        <v>1.0</v>
      </c>
      <c r="E2629" s="15">
        <v>8.0</v>
      </c>
      <c r="F2629" s="8" t="s">
        <v>12</v>
      </c>
      <c r="G2629" s="15" t="s">
        <v>22</v>
      </c>
      <c r="H2629" t="s">
        <v>91</v>
      </c>
      <c r="I2629" t="s">
        <v>1278</v>
      </c>
      <c r="J2629" s="16">
        <v>16.0</v>
      </c>
      <c r="K2629" s="21">
        <v>-238.0</v>
      </c>
      <c r="L2629" s="21">
        <v>-243.0</v>
      </c>
      <c r="M2629" s="21">
        <v>-242.0</v>
      </c>
      <c r="N2629" s="18" t="s">
        <v>26</v>
      </c>
      <c r="O2629" s="13" t="s">
        <v>384</v>
      </c>
      <c r="P2629" s="5" t="s">
        <v>57</v>
      </c>
      <c r="Q2629" s="5" t="s">
        <v>26</v>
      </c>
      <c r="R2629" s="5" t="s">
        <v>311</v>
      </c>
      <c r="S2629" s="5" t="s">
        <v>47</v>
      </c>
      <c r="T2629" s="5" t="s">
        <v>26</v>
      </c>
      <c r="U2629" s="5" t="s">
        <v>26</v>
      </c>
    </row>
    <row r="2630" hidden="1">
      <c r="A2630" s="15" t="str">
        <f>if(OR(G2630="Secondary Relay",G2630="Prime Relay",G2630="Citadel Class Relay"),F2630,join("",if(B2630="East Rim","E",if(B2630="South Rim","S",if(B2630="West Rim","W","N"))),C2630,D2630,":",E2630,if(F2630="S","",F2630)))</f>
        <v>S31:8</v>
      </c>
      <c r="B2630" s="15" t="s">
        <v>1086</v>
      </c>
      <c r="C2630" s="15">
        <v>3.0</v>
      </c>
      <c r="D2630" s="15">
        <v>1.0</v>
      </c>
      <c r="E2630" s="15">
        <v>8.0</v>
      </c>
      <c r="F2630" s="8" t="s">
        <v>302</v>
      </c>
      <c r="G2630" s="8" t="s">
        <v>303</v>
      </c>
      <c r="H2630" s="15" t="s">
        <v>278</v>
      </c>
      <c r="I2630" s="8" t="s">
        <v>460</v>
      </c>
      <c r="J2630" s="16"/>
      <c r="K2630" s="21"/>
      <c r="L2630" s="21"/>
      <c r="M2630" s="21"/>
      <c r="N2630" s="18"/>
      <c r="O2630" s="13"/>
      <c r="P2630" s="5" t="s">
        <v>311</v>
      </c>
      <c r="Q2630" s="5" t="s">
        <v>57</v>
      </c>
      <c r="R2630" s="5" t="s">
        <v>57</v>
      </c>
      <c r="S2630" s="5" t="s">
        <v>47</v>
      </c>
      <c r="T2630" s="5" t="s">
        <v>26</v>
      </c>
      <c r="U2630" s="5" t="s">
        <v>26</v>
      </c>
    </row>
    <row r="2631" hidden="1">
      <c r="A2631" s="15" t="str">
        <f t="shared" ref="A2631:A2636" si="428">if(OR(G2631="Secondary Relay",G2631="Prime Relay"),F2631,join("",if(B2631="East Rim","E",if(B2631="South Rim","S",if(B2631="West Rim","W","N"))),C2631,D2631,":",E2631,if(F2631="S","",F2631)))</f>
        <v>S31:9a</v>
      </c>
      <c r="B2631" s="15" t="s">
        <v>1086</v>
      </c>
      <c r="C2631" s="15">
        <v>3.0</v>
      </c>
      <c r="D2631" s="15">
        <v>1.0</v>
      </c>
      <c r="E2631" s="15">
        <v>9.0</v>
      </c>
      <c r="F2631" s="8" t="s">
        <v>6</v>
      </c>
      <c r="G2631" s="8" t="s">
        <v>23</v>
      </c>
      <c r="H2631" t="s">
        <v>288</v>
      </c>
      <c r="I2631" t="s">
        <v>983</v>
      </c>
      <c r="J2631" s="16">
        <v>1.0</v>
      </c>
      <c r="K2631" s="21">
        <v>1594.0</v>
      </c>
      <c r="L2631" s="21">
        <v>638.0</v>
      </c>
      <c r="M2631" s="21">
        <v>1117.0</v>
      </c>
      <c r="N2631" s="18" t="s">
        <v>26</v>
      </c>
      <c r="O2631" s="13" t="s">
        <v>287</v>
      </c>
      <c r="P2631" s="5" t="s">
        <v>37</v>
      </c>
      <c r="Q2631" s="5" t="s">
        <v>276</v>
      </c>
      <c r="R2631" s="5" t="s">
        <v>276</v>
      </c>
      <c r="S2631" s="5" t="s">
        <v>47</v>
      </c>
      <c r="T2631" s="5" t="s">
        <v>26</v>
      </c>
      <c r="U2631" s="5" t="s">
        <v>37</v>
      </c>
    </row>
    <row r="2632" hidden="1">
      <c r="A2632" s="15" t="str">
        <f t="shared" si="428"/>
        <v>S31:9b</v>
      </c>
      <c r="B2632" s="15" t="s">
        <v>1086</v>
      </c>
      <c r="C2632" s="15">
        <v>3.0</v>
      </c>
      <c r="D2632" s="15">
        <v>1.0</v>
      </c>
      <c r="E2632" s="15">
        <v>9.0</v>
      </c>
      <c r="F2632" s="8" t="s">
        <v>7</v>
      </c>
      <c r="G2632" s="8" t="s">
        <v>22</v>
      </c>
      <c r="H2632" t="s">
        <v>92</v>
      </c>
      <c r="I2632" t="s">
        <v>385</v>
      </c>
      <c r="J2632" s="16">
        <v>3.0</v>
      </c>
      <c r="K2632" s="21">
        <v>-136.0</v>
      </c>
      <c r="L2632" s="21">
        <v>-177.0</v>
      </c>
      <c r="M2632" s="21">
        <v>-156.0</v>
      </c>
      <c r="N2632" s="18" t="s">
        <v>26</v>
      </c>
      <c r="O2632" s="13" t="s">
        <v>386</v>
      </c>
      <c r="P2632" s="5" t="s">
        <v>57</v>
      </c>
      <c r="Q2632" s="5" t="s">
        <v>37</v>
      </c>
      <c r="R2632" s="5" t="s">
        <v>47</v>
      </c>
      <c r="S2632" s="5" t="s">
        <v>276</v>
      </c>
      <c r="T2632" s="5" t="s">
        <v>47</v>
      </c>
      <c r="U2632" s="5" t="s">
        <v>26</v>
      </c>
    </row>
    <row r="2633" hidden="1">
      <c r="A2633" s="15" t="str">
        <f t="shared" si="428"/>
        <v>S31:9c</v>
      </c>
      <c r="B2633" s="15" t="s">
        <v>1086</v>
      </c>
      <c r="C2633" s="15">
        <v>3.0</v>
      </c>
      <c r="D2633" s="15">
        <v>1.0</v>
      </c>
      <c r="E2633" s="15">
        <v>9.0</v>
      </c>
      <c r="F2633" s="8" t="s">
        <v>8</v>
      </c>
      <c r="G2633" s="8" t="s">
        <v>22</v>
      </c>
      <c r="H2633" t="s">
        <v>91</v>
      </c>
      <c r="I2633" t="s">
        <v>1279</v>
      </c>
      <c r="J2633" s="16">
        <v>20.0</v>
      </c>
      <c r="K2633" s="21">
        <v>-168.0</v>
      </c>
      <c r="L2633" s="21">
        <v>-187.0</v>
      </c>
      <c r="M2633" s="21">
        <v>-176.0</v>
      </c>
      <c r="N2633" s="18" t="s">
        <v>26</v>
      </c>
      <c r="O2633" s="13" t="s">
        <v>419</v>
      </c>
      <c r="P2633" s="5" t="s">
        <v>57</v>
      </c>
      <c r="Q2633" s="5" t="s">
        <v>57</v>
      </c>
      <c r="R2633" s="5" t="s">
        <v>57</v>
      </c>
      <c r="S2633" s="5" t="s">
        <v>276</v>
      </c>
      <c r="T2633" s="5" t="s">
        <v>26</v>
      </c>
      <c r="U2633" s="5" t="s">
        <v>26</v>
      </c>
    </row>
    <row r="2634" hidden="1">
      <c r="A2634" s="15" t="str">
        <f t="shared" si="428"/>
        <v>S31:9d</v>
      </c>
      <c r="B2634" s="15" t="s">
        <v>1086</v>
      </c>
      <c r="C2634" s="15">
        <v>3.0</v>
      </c>
      <c r="D2634" s="15">
        <v>1.0</v>
      </c>
      <c r="E2634" s="15">
        <v>9.0</v>
      </c>
      <c r="F2634" s="8" t="s">
        <v>9</v>
      </c>
      <c r="G2634" s="8" t="s">
        <v>22</v>
      </c>
      <c r="H2634" t="s">
        <v>91</v>
      </c>
      <c r="I2634" t="s">
        <v>1280</v>
      </c>
      <c r="J2634" s="16">
        <v>11.0</v>
      </c>
      <c r="K2634" s="21">
        <v>-172.0</v>
      </c>
      <c r="L2634" s="21">
        <v>-209.0</v>
      </c>
      <c r="M2634" s="21">
        <v>-192.0</v>
      </c>
      <c r="N2634" s="18" t="s">
        <v>26</v>
      </c>
      <c r="O2634" s="13" t="s">
        <v>315</v>
      </c>
      <c r="P2634" s="5" t="s">
        <v>57</v>
      </c>
      <c r="Q2634" s="5" t="s">
        <v>57</v>
      </c>
      <c r="R2634" s="5" t="s">
        <v>57</v>
      </c>
      <c r="S2634" s="5" t="s">
        <v>37</v>
      </c>
      <c r="T2634" s="5" t="s">
        <v>26</v>
      </c>
      <c r="U2634" s="5" t="s">
        <v>26</v>
      </c>
    </row>
    <row r="2635" hidden="1">
      <c r="A2635" s="15" t="str">
        <f t="shared" si="428"/>
        <v>S31:9e</v>
      </c>
      <c r="B2635" s="15" t="s">
        <v>1086</v>
      </c>
      <c r="C2635" s="15">
        <v>3.0</v>
      </c>
      <c r="D2635" s="15">
        <v>1.0</v>
      </c>
      <c r="E2635" s="15">
        <v>9.0</v>
      </c>
      <c r="F2635" s="8" t="s">
        <v>10</v>
      </c>
      <c r="G2635" s="8" t="s">
        <v>22</v>
      </c>
      <c r="H2635" t="s">
        <v>91</v>
      </c>
      <c r="I2635" t="s">
        <v>1281</v>
      </c>
      <c r="J2635" s="16">
        <v>11.0</v>
      </c>
      <c r="K2635" s="21">
        <v>-186.0</v>
      </c>
      <c r="L2635" s="21">
        <v>-238.0</v>
      </c>
      <c r="M2635" s="21">
        <v>-213.0</v>
      </c>
      <c r="N2635" s="18" t="s">
        <v>26</v>
      </c>
      <c r="O2635" s="13" t="s">
        <v>310</v>
      </c>
      <c r="P2635" s="5" t="s">
        <v>47</v>
      </c>
      <c r="Q2635" s="5" t="s">
        <v>57</v>
      </c>
      <c r="R2635" s="5" t="s">
        <v>57</v>
      </c>
      <c r="S2635" s="5" t="s">
        <v>47</v>
      </c>
      <c r="T2635" s="5" t="s">
        <v>47</v>
      </c>
      <c r="U2635" s="5" t="s">
        <v>26</v>
      </c>
    </row>
    <row r="2636" hidden="1">
      <c r="A2636" s="15" t="str">
        <f t="shared" si="428"/>
        <v>S31:9f</v>
      </c>
      <c r="B2636" s="15" t="s">
        <v>1086</v>
      </c>
      <c r="C2636" s="15">
        <v>3.0</v>
      </c>
      <c r="D2636" s="15">
        <v>1.0</v>
      </c>
      <c r="E2636" s="15">
        <v>9.0</v>
      </c>
      <c r="F2636" s="8" t="s">
        <v>11</v>
      </c>
      <c r="G2636" s="8" t="s">
        <v>22</v>
      </c>
      <c r="H2636" t="s">
        <v>91</v>
      </c>
      <c r="I2636" t="s">
        <v>1282</v>
      </c>
      <c r="J2636" s="16">
        <v>19.0</v>
      </c>
      <c r="K2636" s="21">
        <v>-226.0</v>
      </c>
      <c r="L2636" s="21">
        <v>-247.0</v>
      </c>
      <c r="M2636" s="21">
        <v>-239.0</v>
      </c>
      <c r="N2636" s="18" t="s">
        <v>26</v>
      </c>
      <c r="O2636" s="13" t="s">
        <v>275</v>
      </c>
      <c r="P2636" s="5" t="s">
        <v>57</v>
      </c>
      <c r="Q2636" s="5" t="s">
        <v>276</v>
      </c>
      <c r="R2636" s="5" t="s">
        <v>57</v>
      </c>
      <c r="S2636" s="5" t="s">
        <v>37</v>
      </c>
      <c r="T2636" s="5" t="s">
        <v>26</v>
      </c>
      <c r="U2636" s="5" t="s">
        <v>57</v>
      </c>
    </row>
    <row r="2637" hidden="1">
      <c r="A2637" s="15" t="str">
        <f>if(OR(G2637="Secondary Relay",G2637="Prime Relay",G2637="Citadel Class Relay"),F2637,join("",if(B2637="East Rim","E",if(B2637="South Rim","S",if(B2637="West Rim","W","N"))),C2637,D2637,":",E2637,if(F2637="S","",F2637)))</f>
        <v>S31:9</v>
      </c>
      <c r="B2637" s="15" t="s">
        <v>1086</v>
      </c>
      <c r="C2637" s="15">
        <v>3.0</v>
      </c>
      <c r="D2637" s="15">
        <v>1.0</v>
      </c>
      <c r="E2637" s="15">
        <v>9.0</v>
      </c>
      <c r="F2637" s="8" t="s">
        <v>302</v>
      </c>
      <c r="G2637" s="8" t="s">
        <v>303</v>
      </c>
      <c r="H2637" s="15" t="s">
        <v>1006</v>
      </c>
      <c r="I2637" s="8" t="s">
        <v>1283</v>
      </c>
      <c r="J2637" s="16"/>
      <c r="K2637" s="21"/>
      <c r="L2637" s="21"/>
      <c r="M2637" s="21"/>
      <c r="N2637" s="18"/>
      <c r="O2637" s="13"/>
      <c r="P2637" s="5" t="s">
        <v>47</v>
      </c>
      <c r="Q2637" s="5" t="s">
        <v>47</v>
      </c>
      <c r="R2637" s="5" t="s">
        <v>57</v>
      </c>
      <c r="S2637" s="5" t="s">
        <v>311</v>
      </c>
      <c r="T2637" s="5" t="s">
        <v>26</v>
      </c>
      <c r="U2637" s="5" t="s">
        <v>26</v>
      </c>
    </row>
    <row r="2638" hidden="1">
      <c r="A2638" s="15" t="str">
        <f t="shared" ref="A2638:A2639" si="429">if(OR(G2638="Secondary Relay",G2638="Prime Relay"),F2638,join("",if(B2638="East Rim","E",if(B2638="South Rim","S",if(B2638="West Rim","W","N"))),C2638,D2638,":",E2638,if(F2638="S","",F2638)))</f>
        <v>S31:10a</v>
      </c>
      <c r="B2638" s="15" t="s">
        <v>1086</v>
      </c>
      <c r="C2638" s="15">
        <v>3.0</v>
      </c>
      <c r="D2638" s="15">
        <v>1.0</v>
      </c>
      <c r="E2638" s="15">
        <v>10.0</v>
      </c>
      <c r="F2638" s="8" t="s">
        <v>6</v>
      </c>
      <c r="G2638" s="8" t="s">
        <v>22</v>
      </c>
      <c r="H2638" t="s">
        <v>91</v>
      </c>
      <c r="I2638" t="s">
        <v>1284</v>
      </c>
      <c r="J2638" s="16">
        <v>11.0</v>
      </c>
      <c r="K2638" s="21">
        <v>-189.0</v>
      </c>
      <c r="L2638" s="21">
        <v>-198.0</v>
      </c>
      <c r="M2638" s="21">
        <v>-194.0</v>
      </c>
      <c r="N2638" s="18" t="s">
        <v>26</v>
      </c>
      <c r="O2638" s="13" t="s">
        <v>419</v>
      </c>
      <c r="P2638" s="5" t="s">
        <v>47</v>
      </c>
      <c r="Q2638" s="5" t="s">
        <v>57</v>
      </c>
      <c r="R2638" s="5" t="s">
        <v>57</v>
      </c>
      <c r="S2638" s="5" t="s">
        <v>47</v>
      </c>
      <c r="T2638" s="5" t="s">
        <v>47</v>
      </c>
      <c r="U2638" s="5" t="s">
        <v>26</v>
      </c>
    </row>
    <row r="2639" hidden="1">
      <c r="A2639" s="15" t="str">
        <f t="shared" si="429"/>
        <v>S31:10b</v>
      </c>
      <c r="B2639" s="15" t="s">
        <v>1086</v>
      </c>
      <c r="C2639" s="15">
        <v>3.0</v>
      </c>
      <c r="D2639" s="15">
        <v>1.0</v>
      </c>
      <c r="E2639" s="15">
        <v>10.0</v>
      </c>
      <c r="F2639" s="8" t="s">
        <v>7</v>
      </c>
      <c r="G2639" s="8" t="s">
        <v>22</v>
      </c>
      <c r="H2639" t="s">
        <v>93</v>
      </c>
      <c r="I2639" t="s">
        <v>1285</v>
      </c>
      <c r="J2639" s="16">
        <v>14.0</v>
      </c>
      <c r="K2639" s="21">
        <v>-209.0</v>
      </c>
      <c r="L2639" s="21">
        <v>-247.0</v>
      </c>
      <c r="M2639" s="21">
        <v>-227.0</v>
      </c>
      <c r="N2639" s="18" t="s">
        <v>26</v>
      </c>
      <c r="O2639" s="13" t="s">
        <v>384</v>
      </c>
      <c r="P2639" s="5" t="s">
        <v>311</v>
      </c>
      <c r="Q2639" s="5" t="s">
        <v>57</v>
      </c>
      <c r="R2639" s="5" t="s">
        <v>57</v>
      </c>
      <c r="S2639" s="5" t="s">
        <v>57</v>
      </c>
      <c r="T2639" s="5" t="s">
        <v>57</v>
      </c>
      <c r="U2639" s="5" t="s">
        <v>26</v>
      </c>
    </row>
    <row r="2640" hidden="1">
      <c r="A2640" s="15" t="str">
        <f>if(OR(G2640="Secondary Relay",G2640="Prime Relay",G2640="Citadel Class Relay"),F2640,join("",if(B2640="East Rim","E",if(B2640="South Rim","S",if(B2640="West Rim","W","N"))),C2640,D2640,":",E2640,if(F2640="S","",F2640)))</f>
        <v>S31:10</v>
      </c>
      <c r="B2640" s="15" t="s">
        <v>1086</v>
      </c>
      <c r="C2640" s="15">
        <v>3.0</v>
      </c>
      <c r="D2640" s="15">
        <v>1.0</v>
      </c>
      <c r="E2640" s="15">
        <v>10.0</v>
      </c>
      <c r="F2640" s="8" t="s">
        <v>302</v>
      </c>
      <c r="G2640" s="8" t="s">
        <v>303</v>
      </c>
      <c r="H2640" s="15" t="s">
        <v>288</v>
      </c>
      <c r="I2640" s="8" t="s">
        <v>654</v>
      </c>
      <c r="J2640" s="16"/>
      <c r="K2640" s="21"/>
      <c r="L2640" s="21"/>
      <c r="M2640" s="21"/>
      <c r="N2640" s="18"/>
      <c r="O2640" s="13"/>
      <c r="P2640" s="5" t="s">
        <v>276</v>
      </c>
      <c r="Q2640" s="5" t="s">
        <v>57</v>
      </c>
      <c r="R2640" s="5" t="s">
        <v>57</v>
      </c>
      <c r="S2640" s="5" t="s">
        <v>26</v>
      </c>
      <c r="T2640" s="5" t="s">
        <v>37</v>
      </c>
      <c r="U2640" s="5" t="s">
        <v>37</v>
      </c>
    </row>
    <row r="2641" hidden="1">
      <c r="A2641" s="15" t="str">
        <f t="shared" ref="A2641:A2648" si="430">if(OR(G2641="Secondary Relay",G2641="Prime Relay"),F2641,join("",if(B2641="East Rim","E",if(B2641="South Rim","S",if(B2641="West Rim","W","N"))),C2641,D2641,":",E2641,if(F2641="S","",F2641)))</f>
        <v>S32:0a</v>
      </c>
      <c r="B2641" s="15" t="s">
        <v>1086</v>
      </c>
      <c r="C2641" s="15">
        <v>3.0</v>
      </c>
      <c r="D2641" s="15">
        <v>2.0</v>
      </c>
      <c r="E2641" s="15">
        <v>0.0</v>
      </c>
      <c r="F2641" s="8" t="s">
        <v>6</v>
      </c>
      <c r="G2641" s="8" t="s">
        <v>23</v>
      </c>
      <c r="H2641" t="s">
        <v>288</v>
      </c>
      <c r="I2641" t="s">
        <v>1150</v>
      </c>
      <c r="J2641" s="16">
        <v>0.0</v>
      </c>
      <c r="K2641" s="21">
        <v>596.0</v>
      </c>
      <c r="L2641" s="21">
        <v>596.0</v>
      </c>
      <c r="M2641" s="21">
        <v>595.0</v>
      </c>
      <c r="N2641" s="18" t="s">
        <v>26</v>
      </c>
      <c r="O2641" s="13" t="s">
        <v>313</v>
      </c>
      <c r="P2641" s="5" t="s">
        <v>47</v>
      </c>
      <c r="Q2641" s="5" t="s">
        <v>26</v>
      </c>
      <c r="R2641" s="5" t="s">
        <v>57</v>
      </c>
      <c r="S2641" s="5" t="s">
        <v>37</v>
      </c>
      <c r="T2641" s="5" t="s">
        <v>26</v>
      </c>
      <c r="U2641" s="5" t="s">
        <v>26</v>
      </c>
    </row>
    <row r="2642" hidden="1">
      <c r="A2642" s="15" t="str">
        <f t="shared" si="430"/>
        <v>S32:0b</v>
      </c>
      <c r="B2642" s="15" t="s">
        <v>1086</v>
      </c>
      <c r="C2642" s="15">
        <v>3.0</v>
      </c>
      <c r="D2642" s="15">
        <v>2.0</v>
      </c>
      <c r="E2642" s="15">
        <v>0.0</v>
      </c>
      <c r="F2642" s="8" t="s">
        <v>7</v>
      </c>
      <c r="G2642" s="8" t="s">
        <v>23</v>
      </c>
      <c r="H2642" t="s">
        <v>88</v>
      </c>
      <c r="I2642" t="s">
        <v>541</v>
      </c>
      <c r="J2642" s="16">
        <v>0.0</v>
      </c>
      <c r="K2642" s="21">
        <v>380.0</v>
      </c>
      <c r="L2642" s="21">
        <v>207.0</v>
      </c>
      <c r="M2642" s="21">
        <v>296.0</v>
      </c>
      <c r="N2642" s="18" t="s">
        <v>26</v>
      </c>
      <c r="O2642" s="13" t="s">
        <v>1286</v>
      </c>
      <c r="P2642" s="5" t="s">
        <v>311</v>
      </c>
      <c r="Q2642" s="5" t="s">
        <v>37</v>
      </c>
      <c r="R2642" s="5" t="s">
        <v>276</v>
      </c>
      <c r="S2642" s="5" t="s">
        <v>47</v>
      </c>
      <c r="T2642" s="5" t="s">
        <v>47</v>
      </c>
      <c r="U2642" s="5" t="s">
        <v>26</v>
      </c>
    </row>
    <row r="2643" hidden="1">
      <c r="A2643" s="15" t="str">
        <f t="shared" si="430"/>
        <v>S32:0c</v>
      </c>
      <c r="B2643" s="15" t="s">
        <v>1086</v>
      </c>
      <c r="C2643" s="15">
        <v>3.0</v>
      </c>
      <c r="D2643" s="15">
        <v>2.0</v>
      </c>
      <c r="E2643" s="15">
        <v>0.0</v>
      </c>
      <c r="F2643" s="8" t="s">
        <v>8</v>
      </c>
      <c r="G2643" s="8" t="s">
        <v>23</v>
      </c>
      <c r="H2643" t="s">
        <v>87</v>
      </c>
      <c r="I2643" t="s">
        <v>324</v>
      </c>
      <c r="J2643" s="16">
        <v>2.0</v>
      </c>
      <c r="K2643" s="21">
        <v>56.0</v>
      </c>
      <c r="L2643" s="21">
        <v>40.0</v>
      </c>
      <c r="M2643" s="21">
        <v>49.0</v>
      </c>
      <c r="N2643" s="18">
        <v>0.49</v>
      </c>
      <c r="O2643" s="13" t="s">
        <v>391</v>
      </c>
      <c r="P2643" s="5" t="s">
        <v>276</v>
      </c>
      <c r="Q2643" s="5" t="s">
        <v>276</v>
      </c>
      <c r="R2643" s="5" t="s">
        <v>276</v>
      </c>
      <c r="S2643" s="5" t="s">
        <v>57</v>
      </c>
      <c r="T2643" s="5" t="s">
        <v>26</v>
      </c>
      <c r="U2643" s="5" t="s">
        <v>26</v>
      </c>
    </row>
    <row r="2644" hidden="1">
      <c r="A2644" s="15" t="str">
        <f t="shared" si="430"/>
        <v>S32:0d</v>
      </c>
      <c r="B2644" s="15" t="s">
        <v>1086</v>
      </c>
      <c r="C2644" s="15">
        <v>3.0</v>
      </c>
      <c r="D2644" s="15">
        <v>2.0</v>
      </c>
      <c r="E2644" s="15">
        <v>0.0</v>
      </c>
      <c r="F2644" s="8" t="s">
        <v>9</v>
      </c>
      <c r="G2644" s="8" t="s">
        <v>24</v>
      </c>
      <c r="H2644" t="s">
        <v>316</v>
      </c>
      <c r="I2644" t="s">
        <v>452</v>
      </c>
      <c r="J2644" s="16">
        <v>2.0</v>
      </c>
      <c r="K2644" s="21">
        <v>9.0</v>
      </c>
      <c r="L2644" s="21">
        <v>4.0</v>
      </c>
      <c r="M2644" s="21">
        <v>8.0</v>
      </c>
      <c r="N2644" s="18">
        <v>0.16</v>
      </c>
      <c r="O2644" s="13" t="s">
        <v>494</v>
      </c>
      <c r="P2644" s="5" t="s">
        <v>276</v>
      </c>
      <c r="Q2644" s="5" t="s">
        <v>311</v>
      </c>
      <c r="R2644" s="5" t="s">
        <v>57</v>
      </c>
      <c r="S2644" s="5" t="s">
        <v>276</v>
      </c>
      <c r="T2644" s="5" t="s">
        <v>57</v>
      </c>
      <c r="U2644" s="5" t="s">
        <v>26</v>
      </c>
    </row>
    <row r="2645" hidden="1">
      <c r="A2645" s="15" t="str">
        <f t="shared" si="430"/>
        <v>S32:0e</v>
      </c>
      <c r="B2645" s="15" t="s">
        <v>1086</v>
      </c>
      <c r="C2645" s="15">
        <v>3.0</v>
      </c>
      <c r="D2645" s="15">
        <v>2.0</v>
      </c>
      <c r="E2645" s="15">
        <v>0.0</v>
      </c>
      <c r="F2645" s="8" t="s">
        <v>10</v>
      </c>
      <c r="G2645" s="8" t="s">
        <v>22</v>
      </c>
      <c r="H2645" t="s">
        <v>92</v>
      </c>
      <c r="I2645" t="s">
        <v>416</v>
      </c>
      <c r="J2645" s="16">
        <v>5.0</v>
      </c>
      <c r="K2645" s="21">
        <v>-136.0</v>
      </c>
      <c r="L2645" s="21">
        <v>-139.0</v>
      </c>
      <c r="M2645" s="21">
        <v>-139.0</v>
      </c>
      <c r="N2645" s="18" t="s">
        <v>26</v>
      </c>
      <c r="O2645" s="13" t="s">
        <v>275</v>
      </c>
      <c r="P2645" s="5" t="s">
        <v>57</v>
      </c>
      <c r="Q2645" s="5" t="s">
        <v>276</v>
      </c>
      <c r="R2645" s="5" t="s">
        <v>311</v>
      </c>
      <c r="S2645" s="5" t="s">
        <v>37</v>
      </c>
      <c r="T2645" s="5" t="s">
        <v>26</v>
      </c>
      <c r="U2645" s="5" t="s">
        <v>26</v>
      </c>
    </row>
    <row r="2646" hidden="1">
      <c r="A2646" s="15" t="str">
        <f t="shared" si="430"/>
        <v>S32:0f</v>
      </c>
      <c r="B2646" s="15" t="s">
        <v>1086</v>
      </c>
      <c r="C2646" s="15">
        <v>3.0</v>
      </c>
      <c r="D2646" s="15">
        <v>2.0</v>
      </c>
      <c r="E2646" s="15">
        <v>0.0</v>
      </c>
      <c r="F2646" s="8" t="s">
        <v>11</v>
      </c>
      <c r="G2646" s="8" t="s">
        <v>22</v>
      </c>
      <c r="H2646" t="s">
        <v>93</v>
      </c>
      <c r="I2646" t="s">
        <v>1287</v>
      </c>
      <c r="J2646" s="16">
        <v>17.0</v>
      </c>
      <c r="K2646" s="21">
        <v>-189.0</v>
      </c>
      <c r="L2646" s="21">
        <v>-241.0</v>
      </c>
      <c r="M2646" s="21">
        <v>-214.0</v>
      </c>
      <c r="N2646" s="18" t="s">
        <v>26</v>
      </c>
      <c r="O2646" s="13" t="s">
        <v>415</v>
      </c>
      <c r="P2646" s="5" t="s">
        <v>26</v>
      </c>
      <c r="Q2646" s="5" t="s">
        <v>311</v>
      </c>
      <c r="R2646" s="5" t="s">
        <v>57</v>
      </c>
      <c r="S2646" s="5" t="s">
        <v>26</v>
      </c>
      <c r="T2646" s="5" t="s">
        <v>26</v>
      </c>
      <c r="U2646" s="5" t="s">
        <v>26</v>
      </c>
    </row>
    <row r="2647" hidden="1">
      <c r="A2647" s="15" t="str">
        <f t="shared" si="430"/>
        <v>S32:0g</v>
      </c>
      <c r="B2647" s="15" t="s">
        <v>1086</v>
      </c>
      <c r="C2647" s="15">
        <v>3.0</v>
      </c>
      <c r="D2647" s="15">
        <v>2.0</v>
      </c>
      <c r="E2647" s="15">
        <v>0.0</v>
      </c>
      <c r="F2647" s="8" t="s">
        <v>12</v>
      </c>
      <c r="G2647" s="8" t="s">
        <v>22</v>
      </c>
      <c r="H2647" t="s">
        <v>93</v>
      </c>
      <c r="I2647" t="s">
        <v>520</v>
      </c>
      <c r="J2647" s="16">
        <v>8.0</v>
      </c>
      <c r="K2647" s="21">
        <v>-223.0</v>
      </c>
      <c r="L2647" s="21">
        <v>-250.0</v>
      </c>
      <c r="M2647" s="21">
        <v>-235.0</v>
      </c>
      <c r="N2647" s="18" t="s">
        <v>26</v>
      </c>
      <c r="O2647" s="13" t="s">
        <v>275</v>
      </c>
      <c r="P2647" s="5" t="s">
        <v>276</v>
      </c>
      <c r="Q2647" s="5" t="s">
        <v>57</v>
      </c>
      <c r="R2647" s="5" t="s">
        <v>276</v>
      </c>
      <c r="S2647" s="5" t="s">
        <v>276</v>
      </c>
      <c r="T2647" s="5" t="s">
        <v>26</v>
      </c>
      <c r="U2647" s="5" t="s">
        <v>26</v>
      </c>
    </row>
    <row r="2648" hidden="1">
      <c r="A2648" s="15" t="str">
        <f t="shared" si="430"/>
        <v>S32:0h</v>
      </c>
      <c r="B2648" s="15" t="s">
        <v>1086</v>
      </c>
      <c r="C2648" s="15">
        <v>3.0</v>
      </c>
      <c r="D2648" s="15">
        <v>2.0</v>
      </c>
      <c r="E2648" s="15">
        <v>0.0</v>
      </c>
      <c r="F2648" s="8" t="s">
        <v>13</v>
      </c>
      <c r="G2648" s="8" t="s">
        <v>22</v>
      </c>
      <c r="H2648" t="s">
        <v>93</v>
      </c>
      <c r="I2648" t="s">
        <v>1288</v>
      </c>
      <c r="J2648" s="16">
        <v>17.0</v>
      </c>
      <c r="K2648" s="21">
        <v>-230.0</v>
      </c>
      <c r="L2648" s="21">
        <v>-246.0</v>
      </c>
      <c r="M2648" s="21">
        <v>-238.0</v>
      </c>
      <c r="N2648" s="18" t="s">
        <v>26</v>
      </c>
      <c r="O2648" s="13" t="s">
        <v>315</v>
      </c>
      <c r="P2648" s="5" t="s">
        <v>57</v>
      </c>
      <c r="Q2648" s="5" t="s">
        <v>57</v>
      </c>
      <c r="R2648" s="5" t="s">
        <v>57</v>
      </c>
      <c r="S2648" s="5" t="s">
        <v>37</v>
      </c>
      <c r="T2648" s="5" t="s">
        <v>26</v>
      </c>
      <c r="U2648" s="5" t="s">
        <v>37</v>
      </c>
    </row>
    <row r="2649" hidden="1">
      <c r="A2649" s="15" t="str">
        <f t="shared" ref="A2649:A2650" si="431">if(OR(G2649="Secondary Relay",G2649="Prime Relay",G2649="Citadel Class Relay"),F2649,join("",if(B2649="East Rim","E",if(B2649="South Rim","S",if(B2649="West Rim","W","N"))),C2649,D2649,":",E2649,if(F2649="S","",F2649)))</f>
        <v>S32:0</v>
      </c>
      <c r="B2649" s="15" t="s">
        <v>1086</v>
      </c>
      <c r="C2649" s="15">
        <v>3.0</v>
      </c>
      <c r="D2649" s="15">
        <v>2.0</v>
      </c>
      <c r="E2649" s="15">
        <v>0.0</v>
      </c>
      <c r="F2649" s="8" t="s">
        <v>302</v>
      </c>
      <c r="G2649" s="8" t="s">
        <v>303</v>
      </c>
      <c r="H2649" s="15" t="s">
        <v>443</v>
      </c>
      <c r="I2649" s="8" t="s">
        <v>1112</v>
      </c>
      <c r="J2649" s="16"/>
      <c r="K2649" s="21"/>
      <c r="L2649" s="21"/>
      <c r="M2649" s="21"/>
      <c r="N2649" s="18"/>
      <c r="O2649" s="13"/>
      <c r="P2649" s="5" t="s">
        <v>276</v>
      </c>
      <c r="Q2649" s="5" t="s">
        <v>47</v>
      </c>
      <c r="R2649" s="5" t="s">
        <v>57</v>
      </c>
      <c r="S2649" s="5" t="s">
        <v>26</v>
      </c>
      <c r="T2649" s="5" t="s">
        <v>26</v>
      </c>
      <c r="U2649" s="5" t="s">
        <v>26</v>
      </c>
    </row>
    <row r="2650" hidden="1">
      <c r="A2650" s="15" t="str">
        <f t="shared" si="431"/>
        <v>S32 Secondary Relay</v>
      </c>
      <c r="B2650" s="15" t="s">
        <v>1086</v>
      </c>
      <c r="C2650" s="15">
        <v>3.0</v>
      </c>
      <c r="D2650" s="15">
        <v>2.0</v>
      </c>
      <c r="E2650" s="15">
        <v>0.0</v>
      </c>
      <c r="F2650" s="8" t="s">
        <v>1289</v>
      </c>
      <c r="G2650" s="8" t="s">
        <v>300</v>
      </c>
      <c r="H2650" s="15"/>
      <c r="I2650" s="8"/>
      <c r="J2650" s="16"/>
      <c r="K2650" s="21"/>
      <c r="L2650" s="21"/>
      <c r="M2650" s="21"/>
      <c r="N2650" s="18"/>
      <c r="O2650" s="13"/>
      <c r="P2650" s="15"/>
      <c r="Q2650" s="15"/>
      <c r="R2650" s="15"/>
      <c r="S2650" s="15"/>
      <c r="T2650" s="15"/>
      <c r="U2650" s="15"/>
    </row>
    <row r="2651" hidden="1">
      <c r="A2651" s="15" t="str">
        <f t="shared" ref="A2651:A2658" si="432">if(OR(G2651="Secondary Relay",G2651="Prime Relay"),F2651,join("",if(B2651="East Rim","E",if(B2651="South Rim","S",if(B2651="West Rim","W","N"))),C2651,D2651,":",E2651,if(F2651="S","",F2651)))</f>
        <v>S32:1a</v>
      </c>
      <c r="B2651" s="15" t="s">
        <v>1086</v>
      </c>
      <c r="C2651" s="15">
        <v>3.0</v>
      </c>
      <c r="D2651" s="15">
        <v>2.0</v>
      </c>
      <c r="E2651" s="15">
        <v>1.0</v>
      </c>
      <c r="F2651" s="8" t="s">
        <v>6</v>
      </c>
      <c r="G2651" s="8" t="s">
        <v>23</v>
      </c>
      <c r="H2651" t="s">
        <v>93</v>
      </c>
      <c r="I2651" t="s">
        <v>558</v>
      </c>
      <c r="J2651" s="16">
        <v>1.0</v>
      </c>
      <c r="K2651" s="21">
        <v>251.0</v>
      </c>
      <c r="L2651" s="21">
        <v>-225.0</v>
      </c>
      <c r="M2651" s="21">
        <v>15.0</v>
      </c>
      <c r="N2651" s="18" t="s">
        <v>26</v>
      </c>
      <c r="O2651" s="13" t="s">
        <v>282</v>
      </c>
      <c r="P2651" s="5" t="s">
        <v>57</v>
      </c>
      <c r="Q2651" s="5" t="s">
        <v>26</v>
      </c>
      <c r="R2651" s="5" t="s">
        <v>57</v>
      </c>
      <c r="S2651" s="5" t="s">
        <v>47</v>
      </c>
      <c r="T2651" s="5" t="s">
        <v>26</v>
      </c>
      <c r="U2651" s="5" t="s">
        <v>26</v>
      </c>
    </row>
    <row r="2652" hidden="1">
      <c r="A2652" s="15" t="str">
        <f t="shared" si="432"/>
        <v>S32:1b</v>
      </c>
      <c r="B2652" s="15" t="s">
        <v>1086</v>
      </c>
      <c r="C2652" s="15">
        <v>3.0</v>
      </c>
      <c r="D2652" s="15">
        <v>2.0</v>
      </c>
      <c r="E2652" s="15">
        <v>1.0</v>
      </c>
      <c r="F2652" s="8" t="s">
        <v>7</v>
      </c>
      <c r="G2652" s="8" t="s">
        <v>23</v>
      </c>
      <c r="H2652" t="s">
        <v>278</v>
      </c>
      <c r="I2652" t="s">
        <v>639</v>
      </c>
      <c r="J2652" s="16">
        <v>1.0</v>
      </c>
      <c r="K2652" s="21">
        <v>163.0</v>
      </c>
      <c r="L2652" s="21">
        <v>160.0</v>
      </c>
      <c r="M2652" s="21">
        <v>161.0</v>
      </c>
      <c r="N2652" s="18" t="s">
        <v>26</v>
      </c>
      <c r="O2652" s="13" t="s">
        <v>1290</v>
      </c>
      <c r="P2652" s="5" t="s">
        <v>47</v>
      </c>
      <c r="Q2652" s="5" t="s">
        <v>57</v>
      </c>
      <c r="R2652" s="5" t="s">
        <v>57</v>
      </c>
      <c r="S2652" s="5" t="s">
        <v>37</v>
      </c>
      <c r="T2652" s="5" t="s">
        <v>37</v>
      </c>
      <c r="U2652" s="5" t="s">
        <v>26</v>
      </c>
    </row>
    <row r="2653" hidden="1">
      <c r="A2653" s="15" t="str">
        <f t="shared" si="432"/>
        <v>S32:1c</v>
      </c>
      <c r="B2653" s="15" t="s">
        <v>1086</v>
      </c>
      <c r="C2653" s="15">
        <v>3.0</v>
      </c>
      <c r="D2653" s="15">
        <v>2.0</v>
      </c>
      <c r="E2653" s="15">
        <v>1.0</v>
      </c>
      <c r="F2653" s="8" t="s">
        <v>8</v>
      </c>
      <c r="G2653" s="8" t="s">
        <v>23</v>
      </c>
      <c r="H2653" t="s">
        <v>278</v>
      </c>
      <c r="I2653" t="s">
        <v>1141</v>
      </c>
      <c r="J2653" s="16">
        <v>1.0</v>
      </c>
      <c r="K2653" s="21">
        <v>78.0</v>
      </c>
      <c r="L2653" s="21">
        <v>-51.0</v>
      </c>
      <c r="M2653" s="21">
        <v>16.0</v>
      </c>
      <c r="N2653" s="18" t="s">
        <v>26</v>
      </c>
      <c r="O2653" s="13" t="s">
        <v>336</v>
      </c>
      <c r="P2653" s="5" t="s">
        <v>276</v>
      </c>
      <c r="Q2653" s="5" t="s">
        <v>57</v>
      </c>
      <c r="R2653" s="5" t="s">
        <v>276</v>
      </c>
      <c r="S2653" s="5" t="s">
        <v>47</v>
      </c>
      <c r="T2653" s="5" t="s">
        <v>47</v>
      </c>
      <c r="U2653" s="5" t="s">
        <v>26</v>
      </c>
    </row>
    <row r="2654" hidden="1">
      <c r="A2654" s="15" t="str">
        <f t="shared" si="432"/>
        <v>S32:1d</v>
      </c>
      <c r="B2654" s="15" t="s">
        <v>1086</v>
      </c>
      <c r="C2654" s="15">
        <v>3.0</v>
      </c>
      <c r="D2654" s="15">
        <v>2.0</v>
      </c>
      <c r="E2654" s="15">
        <v>1.0</v>
      </c>
      <c r="F2654" s="8" t="s">
        <v>9</v>
      </c>
      <c r="G2654" s="8" t="s">
        <v>24</v>
      </c>
      <c r="H2654" t="s">
        <v>285</v>
      </c>
      <c r="I2654" t="s">
        <v>772</v>
      </c>
      <c r="J2654" s="16">
        <v>1.0</v>
      </c>
      <c r="K2654" s="21">
        <v>24.0</v>
      </c>
      <c r="L2654" s="21">
        <v>-8.0</v>
      </c>
      <c r="M2654" s="21">
        <v>6.0</v>
      </c>
      <c r="N2654" s="18">
        <v>0.17</v>
      </c>
      <c r="O2654" s="13" t="s">
        <v>351</v>
      </c>
      <c r="P2654" s="5" t="s">
        <v>276</v>
      </c>
      <c r="Q2654" s="5" t="s">
        <v>57</v>
      </c>
      <c r="R2654" s="5" t="s">
        <v>57</v>
      </c>
      <c r="S2654" s="5" t="s">
        <v>37</v>
      </c>
      <c r="T2654" s="5" t="s">
        <v>26</v>
      </c>
      <c r="U2654" s="5" t="s">
        <v>26</v>
      </c>
    </row>
    <row r="2655" hidden="1">
      <c r="A2655" s="15" t="str">
        <f t="shared" si="432"/>
        <v>S32:1e</v>
      </c>
      <c r="B2655" s="15" t="s">
        <v>1086</v>
      </c>
      <c r="C2655" s="15">
        <v>3.0</v>
      </c>
      <c r="D2655" s="15">
        <v>2.0</v>
      </c>
      <c r="E2655" s="15">
        <v>1.0</v>
      </c>
      <c r="F2655" s="8" t="s">
        <v>10</v>
      </c>
      <c r="G2655" s="8" t="s">
        <v>22</v>
      </c>
      <c r="H2655" t="s">
        <v>90</v>
      </c>
      <c r="I2655" t="s">
        <v>485</v>
      </c>
      <c r="J2655" s="16">
        <v>9.0</v>
      </c>
      <c r="K2655" s="21">
        <v>-50.0</v>
      </c>
      <c r="L2655" s="21">
        <v>-56.0</v>
      </c>
      <c r="M2655" s="21">
        <v>-54.0</v>
      </c>
      <c r="N2655" s="18" t="s">
        <v>26</v>
      </c>
      <c r="O2655" s="13" t="s">
        <v>310</v>
      </c>
      <c r="P2655" s="5" t="s">
        <v>47</v>
      </c>
      <c r="Q2655" s="5" t="s">
        <v>311</v>
      </c>
      <c r="R2655" s="5" t="s">
        <v>37</v>
      </c>
      <c r="S2655" s="5" t="s">
        <v>26</v>
      </c>
      <c r="T2655" s="5" t="s">
        <v>57</v>
      </c>
      <c r="U2655" s="5" t="s">
        <v>26</v>
      </c>
    </row>
    <row r="2656" hidden="1">
      <c r="A2656" s="15" t="str">
        <f t="shared" si="432"/>
        <v>S32:1f</v>
      </c>
      <c r="B2656" s="15" t="s">
        <v>1086</v>
      </c>
      <c r="C2656" s="15">
        <v>3.0</v>
      </c>
      <c r="D2656" s="15">
        <v>2.0</v>
      </c>
      <c r="E2656" s="15">
        <v>1.0</v>
      </c>
      <c r="F2656" s="8" t="s">
        <v>11</v>
      </c>
      <c r="G2656" s="8" t="s">
        <v>23</v>
      </c>
      <c r="H2656" t="s">
        <v>92</v>
      </c>
      <c r="I2656" t="s">
        <v>371</v>
      </c>
      <c r="J2656" s="16">
        <v>1.0</v>
      </c>
      <c r="K2656" s="21">
        <v>-238.0</v>
      </c>
      <c r="L2656" s="21">
        <v>-253.0</v>
      </c>
      <c r="M2656" s="21">
        <v>-248.0</v>
      </c>
      <c r="N2656" s="18" t="s">
        <v>281</v>
      </c>
      <c r="O2656" s="13" t="s">
        <v>419</v>
      </c>
      <c r="P2656" s="5" t="s">
        <v>57</v>
      </c>
      <c r="Q2656" s="5" t="s">
        <v>276</v>
      </c>
      <c r="R2656" s="5" t="s">
        <v>276</v>
      </c>
      <c r="S2656" s="5" t="s">
        <v>37</v>
      </c>
      <c r="T2656" s="5" t="s">
        <v>26</v>
      </c>
      <c r="U2656" s="5" t="s">
        <v>26</v>
      </c>
    </row>
    <row r="2657" hidden="1">
      <c r="A2657" s="15" t="str">
        <f t="shared" si="432"/>
        <v>S32:1g</v>
      </c>
      <c r="B2657" s="15" t="s">
        <v>1086</v>
      </c>
      <c r="C2657" s="15">
        <v>3.0</v>
      </c>
      <c r="D2657" s="15">
        <v>2.0</v>
      </c>
      <c r="E2657" s="15">
        <v>1.0</v>
      </c>
      <c r="F2657" s="8" t="s">
        <v>12</v>
      </c>
      <c r="G2657" s="8" t="s">
        <v>23</v>
      </c>
      <c r="H2657" t="s">
        <v>92</v>
      </c>
      <c r="I2657" t="s">
        <v>596</v>
      </c>
      <c r="J2657" s="16">
        <v>2.0</v>
      </c>
      <c r="K2657" s="21">
        <v>-242.0</v>
      </c>
      <c r="L2657" s="21">
        <v>-246.0</v>
      </c>
      <c r="M2657" s="21">
        <v>-245.0</v>
      </c>
      <c r="N2657" s="18" t="s">
        <v>281</v>
      </c>
      <c r="O2657" s="13" t="s">
        <v>579</v>
      </c>
      <c r="P2657" s="5" t="s">
        <v>47</v>
      </c>
      <c r="Q2657" s="5" t="s">
        <v>276</v>
      </c>
      <c r="R2657" s="5" t="s">
        <v>57</v>
      </c>
      <c r="S2657" s="5" t="s">
        <v>37</v>
      </c>
      <c r="T2657" s="5" t="s">
        <v>26</v>
      </c>
      <c r="U2657" s="5" t="s">
        <v>26</v>
      </c>
    </row>
    <row r="2658" hidden="1">
      <c r="A2658" s="15" t="str">
        <f t="shared" si="432"/>
        <v>S32:1h</v>
      </c>
      <c r="B2658" s="15" t="s">
        <v>1086</v>
      </c>
      <c r="C2658" s="15">
        <v>3.0</v>
      </c>
      <c r="D2658" s="15">
        <v>2.0</v>
      </c>
      <c r="E2658" s="15">
        <v>1.0</v>
      </c>
      <c r="F2658" s="8" t="s">
        <v>13</v>
      </c>
      <c r="G2658" s="8" t="s">
        <v>22</v>
      </c>
      <c r="H2658" t="s">
        <v>90</v>
      </c>
      <c r="I2658" t="s">
        <v>681</v>
      </c>
      <c r="J2658" s="16">
        <v>11.0</v>
      </c>
      <c r="K2658" s="21">
        <v>-249.0</v>
      </c>
      <c r="L2658" s="21">
        <v>-254.0</v>
      </c>
      <c r="M2658" s="21">
        <v>-251.0</v>
      </c>
      <c r="N2658" s="18" t="s">
        <v>26</v>
      </c>
      <c r="O2658" s="13" t="s">
        <v>415</v>
      </c>
      <c r="P2658" s="5" t="s">
        <v>57</v>
      </c>
      <c r="Q2658" s="5" t="s">
        <v>57</v>
      </c>
      <c r="R2658" s="5" t="s">
        <v>276</v>
      </c>
      <c r="S2658" s="5" t="s">
        <v>37</v>
      </c>
      <c r="T2658" s="5" t="s">
        <v>26</v>
      </c>
      <c r="U2658" s="5" t="s">
        <v>26</v>
      </c>
    </row>
    <row r="2659" hidden="1">
      <c r="A2659" s="15" t="str">
        <f>if(OR(G2659="Secondary Relay",G2659="Prime Relay",G2659="Citadel Class Relay"),F2659,join("",if(B2659="East Rim","E",if(B2659="South Rim","S",if(B2659="West Rim","W","N"))),C2659,D2659,":",E2659,if(F2659="S","",F2659)))</f>
        <v>S32:1</v>
      </c>
      <c r="B2659" s="15" t="s">
        <v>1086</v>
      </c>
      <c r="C2659" s="15">
        <v>3.0</v>
      </c>
      <c r="D2659" s="15">
        <v>2.0</v>
      </c>
      <c r="E2659" s="15">
        <v>1.0</v>
      </c>
      <c r="F2659" s="8" t="s">
        <v>302</v>
      </c>
      <c r="G2659" s="8" t="s">
        <v>303</v>
      </c>
      <c r="H2659" s="15" t="s">
        <v>278</v>
      </c>
      <c r="I2659" s="8" t="s">
        <v>538</v>
      </c>
      <c r="J2659" s="16"/>
      <c r="K2659" s="21"/>
      <c r="L2659" s="21"/>
      <c r="M2659" s="21"/>
      <c r="N2659" s="18"/>
      <c r="O2659" s="13"/>
      <c r="P2659" s="5" t="s">
        <v>57</v>
      </c>
      <c r="Q2659" s="5" t="s">
        <v>311</v>
      </c>
      <c r="R2659" s="5" t="s">
        <v>57</v>
      </c>
      <c r="S2659" s="5" t="s">
        <v>37</v>
      </c>
      <c r="T2659" s="5" t="s">
        <v>26</v>
      </c>
      <c r="U2659" s="5" t="s">
        <v>47</v>
      </c>
    </row>
    <row r="2660" hidden="1">
      <c r="A2660" s="15" t="str">
        <f t="shared" ref="A2660:A2661" si="433">if(OR(G2660="Secondary Relay",G2660="Prime Relay"),F2660,join("",if(B2660="East Rim","E",if(B2660="South Rim","S",if(B2660="West Rim","W","N"))),C2660,D2660,":",E2660,if(F2660="S","",F2660)))</f>
        <v>S32:2a</v>
      </c>
      <c r="B2660" s="15" t="s">
        <v>1086</v>
      </c>
      <c r="C2660" s="15">
        <v>3.0</v>
      </c>
      <c r="D2660" s="15">
        <v>2.0</v>
      </c>
      <c r="E2660" s="15">
        <v>2.0</v>
      </c>
      <c r="F2660" s="8" t="s">
        <v>6</v>
      </c>
      <c r="G2660" s="8" t="s">
        <v>23</v>
      </c>
      <c r="H2660" t="s">
        <v>93</v>
      </c>
      <c r="I2660" t="s">
        <v>982</v>
      </c>
      <c r="J2660" s="16">
        <v>0.0</v>
      </c>
      <c r="K2660" s="21">
        <v>675.0</v>
      </c>
      <c r="L2660" s="21">
        <v>617.0</v>
      </c>
      <c r="M2660" s="21">
        <v>646.0</v>
      </c>
      <c r="N2660" s="18" t="s">
        <v>26</v>
      </c>
      <c r="O2660" s="13" t="s">
        <v>1291</v>
      </c>
      <c r="P2660" s="5" t="s">
        <v>276</v>
      </c>
      <c r="Q2660" s="5" t="s">
        <v>57</v>
      </c>
      <c r="R2660" s="5" t="s">
        <v>57</v>
      </c>
      <c r="S2660" s="5" t="s">
        <v>37</v>
      </c>
      <c r="T2660" s="5" t="s">
        <v>37</v>
      </c>
      <c r="U2660" s="5" t="s">
        <v>26</v>
      </c>
    </row>
    <row r="2661" hidden="1">
      <c r="A2661" s="15" t="str">
        <f t="shared" si="433"/>
        <v>S32:2b</v>
      </c>
      <c r="B2661" s="15" t="s">
        <v>1086</v>
      </c>
      <c r="C2661" s="15">
        <v>3.0</v>
      </c>
      <c r="D2661" s="15">
        <v>2.0</v>
      </c>
      <c r="E2661" s="15">
        <v>2.0</v>
      </c>
      <c r="F2661" s="8" t="s">
        <v>7</v>
      </c>
      <c r="G2661" s="8" t="s">
        <v>23</v>
      </c>
      <c r="H2661" t="s">
        <v>285</v>
      </c>
      <c r="I2661" t="s">
        <v>1077</v>
      </c>
      <c r="J2661" s="16">
        <v>0.0</v>
      </c>
      <c r="K2661" s="21">
        <v>149.0</v>
      </c>
      <c r="L2661" s="21">
        <v>125.0</v>
      </c>
      <c r="M2661" s="21">
        <v>137.0</v>
      </c>
      <c r="N2661" s="18" t="s">
        <v>26</v>
      </c>
      <c r="O2661" s="13" t="s">
        <v>329</v>
      </c>
      <c r="P2661" s="5" t="s">
        <v>47</v>
      </c>
      <c r="Q2661" s="5" t="s">
        <v>57</v>
      </c>
      <c r="R2661" s="5" t="s">
        <v>57</v>
      </c>
      <c r="S2661" s="5" t="s">
        <v>26</v>
      </c>
      <c r="T2661" s="5" t="s">
        <v>26</v>
      </c>
      <c r="U2661" s="5" t="s">
        <v>37</v>
      </c>
    </row>
    <row r="2662" hidden="1">
      <c r="A2662" s="15" t="str">
        <f>if(OR(G2662="Secondary Relay",G2662="Prime Relay",G2662="Citadel Class Relay"),F2662,join("",if(B2662="East Rim","E",if(B2662="South Rim","S",if(B2662="West Rim","W","N"))),C2662,D2662,":",E2662,if(F2662="S","",F2662)))</f>
        <v>S32:2</v>
      </c>
      <c r="B2662" s="15" t="s">
        <v>1086</v>
      </c>
      <c r="C2662" s="15">
        <v>3.0</v>
      </c>
      <c r="D2662" s="15">
        <v>2.0</v>
      </c>
      <c r="E2662" s="15">
        <v>2.0</v>
      </c>
      <c r="F2662" s="8" t="s">
        <v>302</v>
      </c>
      <c r="G2662" s="8" t="s">
        <v>303</v>
      </c>
      <c r="H2662" s="15" t="s">
        <v>278</v>
      </c>
      <c r="I2662" s="8" t="s">
        <v>337</v>
      </c>
      <c r="J2662" s="16"/>
      <c r="K2662" s="21"/>
      <c r="L2662" s="21"/>
      <c r="M2662" s="21"/>
      <c r="N2662" s="18"/>
      <c r="O2662" s="13"/>
      <c r="P2662" s="5" t="s">
        <v>57</v>
      </c>
      <c r="Q2662" s="5" t="s">
        <v>47</v>
      </c>
      <c r="R2662" s="5" t="s">
        <v>276</v>
      </c>
      <c r="S2662" s="5" t="s">
        <v>26</v>
      </c>
      <c r="T2662" s="5" t="s">
        <v>26</v>
      </c>
      <c r="U2662" s="5" t="s">
        <v>26</v>
      </c>
    </row>
    <row r="2663" hidden="1">
      <c r="A2663" s="15" t="str">
        <f t="shared" ref="A2663:A2669" si="434">if(OR(G2663="Secondary Relay",G2663="Prime Relay"),F2663,join("",if(B2663="East Rim","E",if(B2663="South Rim","S",if(B2663="West Rim","W","N"))),C2663,D2663,":",E2663,if(F2663="S","",F2663)))</f>
        <v>S32:3a</v>
      </c>
      <c r="B2663" s="15" t="s">
        <v>1086</v>
      </c>
      <c r="C2663" s="15">
        <v>3.0</v>
      </c>
      <c r="D2663" s="15">
        <v>2.0</v>
      </c>
      <c r="E2663" s="15">
        <v>3.0</v>
      </c>
      <c r="F2663" s="8" t="s">
        <v>6</v>
      </c>
      <c r="G2663" s="8" t="s">
        <v>23</v>
      </c>
      <c r="H2663" t="s">
        <v>288</v>
      </c>
      <c r="I2663" t="s">
        <v>1292</v>
      </c>
      <c r="J2663" s="16">
        <v>1.0</v>
      </c>
      <c r="K2663" s="21">
        <v>1730.0</v>
      </c>
      <c r="L2663" s="21">
        <v>801.0</v>
      </c>
      <c r="M2663" s="21">
        <v>1267.0</v>
      </c>
      <c r="N2663" s="18" t="s">
        <v>26</v>
      </c>
      <c r="O2663" s="13" t="s">
        <v>284</v>
      </c>
      <c r="P2663" s="5" t="s">
        <v>57</v>
      </c>
      <c r="Q2663" s="5" t="s">
        <v>47</v>
      </c>
      <c r="R2663" s="5" t="s">
        <v>57</v>
      </c>
      <c r="S2663" s="5" t="s">
        <v>37</v>
      </c>
      <c r="T2663" s="5" t="s">
        <v>26</v>
      </c>
      <c r="U2663" s="5" t="s">
        <v>57</v>
      </c>
    </row>
    <row r="2664" hidden="1">
      <c r="A2664" s="15" t="str">
        <f t="shared" si="434"/>
        <v>S32:3b</v>
      </c>
      <c r="B2664" s="15" t="s">
        <v>1086</v>
      </c>
      <c r="C2664" s="15">
        <v>3.0</v>
      </c>
      <c r="D2664" s="15">
        <v>2.0</v>
      </c>
      <c r="E2664" s="15">
        <v>3.0</v>
      </c>
      <c r="F2664" s="8" t="s">
        <v>7</v>
      </c>
      <c r="G2664" s="8" t="s">
        <v>23</v>
      </c>
      <c r="H2664" t="s">
        <v>88</v>
      </c>
      <c r="I2664" t="s">
        <v>480</v>
      </c>
      <c r="J2664" s="16">
        <v>0.0</v>
      </c>
      <c r="K2664" s="21">
        <v>1460.0</v>
      </c>
      <c r="L2664" s="21">
        <v>531.0</v>
      </c>
      <c r="M2664" s="21">
        <v>994.0</v>
      </c>
      <c r="N2664" s="18" t="s">
        <v>26</v>
      </c>
      <c r="O2664" s="13" t="s">
        <v>329</v>
      </c>
      <c r="P2664" s="5" t="s">
        <v>57</v>
      </c>
      <c r="Q2664" s="5" t="s">
        <v>57</v>
      </c>
      <c r="R2664" s="5" t="s">
        <v>311</v>
      </c>
      <c r="S2664" s="5" t="s">
        <v>47</v>
      </c>
      <c r="T2664" s="5" t="s">
        <v>26</v>
      </c>
      <c r="U2664" s="5" t="s">
        <v>26</v>
      </c>
    </row>
    <row r="2665" hidden="1">
      <c r="A2665" s="15" t="str">
        <f t="shared" si="434"/>
        <v>S32:3c</v>
      </c>
      <c r="B2665" s="15" t="s">
        <v>1086</v>
      </c>
      <c r="C2665" s="15">
        <v>3.0</v>
      </c>
      <c r="D2665" s="15">
        <v>2.0</v>
      </c>
      <c r="E2665" s="15">
        <v>3.0</v>
      </c>
      <c r="F2665" s="8" t="s">
        <v>8</v>
      </c>
      <c r="G2665" s="8" t="s">
        <v>23</v>
      </c>
      <c r="H2665" t="s">
        <v>278</v>
      </c>
      <c r="I2665" t="s">
        <v>587</v>
      </c>
      <c r="J2665" s="16">
        <v>1.0</v>
      </c>
      <c r="K2665" s="21">
        <v>1358.0</v>
      </c>
      <c r="L2665" s="21">
        <v>1321.0</v>
      </c>
      <c r="M2665" s="21">
        <v>1339.0</v>
      </c>
      <c r="N2665" s="18" t="s">
        <v>26</v>
      </c>
      <c r="O2665" s="13" t="s">
        <v>284</v>
      </c>
      <c r="P2665" s="5" t="s">
        <v>47</v>
      </c>
      <c r="Q2665" s="5" t="s">
        <v>276</v>
      </c>
      <c r="R2665" s="5" t="s">
        <v>57</v>
      </c>
      <c r="S2665" s="5" t="s">
        <v>37</v>
      </c>
      <c r="T2665" s="5" t="s">
        <v>26</v>
      </c>
      <c r="U2665" s="5" t="s">
        <v>26</v>
      </c>
    </row>
    <row r="2666" hidden="1">
      <c r="A2666" s="15" t="str">
        <f t="shared" si="434"/>
        <v>S32:3d</v>
      </c>
      <c r="B2666" s="15" t="s">
        <v>1086</v>
      </c>
      <c r="C2666" s="15">
        <v>3.0</v>
      </c>
      <c r="D2666" s="15">
        <v>2.0</v>
      </c>
      <c r="E2666" s="15">
        <v>3.0</v>
      </c>
      <c r="F2666" s="8" t="s">
        <v>9</v>
      </c>
      <c r="G2666" s="8" t="s">
        <v>23</v>
      </c>
      <c r="H2666" t="s">
        <v>93</v>
      </c>
      <c r="I2666" t="s">
        <v>407</v>
      </c>
      <c r="J2666" s="16">
        <v>0.0</v>
      </c>
      <c r="K2666" s="21">
        <v>961.0</v>
      </c>
      <c r="L2666" s="21">
        <v>8.0</v>
      </c>
      <c r="M2666" s="21">
        <v>485.0</v>
      </c>
      <c r="N2666" s="18" t="s">
        <v>26</v>
      </c>
      <c r="O2666" s="13" t="s">
        <v>384</v>
      </c>
      <c r="P2666" s="5" t="s">
        <v>47</v>
      </c>
      <c r="Q2666" s="5" t="s">
        <v>276</v>
      </c>
      <c r="R2666" s="5" t="s">
        <v>57</v>
      </c>
      <c r="S2666" s="5" t="s">
        <v>37</v>
      </c>
      <c r="T2666" s="5" t="s">
        <v>26</v>
      </c>
      <c r="U2666" s="5" t="s">
        <v>26</v>
      </c>
    </row>
    <row r="2667" hidden="1">
      <c r="A2667" s="15" t="str">
        <f t="shared" si="434"/>
        <v>S32:3e</v>
      </c>
      <c r="B2667" s="15" t="s">
        <v>1086</v>
      </c>
      <c r="C2667" s="15">
        <v>3.0</v>
      </c>
      <c r="D2667" s="15">
        <v>2.0</v>
      </c>
      <c r="E2667" s="15">
        <v>3.0</v>
      </c>
      <c r="F2667" s="8" t="s">
        <v>10</v>
      </c>
      <c r="G2667" s="8" t="s">
        <v>22</v>
      </c>
      <c r="H2667" t="s">
        <v>93</v>
      </c>
      <c r="I2667" t="s">
        <v>1293</v>
      </c>
      <c r="J2667" s="16">
        <v>14.0</v>
      </c>
      <c r="K2667" s="21">
        <v>-108.0</v>
      </c>
      <c r="L2667" s="21">
        <v>-118.0</v>
      </c>
      <c r="M2667" s="21">
        <v>-113.0</v>
      </c>
      <c r="N2667" s="18" t="s">
        <v>26</v>
      </c>
      <c r="O2667" s="13" t="s">
        <v>310</v>
      </c>
      <c r="P2667" s="5" t="s">
        <v>57</v>
      </c>
      <c r="Q2667" s="5" t="s">
        <v>57</v>
      </c>
      <c r="R2667" s="5" t="s">
        <v>57</v>
      </c>
      <c r="S2667" s="5" t="s">
        <v>47</v>
      </c>
      <c r="T2667" s="5" t="s">
        <v>26</v>
      </c>
      <c r="U2667" s="5" t="s">
        <v>47</v>
      </c>
    </row>
    <row r="2668" hidden="1">
      <c r="A2668" s="15" t="str">
        <f t="shared" si="434"/>
        <v>S32:3f</v>
      </c>
      <c r="B2668" s="15" t="s">
        <v>1086</v>
      </c>
      <c r="C2668" s="15">
        <v>3.0</v>
      </c>
      <c r="D2668" s="15">
        <v>2.0</v>
      </c>
      <c r="E2668" s="15">
        <v>3.0</v>
      </c>
      <c r="F2668" s="8" t="s">
        <v>11</v>
      </c>
      <c r="G2668" s="8" t="s">
        <v>22</v>
      </c>
      <c r="H2668" t="s">
        <v>90</v>
      </c>
      <c r="I2668" t="s">
        <v>461</v>
      </c>
      <c r="J2668" s="16">
        <v>7.0</v>
      </c>
      <c r="K2668" s="21">
        <v>-211.0</v>
      </c>
      <c r="L2668" s="21">
        <v>-236.0</v>
      </c>
      <c r="M2668" s="21">
        <v>-223.0</v>
      </c>
      <c r="N2668" s="18" t="s">
        <v>26</v>
      </c>
      <c r="O2668" s="13" t="s">
        <v>323</v>
      </c>
      <c r="P2668" s="5" t="s">
        <v>276</v>
      </c>
      <c r="Q2668" s="5" t="s">
        <v>57</v>
      </c>
      <c r="R2668" s="5" t="s">
        <v>57</v>
      </c>
      <c r="S2668" s="5" t="s">
        <v>26</v>
      </c>
      <c r="T2668" s="5" t="s">
        <v>47</v>
      </c>
      <c r="U2668" s="5" t="s">
        <v>26</v>
      </c>
    </row>
    <row r="2669" hidden="1">
      <c r="A2669" s="15" t="str">
        <f t="shared" si="434"/>
        <v>S32:3g</v>
      </c>
      <c r="B2669" s="15" t="s">
        <v>1086</v>
      </c>
      <c r="C2669" s="15">
        <v>3.0</v>
      </c>
      <c r="D2669" s="15">
        <v>2.0</v>
      </c>
      <c r="E2669" s="15">
        <v>3.0</v>
      </c>
      <c r="F2669" s="8" t="s">
        <v>12</v>
      </c>
      <c r="G2669" s="8" t="s">
        <v>22</v>
      </c>
      <c r="H2669" t="s">
        <v>91</v>
      </c>
      <c r="I2669" t="s">
        <v>1294</v>
      </c>
      <c r="J2669" s="16">
        <v>25.0</v>
      </c>
      <c r="K2669" s="21">
        <v>-212.0</v>
      </c>
      <c r="L2669" s="21">
        <v>-241.0</v>
      </c>
      <c r="M2669" s="21">
        <v>-226.0</v>
      </c>
      <c r="N2669" s="18" t="s">
        <v>26</v>
      </c>
      <c r="O2669" s="13" t="s">
        <v>293</v>
      </c>
      <c r="P2669" s="5" t="s">
        <v>57</v>
      </c>
      <c r="Q2669" s="5" t="s">
        <v>57</v>
      </c>
      <c r="R2669" s="5" t="s">
        <v>276</v>
      </c>
      <c r="S2669" s="5" t="s">
        <v>26</v>
      </c>
      <c r="T2669" s="5" t="s">
        <v>26</v>
      </c>
      <c r="U2669" s="5" t="s">
        <v>57</v>
      </c>
    </row>
    <row r="2670" hidden="1">
      <c r="A2670" s="15" t="str">
        <f>if(OR(G2670="Secondary Relay",G2670="Prime Relay",G2670="Citadel Class Relay"),F2670,join("",if(B2670="East Rim","E",if(B2670="South Rim","S",if(B2670="West Rim","W","N"))),C2670,D2670,":",E2670,if(F2670="S","",F2670)))</f>
        <v>S32:3</v>
      </c>
      <c r="B2670" s="15" t="s">
        <v>1086</v>
      </c>
      <c r="C2670" s="15">
        <v>3.0</v>
      </c>
      <c r="D2670" s="15">
        <v>2.0</v>
      </c>
      <c r="E2670" s="15">
        <v>3.0</v>
      </c>
      <c r="F2670" s="8" t="s">
        <v>302</v>
      </c>
      <c r="G2670" s="8" t="s">
        <v>303</v>
      </c>
      <c r="H2670" s="15" t="s">
        <v>285</v>
      </c>
      <c r="I2670" s="8" t="s">
        <v>1295</v>
      </c>
      <c r="J2670" s="16"/>
      <c r="K2670" s="21"/>
      <c r="L2670" s="21"/>
      <c r="M2670" s="21"/>
      <c r="N2670" s="18"/>
      <c r="O2670" s="13"/>
      <c r="P2670" s="5" t="s">
        <v>57</v>
      </c>
      <c r="Q2670" s="5" t="s">
        <v>47</v>
      </c>
      <c r="R2670" s="5" t="s">
        <v>26</v>
      </c>
      <c r="S2670" s="5" t="s">
        <v>47</v>
      </c>
      <c r="T2670" s="5" t="s">
        <v>311</v>
      </c>
      <c r="U2670" s="5" t="s">
        <v>26</v>
      </c>
    </row>
    <row r="2671" hidden="1">
      <c r="A2671" s="15" t="str">
        <f t="shared" ref="A2671:A2674" si="435">if(OR(G2671="Secondary Relay",G2671="Prime Relay"),F2671,join("",if(B2671="East Rim","E",if(B2671="South Rim","S",if(B2671="West Rim","W","N"))),C2671,D2671,":",E2671,if(F2671="S","",F2671)))</f>
        <v>S32:4a</v>
      </c>
      <c r="B2671" s="15" t="s">
        <v>1086</v>
      </c>
      <c r="C2671" s="15">
        <v>3.0</v>
      </c>
      <c r="D2671" s="15">
        <v>2.0</v>
      </c>
      <c r="E2671" s="15">
        <v>4.0</v>
      </c>
      <c r="F2671" s="8" t="s">
        <v>6</v>
      </c>
      <c r="G2671" s="8" t="s">
        <v>24</v>
      </c>
      <c r="H2671" t="s">
        <v>316</v>
      </c>
      <c r="I2671" t="s">
        <v>489</v>
      </c>
      <c r="J2671" s="16">
        <v>2.0</v>
      </c>
      <c r="K2671" s="21">
        <v>14.0</v>
      </c>
      <c r="L2671" s="21">
        <v>1.0</v>
      </c>
      <c r="M2671" s="21">
        <v>6.0</v>
      </c>
      <c r="N2671" s="18">
        <v>0.17</v>
      </c>
      <c r="O2671" s="13" t="s">
        <v>282</v>
      </c>
      <c r="P2671" s="5" t="s">
        <v>311</v>
      </c>
      <c r="Q2671" s="5" t="s">
        <v>276</v>
      </c>
      <c r="R2671" s="5" t="s">
        <v>276</v>
      </c>
      <c r="S2671" s="5" t="s">
        <v>37</v>
      </c>
      <c r="T2671" s="5" t="s">
        <v>37</v>
      </c>
      <c r="U2671" s="5" t="s">
        <v>26</v>
      </c>
    </row>
    <row r="2672" hidden="1">
      <c r="A2672" s="15" t="str">
        <f t="shared" si="435"/>
        <v>S32:4b</v>
      </c>
      <c r="B2672" s="15" t="s">
        <v>1086</v>
      </c>
      <c r="C2672" s="15">
        <v>3.0</v>
      </c>
      <c r="D2672" s="15">
        <v>2.0</v>
      </c>
      <c r="E2672" s="15">
        <v>4.0</v>
      </c>
      <c r="F2672" s="8" t="s">
        <v>7</v>
      </c>
      <c r="G2672" s="8" t="s">
        <v>23</v>
      </c>
      <c r="H2672" t="s">
        <v>92</v>
      </c>
      <c r="I2672" t="s">
        <v>448</v>
      </c>
      <c r="J2672" s="16">
        <v>2.0</v>
      </c>
      <c r="K2672" s="21">
        <v>-4.0</v>
      </c>
      <c r="L2672" s="21">
        <v>-75.0</v>
      </c>
      <c r="M2672" s="21">
        <v>-40.0</v>
      </c>
      <c r="N2672" s="18" t="s">
        <v>281</v>
      </c>
      <c r="O2672" s="13" t="s">
        <v>1296</v>
      </c>
      <c r="P2672" s="5" t="s">
        <v>57</v>
      </c>
      <c r="Q2672" s="5" t="s">
        <v>276</v>
      </c>
      <c r="R2672" s="5" t="s">
        <v>57</v>
      </c>
      <c r="S2672" s="5" t="s">
        <v>57</v>
      </c>
      <c r="T2672" s="5" t="s">
        <v>37</v>
      </c>
      <c r="U2672" s="5" t="s">
        <v>47</v>
      </c>
    </row>
    <row r="2673" hidden="1">
      <c r="A2673" s="15" t="str">
        <f t="shared" si="435"/>
        <v>S32:4c</v>
      </c>
      <c r="B2673" s="15" t="s">
        <v>1086</v>
      </c>
      <c r="C2673" s="15">
        <v>3.0</v>
      </c>
      <c r="D2673" s="15">
        <v>2.0</v>
      </c>
      <c r="E2673" s="15">
        <v>4.0</v>
      </c>
      <c r="F2673" s="8" t="s">
        <v>8</v>
      </c>
      <c r="G2673" s="8" t="s">
        <v>22</v>
      </c>
      <c r="H2673" t="s">
        <v>90</v>
      </c>
      <c r="I2673" t="s">
        <v>1297</v>
      </c>
      <c r="J2673" s="16">
        <v>10.0</v>
      </c>
      <c r="K2673" s="21">
        <v>-220.0</v>
      </c>
      <c r="L2673" s="21">
        <v>-230.0</v>
      </c>
      <c r="M2673" s="21">
        <v>-224.0</v>
      </c>
      <c r="N2673" s="18" t="s">
        <v>26</v>
      </c>
      <c r="O2673" s="13" t="s">
        <v>293</v>
      </c>
      <c r="P2673" s="5" t="s">
        <v>57</v>
      </c>
      <c r="Q2673" s="5" t="s">
        <v>57</v>
      </c>
      <c r="R2673" s="5" t="s">
        <v>57</v>
      </c>
      <c r="S2673" s="5" t="s">
        <v>57</v>
      </c>
      <c r="T2673" s="5" t="s">
        <v>26</v>
      </c>
      <c r="U2673" s="5" t="s">
        <v>26</v>
      </c>
    </row>
    <row r="2674" hidden="1">
      <c r="A2674" s="15" t="str">
        <f t="shared" si="435"/>
        <v>S32:4d</v>
      </c>
      <c r="B2674" s="15" t="s">
        <v>1086</v>
      </c>
      <c r="C2674" s="15">
        <v>3.0</v>
      </c>
      <c r="D2674" s="15">
        <v>2.0</v>
      </c>
      <c r="E2674" s="15">
        <v>4.0</v>
      </c>
      <c r="F2674" s="8" t="s">
        <v>9</v>
      </c>
      <c r="G2674" s="8" t="s">
        <v>23</v>
      </c>
      <c r="H2674" t="s">
        <v>92</v>
      </c>
      <c r="I2674" t="s">
        <v>583</v>
      </c>
      <c r="J2674" s="16">
        <v>0.0</v>
      </c>
      <c r="K2674" s="21">
        <v>-236.0</v>
      </c>
      <c r="L2674" s="21">
        <v>-243.0</v>
      </c>
      <c r="M2674" s="21">
        <v>-240.0</v>
      </c>
      <c r="N2674" s="18" t="s">
        <v>281</v>
      </c>
      <c r="O2674" s="13" t="s">
        <v>293</v>
      </c>
      <c r="P2674" s="5" t="s">
        <v>57</v>
      </c>
      <c r="Q2674" s="5" t="s">
        <v>276</v>
      </c>
      <c r="R2674" s="5" t="s">
        <v>57</v>
      </c>
      <c r="S2674" s="5" t="s">
        <v>37</v>
      </c>
      <c r="T2674" s="5" t="s">
        <v>26</v>
      </c>
      <c r="U2674" s="5" t="s">
        <v>37</v>
      </c>
    </row>
    <row r="2675" hidden="1">
      <c r="A2675" s="15" t="str">
        <f>if(OR(G2675="Secondary Relay",G2675="Prime Relay",G2675="Citadel Class Relay"),F2675,join("",if(B2675="East Rim","E",if(B2675="South Rim","S",if(B2675="West Rim","W","N"))),C2675,D2675,":",E2675,if(F2675="S","",F2675)))</f>
        <v>S32:4</v>
      </c>
      <c r="B2675" s="15" t="s">
        <v>1086</v>
      </c>
      <c r="C2675" s="15">
        <v>3.0</v>
      </c>
      <c r="D2675" s="15">
        <v>2.0</v>
      </c>
      <c r="E2675" s="15">
        <v>4.0</v>
      </c>
      <c r="F2675" s="8" t="s">
        <v>302</v>
      </c>
      <c r="G2675" s="8" t="s">
        <v>303</v>
      </c>
      <c r="H2675" s="15" t="s">
        <v>288</v>
      </c>
      <c r="I2675" s="8" t="s">
        <v>1223</v>
      </c>
      <c r="J2675" s="16"/>
      <c r="K2675" s="21"/>
      <c r="L2675" s="21"/>
      <c r="M2675" s="21"/>
      <c r="N2675" s="18"/>
      <c r="O2675" s="13"/>
      <c r="P2675" s="5" t="s">
        <v>57</v>
      </c>
      <c r="Q2675" s="5" t="s">
        <v>276</v>
      </c>
      <c r="R2675" s="5" t="s">
        <v>57</v>
      </c>
      <c r="S2675" s="5" t="s">
        <v>57</v>
      </c>
      <c r="T2675" s="5" t="s">
        <v>37</v>
      </c>
      <c r="U2675" s="5" t="s">
        <v>26</v>
      </c>
    </row>
    <row r="2676" hidden="1">
      <c r="A2676" s="15" t="str">
        <f t="shared" ref="A2676:A2677" si="436">if(OR(G2676="Secondary Relay",G2676="Prime Relay"),F2676,join("",if(B2676="East Rim","E",if(B2676="South Rim","S",if(B2676="West Rim","W","N"))),C2676,D2676,":",E2676,if(F2676="S","",F2676)))</f>
        <v>S32:5a</v>
      </c>
      <c r="B2676" s="15" t="s">
        <v>1086</v>
      </c>
      <c r="C2676" s="15">
        <v>3.0</v>
      </c>
      <c r="D2676" s="15">
        <v>2.0</v>
      </c>
      <c r="E2676" s="15">
        <v>5.0</v>
      </c>
      <c r="F2676" s="8" t="s">
        <v>6</v>
      </c>
      <c r="G2676" s="8" t="s">
        <v>22</v>
      </c>
      <c r="H2676" t="s">
        <v>92</v>
      </c>
      <c r="I2676" t="s">
        <v>416</v>
      </c>
      <c r="J2676" s="16">
        <v>0.0</v>
      </c>
      <c r="K2676" s="21">
        <v>-121.0</v>
      </c>
      <c r="L2676" s="21">
        <v>-187.0</v>
      </c>
      <c r="M2676" s="21">
        <v>-153.0</v>
      </c>
      <c r="N2676" s="18" t="s">
        <v>26</v>
      </c>
      <c r="O2676" s="13" t="s">
        <v>313</v>
      </c>
      <c r="P2676" s="5" t="s">
        <v>47</v>
      </c>
      <c r="Q2676" s="5" t="s">
        <v>276</v>
      </c>
      <c r="R2676" s="5" t="s">
        <v>276</v>
      </c>
      <c r="S2676" s="5" t="s">
        <v>47</v>
      </c>
      <c r="T2676" s="5" t="s">
        <v>37</v>
      </c>
      <c r="U2676" s="5" t="s">
        <v>26</v>
      </c>
    </row>
    <row r="2677" hidden="1">
      <c r="A2677" s="15" t="str">
        <f t="shared" si="436"/>
        <v>S32:5b</v>
      </c>
      <c r="B2677" s="15" t="s">
        <v>1086</v>
      </c>
      <c r="C2677" s="15">
        <v>3.0</v>
      </c>
      <c r="D2677" s="15">
        <v>2.0</v>
      </c>
      <c r="E2677" s="15">
        <v>5.0</v>
      </c>
      <c r="F2677" s="8" t="s">
        <v>7</v>
      </c>
      <c r="G2677" s="8" t="s">
        <v>23</v>
      </c>
      <c r="H2677" t="s">
        <v>92</v>
      </c>
      <c r="I2677" t="s">
        <v>1026</v>
      </c>
      <c r="J2677" s="16">
        <v>1.0</v>
      </c>
      <c r="K2677" s="21">
        <v>-232.0</v>
      </c>
      <c r="L2677" s="21">
        <v>-239.0</v>
      </c>
      <c r="M2677" s="21">
        <v>-235.0</v>
      </c>
      <c r="N2677" s="18" t="s">
        <v>281</v>
      </c>
      <c r="O2677" s="13" t="s">
        <v>282</v>
      </c>
      <c r="P2677" s="5" t="s">
        <v>37</v>
      </c>
      <c r="Q2677" s="5" t="s">
        <v>57</v>
      </c>
      <c r="R2677" s="5" t="s">
        <v>276</v>
      </c>
      <c r="S2677" s="5" t="s">
        <v>26</v>
      </c>
      <c r="T2677" s="5" t="s">
        <v>26</v>
      </c>
      <c r="U2677" s="5" t="s">
        <v>26</v>
      </c>
    </row>
    <row r="2678" hidden="1">
      <c r="A2678" s="15" t="str">
        <f>if(OR(G2678="Secondary Relay",G2678="Prime Relay",G2678="Citadel Class Relay"),F2678,join("",if(B2678="East Rim","E",if(B2678="South Rim","S",if(B2678="West Rim","W","N"))),C2678,D2678,":",E2678,if(F2678="S","",F2678)))</f>
        <v>S32:5</v>
      </c>
      <c r="B2678" s="15" t="s">
        <v>1086</v>
      </c>
      <c r="C2678" s="15">
        <v>3.0</v>
      </c>
      <c r="D2678" s="15">
        <v>2.0</v>
      </c>
      <c r="E2678" s="15">
        <v>5.0</v>
      </c>
      <c r="F2678" s="8" t="s">
        <v>302</v>
      </c>
      <c r="G2678" s="8" t="s">
        <v>303</v>
      </c>
      <c r="H2678" s="15" t="s">
        <v>278</v>
      </c>
      <c r="I2678" s="8" t="s">
        <v>304</v>
      </c>
      <c r="J2678" s="16"/>
      <c r="K2678" s="21"/>
      <c r="L2678" s="21"/>
      <c r="M2678" s="21"/>
      <c r="N2678" s="18"/>
      <c r="O2678" s="13"/>
      <c r="P2678" s="5" t="s">
        <v>276</v>
      </c>
      <c r="Q2678" s="5" t="s">
        <v>276</v>
      </c>
      <c r="R2678" s="5" t="s">
        <v>276</v>
      </c>
      <c r="S2678" s="5" t="s">
        <v>37</v>
      </c>
      <c r="T2678" s="5" t="s">
        <v>26</v>
      </c>
      <c r="U2678" s="5" t="s">
        <v>26</v>
      </c>
    </row>
    <row r="2679" hidden="1">
      <c r="A2679" s="15" t="str">
        <f>if(OR(G2679="Secondary Relay",G2679="Prime Relay"),F2679,join("",if(B2679="East Rim","E",if(B2679="South Rim","S",if(B2679="West Rim","W","N"))),C2679,D2679,":",E2679,if(F2679="S","",F2679)))</f>
        <v>S32:6a</v>
      </c>
      <c r="B2679" s="15" t="s">
        <v>1086</v>
      </c>
      <c r="C2679" s="15">
        <v>3.0</v>
      </c>
      <c r="D2679" s="15">
        <v>2.0</v>
      </c>
      <c r="E2679" s="15">
        <v>6.0</v>
      </c>
      <c r="F2679" s="8" t="s">
        <v>6</v>
      </c>
      <c r="G2679" s="8" t="s">
        <v>24</v>
      </c>
      <c r="H2679" t="s">
        <v>318</v>
      </c>
      <c r="I2679" t="s">
        <v>1158</v>
      </c>
      <c r="J2679" s="16">
        <v>1.0</v>
      </c>
      <c r="K2679" s="21">
        <v>44.0</v>
      </c>
      <c r="L2679" s="21">
        <v>7.0</v>
      </c>
      <c r="M2679" s="21">
        <v>26.0</v>
      </c>
      <c r="N2679" s="18">
        <v>0.48</v>
      </c>
      <c r="O2679" s="13" t="s">
        <v>441</v>
      </c>
      <c r="P2679" s="5" t="s">
        <v>57</v>
      </c>
      <c r="Q2679" s="5" t="s">
        <v>57</v>
      </c>
      <c r="R2679" s="5" t="s">
        <v>276</v>
      </c>
      <c r="S2679" s="5" t="s">
        <v>37</v>
      </c>
      <c r="T2679" s="5" t="s">
        <v>26</v>
      </c>
      <c r="U2679" s="5" t="s">
        <v>47</v>
      </c>
    </row>
    <row r="2680" hidden="1">
      <c r="A2680" s="15" t="str">
        <f>if(OR(G2680="Secondary Relay",G2680="Prime Relay",G2680="Citadel Class Relay"),F2680,join("",if(B2680="East Rim","E",if(B2680="South Rim","S",if(B2680="West Rim","W","N"))),C2680,D2680,":",E2680,if(F2680="S","",F2680)))</f>
        <v>S32:6</v>
      </c>
      <c r="B2680" s="15" t="s">
        <v>1086</v>
      </c>
      <c r="C2680" s="15">
        <v>3.0</v>
      </c>
      <c r="D2680" s="15">
        <v>2.0</v>
      </c>
      <c r="E2680" s="15">
        <v>6.0</v>
      </c>
      <c r="F2680" s="8" t="s">
        <v>302</v>
      </c>
      <c r="G2680" s="8" t="s">
        <v>303</v>
      </c>
      <c r="H2680" s="15" t="s">
        <v>278</v>
      </c>
      <c r="I2680" s="8" t="s">
        <v>616</v>
      </c>
      <c r="J2680" s="16"/>
      <c r="K2680" s="21"/>
      <c r="L2680" s="21"/>
      <c r="M2680" s="21"/>
      <c r="N2680" s="18"/>
      <c r="O2680" s="13"/>
      <c r="P2680" s="5" t="s">
        <v>57</v>
      </c>
      <c r="Q2680" s="5" t="s">
        <v>57</v>
      </c>
      <c r="R2680" s="5" t="s">
        <v>57</v>
      </c>
      <c r="S2680" s="5" t="s">
        <v>47</v>
      </c>
      <c r="T2680" s="5" t="s">
        <v>47</v>
      </c>
      <c r="U2680" s="5" t="s">
        <v>26</v>
      </c>
    </row>
    <row r="2681" hidden="1">
      <c r="A2681" s="15" t="str">
        <f t="shared" ref="A2681:A2688" si="437">if(OR(G2681="Secondary Relay",G2681="Prime Relay"),F2681,join("",if(B2681="East Rim","E",if(B2681="South Rim","S",if(B2681="West Rim","W","N"))),C2681,D2681,":",E2681,if(F2681="S","",F2681)))</f>
        <v>S32:7a</v>
      </c>
      <c r="B2681" s="15" t="s">
        <v>1086</v>
      </c>
      <c r="C2681" s="15">
        <v>3.0</v>
      </c>
      <c r="D2681" s="15">
        <v>2.0</v>
      </c>
      <c r="E2681" s="15">
        <v>7.0</v>
      </c>
      <c r="F2681" s="8" t="s">
        <v>6</v>
      </c>
      <c r="G2681" s="8" t="s">
        <v>23</v>
      </c>
      <c r="H2681" t="s">
        <v>288</v>
      </c>
      <c r="I2681" t="s">
        <v>1108</v>
      </c>
      <c r="J2681" s="16">
        <v>0.0</v>
      </c>
      <c r="K2681" s="21">
        <v>319.0</v>
      </c>
      <c r="L2681" s="21">
        <v>282.0</v>
      </c>
      <c r="M2681" s="21">
        <v>300.0</v>
      </c>
      <c r="N2681" s="18" t="s">
        <v>26</v>
      </c>
      <c r="O2681" s="13" t="s">
        <v>1298</v>
      </c>
      <c r="P2681" s="5" t="s">
        <v>276</v>
      </c>
      <c r="Q2681" s="5" t="s">
        <v>57</v>
      </c>
      <c r="R2681" s="5" t="s">
        <v>276</v>
      </c>
      <c r="S2681" s="5" t="s">
        <v>47</v>
      </c>
      <c r="T2681" s="5" t="s">
        <v>26</v>
      </c>
      <c r="U2681" s="5" t="s">
        <v>276</v>
      </c>
    </row>
    <row r="2682" hidden="1">
      <c r="A2682" s="15" t="str">
        <f t="shared" si="437"/>
        <v>S32:7b</v>
      </c>
      <c r="B2682" s="15" t="s">
        <v>1086</v>
      </c>
      <c r="C2682" s="15">
        <v>3.0</v>
      </c>
      <c r="D2682" s="15">
        <v>2.0</v>
      </c>
      <c r="E2682" s="15">
        <v>7.0</v>
      </c>
      <c r="F2682" s="8" t="s">
        <v>7</v>
      </c>
      <c r="G2682" s="8" t="s">
        <v>23</v>
      </c>
      <c r="H2682" t="s">
        <v>278</v>
      </c>
      <c r="I2682" t="s">
        <v>1299</v>
      </c>
      <c r="J2682" s="16">
        <v>1.0</v>
      </c>
      <c r="K2682" s="21">
        <v>180.0</v>
      </c>
      <c r="L2682" s="21">
        <v>-187.0</v>
      </c>
      <c r="M2682" s="21">
        <v>-4.0</v>
      </c>
      <c r="N2682" s="18" t="s">
        <v>26</v>
      </c>
      <c r="O2682" s="13" t="s">
        <v>287</v>
      </c>
      <c r="P2682" s="5" t="s">
        <v>37</v>
      </c>
      <c r="Q2682" s="5" t="s">
        <v>311</v>
      </c>
      <c r="R2682" s="5" t="s">
        <v>276</v>
      </c>
      <c r="S2682" s="5" t="s">
        <v>47</v>
      </c>
      <c r="T2682" s="5" t="s">
        <v>311</v>
      </c>
      <c r="U2682" s="5" t="s">
        <v>26</v>
      </c>
    </row>
    <row r="2683" hidden="1">
      <c r="A2683" s="15" t="str">
        <f t="shared" si="437"/>
        <v>S32:7c</v>
      </c>
      <c r="B2683" s="15" t="s">
        <v>1086</v>
      </c>
      <c r="C2683" s="15">
        <v>3.0</v>
      </c>
      <c r="D2683" s="15">
        <v>2.0</v>
      </c>
      <c r="E2683" s="15">
        <v>7.0</v>
      </c>
      <c r="F2683" s="8" t="s">
        <v>8</v>
      </c>
      <c r="G2683" s="8" t="s">
        <v>22</v>
      </c>
      <c r="H2683" t="s">
        <v>92</v>
      </c>
      <c r="I2683" t="s">
        <v>416</v>
      </c>
      <c r="J2683" s="16">
        <v>1.0</v>
      </c>
      <c r="K2683" s="21">
        <v>-80.0</v>
      </c>
      <c r="L2683" s="21">
        <v>-144.0</v>
      </c>
      <c r="M2683" s="21">
        <v>-114.0</v>
      </c>
      <c r="N2683" s="18" t="s">
        <v>26</v>
      </c>
      <c r="O2683" s="13" t="s">
        <v>293</v>
      </c>
      <c r="P2683" s="5" t="s">
        <v>47</v>
      </c>
      <c r="Q2683" s="5" t="s">
        <v>37</v>
      </c>
      <c r="R2683" s="5" t="s">
        <v>276</v>
      </c>
      <c r="S2683" s="5" t="s">
        <v>47</v>
      </c>
      <c r="T2683" s="5" t="s">
        <v>26</v>
      </c>
      <c r="U2683" s="5" t="s">
        <v>26</v>
      </c>
    </row>
    <row r="2684" hidden="1">
      <c r="A2684" s="15" t="str">
        <f t="shared" si="437"/>
        <v>S32:7d</v>
      </c>
      <c r="B2684" s="15" t="s">
        <v>1086</v>
      </c>
      <c r="C2684" s="15">
        <v>3.0</v>
      </c>
      <c r="D2684" s="15">
        <v>2.0</v>
      </c>
      <c r="E2684" s="15">
        <v>7.0</v>
      </c>
      <c r="F2684" s="8" t="s">
        <v>9</v>
      </c>
      <c r="G2684" s="8" t="s">
        <v>23</v>
      </c>
      <c r="H2684" t="s">
        <v>92</v>
      </c>
      <c r="I2684" t="s">
        <v>292</v>
      </c>
      <c r="J2684" s="16">
        <v>1.0</v>
      </c>
      <c r="K2684" s="21">
        <v>-122.0</v>
      </c>
      <c r="L2684" s="21">
        <v>-159.0</v>
      </c>
      <c r="M2684" s="21">
        <v>-139.0</v>
      </c>
      <c r="N2684" s="18" t="s">
        <v>281</v>
      </c>
      <c r="O2684" s="13" t="s">
        <v>441</v>
      </c>
      <c r="P2684" s="5" t="s">
        <v>47</v>
      </c>
      <c r="Q2684" s="5" t="s">
        <v>276</v>
      </c>
      <c r="R2684" s="5" t="s">
        <v>57</v>
      </c>
      <c r="S2684" s="5" t="s">
        <v>311</v>
      </c>
      <c r="T2684" s="5" t="s">
        <v>37</v>
      </c>
      <c r="U2684" s="5" t="s">
        <v>26</v>
      </c>
    </row>
    <row r="2685" hidden="1">
      <c r="A2685" s="15" t="str">
        <f t="shared" si="437"/>
        <v>S32:7e</v>
      </c>
      <c r="B2685" s="15" t="s">
        <v>1086</v>
      </c>
      <c r="C2685" s="15">
        <v>3.0</v>
      </c>
      <c r="D2685" s="15">
        <v>2.0</v>
      </c>
      <c r="E2685" s="15">
        <v>7.0</v>
      </c>
      <c r="F2685" s="8" t="s">
        <v>10</v>
      </c>
      <c r="G2685" s="15" t="s">
        <v>22</v>
      </c>
      <c r="H2685" t="s">
        <v>93</v>
      </c>
      <c r="I2685" t="s">
        <v>1300</v>
      </c>
      <c r="J2685" s="16">
        <v>17.0</v>
      </c>
      <c r="K2685" s="21">
        <v>-185.0</v>
      </c>
      <c r="L2685" s="21">
        <v>-191.0</v>
      </c>
      <c r="M2685" s="21">
        <v>-190.0</v>
      </c>
      <c r="N2685" s="18" t="s">
        <v>26</v>
      </c>
      <c r="O2685" s="13" t="s">
        <v>310</v>
      </c>
      <c r="P2685" s="5" t="s">
        <v>57</v>
      </c>
      <c r="Q2685" s="5" t="s">
        <v>47</v>
      </c>
      <c r="R2685" s="5" t="s">
        <v>47</v>
      </c>
      <c r="S2685" s="5" t="s">
        <v>26</v>
      </c>
      <c r="T2685" s="5" t="s">
        <v>57</v>
      </c>
      <c r="U2685" s="5" t="s">
        <v>26</v>
      </c>
    </row>
    <row r="2686" hidden="1">
      <c r="A2686" s="15" t="str">
        <f t="shared" si="437"/>
        <v>S32:7f</v>
      </c>
      <c r="B2686" s="15" t="s">
        <v>1086</v>
      </c>
      <c r="C2686" s="15">
        <v>3.0</v>
      </c>
      <c r="D2686" s="15">
        <v>2.0</v>
      </c>
      <c r="E2686" s="15">
        <v>7.0</v>
      </c>
      <c r="F2686" s="8" t="s">
        <v>11</v>
      </c>
      <c r="G2686" s="8" t="s">
        <v>22</v>
      </c>
      <c r="H2686" t="s">
        <v>92</v>
      </c>
      <c r="I2686" t="s">
        <v>328</v>
      </c>
      <c r="J2686" s="16">
        <v>5.0</v>
      </c>
      <c r="K2686" s="21">
        <v>-202.0</v>
      </c>
      <c r="L2686" s="21">
        <v>-209.0</v>
      </c>
      <c r="M2686" s="21">
        <v>-207.0</v>
      </c>
      <c r="N2686" s="18" t="s">
        <v>26</v>
      </c>
      <c r="O2686" s="13" t="s">
        <v>323</v>
      </c>
      <c r="P2686" s="5" t="s">
        <v>37</v>
      </c>
      <c r="Q2686" s="5" t="s">
        <v>276</v>
      </c>
      <c r="R2686" s="5" t="s">
        <v>57</v>
      </c>
      <c r="S2686" s="5" t="s">
        <v>57</v>
      </c>
      <c r="T2686" s="5" t="s">
        <v>26</v>
      </c>
      <c r="U2686" s="5" t="s">
        <v>311</v>
      </c>
    </row>
    <row r="2687" hidden="1">
      <c r="A2687" s="15" t="str">
        <f t="shared" si="437"/>
        <v>S32:7g</v>
      </c>
      <c r="B2687" s="15" t="s">
        <v>1086</v>
      </c>
      <c r="C2687" s="15">
        <v>3.0</v>
      </c>
      <c r="D2687" s="15">
        <v>2.0</v>
      </c>
      <c r="E2687" s="15">
        <v>7.0</v>
      </c>
      <c r="F2687" s="8" t="s">
        <v>12</v>
      </c>
      <c r="G2687" s="8" t="s">
        <v>22</v>
      </c>
      <c r="H2687" t="s">
        <v>91</v>
      </c>
      <c r="I2687" t="s">
        <v>1301</v>
      </c>
      <c r="J2687" s="16">
        <v>17.0</v>
      </c>
      <c r="K2687" s="21">
        <v>-218.0</v>
      </c>
      <c r="L2687" s="21">
        <v>-260.0</v>
      </c>
      <c r="M2687" s="21">
        <v>-239.0</v>
      </c>
      <c r="N2687" s="18" t="s">
        <v>26</v>
      </c>
      <c r="O2687" s="13" t="s">
        <v>275</v>
      </c>
      <c r="P2687" s="5" t="s">
        <v>57</v>
      </c>
      <c r="Q2687" s="5" t="s">
        <v>276</v>
      </c>
      <c r="R2687" s="5" t="s">
        <v>47</v>
      </c>
      <c r="S2687" s="5" t="s">
        <v>57</v>
      </c>
      <c r="T2687" s="5" t="s">
        <v>47</v>
      </c>
      <c r="U2687" s="5" t="s">
        <v>26</v>
      </c>
    </row>
    <row r="2688" hidden="1">
      <c r="A2688" s="15" t="str">
        <f t="shared" si="437"/>
        <v>S32:7h</v>
      </c>
      <c r="B2688" s="15" t="s">
        <v>1086</v>
      </c>
      <c r="C2688" s="15">
        <v>3.0</v>
      </c>
      <c r="D2688" s="15">
        <v>2.0</v>
      </c>
      <c r="E2688" s="15">
        <v>7.0</v>
      </c>
      <c r="F2688" s="8" t="s">
        <v>13</v>
      </c>
      <c r="G2688" s="8" t="s">
        <v>22</v>
      </c>
      <c r="H2688" t="s">
        <v>92</v>
      </c>
      <c r="I2688" t="s">
        <v>416</v>
      </c>
      <c r="J2688" s="16">
        <v>3.0</v>
      </c>
      <c r="K2688" s="21">
        <v>-218.0</v>
      </c>
      <c r="L2688" s="21">
        <v>-248.0</v>
      </c>
      <c r="M2688" s="21">
        <v>-233.0</v>
      </c>
      <c r="N2688" s="18" t="s">
        <v>26</v>
      </c>
      <c r="O2688" s="13" t="s">
        <v>417</v>
      </c>
      <c r="P2688" s="5" t="s">
        <v>57</v>
      </c>
      <c r="Q2688" s="5" t="s">
        <v>276</v>
      </c>
      <c r="R2688" s="5" t="s">
        <v>57</v>
      </c>
      <c r="S2688" s="5" t="s">
        <v>37</v>
      </c>
      <c r="T2688" s="5" t="s">
        <v>47</v>
      </c>
      <c r="U2688" s="5" t="s">
        <v>37</v>
      </c>
    </row>
    <row r="2689" hidden="1">
      <c r="A2689" s="15" t="str">
        <f>if(OR(G2689="Secondary Relay",G2689="Prime Relay",G2689="Citadel Class Relay"),F2689,join("",if(B2689="East Rim","E",if(B2689="South Rim","S",if(B2689="West Rim","W","N"))),C2689,D2689,":",E2689,if(F2689="S","",F2689)))</f>
        <v>S32:7</v>
      </c>
      <c r="B2689" s="15" t="s">
        <v>1086</v>
      </c>
      <c r="C2689" s="15">
        <v>3.0</v>
      </c>
      <c r="D2689" s="15">
        <v>2.0</v>
      </c>
      <c r="E2689" s="15">
        <v>7.0</v>
      </c>
      <c r="F2689" s="8" t="s">
        <v>302</v>
      </c>
      <c r="G2689" s="8" t="s">
        <v>303</v>
      </c>
      <c r="H2689" s="15" t="s">
        <v>278</v>
      </c>
      <c r="I2689" s="8" t="s">
        <v>430</v>
      </c>
      <c r="J2689" s="16"/>
      <c r="K2689" s="21"/>
      <c r="L2689" s="21"/>
      <c r="M2689" s="21"/>
      <c r="N2689" s="18"/>
      <c r="O2689" s="13"/>
      <c r="P2689" s="5" t="s">
        <v>311</v>
      </c>
      <c r="Q2689" s="5" t="s">
        <v>57</v>
      </c>
      <c r="R2689" s="5" t="s">
        <v>311</v>
      </c>
      <c r="S2689" s="5" t="s">
        <v>47</v>
      </c>
      <c r="T2689" s="5" t="s">
        <v>37</v>
      </c>
      <c r="U2689" s="5" t="s">
        <v>37</v>
      </c>
    </row>
    <row r="2690" hidden="1">
      <c r="A2690" s="15" t="str">
        <f>if(OR(G2690="Secondary Relay",G2690="Prime Relay"),F2690,join("",if(B2690="East Rim","E",if(B2690="South Rim","S",if(B2690="West Rim","W","N"))),C2690,D2690,":",E2690,if(F2690="S","",F2690)))</f>
        <v>S32:8a</v>
      </c>
      <c r="B2690" s="15" t="s">
        <v>1086</v>
      </c>
      <c r="C2690" s="15">
        <v>3.0</v>
      </c>
      <c r="D2690" s="15">
        <v>2.0</v>
      </c>
      <c r="E2690" s="15">
        <v>8.0</v>
      </c>
      <c r="F2690" s="8" t="s">
        <v>6</v>
      </c>
      <c r="G2690" s="8" t="s">
        <v>22</v>
      </c>
      <c r="H2690" t="s">
        <v>92</v>
      </c>
      <c r="I2690" t="s">
        <v>355</v>
      </c>
      <c r="J2690" s="16">
        <v>0.0</v>
      </c>
      <c r="K2690" s="21">
        <v>-12.0</v>
      </c>
      <c r="L2690" s="21">
        <v>-31.0</v>
      </c>
      <c r="M2690" s="21">
        <v>-22.0</v>
      </c>
      <c r="N2690" s="18" t="s">
        <v>26</v>
      </c>
      <c r="O2690" s="13" t="s">
        <v>415</v>
      </c>
      <c r="P2690" s="5" t="s">
        <v>57</v>
      </c>
      <c r="Q2690" s="5" t="s">
        <v>276</v>
      </c>
      <c r="R2690" s="5" t="s">
        <v>276</v>
      </c>
      <c r="S2690" s="5" t="s">
        <v>26</v>
      </c>
      <c r="T2690" s="5" t="s">
        <v>26</v>
      </c>
      <c r="U2690" s="5" t="s">
        <v>57</v>
      </c>
    </row>
    <row r="2691" hidden="1">
      <c r="A2691" s="15" t="str">
        <f>if(OR(G2691="Secondary Relay",G2691="Prime Relay",G2691="Citadel Class Relay"),F2691,join("",if(B2691="East Rim","E",if(B2691="South Rim","S",if(B2691="West Rim","W","N"))),C2691,D2691,":",E2691,if(F2691="S","",F2691)))</f>
        <v>S32:8</v>
      </c>
      <c r="B2691" s="15" t="s">
        <v>1086</v>
      </c>
      <c r="C2691" s="15">
        <v>3.0</v>
      </c>
      <c r="D2691" s="15">
        <v>2.0</v>
      </c>
      <c r="E2691" s="15">
        <v>8.0</v>
      </c>
      <c r="F2691" s="8" t="s">
        <v>302</v>
      </c>
      <c r="G2691" s="8" t="s">
        <v>303</v>
      </c>
      <c r="H2691" s="15" t="s">
        <v>278</v>
      </c>
      <c r="I2691" s="8" t="s">
        <v>337</v>
      </c>
      <c r="J2691" s="16"/>
      <c r="K2691" s="21"/>
      <c r="L2691" s="21"/>
      <c r="M2691" s="21"/>
      <c r="N2691" s="18"/>
      <c r="O2691" s="13"/>
      <c r="P2691" s="5" t="s">
        <v>47</v>
      </c>
      <c r="Q2691" s="5" t="s">
        <v>57</v>
      </c>
      <c r="R2691" s="5" t="s">
        <v>276</v>
      </c>
      <c r="S2691" s="5" t="s">
        <v>26</v>
      </c>
      <c r="T2691" s="5" t="s">
        <v>26</v>
      </c>
      <c r="U2691" s="5" t="s">
        <v>26</v>
      </c>
    </row>
    <row r="2692" hidden="1">
      <c r="A2692" s="15" t="str">
        <f t="shared" ref="A2692:A2693" si="438">if(OR(G2692="Secondary Relay",G2692="Prime Relay"),F2692,join("",if(B2692="East Rim","E",if(B2692="South Rim","S",if(B2692="West Rim","W","N"))),C2692,D2692,":",E2692,if(F2692="S","",F2692)))</f>
        <v>S32:9a</v>
      </c>
      <c r="B2692" s="15" t="s">
        <v>1086</v>
      </c>
      <c r="C2692" s="15">
        <v>3.0</v>
      </c>
      <c r="D2692" s="15">
        <v>2.0</v>
      </c>
      <c r="E2692" s="15">
        <v>9.0</v>
      </c>
      <c r="F2692" s="8" t="s">
        <v>6</v>
      </c>
      <c r="G2692" s="8" t="s">
        <v>22</v>
      </c>
      <c r="H2692" t="s">
        <v>91</v>
      </c>
      <c r="I2692" t="s">
        <v>1302</v>
      </c>
      <c r="J2692" s="16">
        <v>17.0</v>
      </c>
      <c r="K2692" s="21">
        <v>-41.0</v>
      </c>
      <c r="L2692" s="21">
        <v>-88.0</v>
      </c>
      <c r="M2692" s="21">
        <v>-65.0</v>
      </c>
      <c r="N2692" s="18" t="s">
        <v>26</v>
      </c>
      <c r="O2692" s="13" t="s">
        <v>417</v>
      </c>
      <c r="P2692" s="5" t="s">
        <v>37</v>
      </c>
      <c r="Q2692" s="5" t="s">
        <v>276</v>
      </c>
      <c r="R2692" s="5" t="s">
        <v>276</v>
      </c>
      <c r="S2692" s="5" t="s">
        <v>276</v>
      </c>
      <c r="T2692" s="5" t="s">
        <v>26</v>
      </c>
      <c r="U2692" s="5" t="s">
        <v>57</v>
      </c>
    </row>
    <row r="2693" hidden="1">
      <c r="A2693" s="15" t="str">
        <f t="shared" si="438"/>
        <v>S32:9b</v>
      </c>
      <c r="B2693" s="15" t="s">
        <v>1086</v>
      </c>
      <c r="C2693" s="15">
        <v>3.0</v>
      </c>
      <c r="D2693" s="15">
        <v>2.0</v>
      </c>
      <c r="E2693" s="15">
        <v>9.0</v>
      </c>
      <c r="F2693" s="8" t="s">
        <v>7</v>
      </c>
      <c r="G2693" s="8" t="s">
        <v>22</v>
      </c>
      <c r="H2693" t="s">
        <v>91</v>
      </c>
      <c r="I2693" t="s">
        <v>1303</v>
      </c>
      <c r="J2693" s="16">
        <v>5.0</v>
      </c>
      <c r="K2693" s="21">
        <v>-200.0</v>
      </c>
      <c r="L2693" s="21">
        <v>-223.0</v>
      </c>
      <c r="M2693" s="21">
        <v>-211.0</v>
      </c>
      <c r="N2693" s="18" t="s">
        <v>26</v>
      </c>
      <c r="O2693" s="13" t="s">
        <v>415</v>
      </c>
      <c r="P2693" s="5" t="s">
        <v>276</v>
      </c>
      <c r="Q2693" s="5" t="s">
        <v>57</v>
      </c>
      <c r="R2693" s="5" t="s">
        <v>57</v>
      </c>
      <c r="S2693" s="5" t="s">
        <v>37</v>
      </c>
      <c r="T2693" s="5" t="s">
        <v>37</v>
      </c>
      <c r="U2693" s="5" t="s">
        <v>26</v>
      </c>
    </row>
    <row r="2694" hidden="1">
      <c r="A2694" s="15" t="str">
        <f>if(OR(G2694="Secondary Relay",G2694="Prime Relay",G2694="Citadel Class Relay"),F2694,join("",if(B2694="East Rim","E",if(B2694="South Rim","S",if(B2694="West Rim","W","N"))),C2694,D2694,":",E2694,if(F2694="S","",F2694)))</f>
        <v>S32:9</v>
      </c>
      <c r="B2694" s="15" t="s">
        <v>1086</v>
      </c>
      <c r="C2694" s="15">
        <v>3.0</v>
      </c>
      <c r="D2694" s="15">
        <v>2.0</v>
      </c>
      <c r="E2694" s="15">
        <v>9.0</v>
      </c>
      <c r="F2694" s="8" t="s">
        <v>302</v>
      </c>
      <c r="G2694" s="8" t="s">
        <v>303</v>
      </c>
      <c r="H2694" s="15" t="s">
        <v>288</v>
      </c>
      <c r="I2694" s="8" t="s">
        <v>1184</v>
      </c>
      <c r="J2694" s="16"/>
      <c r="K2694" s="21"/>
      <c r="L2694" s="21"/>
      <c r="M2694" s="21"/>
      <c r="N2694" s="18"/>
      <c r="O2694" s="13"/>
      <c r="P2694" s="5" t="s">
        <v>57</v>
      </c>
      <c r="Q2694" s="5" t="s">
        <v>276</v>
      </c>
      <c r="R2694" s="5" t="s">
        <v>57</v>
      </c>
      <c r="S2694" s="5" t="s">
        <v>37</v>
      </c>
      <c r="T2694" s="5" t="s">
        <v>37</v>
      </c>
      <c r="U2694" s="5" t="s">
        <v>26</v>
      </c>
    </row>
    <row r="2695" hidden="1">
      <c r="A2695" s="15" t="str">
        <f t="shared" ref="A2695:A2701" si="439">if(OR(G2695="Secondary Relay",G2695="Prime Relay"),F2695,join("",if(B2695="East Rim","E",if(B2695="South Rim","S",if(B2695="West Rim","W","N"))),C2695,D2695,":",E2695,if(F2695="S","",F2695)))</f>
        <v>S32:10a</v>
      </c>
      <c r="B2695" s="15" t="s">
        <v>1086</v>
      </c>
      <c r="C2695" s="15">
        <v>3.0</v>
      </c>
      <c r="D2695" s="15">
        <v>2.0</v>
      </c>
      <c r="E2695" s="15">
        <v>10.0</v>
      </c>
      <c r="F2695" s="8" t="s">
        <v>6</v>
      </c>
      <c r="G2695" s="8" t="s">
        <v>23</v>
      </c>
      <c r="H2695" t="s">
        <v>291</v>
      </c>
      <c r="I2695" t="s">
        <v>286</v>
      </c>
      <c r="J2695" s="16">
        <v>0.0</v>
      </c>
      <c r="K2695" s="21">
        <v>465.0</v>
      </c>
      <c r="L2695" s="21">
        <v>392.0</v>
      </c>
      <c r="M2695" s="21">
        <v>427.0</v>
      </c>
      <c r="N2695" s="18" t="s">
        <v>26</v>
      </c>
      <c r="O2695" s="13" t="s">
        <v>332</v>
      </c>
      <c r="P2695" s="5" t="s">
        <v>57</v>
      </c>
      <c r="Q2695" s="5" t="s">
        <v>57</v>
      </c>
      <c r="R2695" s="5" t="s">
        <v>57</v>
      </c>
      <c r="S2695" s="5" t="s">
        <v>26</v>
      </c>
      <c r="T2695" s="5" t="s">
        <v>276</v>
      </c>
      <c r="U2695" s="5" t="s">
        <v>26</v>
      </c>
    </row>
    <row r="2696" hidden="1">
      <c r="A2696" s="15" t="str">
        <f t="shared" si="439"/>
        <v>S32:10b</v>
      </c>
      <c r="B2696" s="15" t="s">
        <v>1086</v>
      </c>
      <c r="C2696" s="15">
        <v>3.0</v>
      </c>
      <c r="D2696" s="15">
        <v>2.0</v>
      </c>
      <c r="E2696" s="15">
        <v>10.0</v>
      </c>
      <c r="F2696" s="8" t="s">
        <v>7</v>
      </c>
      <c r="G2696" s="8" t="s">
        <v>23</v>
      </c>
      <c r="H2696" t="s">
        <v>93</v>
      </c>
      <c r="I2696" t="s">
        <v>400</v>
      </c>
      <c r="J2696" s="16">
        <v>2.0</v>
      </c>
      <c r="K2696" s="21">
        <v>127.0</v>
      </c>
      <c r="L2696" s="21">
        <v>118.0</v>
      </c>
      <c r="M2696" s="21">
        <v>122.0</v>
      </c>
      <c r="N2696" s="18" t="s">
        <v>26</v>
      </c>
      <c r="O2696" s="13" t="s">
        <v>297</v>
      </c>
      <c r="P2696" s="5" t="s">
        <v>47</v>
      </c>
      <c r="Q2696" s="5" t="s">
        <v>57</v>
      </c>
      <c r="R2696" s="5" t="s">
        <v>47</v>
      </c>
      <c r="S2696" s="5" t="s">
        <v>37</v>
      </c>
      <c r="T2696" s="5" t="s">
        <v>37</v>
      </c>
      <c r="U2696" s="5" t="s">
        <v>26</v>
      </c>
    </row>
    <row r="2697" hidden="1">
      <c r="A2697" s="15" t="str">
        <f t="shared" si="439"/>
        <v>S32:10c</v>
      </c>
      <c r="B2697" s="15" t="s">
        <v>1086</v>
      </c>
      <c r="C2697" s="15">
        <v>3.0</v>
      </c>
      <c r="D2697" s="15">
        <v>2.0</v>
      </c>
      <c r="E2697" s="15">
        <v>10.0</v>
      </c>
      <c r="F2697" s="8" t="s">
        <v>8</v>
      </c>
      <c r="G2697" s="8" t="s">
        <v>24</v>
      </c>
      <c r="H2697" t="s">
        <v>316</v>
      </c>
      <c r="I2697" t="s">
        <v>471</v>
      </c>
      <c r="J2697" s="16">
        <v>2.0</v>
      </c>
      <c r="K2697" s="21">
        <v>20.0</v>
      </c>
      <c r="L2697" s="21">
        <v>5.0</v>
      </c>
      <c r="M2697" s="21">
        <v>11.0</v>
      </c>
      <c r="N2697" s="18">
        <v>0.29</v>
      </c>
      <c r="O2697" s="13" t="s">
        <v>282</v>
      </c>
      <c r="P2697" s="5" t="s">
        <v>47</v>
      </c>
      <c r="Q2697" s="5" t="s">
        <v>276</v>
      </c>
      <c r="R2697" s="5" t="s">
        <v>57</v>
      </c>
      <c r="S2697" s="5" t="s">
        <v>37</v>
      </c>
      <c r="T2697" s="5" t="s">
        <v>37</v>
      </c>
      <c r="U2697" s="5" t="s">
        <v>26</v>
      </c>
    </row>
    <row r="2698" hidden="1">
      <c r="A2698" s="15" t="str">
        <f t="shared" si="439"/>
        <v>S32:10d</v>
      </c>
      <c r="B2698" s="15" t="s">
        <v>1086</v>
      </c>
      <c r="C2698" s="15">
        <v>3.0</v>
      </c>
      <c r="D2698" s="15">
        <v>2.0</v>
      </c>
      <c r="E2698" s="15">
        <v>10.0</v>
      </c>
      <c r="F2698" s="8" t="s">
        <v>9</v>
      </c>
      <c r="G2698" s="8" t="s">
        <v>23</v>
      </c>
      <c r="H2698" t="s">
        <v>92</v>
      </c>
      <c r="I2698" t="s">
        <v>688</v>
      </c>
      <c r="J2698" s="16">
        <v>2.0</v>
      </c>
      <c r="K2698" s="21">
        <v>-98.0</v>
      </c>
      <c r="L2698" s="21">
        <v>-131.0</v>
      </c>
      <c r="M2698" s="21">
        <v>-113.0</v>
      </c>
      <c r="N2698" s="18" t="s">
        <v>281</v>
      </c>
      <c r="O2698" s="13" t="s">
        <v>1304</v>
      </c>
      <c r="P2698" s="5" t="s">
        <v>57</v>
      </c>
      <c r="Q2698" s="5" t="s">
        <v>276</v>
      </c>
      <c r="R2698" s="5" t="s">
        <v>47</v>
      </c>
      <c r="S2698" s="5" t="s">
        <v>26</v>
      </c>
      <c r="T2698" s="5" t="s">
        <v>57</v>
      </c>
      <c r="U2698" s="5" t="s">
        <v>37</v>
      </c>
    </row>
    <row r="2699" hidden="1">
      <c r="A2699" s="15" t="str">
        <f t="shared" si="439"/>
        <v>S32:10e</v>
      </c>
      <c r="B2699" s="15" t="s">
        <v>1086</v>
      </c>
      <c r="C2699" s="15">
        <v>3.0</v>
      </c>
      <c r="D2699" s="15">
        <v>2.0</v>
      </c>
      <c r="E2699" s="15">
        <v>10.0</v>
      </c>
      <c r="F2699" s="8" t="s">
        <v>10</v>
      </c>
      <c r="G2699" s="8" t="s">
        <v>22</v>
      </c>
      <c r="H2699" t="s">
        <v>91</v>
      </c>
      <c r="I2699" t="s">
        <v>1305</v>
      </c>
      <c r="J2699" s="16">
        <v>21.0</v>
      </c>
      <c r="K2699" s="21">
        <v>-177.0</v>
      </c>
      <c r="L2699" s="21">
        <v>-201.0</v>
      </c>
      <c r="M2699" s="21">
        <v>-189.0</v>
      </c>
      <c r="N2699" s="18" t="s">
        <v>26</v>
      </c>
      <c r="O2699" s="13" t="s">
        <v>313</v>
      </c>
      <c r="P2699" s="5" t="s">
        <v>57</v>
      </c>
      <c r="Q2699" s="5" t="s">
        <v>57</v>
      </c>
      <c r="R2699" s="5" t="s">
        <v>47</v>
      </c>
      <c r="S2699" s="5" t="s">
        <v>47</v>
      </c>
      <c r="T2699" s="5" t="s">
        <v>26</v>
      </c>
      <c r="U2699" s="5" t="s">
        <v>26</v>
      </c>
    </row>
    <row r="2700" hidden="1">
      <c r="A2700" s="15" t="str">
        <f t="shared" si="439"/>
        <v>S32:10f</v>
      </c>
      <c r="B2700" s="15" t="s">
        <v>1086</v>
      </c>
      <c r="C2700" s="15">
        <v>3.0</v>
      </c>
      <c r="D2700" s="15">
        <v>2.0</v>
      </c>
      <c r="E2700" s="15">
        <v>10.0</v>
      </c>
      <c r="F2700" s="8" t="s">
        <v>11</v>
      </c>
      <c r="G2700" s="8" t="s">
        <v>22</v>
      </c>
      <c r="H2700" t="s">
        <v>92</v>
      </c>
      <c r="I2700" t="s">
        <v>416</v>
      </c>
      <c r="J2700" s="16">
        <v>2.0</v>
      </c>
      <c r="K2700" s="21">
        <v>-186.0</v>
      </c>
      <c r="L2700" s="21">
        <v>-230.0</v>
      </c>
      <c r="M2700" s="21">
        <v>-206.0</v>
      </c>
      <c r="N2700" s="18" t="s">
        <v>26</v>
      </c>
      <c r="O2700" s="13" t="s">
        <v>323</v>
      </c>
      <c r="P2700" s="5" t="s">
        <v>26</v>
      </c>
      <c r="Q2700" s="5" t="s">
        <v>311</v>
      </c>
      <c r="R2700" s="5" t="s">
        <v>57</v>
      </c>
      <c r="S2700" s="5" t="s">
        <v>26</v>
      </c>
      <c r="T2700" s="5" t="s">
        <v>26</v>
      </c>
      <c r="U2700" s="5" t="s">
        <v>26</v>
      </c>
    </row>
    <row r="2701" hidden="1">
      <c r="A2701" s="15" t="str">
        <f t="shared" si="439"/>
        <v>S32:10g</v>
      </c>
      <c r="B2701" s="15" t="s">
        <v>1086</v>
      </c>
      <c r="C2701" s="15">
        <v>3.0</v>
      </c>
      <c r="D2701" s="15">
        <v>2.0</v>
      </c>
      <c r="E2701" s="15">
        <v>10.0</v>
      </c>
      <c r="F2701" s="8" t="s">
        <v>12</v>
      </c>
      <c r="G2701" s="8" t="s">
        <v>22</v>
      </c>
      <c r="H2701" t="s">
        <v>92</v>
      </c>
      <c r="I2701" t="s">
        <v>355</v>
      </c>
      <c r="J2701" s="16">
        <v>2.0</v>
      </c>
      <c r="K2701" s="21">
        <v>-201.0</v>
      </c>
      <c r="L2701" s="21">
        <v>-230.0</v>
      </c>
      <c r="M2701" s="21">
        <v>-214.0</v>
      </c>
      <c r="N2701" s="18" t="s">
        <v>26</v>
      </c>
      <c r="O2701" s="13" t="s">
        <v>384</v>
      </c>
      <c r="P2701" s="5" t="s">
        <v>57</v>
      </c>
      <c r="Q2701" s="5" t="s">
        <v>57</v>
      </c>
      <c r="R2701" s="5" t="s">
        <v>311</v>
      </c>
      <c r="S2701" s="5" t="s">
        <v>26</v>
      </c>
      <c r="T2701" s="5" t="s">
        <v>37</v>
      </c>
      <c r="U2701" s="5" t="s">
        <v>26</v>
      </c>
    </row>
    <row r="2702" hidden="1">
      <c r="A2702" s="15" t="str">
        <f>if(OR(G2702="Secondary Relay",G2702="Prime Relay",G2702="Citadel Class Relay"),F2702,join("",if(B2702="East Rim","E",if(B2702="South Rim","S",if(B2702="West Rim","W","N"))),C2702,D2702,":",E2702,if(F2702="S","",F2702)))</f>
        <v>S32:10</v>
      </c>
      <c r="B2702" s="15" t="s">
        <v>1086</v>
      </c>
      <c r="C2702" s="15">
        <v>3.0</v>
      </c>
      <c r="D2702" s="15">
        <v>2.0</v>
      </c>
      <c r="E2702" s="15">
        <v>10.0</v>
      </c>
      <c r="F2702" s="8" t="s">
        <v>302</v>
      </c>
      <c r="G2702" s="8" t="s">
        <v>303</v>
      </c>
      <c r="H2702" s="15" t="s">
        <v>285</v>
      </c>
      <c r="I2702" s="8" t="s">
        <v>1295</v>
      </c>
      <c r="J2702" s="16"/>
      <c r="K2702" s="21"/>
      <c r="L2702" s="21"/>
      <c r="M2702" s="21"/>
      <c r="N2702" s="18"/>
      <c r="O2702" s="13"/>
      <c r="P2702" s="5" t="s">
        <v>47</v>
      </c>
      <c r="Q2702" s="5" t="s">
        <v>57</v>
      </c>
      <c r="R2702" s="5" t="s">
        <v>26</v>
      </c>
      <c r="S2702" s="5" t="s">
        <v>37</v>
      </c>
      <c r="T2702" s="5" t="s">
        <v>276</v>
      </c>
      <c r="U2702" s="5" t="s">
        <v>26</v>
      </c>
    </row>
    <row r="2703" hidden="1">
      <c r="A2703" s="15" t="str">
        <f t="shared" ref="A2703:A2710" si="440">if(OR(G2703="Secondary Relay",G2703="Prime Relay"),F2703,join("",if(B2703="East Rim","E",if(B2703="South Rim","S",if(B2703="West Rim","W","N"))),C2703,D2703,":",E2703,if(F2703="S","",F2703)))</f>
        <v>S32:11a</v>
      </c>
      <c r="B2703" s="15" t="s">
        <v>1086</v>
      </c>
      <c r="C2703" s="15">
        <v>3.0</v>
      </c>
      <c r="D2703" s="15">
        <v>2.0</v>
      </c>
      <c r="E2703" s="15">
        <v>11.0</v>
      </c>
      <c r="F2703" s="8" t="s">
        <v>6</v>
      </c>
      <c r="G2703" s="8" t="s">
        <v>23</v>
      </c>
      <c r="H2703" t="s">
        <v>278</v>
      </c>
      <c r="I2703" t="s">
        <v>1306</v>
      </c>
      <c r="J2703" s="16">
        <v>2.0</v>
      </c>
      <c r="K2703" s="21">
        <v>785.0</v>
      </c>
      <c r="L2703" s="21">
        <v>625.0</v>
      </c>
      <c r="M2703" s="21">
        <v>704.0</v>
      </c>
      <c r="N2703" s="18" t="s">
        <v>26</v>
      </c>
      <c r="O2703" s="13" t="s">
        <v>284</v>
      </c>
      <c r="P2703" s="5" t="s">
        <v>276</v>
      </c>
      <c r="Q2703" s="5" t="s">
        <v>276</v>
      </c>
      <c r="R2703" s="5" t="s">
        <v>47</v>
      </c>
      <c r="S2703" s="5" t="s">
        <v>57</v>
      </c>
      <c r="T2703" s="5" t="s">
        <v>37</v>
      </c>
      <c r="U2703" s="5" t="s">
        <v>26</v>
      </c>
    </row>
    <row r="2704" hidden="1">
      <c r="A2704" s="15" t="str">
        <f t="shared" si="440"/>
        <v>S32:11b</v>
      </c>
      <c r="B2704" s="15" t="s">
        <v>1086</v>
      </c>
      <c r="C2704" s="15">
        <v>3.0</v>
      </c>
      <c r="D2704" s="15">
        <v>2.0</v>
      </c>
      <c r="E2704" s="15">
        <v>11.0</v>
      </c>
      <c r="F2704" s="8" t="s">
        <v>7</v>
      </c>
      <c r="G2704" s="8" t="s">
        <v>23</v>
      </c>
      <c r="H2704" t="s">
        <v>288</v>
      </c>
      <c r="I2704" t="s">
        <v>1307</v>
      </c>
      <c r="J2704" s="16">
        <v>2.0</v>
      </c>
      <c r="K2704" s="21">
        <v>643.0</v>
      </c>
      <c r="L2704" s="21">
        <v>632.0</v>
      </c>
      <c r="M2704" s="21">
        <v>636.0</v>
      </c>
      <c r="N2704" s="18" t="s">
        <v>26</v>
      </c>
      <c r="O2704" s="13" t="s">
        <v>284</v>
      </c>
      <c r="P2704" s="5" t="s">
        <v>37</v>
      </c>
      <c r="Q2704" s="5" t="s">
        <v>57</v>
      </c>
      <c r="R2704" s="5" t="s">
        <v>311</v>
      </c>
      <c r="S2704" s="5" t="s">
        <v>47</v>
      </c>
      <c r="T2704" s="5" t="s">
        <v>26</v>
      </c>
      <c r="U2704" s="5" t="s">
        <v>26</v>
      </c>
    </row>
    <row r="2705" hidden="1">
      <c r="A2705" s="15" t="str">
        <f t="shared" si="440"/>
        <v>S32:11c</v>
      </c>
      <c r="B2705" s="15" t="s">
        <v>1086</v>
      </c>
      <c r="C2705" s="15">
        <v>3.0</v>
      </c>
      <c r="D2705" s="15">
        <v>2.0</v>
      </c>
      <c r="E2705" s="15">
        <v>11.0</v>
      </c>
      <c r="F2705" s="8" t="s">
        <v>8</v>
      </c>
      <c r="G2705" s="8" t="s">
        <v>23</v>
      </c>
      <c r="H2705" t="s">
        <v>88</v>
      </c>
      <c r="I2705" t="s">
        <v>450</v>
      </c>
      <c r="J2705" s="16">
        <v>1.0</v>
      </c>
      <c r="K2705" s="21">
        <v>252.0</v>
      </c>
      <c r="L2705" s="21">
        <v>231.0</v>
      </c>
      <c r="M2705" s="21">
        <v>241.0</v>
      </c>
      <c r="N2705" s="18" t="s">
        <v>26</v>
      </c>
      <c r="O2705" s="13" t="s">
        <v>1308</v>
      </c>
      <c r="P2705" s="5" t="s">
        <v>276</v>
      </c>
      <c r="Q2705" s="5" t="s">
        <v>57</v>
      </c>
      <c r="R2705" s="5" t="s">
        <v>57</v>
      </c>
      <c r="S2705" s="5" t="s">
        <v>37</v>
      </c>
      <c r="T2705" s="5" t="s">
        <v>37</v>
      </c>
      <c r="U2705" s="5" t="s">
        <v>57</v>
      </c>
    </row>
    <row r="2706" hidden="1">
      <c r="A2706" s="15" t="str">
        <f t="shared" si="440"/>
        <v>S32:11d</v>
      </c>
      <c r="B2706" s="15" t="s">
        <v>1086</v>
      </c>
      <c r="C2706" s="15">
        <v>3.0</v>
      </c>
      <c r="D2706" s="15">
        <v>2.0</v>
      </c>
      <c r="E2706" s="15">
        <v>11.0</v>
      </c>
      <c r="F2706" s="8" t="s">
        <v>9</v>
      </c>
      <c r="G2706" s="8" t="s">
        <v>23</v>
      </c>
      <c r="H2706" t="s">
        <v>278</v>
      </c>
      <c r="I2706" t="s">
        <v>558</v>
      </c>
      <c r="J2706" s="16">
        <v>0.0</v>
      </c>
      <c r="K2706" s="21">
        <v>211.0</v>
      </c>
      <c r="L2706" s="21">
        <v>196.0</v>
      </c>
      <c r="M2706" s="21">
        <v>204.0</v>
      </c>
      <c r="N2706" s="18" t="s">
        <v>26</v>
      </c>
      <c r="O2706" s="13" t="s">
        <v>313</v>
      </c>
      <c r="P2706" s="5" t="s">
        <v>47</v>
      </c>
      <c r="Q2706" s="5" t="s">
        <v>276</v>
      </c>
      <c r="R2706" s="5" t="s">
        <v>57</v>
      </c>
      <c r="S2706" s="5" t="s">
        <v>26</v>
      </c>
      <c r="T2706" s="5" t="s">
        <v>37</v>
      </c>
      <c r="U2706" s="5" t="s">
        <v>26</v>
      </c>
    </row>
    <row r="2707" hidden="1">
      <c r="A2707" s="15" t="str">
        <f t="shared" si="440"/>
        <v>S32:11e</v>
      </c>
      <c r="B2707" s="15" t="s">
        <v>1086</v>
      </c>
      <c r="C2707" s="15">
        <v>3.0</v>
      </c>
      <c r="D2707" s="15">
        <v>2.0</v>
      </c>
      <c r="E2707" s="15">
        <v>11.0</v>
      </c>
      <c r="F2707" s="8" t="s">
        <v>10</v>
      </c>
      <c r="G2707" s="8" t="s">
        <v>23</v>
      </c>
      <c r="H2707" t="s">
        <v>278</v>
      </c>
      <c r="I2707" t="s">
        <v>598</v>
      </c>
      <c r="J2707" s="16">
        <v>1.0</v>
      </c>
      <c r="K2707" s="21">
        <v>-1.0</v>
      </c>
      <c r="L2707" s="21">
        <v>-59.0</v>
      </c>
      <c r="M2707" s="21">
        <v>-30.0</v>
      </c>
      <c r="N2707" s="18" t="s">
        <v>26</v>
      </c>
      <c r="O2707" s="13" t="s">
        <v>336</v>
      </c>
      <c r="P2707" s="5" t="s">
        <v>57</v>
      </c>
      <c r="Q2707" s="5" t="s">
        <v>276</v>
      </c>
      <c r="R2707" s="5" t="s">
        <v>57</v>
      </c>
      <c r="S2707" s="5" t="s">
        <v>57</v>
      </c>
      <c r="T2707" s="5" t="s">
        <v>26</v>
      </c>
      <c r="U2707" s="5" t="s">
        <v>26</v>
      </c>
    </row>
    <row r="2708" hidden="1">
      <c r="A2708" s="15" t="str">
        <f t="shared" si="440"/>
        <v>S32:11f</v>
      </c>
      <c r="B2708" s="15" t="s">
        <v>1086</v>
      </c>
      <c r="C2708" s="15">
        <v>3.0</v>
      </c>
      <c r="D2708" s="15">
        <v>2.0</v>
      </c>
      <c r="E2708" s="15">
        <v>11.0</v>
      </c>
      <c r="F2708" s="8" t="s">
        <v>11</v>
      </c>
      <c r="G2708" s="15" t="s">
        <v>22</v>
      </c>
      <c r="H2708" t="s">
        <v>93</v>
      </c>
      <c r="I2708" t="s">
        <v>1053</v>
      </c>
      <c r="J2708" s="16">
        <v>10.0</v>
      </c>
      <c r="K2708" s="21">
        <v>-105.0</v>
      </c>
      <c r="L2708" s="21">
        <v>-137.0</v>
      </c>
      <c r="M2708" s="21">
        <v>-122.0</v>
      </c>
      <c r="N2708" s="18" t="s">
        <v>26</v>
      </c>
      <c r="O2708" s="13" t="s">
        <v>417</v>
      </c>
      <c r="P2708" s="5" t="s">
        <v>57</v>
      </c>
      <c r="Q2708" s="5" t="s">
        <v>276</v>
      </c>
      <c r="R2708" s="5" t="s">
        <v>47</v>
      </c>
      <c r="S2708" s="5" t="s">
        <v>37</v>
      </c>
      <c r="T2708" s="5" t="s">
        <v>37</v>
      </c>
      <c r="U2708" s="5" t="s">
        <v>26</v>
      </c>
    </row>
    <row r="2709" hidden="1">
      <c r="A2709" s="15" t="str">
        <f t="shared" si="440"/>
        <v>S32:11g</v>
      </c>
      <c r="B2709" s="15" t="s">
        <v>1086</v>
      </c>
      <c r="C2709" s="15">
        <v>3.0</v>
      </c>
      <c r="D2709" s="15">
        <v>2.0</v>
      </c>
      <c r="E2709" s="15">
        <v>11.0</v>
      </c>
      <c r="F2709" s="8" t="s">
        <v>12</v>
      </c>
      <c r="G2709" s="8" t="s">
        <v>22</v>
      </c>
      <c r="H2709" t="s">
        <v>91</v>
      </c>
      <c r="I2709" t="s">
        <v>1309</v>
      </c>
      <c r="J2709" s="16">
        <v>11.0</v>
      </c>
      <c r="K2709" s="21">
        <v>-115.0</v>
      </c>
      <c r="L2709" s="21">
        <v>-120.0</v>
      </c>
      <c r="M2709" s="21">
        <v>-120.0</v>
      </c>
      <c r="N2709" s="18" t="s">
        <v>26</v>
      </c>
      <c r="O2709" s="13" t="s">
        <v>415</v>
      </c>
      <c r="P2709" s="5" t="s">
        <v>57</v>
      </c>
      <c r="Q2709" s="5" t="s">
        <v>57</v>
      </c>
      <c r="R2709" s="5" t="s">
        <v>57</v>
      </c>
      <c r="S2709" s="5" t="s">
        <v>37</v>
      </c>
      <c r="T2709" s="5" t="s">
        <v>26</v>
      </c>
      <c r="U2709" s="5" t="s">
        <v>47</v>
      </c>
    </row>
    <row r="2710" hidden="1">
      <c r="A2710" s="15" t="str">
        <f t="shared" si="440"/>
        <v>S32:11h</v>
      </c>
      <c r="B2710" s="15" t="s">
        <v>1086</v>
      </c>
      <c r="C2710" s="15">
        <v>3.0</v>
      </c>
      <c r="D2710" s="15">
        <v>2.0</v>
      </c>
      <c r="E2710" s="15">
        <v>11.0</v>
      </c>
      <c r="F2710" s="8" t="s">
        <v>13</v>
      </c>
      <c r="G2710" s="8" t="s">
        <v>22</v>
      </c>
      <c r="H2710" t="s">
        <v>87</v>
      </c>
      <c r="I2710" t="s">
        <v>274</v>
      </c>
      <c r="J2710" s="16">
        <v>7.0</v>
      </c>
      <c r="K2710" s="21">
        <v>-229.0</v>
      </c>
      <c r="L2710" s="21">
        <v>-246.0</v>
      </c>
      <c r="M2710" s="21">
        <v>-238.0</v>
      </c>
      <c r="N2710" s="18" t="s">
        <v>26</v>
      </c>
      <c r="O2710" s="13" t="s">
        <v>275</v>
      </c>
      <c r="P2710" s="5" t="s">
        <v>57</v>
      </c>
      <c r="Q2710" s="5" t="s">
        <v>57</v>
      </c>
      <c r="R2710" s="5" t="s">
        <v>276</v>
      </c>
      <c r="S2710" s="5" t="s">
        <v>37</v>
      </c>
      <c r="T2710" s="5" t="s">
        <v>57</v>
      </c>
      <c r="U2710" s="5" t="s">
        <v>26</v>
      </c>
    </row>
    <row r="2711" hidden="1">
      <c r="A2711" s="15" t="str">
        <f>if(OR(G2711="Secondary Relay",G2711="Prime Relay",G2711="Citadel Class Relay"),F2711,join("",if(B2711="East Rim","E",if(B2711="South Rim","S",if(B2711="West Rim","W","N"))),C2711,D2711,":",E2711,if(F2711="S","",F2711)))</f>
        <v>S32:11</v>
      </c>
      <c r="B2711" s="15" t="s">
        <v>1086</v>
      </c>
      <c r="C2711" s="15">
        <v>3.0</v>
      </c>
      <c r="D2711" s="15">
        <v>2.0</v>
      </c>
      <c r="E2711" s="15">
        <v>11.0</v>
      </c>
      <c r="F2711" s="8" t="s">
        <v>302</v>
      </c>
      <c r="G2711" s="8" t="s">
        <v>303</v>
      </c>
      <c r="H2711" s="15" t="s">
        <v>278</v>
      </c>
      <c r="I2711" s="8" t="s">
        <v>321</v>
      </c>
      <c r="J2711" s="16"/>
      <c r="K2711" s="21"/>
      <c r="L2711" s="21"/>
      <c r="M2711" s="21"/>
      <c r="N2711" s="18"/>
      <c r="O2711" s="13"/>
      <c r="P2711" s="5" t="s">
        <v>311</v>
      </c>
      <c r="Q2711" s="5" t="s">
        <v>276</v>
      </c>
      <c r="R2711" s="5" t="s">
        <v>276</v>
      </c>
      <c r="S2711" s="5" t="s">
        <v>47</v>
      </c>
      <c r="T2711" s="5" t="s">
        <v>47</v>
      </c>
      <c r="U2711" s="5" t="s">
        <v>26</v>
      </c>
    </row>
    <row r="2712" hidden="1">
      <c r="A2712" s="15" t="str">
        <f t="shared" ref="A2712:A2717" si="441">if(OR(G2712="Secondary Relay",G2712="Prime Relay"),F2712,join("",if(B2712="East Rim","E",if(B2712="South Rim","S",if(B2712="West Rim","W","N"))),C2712,D2712,":",E2712,if(F2712="S","",F2712)))</f>
        <v>S33:0a</v>
      </c>
      <c r="B2712" s="15" t="s">
        <v>1086</v>
      </c>
      <c r="C2712" s="15">
        <v>3.0</v>
      </c>
      <c r="D2712" s="15">
        <v>3.0</v>
      </c>
      <c r="E2712" s="15">
        <v>0.0</v>
      </c>
      <c r="F2712" s="8" t="s">
        <v>6</v>
      </c>
      <c r="G2712" s="8" t="s">
        <v>23</v>
      </c>
      <c r="H2712" t="s">
        <v>288</v>
      </c>
      <c r="I2712" t="s">
        <v>292</v>
      </c>
      <c r="J2712" s="16">
        <v>0.0</v>
      </c>
      <c r="K2712" s="21">
        <v>1246.0</v>
      </c>
      <c r="L2712" s="21">
        <v>1111.0</v>
      </c>
      <c r="M2712" s="21">
        <v>1179.0</v>
      </c>
      <c r="N2712" s="18" t="s">
        <v>26</v>
      </c>
      <c r="O2712" s="13" t="s">
        <v>384</v>
      </c>
      <c r="P2712" s="5" t="s">
        <v>57</v>
      </c>
      <c r="Q2712" s="5" t="s">
        <v>311</v>
      </c>
      <c r="R2712" s="5" t="s">
        <v>57</v>
      </c>
      <c r="S2712" s="5" t="s">
        <v>26</v>
      </c>
      <c r="T2712" s="5" t="s">
        <v>26</v>
      </c>
      <c r="U2712" s="5" t="s">
        <v>26</v>
      </c>
    </row>
    <row r="2713" hidden="1">
      <c r="A2713" s="15" t="str">
        <f t="shared" si="441"/>
        <v>S33:0b</v>
      </c>
      <c r="B2713" s="15" t="s">
        <v>1086</v>
      </c>
      <c r="C2713" s="15">
        <v>3.0</v>
      </c>
      <c r="D2713" s="15">
        <v>3.0</v>
      </c>
      <c r="E2713" s="15">
        <v>0.0</v>
      </c>
      <c r="F2713" s="8" t="s">
        <v>7</v>
      </c>
      <c r="G2713" s="8" t="s">
        <v>23</v>
      </c>
      <c r="H2713" t="s">
        <v>93</v>
      </c>
      <c r="I2713" t="s">
        <v>401</v>
      </c>
      <c r="J2713" s="16">
        <v>0.0</v>
      </c>
      <c r="K2713" s="21">
        <v>917.0</v>
      </c>
      <c r="L2713" s="21">
        <v>812.0</v>
      </c>
      <c r="M2713" s="21">
        <v>867.0</v>
      </c>
      <c r="N2713" s="18" t="s">
        <v>26</v>
      </c>
      <c r="O2713" s="13" t="s">
        <v>329</v>
      </c>
      <c r="P2713" s="5" t="s">
        <v>37</v>
      </c>
      <c r="Q2713" s="5" t="s">
        <v>276</v>
      </c>
      <c r="R2713" s="5" t="s">
        <v>57</v>
      </c>
      <c r="S2713" s="5" t="s">
        <v>37</v>
      </c>
      <c r="T2713" s="5" t="s">
        <v>276</v>
      </c>
      <c r="U2713" s="5" t="s">
        <v>47</v>
      </c>
    </row>
    <row r="2714" hidden="1">
      <c r="A2714" s="15" t="str">
        <f t="shared" si="441"/>
        <v>S33:0c</v>
      </c>
      <c r="B2714" s="15" t="s">
        <v>1086</v>
      </c>
      <c r="C2714" s="15">
        <v>3.0</v>
      </c>
      <c r="D2714" s="15">
        <v>3.0</v>
      </c>
      <c r="E2714" s="15">
        <v>0.0</v>
      </c>
      <c r="F2714" s="8" t="s">
        <v>8</v>
      </c>
      <c r="G2714" s="8" t="s">
        <v>22</v>
      </c>
      <c r="H2714" t="s">
        <v>92</v>
      </c>
      <c r="I2714" t="s">
        <v>416</v>
      </c>
      <c r="J2714" s="16">
        <v>1.0</v>
      </c>
      <c r="K2714" s="21">
        <v>-8.0</v>
      </c>
      <c r="L2714" s="21">
        <v>-72.0</v>
      </c>
      <c r="M2714" s="21">
        <v>-41.0</v>
      </c>
      <c r="N2714" s="18" t="s">
        <v>26</v>
      </c>
      <c r="O2714" s="13" t="s">
        <v>310</v>
      </c>
      <c r="P2714" s="5" t="s">
        <v>47</v>
      </c>
      <c r="Q2714" s="5" t="s">
        <v>57</v>
      </c>
      <c r="R2714" s="5" t="s">
        <v>57</v>
      </c>
      <c r="S2714" s="5" t="s">
        <v>57</v>
      </c>
      <c r="T2714" s="5" t="s">
        <v>26</v>
      </c>
      <c r="U2714" s="5" t="s">
        <v>26</v>
      </c>
    </row>
    <row r="2715" hidden="1">
      <c r="A2715" s="15" t="str">
        <f t="shared" si="441"/>
        <v>S33:0d</v>
      </c>
      <c r="B2715" s="15" t="s">
        <v>1086</v>
      </c>
      <c r="C2715" s="15">
        <v>3.0</v>
      </c>
      <c r="D2715" s="15">
        <v>3.0</v>
      </c>
      <c r="E2715" s="15">
        <v>0.0</v>
      </c>
      <c r="F2715" s="8" t="s">
        <v>9</v>
      </c>
      <c r="G2715" s="8" t="s">
        <v>22</v>
      </c>
      <c r="H2715" t="s">
        <v>93</v>
      </c>
      <c r="I2715" t="s">
        <v>763</v>
      </c>
      <c r="J2715" s="16">
        <v>15.0</v>
      </c>
      <c r="K2715" s="21">
        <v>-14.0</v>
      </c>
      <c r="L2715" s="21">
        <v>-53.0</v>
      </c>
      <c r="M2715" s="21">
        <v>-34.0</v>
      </c>
      <c r="N2715" s="18" t="s">
        <v>26</v>
      </c>
      <c r="O2715" s="13" t="s">
        <v>310</v>
      </c>
      <c r="P2715" s="5" t="s">
        <v>37</v>
      </c>
      <c r="Q2715" s="5" t="s">
        <v>57</v>
      </c>
      <c r="R2715" s="5" t="s">
        <v>47</v>
      </c>
      <c r="S2715" s="5" t="s">
        <v>57</v>
      </c>
      <c r="T2715" s="5" t="s">
        <v>47</v>
      </c>
      <c r="U2715" s="5" t="s">
        <v>26</v>
      </c>
    </row>
    <row r="2716" hidden="1">
      <c r="A2716" s="15" t="str">
        <f t="shared" si="441"/>
        <v>S33:0e</v>
      </c>
      <c r="B2716" s="15" t="s">
        <v>1086</v>
      </c>
      <c r="C2716" s="15">
        <v>3.0</v>
      </c>
      <c r="D2716" s="15">
        <v>3.0</v>
      </c>
      <c r="E2716" s="15">
        <v>0.0</v>
      </c>
      <c r="F2716" s="8" t="s">
        <v>10</v>
      </c>
      <c r="G2716" s="8" t="s">
        <v>22</v>
      </c>
      <c r="H2716" t="s">
        <v>90</v>
      </c>
      <c r="I2716" t="s">
        <v>1310</v>
      </c>
      <c r="J2716" s="16">
        <v>3.0</v>
      </c>
      <c r="K2716" s="21">
        <v>-77.0</v>
      </c>
      <c r="L2716" s="21">
        <v>-116.0</v>
      </c>
      <c r="M2716" s="21">
        <v>-98.0</v>
      </c>
      <c r="N2716" s="18" t="s">
        <v>26</v>
      </c>
      <c r="O2716" s="13" t="s">
        <v>275</v>
      </c>
      <c r="P2716" s="5" t="s">
        <v>37</v>
      </c>
      <c r="Q2716" s="5" t="s">
        <v>57</v>
      </c>
      <c r="R2716" s="5" t="s">
        <v>276</v>
      </c>
      <c r="S2716" s="5" t="s">
        <v>26</v>
      </c>
      <c r="T2716" s="5" t="s">
        <v>57</v>
      </c>
      <c r="U2716" s="5" t="s">
        <v>47</v>
      </c>
    </row>
    <row r="2717" hidden="1">
      <c r="A2717" s="15" t="str">
        <f t="shared" si="441"/>
        <v>S33:0f</v>
      </c>
      <c r="B2717" s="15" t="s">
        <v>1086</v>
      </c>
      <c r="C2717" s="15">
        <v>3.0</v>
      </c>
      <c r="D2717" s="15">
        <v>3.0</v>
      </c>
      <c r="E2717" s="15">
        <v>0.0</v>
      </c>
      <c r="F2717" s="8" t="s">
        <v>11</v>
      </c>
      <c r="G2717" s="8" t="s">
        <v>22</v>
      </c>
      <c r="H2717" t="s">
        <v>91</v>
      </c>
      <c r="I2717" t="s">
        <v>1311</v>
      </c>
      <c r="J2717" s="16">
        <v>24.0</v>
      </c>
      <c r="K2717" s="21">
        <v>-96.0</v>
      </c>
      <c r="L2717" s="21">
        <v>-120.0</v>
      </c>
      <c r="M2717" s="21">
        <v>-109.0</v>
      </c>
      <c r="N2717" s="18" t="s">
        <v>26</v>
      </c>
      <c r="O2717" s="13" t="s">
        <v>419</v>
      </c>
      <c r="P2717" s="5" t="s">
        <v>57</v>
      </c>
      <c r="Q2717" s="5" t="s">
        <v>57</v>
      </c>
      <c r="R2717" s="5" t="s">
        <v>57</v>
      </c>
      <c r="S2717" s="5" t="s">
        <v>37</v>
      </c>
      <c r="T2717" s="5" t="s">
        <v>311</v>
      </c>
      <c r="U2717" s="5" t="s">
        <v>37</v>
      </c>
    </row>
    <row r="2718" hidden="1">
      <c r="A2718" s="15" t="str">
        <f t="shared" ref="A2718:A2719" si="442">if(OR(G2718="Secondary Relay",G2718="Prime Relay",G2718="Citadel Class Relay"),F2718,join("",if(B2718="East Rim","E",if(B2718="South Rim","S",if(B2718="West Rim","W","N"))),C2718,D2718,":",E2718,if(F2718="S","",F2718)))</f>
        <v>S33:0</v>
      </c>
      <c r="B2718" s="15" t="s">
        <v>1086</v>
      </c>
      <c r="C2718" s="15">
        <v>3.0</v>
      </c>
      <c r="D2718" s="15">
        <v>3.0</v>
      </c>
      <c r="E2718" s="15">
        <v>0.0</v>
      </c>
      <c r="F2718" s="8" t="s">
        <v>302</v>
      </c>
      <c r="G2718" s="8" t="s">
        <v>303</v>
      </c>
      <c r="H2718" s="15" t="s">
        <v>278</v>
      </c>
      <c r="I2718" s="8" t="s">
        <v>753</v>
      </c>
      <c r="J2718" s="16"/>
      <c r="K2718" s="21"/>
      <c r="L2718" s="21"/>
      <c r="M2718" s="21"/>
      <c r="N2718" s="18"/>
      <c r="O2718" s="13"/>
      <c r="P2718" s="5" t="s">
        <v>311</v>
      </c>
      <c r="Q2718" s="5" t="s">
        <v>276</v>
      </c>
      <c r="R2718" s="5" t="s">
        <v>57</v>
      </c>
      <c r="S2718" s="5" t="s">
        <v>37</v>
      </c>
      <c r="T2718" s="5" t="s">
        <v>37</v>
      </c>
      <c r="U2718" s="5" t="s">
        <v>26</v>
      </c>
    </row>
    <row r="2719" hidden="1">
      <c r="A2719" s="15" t="str">
        <f t="shared" si="442"/>
        <v>S33 Secondary Relay</v>
      </c>
      <c r="B2719" s="15" t="s">
        <v>1086</v>
      </c>
      <c r="C2719" s="15">
        <v>3.0</v>
      </c>
      <c r="D2719" s="8">
        <v>3.0</v>
      </c>
      <c r="E2719" s="15">
        <v>0.0</v>
      </c>
      <c r="F2719" s="8" t="s">
        <v>1312</v>
      </c>
      <c r="G2719" s="8" t="s">
        <v>300</v>
      </c>
      <c r="H2719" s="15"/>
      <c r="I2719" s="8"/>
      <c r="J2719" s="16"/>
      <c r="K2719" s="21"/>
      <c r="L2719" s="21"/>
      <c r="M2719" s="21"/>
      <c r="N2719" s="18"/>
      <c r="O2719" s="13"/>
      <c r="P2719" s="15"/>
      <c r="Q2719" s="15"/>
      <c r="R2719" s="15"/>
      <c r="S2719" s="15"/>
      <c r="T2719" s="15"/>
      <c r="U2719" s="15"/>
    </row>
    <row r="2720" hidden="1">
      <c r="A2720" s="15" t="str">
        <f t="shared" ref="A2720:A2721" si="443">if(OR(G2720="Secondary Relay",G2720="Prime Relay"),F2720,join("",if(B2720="East Rim","E",if(B2720="South Rim","S",if(B2720="West Rim","W","N"))),C2720,D2720,":",E2720,if(F2720="S","",F2720)))</f>
        <v>S33:1a</v>
      </c>
      <c r="B2720" s="15" t="s">
        <v>1086</v>
      </c>
      <c r="C2720" s="15">
        <v>3.0</v>
      </c>
      <c r="D2720" s="15">
        <v>3.0</v>
      </c>
      <c r="E2720" s="15">
        <v>1.0</v>
      </c>
      <c r="F2720" s="8" t="s">
        <v>6</v>
      </c>
      <c r="G2720" s="8" t="s">
        <v>23</v>
      </c>
      <c r="H2720" t="s">
        <v>278</v>
      </c>
      <c r="I2720" t="s">
        <v>624</v>
      </c>
      <c r="J2720" s="16">
        <v>1.0</v>
      </c>
      <c r="K2720" s="21">
        <v>182.0</v>
      </c>
      <c r="L2720" s="21">
        <v>-173.0</v>
      </c>
      <c r="M2720" s="21">
        <v>6.0</v>
      </c>
      <c r="N2720" s="18" t="s">
        <v>26</v>
      </c>
      <c r="O2720" s="13" t="s">
        <v>1313</v>
      </c>
      <c r="P2720" s="5" t="s">
        <v>57</v>
      </c>
      <c r="Q2720" s="5" t="s">
        <v>276</v>
      </c>
      <c r="R2720" s="5" t="s">
        <v>57</v>
      </c>
      <c r="S2720" s="5" t="s">
        <v>47</v>
      </c>
      <c r="T2720" s="5" t="s">
        <v>37</v>
      </c>
      <c r="U2720" s="5" t="s">
        <v>26</v>
      </c>
    </row>
    <row r="2721" hidden="1">
      <c r="A2721" s="15" t="str">
        <f t="shared" si="443"/>
        <v>S33:1b</v>
      </c>
      <c r="B2721" s="15" t="s">
        <v>1086</v>
      </c>
      <c r="C2721" s="15">
        <v>3.0</v>
      </c>
      <c r="D2721" s="15">
        <v>3.0</v>
      </c>
      <c r="E2721" s="15">
        <v>1.0</v>
      </c>
      <c r="F2721" s="8" t="s">
        <v>7</v>
      </c>
      <c r="G2721" s="15" t="s">
        <v>24</v>
      </c>
      <c r="H2721" t="s">
        <v>87</v>
      </c>
      <c r="I2721" t="s">
        <v>1176</v>
      </c>
      <c r="J2721" s="16">
        <v>1.0</v>
      </c>
      <c r="K2721" s="21">
        <v>16.0</v>
      </c>
      <c r="L2721" s="21">
        <v>-10.0</v>
      </c>
      <c r="M2721" s="21">
        <v>5.0</v>
      </c>
      <c r="N2721" s="18">
        <v>0.64</v>
      </c>
      <c r="O2721" s="13" t="s">
        <v>290</v>
      </c>
      <c r="P2721" s="5" t="s">
        <v>47</v>
      </c>
      <c r="Q2721" s="5" t="s">
        <v>276</v>
      </c>
      <c r="R2721" s="5" t="s">
        <v>57</v>
      </c>
      <c r="S2721" s="5" t="s">
        <v>37</v>
      </c>
      <c r="T2721" s="5" t="s">
        <v>47</v>
      </c>
      <c r="U2721" s="5" t="s">
        <v>37</v>
      </c>
    </row>
    <row r="2722" hidden="1">
      <c r="A2722" s="15" t="str">
        <f>if(OR(G2722="Secondary Relay",G2722="Prime Relay",G2722="Citadel Class Relay"),F2722,join("",if(B2722="East Rim","E",if(B2722="South Rim","S",if(B2722="West Rim","W","N"))),C2722,D2722,":",E2722,if(F2722="S","",F2722)))</f>
        <v>S33:1</v>
      </c>
      <c r="B2722" s="15" t="s">
        <v>1086</v>
      </c>
      <c r="C2722" s="15">
        <v>3.0</v>
      </c>
      <c r="D2722" s="15">
        <v>3.0</v>
      </c>
      <c r="E2722" s="15">
        <v>1.0</v>
      </c>
      <c r="F2722" s="8" t="s">
        <v>302</v>
      </c>
      <c r="G2722" s="8" t="s">
        <v>303</v>
      </c>
      <c r="H2722" s="15" t="s">
        <v>278</v>
      </c>
      <c r="I2722" s="8" t="s">
        <v>321</v>
      </c>
      <c r="J2722" s="16"/>
      <c r="K2722" s="21"/>
      <c r="L2722" s="21"/>
      <c r="M2722" s="21"/>
      <c r="N2722" s="18"/>
      <c r="O2722" s="13"/>
      <c r="P2722" s="5" t="s">
        <v>57</v>
      </c>
      <c r="Q2722" s="5" t="s">
        <v>57</v>
      </c>
      <c r="R2722" s="5" t="s">
        <v>276</v>
      </c>
      <c r="S2722" s="5" t="s">
        <v>311</v>
      </c>
      <c r="T2722" s="5" t="s">
        <v>26</v>
      </c>
      <c r="U2722" s="5" t="s">
        <v>37</v>
      </c>
    </row>
    <row r="2723" hidden="1">
      <c r="A2723" s="15" t="str">
        <f t="shared" ref="A2723:A2728" si="444">if(OR(G2723="Secondary Relay",G2723="Prime Relay"),F2723,join("",if(B2723="East Rim","E",if(B2723="South Rim","S",if(B2723="West Rim","W","N"))),C2723,D2723,":",E2723,if(F2723="S","",F2723)))</f>
        <v>S33:2a</v>
      </c>
      <c r="B2723" s="15" t="s">
        <v>1086</v>
      </c>
      <c r="C2723" s="15">
        <v>3.0</v>
      </c>
      <c r="D2723" s="15">
        <v>3.0</v>
      </c>
      <c r="E2723" s="15">
        <v>2.0</v>
      </c>
      <c r="F2723" s="8" t="s">
        <v>6</v>
      </c>
      <c r="G2723" s="8" t="s">
        <v>23</v>
      </c>
      <c r="H2723" t="s">
        <v>291</v>
      </c>
      <c r="I2723" t="s">
        <v>1314</v>
      </c>
      <c r="J2723" s="16">
        <v>1.0</v>
      </c>
      <c r="K2723" s="21">
        <v>896.0</v>
      </c>
      <c r="L2723" s="21">
        <v>727.0</v>
      </c>
      <c r="M2723" s="21">
        <v>814.0</v>
      </c>
      <c r="N2723" s="18" t="s">
        <v>26</v>
      </c>
      <c r="O2723" s="13" t="s">
        <v>284</v>
      </c>
      <c r="P2723" s="5" t="s">
        <v>57</v>
      </c>
      <c r="Q2723" s="5" t="s">
        <v>311</v>
      </c>
      <c r="R2723" s="5" t="s">
        <v>57</v>
      </c>
      <c r="S2723" s="5" t="s">
        <v>37</v>
      </c>
      <c r="T2723" s="5" t="s">
        <v>311</v>
      </c>
      <c r="U2723" s="5" t="s">
        <v>26</v>
      </c>
    </row>
    <row r="2724" hidden="1">
      <c r="A2724" s="15" t="str">
        <f t="shared" si="444"/>
        <v>S33:2b</v>
      </c>
      <c r="B2724" s="15" t="s">
        <v>1086</v>
      </c>
      <c r="C2724" s="15">
        <v>3.0</v>
      </c>
      <c r="D2724" s="15">
        <v>3.0</v>
      </c>
      <c r="E2724" s="15">
        <v>2.0</v>
      </c>
      <c r="F2724" s="8" t="s">
        <v>7</v>
      </c>
      <c r="G2724" s="8" t="s">
        <v>23</v>
      </c>
      <c r="H2724" t="s">
        <v>93</v>
      </c>
      <c r="I2724" t="s">
        <v>334</v>
      </c>
      <c r="J2724" s="16">
        <v>1.0</v>
      </c>
      <c r="K2724" s="21">
        <v>366.0</v>
      </c>
      <c r="L2724" s="21">
        <v>332.0</v>
      </c>
      <c r="M2724" s="21">
        <v>348.0</v>
      </c>
      <c r="N2724" s="18" t="s">
        <v>26</v>
      </c>
      <c r="O2724" s="13" t="s">
        <v>287</v>
      </c>
      <c r="P2724" s="5" t="s">
        <v>57</v>
      </c>
      <c r="Q2724" s="5" t="s">
        <v>57</v>
      </c>
      <c r="R2724" s="5" t="s">
        <v>26</v>
      </c>
      <c r="S2724" s="5" t="s">
        <v>47</v>
      </c>
      <c r="T2724" s="5" t="s">
        <v>37</v>
      </c>
      <c r="U2724" s="5" t="s">
        <v>26</v>
      </c>
    </row>
    <row r="2725" hidden="1">
      <c r="A2725" s="15" t="str">
        <f t="shared" si="444"/>
        <v>S33:2c</v>
      </c>
      <c r="B2725" s="15" t="s">
        <v>1086</v>
      </c>
      <c r="C2725" s="15">
        <v>3.0</v>
      </c>
      <c r="D2725" s="15">
        <v>3.0</v>
      </c>
      <c r="E2725" s="15">
        <v>2.0</v>
      </c>
      <c r="F2725" s="8" t="s">
        <v>8</v>
      </c>
      <c r="G2725" s="8" t="s">
        <v>23</v>
      </c>
      <c r="H2725" t="s">
        <v>93</v>
      </c>
      <c r="I2725" t="s">
        <v>1315</v>
      </c>
      <c r="J2725" s="16">
        <v>1.0</v>
      </c>
      <c r="K2725" s="21">
        <v>119.0</v>
      </c>
      <c r="L2725" s="21">
        <v>60.0</v>
      </c>
      <c r="M2725" s="21">
        <v>91.0</v>
      </c>
      <c r="N2725" s="18">
        <v>0.29</v>
      </c>
      <c r="O2725" s="13" t="s">
        <v>354</v>
      </c>
      <c r="P2725" s="5" t="s">
        <v>57</v>
      </c>
      <c r="Q2725" s="5" t="s">
        <v>276</v>
      </c>
      <c r="R2725" s="5" t="s">
        <v>57</v>
      </c>
      <c r="S2725" s="5" t="s">
        <v>26</v>
      </c>
      <c r="T2725" s="5" t="s">
        <v>37</v>
      </c>
      <c r="U2725" s="5" t="s">
        <v>26</v>
      </c>
    </row>
    <row r="2726" hidden="1">
      <c r="A2726" s="15" t="str">
        <f t="shared" si="444"/>
        <v>S33:2d</v>
      </c>
      <c r="B2726" s="15" t="s">
        <v>1086</v>
      </c>
      <c r="C2726" s="15">
        <v>3.0</v>
      </c>
      <c r="D2726" s="15">
        <v>3.0</v>
      </c>
      <c r="E2726" s="15">
        <v>2.0</v>
      </c>
      <c r="F2726" s="8" t="s">
        <v>9</v>
      </c>
      <c r="G2726" s="8" t="s">
        <v>24</v>
      </c>
      <c r="H2726" t="s">
        <v>87</v>
      </c>
      <c r="I2726" t="s">
        <v>1093</v>
      </c>
      <c r="J2726" s="16">
        <v>1.0</v>
      </c>
      <c r="K2726" s="21">
        <v>6.0</v>
      </c>
      <c r="L2726" s="21">
        <v>-6.0</v>
      </c>
      <c r="M2726" s="21">
        <v>2.0</v>
      </c>
      <c r="N2726" s="18">
        <v>0.91</v>
      </c>
      <c r="O2726" s="13" t="s">
        <v>336</v>
      </c>
      <c r="P2726" s="5" t="s">
        <v>57</v>
      </c>
      <c r="Q2726" s="5" t="s">
        <v>276</v>
      </c>
      <c r="R2726" s="5" t="s">
        <v>57</v>
      </c>
      <c r="S2726" s="5" t="s">
        <v>47</v>
      </c>
      <c r="T2726" s="5" t="s">
        <v>26</v>
      </c>
      <c r="U2726" s="5" t="s">
        <v>26</v>
      </c>
    </row>
    <row r="2727" hidden="1">
      <c r="A2727" s="15" t="str">
        <f t="shared" si="444"/>
        <v>S33:2e</v>
      </c>
      <c r="B2727" s="15" t="s">
        <v>1086</v>
      </c>
      <c r="C2727" s="15">
        <v>3.0</v>
      </c>
      <c r="D2727" s="15">
        <v>3.0</v>
      </c>
      <c r="E2727" s="15">
        <v>2.0</v>
      </c>
      <c r="F2727" s="8" t="s">
        <v>10</v>
      </c>
      <c r="G2727" s="8" t="s">
        <v>22</v>
      </c>
      <c r="H2727" t="s">
        <v>93</v>
      </c>
      <c r="I2727" t="s">
        <v>1316</v>
      </c>
      <c r="J2727" s="16">
        <v>3.0</v>
      </c>
      <c r="K2727" s="21">
        <v>-113.0</v>
      </c>
      <c r="L2727" s="21">
        <v>-147.0</v>
      </c>
      <c r="M2727" s="21">
        <v>-128.0</v>
      </c>
      <c r="N2727" s="18" t="s">
        <v>26</v>
      </c>
      <c r="O2727" s="13" t="s">
        <v>386</v>
      </c>
      <c r="P2727" s="5" t="s">
        <v>37</v>
      </c>
      <c r="Q2727" s="5" t="s">
        <v>311</v>
      </c>
      <c r="R2727" s="5" t="s">
        <v>37</v>
      </c>
      <c r="S2727" s="5" t="s">
        <v>47</v>
      </c>
      <c r="T2727" s="5" t="s">
        <v>26</v>
      </c>
      <c r="U2727" s="5" t="s">
        <v>26</v>
      </c>
    </row>
    <row r="2728" hidden="1">
      <c r="A2728" s="15" t="str">
        <f t="shared" si="444"/>
        <v>S33:2f</v>
      </c>
      <c r="B2728" s="15" t="s">
        <v>1086</v>
      </c>
      <c r="C2728" s="15">
        <v>3.0</v>
      </c>
      <c r="D2728" s="15">
        <v>3.0</v>
      </c>
      <c r="E2728" s="15">
        <v>2.0</v>
      </c>
      <c r="F2728" s="8" t="s">
        <v>11</v>
      </c>
      <c r="G2728" s="8" t="s">
        <v>22</v>
      </c>
      <c r="H2728" t="s">
        <v>93</v>
      </c>
      <c r="I2728" t="s">
        <v>1044</v>
      </c>
      <c r="J2728" s="16">
        <v>18.0</v>
      </c>
      <c r="K2728" s="21">
        <v>-123.0</v>
      </c>
      <c r="L2728" s="21">
        <v>-140.0</v>
      </c>
      <c r="M2728" s="21">
        <v>-130.0</v>
      </c>
      <c r="N2728" s="18" t="s">
        <v>26</v>
      </c>
      <c r="O2728" s="13" t="s">
        <v>313</v>
      </c>
      <c r="P2728" s="5" t="s">
        <v>47</v>
      </c>
      <c r="Q2728" s="5" t="s">
        <v>57</v>
      </c>
      <c r="R2728" s="5" t="s">
        <v>57</v>
      </c>
      <c r="S2728" s="5" t="s">
        <v>26</v>
      </c>
      <c r="T2728" s="5" t="s">
        <v>47</v>
      </c>
      <c r="U2728" s="5" t="s">
        <v>26</v>
      </c>
    </row>
    <row r="2729" hidden="1">
      <c r="A2729" s="15" t="str">
        <f>if(OR(G2729="Secondary Relay",G2729="Prime Relay",G2729="Citadel Class Relay"),F2729,join("",if(B2729="East Rim","E",if(B2729="South Rim","S",if(B2729="West Rim","W","N"))),C2729,D2729,":",E2729,if(F2729="S","",F2729)))</f>
        <v>S33:2</v>
      </c>
      <c r="B2729" s="15" t="s">
        <v>1086</v>
      </c>
      <c r="C2729" s="15">
        <v>3.0</v>
      </c>
      <c r="D2729" s="15">
        <v>3.0</v>
      </c>
      <c r="E2729" s="15">
        <v>2.0</v>
      </c>
      <c r="F2729" s="8" t="s">
        <v>302</v>
      </c>
      <c r="G2729" s="8" t="s">
        <v>303</v>
      </c>
      <c r="H2729" s="15" t="s">
        <v>443</v>
      </c>
      <c r="I2729" s="8" t="s">
        <v>1184</v>
      </c>
      <c r="J2729" s="16"/>
      <c r="K2729" s="21"/>
      <c r="L2729" s="21"/>
      <c r="M2729" s="21"/>
      <c r="N2729" s="18"/>
      <c r="O2729" s="13"/>
      <c r="P2729" s="5" t="s">
        <v>311</v>
      </c>
      <c r="Q2729" s="5" t="s">
        <v>37</v>
      </c>
      <c r="R2729" s="5" t="s">
        <v>57</v>
      </c>
      <c r="S2729" s="5" t="s">
        <v>276</v>
      </c>
      <c r="T2729" s="5" t="s">
        <v>26</v>
      </c>
      <c r="U2729" s="5" t="s">
        <v>57</v>
      </c>
    </row>
    <row r="2730" hidden="1">
      <c r="A2730" s="15" t="str">
        <f t="shared" ref="A2730:A2734" si="445">if(OR(G2730="Secondary Relay",G2730="Prime Relay"),F2730,join("",if(B2730="East Rim","E",if(B2730="South Rim","S",if(B2730="West Rim","W","N"))),C2730,D2730,":",E2730,if(F2730="S","",F2730)))</f>
        <v>S33:3a</v>
      </c>
      <c r="B2730" s="15" t="s">
        <v>1086</v>
      </c>
      <c r="C2730" s="15">
        <v>3.0</v>
      </c>
      <c r="D2730" s="15">
        <v>3.0</v>
      </c>
      <c r="E2730" s="15">
        <v>3.0</v>
      </c>
      <c r="F2730" s="8" t="s">
        <v>6</v>
      </c>
      <c r="G2730" s="8" t="s">
        <v>23</v>
      </c>
      <c r="H2730" t="s">
        <v>93</v>
      </c>
      <c r="I2730" t="s">
        <v>596</v>
      </c>
      <c r="J2730" s="16">
        <v>1.0</v>
      </c>
      <c r="K2730" s="21">
        <v>1047.0</v>
      </c>
      <c r="L2730" s="21">
        <v>83.0</v>
      </c>
      <c r="M2730" s="21">
        <v>563.0</v>
      </c>
      <c r="N2730" s="18" t="s">
        <v>26</v>
      </c>
      <c r="O2730" s="13" t="s">
        <v>1139</v>
      </c>
      <c r="P2730" s="5" t="s">
        <v>57</v>
      </c>
      <c r="Q2730" s="5" t="s">
        <v>57</v>
      </c>
      <c r="R2730" s="5" t="s">
        <v>276</v>
      </c>
      <c r="S2730" s="5" t="s">
        <v>26</v>
      </c>
      <c r="T2730" s="5" t="s">
        <v>37</v>
      </c>
      <c r="U2730" s="5" t="s">
        <v>26</v>
      </c>
    </row>
    <row r="2731" hidden="1">
      <c r="A2731" s="15" t="str">
        <f t="shared" si="445"/>
        <v>S33:3b</v>
      </c>
      <c r="B2731" s="15" t="s">
        <v>1086</v>
      </c>
      <c r="C2731" s="15">
        <v>3.0</v>
      </c>
      <c r="D2731" s="15">
        <v>3.0</v>
      </c>
      <c r="E2731" s="15">
        <v>3.0</v>
      </c>
      <c r="F2731" s="8" t="s">
        <v>7</v>
      </c>
      <c r="G2731" s="8" t="s">
        <v>22</v>
      </c>
      <c r="H2731" t="s">
        <v>90</v>
      </c>
      <c r="I2731" t="s">
        <v>660</v>
      </c>
      <c r="J2731" s="16">
        <v>10.0</v>
      </c>
      <c r="K2731" s="21">
        <v>-33.0</v>
      </c>
      <c r="L2731" s="21">
        <v>-45.0</v>
      </c>
      <c r="M2731" s="21">
        <v>-37.0</v>
      </c>
      <c r="N2731" s="18" t="s">
        <v>26</v>
      </c>
      <c r="O2731" s="13" t="s">
        <v>287</v>
      </c>
      <c r="P2731" s="5" t="s">
        <v>57</v>
      </c>
      <c r="Q2731" s="5" t="s">
        <v>276</v>
      </c>
      <c r="R2731" s="5" t="s">
        <v>57</v>
      </c>
      <c r="S2731" s="5" t="s">
        <v>26</v>
      </c>
      <c r="T2731" s="5" t="s">
        <v>276</v>
      </c>
      <c r="U2731" s="5" t="s">
        <v>26</v>
      </c>
    </row>
    <row r="2732" hidden="1">
      <c r="A2732" s="15" t="str">
        <f t="shared" si="445"/>
        <v>S33:3c</v>
      </c>
      <c r="B2732" s="15" t="s">
        <v>1086</v>
      </c>
      <c r="C2732" s="15">
        <v>3.0</v>
      </c>
      <c r="D2732" s="15">
        <v>3.0</v>
      </c>
      <c r="E2732" s="15">
        <v>3.0</v>
      </c>
      <c r="F2732" s="8" t="s">
        <v>8</v>
      </c>
      <c r="G2732" s="8" t="s">
        <v>22</v>
      </c>
      <c r="H2732" t="s">
        <v>92</v>
      </c>
      <c r="I2732" t="s">
        <v>274</v>
      </c>
      <c r="J2732" s="16">
        <v>3.0</v>
      </c>
      <c r="K2732" s="21">
        <v>-90.0</v>
      </c>
      <c r="L2732" s="21">
        <v>-118.0</v>
      </c>
      <c r="M2732" s="21">
        <v>-102.0</v>
      </c>
      <c r="N2732" s="18" t="s">
        <v>26</v>
      </c>
      <c r="O2732" s="13" t="s">
        <v>293</v>
      </c>
      <c r="P2732" s="5" t="s">
        <v>57</v>
      </c>
      <c r="Q2732" s="5" t="s">
        <v>57</v>
      </c>
      <c r="R2732" s="5" t="s">
        <v>57</v>
      </c>
      <c r="S2732" s="5" t="s">
        <v>57</v>
      </c>
      <c r="T2732" s="5" t="s">
        <v>47</v>
      </c>
      <c r="U2732" s="5" t="s">
        <v>37</v>
      </c>
    </row>
    <row r="2733" hidden="1">
      <c r="A2733" s="15" t="str">
        <f t="shared" si="445"/>
        <v>S33:3d</v>
      </c>
      <c r="B2733" s="15" t="s">
        <v>1086</v>
      </c>
      <c r="C2733" s="15">
        <v>3.0</v>
      </c>
      <c r="D2733" s="15">
        <v>3.0</v>
      </c>
      <c r="E2733" s="15">
        <v>3.0</v>
      </c>
      <c r="F2733" s="8" t="s">
        <v>9</v>
      </c>
      <c r="G2733" s="8" t="s">
        <v>22</v>
      </c>
      <c r="H2733" t="s">
        <v>92</v>
      </c>
      <c r="I2733" t="s">
        <v>456</v>
      </c>
      <c r="J2733" s="16">
        <v>1.0</v>
      </c>
      <c r="K2733" s="21">
        <v>-213.0</v>
      </c>
      <c r="L2733" s="21">
        <v>-248.0</v>
      </c>
      <c r="M2733" s="21">
        <v>-232.0</v>
      </c>
      <c r="N2733" s="18" t="s">
        <v>26</v>
      </c>
      <c r="O2733" s="13" t="s">
        <v>284</v>
      </c>
      <c r="P2733" s="5" t="s">
        <v>57</v>
      </c>
      <c r="Q2733" s="5" t="s">
        <v>311</v>
      </c>
      <c r="R2733" s="5" t="s">
        <v>47</v>
      </c>
      <c r="S2733" s="5" t="s">
        <v>26</v>
      </c>
      <c r="T2733" s="5" t="s">
        <v>57</v>
      </c>
      <c r="U2733" s="5" t="s">
        <v>26</v>
      </c>
    </row>
    <row r="2734" hidden="1">
      <c r="A2734" s="15" t="str">
        <f t="shared" si="445"/>
        <v>S33:3e</v>
      </c>
      <c r="B2734" s="15" t="s">
        <v>1086</v>
      </c>
      <c r="C2734" s="15">
        <v>3.0</v>
      </c>
      <c r="D2734" s="15">
        <v>3.0</v>
      </c>
      <c r="E2734" s="15">
        <v>3.0</v>
      </c>
      <c r="F2734" s="8" t="s">
        <v>10</v>
      </c>
      <c r="G2734" s="8" t="s">
        <v>22</v>
      </c>
      <c r="H2734" t="s">
        <v>91</v>
      </c>
      <c r="I2734" t="s">
        <v>1317</v>
      </c>
      <c r="J2734" s="16">
        <v>11.0</v>
      </c>
      <c r="K2734" s="21">
        <v>-222.0</v>
      </c>
      <c r="L2734" s="21">
        <v>-248.0</v>
      </c>
      <c r="M2734" s="21">
        <v>-234.0</v>
      </c>
      <c r="N2734" s="18" t="s">
        <v>26</v>
      </c>
      <c r="O2734" s="13" t="s">
        <v>417</v>
      </c>
      <c r="P2734" s="5" t="s">
        <v>47</v>
      </c>
      <c r="Q2734" s="5" t="s">
        <v>276</v>
      </c>
      <c r="R2734" s="5" t="s">
        <v>57</v>
      </c>
      <c r="S2734" s="5" t="s">
        <v>37</v>
      </c>
      <c r="T2734" s="5" t="s">
        <v>26</v>
      </c>
      <c r="U2734" s="5" t="s">
        <v>26</v>
      </c>
    </row>
    <row r="2735" hidden="1">
      <c r="A2735" s="15" t="str">
        <f>if(OR(G2735="Secondary Relay",G2735="Prime Relay",G2735="Citadel Class Relay"),F2735,join("",if(B2735="East Rim","E",if(B2735="South Rim","S",if(B2735="West Rim","W","N"))),C2735,D2735,":",E2735,if(F2735="S","",F2735)))</f>
        <v>S33:3</v>
      </c>
      <c r="B2735" s="15" t="s">
        <v>1086</v>
      </c>
      <c r="C2735" s="15">
        <v>3.0</v>
      </c>
      <c r="D2735" s="15">
        <v>3.0</v>
      </c>
      <c r="E2735" s="15">
        <v>3.0</v>
      </c>
      <c r="F2735" s="8" t="s">
        <v>302</v>
      </c>
      <c r="G2735" s="8" t="s">
        <v>303</v>
      </c>
      <c r="H2735" s="15" t="s">
        <v>278</v>
      </c>
      <c r="I2735" s="8" t="s">
        <v>330</v>
      </c>
      <c r="J2735" s="16"/>
      <c r="K2735" s="21"/>
      <c r="L2735" s="21"/>
      <c r="M2735" s="21"/>
      <c r="N2735" s="18"/>
      <c r="O2735" s="13"/>
      <c r="P2735" s="5" t="s">
        <v>57</v>
      </c>
      <c r="Q2735" s="5" t="s">
        <v>57</v>
      </c>
      <c r="R2735" s="5" t="s">
        <v>276</v>
      </c>
      <c r="S2735" s="5" t="s">
        <v>26</v>
      </c>
      <c r="T2735" s="5" t="s">
        <v>26</v>
      </c>
      <c r="U2735" s="5" t="s">
        <v>47</v>
      </c>
    </row>
    <row r="2736" hidden="1">
      <c r="A2736" s="15" t="str">
        <f t="shared" ref="A2736:A2742" si="446">if(OR(G2736="Secondary Relay",G2736="Prime Relay"),F2736,join("",if(B2736="East Rim","E",if(B2736="South Rim","S",if(B2736="West Rim","W","N"))),C2736,D2736,":",E2736,if(F2736="S","",F2736)))</f>
        <v>S33:4a</v>
      </c>
      <c r="B2736" s="15" t="s">
        <v>1086</v>
      </c>
      <c r="C2736" s="15">
        <v>3.0</v>
      </c>
      <c r="D2736" s="15">
        <v>3.0</v>
      </c>
      <c r="E2736" s="15">
        <v>4.0</v>
      </c>
      <c r="F2736" s="8" t="s">
        <v>6</v>
      </c>
      <c r="G2736" s="8" t="s">
        <v>23</v>
      </c>
      <c r="H2736" t="s">
        <v>88</v>
      </c>
      <c r="I2736" t="s">
        <v>560</v>
      </c>
      <c r="J2736" s="16">
        <v>2.0</v>
      </c>
      <c r="K2736" s="21">
        <v>1671.0</v>
      </c>
      <c r="L2736" s="21">
        <v>714.0</v>
      </c>
      <c r="M2736" s="21">
        <v>1192.0</v>
      </c>
      <c r="N2736" s="18" t="s">
        <v>26</v>
      </c>
      <c r="O2736" s="13" t="s">
        <v>1318</v>
      </c>
      <c r="P2736" s="5" t="s">
        <v>57</v>
      </c>
      <c r="Q2736" s="5" t="s">
        <v>57</v>
      </c>
      <c r="R2736" s="5" t="s">
        <v>57</v>
      </c>
      <c r="S2736" s="5" t="s">
        <v>37</v>
      </c>
      <c r="T2736" s="5" t="s">
        <v>47</v>
      </c>
      <c r="U2736" s="5" t="s">
        <v>26</v>
      </c>
    </row>
    <row r="2737" hidden="1">
      <c r="A2737" s="15" t="str">
        <f t="shared" si="446"/>
        <v>S33:4b</v>
      </c>
      <c r="B2737" s="15" t="s">
        <v>1086</v>
      </c>
      <c r="C2737" s="15">
        <v>3.0</v>
      </c>
      <c r="D2737" s="15">
        <v>3.0</v>
      </c>
      <c r="E2737" s="15">
        <v>4.0</v>
      </c>
      <c r="F2737" s="8" t="s">
        <v>7</v>
      </c>
      <c r="G2737" s="8" t="s">
        <v>23</v>
      </c>
      <c r="H2737" t="s">
        <v>93</v>
      </c>
      <c r="I2737" t="s">
        <v>630</v>
      </c>
      <c r="J2737" s="16">
        <v>2.0</v>
      </c>
      <c r="K2737" s="21">
        <v>1067.0</v>
      </c>
      <c r="L2737" s="21">
        <v>870.0</v>
      </c>
      <c r="M2737" s="21">
        <v>968.0</v>
      </c>
      <c r="N2737" s="18" t="s">
        <v>26</v>
      </c>
      <c r="O2737" s="13" t="s">
        <v>1319</v>
      </c>
      <c r="P2737" s="5" t="s">
        <v>57</v>
      </c>
      <c r="Q2737" s="5" t="s">
        <v>276</v>
      </c>
      <c r="R2737" s="5" t="s">
        <v>57</v>
      </c>
      <c r="S2737" s="5" t="s">
        <v>37</v>
      </c>
      <c r="T2737" s="5" t="s">
        <v>47</v>
      </c>
      <c r="U2737" s="5" t="s">
        <v>26</v>
      </c>
    </row>
    <row r="2738" hidden="1">
      <c r="A2738" s="15" t="str">
        <f t="shared" si="446"/>
        <v>S33:4c</v>
      </c>
      <c r="B2738" s="15" t="s">
        <v>1086</v>
      </c>
      <c r="C2738" s="15">
        <v>3.0</v>
      </c>
      <c r="D2738" s="15">
        <v>3.0</v>
      </c>
      <c r="E2738" s="15">
        <v>4.0</v>
      </c>
      <c r="F2738" s="8" t="s">
        <v>8</v>
      </c>
      <c r="G2738" s="8" t="s">
        <v>23</v>
      </c>
      <c r="H2738" t="s">
        <v>291</v>
      </c>
      <c r="I2738" t="s">
        <v>1117</v>
      </c>
      <c r="J2738" s="16">
        <v>0.0</v>
      </c>
      <c r="K2738" s="21">
        <v>103.0</v>
      </c>
      <c r="L2738" s="21">
        <v>73.0</v>
      </c>
      <c r="M2738" s="21">
        <v>88.0</v>
      </c>
      <c r="N2738" s="18" t="s">
        <v>26</v>
      </c>
      <c r="O2738" s="13" t="s">
        <v>290</v>
      </c>
      <c r="P2738" s="5" t="s">
        <v>57</v>
      </c>
      <c r="Q2738" s="5" t="s">
        <v>276</v>
      </c>
      <c r="R2738" s="5" t="s">
        <v>311</v>
      </c>
      <c r="S2738" s="5" t="s">
        <v>26</v>
      </c>
      <c r="T2738" s="5" t="s">
        <v>26</v>
      </c>
      <c r="U2738" s="5" t="s">
        <v>276</v>
      </c>
    </row>
    <row r="2739" hidden="1">
      <c r="A2739" s="15" t="str">
        <f t="shared" si="446"/>
        <v>S33:4d</v>
      </c>
      <c r="B2739" s="15" t="s">
        <v>1086</v>
      </c>
      <c r="C2739" s="15">
        <v>3.0</v>
      </c>
      <c r="D2739" s="15">
        <v>3.0</v>
      </c>
      <c r="E2739" s="15">
        <v>4.0</v>
      </c>
      <c r="F2739" s="8" t="s">
        <v>9</v>
      </c>
      <c r="G2739" s="8" t="s">
        <v>24</v>
      </c>
      <c r="H2739" t="s">
        <v>87</v>
      </c>
      <c r="I2739" t="s">
        <v>489</v>
      </c>
      <c r="J2739" s="16">
        <v>1.0</v>
      </c>
      <c r="K2739" s="21">
        <v>24.0</v>
      </c>
      <c r="L2739" s="21">
        <v>-9.0</v>
      </c>
      <c r="M2739" s="21">
        <v>9.0</v>
      </c>
      <c r="N2739" s="18">
        <v>0.59</v>
      </c>
      <c r="O2739" s="13" t="s">
        <v>313</v>
      </c>
      <c r="P2739" s="5" t="s">
        <v>57</v>
      </c>
      <c r="Q2739" s="5" t="s">
        <v>26</v>
      </c>
      <c r="R2739" s="5" t="s">
        <v>276</v>
      </c>
      <c r="S2739" s="5" t="s">
        <v>26</v>
      </c>
      <c r="T2739" s="5" t="s">
        <v>26</v>
      </c>
      <c r="U2739" s="5" t="s">
        <v>26</v>
      </c>
    </row>
    <row r="2740" hidden="1">
      <c r="A2740" s="15" t="str">
        <f t="shared" si="446"/>
        <v>S33:4e</v>
      </c>
      <c r="B2740" s="15" t="s">
        <v>1086</v>
      </c>
      <c r="C2740" s="15">
        <v>3.0</v>
      </c>
      <c r="D2740" s="15">
        <v>3.0</v>
      </c>
      <c r="E2740" s="15">
        <v>4.0</v>
      </c>
      <c r="F2740" s="8" t="s">
        <v>10</v>
      </c>
      <c r="G2740" s="8" t="s">
        <v>22</v>
      </c>
      <c r="H2740" t="s">
        <v>91</v>
      </c>
      <c r="I2740" t="s">
        <v>1190</v>
      </c>
      <c r="J2740" s="16">
        <v>15.0</v>
      </c>
      <c r="K2740" s="21">
        <v>-35.0</v>
      </c>
      <c r="L2740" s="21">
        <v>-85.0</v>
      </c>
      <c r="M2740" s="21">
        <v>-58.0</v>
      </c>
      <c r="N2740" s="18" t="s">
        <v>26</v>
      </c>
      <c r="O2740" s="13" t="s">
        <v>290</v>
      </c>
      <c r="P2740" s="5" t="s">
        <v>57</v>
      </c>
      <c r="Q2740" s="5" t="s">
        <v>276</v>
      </c>
      <c r="R2740" s="5" t="s">
        <v>276</v>
      </c>
      <c r="S2740" s="5" t="s">
        <v>37</v>
      </c>
      <c r="T2740" s="5" t="s">
        <v>276</v>
      </c>
      <c r="U2740" s="5" t="s">
        <v>26</v>
      </c>
    </row>
    <row r="2741" hidden="1">
      <c r="A2741" s="15" t="str">
        <f t="shared" si="446"/>
        <v>S33:4f</v>
      </c>
      <c r="B2741" s="15" t="s">
        <v>1086</v>
      </c>
      <c r="C2741" s="15">
        <v>3.0</v>
      </c>
      <c r="D2741" s="15">
        <v>3.0</v>
      </c>
      <c r="E2741" s="15">
        <v>4.0</v>
      </c>
      <c r="F2741" s="8" t="s">
        <v>11</v>
      </c>
      <c r="G2741" s="8" t="s">
        <v>22</v>
      </c>
      <c r="H2741" t="s">
        <v>91</v>
      </c>
      <c r="I2741" t="s">
        <v>1320</v>
      </c>
      <c r="J2741" s="16">
        <v>25.0</v>
      </c>
      <c r="K2741" s="21">
        <v>-70.0</v>
      </c>
      <c r="L2741" s="21">
        <v>-120.0</v>
      </c>
      <c r="M2741" s="21">
        <v>-96.0</v>
      </c>
      <c r="N2741" s="18" t="s">
        <v>26</v>
      </c>
      <c r="O2741" s="13" t="s">
        <v>275</v>
      </c>
      <c r="P2741" s="5" t="s">
        <v>57</v>
      </c>
      <c r="Q2741" s="5" t="s">
        <v>276</v>
      </c>
      <c r="R2741" s="5" t="s">
        <v>57</v>
      </c>
      <c r="S2741" s="5" t="s">
        <v>26</v>
      </c>
      <c r="T2741" s="5" t="s">
        <v>37</v>
      </c>
      <c r="U2741" s="5" t="s">
        <v>37</v>
      </c>
    </row>
    <row r="2742" hidden="1">
      <c r="A2742" s="15" t="str">
        <f t="shared" si="446"/>
        <v>S33:4g</v>
      </c>
      <c r="B2742" s="15" t="s">
        <v>1086</v>
      </c>
      <c r="C2742" s="15">
        <v>3.0</v>
      </c>
      <c r="D2742" s="15">
        <v>3.0</v>
      </c>
      <c r="E2742" s="15">
        <v>4.0</v>
      </c>
      <c r="F2742" s="8" t="s">
        <v>12</v>
      </c>
      <c r="G2742" s="8" t="s">
        <v>22</v>
      </c>
      <c r="H2742" t="s">
        <v>92</v>
      </c>
      <c r="I2742" t="s">
        <v>385</v>
      </c>
      <c r="J2742" s="16">
        <v>3.0</v>
      </c>
      <c r="K2742" s="21">
        <v>-178.0</v>
      </c>
      <c r="L2742" s="21">
        <v>-199.0</v>
      </c>
      <c r="M2742" s="21">
        <v>-191.0</v>
      </c>
      <c r="N2742" s="18" t="s">
        <v>26</v>
      </c>
      <c r="O2742" s="13" t="s">
        <v>290</v>
      </c>
      <c r="P2742" s="5" t="s">
        <v>57</v>
      </c>
      <c r="Q2742" s="5" t="s">
        <v>311</v>
      </c>
      <c r="R2742" s="5" t="s">
        <v>276</v>
      </c>
      <c r="S2742" s="5" t="s">
        <v>47</v>
      </c>
      <c r="T2742" s="5" t="s">
        <v>26</v>
      </c>
      <c r="U2742" s="5" t="s">
        <v>37</v>
      </c>
    </row>
    <row r="2743" hidden="1">
      <c r="A2743" s="15" t="str">
        <f>if(OR(G2743="Secondary Relay",G2743="Prime Relay",G2743="Citadel Class Relay"),F2743,join("",if(B2743="East Rim","E",if(B2743="South Rim","S",if(B2743="West Rim","W","N"))),C2743,D2743,":",E2743,if(F2743="S","",F2743)))</f>
        <v>S33:4</v>
      </c>
      <c r="B2743" s="15" t="s">
        <v>1086</v>
      </c>
      <c r="C2743" s="15">
        <v>3.0</v>
      </c>
      <c r="D2743" s="15">
        <v>3.0</v>
      </c>
      <c r="E2743" s="15">
        <v>4.0</v>
      </c>
      <c r="F2743" s="8" t="s">
        <v>302</v>
      </c>
      <c r="G2743" s="8" t="s">
        <v>303</v>
      </c>
      <c r="H2743" s="15" t="s">
        <v>278</v>
      </c>
      <c r="I2743" s="8" t="s">
        <v>368</v>
      </c>
      <c r="J2743" s="16"/>
      <c r="K2743" s="21"/>
      <c r="L2743" s="21"/>
      <c r="M2743" s="21"/>
      <c r="N2743" s="18"/>
      <c r="O2743" s="13"/>
      <c r="P2743" s="5" t="s">
        <v>47</v>
      </c>
      <c r="Q2743" s="5" t="s">
        <v>57</v>
      </c>
      <c r="R2743" s="5" t="s">
        <v>47</v>
      </c>
      <c r="S2743" s="5" t="s">
        <v>26</v>
      </c>
      <c r="T2743" s="5" t="s">
        <v>26</v>
      </c>
      <c r="U2743" s="5" t="s">
        <v>26</v>
      </c>
    </row>
    <row r="2744" hidden="1">
      <c r="A2744" s="15" t="str">
        <f t="shared" ref="A2744:A2745" si="447">if(OR(G2744="Secondary Relay",G2744="Prime Relay"),F2744,join("",if(B2744="East Rim","E",if(B2744="South Rim","S",if(B2744="West Rim","W","N"))),C2744,D2744,":",E2744,if(F2744="S","",F2744)))</f>
        <v>S33:5a</v>
      </c>
      <c r="B2744" s="15" t="s">
        <v>1086</v>
      </c>
      <c r="C2744" s="15">
        <v>3.0</v>
      </c>
      <c r="D2744" s="15">
        <v>3.0</v>
      </c>
      <c r="E2744" s="15">
        <v>5.0</v>
      </c>
      <c r="F2744" s="8" t="s">
        <v>6</v>
      </c>
      <c r="G2744" s="8" t="s">
        <v>23</v>
      </c>
      <c r="H2744" t="s">
        <v>278</v>
      </c>
      <c r="I2744" t="s">
        <v>738</v>
      </c>
      <c r="J2744" s="16">
        <v>1.0</v>
      </c>
      <c r="K2744" s="21">
        <v>603.0</v>
      </c>
      <c r="L2744" s="21">
        <v>526.0</v>
      </c>
      <c r="M2744" s="21">
        <v>566.0</v>
      </c>
      <c r="N2744" s="18" t="s">
        <v>26</v>
      </c>
      <c r="O2744" s="13" t="s">
        <v>351</v>
      </c>
      <c r="P2744" s="5" t="s">
        <v>47</v>
      </c>
      <c r="Q2744" s="5" t="s">
        <v>57</v>
      </c>
      <c r="R2744" s="5" t="s">
        <v>47</v>
      </c>
      <c r="S2744" s="5" t="s">
        <v>276</v>
      </c>
      <c r="T2744" s="5" t="s">
        <v>26</v>
      </c>
      <c r="U2744" s="5" t="s">
        <v>37</v>
      </c>
    </row>
    <row r="2745" hidden="1">
      <c r="A2745" s="15" t="str">
        <f t="shared" si="447"/>
        <v>S33:5b</v>
      </c>
      <c r="B2745" s="15" t="s">
        <v>1086</v>
      </c>
      <c r="C2745" s="15">
        <v>3.0</v>
      </c>
      <c r="D2745" s="15">
        <v>3.0</v>
      </c>
      <c r="E2745" s="15">
        <v>5.0</v>
      </c>
      <c r="F2745" s="8" t="s">
        <v>7</v>
      </c>
      <c r="G2745" s="8" t="s">
        <v>23</v>
      </c>
      <c r="H2745" t="s">
        <v>278</v>
      </c>
      <c r="I2745" t="s">
        <v>309</v>
      </c>
      <c r="J2745" s="16">
        <v>0.0</v>
      </c>
      <c r="K2745" s="21">
        <v>48.0</v>
      </c>
      <c r="L2745" s="21">
        <v>-99.0</v>
      </c>
      <c r="M2745" s="21">
        <v>-27.0</v>
      </c>
      <c r="N2745" s="18" t="s">
        <v>26</v>
      </c>
      <c r="O2745" s="13" t="s">
        <v>384</v>
      </c>
      <c r="P2745" s="5" t="s">
        <v>57</v>
      </c>
      <c r="Q2745" s="5" t="s">
        <v>57</v>
      </c>
      <c r="R2745" s="5" t="s">
        <v>57</v>
      </c>
      <c r="S2745" s="5" t="s">
        <v>37</v>
      </c>
      <c r="T2745" s="5" t="s">
        <v>37</v>
      </c>
      <c r="U2745" s="5" t="s">
        <v>26</v>
      </c>
    </row>
    <row r="2746" hidden="1">
      <c r="A2746" s="15" t="str">
        <f>if(OR(G2746="Secondary Relay",G2746="Prime Relay",G2746="Citadel Class Relay"),F2746,join("",if(B2746="East Rim","E",if(B2746="South Rim","S",if(B2746="West Rim","W","N"))),C2746,D2746,":",E2746,if(F2746="S","",F2746)))</f>
        <v>S33:5</v>
      </c>
      <c r="B2746" s="15" t="s">
        <v>1086</v>
      </c>
      <c r="C2746" s="15">
        <v>3.0</v>
      </c>
      <c r="D2746" s="15">
        <v>3.0</v>
      </c>
      <c r="E2746" s="15">
        <v>5.0</v>
      </c>
      <c r="F2746" s="8" t="s">
        <v>302</v>
      </c>
      <c r="G2746" s="8" t="s">
        <v>303</v>
      </c>
      <c r="H2746" s="15" t="s">
        <v>443</v>
      </c>
      <c r="I2746" s="8" t="s">
        <v>1321</v>
      </c>
      <c r="J2746" s="16"/>
      <c r="K2746" s="21"/>
      <c r="L2746" s="21"/>
      <c r="M2746" s="21"/>
      <c r="N2746" s="18"/>
      <c r="O2746" s="13"/>
      <c r="P2746" s="5" t="s">
        <v>311</v>
      </c>
      <c r="Q2746" s="5" t="s">
        <v>311</v>
      </c>
      <c r="R2746" s="5" t="s">
        <v>276</v>
      </c>
      <c r="S2746" s="5" t="s">
        <v>26</v>
      </c>
      <c r="T2746" s="5" t="s">
        <v>37</v>
      </c>
      <c r="U2746" s="5" t="s">
        <v>26</v>
      </c>
    </row>
    <row r="2747" hidden="1">
      <c r="A2747" s="15" t="str">
        <f t="shared" ref="A2747:A2749" si="448">if(OR(G2747="Secondary Relay",G2747="Prime Relay"),F2747,join("",if(B2747="East Rim","E",if(B2747="South Rim","S",if(B2747="West Rim","W","N"))),C2747,D2747,":",E2747,if(F2747="S","",F2747)))</f>
        <v>S34:0a</v>
      </c>
      <c r="B2747" s="15" t="s">
        <v>1086</v>
      </c>
      <c r="C2747" s="15">
        <v>3.0</v>
      </c>
      <c r="D2747" s="15">
        <v>4.0</v>
      </c>
      <c r="E2747" s="15">
        <v>0.0</v>
      </c>
      <c r="F2747" s="8" t="s">
        <v>6</v>
      </c>
      <c r="G2747" s="8" t="s">
        <v>23</v>
      </c>
      <c r="H2747" t="s">
        <v>278</v>
      </c>
      <c r="I2747" t="s">
        <v>732</v>
      </c>
      <c r="J2747" s="16">
        <v>1.0</v>
      </c>
      <c r="K2747" s="21">
        <v>128.0</v>
      </c>
      <c r="L2747" s="21">
        <v>104.0</v>
      </c>
      <c r="M2747" s="21">
        <v>118.0</v>
      </c>
      <c r="N2747" s="18" t="s">
        <v>26</v>
      </c>
      <c r="O2747" s="13" t="s">
        <v>1322</v>
      </c>
      <c r="P2747" s="5" t="s">
        <v>26</v>
      </c>
      <c r="Q2747" s="5" t="s">
        <v>311</v>
      </c>
      <c r="R2747" s="5" t="s">
        <v>276</v>
      </c>
      <c r="S2747" s="5" t="s">
        <v>26</v>
      </c>
      <c r="T2747" s="5" t="s">
        <v>37</v>
      </c>
      <c r="U2747" s="5" t="s">
        <v>26</v>
      </c>
    </row>
    <row r="2748" hidden="1">
      <c r="A2748" s="15" t="str">
        <f t="shared" si="448"/>
        <v>S34:0b</v>
      </c>
      <c r="B2748" s="15" t="s">
        <v>1086</v>
      </c>
      <c r="C2748" s="15">
        <v>3.0</v>
      </c>
      <c r="D2748" s="15">
        <v>4.0</v>
      </c>
      <c r="E2748" s="15">
        <v>0.0</v>
      </c>
      <c r="F2748" s="8" t="s">
        <v>7</v>
      </c>
      <c r="G2748" s="8" t="s">
        <v>22</v>
      </c>
      <c r="H2748" t="s">
        <v>93</v>
      </c>
      <c r="I2748" t="s">
        <v>1323</v>
      </c>
      <c r="J2748" s="16">
        <v>14.0</v>
      </c>
      <c r="K2748" s="21">
        <v>-39.0</v>
      </c>
      <c r="L2748" s="21">
        <v>-90.0</v>
      </c>
      <c r="M2748" s="21">
        <v>-67.0</v>
      </c>
      <c r="N2748" s="18" t="s">
        <v>26</v>
      </c>
      <c r="O2748" s="13" t="s">
        <v>384</v>
      </c>
      <c r="P2748" s="5" t="s">
        <v>57</v>
      </c>
      <c r="Q2748" s="5" t="s">
        <v>57</v>
      </c>
      <c r="R2748" s="5" t="s">
        <v>276</v>
      </c>
      <c r="S2748" s="5" t="s">
        <v>47</v>
      </c>
      <c r="T2748" s="5" t="s">
        <v>47</v>
      </c>
      <c r="U2748" s="5" t="s">
        <v>26</v>
      </c>
    </row>
    <row r="2749" hidden="1">
      <c r="A2749" s="15" t="str">
        <f t="shared" si="448"/>
        <v>S34:0c</v>
      </c>
      <c r="B2749" s="15" t="s">
        <v>1086</v>
      </c>
      <c r="C2749" s="15">
        <v>3.0</v>
      </c>
      <c r="D2749" s="15">
        <v>4.0</v>
      </c>
      <c r="E2749" s="15">
        <v>0.0</v>
      </c>
      <c r="F2749" s="8" t="s">
        <v>8</v>
      </c>
      <c r="G2749" s="8" t="s">
        <v>22</v>
      </c>
      <c r="H2749" t="s">
        <v>93</v>
      </c>
      <c r="I2749" t="s">
        <v>1044</v>
      </c>
      <c r="J2749" s="16">
        <v>12.0</v>
      </c>
      <c r="K2749" s="21">
        <v>-180.0</v>
      </c>
      <c r="L2749" s="21">
        <v>-238.0</v>
      </c>
      <c r="M2749" s="21">
        <v>-208.0</v>
      </c>
      <c r="N2749" s="18" t="s">
        <v>26</v>
      </c>
      <c r="O2749" s="13" t="s">
        <v>290</v>
      </c>
      <c r="P2749" s="5" t="s">
        <v>57</v>
      </c>
      <c r="Q2749" s="5" t="s">
        <v>57</v>
      </c>
      <c r="R2749" s="5" t="s">
        <v>57</v>
      </c>
      <c r="S2749" s="5" t="s">
        <v>37</v>
      </c>
      <c r="T2749" s="5" t="s">
        <v>26</v>
      </c>
      <c r="U2749" s="5" t="s">
        <v>26</v>
      </c>
    </row>
    <row r="2750" hidden="1">
      <c r="A2750" s="15" t="str">
        <f t="shared" ref="A2750:A2751" si="449">if(OR(G2750="Secondary Relay",G2750="Prime Relay",G2750="Citadel Class Relay"),F2750,join("",if(B2750="East Rim","E",if(B2750="South Rim","S",if(B2750="West Rim","W","N"))),C2750,D2750,":",E2750,if(F2750="S","",F2750)))</f>
        <v>S34:0</v>
      </c>
      <c r="B2750" s="15" t="s">
        <v>1086</v>
      </c>
      <c r="C2750" s="15">
        <v>3.0</v>
      </c>
      <c r="D2750" s="15">
        <v>4.0</v>
      </c>
      <c r="E2750" s="15">
        <v>0.0</v>
      </c>
      <c r="F2750" s="8" t="s">
        <v>302</v>
      </c>
      <c r="G2750" s="8" t="s">
        <v>303</v>
      </c>
      <c r="H2750" s="15" t="s">
        <v>1324</v>
      </c>
      <c r="I2750" s="8" t="s">
        <v>1325</v>
      </c>
      <c r="J2750" s="16"/>
      <c r="K2750" s="21"/>
      <c r="L2750" s="21"/>
      <c r="M2750" s="21"/>
      <c r="N2750" s="18"/>
      <c r="O2750" s="13"/>
      <c r="P2750" s="5" t="s">
        <v>57</v>
      </c>
      <c r="Q2750" s="5" t="s">
        <v>276</v>
      </c>
      <c r="R2750" s="5" t="s">
        <v>276</v>
      </c>
      <c r="S2750" s="5" t="s">
        <v>57</v>
      </c>
      <c r="T2750" s="5" t="s">
        <v>37</v>
      </c>
      <c r="U2750" s="5" t="s">
        <v>26</v>
      </c>
    </row>
    <row r="2751" hidden="1">
      <c r="A2751" s="15" t="str">
        <f t="shared" si="449"/>
        <v>S34 Secondary Relay</v>
      </c>
      <c r="B2751" s="15" t="s">
        <v>1086</v>
      </c>
      <c r="C2751" s="15">
        <v>3.0</v>
      </c>
      <c r="D2751" s="8">
        <v>4.0</v>
      </c>
      <c r="E2751" s="15">
        <v>0.0</v>
      </c>
      <c r="F2751" s="8" t="s">
        <v>1326</v>
      </c>
      <c r="G2751" s="8" t="s">
        <v>300</v>
      </c>
      <c r="H2751" s="15"/>
      <c r="I2751" s="8"/>
      <c r="J2751" s="16"/>
      <c r="K2751" s="21"/>
      <c r="L2751" s="21"/>
      <c r="M2751" s="21"/>
      <c r="N2751" s="18"/>
      <c r="O2751" s="13"/>
      <c r="P2751" s="15"/>
      <c r="Q2751" s="15"/>
      <c r="R2751" s="15"/>
      <c r="S2751" s="15"/>
      <c r="T2751" s="15"/>
      <c r="U2751" s="15"/>
    </row>
    <row r="2752" hidden="1">
      <c r="A2752" s="15" t="str">
        <f t="shared" ref="A2752:A2754" si="450">if(OR(G2752="Secondary Relay",G2752="Prime Relay"),F2752,join("",if(B2752="East Rim","E",if(B2752="South Rim","S",if(B2752="West Rim","W","N"))),C2752,D2752,":",E2752,if(F2752="S","",F2752)))</f>
        <v>S34:1a</v>
      </c>
      <c r="B2752" s="15" t="s">
        <v>1086</v>
      </c>
      <c r="C2752" s="15">
        <v>3.0</v>
      </c>
      <c r="D2752" s="15">
        <v>4.0</v>
      </c>
      <c r="E2752" s="15">
        <v>1.0</v>
      </c>
      <c r="F2752" s="8" t="s">
        <v>6</v>
      </c>
      <c r="G2752" s="8" t="s">
        <v>23</v>
      </c>
      <c r="H2752" t="s">
        <v>278</v>
      </c>
      <c r="I2752" t="s">
        <v>401</v>
      </c>
      <c r="J2752" s="16">
        <v>0.0</v>
      </c>
      <c r="K2752" s="21">
        <v>314.0</v>
      </c>
      <c r="L2752" s="21">
        <v>155.0</v>
      </c>
      <c r="M2752" s="21">
        <v>234.0</v>
      </c>
      <c r="N2752" s="18" t="s">
        <v>26</v>
      </c>
      <c r="O2752" s="13" t="s">
        <v>323</v>
      </c>
      <c r="P2752" s="5" t="s">
        <v>276</v>
      </c>
      <c r="Q2752" s="5" t="s">
        <v>37</v>
      </c>
      <c r="R2752" s="5" t="s">
        <v>311</v>
      </c>
      <c r="S2752" s="5" t="s">
        <v>37</v>
      </c>
      <c r="T2752" s="5" t="s">
        <v>37</v>
      </c>
      <c r="U2752" s="5" t="s">
        <v>57</v>
      </c>
    </row>
    <row r="2753" hidden="1">
      <c r="A2753" s="15" t="str">
        <f t="shared" si="450"/>
        <v>S34:1b</v>
      </c>
      <c r="B2753" s="15" t="s">
        <v>1086</v>
      </c>
      <c r="C2753" s="15">
        <v>3.0</v>
      </c>
      <c r="D2753" s="15">
        <v>4.0</v>
      </c>
      <c r="E2753" s="15">
        <v>1.0</v>
      </c>
      <c r="F2753" s="8" t="s">
        <v>7</v>
      </c>
      <c r="G2753" s="8" t="s">
        <v>23</v>
      </c>
      <c r="H2753" t="s">
        <v>288</v>
      </c>
      <c r="I2753" t="s">
        <v>312</v>
      </c>
      <c r="J2753" s="16">
        <v>2.0</v>
      </c>
      <c r="K2753" s="21">
        <v>216.0</v>
      </c>
      <c r="L2753" s="21">
        <v>150.0</v>
      </c>
      <c r="M2753" s="21">
        <v>182.0</v>
      </c>
      <c r="N2753" s="18" t="s">
        <v>26</v>
      </c>
      <c r="O2753" s="13" t="s">
        <v>389</v>
      </c>
      <c r="P2753" s="5" t="s">
        <v>26</v>
      </c>
      <c r="Q2753" s="5" t="s">
        <v>57</v>
      </c>
      <c r="R2753" s="5" t="s">
        <v>57</v>
      </c>
      <c r="S2753" s="5" t="s">
        <v>57</v>
      </c>
      <c r="T2753" s="5" t="s">
        <v>26</v>
      </c>
      <c r="U2753" s="5" t="s">
        <v>26</v>
      </c>
    </row>
    <row r="2754" hidden="1">
      <c r="A2754" s="15" t="str">
        <f t="shared" si="450"/>
        <v>S34:1c</v>
      </c>
      <c r="B2754" s="15" t="s">
        <v>1086</v>
      </c>
      <c r="C2754" s="15">
        <v>3.0</v>
      </c>
      <c r="D2754" s="15">
        <v>4.0</v>
      </c>
      <c r="E2754" s="15">
        <v>1.0</v>
      </c>
      <c r="F2754" s="8" t="s">
        <v>8</v>
      </c>
      <c r="G2754" s="8" t="s">
        <v>22</v>
      </c>
      <c r="H2754" t="s">
        <v>89</v>
      </c>
      <c r="I2754" t="s">
        <v>442</v>
      </c>
      <c r="J2754" s="16">
        <v>8.0</v>
      </c>
      <c r="K2754" s="21">
        <v>-60.0</v>
      </c>
      <c r="L2754" s="21">
        <v>-69.0</v>
      </c>
      <c r="M2754" s="21">
        <v>-64.0</v>
      </c>
      <c r="N2754" s="18" t="s">
        <v>26</v>
      </c>
      <c r="O2754" s="13" t="s">
        <v>284</v>
      </c>
      <c r="P2754" s="5" t="s">
        <v>57</v>
      </c>
      <c r="Q2754" s="5" t="s">
        <v>57</v>
      </c>
      <c r="R2754" s="5" t="s">
        <v>311</v>
      </c>
      <c r="S2754" s="5" t="s">
        <v>47</v>
      </c>
      <c r="T2754" s="5" t="s">
        <v>26</v>
      </c>
      <c r="U2754" s="5" t="s">
        <v>26</v>
      </c>
    </row>
    <row r="2755" hidden="1">
      <c r="A2755" s="15" t="str">
        <f t="shared" ref="A2755:A2756" si="451">if(OR(G2755="Secondary Relay",G2755="Prime Relay",G2755="Citadel Class Relay"),F2755,join("",if(B2755="East Rim","E",if(B2755="South Rim","S",if(B2755="West Rim","W","N"))),C2755,D2755,":",E2755,if(F2755="S","",F2755)))</f>
        <v>S34:1</v>
      </c>
      <c r="B2755" s="15" t="s">
        <v>1086</v>
      </c>
      <c r="C2755" s="15">
        <v>3.0</v>
      </c>
      <c r="D2755" s="15">
        <v>4.0</v>
      </c>
      <c r="E2755" s="15">
        <v>1.0</v>
      </c>
      <c r="F2755" s="8" t="s">
        <v>302</v>
      </c>
      <c r="G2755" s="8" t="s">
        <v>303</v>
      </c>
      <c r="H2755" s="15" t="s">
        <v>278</v>
      </c>
      <c r="I2755" s="8" t="s">
        <v>304</v>
      </c>
      <c r="J2755" s="16"/>
      <c r="K2755" s="21"/>
      <c r="L2755" s="21"/>
      <c r="M2755" s="21"/>
      <c r="N2755" s="18"/>
      <c r="O2755" s="13"/>
      <c r="P2755" s="5" t="s">
        <v>311</v>
      </c>
      <c r="Q2755" s="5" t="s">
        <v>47</v>
      </c>
      <c r="R2755" s="5" t="s">
        <v>276</v>
      </c>
      <c r="S2755" s="5" t="s">
        <v>57</v>
      </c>
      <c r="T2755" s="5" t="s">
        <v>276</v>
      </c>
      <c r="U2755" s="5" t="s">
        <v>26</v>
      </c>
    </row>
    <row r="2756" hidden="1">
      <c r="A2756" s="15" t="str">
        <f t="shared" si="451"/>
        <v>S34-E03 Primary Relay</v>
      </c>
      <c r="B2756" s="15" t="s">
        <v>1086</v>
      </c>
      <c r="C2756" s="15">
        <v>3.0</v>
      </c>
      <c r="D2756" s="15">
        <v>4.0</v>
      </c>
      <c r="E2756" s="15">
        <v>1.0</v>
      </c>
      <c r="F2756" s="8" t="s">
        <v>1327</v>
      </c>
      <c r="G2756" s="8" t="s">
        <v>219</v>
      </c>
      <c r="H2756" s="15"/>
      <c r="I2756" s="8"/>
      <c r="J2756" s="16"/>
      <c r="K2756" s="21"/>
      <c r="L2756" s="21"/>
      <c r="M2756" s="21"/>
      <c r="N2756" s="18"/>
      <c r="O2756" s="13"/>
      <c r="P2756" s="5"/>
      <c r="Q2756" s="5"/>
      <c r="R2756" s="5"/>
      <c r="S2756" s="5"/>
      <c r="T2756" s="5"/>
      <c r="U2756" s="5"/>
    </row>
    <row r="2757" hidden="1">
      <c r="A2757" s="15" t="str">
        <f t="shared" ref="A2757:A2760" si="452">if(OR(G2757="Secondary Relay",G2757="Prime Relay"),F2757,join("",if(B2757="East Rim","E",if(B2757="South Rim","S",if(B2757="West Rim","W","N"))),C2757,D2757,":",E2757,if(F2757="S","",F2757)))</f>
        <v>S34:2a</v>
      </c>
      <c r="B2757" s="15" t="s">
        <v>1086</v>
      </c>
      <c r="C2757" s="15">
        <v>3.0</v>
      </c>
      <c r="D2757" s="15">
        <v>4.0</v>
      </c>
      <c r="E2757" s="15">
        <v>2.0</v>
      </c>
      <c r="F2757" s="8" t="s">
        <v>6</v>
      </c>
      <c r="G2757" s="8" t="s">
        <v>23</v>
      </c>
      <c r="H2757" t="s">
        <v>278</v>
      </c>
      <c r="I2757" t="s">
        <v>624</v>
      </c>
      <c r="J2757" s="16">
        <v>0.0</v>
      </c>
      <c r="K2757" s="21">
        <v>226.0</v>
      </c>
      <c r="L2757" s="21">
        <v>-218.0</v>
      </c>
      <c r="M2757" s="21">
        <v>4.0</v>
      </c>
      <c r="N2757" s="18" t="s">
        <v>26</v>
      </c>
      <c r="O2757" s="13" t="s">
        <v>384</v>
      </c>
      <c r="P2757" s="5" t="s">
        <v>57</v>
      </c>
      <c r="Q2757" s="5" t="s">
        <v>311</v>
      </c>
      <c r="R2757" s="5" t="s">
        <v>57</v>
      </c>
      <c r="S2757" s="5" t="s">
        <v>26</v>
      </c>
      <c r="T2757" s="5" t="s">
        <v>26</v>
      </c>
      <c r="U2757" s="5" t="s">
        <v>57</v>
      </c>
    </row>
    <row r="2758" hidden="1">
      <c r="A2758" s="15" t="str">
        <f t="shared" si="452"/>
        <v>S34:2b</v>
      </c>
      <c r="B2758" s="15" t="s">
        <v>1086</v>
      </c>
      <c r="C2758" s="15">
        <v>3.0</v>
      </c>
      <c r="D2758" s="15">
        <v>4.0</v>
      </c>
      <c r="E2758" s="15">
        <v>2.0</v>
      </c>
      <c r="F2758" s="8" t="s">
        <v>7</v>
      </c>
      <c r="G2758" s="8" t="s">
        <v>24</v>
      </c>
      <c r="H2758" t="s">
        <v>317</v>
      </c>
      <c r="I2758" t="s">
        <v>594</v>
      </c>
      <c r="J2758" s="16">
        <v>1.0</v>
      </c>
      <c r="K2758" s="21">
        <v>20.0</v>
      </c>
      <c r="L2758" s="21">
        <v>16.0</v>
      </c>
      <c r="M2758" s="21">
        <v>17.0</v>
      </c>
      <c r="N2758" s="18">
        <v>0.41</v>
      </c>
      <c r="O2758" s="13" t="s">
        <v>313</v>
      </c>
      <c r="P2758" s="5" t="s">
        <v>276</v>
      </c>
      <c r="Q2758" s="5" t="s">
        <v>57</v>
      </c>
      <c r="R2758" s="5" t="s">
        <v>47</v>
      </c>
      <c r="S2758" s="5" t="s">
        <v>26</v>
      </c>
      <c r="T2758" s="5" t="s">
        <v>37</v>
      </c>
      <c r="U2758" s="5" t="s">
        <v>26</v>
      </c>
    </row>
    <row r="2759" hidden="1">
      <c r="A2759" s="15" t="str">
        <f t="shared" si="452"/>
        <v>S34:2c</v>
      </c>
      <c r="B2759" s="15" t="s">
        <v>1086</v>
      </c>
      <c r="C2759" s="15">
        <v>3.0</v>
      </c>
      <c r="D2759" s="15">
        <v>4.0</v>
      </c>
      <c r="E2759" s="15">
        <v>2.0</v>
      </c>
      <c r="F2759" s="8" t="s">
        <v>8</v>
      </c>
      <c r="G2759" s="8" t="s">
        <v>24</v>
      </c>
      <c r="H2759" t="s">
        <v>87</v>
      </c>
      <c r="I2759" t="s">
        <v>772</v>
      </c>
      <c r="J2759" s="16">
        <v>1.0</v>
      </c>
      <c r="K2759" s="21">
        <v>-5.0</v>
      </c>
      <c r="L2759" s="21">
        <v>-5.0</v>
      </c>
      <c r="M2759" s="21">
        <v>-5.0</v>
      </c>
      <c r="N2759" s="18">
        <v>0.88</v>
      </c>
      <c r="O2759" s="13" t="s">
        <v>313</v>
      </c>
      <c r="P2759" s="5" t="s">
        <v>37</v>
      </c>
      <c r="Q2759" s="5" t="s">
        <v>57</v>
      </c>
      <c r="R2759" s="5" t="s">
        <v>47</v>
      </c>
      <c r="S2759" s="5" t="s">
        <v>37</v>
      </c>
      <c r="T2759" s="5" t="s">
        <v>37</v>
      </c>
      <c r="U2759" s="5" t="s">
        <v>37</v>
      </c>
    </row>
    <row r="2760" hidden="1">
      <c r="A2760" s="15" t="str">
        <f t="shared" si="452"/>
        <v>S34:2d</v>
      </c>
      <c r="B2760" s="15" t="s">
        <v>1086</v>
      </c>
      <c r="C2760" s="15">
        <v>3.0</v>
      </c>
      <c r="D2760" s="15">
        <v>4.0</v>
      </c>
      <c r="E2760" s="15">
        <v>2.0</v>
      </c>
      <c r="F2760" s="8" t="s">
        <v>9</v>
      </c>
      <c r="G2760" s="8" t="s">
        <v>22</v>
      </c>
      <c r="H2760" t="s">
        <v>93</v>
      </c>
      <c r="I2760" t="s">
        <v>519</v>
      </c>
      <c r="J2760" s="16">
        <v>16.0</v>
      </c>
      <c r="K2760" s="21">
        <v>-241.0</v>
      </c>
      <c r="L2760" s="21">
        <v>-255.0</v>
      </c>
      <c r="M2760" s="21">
        <v>-246.0</v>
      </c>
      <c r="N2760" s="18" t="s">
        <v>26</v>
      </c>
      <c r="O2760" s="13" t="s">
        <v>293</v>
      </c>
      <c r="P2760" s="5" t="s">
        <v>47</v>
      </c>
      <c r="Q2760" s="5" t="s">
        <v>26</v>
      </c>
      <c r="R2760" s="5" t="s">
        <v>57</v>
      </c>
      <c r="S2760" s="5" t="s">
        <v>47</v>
      </c>
      <c r="T2760" s="5" t="s">
        <v>57</v>
      </c>
      <c r="U2760" s="5" t="s">
        <v>26</v>
      </c>
    </row>
    <row r="2761" hidden="1">
      <c r="A2761" s="15" t="str">
        <f>if(OR(G2761="Secondary Relay",G2761="Prime Relay",G2761="Citadel Class Relay"),F2761,join("",if(B2761="East Rim","E",if(B2761="South Rim","S",if(B2761="West Rim","W","N"))),C2761,D2761,":",E2761,if(F2761="S","",F2761)))</f>
        <v>S34:2</v>
      </c>
      <c r="B2761" s="15" t="s">
        <v>1086</v>
      </c>
      <c r="C2761" s="15">
        <v>3.0</v>
      </c>
      <c r="D2761" s="15">
        <v>4.0</v>
      </c>
      <c r="E2761" s="15">
        <v>2.0</v>
      </c>
      <c r="F2761" s="8" t="s">
        <v>302</v>
      </c>
      <c r="G2761" s="8" t="s">
        <v>303</v>
      </c>
      <c r="H2761" s="15" t="s">
        <v>443</v>
      </c>
      <c r="I2761" s="8" t="s">
        <v>1328</v>
      </c>
      <c r="J2761" s="16"/>
      <c r="K2761" s="21"/>
      <c r="L2761" s="21"/>
      <c r="M2761" s="21"/>
      <c r="N2761" s="18"/>
      <c r="O2761" s="13"/>
      <c r="P2761" s="5" t="s">
        <v>37</v>
      </c>
      <c r="Q2761" s="5" t="s">
        <v>57</v>
      </c>
      <c r="R2761" s="5" t="s">
        <v>276</v>
      </c>
      <c r="S2761" s="5" t="s">
        <v>47</v>
      </c>
      <c r="T2761" s="5" t="s">
        <v>47</v>
      </c>
      <c r="U2761" s="5" t="s">
        <v>26</v>
      </c>
    </row>
    <row r="2762" hidden="1">
      <c r="A2762" s="15" t="str">
        <f t="shared" ref="A2762:A2763" si="453">if(OR(G2762="Secondary Relay",G2762="Prime Relay"),F2762,join("",if(B2762="East Rim","E",if(B2762="South Rim","S",if(B2762="West Rim","W","N"))),C2762,D2762,":",E2762,if(F2762="S","",F2762)))</f>
        <v>S34:3a</v>
      </c>
      <c r="B2762" s="15" t="s">
        <v>1086</v>
      </c>
      <c r="C2762" s="15">
        <v>3.0</v>
      </c>
      <c r="D2762" s="15">
        <v>4.0</v>
      </c>
      <c r="E2762" s="15">
        <v>3.0</v>
      </c>
      <c r="F2762" s="8" t="s">
        <v>6</v>
      </c>
      <c r="G2762" s="8" t="s">
        <v>23</v>
      </c>
      <c r="H2762" t="s">
        <v>88</v>
      </c>
      <c r="I2762" t="s">
        <v>738</v>
      </c>
      <c r="J2762" s="16">
        <v>2.0</v>
      </c>
      <c r="K2762" s="21">
        <v>793.0</v>
      </c>
      <c r="L2762" s="21">
        <v>745.0</v>
      </c>
      <c r="M2762" s="21">
        <v>768.0</v>
      </c>
      <c r="N2762" s="18" t="s">
        <v>26</v>
      </c>
      <c r="O2762" s="13" t="s">
        <v>293</v>
      </c>
      <c r="P2762" s="5" t="s">
        <v>57</v>
      </c>
      <c r="Q2762" s="5" t="s">
        <v>57</v>
      </c>
      <c r="R2762" s="5" t="s">
        <v>276</v>
      </c>
      <c r="S2762" s="5" t="s">
        <v>57</v>
      </c>
      <c r="T2762" s="5" t="s">
        <v>26</v>
      </c>
      <c r="U2762" s="5" t="s">
        <v>26</v>
      </c>
    </row>
    <row r="2763" hidden="1">
      <c r="A2763" s="15" t="str">
        <f t="shared" si="453"/>
        <v>S34:3b</v>
      </c>
      <c r="B2763" s="15" t="s">
        <v>1086</v>
      </c>
      <c r="C2763" s="15">
        <v>3.0</v>
      </c>
      <c r="D2763" s="15">
        <v>4.0</v>
      </c>
      <c r="E2763" s="15">
        <v>3.0</v>
      </c>
      <c r="F2763" s="8" t="s">
        <v>7</v>
      </c>
      <c r="G2763" s="8" t="s">
        <v>22</v>
      </c>
      <c r="H2763" t="s">
        <v>91</v>
      </c>
      <c r="I2763" t="s">
        <v>1329</v>
      </c>
      <c r="J2763" s="16">
        <v>10.0</v>
      </c>
      <c r="K2763" s="21">
        <v>-163.0</v>
      </c>
      <c r="L2763" s="21">
        <v>-197.0</v>
      </c>
      <c r="M2763" s="21">
        <v>-182.0</v>
      </c>
      <c r="N2763" s="18" t="s">
        <v>26</v>
      </c>
      <c r="O2763" s="13" t="s">
        <v>419</v>
      </c>
      <c r="P2763" s="5" t="s">
        <v>57</v>
      </c>
      <c r="Q2763" s="5" t="s">
        <v>276</v>
      </c>
      <c r="R2763" s="5" t="s">
        <v>57</v>
      </c>
      <c r="S2763" s="5" t="s">
        <v>37</v>
      </c>
      <c r="T2763" s="5" t="s">
        <v>26</v>
      </c>
      <c r="U2763" s="5" t="s">
        <v>26</v>
      </c>
    </row>
    <row r="2764" hidden="1">
      <c r="A2764" s="15" t="str">
        <f>if(OR(G2764="Secondary Relay",G2764="Prime Relay",G2764="Citadel Class Relay"),F2764,join("",if(B2764="East Rim","E",if(B2764="South Rim","S",if(B2764="West Rim","W","N"))),C2764,D2764,":",E2764,if(F2764="S","",F2764)))</f>
        <v>S34:3</v>
      </c>
      <c r="B2764" s="15" t="s">
        <v>1086</v>
      </c>
      <c r="C2764" s="15">
        <v>3.0</v>
      </c>
      <c r="D2764" s="15">
        <v>4.0</v>
      </c>
      <c r="E2764" s="15">
        <v>3.0</v>
      </c>
      <c r="F2764" s="8" t="s">
        <v>302</v>
      </c>
      <c r="G2764" s="8" t="s">
        <v>303</v>
      </c>
      <c r="H2764" s="15" t="s">
        <v>278</v>
      </c>
      <c r="I2764" s="8" t="s">
        <v>582</v>
      </c>
      <c r="J2764" s="16"/>
      <c r="K2764" s="21"/>
      <c r="L2764" s="21"/>
      <c r="M2764" s="21"/>
      <c r="N2764" s="18"/>
      <c r="O2764" s="13"/>
      <c r="P2764" s="5" t="s">
        <v>276</v>
      </c>
      <c r="Q2764" s="5" t="s">
        <v>276</v>
      </c>
      <c r="R2764" s="5" t="s">
        <v>57</v>
      </c>
      <c r="S2764" s="5" t="s">
        <v>47</v>
      </c>
      <c r="T2764" s="5" t="s">
        <v>26</v>
      </c>
      <c r="U2764" s="5" t="s">
        <v>26</v>
      </c>
    </row>
    <row r="2765" hidden="1">
      <c r="A2765" s="15" t="str">
        <f t="shared" ref="A2765:A2772" si="454">if(OR(G2765="Secondary Relay",G2765="Prime Relay"),F2765,join("",if(B2765="East Rim","E",if(B2765="South Rim","S",if(B2765="West Rim","W","N"))),C2765,D2765,":",E2765,if(F2765="S","",F2765)))</f>
        <v>S35:0a</v>
      </c>
      <c r="B2765" s="15" t="s">
        <v>1086</v>
      </c>
      <c r="C2765" s="15">
        <v>3.0</v>
      </c>
      <c r="D2765" s="15">
        <v>5.0</v>
      </c>
      <c r="E2765" s="15">
        <v>0.0</v>
      </c>
      <c r="F2765" s="8" t="s">
        <v>6</v>
      </c>
      <c r="G2765" s="8" t="s">
        <v>23</v>
      </c>
      <c r="H2765" t="s">
        <v>291</v>
      </c>
      <c r="I2765" t="s">
        <v>643</v>
      </c>
      <c r="J2765" s="16">
        <v>0.0</v>
      </c>
      <c r="K2765" s="21">
        <v>919.0</v>
      </c>
      <c r="L2765" s="21">
        <v>-6.0</v>
      </c>
      <c r="M2765" s="21">
        <v>459.0</v>
      </c>
      <c r="N2765" s="18" t="s">
        <v>26</v>
      </c>
      <c r="O2765" s="13" t="s">
        <v>323</v>
      </c>
      <c r="P2765" s="5" t="s">
        <v>276</v>
      </c>
      <c r="Q2765" s="5" t="s">
        <v>57</v>
      </c>
      <c r="R2765" s="5" t="s">
        <v>311</v>
      </c>
      <c r="S2765" s="5" t="s">
        <v>47</v>
      </c>
      <c r="T2765" s="5" t="s">
        <v>26</v>
      </c>
      <c r="U2765" s="5" t="s">
        <v>26</v>
      </c>
    </row>
    <row r="2766" hidden="1">
      <c r="A2766" s="15" t="str">
        <f t="shared" si="454"/>
        <v>S35:0b</v>
      </c>
      <c r="B2766" s="15" t="s">
        <v>1086</v>
      </c>
      <c r="C2766" s="15">
        <v>3.0</v>
      </c>
      <c r="D2766" s="15">
        <v>5.0</v>
      </c>
      <c r="E2766" s="15">
        <v>0.0</v>
      </c>
      <c r="F2766" s="8" t="s">
        <v>7</v>
      </c>
      <c r="G2766" s="8" t="s">
        <v>23</v>
      </c>
      <c r="H2766" t="s">
        <v>87</v>
      </c>
      <c r="I2766" t="s">
        <v>991</v>
      </c>
      <c r="J2766" s="16">
        <v>0.0</v>
      </c>
      <c r="K2766" s="21">
        <v>55.0</v>
      </c>
      <c r="L2766" s="21">
        <v>-12.0</v>
      </c>
      <c r="M2766" s="21">
        <v>20.0</v>
      </c>
      <c r="N2766" s="18">
        <v>0.7</v>
      </c>
      <c r="O2766" s="13" t="s">
        <v>293</v>
      </c>
      <c r="P2766" s="5" t="s">
        <v>276</v>
      </c>
      <c r="Q2766" s="5" t="s">
        <v>311</v>
      </c>
      <c r="R2766" s="5" t="s">
        <v>276</v>
      </c>
      <c r="S2766" s="5" t="s">
        <v>37</v>
      </c>
      <c r="T2766" s="5" t="s">
        <v>26</v>
      </c>
      <c r="U2766" s="5" t="s">
        <v>26</v>
      </c>
    </row>
    <row r="2767" hidden="1">
      <c r="A2767" s="15" t="str">
        <f t="shared" si="454"/>
        <v>S35:0c</v>
      </c>
      <c r="B2767" s="15" t="s">
        <v>1086</v>
      </c>
      <c r="C2767" s="15">
        <v>3.0</v>
      </c>
      <c r="D2767" s="15">
        <v>5.0</v>
      </c>
      <c r="E2767" s="15">
        <v>0.0</v>
      </c>
      <c r="F2767" s="8" t="s">
        <v>8</v>
      </c>
      <c r="G2767" s="8" t="s">
        <v>24</v>
      </c>
      <c r="H2767" t="s">
        <v>318</v>
      </c>
      <c r="I2767" t="s">
        <v>683</v>
      </c>
      <c r="J2767" s="16">
        <v>1.0</v>
      </c>
      <c r="K2767" s="21">
        <v>7.0</v>
      </c>
      <c r="L2767" s="21">
        <v>-2.0</v>
      </c>
      <c r="M2767" s="21">
        <v>5.0</v>
      </c>
      <c r="N2767" s="18">
        <v>0.46</v>
      </c>
      <c r="O2767" s="13" t="s">
        <v>441</v>
      </c>
      <c r="P2767" s="5" t="s">
        <v>276</v>
      </c>
      <c r="Q2767" s="5" t="s">
        <v>57</v>
      </c>
      <c r="R2767" s="5" t="s">
        <v>311</v>
      </c>
      <c r="S2767" s="5" t="s">
        <v>57</v>
      </c>
      <c r="T2767" s="5" t="s">
        <v>26</v>
      </c>
      <c r="U2767" s="5" t="s">
        <v>37</v>
      </c>
    </row>
    <row r="2768" hidden="1">
      <c r="A2768" s="15" t="str">
        <f t="shared" si="454"/>
        <v>S35:0d</v>
      </c>
      <c r="B2768" s="15" t="s">
        <v>1086</v>
      </c>
      <c r="C2768" s="15">
        <v>3.0</v>
      </c>
      <c r="D2768" s="15">
        <v>5.0</v>
      </c>
      <c r="E2768" s="15">
        <v>0.0</v>
      </c>
      <c r="F2768" s="8" t="s">
        <v>9</v>
      </c>
      <c r="G2768" s="8" t="s">
        <v>24</v>
      </c>
      <c r="H2768" t="s">
        <v>317</v>
      </c>
      <c r="I2768" t="s">
        <v>705</v>
      </c>
      <c r="J2768" s="16">
        <v>1.0</v>
      </c>
      <c r="K2768" s="21">
        <v>-4.0</v>
      </c>
      <c r="L2768" s="21">
        <v>-9.0</v>
      </c>
      <c r="M2768" s="21">
        <v>-8.0</v>
      </c>
      <c r="N2768" s="18">
        <v>0.2</v>
      </c>
      <c r="O2768" s="13" t="s">
        <v>336</v>
      </c>
      <c r="P2768" s="5" t="s">
        <v>57</v>
      </c>
      <c r="Q2768" s="5" t="s">
        <v>276</v>
      </c>
      <c r="R2768" s="5" t="s">
        <v>276</v>
      </c>
      <c r="S2768" s="5" t="s">
        <v>57</v>
      </c>
      <c r="T2768" s="5" t="s">
        <v>37</v>
      </c>
      <c r="U2768" s="5" t="s">
        <v>26</v>
      </c>
    </row>
    <row r="2769" hidden="1">
      <c r="A2769" s="15" t="str">
        <f t="shared" si="454"/>
        <v>S35:0e</v>
      </c>
      <c r="B2769" s="15" t="s">
        <v>1086</v>
      </c>
      <c r="C2769" s="15">
        <v>3.0</v>
      </c>
      <c r="D2769" s="15">
        <v>5.0</v>
      </c>
      <c r="E2769" s="15">
        <v>0.0</v>
      </c>
      <c r="F2769" s="8" t="s">
        <v>10</v>
      </c>
      <c r="G2769" s="8" t="s">
        <v>22</v>
      </c>
      <c r="H2769" t="s">
        <v>93</v>
      </c>
      <c r="I2769" t="s">
        <v>1064</v>
      </c>
      <c r="J2769" s="16">
        <v>15.0</v>
      </c>
      <c r="K2769" s="21">
        <v>-46.0</v>
      </c>
      <c r="L2769" s="21">
        <v>-86.0</v>
      </c>
      <c r="M2769" s="21">
        <v>-68.0</v>
      </c>
      <c r="N2769" s="18" t="s">
        <v>26</v>
      </c>
      <c r="O2769" s="13" t="s">
        <v>290</v>
      </c>
      <c r="P2769" s="5" t="s">
        <v>47</v>
      </c>
      <c r="Q2769" s="5" t="s">
        <v>311</v>
      </c>
      <c r="R2769" s="5" t="s">
        <v>57</v>
      </c>
      <c r="S2769" s="5" t="s">
        <v>57</v>
      </c>
      <c r="T2769" s="5" t="s">
        <v>37</v>
      </c>
      <c r="U2769" s="5" t="s">
        <v>26</v>
      </c>
    </row>
    <row r="2770" hidden="1">
      <c r="A2770" s="15" t="str">
        <f t="shared" si="454"/>
        <v>S35:0f</v>
      </c>
      <c r="B2770" s="15" t="s">
        <v>1086</v>
      </c>
      <c r="C2770" s="15">
        <v>3.0</v>
      </c>
      <c r="D2770" s="15">
        <v>5.0</v>
      </c>
      <c r="E2770" s="15">
        <v>0.0</v>
      </c>
      <c r="F2770" s="8" t="s">
        <v>11</v>
      </c>
      <c r="G2770" s="8" t="s">
        <v>22</v>
      </c>
      <c r="H2770" t="s">
        <v>91</v>
      </c>
      <c r="I2770" t="s">
        <v>811</v>
      </c>
      <c r="J2770" s="16">
        <v>19.0</v>
      </c>
      <c r="K2770" s="21">
        <v>-176.0</v>
      </c>
      <c r="L2770" s="21">
        <v>-205.0</v>
      </c>
      <c r="M2770" s="21">
        <v>-193.0</v>
      </c>
      <c r="N2770" s="18" t="s">
        <v>26</v>
      </c>
      <c r="O2770" s="13" t="s">
        <v>310</v>
      </c>
      <c r="P2770" s="5" t="s">
        <v>57</v>
      </c>
      <c r="Q2770" s="5" t="s">
        <v>311</v>
      </c>
      <c r="R2770" s="5" t="s">
        <v>47</v>
      </c>
      <c r="S2770" s="5" t="s">
        <v>57</v>
      </c>
      <c r="T2770" s="5" t="s">
        <v>26</v>
      </c>
      <c r="U2770" s="5" t="s">
        <v>57</v>
      </c>
    </row>
    <row r="2771" hidden="1">
      <c r="A2771" s="15" t="str">
        <f t="shared" si="454"/>
        <v>S35:0g</v>
      </c>
      <c r="B2771" s="15" t="s">
        <v>1086</v>
      </c>
      <c r="C2771" s="15">
        <v>3.0</v>
      </c>
      <c r="D2771" s="15">
        <v>5.0</v>
      </c>
      <c r="E2771" s="15">
        <v>0.0</v>
      </c>
      <c r="F2771" s="8" t="s">
        <v>12</v>
      </c>
      <c r="G2771" s="8" t="s">
        <v>22</v>
      </c>
      <c r="H2771" t="s">
        <v>91</v>
      </c>
      <c r="I2771" t="s">
        <v>1330</v>
      </c>
      <c r="J2771" s="16">
        <v>10.0</v>
      </c>
      <c r="K2771" s="21">
        <v>-204.0</v>
      </c>
      <c r="L2771" s="21">
        <v>-250.0</v>
      </c>
      <c r="M2771" s="21">
        <v>-229.0</v>
      </c>
      <c r="N2771" s="18" t="s">
        <v>26</v>
      </c>
      <c r="O2771" s="13" t="s">
        <v>419</v>
      </c>
      <c r="P2771" s="5" t="s">
        <v>311</v>
      </c>
      <c r="Q2771" s="5" t="s">
        <v>57</v>
      </c>
      <c r="R2771" s="5" t="s">
        <v>57</v>
      </c>
      <c r="S2771" s="5" t="s">
        <v>47</v>
      </c>
      <c r="T2771" s="5" t="s">
        <v>47</v>
      </c>
      <c r="U2771" s="5" t="s">
        <v>57</v>
      </c>
    </row>
    <row r="2772" hidden="1">
      <c r="A2772" s="15" t="str">
        <f t="shared" si="454"/>
        <v>S35:0h</v>
      </c>
      <c r="B2772" s="15" t="s">
        <v>1086</v>
      </c>
      <c r="C2772" s="15">
        <v>3.0</v>
      </c>
      <c r="D2772" s="15">
        <v>5.0</v>
      </c>
      <c r="E2772" s="15">
        <v>0.0</v>
      </c>
      <c r="F2772" s="8" t="s">
        <v>13</v>
      </c>
      <c r="G2772" s="8" t="s">
        <v>22</v>
      </c>
      <c r="H2772" t="s">
        <v>89</v>
      </c>
      <c r="I2772" t="s">
        <v>442</v>
      </c>
      <c r="J2772" s="16">
        <v>1.0</v>
      </c>
      <c r="K2772" s="21">
        <v>-233.0</v>
      </c>
      <c r="L2772" s="21">
        <v>-238.0</v>
      </c>
      <c r="M2772" s="21">
        <v>-234.0</v>
      </c>
      <c r="N2772" s="18" t="s">
        <v>26</v>
      </c>
      <c r="O2772" s="13" t="s">
        <v>313</v>
      </c>
      <c r="P2772" s="5" t="s">
        <v>47</v>
      </c>
      <c r="Q2772" s="5" t="s">
        <v>276</v>
      </c>
      <c r="R2772" s="5" t="s">
        <v>57</v>
      </c>
      <c r="S2772" s="5" t="s">
        <v>47</v>
      </c>
      <c r="T2772" s="5" t="s">
        <v>26</v>
      </c>
      <c r="U2772" s="5" t="s">
        <v>26</v>
      </c>
    </row>
    <row r="2773" hidden="1">
      <c r="A2773" s="15" t="str">
        <f t="shared" ref="A2773:A2774" si="455">if(OR(G2773="Secondary Relay",G2773="Prime Relay",G2773="Citadel Class Relay"),F2773,join("",if(B2773="East Rim","E",if(B2773="South Rim","S",if(B2773="West Rim","W","N"))),C2773,D2773,":",E2773,if(F2773="S","",F2773)))</f>
        <v>S35:0</v>
      </c>
      <c r="B2773" s="15" t="s">
        <v>1086</v>
      </c>
      <c r="C2773" s="15">
        <v>3.0</v>
      </c>
      <c r="D2773" s="15">
        <v>5.0</v>
      </c>
      <c r="E2773" s="15">
        <v>0.0</v>
      </c>
      <c r="F2773" s="8" t="s">
        <v>302</v>
      </c>
      <c r="G2773" s="8" t="s">
        <v>303</v>
      </c>
      <c r="H2773" s="15" t="s">
        <v>285</v>
      </c>
      <c r="I2773" s="8" t="s">
        <v>1331</v>
      </c>
      <c r="J2773" s="16"/>
      <c r="K2773" s="21"/>
      <c r="L2773" s="21"/>
      <c r="M2773" s="21"/>
      <c r="N2773" s="18"/>
      <c r="O2773" s="13"/>
      <c r="P2773" s="5" t="s">
        <v>276</v>
      </c>
      <c r="Q2773" s="5" t="s">
        <v>57</v>
      </c>
      <c r="R2773" s="5" t="s">
        <v>47</v>
      </c>
      <c r="S2773" s="5" t="s">
        <v>37</v>
      </c>
      <c r="T2773" s="5" t="s">
        <v>26</v>
      </c>
      <c r="U2773" s="5" t="s">
        <v>37</v>
      </c>
    </row>
    <row r="2774" hidden="1">
      <c r="A2774" s="15" t="str">
        <f t="shared" si="455"/>
        <v>S35 Secondary Relay</v>
      </c>
      <c r="B2774" s="15" t="s">
        <v>1086</v>
      </c>
      <c r="C2774" s="15">
        <v>3.0</v>
      </c>
      <c r="D2774" s="8">
        <v>5.0</v>
      </c>
      <c r="E2774" s="15">
        <v>0.0</v>
      </c>
      <c r="F2774" s="8" t="s">
        <v>1332</v>
      </c>
      <c r="G2774" s="8" t="s">
        <v>300</v>
      </c>
      <c r="H2774" s="15"/>
      <c r="I2774" s="8"/>
      <c r="J2774" s="16"/>
      <c r="K2774" s="21"/>
      <c r="L2774" s="21"/>
      <c r="M2774" s="21"/>
      <c r="N2774" s="18"/>
      <c r="O2774" s="13"/>
      <c r="P2774" s="15"/>
      <c r="Q2774" s="15"/>
      <c r="R2774" s="15"/>
      <c r="S2774" s="15"/>
      <c r="T2774" s="15"/>
      <c r="U2774" s="15"/>
    </row>
    <row r="2775" hidden="1">
      <c r="A2775" s="15" t="str">
        <f t="shared" ref="A2775:A2778" si="456">if(OR(G2775="Secondary Relay",G2775="Prime Relay"),F2775,join("",if(B2775="East Rim","E",if(B2775="South Rim","S",if(B2775="West Rim","W","N"))),C2775,D2775,":",E2775,if(F2775="S","",F2775)))</f>
        <v>S35:1a</v>
      </c>
      <c r="B2775" s="15" t="s">
        <v>1086</v>
      </c>
      <c r="C2775" s="15">
        <v>3.0</v>
      </c>
      <c r="D2775" s="15">
        <v>5.0</v>
      </c>
      <c r="E2775" s="15">
        <v>1.0</v>
      </c>
      <c r="F2775" s="8" t="s">
        <v>6</v>
      </c>
      <c r="G2775" s="8" t="s">
        <v>24</v>
      </c>
      <c r="H2775" t="s">
        <v>87</v>
      </c>
      <c r="I2775" t="s">
        <v>289</v>
      </c>
      <c r="J2775" s="16">
        <v>1.0</v>
      </c>
      <c r="K2775" s="21">
        <v>5.0</v>
      </c>
      <c r="L2775" s="21">
        <v>-18.0</v>
      </c>
      <c r="M2775" s="21">
        <v>-7.0</v>
      </c>
      <c r="N2775" s="18">
        <v>0.84</v>
      </c>
      <c r="O2775" s="13" t="s">
        <v>290</v>
      </c>
      <c r="P2775" s="5" t="s">
        <v>37</v>
      </c>
      <c r="Q2775" s="5" t="s">
        <v>276</v>
      </c>
      <c r="R2775" s="5" t="s">
        <v>47</v>
      </c>
      <c r="S2775" s="5" t="s">
        <v>57</v>
      </c>
      <c r="T2775" s="5" t="s">
        <v>26</v>
      </c>
      <c r="U2775" s="5" t="s">
        <v>57</v>
      </c>
    </row>
    <row r="2776" hidden="1">
      <c r="A2776" s="15" t="str">
        <f t="shared" si="456"/>
        <v>S35:1b</v>
      </c>
      <c r="B2776" s="15" t="s">
        <v>1086</v>
      </c>
      <c r="C2776" s="15">
        <v>3.0</v>
      </c>
      <c r="D2776" s="15">
        <v>5.0</v>
      </c>
      <c r="E2776" s="15">
        <v>1.0</v>
      </c>
      <c r="F2776" s="8" t="s">
        <v>7</v>
      </c>
      <c r="G2776" s="8" t="s">
        <v>23</v>
      </c>
      <c r="H2776" t="s">
        <v>92</v>
      </c>
      <c r="I2776" t="s">
        <v>646</v>
      </c>
      <c r="J2776" s="16">
        <v>0.0</v>
      </c>
      <c r="K2776" s="21">
        <v>-21.0</v>
      </c>
      <c r="L2776" s="21">
        <v>-56.0</v>
      </c>
      <c r="M2776" s="21">
        <v>-39.0</v>
      </c>
      <c r="N2776" s="18" t="s">
        <v>281</v>
      </c>
      <c r="O2776" s="13" t="s">
        <v>313</v>
      </c>
      <c r="P2776" s="5" t="s">
        <v>47</v>
      </c>
      <c r="Q2776" s="5" t="s">
        <v>57</v>
      </c>
      <c r="R2776" s="5" t="s">
        <v>57</v>
      </c>
      <c r="S2776" s="5" t="s">
        <v>276</v>
      </c>
      <c r="T2776" s="5" t="s">
        <v>26</v>
      </c>
      <c r="U2776" s="5" t="s">
        <v>37</v>
      </c>
    </row>
    <row r="2777" hidden="1">
      <c r="A2777" s="15" t="str">
        <f t="shared" si="456"/>
        <v>S35:1c</v>
      </c>
      <c r="B2777" s="15" t="s">
        <v>1086</v>
      </c>
      <c r="C2777" s="15">
        <v>3.0</v>
      </c>
      <c r="D2777" s="15">
        <v>5.0</v>
      </c>
      <c r="E2777" s="15">
        <v>1.0</v>
      </c>
      <c r="F2777" s="8" t="s">
        <v>8</v>
      </c>
      <c r="G2777" s="8" t="s">
        <v>22</v>
      </c>
      <c r="H2777" t="s">
        <v>91</v>
      </c>
      <c r="I2777" t="s">
        <v>1333</v>
      </c>
      <c r="J2777" s="16">
        <v>12.0</v>
      </c>
      <c r="K2777" s="21">
        <v>-120.0</v>
      </c>
      <c r="L2777" s="21">
        <v>-166.0</v>
      </c>
      <c r="M2777" s="21">
        <v>-143.0</v>
      </c>
      <c r="N2777" s="18" t="s">
        <v>26</v>
      </c>
      <c r="O2777" s="13" t="s">
        <v>287</v>
      </c>
      <c r="P2777" s="5" t="s">
        <v>47</v>
      </c>
      <c r="Q2777" s="5" t="s">
        <v>57</v>
      </c>
      <c r="R2777" s="5" t="s">
        <v>57</v>
      </c>
      <c r="S2777" s="5" t="s">
        <v>26</v>
      </c>
      <c r="T2777" s="5" t="s">
        <v>26</v>
      </c>
      <c r="U2777" s="5" t="s">
        <v>26</v>
      </c>
    </row>
    <row r="2778" hidden="1">
      <c r="A2778" s="15" t="str">
        <f t="shared" si="456"/>
        <v>S35:1d</v>
      </c>
      <c r="B2778" s="15" t="s">
        <v>1086</v>
      </c>
      <c r="C2778" s="15">
        <v>3.0</v>
      </c>
      <c r="D2778" s="15">
        <v>5.0</v>
      </c>
      <c r="E2778" s="15">
        <v>1.0</v>
      </c>
      <c r="F2778" s="8" t="s">
        <v>9</v>
      </c>
      <c r="G2778" s="8" t="s">
        <v>22</v>
      </c>
      <c r="H2778" t="s">
        <v>91</v>
      </c>
      <c r="I2778" t="s">
        <v>1334</v>
      </c>
      <c r="J2778" s="16">
        <v>17.0</v>
      </c>
      <c r="K2778" s="21">
        <v>-235.0</v>
      </c>
      <c r="L2778" s="21">
        <v>-252.0</v>
      </c>
      <c r="M2778" s="21">
        <v>-242.0</v>
      </c>
      <c r="N2778" s="18" t="s">
        <v>26</v>
      </c>
      <c r="O2778" s="13" t="s">
        <v>323</v>
      </c>
      <c r="P2778" s="5" t="s">
        <v>276</v>
      </c>
      <c r="Q2778" s="5" t="s">
        <v>57</v>
      </c>
      <c r="R2778" s="5" t="s">
        <v>57</v>
      </c>
      <c r="S2778" s="5" t="s">
        <v>57</v>
      </c>
      <c r="T2778" s="5" t="s">
        <v>47</v>
      </c>
      <c r="U2778" s="5" t="s">
        <v>37</v>
      </c>
    </row>
    <row r="2779" hidden="1">
      <c r="A2779" s="15" t="str">
        <f>if(OR(G2779="Secondary Relay",G2779="Prime Relay",G2779="Citadel Class Relay"),F2779,join("",if(B2779="East Rim","E",if(B2779="South Rim","S",if(B2779="West Rim","W","N"))),C2779,D2779,":",E2779,if(F2779="S","",F2779)))</f>
        <v>S35:1</v>
      </c>
      <c r="B2779" s="15" t="s">
        <v>1086</v>
      </c>
      <c r="C2779" s="15">
        <v>3.0</v>
      </c>
      <c r="D2779" s="15">
        <v>5.0</v>
      </c>
      <c r="E2779" s="15">
        <v>1.0</v>
      </c>
      <c r="F2779" s="8" t="s">
        <v>302</v>
      </c>
      <c r="G2779" s="8" t="s">
        <v>303</v>
      </c>
      <c r="H2779" s="15" t="s">
        <v>278</v>
      </c>
      <c r="I2779" s="8" t="s">
        <v>308</v>
      </c>
      <c r="J2779" s="16"/>
      <c r="K2779" s="21"/>
      <c r="L2779" s="21"/>
      <c r="M2779" s="21"/>
      <c r="N2779" s="18"/>
      <c r="O2779" s="13"/>
      <c r="P2779" s="5" t="s">
        <v>47</v>
      </c>
      <c r="Q2779" s="5" t="s">
        <v>26</v>
      </c>
      <c r="R2779" s="5" t="s">
        <v>57</v>
      </c>
      <c r="S2779" s="5" t="s">
        <v>37</v>
      </c>
      <c r="T2779" s="5" t="s">
        <v>26</v>
      </c>
      <c r="U2779" s="5" t="s">
        <v>26</v>
      </c>
    </row>
    <row r="2780" hidden="1">
      <c r="A2780" s="15" t="str">
        <f t="shared" ref="A2780:A2787" si="457">if(OR(G2780="Secondary Relay",G2780="Prime Relay"),F2780,join("",if(B2780="East Rim","E",if(B2780="South Rim","S",if(B2780="West Rim","W","N"))),C2780,D2780,":",E2780,if(F2780="S","",F2780)))</f>
        <v>S35:2a</v>
      </c>
      <c r="B2780" s="15" t="s">
        <v>1086</v>
      </c>
      <c r="C2780" s="15">
        <v>3.0</v>
      </c>
      <c r="D2780" s="15">
        <v>5.0</v>
      </c>
      <c r="E2780" s="15">
        <v>2.0</v>
      </c>
      <c r="F2780" s="8" t="s">
        <v>6</v>
      </c>
      <c r="G2780" s="15" t="s">
        <v>23</v>
      </c>
      <c r="H2780" t="s">
        <v>88</v>
      </c>
      <c r="I2780" t="s">
        <v>516</v>
      </c>
      <c r="J2780" s="16">
        <v>1.0</v>
      </c>
      <c r="K2780" s="21">
        <v>182.0</v>
      </c>
      <c r="L2780" s="21">
        <v>147.0</v>
      </c>
      <c r="M2780" s="21">
        <v>164.0</v>
      </c>
      <c r="N2780" s="18" t="s">
        <v>26</v>
      </c>
      <c r="O2780" s="13" t="s">
        <v>1335</v>
      </c>
      <c r="P2780" s="5" t="s">
        <v>276</v>
      </c>
      <c r="Q2780" s="5" t="s">
        <v>57</v>
      </c>
      <c r="R2780" s="5" t="s">
        <v>57</v>
      </c>
      <c r="S2780" s="5" t="s">
        <v>311</v>
      </c>
      <c r="T2780" s="5" t="s">
        <v>57</v>
      </c>
      <c r="U2780" s="5" t="s">
        <v>26</v>
      </c>
    </row>
    <row r="2781" hidden="1">
      <c r="A2781" s="15" t="str">
        <f t="shared" si="457"/>
        <v>S35:2b</v>
      </c>
      <c r="B2781" s="15" t="s">
        <v>1086</v>
      </c>
      <c r="C2781" s="15">
        <v>3.0</v>
      </c>
      <c r="D2781" s="15">
        <v>5.0</v>
      </c>
      <c r="E2781" s="15">
        <v>2.0</v>
      </c>
      <c r="F2781" s="8" t="s">
        <v>7</v>
      </c>
      <c r="G2781" s="8" t="s">
        <v>23</v>
      </c>
      <c r="H2781" t="s">
        <v>291</v>
      </c>
      <c r="I2781" t="s">
        <v>1026</v>
      </c>
      <c r="J2781" s="16">
        <v>2.0</v>
      </c>
      <c r="K2781" s="21">
        <v>137.0</v>
      </c>
      <c r="L2781" s="21">
        <v>-121.0</v>
      </c>
      <c r="M2781" s="21">
        <v>8.0</v>
      </c>
      <c r="N2781" s="18" t="s">
        <v>26</v>
      </c>
      <c r="O2781" s="13" t="s">
        <v>315</v>
      </c>
      <c r="P2781" s="5" t="s">
        <v>47</v>
      </c>
      <c r="Q2781" s="5" t="s">
        <v>47</v>
      </c>
      <c r="R2781" s="5" t="s">
        <v>57</v>
      </c>
      <c r="S2781" s="5" t="s">
        <v>37</v>
      </c>
      <c r="T2781" s="5" t="s">
        <v>26</v>
      </c>
      <c r="U2781" s="5" t="s">
        <v>26</v>
      </c>
    </row>
    <row r="2782" hidden="1">
      <c r="A2782" s="15" t="str">
        <f t="shared" si="457"/>
        <v>S35:2c</v>
      </c>
      <c r="B2782" s="15" t="s">
        <v>1086</v>
      </c>
      <c r="C2782" s="15">
        <v>3.0</v>
      </c>
      <c r="D2782" s="15">
        <v>5.0</v>
      </c>
      <c r="E2782" s="15">
        <v>2.0</v>
      </c>
      <c r="F2782" s="8" t="s">
        <v>8</v>
      </c>
      <c r="G2782" s="8" t="s">
        <v>23</v>
      </c>
      <c r="H2782" t="s">
        <v>92</v>
      </c>
      <c r="I2782" t="s">
        <v>558</v>
      </c>
      <c r="J2782" s="16">
        <v>1.0</v>
      </c>
      <c r="K2782" s="21">
        <v>0.0</v>
      </c>
      <c r="L2782" s="21">
        <v>-49.0</v>
      </c>
      <c r="M2782" s="21">
        <v>-27.0</v>
      </c>
      <c r="N2782" s="18" t="s">
        <v>281</v>
      </c>
      <c r="O2782" s="13" t="s">
        <v>282</v>
      </c>
      <c r="P2782" s="5" t="s">
        <v>47</v>
      </c>
      <c r="Q2782" s="5" t="s">
        <v>57</v>
      </c>
      <c r="R2782" s="5" t="s">
        <v>276</v>
      </c>
      <c r="S2782" s="5" t="s">
        <v>26</v>
      </c>
      <c r="T2782" s="5" t="s">
        <v>37</v>
      </c>
      <c r="U2782" s="5" t="s">
        <v>26</v>
      </c>
    </row>
    <row r="2783" hidden="1">
      <c r="A2783" s="15" t="str">
        <f t="shared" si="457"/>
        <v>S35:2d</v>
      </c>
      <c r="B2783" s="15" t="s">
        <v>1086</v>
      </c>
      <c r="C2783" s="15">
        <v>3.0</v>
      </c>
      <c r="D2783" s="15">
        <v>5.0</v>
      </c>
      <c r="E2783" s="15">
        <v>2.0</v>
      </c>
      <c r="F2783" s="8" t="s">
        <v>9</v>
      </c>
      <c r="G2783" s="8" t="s">
        <v>22</v>
      </c>
      <c r="H2783" t="s">
        <v>93</v>
      </c>
      <c r="I2783" t="s">
        <v>676</v>
      </c>
      <c r="J2783" s="16">
        <v>9.0</v>
      </c>
      <c r="K2783" s="21">
        <v>-15.0</v>
      </c>
      <c r="L2783" s="21">
        <v>-65.0</v>
      </c>
      <c r="M2783" s="21">
        <v>-40.0</v>
      </c>
      <c r="N2783" s="18" t="s">
        <v>26</v>
      </c>
      <c r="O2783" s="13" t="s">
        <v>284</v>
      </c>
      <c r="P2783" s="5" t="s">
        <v>47</v>
      </c>
      <c r="Q2783" s="5" t="s">
        <v>276</v>
      </c>
      <c r="R2783" s="5" t="s">
        <v>276</v>
      </c>
      <c r="S2783" s="5" t="s">
        <v>57</v>
      </c>
      <c r="T2783" s="5" t="s">
        <v>57</v>
      </c>
      <c r="U2783" s="5" t="s">
        <v>26</v>
      </c>
    </row>
    <row r="2784" hidden="1">
      <c r="A2784" s="15" t="str">
        <f t="shared" si="457"/>
        <v>S35:2e</v>
      </c>
      <c r="B2784" s="15" t="s">
        <v>1086</v>
      </c>
      <c r="C2784" s="15">
        <v>3.0</v>
      </c>
      <c r="D2784" s="15">
        <v>5.0</v>
      </c>
      <c r="E2784" s="15">
        <v>2.0</v>
      </c>
      <c r="F2784" s="8" t="s">
        <v>10</v>
      </c>
      <c r="G2784" s="8" t="s">
        <v>23</v>
      </c>
      <c r="H2784" t="s">
        <v>92</v>
      </c>
      <c r="I2784" t="s">
        <v>353</v>
      </c>
      <c r="J2784" s="16">
        <v>1.0</v>
      </c>
      <c r="K2784" s="21">
        <v>-67.0</v>
      </c>
      <c r="L2784" s="21">
        <v>-114.0</v>
      </c>
      <c r="M2784" s="21">
        <v>-90.0</v>
      </c>
      <c r="N2784" s="18" t="s">
        <v>281</v>
      </c>
      <c r="O2784" s="13" t="s">
        <v>336</v>
      </c>
      <c r="P2784" s="5" t="s">
        <v>57</v>
      </c>
      <c r="Q2784" s="5" t="s">
        <v>276</v>
      </c>
      <c r="R2784" s="5" t="s">
        <v>311</v>
      </c>
      <c r="S2784" s="5" t="s">
        <v>37</v>
      </c>
      <c r="T2784" s="5" t="s">
        <v>37</v>
      </c>
      <c r="U2784" s="5" t="s">
        <v>37</v>
      </c>
    </row>
    <row r="2785" hidden="1">
      <c r="A2785" s="15" t="str">
        <f t="shared" si="457"/>
        <v>S35:2f</v>
      </c>
      <c r="B2785" s="15" t="s">
        <v>1086</v>
      </c>
      <c r="C2785" s="15">
        <v>3.0</v>
      </c>
      <c r="D2785" s="15">
        <v>5.0</v>
      </c>
      <c r="E2785" s="15">
        <v>2.0</v>
      </c>
      <c r="F2785" s="8" t="s">
        <v>11</v>
      </c>
      <c r="G2785" s="8" t="s">
        <v>22</v>
      </c>
      <c r="H2785" t="s">
        <v>89</v>
      </c>
      <c r="I2785" t="s">
        <v>328</v>
      </c>
      <c r="J2785" s="16">
        <v>2.0</v>
      </c>
      <c r="K2785" s="21">
        <v>-102.0</v>
      </c>
      <c r="L2785" s="21">
        <v>-121.0</v>
      </c>
      <c r="M2785" s="21">
        <v>-112.0</v>
      </c>
      <c r="N2785" s="18" t="s">
        <v>26</v>
      </c>
      <c r="O2785" s="13" t="s">
        <v>310</v>
      </c>
      <c r="P2785" s="5" t="s">
        <v>57</v>
      </c>
      <c r="Q2785" s="5" t="s">
        <v>276</v>
      </c>
      <c r="R2785" s="5" t="s">
        <v>276</v>
      </c>
      <c r="S2785" s="5" t="s">
        <v>37</v>
      </c>
      <c r="T2785" s="5" t="s">
        <v>37</v>
      </c>
      <c r="U2785" s="5" t="s">
        <v>26</v>
      </c>
    </row>
    <row r="2786" hidden="1">
      <c r="A2786" s="15" t="str">
        <f t="shared" si="457"/>
        <v>S35:2g</v>
      </c>
      <c r="B2786" s="15" t="s">
        <v>1086</v>
      </c>
      <c r="C2786" s="15">
        <v>3.0</v>
      </c>
      <c r="D2786" s="15">
        <v>5.0</v>
      </c>
      <c r="E2786" s="15">
        <v>2.0</v>
      </c>
      <c r="F2786" s="8" t="s">
        <v>12</v>
      </c>
      <c r="G2786" s="8" t="s">
        <v>22</v>
      </c>
      <c r="H2786" t="s">
        <v>87</v>
      </c>
      <c r="I2786" t="s">
        <v>416</v>
      </c>
      <c r="J2786" s="16">
        <v>2.0</v>
      </c>
      <c r="K2786" s="21">
        <v>-157.0</v>
      </c>
      <c r="L2786" s="21">
        <v>-237.0</v>
      </c>
      <c r="M2786" s="21">
        <v>-196.0</v>
      </c>
      <c r="N2786" s="18" t="s">
        <v>26</v>
      </c>
      <c r="O2786" s="13" t="s">
        <v>379</v>
      </c>
      <c r="P2786" s="5" t="s">
        <v>276</v>
      </c>
      <c r="Q2786" s="5" t="s">
        <v>57</v>
      </c>
      <c r="R2786" s="5" t="s">
        <v>57</v>
      </c>
      <c r="S2786" s="5" t="s">
        <v>47</v>
      </c>
      <c r="T2786" s="5" t="s">
        <v>276</v>
      </c>
      <c r="U2786" s="5" t="s">
        <v>26</v>
      </c>
    </row>
    <row r="2787" hidden="1">
      <c r="A2787" s="15" t="str">
        <f t="shared" si="457"/>
        <v>S35:2h</v>
      </c>
      <c r="B2787" s="15" t="s">
        <v>1086</v>
      </c>
      <c r="C2787" s="15">
        <v>3.0</v>
      </c>
      <c r="D2787" s="15">
        <v>5.0</v>
      </c>
      <c r="E2787" s="15">
        <v>2.0</v>
      </c>
      <c r="F2787" s="8" t="s">
        <v>13</v>
      </c>
      <c r="G2787" s="8" t="s">
        <v>22</v>
      </c>
      <c r="H2787" t="s">
        <v>93</v>
      </c>
      <c r="I2787" t="s">
        <v>435</v>
      </c>
      <c r="J2787" s="16">
        <v>3.0</v>
      </c>
      <c r="K2787" s="21">
        <v>-211.0</v>
      </c>
      <c r="L2787" s="21">
        <v>-213.0</v>
      </c>
      <c r="M2787" s="21">
        <v>-213.0</v>
      </c>
      <c r="N2787" s="18" t="s">
        <v>26</v>
      </c>
      <c r="O2787" s="13" t="s">
        <v>379</v>
      </c>
      <c r="P2787" s="5" t="s">
        <v>57</v>
      </c>
      <c r="Q2787" s="5" t="s">
        <v>57</v>
      </c>
      <c r="R2787" s="5" t="s">
        <v>276</v>
      </c>
      <c r="S2787" s="5" t="s">
        <v>26</v>
      </c>
      <c r="T2787" s="5" t="s">
        <v>26</v>
      </c>
      <c r="U2787" s="5" t="s">
        <v>26</v>
      </c>
    </row>
    <row r="2788" hidden="1">
      <c r="A2788" s="15" t="str">
        <f>if(OR(G2788="Secondary Relay",G2788="Prime Relay",G2788="Citadel Class Relay"),F2788,join("",if(B2788="East Rim","E",if(B2788="South Rim","S",if(B2788="West Rim","W","N"))),C2788,D2788,":",E2788,if(F2788="S","",F2788)))</f>
        <v>S35:2</v>
      </c>
      <c r="B2788" s="15" t="s">
        <v>1086</v>
      </c>
      <c r="C2788" s="15">
        <v>3.0</v>
      </c>
      <c r="D2788" s="15">
        <v>5.0</v>
      </c>
      <c r="E2788" s="15">
        <v>2.0</v>
      </c>
      <c r="F2788" s="8" t="s">
        <v>302</v>
      </c>
      <c r="G2788" s="8" t="s">
        <v>303</v>
      </c>
      <c r="H2788" s="15" t="s">
        <v>278</v>
      </c>
      <c r="I2788" s="8" t="s">
        <v>606</v>
      </c>
      <c r="J2788" s="16"/>
      <c r="K2788" s="21"/>
      <c r="L2788" s="21"/>
      <c r="M2788" s="21"/>
      <c r="N2788" s="18"/>
      <c r="O2788" s="13"/>
      <c r="P2788" s="5" t="s">
        <v>57</v>
      </c>
      <c r="Q2788" s="5" t="s">
        <v>276</v>
      </c>
      <c r="R2788" s="5" t="s">
        <v>311</v>
      </c>
      <c r="S2788" s="5" t="s">
        <v>37</v>
      </c>
      <c r="T2788" s="5" t="s">
        <v>47</v>
      </c>
      <c r="U2788" s="5" t="s">
        <v>26</v>
      </c>
    </row>
    <row r="2789" hidden="1">
      <c r="A2789" s="15" t="str">
        <f t="shared" ref="A2789:A2791" si="458">if(OR(G2789="Secondary Relay",G2789="Prime Relay"),F2789,join("",if(B2789="East Rim","E",if(B2789="South Rim","S",if(B2789="West Rim","W","N"))),C2789,D2789,":",E2789,if(F2789="S","",F2789)))</f>
        <v>S35:3a</v>
      </c>
      <c r="B2789" s="15" t="s">
        <v>1086</v>
      </c>
      <c r="C2789" s="15">
        <v>3.0</v>
      </c>
      <c r="D2789" s="15">
        <v>5.0</v>
      </c>
      <c r="E2789" s="15">
        <v>3.0</v>
      </c>
      <c r="F2789" s="8" t="s">
        <v>6</v>
      </c>
      <c r="G2789" s="8" t="s">
        <v>23</v>
      </c>
      <c r="H2789" t="s">
        <v>87</v>
      </c>
      <c r="I2789" t="s">
        <v>977</v>
      </c>
      <c r="J2789" s="16">
        <v>0.0</v>
      </c>
      <c r="K2789" s="21">
        <v>75.0</v>
      </c>
      <c r="L2789" s="21">
        <v>61.0</v>
      </c>
      <c r="M2789" s="21">
        <v>70.0</v>
      </c>
      <c r="N2789" s="18">
        <v>0.49</v>
      </c>
      <c r="O2789" s="13" t="s">
        <v>1336</v>
      </c>
      <c r="P2789" s="5" t="s">
        <v>276</v>
      </c>
      <c r="Q2789" s="5" t="s">
        <v>276</v>
      </c>
      <c r="R2789" s="5" t="s">
        <v>26</v>
      </c>
      <c r="S2789" s="5" t="s">
        <v>26</v>
      </c>
      <c r="T2789" s="5" t="s">
        <v>26</v>
      </c>
      <c r="U2789" s="5" t="s">
        <v>37</v>
      </c>
    </row>
    <row r="2790" hidden="1">
      <c r="A2790" s="15" t="str">
        <f t="shared" si="458"/>
        <v>S35:3b</v>
      </c>
      <c r="B2790" s="15" t="s">
        <v>1086</v>
      </c>
      <c r="C2790" s="15">
        <v>3.0</v>
      </c>
      <c r="D2790" s="15">
        <v>5.0</v>
      </c>
      <c r="E2790" s="15">
        <v>3.0</v>
      </c>
      <c r="F2790" s="8" t="s">
        <v>7</v>
      </c>
      <c r="G2790" s="8" t="s">
        <v>22</v>
      </c>
      <c r="H2790" t="s">
        <v>93</v>
      </c>
      <c r="I2790" t="s">
        <v>465</v>
      </c>
      <c r="J2790" s="16">
        <v>14.0</v>
      </c>
      <c r="K2790" s="21">
        <v>-97.0</v>
      </c>
      <c r="L2790" s="21">
        <v>-149.0</v>
      </c>
      <c r="M2790" s="21">
        <v>-125.0</v>
      </c>
      <c r="N2790" s="18" t="s">
        <v>26</v>
      </c>
      <c r="O2790" s="13" t="s">
        <v>419</v>
      </c>
      <c r="P2790" s="5" t="s">
        <v>57</v>
      </c>
      <c r="Q2790" s="5" t="s">
        <v>57</v>
      </c>
      <c r="R2790" s="5" t="s">
        <v>57</v>
      </c>
      <c r="S2790" s="5" t="s">
        <v>37</v>
      </c>
      <c r="T2790" s="5" t="s">
        <v>311</v>
      </c>
      <c r="U2790" s="5" t="s">
        <v>26</v>
      </c>
    </row>
    <row r="2791" hidden="1">
      <c r="A2791" s="15" t="str">
        <f t="shared" si="458"/>
        <v>S35:3c</v>
      </c>
      <c r="B2791" s="15" t="s">
        <v>1086</v>
      </c>
      <c r="C2791" s="15">
        <v>3.0</v>
      </c>
      <c r="D2791" s="15">
        <v>5.0</v>
      </c>
      <c r="E2791" s="15">
        <v>3.0</v>
      </c>
      <c r="F2791" s="8" t="s">
        <v>8</v>
      </c>
      <c r="G2791" s="8" t="s">
        <v>22</v>
      </c>
      <c r="H2791" t="s">
        <v>93</v>
      </c>
      <c r="I2791" t="s">
        <v>1147</v>
      </c>
      <c r="J2791" s="16">
        <v>11.0</v>
      </c>
      <c r="K2791" s="21">
        <v>-147.0</v>
      </c>
      <c r="L2791" s="21">
        <v>-191.0</v>
      </c>
      <c r="M2791" s="21">
        <v>-170.0</v>
      </c>
      <c r="N2791" s="18" t="s">
        <v>26</v>
      </c>
      <c r="O2791" s="13" t="s">
        <v>379</v>
      </c>
      <c r="P2791" s="5" t="s">
        <v>26</v>
      </c>
      <c r="Q2791" s="5" t="s">
        <v>276</v>
      </c>
      <c r="R2791" s="5" t="s">
        <v>57</v>
      </c>
      <c r="S2791" s="5" t="s">
        <v>47</v>
      </c>
      <c r="T2791" s="5" t="s">
        <v>26</v>
      </c>
      <c r="U2791" s="5" t="s">
        <v>26</v>
      </c>
    </row>
    <row r="2792" hidden="1">
      <c r="A2792" s="15" t="str">
        <f>if(OR(G2792="Secondary Relay",G2792="Prime Relay",G2792="Citadel Class Relay"),F2792,join("",if(B2792="East Rim","E",if(B2792="South Rim","S",if(B2792="West Rim","W","N"))),C2792,D2792,":",E2792,if(F2792="S","",F2792)))</f>
        <v>S35:3</v>
      </c>
      <c r="B2792" s="15" t="s">
        <v>1086</v>
      </c>
      <c r="C2792" s="15">
        <v>3.0</v>
      </c>
      <c r="D2792" s="15">
        <v>5.0</v>
      </c>
      <c r="E2792" s="15">
        <v>3.0</v>
      </c>
      <c r="F2792" s="8" t="s">
        <v>302</v>
      </c>
      <c r="G2792" s="8" t="s">
        <v>303</v>
      </c>
      <c r="H2792" s="15" t="s">
        <v>278</v>
      </c>
      <c r="I2792" s="8" t="s">
        <v>572</v>
      </c>
      <c r="J2792" s="16"/>
      <c r="K2792" s="21"/>
      <c r="L2792" s="21"/>
      <c r="M2792" s="21"/>
      <c r="N2792" s="18"/>
      <c r="O2792" s="13"/>
      <c r="P2792" s="5" t="s">
        <v>57</v>
      </c>
      <c r="Q2792" s="5" t="s">
        <v>311</v>
      </c>
      <c r="R2792" s="5" t="s">
        <v>57</v>
      </c>
      <c r="S2792" s="5" t="s">
        <v>47</v>
      </c>
      <c r="T2792" s="5" t="s">
        <v>47</v>
      </c>
      <c r="U2792" s="5" t="s">
        <v>26</v>
      </c>
    </row>
    <row r="2793" hidden="1">
      <c r="A2793" s="15" t="str">
        <f t="shared" ref="A2793:A2800" si="459">if(OR(G2793="Secondary Relay",G2793="Prime Relay"),F2793,join("",if(B2793="East Rim","E",if(B2793="South Rim","S",if(B2793="West Rim","W","N"))),C2793,D2793,":",E2793,if(F2793="S","",F2793)))</f>
        <v>S35:4a</v>
      </c>
      <c r="B2793" s="15" t="s">
        <v>1086</v>
      </c>
      <c r="C2793" s="15">
        <v>3.0</v>
      </c>
      <c r="D2793" s="15">
        <v>5.0</v>
      </c>
      <c r="E2793" s="15">
        <v>4.0</v>
      </c>
      <c r="F2793" s="8" t="s">
        <v>6</v>
      </c>
      <c r="G2793" s="8" t="s">
        <v>23</v>
      </c>
      <c r="H2793" t="s">
        <v>291</v>
      </c>
      <c r="I2793" t="s">
        <v>737</v>
      </c>
      <c r="J2793" s="16">
        <v>2.0</v>
      </c>
      <c r="K2793" s="21">
        <v>839.0</v>
      </c>
      <c r="L2793" s="21">
        <v>5.0</v>
      </c>
      <c r="M2793" s="21">
        <v>420.0</v>
      </c>
      <c r="N2793" s="18" t="s">
        <v>26</v>
      </c>
      <c r="O2793" s="13" t="s">
        <v>315</v>
      </c>
      <c r="P2793" s="5" t="s">
        <v>57</v>
      </c>
      <c r="Q2793" s="5" t="s">
        <v>276</v>
      </c>
      <c r="R2793" s="5" t="s">
        <v>276</v>
      </c>
      <c r="S2793" s="5" t="s">
        <v>37</v>
      </c>
      <c r="T2793" s="5" t="s">
        <v>26</v>
      </c>
      <c r="U2793" s="5" t="s">
        <v>37</v>
      </c>
    </row>
    <row r="2794" hidden="1">
      <c r="A2794" s="15" t="str">
        <f t="shared" si="459"/>
        <v>S35:4b</v>
      </c>
      <c r="B2794" s="15" t="s">
        <v>1086</v>
      </c>
      <c r="C2794" s="15">
        <v>3.0</v>
      </c>
      <c r="D2794" s="15">
        <v>5.0</v>
      </c>
      <c r="E2794" s="15">
        <v>4.0</v>
      </c>
      <c r="F2794" s="8" t="s">
        <v>7</v>
      </c>
      <c r="G2794" s="8" t="s">
        <v>23</v>
      </c>
      <c r="H2794" t="s">
        <v>93</v>
      </c>
      <c r="I2794" t="s">
        <v>492</v>
      </c>
      <c r="J2794" s="16">
        <v>0.0</v>
      </c>
      <c r="K2794" s="21">
        <v>634.0</v>
      </c>
      <c r="L2794" s="21">
        <v>534.0</v>
      </c>
      <c r="M2794" s="21">
        <v>583.0</v>
      </c>
      <c r="N2794" s="18" t="s">
        <v>26</v>
      </c>
      <c r="O2794" s="13" t="s">
        <v>384</v>
      </c>
      <c r="P2794" s="5" t="s">
        <v>57</v>
      </c>
      <c r="Q2794" s="5" t="s">
        <v>276</v>
      </c>
      <c r="R2794" s="5" t="s">
        <v>57</v>
      </c>
      <c r="S2794" s="5" t="s">
        <v>37</v>
      </c>
      <c r="T2794" s="5" t="s">
        <v>57</v>
      </c>
      <c r="U2794" s="5" t="s">
        <v>26</v>
      </c>
    </row>
    <row r="2795" hidden="1">
      <c r="A2795" s="15" t="str">
        <f t="shared" si="459"/>
        <v>S35:4c</v>
      </c>
      <c r="B2795" s="15" t="s">
        <v>1086</v>
      </c>
      <c r="C2795" s="15">
        <v>3.0</v>
      </c>
      <c r="D2795" s="15">
        <v>5.0</v>
      </c>
      <c r="E2795" s="15">
        <v>4.0</v>
      </c>
      <c r="F2795" s="8" t="s">
        <v>8</v>
      </c>
      <c r="G2795" s="8" t="s">
        <v>23</v>
      </c>
      <c r="H2795" t="s">
        <v>93</v>
      </c>
      <c r="I2795" t="s">
        <v>450</v>
      </c>
      <c r="J2795" s="16">
        <v>0.0</v>
      </c>
      <c r="K2795" s="21">
        <v>252.0</v>
      </c>
      <c r="L2795" s="21">
        <v>-218.0</v>
      </c>
      <c r="M2795" s="21">
        <v>15.0</v>
      </c>
      <c r="N2795" s="18" t="s">
        <v>26</v>
      </c>
      <c r="O2795" s="13" t="s">
        <v>329</v>
      </c>
      <c r="P2795" s="5" t="s">
        <v>37</v>
      </c>
      <c r="Q2795" s="5" t="s">
        <v>276</v>
      </c>
      <c r="R2795" s="5" t="s">
        <v>47</v>
      </c>
      <c r="S2795" s="5" t="s">
        <v>276</v>
      </c>
      <c r="T2795" s="5" t="s">
        <v>37</v>
      </c>
      <c r="U2795" s="5" t="s">
        <v>26</v>
      </c>
    </row>
    <row r="2796" hidden="1">
      <c r="A2796" s="15" t="str">
        <f t="shared" si="459"/>
        <v>S35:4d</v>
      </c>
      <c r="B2796" s="15" t="s">
        <v>1086</v>
      </c>
      <c r="C2796" s="15">
        <v>3.0</v>
      </c>
      <c r="D2796" s="15">
        <v>5.0</v>
      </c>
      <c r="E2796" s="15">
        <v>4.0</v>
      </c>
      <c r="F2796" s="8" t="s">
        <v>9</v>
      </c>
      <c r="G2796" s="8" t="s">
        <v>23</v>
      </c>
      <c r="H2796" t="s">
        <v>92</v>
      </c>
      <c r="I2796" t="s">
        <v>792</v>
      </c>
      <c r="J2796" s="16">
        <v>0.0</v>
      </c>
      <c r="K2796" s="21">
        <v>-53.0</v>
      </c>
      <c r="L2796" s="21">
        <v>-101.0</v>
      </c>
      <c r="M2796" s="21">
        <v>-75.0</v>
      </c>
      <c r="N2796" s="18" t="s">
        <v>281</v>
      </c>
      <c r="O2796" s="13" t="s">
        <v>1337</v>
      </c>
      <c r="P2796" s="5" t="s">
        <v>37</v>
      </c>
      <c r="Q2796" s="5" t="s">
        <v>276</v>
      </c>
      <c r="R2796" s="5" t="s">
        <v>57</v>
      </c>
      <c r="S2796" s="5" t="s">
        <v>37</v>
      </c>
      <c r="T2796" s="5" t="s">
        <v>26</v>
      </c>
      <c r="U2796" s="5" t="s">
        <v>26</v>
      </c>
    </row>
    <row r="2797" hidden="1">
      <c r="A2797" s="15" t="str">
        <f t="shared" si="459"/>
        <v>S35:4e</v>
      </c>
      <c r="B2797" s="15" t="s">
        <v>1086</v>
      </c>
      <c r="C2797" s="15">
        <v>3.0</v>
      </c>
      <c r="D2797" s="15">
        <v>5.0</v>
      </c>
      <c r="E2797" s="15">
        <v>4.0</v>
      </c>
      <c r="F2797" s="8" t="s">
        <v>10</v>
      </c>
      <c r="G2797" s="8" t="s">
        <v>22</v>
      </c>
      <c r="H2797" t="s">
        <v>93</v>
      </c>
      <c r="I2797" t="s">
        <v>589</v>
      </c>
      <c r="J2797" s="16">
        <v>10.0</v>
      </c>
      <c r="K2797" s="21">
        <v>-160.0</v>
      </c>
      <c r="L2797" s="21">
        <v>-243.0</v>
      </c>
      <c r="M2797" s="21">
        <v>-200.0</v>
      </c>
      <c r="N2797" s="18" t="s">
        <v>26</v>
      </c>
      <c r="O2797" s="13" t="s">
        <v>275</v>
      </c>
      <c r="P2797" s="5" t="s">
        <v>57</v>
      </c>
      <c r="Q2797" s="5" t="s">
        <v>276</v>
      </c>
      <c r="R2797" s="5" t="s">
        <v>57</v>
      </c>
      <c r="S2797" s="5" t="s">
        <v>311</v>
      </c>
      <c r="T2797" s="5" t="s">
        <v>37</v>
      </c>
      <c r="U2797" s="5" t="s">
        <v>26</v>
      </c>
    </row>
    <row r="2798" hidden="1">
      <c r="A2798" s="15" t="str">
        <f t="shared" si="459"/>
        <v>S35:4f</v>
      </c>
      <c r="B2798" s="15" t="s">
        <v>1086</v>
      </c>
      <c r="C2798" s="15">
        <v>3.0</v>
      </c>
      <c r="D2798" s="15">
        <v>5.0</v>
      </c>
      <c r="E2798" s="15">
        <v>4.0</v>
      </c>
      <c r="F2798" s="8" t="s">
        <v>11</v>
      </c>
      <c r="G2798" s="8" t="s">
        <v>22</v>
      </c>
      <c r="H2798" t="s">
        <v>92</v>
      </c>
      <c r="I2798" t="s">
        <v>416</v>
      </c>
      <c r="J2798" s="16">
        <v>4.0</v>
      </c>
      <c r="K2798" s="21">
        <v>-203.0</v>
      </c>
      <c r="L2798" s="21">
        <v>-205.0</v>
      </c>
      <c r="M2798" s="21">
        <v>-202.0</v>
      </c>
      <c r="N2798" s="18" t="s">
        <v>26</v>
      </c>
      <c r="O2798" s="13" t="s">
        <v>386</v>
      </c>
      <c r="P2798" s="5" t="s">
        <v>57</v>
      </c>
      <c r="Q2798" s="5" t="s">
        <v>47</v>
      </c>
      <c r="R2798" s="5" t="s">
        <v>57</v>
      </c>
      <c r="S2798" s="5" t="s">
        <v>57</v>
      </c>
      <c r="T2798" s="5" t="s">
        <v>26</v>
      </c>
      <c r="U2798" s="5" t="s">
        <v>26</v>
      </c>
    </row>
    <row r="2799" hidden="1">
      <c r="A2799" s="15" t="str">
        <f t="shared" si="459"/>
        <v>S35:4g</v>
      </c>
      <c r="B2799" s="15" t="s">
        <v>1086</v>
      </c>
      <c r="C2799" s="15">
        <v>3.0</v>
      </c>
      <c r="D2799" s="15">
        <v>5.0</v>
      </c>
      <c r="E2799" s="15">
        <v>4.0</v>
      </c>
      <c r="F2799" s="8" t="s">
        <v>12</v>
      </c>
      <c r="G2799" s="8" t="s">
        <v>22</v>
      </c>
      <c r="H2799" t="s">
        <v>90</v>
      </c>
      <c r="I2799" t="s">
        <v>476</v>
      </c>
      <c r="J2799" s="16">
        <v>9.0</v>
      </c>
      <c r="K2799" s="21">
        <v>-203.0</v>
      </c>
      <c r="L2799" s="21">
        <v>-245.0</v>
      </c>
      <c r="M2799" s="21">
        <v>-222.0</v>
      </c>
      <c r="N2799" s="18" t="s">
        <v>26</v>
      </c>
      <c r="O2799" s="13" t="s">
        <v>384</v>
      </c>
      <c r="P2799" s="5" t="s">
        <v>47</v>
      </c>
      <c r="Q2799" s="5" t="s">
        <v>276</v>
      </c>
      <c r="R2799" s="5" t="s">
        <v>57</v>
      </c>
      <c r="S2799" s="5" t="s">
        <v>57</v>
      </c>
      <c r="T2799" s="5" t="s">
        <v>37</v>
      </c>
      <c r="U2799" s="5" t="s">
        <v>26</v>
      </c>
    </row>
    <row r="2800" hidden="1">
      <c r="A2800" s="15" t="str">
        <f t="shared" si="459"/>
        <v>S35:4h</v>
      </c>
      <c r="B2800" s="15" t="s">
        <v>1086</v>
      </c>
      <c r="C2800" s="15">
        <v>3.0</v>
      </c>
      <c r="D2800" s="15">
        <v>5.0</v>
      </c>
      <c r="E2800" s="15">
        <v>4.0</v>
      </c>
      <c r="F2800" s="8" t="s">
        <v>13</v>
      </c>
      <c r="G2800" s="8" t="s">
        <v>22</v>
      </c>
      <c r="H2800" t="s">
        <v>93</v>
      </c>
      <c r="I2800" t="s">
        <v>403</v>
      </c>
      <c r="J2800" s="16">
        <v>19.0</v>
      </c>
      <c r="K2800" s="21">
        <v>-209.0</v>
      </c>
      <c r="L2800" s="21">
        <v>-217.0</v>
      </c>
      <c r="M2800" s="21">
        <v>-215.0</v>
      </c>
      <c r="N2800" s="18" t="s">
        <v>26</v>
      </c>
      <c r="O2800" s="13" t="s">
        <v>313</v>
      </c>
      <c r="P2800" s="5" t="s">
        <v>311</v>
      </c>
      <c r="Q2800" s="5" t="s">
        <v>57</v>
      </c>
      <c r="R2800" s="5" t="s">
        <v>57</v>
      </c>
      <c r="S2800" s="5" t="s">
        <v>37</v>
      </c>
      <c r="T2800" s="5" t="s">
        <v>26</v>
      </c>
      <c r="U2800" s="5" t="s">
        <v>26</v>
      </c>
    </row>
    <row r="2801" hidden="1">
      <c r="A2801" s="15" t="str">
        <f>if(OR(G2801="Secondary Relay",G2801="Prime Relay",G2801="Citadel Class Relay"),F2801,join("",if(B2801="East Rim","E",if(B2801="South Rim","S",if(B2801="West Rim","W","N"))),C2801,D2801,":",E2801,if(F2801="S","",F2801)))</f>
        <v>S35:4</v>
      </c>
      <c r="B2801" s="15" t="s">
        <v>1086</v>
      </c>
      <c r="C2801" s="15">
        <v>3.0</v>
      </c>
      <c r="D2801" s="15">
        <v>5.0</v>
      </c>
      <c r="E2801" s="15">
        <v>4.0</v>
      </c>
      <c r="F2801" s="8" t="s">
        <v>302</v>
      </c>
      <c r="G2801" s="8" t="s">
        <v>303</v>
      </c>
      <c r="H2801" s="15" t="s">
        <v>288</v>
      </c>
      <c r="I2801" s="8" t="s">
        <v>874</v>
      </c>
      <c r="J2801" s="16"/>
      <c r="K2801" s="21"/>
      <c r="L2801" s="21"/>
      <c r="M2801" s="21"/>
      <c r="N2801" s="18"/>
      <c r="O2801" s="13"/>
      <c r="P2801" s="5" t="s">
        <v>57</v>
      </c>
      <c r="Q2801" s="5" t="s">
        <v>47</v>
      </c>
      <c r="R2801" s="5" t="s">
        <v>57</v>
      </c>
      <c r="S2801" s="5" t="s">
        <v>26</v>
      </c>
      <c r="T2801" s="5" t="s">
        <v>26</v>
      </c>
      <c r="U2801" s="5" t="s">
        <v>37</v>
      </c>
    </row>
    <row r="2802" hidden="1">
      <c r="A2802" s="15" t="str">
        <f t="shared" ref="A2802:A2805" si="460">if(OR(G2802="Secondary Relay",G2802="Prime Relay"),F2802,join("",if(B2802="East Rim","E",if(B2802="South Rim","S",if(B2802="West Rim","W","N"))),C2802,D2802,":",E2802,if(F2802="S","",F2802)))</f>
        <v>S35:5a</v>
      </c>
      <c r="B2802" s="15" t="s">
        <v>1086</v>
      </c>
      <c r="C2802" s="15">
        <v>3.0</v>
      </c>
      <c r="D2802" s="15">
        <v>5.0</v>
      </c>
      <c r="E2802" s="15">
        <v>5.0</v>
      </c>
      <c r="F2802" s="8" t="s">
        <v>6</v>
      </c>
      <c r="G2802" s="8" t="s">
        <v>22</v>
      </c>
      <c r="H2802" t="s">
        <v>87</v>
      </c>
      <c r="I2802" t="s">
        <v>328</v>
      </c>
      <c r="J2802" s="16">
        <v>9.0</v>
      </c>
      <c r="K2802" s="21">
        <v>-139.0</v>
      </c>
      <c r="L2802" s="21">
        <v>-170.0</v>
      </c>
      <c r="M2802" s="21">
        <v>-156.0</v>
      </c>
      <c r="N2802" s="18" t="s">
        <v>26</v>
      </c>
      <c r="O2802" s="13" t="s">
        <v>315</v>
      </c>
      <c r="P2802" s="5" t="s">
        <v>276</v>
      </c>
      <c r="Q2802" s="5" t="s">
        <v>276</v>
      </c>
      <c r="R2802" s="5" t="s">
        <v>57</v>
      </c>
      <c r="S2802" s="5" t="s">
        <v>47</v>
      </c>
      <c r="T2802" s="5" t="s">
        <v>47</v>
      </c>
      <c r="U2802" s="5" t="s">
        <v>26</v>
      </c>
    </row>
    <row r="2803" hidden="1">
      <c r="A2803" s="15" t="str">
        <f t="shared" si="460"/>
        <v>S35:5b</v>
      </c>
      <c r="B2803" s="15" t="s">
        <v>1086</v>
      </c>
      <c r="C2803" s="15">
        <v>3.0</v>
      </c>
      <c r="D2803" s="15">
        <v>5.0</v>
      </c>
      <c r="E2803" s="15">
        <v>5.0</v>
      </c>
      <c r="F2803" s="8" t="s">
        <v>7</v>
      </c>
      <c r="G2803" s="8" t="s">
        <v>22</v>
      </c>
      <c r="H2803" t="s">
        <v>91</v>
      </c>
      <c r="I2803" t="s">
        <v>700</v>
      </c>
      <c r="J2803" s="16">
        <v>16.0</v>
      </c>
      <c r="K2803" s="21">
        <v>-160.0</v>
      </c>
      <c r="L2803" s="21">
        <v>-181.0</v>
      </c>
      <c r="M2803" s="21">
        <v>-169.0</v>
      </c>
      <c r="N2803" s="18" t="s">
        <v>26</v>
      </c>
      <c r="O2803" s="13" t="s">
        <v>284</v>
      </c>
      <c r="P2803" s="5" t="s">
        <v>37</v>
      </c>
      <c r="Q2803" s="5" t="s">
        <v>57</v>
      </c>
      <c r="R2803" s="5" t="s">
        <v>57</v>
      </c>
      <c r="S2803" s="5" t="s">
        <v>26</v>
      </c>
      <c r="T2803" s="5" t="s">
        <v>37</v>
      </c>
      <c r="U2803" s="5" t="s">
        <v>26</v>
      </c>
    </row>
    <row r="2804" hidden="1">
      <c r="A2804" s="15" t="str">
        <f t="shared" si="460"/>
        <v>S35:5c</v>
      </c>
      <c r="B2804" s="15" t="s">
        <v>1086</v>
      </c>
      <c r="C2804" s="15">
        <v>3.0</v>
      </c>
      <c r="D2804" s="15">
        <v>5.0</v>
      </c>
      <c r="E2804" s="15">
        <v>5.0</v>
      </c>
      <c r="F2804" s="8" t="s">
        <v>8</v>
      </c>
      <c r="G2804" s="8" t="s">
        <v>22</v>
      </c>
      <c r="H2804" t="s">
        <v>91</v>
      </c>
      <c r="I2804" t="s">
        <v>805</v>
      </c>
      <c r="J2804" s="16">
        <v>8.0</v>
      </c>
      <c r="K2804" s="21">
        <v>-203.0</v>
      </c>
      <c r="L2804" s="21">
        <v>-249.0</v>
      </c>
      <c r="M2804" s="21">
        <v>-228.0</v>
      </c>
      <c r="N2804" s="18" t="s">
        <v>26</v>
      </c>
      <c r="O2804" s="13" t="s">
        <v>293</v>
      </c>
      <c r="P2804" s="5" t="s">
        <v>57</v>
      </c>
      <c r="Q2804" s="5" t="s">
        <v>57</v>
      </c>
      <c r="R2804" s="5" t="s">
        <v>57</v>
      </c>
      <c r="S2804" s="5" t="s">
        <v>311</v>
      </c>
      <c r="T2804" s="5" t="s">
        <v>26</v>
      </c>
      <c r="U2804" s="5" t="s">
        <v>26</v>
      </c>
    </row>
    <row r="2805" hidden="1">
      <c r="A2805" s="15" t="str">
        <f t="shared" si="460"/>
        <v>S35:5d</v>
      </c>
      <c r="B2805" s="15" t="s">
        <v>1086</v>
      </c>
      <c r="C2805" s="15">
        <v>3.0</v>
      </c>
      <c r="D2805" s="15">
        <v>5.0</v>
      </c>
      <c r="E2805" s="15">
        <v>5.0</v>
      </c>
      <c r="F2805" s="8" t="s">
        <v>9</v>
      </c>
      <c r="G2805" s="8" t="s">
        <v>22</v>
      </c>
      <c r="H2805" t="s">
        <v>92</v>
      </c>
      <c r="I2805" t="s">
        <v>416</v>
      </c>
      <c r="J2805" s="16">
        <v>2.0</v>
      </c>
      <c r="K2805" s="21">
        <v>-207.0</v>
      </c>
      <c r="L2805" s="21">
        <v>-217.0</v>
      </c>
      <c r="M2805" s="21">
        <v>-210.0</v>
      </c>
      <c r="N2805" s="18" t="s">
        <v>26</v>
      </c>
      <c r="O2805" s="13" t="s">
        <v>290</v>
      </c>
      <c r="P2805" s="5" t="s">
        <v>47</v>
      </c>
      <c r="Q2805" s="5" t="s">
        <v>276</v>
      </c>
      <c r="R2805" s="5" t="s">
        <v>311</v>
      </c>
      <c r="S2805" s="5" t="s">
        <v>26</v>
      </c>
      <c r="T2805" s="5" t="s">
        <v>47</v>
      </c>
      <c r="U2805" s="5" t="s">
        <v>276</v>
      </c>
    </row>
    <row r="2806" hidden="1">
      <c r="A2806" s="15" t="str">
        <f t="shared" ref="A2806:A2807" si="461">if(OR(G2806="Secondary Relay",G2806="Prime Relay",G2806="Citadel Class Relay"),F2806,join("",if(B2806="East Rim","E",if(B2806="South Rim","S",if(B2806="West Rim","W","N"))),C2806,D2806,":",E2806,if(F2806="S","",F2806)))</f>
        <v>S35:5</v>
      </c>
      <c r="B2806" s="15" t="s">
        <v>1086</v>
      </c>
      <c r="C2806" s="15">
        <v>3.0</v>
      </c>
      <c r="D2806" s="15">
        <v>5.0</v>
      </c>
      <c r="E2806" s="15">
        <v>5.0</v>
      </c>
      <c r="F2806" s="8" t="s">
        <v>302</v>
      </c>
      <c r="G2806" s="8" t="s">
        <v>303</v>
      </c>
      <c r="H2806" s="15" t="s">
        <v>278</v>
      </c>
      <c r="I2806" s="8" t="s">
        <v>308</v>
      </c>
      <c r="J2806" s="16"/>
      <c r="K2806" s="21"/>
      <c r="L2806" s="21"/>
      <c r="M2806" s="21"/>
      <c r="N2806" s="18"/>
      <c r="O2806" s="13"/>
      <c r="P2806" s="5" t="s">
        <v>57</v>
      </c>
      <c r="Q2806" s="5" t="s">
        <v>57</v>
      </c>
      <c r="R2806" s="5" t="s">
        <v>47</v>
      </c>
      <c r="S2806" s="5" t="s">
        <v>57</v>
      </c>
      <c r="T2806" s="5" t="s">
        <v>26</v>
      </c>
      <c r="U2806" s="5" t="s">
        <v>37</v>
      </c>
    </row>
    <row r="2807" hidden="1">
      <c r="A2807" s="15" t="str">
        <f t="shared" si="461"/>
        <v>S35-N11 Primary Relay</v>
      </c>
      <c r="B2807" s="15" t="s">
        <v>1086</v>
      </c>
      <c r="C2807" s="15">
        <v>3.0</v>
      </c>
      <c r="D2807" s="15">
        <v>5.0</v>
      </c>
      <c r="E2807" s="15">
        <v>5.0</v>
      </c>
      <c r="F2807" s="8" t="s">
        <v>1338</v>
      </c>
      <c r="G2807" s="8" t="s">
        <v>219</v>
      </c>
      <c r="H2807" s="15"/>
      <c r="I2807" s="8"/>
      <c r="J2807" s="16"/>
      <c r="K2807" s="21"/>
      <c r="L2807" s="21"/>
      <c r="M2807" s="21"/>
      <c r="N2807" s="18"/>
      <c r="O2807" s="13"/>
      <c r="P2807" s="5"/>
      <c r="Q2807" s="5"/>
      <c r="R2807" s="5"/>
      <c r="S2807" s="5"/>
      <c r="T2807" s="5"/>
      <c r="U2807" s="5"/>
    </row>
    <row r="2808" hidden="1">
      <c r="A2808" s="15" t="str">
        <f t="shared" ref="A2808:A2810" si="462">if(OR(G2808="Secondary Relay",G2808="Prime Relay"),F2808,join("",if(B2808="East Rim","E",if(B2808="South Rim","S",if(B2808="West Rim","W","N"))),C2808,D2808,":",E2808,if(F2808="S","",F2808)))</f>
        <v>S35:6a</v>
      </c>
      <c r="B2808" s="15" t="s">
        <v>1086</v>
      </c>
      <c r="C2808" s="15">
        <v>3.0</v>
      </c>
      <c r="D2808" s="15">
        <v>5.0</v>
      </c>
      <c r="E2808" s="15">
        <v>6.0</v>
      </c>
      <c r="F2808" s="8" t="s">
        <v>6</v>
      </c>
      <c r="G2808" s="8" t="s">
        <v>23</v>
      </c>
      <c r="H2808" t="s">
        <v>278</v>
      </c>
      <c r="I2808" t="s">
        <v>371</v>
      </c>
      <c r="J2808" s="16">
        <v>0.0</v>
      </c>
      <c r="K2808" s="21">
        <v>821.0</v>
      </c>
      <c r="L2808" s="21">
        <v>796.0</v>
      </c>
      <c r="M2808" s="21">
        <v>807.0</v>
      </c>
      <c r="N2808" s="18" t="s">
        <v>26</v>
      </c>
      <c r="O2808" s="13" t="s">
        <v>332</v>
      </c>
      <c r="P2808" s="5" t="s">
        <v>276</v>
      </c>
      <c r="Q2808" s="5" t="s">
        <v>57</v>
      </c>
      <c r="R2808" s="5" t="s">
        <v>276</v>
      </c>
      <c r="S2808" s="5" t="s">
        <v>26</v>
      </c>
      <c r="T2808" s="5" t="s">
        <v>47</v>
      </c>
      <c r="U2808" s="5" t="s">
        <v>26</v>
      </c>
    </row>
    <row r="2809" hidden="1">
      <c r="A2809" s="15" t="str">
        <f t="shared" si="462"/>
        <v>S35:6b</v>
      </c>
      <c r="B2809" s="15" t="s">
        <v>1086</v>
      </c>
      <c r="C2809" s="15">
        <v>3.0</v>
      </c>
      <c r="D2809" s="15">
        <v>5.0</v>
      </c>
      <c r="E2809" s="15">
        <v>6.0</v>
      </c>
      <c r="F2809" s="8" t="s">
        <v>7</v>
      </c>
      <c r="G2809" s="8" t="s">
        <v>24</v>
      </c>
      <c r="H2809" t="s">
        <v>87</v>
      </c>
      <c r="I2809" t="s">
        <v>335</v>
      </c>
      <c r="J2809" s="16">
        <v>1.0</v>
      </c>
      <c r="K2809" s="21">
        <v>33.0</v>
      </c>
      <c r="L2809" s="21">
        <v>11.0</v>
      </c>
      <c r="M2809" s="21">
        <v>23.0</v>
      </c>
      <c r="N2809" s="18">
        <v>0.55</v>
      </c>
      <c r="O2809" s="13" t="s">
        <v>351</v>
      </c>
      <c r="P2809" s="5" t="s">
        <v>57</v>
      </c>
      <c r="Q2809" s="5" t="s">
        <v>57</v>
      </c>
      <c r="R2809" s="5" t="s">
        <v>57</v>
      </c>
      <c r="S2809" s="5" t="s">
        <v>311</v>
      </c>
      <c r="T2809" s="5" t="s">
        <v>37</v>
      </c>
      <c r="U2809" s="5" t="s">
        <v>26</v>
      </c>
    </row>
    <row r="2810" hidden="1">
      <c r="A2810" s="15" t="str">
        <f t="shared" si="462"/>
        <v>S35:6c</v>
      </c>
      <c r="B2810" s="15" t="s">
        <v>1086</v>
      </c>
      <c r="C2810" s="15">
        <v>3.0</v>
      </c>
      <c r="D2810" s="15">
        <v>5.0</v>
      </c>
      <c r="E2810" s="15">
        <v>6.0</v>
      </c>
      <c r="F2810" s="8" t="s">
        <v>8</v>
      </c>
      <c r="G2810" s="8" t="s">
        <v>23</v>
      </c>
      <c r="H2810" t="s">
        <v>92</v>
      </c>
      <c r="I2810" t="s">
        <v>556</v>
      </c>
      <c r="J2810" s="16">
        <v>1.0</v>
      </c>
      <c r="K2810" s="21">
        <v>-203.0</v>
      </c>
      <c r="L2810" s="21">
        <v>-218.0</v>
      </c>
      <c r="M2810" s="21">
        <v>-210.0</v>
      </c>
      <c r="N2810" s="18" t="s">
        <v>281</v>
      </c>
      <c r="O2810" s="13" t="s">
        <v>336</v>
      </c>
      <c r="P2810" s="5" t="s">
        <v>57</v>
      </c>
      <c r="Q2810" s="5" t="s">
        <v>57</v>
      </c>
      <c r="R2810" s="5" t="s">
        <v>276</v>
      </c>
      <c r="S2810" s="5" t="s">
        <v>57</v>
      </c>
      <c r="T2810" s="5" t="s">
        <v>37</v>
      </c>
      <c r="U2810" s="5" t="s">
        <v>26</v>
      </c>
    </row>
    <row r="2811" hidden="1">
      <c r="A2811" s="15" t="str">
        <f>if(OR(G2811="Secondary Relay",G2811="Prime Relay",G2811="Citadel Class Relay"),F2811,join("",if(B2811="East Rim","E",if(B2811="South Rim","S",if(B2811="West Rim","W","N"))),C2811,D2811,":",E2811,if(F2811="S","",F2811)))</f>
        <v>S35:6</v>
      </c>
      <c r="B2811" s="15" t="s">
        <v>1086</v>
      </c>
      <c r="C2811" s="15">
        <v>3.0</v>
      </c>
      <c r="D2811" s="15">
        <v>5.0</v>
      </c>
      <c r="E2811" s="15">
        <v>6.0</v>
      </c>
      <c r="F2811" s="8" t="s">
        <v>302</v>
      </c>
      <c r="G2811" s="8" t="s">
        <v>303</v>
      </c>
      <c r="H2811" s="15" t="s">
        <v>278</v>
      </c>
      <c r="I2811" s="8" t="s">
        <v>582</v>
      </c>
      <c r="J2811" s="16"/>
      <c r="K2811" s="21"/>
      <c r="L2811" s="21"/>
      <c r="M2811" s="21"/>
      <c r="N2811" s="18"/>
      <c r="O2811" s="13"/>
      <c r="P2811" s="5" t="s">
        <v>47</v>
      </c>
      <c r="Q2811" s="5" t="s">
        <v>47</v>
      </c>
      <c r="R2811" s="5" t="s">
        <v>57</v>
      </c>
      <c r="S2811" s="5" t="s">
        <v>47</v>
      </c>
      <c r="T2811" s="5" t="s">
        <v>47</v>
      </c>
      <c r="U2811" s="5" t="s">
        <v>47</v>
      </c>
    </row>
    <row r="2812" hidden="1">
      <c r="A2812" s="15" t="str">
        <f t="shared" ref="A2812:A2817" si="463">if(OR(G2812="Secondary Relay",G2812="Prime Relay"),F2812,join("",if(B2812="East Rim","E",if(B2812="South Rim","S",if(B2812="West Rim","W","N"))),C2812,D2812,":",E2812,if(F2812="S","",F2812)))</f>
        <v>S40:0a</v>
      </c>
      <c r="B2812" s="15" t="s">
        <v>1086</v>
      </c>
      <c r="C2812" s="15">
        <v>4.0</v>
      </c>
      <c r="D2812" s="15">
        <v>0.0</v>
      </c>
      <c r="E2812" s="15">
        <v>0.0</v>
      </c>
      <c r="F2812" s="8" t="s">
        <v>6</v>
      </c>
      <c r="G2812" s="8" t="s">
        <v>23</v>
      </c>
      <c r="H2812" t="s">
        <v>88</v>
      </c>
      <c r="I2812" t="s">
        <v>367</v>
      </c>
      <c r="J2812" s="16">
        <v>0.0</v>
      </c>
      <c r="K2812" s="21">
        <v>876.0</v>
      </c>
      <c r="L2812" s="21">
        <v>849.0</v>
      </c>
      <c r="M2812" s="21">
        <v>864.0</v>
      </c>
      <c r="N2812" s="18" t="s">
        <v>26</v>
      </c>
      <c r="O2812" s="13" t="s">
        <v>1135</v>
      </c>
      <c r="P2812" s="5" t="s">
        <v>47</v>
      </c>
      <c r="Q2812" s="5" t="s">
        <v>57</v>
      </c>
      <c r="R2812" s="5" t="s">
        <v>57</v>
      </c>
      <c r="S2812" s="5" t="s">
        <v>37</v>
      </c>
      <c r="T2812" s="5" t="s">
        <v>26</v>
      </c>
      <c r="U2812" s="5" t="s">
        <v>26</v>
      </c>
    </row>
    <row r="2813" hidden="1">
      <c r="A2813" s="15" t="str">
        <f t="shared" si="463"/>
        <v>S40:0b</v>
      </c>
      <c r="B2813" s="15" t="s">
        <v>1086</v>
      </c>
      <c r="C2813" s="15">
        <v>4.0</v>
      </c>
      <c r="D2813" s="15">
        <v>0.0</v>
      </c>
      <c r="E2813" s="15">
        <v>0.0</v>
      </c>
      <c r="F2813" s="8" t="s">
        <v>7</v>
      </c>
      <c r="G2813" s="8" t="s">
        <v>23</v>
      </c>
      <c r="H2813" t="s">
        <v>288</v>
      </c>
      <c r="I2813" t="s">
        <v>400</v>
      </c>
      <c r="J2813" s="16">
        <v>1.0</v>
      </c>
      <c r="K2813" s="21">
        <v>305.0</v>
      </c>
      <c r="L2813" s="21">
        <v>270.0</v>
      </c>
      <c r="M2813" s="21">
        <v>288.0</v>
      </c>
      <c r="N2813" s="18" t="s">
        <v>26</v>
      </c>
      <c r="O2813" s="13" t="s">
        <v>282</v>
      </c>
      <c r="P2813" s="5" t="s">
        <v>26</v>
      </c>
      <c r="Q2813" s="5" t="s">
        <v>311</v>
      </c>
      <c r="R2813" s="5" t="s">
        <v>57</v>
      </c>
      <c r="S2813" s="5" t="s">
        <v>57</v>
      </c>
      <c r="T2813" s="5" t="s">
        <v>37</v>
      </c>
      <c r="U2813" s="5" t="s">
        <v>26</v>
      </c>
    </row>
    <row r="2814" hidden="1">
      <c r="A2814" s="15" t="str">
        <f t="shared" si="463"/>
        <v>S40:0c</v>
      </c>
      <c r="B2814" s="15" t="s">
        <v>1086</v>
      </c>
      <c r="C2814" s="15">
        <v>4.0</v>
      </c>
      <c r="D2814" s="15">
        <v>0.0</v>
      </c>
      <c r="E2814" s="15">
        <v>0.0</v>
      </c>
      <c r="F2814" s="8" t="s">
        <v>8</v>
      </c>
      <c r="G2814" s="8" t="s">
        <v>22</v>
      </c>
      <c r="H2814" t="s">
        <v>93</v>
      </c>
      <c r="I2814" t="s">
        <v>677</v>
      </c>
      <c r="J2814" s="16">
        <v>9.0</v>
      </c>
      <c r="K2814" s="21">
        <v>-9.0</v>
      </c>
      <c r="L2814" s="21">
        <v>-99.0</v>
      </c>
      <c r="M2814" s="21">
        <v>-53.0</v>
      </c>
      <c r="N2814" s="18" t="s">
        <v>26</v>
      </c>
      <c r="O2814" s="13" t="s">
        <v>275</v>
      </c>
      <c r="P2814" s="5" t="s">
        <v>37</v>
      </c>
      <c r="Q2814" s="5" t="s">
        <v>276</v>
      </c>
      <c r="R2814" s="5" t="s">
        <v>57</v>
      </c>
      <c r="S2814" s="5" t="s">
        <v>26</v>
      </c>
      <c r="T2814" s="5" t="s">
        <v>26</v>
      </c>
      <c r="U2814" s="5" t="s">
        <v>26</v>
      </c>
    </row>
    <row r="2815" hidden="1">
      <c r="A2815" s="15" t="str">
        <f t="shared" si="463"/>
        <v>S40:0d</v>
      </c>
      <c r="B2815" s="15" t="s">
        <v>1086</v>
      </c>
      <c r="C2815" s="15">
        <v>4.0</v>
      </c>
      <c r="D2815" s="15">
        <v>0.0</v>
      </c>
      <c r="E2815" s="15">
        <v>0.0</v>
      </c>
      <c r="F2815" s="8" t="s">
        <v>9</v>
      </c>
      <c r="G2815" s="8" t="s">
        <v>22</v>
      </c>
      <c r="H2815" t="s">
        <v>90</v>
      </c>
      <c r="I2815" t="s">
        <v>794</v>
      </c>
      <c r="J2815" s="16">
        <v>10.0</v>
      </c>
      <c r="K2815" s="21">
        <v>-13.0</v>
      </c>
      <c r="L2815" s="21">
        <v>-54.0</v>
      </c>
      <c r="M2815" s="21">
        <v>-36.0</v>
      </c>
      <c r="N2815" s="18" t="s">
        <v>26</v>
      </c>
      <c r="O2815" s="13" t="s">
        <v>284</v>
      </c>
      <c r="P2815" s="5" t="s">
        <v>276</v>
      </c>
      <c r="Q2815" s="5" t="s">
        <v>311</v>
      </c>
      <c r="R2815" s="5" t="s">
        <v>57</v>
      </c>
      <c r="S2815" s="5" t="s">
        <v>26</v>
      </c>
      <c r="T2815" s="5" t="s">
        <v>26</v>
      </c>
      <c r="U2815" s="5" t="s">
        <v>26</v>
      </c>
    </row>
    <row r="2816" hidden="1">
      <c r="A2816" s="15" t="str">
        <f t="shared" si="463"/>
        <v>S40:0e</v>
      </c>
      <c r="B2816" s="15" t="s">
        <v>1086</v>
      </c>
      <c r="C2816" s="15">
        <v>4.0</v>
      </c>
      <c r="D2816" s="15">
        <v>0.0</v>
      </c>
      <c r="E2816" s="15">
        <v>0.0</v>
      </c>
      <c r="F2816" s="8" t="s">
        <v>10</v>
      </c>
      <c r="G2816" s="8" t="s">
        <v>22</v>
      </c>
      <c r="H2816" t="s">
        <v>91</v>
      </c>
      <c r="I2816" t="s">
        <v>1339</v>
      </c>
      <c r="J2816" s="16">
        <v>9.0</v>
      </c>
      <c r="K2816" s="21">
        <v>-199.0</v>
      </c>
      <c r="L2816" s="21">
        <v>-229.0</v>
      </c>
      <c r="M2816" s="21">
        <v>-214.0</v>
      </c>
      <c r="N2816" s="18" t="s">
        <v>26</v>
      </c>
      <c r="O2816" s="13" t="s">
        <v>323</v>
      </c>
      <c r="P2816" s="5" t="s">
        <v>57</v>
      </c>
      <c r="Q2816" s="5" t="s">
        <v>47</v>
      </c>
      <c r="R2816" s="5" t="s">
        <v>311</v>
      </c>
      <c r="S2816" s="5" t="s">
        <v>47</v>
      </c>
      <c r="T2816" s="5" t="s">
        <v>57</v>
      </c>
      <c r="U2816" s="5" t="s">
        <v>26</v>
      </c>
    </row>
    <row r="2817" hidden="1">
      <c r="A2817" s="15" t="str">
        <f t="shared" si="463"/>
        <v>S40:0f</v>
      </c>
      <c r="B2817" s="15" t="s">
        <v>1086</v>
      </c>
      <c r="C2817" s="15">
        <v>4.0</v>
      </c>
      <c r="D2817" s="15">
        <v>0.0</v>
      </c>
      <c r="E2817" s="15">
        <v>0.0</v>
      </c>
      <c r="F2817" s="8" t="s">
        <v>11</v>
      </c>
      <c r="G2817" s="8" t="s">
        <v>22</v>
      </c>
      <c r="H2817" t="s">
        <v>92</v>
      </c>
      <c r="I2817" t="s">
        <v>355</v>
      </c>
      <c r="J2817" s="16">
        <v>2.0</v>
      </c>
      <c r="K2817" s="21">
        <v>-204.0</v>
      </c>
      <c r="L2817" s="21">
        <v>-256.0</v>
      </c>
      <c r="M2817" s="21">
        <v>-229.0</v>
      </c>
      <c r="N2817" s="18" t="s">
        <v>26</v>
      </c>
      <c r="O2817" s="13" t="s">
        <v>323</v>
      </c>
      <c r="P2817" s="5" t="s">
        <v>276</v>
      </c>
      <c r="Q2817" s="5" t="s">
        <v>57</v>
      </c>
      <c r="R2817" s="5" t="s">
        <v>57</v>
      </c>
      <c r="S2817" s="5" t="s">
        <v>26</v>
      </c>
      <c r="T2817" s="5" t="s">
        <v>37</v>
      </c>
      <c r="U2817" s="5" t="s">
        <v>26</v>
      </c>
    </row>
    <row r="2818" hidden="1">
      <c r="A2818" s="15" t="str">
        <f t="shared" ref="A2818:A2819" si="464">if(OR(G2818="Secondary Relay",G2818="Prime Relay",G2818="Citadel Class Relay"),F2818,join("",if(B2818="East Rim","E",if(B2818="South Rim","S",if(B2818="West Rim","W","N"))),C2818,D2818,":",E2818,if(F2818="S","",F2818)))</f>
        <v>S40:0</v>
      </c>
      <c r="B2818" s="15" t="s">
        <v>1086</v>
      </c>
      <c r="C2818" s="15">
        <v>4.0</v>
      </c>
      <c r="D2818" s="15">
        <v>0.0</v>
      </c>
      <c r="E2818" s="15">
        <v>0.0</v>
      </c>
      <c r="F2818" s="8" t="s">
        <v>302</v>
      </c>
      <c r="G2818" s="8" t="s">
        <v>303</v>
      </c>
      <c r="H2818" s="15" t="s">
        <v>278</v>
      </c>
      <c r="I2818" s="8" t="s">
        <v>741</v>
      </c>
      <c r="J2818" s="16"/>
      <c r="K2818" s="21"/>
      <c r="L2818" s="21"/>
      <c r="M2818" s="21"/>
      <c r="N2818" s="18"/>
      <c r="O2818" s="13"/>
      <c r="P2818" s="5" t="s">
        <v>37</v>
      </c>
      <c r="Q2818" s="5" t="s">
        <v>276</v>
      </c>
      <c r="R2818" s="5" t="s">
        <v>276</v>
      </c>
      <c r="S2818" s="5" t="s">
        <v>37</v>
      </c>
      <c r="T2818" s="5" t="s">
        <v>26</v>
      </c>
      <c r="U2818" s="5" t="s">
        <v>26</v>
      </c>
    </row>
    <row r="2819" hidden="1">
      <c r="A2819" s="15" t="str">
        <f t="shared" si="464"/>
        <v>S40 Secondary Relay</v>
      </c>
      <c r="B2819" s="23" t="s">
        <v>1086</v>
      </c>
      <c r="C2819" s="31">
        <v>4.0</v>
      </c>
      <c r="D2819" s="31">
        <v>0.0</v>
      </c>
      <c r="E2819" s="30">
        <v>0.0</v>
      </c>
      <c r="F2819" s="35" t="s">
        <v>1340</v>
      </c>
      <c r="G2819" s="23" t="s">
        <v>300</v>
      </c>
      <c r="H2819" s="15"/>
      <c r="I2819" s="8"/>
      <c r="J2819" s="16"/>
      <c r="K2819" s="21"/>
      <c r="L2819" s="21"/>
      <c r="M2819" s="21"/>
      <c r="N2819" s="18"/>
      <c r="O2819" s="13"/>
      <c r="P2819" s="15"/>
      <c r="Q2819" s="15"/>
      <c r="R2819" s="15"/>
      <c r="S2819" s="15"/>
      <c r="T2819" s="15"/>
      <c r="U2819" s="15"/>
    </row>
    <row r="2820" hidden="1">
      <c r="A2820" s="15" t="str">
        <f>if(OR(G2820="Secondary Relay",G2820="Prime Relay"),F2820,join("",if(B2820="East Rim","E",if(B2820="South Rim","S",if(B2820="West Rim","W","N"))),C2820,D2820,":",E2820,if(F2820="S","",F2820)))</f>
        <v>S40:1a</v>
      </c>
      <c r="B2820" s="15" t="s">
        <v>1086</v>
      </c>
      <c r="C2820" s="15">
        <v>4.0</v>
      </c>
      <c r="D2820" s="15">
        <v>0.0</v>
      </c>
      <c r="E2820" s="15">
        <v>1.0</v>
      </c>
      <c r="F2820" s="8" t="s">
        <v>6</v>
      </c>
      <c r="G2820" s="8" t="s">
        <v>23</v>
      </c>
      <c r="H2820" t="s">
        <v>92</v>
      </c>
      <c r="I2820" t="s">
        <v>1220</v>
      </c>
      <c r="J2820" s="16">
        <v>1.0</v>
      </c>
      <c r="K2820" s="21">
        <v>-223.0</v>
      </c>
      <c r="L2820" s="21">
        <v>-240.0</v>
      </c>
      <c r="M2820" s="21">
        <v>-232.0</v>
      </c>
      <c r="N2820" s="18" t="s">
        <v>281</v>
      </c>
      <c r="O2820" s="13" t="s">
        <v>282</v>
      </c>
      <c r="P2820" s="5" t="s">
        <v>276</v>
      </c>
      <c r="Q2820" s="5" t="s">
        <v>276</v>
      </c>
      <c r="R2820" s="5" t="s">
        <v>57</v>
      </c>
      <c r="S2820" s="5" t="s">
        <v>47</v>
      </c>
      <c r="T2820" s="5" t="s">
        <v>37</v>
      </c>
      <c r="U2820" s="5" t="s">
        <v>26</v>
      </c>
    </row>
    <row r="2821" hidden="1">
      <c r="A2821" s="15" t="str">
        <f>if(OR(G2821="Secondary Relay",G2821="Prime Relay",G2821="Citadel Class Relay"),F2821,join("",if(B2821="East Rim","E",if(B2821="South Rim","S",if(B2821="West Rim","W","N"))),C2821,D2821,":",E2821,if(F2821="S","",F2821)))</f>
        <v>S40:1</v>
      </c>
      <c r="B2821" s="15" t="s">
        <v>1086</v>
      </c>
      <c r="C2821" s="15">
        <v>4.0</v>
      </c>
      <c r="D2821" s="15">
        <v>0.0</v>
      </c>
      <c r="E2821" s="15">
        <v>1.0</v>
      </c>
      <c r="F2821" s="8" t="s">
        <v>302</v>
      </c>
      <c r="G2821" s="8" t="s">
        <v>303</v>
      </c>
      <c r="H2821" s="15" t="s">
        <v>443</v>
      </c>
      <c r="I2821" s="8" t="s">
        <v>1341</v>
      </c>
      <c r="J2821" s="16"/>
      <c r="K2821" s="21"/>
      <c r="L2821" s="21"/>
      <c r="M2821" s="21"/>
      <c r="N2821" s="18"/>
      <c r="O2821" s="13"/>
      <c r="P2821" s="5" t="s">
        <v>276</v>
      </c>
      <c r="Q2821" s="5" t="s">
        <v>57</v>
      </c>
      <c r="R2821" s="5" t="s">
        <v>57</v>
      </c>
      <c r="S2821" s="5" t="s">
        <v>47</v>
      </c>
      <c r="T2821" s="5" t="s">
        <v>26</v>
      </c>
      <c r="U2821" s="5" t="s">
        <v>26</v>
      </c>
    </row>
    <row r="2822" hidden="1">
      <c r="A2822" s="15" t="str">
        <f t="shared" ref="A2822:A2829" si="465">if(OR(G2822="Secondary Relay",G2822="Prime Relay"),F2822,join("",if(B2822="East Rim","E",if(B2822="South Rim","S",if(B2822="West Rim","W","N"))),C2822,D2822,":",E2822,if(F2822="S","",F2822)))</f>
        <v>S40:2a</v>
      </c>
      <c r="B2822" s="15" t="s">
        <v>1086</v>
      </c>
      <c r="C2822" s="15">
        <v>4.0</v>
      </c>
      <c r="D2822" s="15">
        <v>0.0</v>
      </c>
      <c r="E2822" s="15">
        <v>2.0</v>
      </c>
      <c r="F2822" s="8" t="s">
        <v>6</v>
      </c>
      <c r="G2822" s="8" t="s">
        <v>23</v>
      </c>
      <c r="H2822" t="s">
        <v>288</v>
      </c>
      <c r="I2822" t="s">
        <v>1342</v>
      </c>
      <c r="J2822" s="16">
        <v>2.0</v>
      </c>
      <c r="K2822" s="21">
        <v>1516.0</v>
      </c>
      <c r="L2822" s="21">
        <v>630.0</v>
      </c>
      <c r="M2822" s="21">
        <v>1075.0</v>
      </c>
      <c r="N2822" s="18" t="s">
        <v>26</v>
      </c>
      <c r="O2822" s="13" t="s">
        <v>405</v>
      </c>
      <c r="P2822" s="5" t="s">
        <v>276</v>
      </c>
      <c r="Q2822" s="5" t="s">
        <v>276</v>
      </c>
      <c r="R2822" s="5" t="s">
        <v>37</v>
      </c>
      <c r="S2822" s="5" t="s">
        <v>57</v>
      </c>
      <c r="T2822" s="5" t="s">
        <v>37</v>
      </c>
      <c r="U2822" s="5" t="s">
        <v>26</v>
      </c>
    </row>
    <row r="2823" hidden="1">
      <c r="A2823" s="15" t="str">
        <f t="shared" si="465"/>
        <v>S40:2b</v>
      </c>
      <c r="B2823" s="15" t="s">
        <v>1086</v>
      </c>
      <c r="C2823" s="15">
        <v>4.0</v>
      </c>
      <c r="D2823" s="15">
        <v>0.0</v>
      </c>
      <c r="E2823" s="15">
        <v>2.0</v>
      </c>
      <c r="F2823" s="8" t="s">
        <v>7</v>
      </c>
      <c r="G2823" s="8" t="s">
        <v>23</v>
      </c>
      <c r="H2823" t="s">
        <v>288</v>
      </c>
      <c r="I2823" t="s">
        <v>737</v>
      </c>
      <c r="J2823" s="16">
        <v>0.0</v>
      </c>
      <c r="K2823" s="21">
        <v>856.0</v>
      </c>
      <c r="L2823" s="21">
        <v>704.0</v>
      </c>
      <c r="M2823" s="21">
        <v>779.0</v>
      </c>
      <c r="N2823" s="18" t="s">
        <v>26</v>
      </c>
      <c r="O2823" s="13" t="s">
        <v>1343</v>
      </c>
      <c r="P2823" s="5" t="s">
        <v>57</v>
      </c>
      <c r="Q2823" s="5" t="s">
        <v>47</v>
      </c>
      <c r="R2823" s="5" t="s">
        <v>57</v>
      </c>
      <c r="S2823" s="5" t="s">
        <v>26</v>
      </c>
      <c r="T2823" s="5" t="s">
        <v>26</v>
      </c>
      <c r="U2823" s="5" t="s">
        <v>37</v>
      </c>
    </row>
    <row r="2824" hidden="1">
      <c r="A2824" s="15" t="str">
        <f t="shared" si="465"/>
        <v>S40:2c</v>
      </c>
      <c r="B2824" s="15" t="s">
        <v>1086</v>
      </c>
      <c r="C2824" s="15">
        <v>4.0</v>
      </c>
      <c r="D2824" s="15">
        <v>0.0</v>
      </c>
      <c r="E2824" s="15">
        <v>2.0</v>
      </c>
      <c r="F2824" s="8" t="s">
        <v>8</v>
      </c>
      <c r="G2824" s="8" t="s">
        <v>24</v>
      </c>
      <c r="H2824" t="s">
        <v>318</v>
      </c>
      <c r="I2824" t="s">
        <v>1008</v>
      </c>
      <c r="J2824" s="16">
        <v>1.0</v>
      </c>
      <c r="K2824" s="21">
        <v>42.0</v>
      </c>
      <c r="L2824" s="21">
        <v>15.0</v>
      </c>
      <c r="M2824" s="21">
        <v>29.0</v>
      </c>
      <c r="N2824" s="18">
        <v>0.48</v>
      </c>
      <c r="O2824" s="13" t="s">
        <v>284</v>
      </c>
      <c r="P2824" s="5" t="s">
        <v>276</v>
      </c>
      <c r="Q2824" s="5" t="s">
        <v>57</v>
      </c>
      <c r="R2824" s="5" t="s">
        <v>311</v>
      </c>
      <c r="S2824" s="5" t="s">
        <v>37</v>
      </c>
      <c r="T2824" s="5" t="s">
        <v>26</v>
      </c>
      <c r="U2824" s="5" t="s">
        <v>26</v>
      </c>
    </row>
    <row r="2825" hidden="1">
      <c r="A2825" s="15" t="str">
        <f t="shared" si="465"/>
        <v>S40:2d</v>
      </c>
      <c r="B2825" s="15" t="s">
        <v>1086</v>
      </c>
      <c r="C2825" s="15">
        <v>4.0</v>
      </c>
      <c r="D2825" s="15">
        <v>0.0</v>
      </c>
      <c r="E2825" s="15">
        <v>2.0</v>
      </c>
      <c r="F2825" s="8" t="s">
        <v>9</v>
      </c>
      <c r="G2825" s="8" t="s">
        <v>22</v>
      </c>
      <c r="H2825" t="s">
        <v>90</v>
      </c>
      <c r="I2825" t="s">
        <v>749</v>
      </c>
      <c r="J2825" s="16">
        <v>11.0</v>
      </c>
      <c r="K2825" s="21">
        <v>-7.0</v>
      </c>
      <c r="L2825" s="21">
        <v>-38.0</v>
      </c>
      <c r="M2825" s="21">
        <v>-23.0</v>
      </c>
      <c r="N2825" s="18" t="s">
        <v>26</v>
      </c>
      <c r="O2825" s="13" t="s">
        <v>384</v>
      </c>
      <c r="P2825" s="5" t="s">
        <v>276</v>
      </c>
      <c r="Q2825" s="5" t="s">
        <v>57</v>
      </c>
      <c r="R2825" s="5" t="s">
        <v>47</v>
      </c>
      <c r="S2825" s="5" t="s">
        <v>47</v>
      </c>
      <c r="T2825" s="5" t="s">
        <v>26</v>
      </c>
      <c r="U2825" s="5" t="s">
        <v>57</v>
      </c>
    </row>
    <row r="2826" hidden="1">
      <c r="A2826" s="15" t="str">
        <f t="shared" si="465"/>
        <v>S40:2e</v>
      </c>
      <c r="B2826" s="15" t="s">
        <v>1086</v>
      </c>
      <c r="C2826" s="15">
        <v>4.0</v>
      </c>
      <c r="D2826" s="15">
        <v>0.0</v>
      </c>
      <c r="E2826" s="15">
        <v>2.0</v>
      </c>
      <c r="F2826" s="8" t="s">
        <v>10</v>
      </c>
      <c r="G2826" s="8" t="s">
        <v>22</v>
      </c>
      <c r="H2826" t="s">
        <v>89</v>
      </c>
      <c r="I2826" t="s">
        <v>328</v>
      </c>
      <c r="J2826" s="16">
        <v>10.0</v>
      </c>
      <c r="K2826" s="21">
        <v>-52.0</v>
      </c>
      <c r="L2826" s="21">
        <v>-104.0</v>
      </c>
      <c r="M2826" s="21">
        <v>-78.0</v>
      </c>
      <c r="N2826" s="18" t="s">
        <v>26</v>
      </c>
      <c r="O2826" s="13" t="s">
        <v>287</v>
      </c>
      <c r="P2826" s="5" t="s">
        <v>47</v>
      </c>
      <c r="Q2826" s="5" t="s">
        <v>276</v>
      </c>
      <c r="R2826" s="5" t="s">
        <v>57</v>
      </c>
      <c r="S2826" s="5" t="s">
        <v>37</v>
      </c>
      <c r="T2826" s="5" t="s">
        <v>47</v>
      </c>
      <c r="U2826" s="5" t="s">
        <v>26</v>
      </c>
    </row>
    <row r="2827" hidden="1">
      <c r="A2827" s="15" t="str">
        <f t="shared" si="465"/>
        <v>S40:2f</v>
      </c>
      <c r="B2827" s="15" t="s">
        <v>1086</v>
      </c>
      <c r="C2827" s="15">
        <v>4.0</v>
      </c>
      <c r="D2827" s="15">
        <v>0.0</v>
      </c>
      <c r="E2827" s="15">
        <v>2.0</v>
      </c>
      <c r="F2827" s="8" t="s">
        <v>11</v>
      </c>
      <c r="G2827" s="8" t="s">
        <v>22</v>
      </c>
      <c r="H2827" t="s">
        <v>92</v>
      </c>
      <c r="I2827" t="s">
        <v>416</v>
      </c>
      <c r="J2827" s="16">
        <v>4.0</v>
      </c>
      <c r="K2827" s="21">
        <v>-120.0</v>
      </c>
      <c r="L2827" s="21">
        <v>-138.0</v>
      </c>
      <c r="M2827" s="21">
        <v>-129.0</v>
      </c>
      <c r="N2827" s="18" t="s">
        <v>26</v>
      </c>
      <c r="O2827" s="13" t="s">
        <v>313</v>
      </c>
      <c r="P2827" s="5" t="s">
        <v>26</v>
      </c>
      <c r="Q2827" s="5" t="s">
        <v>57</v>
      </c>
      <c r="R2827" s="5" t="s">
        <v>276</v>
      </c>
      <c r="S2827" s="5" t="s">
        <v>26</v>
      </c>
      <c r="T2827" s="5" t="s">
        <v>276</v>
      </c>
      <c r="U2827" s="5" t="s">
        <v>26</v>
      </c>
    </row>
    <row r="2828" hidden="1">
      <c r="A2828" s="15" t="str">
        <f t="shared" si="465"/>
        <v>S40:2g</v>
      </c>
      <c r="B2828" s="15" t="s">
        <v>1086</v>
      </c>
      <c r="C2828" s="15">
        <v>4.0</v>
      </c>
      <c r="D2828" s="15">
        <v>0.0</v>
      </c>
      <c r="E2828" s="15">
        <v>2.0</v>
      </c>
      <c r="F2828" s="8" t="s">
        <v>12</v>
      </c>
      <c r="G2828" s="8" t="s">
        <v>22</v>
      </c>
      <c r="H2828" t="s">
        <v>91</v>
      </c>
      <c r="I2828" t="s">
        <v>1344</v>
      </c>
      <c r="J2828" s="16">
        <v>25.0</v>
      </c>
      <c r="K2828" s="21">
        <v>-171.0</v>
      </c>
      <c r="L2828" s="21">
        <v>-181.0</v>
      </c>
      <c r="M2828" s="21">
        <v>-177.0</v>
      </c>
      <c r="N2828" s="18" t="s">
        <v>26</v>
      </c>
      <c r="O2828" s="13" t="s">
        <v>290</v>
      </c>
      <c r="P2828" s="5" t="s">
        <v>276</v>
      </c>
      <c r="Q2828" s="5" t="s">
        <v>276</v>
      </c>
      <c r="R2828" s="5" t="s">
        <v>57</v>
      </c>
      <c r="S2828" s="5" t="s">
        <v>47</v>
      </c>
      <c r="T2828" s="5" t="s">
        <v>47</v>
      </c>
      <c r="U2828" s="5" t="s">
        <v>26</v>
      </c>
    </row>
    <row r="2829" hidden="1">
      <c r="A2829" s="15" t="str">
        <f t="shared" si="465"/>
        <v>S40:2h</v>
      </c>
      <c r="B2829" s="15" t="s">
        <v>1086</v>
      </c>
      <c r="C2829" s="15">
        <v>4.0</v>
      </c>
      <c r="D2829" s="15">
        <v>0.0</v>
      </c>
      <c r="E2829" s="15">
        <v>2.0</v>
      </c>
      <c r="F2829" s="8" t="s">
        <v>13</v>
      </c>
      <c r="G2829" s="8" t="s">
        <v>23</v>
      </c>
      <c r="H2829" t="s">
        <v>92</v>
      </c>
      <c r="I2829" t="s">
        <v>576</v>
      </c>
      <c r="J2829" s="16">
        <v>0.0</v>
      </c>
      <c r="K2829" s="21">
        <v>-211.0</v>
      </c>
      <c r="L2829" s="21">
        <v>-243.0</v>
      </c>
      <c r="M2829" s="21">
        <v>-228.0</v>
      </c>
      <c r="N2829" s="18" t="s">
        <v>281</v>
      </c>
      <c r="O2829" s="13" t="s">
        <v>384</v>
      </c>
      <c r="P2829" s="5" t="s">
        <v>57</v>
      </c>
      <c r="Q2829" s="5" t="s">
        <v>37</v>
      </c>
      <c r="R2829" s="5" t="s">
        <v>57</v>
      </c>
      <c r="S2829" s="5" t="s">
        <v>26</v>
      </c>
      <c r="T2829" s="5" t="s">
        <v>26</v>
      </c>
      <c r="U2829" s="5" t="s">
        <v>26</v>
      </c>
    </row>
    <row r="2830" hidden="1">
      <c r="A2830" s="15" t="str">
        <f>if(OR(G2830="Secondary Relay",G2830="Prime Relay",G2830="Citadel Class Relay"),F2830,join("",if(B2830="East Rim","E",if(B2830="South Rim","S",if(B2830="West Rim","W","N"))),C2830,D2830,":",E2830,if(F2830="S","",F2830)))</f>
        <v>S40:2</v>
      </c>
      <c r="B2830" s="15" t="s">
        <v>1086</v>
      </c>
      <c r="C2830" s="15">
        <v>4.0</v>
      </c>
      <c r="D2830" s="15">
        <v>0.0</v>
      </c>
      <c r="E2830" s="15">
        <v>2.0</v>
      </c>
      <c r="F2830" s="8" t="s">
        <v>302</v>
      </c>
      <c r="G2830" s="8" t="s">
        <v>303</v>
      </c>
      <c r="H2830" s="15" t="s">
        <v>278</v>
      </c>
      <c r="I2830" s="8" t="s">
        <v>783</v>
      </c>
      <c r="J2830" s="16"/>
      <c r="K2830" s="21"/>
      <c r="L2830" s="21"/>
      <c r="M2830" s="21"/>
      <c r="N2830" s="18"/>
      <c r="O2830" s="13"/>
      <c r="P2830" s="5" t="s">
        <v>57</v>
      </c>
      <c r="Q2830" s="5" t="s">
        <v>276</v>
      </c>
      <c r="R2830" s="5" t="s">
        <v>57</v>
      </c>
      <c r="S2830" s="5" t="s">
        <v>47</v>
      </c>
      <c r="T2830" s="5" t="s">
        <v>47</v>
      </c>
      <c r="U2830" s="5" t="s">
        <v>47</v>
      </c>
    </row>
    <row r="2831" hidden="1">
      <c r="A2831" s="15" t="str">
        <f>if(OR(G2831="Secondary Relay",G2831="Prime Relay"),F2831,join("",if(B2831="East Rim","E",if(B2831="South Rim","S",if(B2831="West Rim","W","N"))),C2831,D2831,":",E2831,if(F2831="S","",F2831)))</f>
        <v>S40:3a</v>
      </c>
      <c r="B2831" s="15" t="s">
        <v>1086</v>
      </c>
      <c r="C2831" s="15">
        <v>4.0</v>
      </c>
      <c r="D2831" s="15">
        <v>0.0</v>
      </c>
      <c r="E2831" s="15">
        <v>3.0</v>
      </c>
      <c r="F2831" s="8" t="s">
        <v>6</v>
      </c>
      <c r="G2831" s="8" t="s">
        <v>22</v>
      </c>
      <c r="H2831" t="s">
        <v>89</v>
      </c>
      <c r="I2831" t="s">
        <v>328</v>
      </c>
      <c r="J2831" s="16">
        <v>3.0</v>
      </c>
      <c r="K2831" s="21">
        <v>-215.0</v>
      </c>
      <c r="L2831" s="21">
        <v>-226.0</v>
      </c>
      <c r="M2831" s="21">
        <v>-222.0</v>
      </c>
      <c r="N2831" s="18" t="s">
        <v>26</v>
      </c>
      <c r="O2831" s="13" t="s">
        <v>354</v>
      </c>
      <c r="P2831" s="5" t="s">
        <v>47</v>
      </c>
      <c r="Q2831" s="5" t="s">
        <v>57</v>
      </c>
      <c r="R2831" s="5" t="s">
        <v>57</v>
      </c>
      <c r="S2831" s="5" t="s">
        <v>26</v>
      </c>
      <c r="T2831" s="5" t="s">
        <v>26</v>
      </c>
      <c r="U2831" s="5" t="s">
        <v>26</v>
      </c>
    </row>
    <row r="2832" hidden="1">
      <c r="A2832" s="15" t="str">
        <f t="shared" ref="A2832:A2833" si="466">if(OR(G2832="Secondary Relay",G2832="Prime Relay",G2832="Citadel Class Relay"),F2832,join("",if(B2832="East Rim","E",if(B2832="South Rim","S",if(B2832="West Rim","W","N"))),C2832,D2832,":",E2832,if(F2832="S","",F2832)))</f>
        <v>S40:3</v>
      </c>
      <c r="B2832" s="15" t="s">
        <v>1086</v>
      </c>
      <c r="C2832" s="15">
        <v>4.0</v>
      </c>
      <c r="D2832" s="15">
        <v>0.0</v>
      </c>
      <c r="E2832" s="15">
        <v>3.0</v>
      </c>
      <c r="F2832" s="8" t="s">
        <v>302</v>
      </c>
      <c r="G2832" s="8" t="s">
        <v>303</v>
      </c>
      <c r="H2832" s="15" t="s">
        <v>443</v>
      </c>
      <c r="I2832" s="8" t="s">
        <v>308</v>
      </c>
      <c r="J2832" s="16"/>
      <c r="K2832" s="21"/>
      <c r="L2832" s="21"/>
      <c r="M2832" s="21"/>
      <c r="N2832" s="18"/>
      <c r="O2832" s="13"/>
      <c r="P2832" s="5" t="s">
        <v>57</v>
      </c>
      <c r="Q2832" s="5" t="s">
        <v>57</v>
      </c>
      <c r="R2832" s="5" t="s">
        <v>47</v>
      </c>
      <c r="S2832" s="5" t="s">
        <v>47</v>
      </c>
      <c r="T2832" s="5" t="s">
        <v>26</v>
      </c>
      <c r="U2832" s="5" t="s">
        <v>37</v>
      </c>
    </row>
    <row r="2833" hidden="1">
      <c r="A2833" s="15" t="str">
        <f t="shared" si="466"/>
        <v>S40-S30 Primary Relay</v>
      </c>
      <c r="B2833" s="15" t="s">
        <v>1086</v>
      </c>
      <c r="C2833" s="15">
        <v>4.0</v>
      </c>
      <c r="D2833" s="15">
        <v>0.0</v>
      </c>
      <c r="E2833" s="15">
        <v>3.0</v>
      </c>
      <c r="F2833" s="8" t="s">
        <v>1345</v>
      </c>
      <c r="G2833" s="8" t="s">
        <v>219</v>
      </c>
      <c r="H2833" s="15"/>
      <c r="I2833" s="8"/>
      <c r="J2833" s="16"/>
      <c r="K2833" s="21"/>
      <c r="L2833" s="21"/>
      <c r="M2833" s="21"/>
      <c r="N2833" s="18"/>
      <c r="O2833" s="13"/>
      <c r="P2833" s="5"/>
      <c r="Q2833" s="5"/>
      <c r="R2833" s="5"/>
      <c r="S2833" s="5"/>
      <c r="T2833" s="5"/>
      <c r="U2833" s="5"/>
    </row>
    <row r="2834" hidden="1">
      <c r="A2834" s="15" t="str">
        <f t="shared" ref="A2834:A2840" si="467">if(OR(G2834="Secondary Relay",G2834="Prime Relay"),F2834,join("",if(B2834="East Rim","E",if(B2834="South Rim","S",if(B2834="West Rim","W","N"))),C2834,D2834,":",E2834,if(F2834="S","",F2834)))</f>
        <v>S40:4a</v>
      </c>
      <c r="B2834" s="15" t="s">
        <v>1086</v>
      </c>
      <c r="C2834" s="15">
        <v>4.0</v>
      </c>
      <c r="D2834" s="15">
        <v>0.0</v>
      </c>
      <c r="E2834" s="15">
        <v>4.0</v>
      </c>
      <c r="F2834" s="8" t="s">
        <v>6</v>
      </c>
      <c r="G2834" s="8" t="s">
        <v>23</v>
      </c>
      <c r="H2834" t="s">
        <v>291</v>
      </c>
      <c r="I2834" t="s">
        <v>598</v>
      </c>
      <c r="J2834" s="16">
        <v>0.0</v>
      </c>
      <c r="K2834" s="21">
        <v>253.0</v>
      </c>
      <c r="L2834" s="21">
        <v>-223.0</v>
      </c>
      <c r="M2834" s="21">
        <v>14.0</v>
      </c>
      <c r="N2834" s="18" t="s">
        <v>26</v>
      </c>
      <c r="O2834" s="13" t="s">
        <v>332</v>
      </c>
      <c r="P2834" s="5" t="s">
        <v>47</v>
      </c>
      <c r="Q2834" s="5" t="s">
        <v>276</v>
      </c>
      <c r="R2834" s="5" t="s">
        <v>47</v>
      </c>
      <c r="S2834" s="5" t="s">
        <v>37</v>
      </c>
      <c r="T2834" s="5" t="s">
        <v>26</v>
      </c>
      <c r="U2834" s="5" t="s">
        <v>26</v>
      </c>
    </row>
    <row r="2835" hidden="1">
      <c r="A2835" s="15" t="str">
        <f t="shared" si="467"/>
        <v>S40:4b</v>
      </c>
      <c r="B2835" s="15" t="s">
        <v>1086</v>
      </c>
      <c r="C2835" s="15">
        <v>4.0</v>
      </c>
      <c r="D2835" s="15">
        <v>0.0</v>
      </c>
      <c r="E2835" s="15">
        <v>4.0</v>
      </c>
      <c r="F2835" s="8" t="s">
        <v>7</v>
      </c>
      <c r="G2835" s="8" t="s">
        <v>22</v>
      </c>
      <c r="H2835" t="s">
        <v>92</v>
      </c>
      <c r="I2835" t="s">
        <v>274</v>
      </c>
      <c r="J2835" s="16">
        <v>6.0</v>
      </c>
      <c r="K2835" s="21">
        <v>-112.0</v>
      </c>
      <c r="L2835" s="21">
        <v>-156.0</v>
      </c>
      <c r="M2835" s="21">
        <v>-136.0</v>
      </c>
      <c r="N2835" s="18" t="s">
        <v>26</v>
      </c>
      <c r="O2835" s="13" t="s">
        <v>329</v>
      </c>
      <c r="P2835" s="5" t="s">
        <v>276</v>
      </c>
      <c r="Q2835" s="5" t="s">
        <v>57</v>
      </c>
      <c r="R2835" s="5" t="s">
        <v>57</v>
      </c>
      <c r="S2835" s="5" t="s">
        <v>47</v>
      </c>
      <c r="T2835" s="5" t="s">
        <v>26</v>
      </c>
      <c r="U2835" s="5" t="s">
        <v>26</v>
      </c>
    </row>
    <row r="2836" hidden="1">
      <c r="A2836" s="15" t="str">
        <f t="shared" si="467"/>
        <v>S40:4c</v>
      </c>
      <c r="B2836" s="15" t="s">
        <v>1086</v>
      </c>
      <c r="C2836" s="15">
        <v>4.0</v>
      </c>
      <c r="D2836" s="15">
        <v>0.0</v>
      </c>
      <c r="E2836" s="15">
        <v>4.0</v>
      </c>
      <c r="F2836" s="8" t="s">
        <v>8</v>
      </c>
      <c r="G2836" s="8" t="s">
        <v>22</v>
      </c>
      <c r="H2836" t="s">
        <v>91</v>
      </c>
      <c r="I2836" t="s">
        <v>1019</v>
      </c>
      <c r="J2836" s="16">
        <v>19.0</v>
      </c>
      <c r="K2836" s="21">
        <v>-119.0</v>
      </c>
      <c r="L2836" s="21">
        <v>-130.0</v>
      </c>
      <c r="M2836" s="21">
        <v>-127.0</v>
      </c>
      <c r="N2836" s="18" t="s">
        <v>26</v>
      </c>
      <c r="O2836" s="13" t="s">
        <v>275</v>
      </c>
      <c r="P2836" s="5" t="s">
        <v>276</v>
      </c>
      <c r="Q2836" s="5" t="s">
        <v>57</v>
      </c>
      <c r="R2836" s="5" t="s">
        <v>57</v>
      </c>
      <c r="S2836" s="5" t="s">
        <v>26</v>
      </c>
      <c r="T2836" s="5" t="s">
        <v>26</v>
      </c>
      <c r="U2836" s="5" t="s">
        <v>26</v>
      </c>
    </row>
    <row r="2837" hidden="1">
      <c r="A2837" s="15" t="str">
        <f t="shared" si="467"/>
        <v>S40:4d</v>
      </c>
      <c r="B2837" s="15" t="s">
        <v>1086</v>
      </c>
      <c r="C2837" s="15">
        <v>4.0</v>
      </c>
      <c r="D2837" s="15">
        <v>0.0</v>
      </c>
      <c r="E2837" s="15">
        <v>4.0</v>
      </c>
      <c r="F2837" s="8" t="s">
        <v>9</v>
      </c>
      <c r="G2837" s="8" t="s">
        <v>22</v>
      </c>
      <c r="H2837" t="s">
        <v>90</v>
      </c>
      <c r="I2837" t="s">
        <v>396</v>
      </c>
      <c r="J2837" s="16">
        <v>0.0</v>
      </c>
      <c r="K2837" s="21">
        <v>-130.0</v>
      </c>
      <c r="L2837" s="21">
        <v>-148.0</v>
      </c>
      <c r="M2837" s="21">
        <v>-138.0</v>
      </c>
      <c r="N2837" s="18" t="s">
        <v>26</v>
      </c>
      <c r="O2837" s="13" t="s">
        <v>287</v>
      </c>
      <c r="P2837" s="5" t="s">
        <v>37</v>
      </c>
      <c r="Q2837" s="5" t="s">
        <v>57</v>
      </c>
      <c r="R2837" s="5" t="s">
        <v>57</v>
      </c>
      <c r="S2837" s="5" t="s">
        <v>26</v>
      </c>
      <c r="T2837" s="5" t="s">
        <v>47</v>
      </c>
      <c r="U2837" s="5" t="s">
        <v>37</v>
      </c>
    </row>
    <row r="2838" hidden="1">
      <c r="A2838" s="15" t="str">
        <f t="shared" si="467"/>
        <v>S40:4e</v>
      </c>
      <c r="B2838" s="15" t="s">
        <v>1086</v>
      </c>
      <c r="C2838" s="15">
        <v>4.0</v>
      </c>
      <c r="D2838" s="15">
        <v>0.0</v>
      </c>
      <c r="E2838" s="15">
        <v>4.0</v>
      </c>
      <c r="F2838" s="8" t="s">
        <v>10</v>
      </c>
      <c r="G2838" s="8" t="s">
        <v>22</v>
      </c>
      <c r="H2838" t="s">
        <v>92</v>
      </c>
      <c r="I2838" t="s">
        <v>274</v>
      </c>
      <c r="J2838" s="16">
        <v>3.0</v>
      </c>
      <c r="K2838" s="21">
        <v>-164.0</v>
      </c>
      <c r="L2838" s="21">
        <v>-210.0</v>
      </c>
      <c r="M2838" s="21">
        <v>-185.0</v>
      </c>
      <c r="N2838" s="18" t="s">
        <v>26</v>
      </c>
      <c r="O2838" s="13" t="s">
        <v>379</v>
      </c>
      <c r="P2838" s="5" t="s">
        <v>57</v>
      </c>
      <c r="Q2838" s="5" t="s">
        <v>37</v>
      </c>
      <c r="R2838" s="5" t="s">
        <v>276</v>
      </c>
      <c r="S2838" s="5" t="s">
        <v>26</v>
      </c>
      <c r="T2838" s="5" t="s">
        <v>26</v>
      </c>
      <c r="U2838" s="5" t="s">
        <v>276</v>
      </c>
    </row>
    <row r="2839" hidden="1">
      <c r="A2839" s="15" t="str">
        <f t="shared" si="467"/>
        <v>S40:4f</v>
      </c>
      <c r="B2839" s="15" t="s">
        <v>1086</v>
      </c>
      <c r="C2839" s="15">
        <v>4.0</v>
      </c>
      <c r="D2839" s="15">
        <v>0.0</v>
      </c>
      <c r="E2839" s="15">
        <v>4.0</v>
      </c>
      <c r="F2839" s="8" t="s">
        <v>11</v>
      </c>
      <c r="G2839" s="8" t="s">
        <v>22</v>
      </c>
      <c r="H2839" t="s">
        <v>93</v>
      </c>
      <c r="I2839" t="s">
        <v>1346</v>
      </c>
      <c r="J2839" s="16">
        <v>11.0</v>
      </c>
      <c r="K2839" s="21">
        <v>-222.0</v>
      </c>
      <c r="L2839" s="21">
        <v>-224.0</v>
      </c>
      <c r="M2839" s="21">
        <v>-222.0</v>
      </c>
      <c r="N2839" s="18" t="s">
        <v>26</v>
      </c>
      <c r="O2839" s="13" t="s">
        <v>379</v>
      </c>
      <c r="P2839" s="5" t="s">
        <v>57</v>
      </c>
      <c r="Q2839" s="5" t="s">
        <v>57</v>
      </c>
      <c r="R2839" s="5" t="s">
        <v>57</v>
      </c>
      <c r="S2839" s="5" t="s">
        <v>276</v>
      </c>
      <c r="T2839" s="5" t="s">
        <v>26</v>
      </c>
      <c r="U2839" s="5" t="s">
        <v>26</v>
      </c>
    </row>
    <row r="2840" hidden="1">
      <c r="A2840" s="15" t="str">
        <f t="shared" si="467"/>
        <v>S40:4g</v>
      </c>
      <c r="B2840" s="15" t="s">
        <v>1086</v>
      </c>
      <c r="C2840" s="15">
        <v>4.0</v>
      </c>
      <c r="D2840" s="15">
        <v>0.0</v>
      </c>
      <c r="E2840" s="15">
        <v>4.0</v>
      </c>
      <c r="F2840" s="8" t="s">
        <v>12</v>
      </c>
      <c r="G2840" s="15" t="s">
        <v>22</v>
      </c>
      <c r="H2840" t="s">
        <v>93</v>
      </c>
      <c r="I2840" t="s">
        <v>1347</v>
      </c>
      <c r="J2840" s="16">
        <v>18.0</v>
      </c>
      <c r="K2840" s="21">
        <v>-254.0</v>
      </c>
      <c r="L2840" s="21">
        <v>-256.0</v>
      </c>
      <c r="M2840" s="21">
        <v>-257.0</v>
      </c>
      <c r="N2840" s="18" t="s">
        <v>26</v>
      </c>
      <c r="O2840" s="13" t="s">
        <v>287</v>
      </c>
      <c r="P2840" s="5" t="s">
        <v>276</v>
      </c>
      <c r="Q2840" s="5" t="s">
        <v>57</v>
      </c>
      <c r="R2840" s="5" t="s">
        <v>311</v>
      </c>
      <c r="S2840" s="5" t="s">
        <v>26</v>
      </c>
      <c r="T2840" s="5" t="s">
        <v>57</v>
      </c>
      <c r="U2840" s="5" t="s">
        <v>26</v>
      </c>
    </row>
    <row r="2841" hidden="1">
      <c r="A2841" s="15" t="str">
        <f>if(OR(G2841="Secondary Relay",G2841="Prime Relay",G2841="Citadel Class Relay"),F2841,join("",if(B2841="East Rim","E",if(B2841="South Rim","S",if(B2841="West Rim","W","N"))),C2841,D2841,":",E2841,if(F2841="S","",F2841)))</f>
        <v>S40:4</v>
      </c>
      <c r="B2841" s="15" t="s">
        <v>1086</v>
      </c>
      <c r="C2841" s="15">
        <v>4.0</v>
      </c>
      <c r="D2841" s="15">
        <v>0.0</v>
      </c>
      <c r="E2841" s="15">
        <v>4.0</v>
      </c>
      <c r="F2841" s="8" t="s">
        <v>302</v>
      </c>
      <c r="G2841" s="8" t="s">
        <v>303</v>
      </c>
      <c r="H2841" s="15" t="s">
        <v>285</v>
      </c>
      <c r="I2841" s="8" t="s">
        <v>1348</v>
      </c>
      <c r="J2841" s="16"/>
      <c r="K2841" s="21"/>
      <c r="L2841" s="21"/>
      <c r="M2841" s="21"/>
      <c r="N2841" s="18"/>
      <c r="O2841" s="13"/>
      <c r="P2841" s="5" t="s">
        <v>57</v>
      </c>
      <c r="Q2841" s="5" t="s">
        <v>26</v>
      </c>
      <c r="R2841" s="5" t="s">
        <v>311</v>
      </c>
      <c r="S2841" s="5" t="s">
        <v>47</v>
      </c>
      <c r="T2841" s="5" t="s">
        <v>47</v>
      </c>
      <c r="U2841" s="5" t="s">
        <v>26</v>
      </c>
    </row>
    <row r="2842" hidden="1">
      <c r="A2842" s="15" t="str">
        <f>if(OR(G2842="Secondary Relay",G2842="Prime Relay"),F2842,join("",if(B2842="East Rim","E",if(B2842="South Rim","S",if(B2842="West Rim","W","N"))),C2842,D2842,":",E2842,if(F2842="S","",F2842)))</f>
        <v>S40:5a</v>
      </c>
      <c r="B2842" s="15" t="s">
        <v>1086</v>
      </c>
      <c r="C2842" s="15">
        <v>4.0</v>
      </c>
      <c r="D2842" s="15">
        <v>0.0</v>
      </c>
      <c r="E2842" s="15">
        <v>5.0</v>
      </c>
      <c r="F2842" s="8" t="s">
        <v>6</v>
      </c>
      <c r="G2842" s="8" t="s">
        <v>24</v>
      </c>
      <c r="H2842" t="s">
        <v>87</v>
      </c>
      <c r="I2842" t="s">
        <v>335</v>
      </c>
      <c r="J2842" s="16">
        <v>1.0</v>
      </c>
      <c r="K2842" s="21">
        <v>-13.0</v>
      </c>
      <c r="L2842" s="21">
        <v>-14.0</v>
      </c>
      <c r="M2842" s="21">
        <v>-13.0</v>
      </c>
      <c r="N2842" s="18">
        <v>0.53</v>
      </c>
      <c r="O2842" s="13" t="s">
        <v>336</v>
      </c>
      <c r="P2842" s="5" t="s">
        <v>47</v>
      </c>
      <c r="Q2842" s="5" t="s">
        <v>276</v>
      </c>
      <c r="R2842" s="5" t="s">
        <v>57</v>
      </c>
      <c r="S2842" s="5" t="s">
        <v>37</v>
      </c>
      <c r="T2842" s="5" t="s">
        <v>37</v>
      </c>
      <c r="U2842" s="5" t="s">
        <v>26</v>
      </c>
    </row>
    <row r="2843" hidden="1">
      <c r="A2843" s="15" t="str">
        <f t="shared" ref="A2843:A2844" si="468">if(OR(G2843="Secondary Relay",G2843="Prime Relay",G2843="Citadel Class Relay"),F2843,join("",if(B2843="East Rim","E",if(B2843="South Rim","S",if(B2843="West Rim","W","N"))),C2843,D2843,":",E2843,if(F2843="S","",F2843)))</f>
        <v>S40:5</v>
      </c>
      <c r="B2843" s="15" t="s">
        <v>1086</v>
      </c>
      <c r="C2843" s="15">
        <v>4.0</v>
      </c>
      <c r="D2843" s="15">
        <v>0.0</v>
      </c>
      <c r="E2843" s="15">
        <v>5.0</v>
      </c>
      <c r="F2843" s="8" t="s">
        <v>302</v>
      </c>
      <c r="G2843" s="8" t="s">
        <v>303</v>
      </c>
      <c r="H2843" s="15" t="s">
        <v>288</v>
      </c>
      <c r="I2843" s="8" t="s">
        <v>1094</v>
      </c>
      <c r="J2843" s="16"/>
      <c r="K2843" s="21"/>
      <c r="L2843" s="21"/>
      <c r="M2843" s="21"/>
      <c r="N2843" s="18"/>
      <c r="O2843" s="13"/>
      <c r="P2843" s="5" t="s">
        <v>47</v>
      </c>
      <c r="Q2843" s="5" t="s">
        <v>57</v>
      </c>
      <c r="R2843" s="5" t="s">
        <v>26</v>
      </c>
      <c r="S2843" s="5" t="s">
        <v>47</v>
      </c>
      <c r="T2843" s="5" t="s">
        <v>37</v>
      </c>
      <c r="U2843" s="5" t="s">
        <v>26</v>
      </c>
    </row>
    <row r="2844" hidden="1">
      <c r="A2844" s="15" t="str">
        <f t="shared" si="468"/>
        <v>S40-S30 Primary Relay</v>
      </c>
      <c r="B2844" s="15" t="s">
        <v>1086</v>
      </c>
      <c r="C2844" s="15">
        <v>4.0</v>
      </c>
      <c r="D2844" s="15">
        <v>0.0</v>
      </c>
      <c r="E2844" s="15">
        <v>5.0</v>
      </c>
      <c r="F2844" s="8" t="s">
        <v>1345</v>
      </c>
      <c r="G2844" s="8" t="s">
        <v>219</v>
      </c>
      <c r="H2844" s="15"/>
      <c r="I2844" s="8"/>
      <c r="J2844" s="16"/>
      <c r="K2844" s="21"/>
      <c r="L2844" s="21"/>
      <c r="M2844" s="21"/>
      <c r="N2844" s="18"/>
      <c r="O2844" s="13"/>
      <c r="P2844" s="5"/>
      <c r="Q2844" s="5"/>
      <c r="R2844" s="5"/>
      <c r="S2844" s="5"/>
      <c r="T2844" s="5"/>
      <c r="U2844" s="5"/>
    </row>
    <row r="2845" hidden="1">
      <c r="A2845" s="15" t="str">
        <f t="shared" ref="A2845:A2852" si="469">if(OR(G2845="Secondary Relay",G2845="Prime Relay"),F2845,join("",if(B2845="East Rim","E",if(B2845="South Rim","S",if(B2845="West Rim","W","N"))),C2845,D2845,":",E2845,if(F2845="S","",F2845)))</f>
        <v>S40:6a</v>
      </c>
      <c r="B2845" s="15" t="s">
        <v>1086</v>
      </c>
      <c r="C2845" s="15">
        <v>4.0</v>
      </c>
      <c r="D2845" s="15">
        <v>0.0</v>
      </c>
      <c r="E2845" s="15">
        <v>6.0</v>
      </c>
      <c r="F2845" s="8" t="s">
        <v>6</v>
      </c>
      <c r="G2845" s="8" t="s">
        <v>23</v>
      </c>
      <c r="H2845" t="s">
        <v>93</v>
      </c>
      <c r="I2845" t="s">
        <v>1004</v>
      </c>
      <c r="J2845" s="16">
        <v>0.0</v>
      </c>
      <c r="K2845" s="21">
        <v>121.0</v>
      </c>
      <c r="L2845" s="21">
        <v>-132.0</v>
      </c>
      <c r="M2845" s="21">
        <v>-6.0</v>
      </c>
      <c r="N2845" s="18" t="s">
        <v>26</v>
      </c>
      <c r="O2845" s="13" t="s">
        <v>313</v>
      </c>
      <c r="P2845" s="5" t="s">
        <v>57</v>
      </c>
      <c r="Q2845" s="5" t="s">
        <v>37</v>
      </c>
      <c r="R2845" s="5" t="s">
        <v>57</v>
      </c>
      <c r="S2845" s="5" t="s">
        <v>311</v>
      </c>
      <c r="T2845" s="5" t="s">
        <v>57</v>
      </c>
      <c r="U2845" s="5" t="s">
        <v>26</v>
      </c>
    </row>
    <row r="2846" hidden="1">
      <c r="A2846" s="15" t="str">
        <f t="shared" si="469"/>
        <v>S40:6b</v>
      </c>
      <c r="B2846" s="15" t="s">
        <v>1086</v>
      </c>
      <c r="C2846" s="15">
        <v>4.0</v>
      </c>
      <c r="D2846" s="15">
        <v>0.0</v>
      </c>
      <c r="E2846" s="15">
        <v>6.0</v>
      </c>
      <c r="F2846" s="8" t="s">
        <v>7</v>
      </c>
      <c r="G2846" s="8" t="s">
        <v>24</v>
      </c>
      <c r="H2846" t="s">
        <v>87</v>
      </c>
      <c r="I2846" t="s">
        <v>489</v>
      </c>
      <c r="J2846" s="16">
        <v>1.0</v>
      </c>
      <c r="K2846" s="21">
        <v>26.0</v>
      </c>
      <c r="L2846" s="21">
        <v>25.0</v>
      </c>
      <c r="M2846" s="21">
        <v>25.0</v>
      </c>
      <c r="N2846" s="18">
        <v>0.94</v>
      </c>
      <c r="O2846" s="13" t="s">
        <v>293</v>
      </c>
      <c r="P2846" s="5" t="s">
        <v>57</v>
      </c>
      <c r="Q2846" s="5" t="s">
        <v>276</v>
      </c>
      <c r="R2846" s="5" t="s">
        <v>26</v>
      </c>
      <c r="S2846" s="5" t="s">
        <v>37</v>
      </c>
      <c r="T2846" s="5" t="s">
        <v>26</v>
      </c>
      <c r="U2846" s="5" t="s">
        <v>26</v>
      </c>
    </row>
    <row r="2847" hidden="1">
      <c r="A2847" s="15" t="str">
        <f t="shared" si="469"/>
        <v>S40:6c</v>
      </c>
      <c r="B2847" s="15" t="s">
        <v>1086</v>
      </c>
      <c r="C2847" s="15">
        <v>4.0</v>
      </c>
      <c r="D2847" s="15">
        <v>0.0</v>
      </c>
      <c r="E2847" s="15">
        <v>6.0</v>
      </c>
      <c r="F2847" s="8" t="s">
        <v>8</v>
      </c>
      <c r="G2847" s="8" t="s">
        <v>24</v>
      </c>
      <c r="H2847" t="s">
        <v>285</v>
      </c>
      <c r="I2847" t="s">
        <v>1141</v>
      </c>
      <c r="J2847" s="16">
        <v>1.0</v>
      </c>
      <c r="K2847" s="21">
        <v>18.0</v>
      </c>
      <c r="L2847" s="21">
        <v>6.0</v>
      </c>
      <c r="M2847" s="21">
        <v>10.0</v>
      </c>
      <c r="N2847" s="18">
        <v>0.12</v>
      </c>
      <c r="O2847" s="13" t="s">
        <v>354</v>
      </c>
      <c r="P2847" s="5" t="s">
        <v>47</v>
      </c>
      <c r="Q2847" s="5" t="s">
        <v>57</v>
      </c>
      <c r="R2847" s="5" t="s">
        <v>57</v>
      </c>
      <c r="S2847" s="5" t="s">
        <v>57</v>
      </c>
      <c r="T2847" s="5" t="s">
        <v>37</v>
      </c>
      <c r="U2847" s="5" t="s">
        <v>26</v>
      </c>
    </row>
    <row r="2848" hidden="1">
      <c r="A2848" s="15" t="str">
        <f t="shared" si="469"/>
        <v>S40:6d</v>
      </c>
      <c r="B2848" s="15" t="s">
        <v>1086</v>
      </c>
      <c r="C2848" s="15">
        <v>4.0</v>
      </c>
      <c r="D2848" s="15">
        <v>0.0</v>
      </c>
      <c r="E2848" s="15">
        <v>6.0</v>
      </c>
      <c r="F2848" s="8" t="s">
        <v>9</v>
      </c>
      <c r="G2848" s="8" t="s">
        <v>22</v>
      </c>
      <c r="H2848" t="s">
        <v>91</v>
      </c>
      <c r="I2848" t="s">
        <v>1349</v>
      </c>
      <c r="J2848" s="16">
        <v>8.0</v>
      </c>
      <c r="K2848" s="21">
        <v>-9.0</v>
      </c>
      <c r="L2848" s="21">
        <v>-71.0</v>
      </c>
      <c r="M2848" s="21">
        <v>-38.0</v>
      </c>
      <c r="N2848" s="18" t="s">
        <v>26</v>
      </c>
      <c r="O2848" s="13" t="s">
        <v>293</v>
      </c>
      <c r="P2848" s="5" t="s">
        <v>47</v>
      </c>
      <c r="Q2848" s="5" t="s">
        <v>276</v>
      </c>
      <c r="R2848" s="5" t="s">
        <v>57</v>
      </c>
      <c r="S2848" s="5" t="s">
        <v>47</v>
      </c>
      <c r="T2848" s="5" t="s">
        <v>47</v>
      </c>
      <c r="U2848" s="5" t="s">
        <v>26</v>
      </c>
    </row>
    <row r="2849" hidden="1">
      <c r="A2849" s="15" t="str">
        <f t="shared" si="469"/>
        <v>S40:6e</v>
      </c>
      <c r="B2849" s="15" t="s">
        <v>1086</v>
      </c>
      <c r="C2849" s="15">
        <v>4.0</v>
      </c>
      <c r="D2849" s="15">
        <v>0.0</v>
      </c>
      <c r="E2849" s="15">
        <v>6.0</v>
      </c>
      <c r="F2849" s="8" t="s">
        <v>10</v>
      </c>
      <c r="G2849" s="8" t="s">
        <v>22</v>
      </c>
      <c r="H2849" t="s">
        <v>91</v>
      </c>
      <c r="I2849" t="s">
        <v>1350</v>
      </c>
      <c r="J2849" s="16">
        <v>11.0</v>
      </c>
      <c r="K2849" s="21">
        <v>-162.0</v>
      </c>
      <c r="L2849" s="21">
        <v>-222.0</v>
      </c>
      <c r="M2849" s="21">
        <v>-191.0</v>
      </c>
      <c r="N2849" s="18" t="s">
        <v>26</v>
      </c>
      <c r="O2849" s="13" t="s">
        <v>329</v>
      </c>
      <c r="P2849" s="5" t="s">
        <v>276</v>
      </c>
      <c r="Q2849" s="5" t="s">
        <v>311</v>
      </c>
      <c r="R2849" s="5" t="s">
        <v>57</v>
      </c>
      <c r="S2849" s="5" t="s">
        <v>26</v>
      </c>
      <c r="T2849" s="5" t="s">
        <v>26</v>
      </c>
      <c r="U2849" s="5" t="s">
        <v>26</v>
      </c>
    </row>
    <row r="2850" hidden="1">
      <c r="A2850" s="15" t="str">
        <f t="shared" si="469"/>
        <v>S40:6f</v>
      </c>
      <c r="B2850" s="15" t="s">
        <v>1086</v>
      </c>
      <c r="C2850" s="15">
        <v>4.0</v>
      </c>
      <c r="D2850" s="15">
        <v>0.0</v>
      </c>
      <c r="E2850" s="15">
        <v>6.0</v>
      </c>
      <c r="F2850" s="8" t="s">
        <v>11</v>
      </c>
      <c r="G2850" s="8" t="s">
        <v>22</v>
      </c>
      <c r="H2850" t="s">
        <v>90</v>
      </c>
      <c r="I2850" t="s">
        <v>1214</v>
      </c>
      <c r="J2850" s="16">
        <v>4.0</v>
      </c>
      <c r="K2850" s="21">
        <v>-174.0</v>
      </c>
      <c r="L2850" s="21">
        <v>-186.0</v>
      </c>
      <c r="M2850" s="21">
        <v>-182.0</v>
      </c>
      <c r="N2850" s="18" t="s">
        <v>26</v>
      </c>
      <c r="O2850" s="13" t="s">
        <v>419</v>
      </c>
      <c r="P2850" s="5" t="s">
        <v>57</v>
      </c>
      <c r="Q2850" s="5" t="s">
        <v>276</v>
      </c>
      <c r="R2850" s="5" t="s">
        <v>57</v>
      </c>
      <c r="S2850" s="5" t="s">
        <v>57</v>
      </c>
      <c r="T2850" s="5" t="s">
        <v>311</v>
      </c>
      <c r="U2850" s="5" t="s">
        <v>26</v>
      </c>
    </row>
    <row r="2851" hidden="1">
      <c r="A2851" s="15" t="str">
        <f t="shared" si="469"/>
        <v>S40:6g</v>
      </c>
      <c r="B2851" s="15" t="s">
        <v>1086</v>
      </c>
      <c r="C2851" s="15">
        <v>4.0</v>
      </c>
      <c r="D2851" s="15">
        <v>0.0</v>
      </c>
      <c r="E2851" s="15">
        <v>6.0</v>
      </c>
      <c r="F2851" s="8" t="s">
        <v>12</v>
      </c>
      <c r="G2851" s="8" t="s">
        <v>23</v>
      </c>
      <c r="H2851" t="s">
        <v>92</v>
      </c>
      <c r="I2851" t="s">
        <v>516</v>
      </c>
      <c r="J2851" s="16">
        <v>1.0</v>
      </c>
      <c r="K2851" s="21">
        <v>-210.0</v>
      </c>
      <c r="L2851" s="21">
        <v>-229.0</v>
      </c>
      <c r="M2851" s="21">
        <v>-218.0</v>
      </c>
      <c r="N2851" s="18" t="s">
        <v>281</v>
      </c>
      <c r="O2851" s="13" t="s">
        <v>1351</v>
      </c>
      <c r="P2851" s="5" t="s">
        <v>57</v>
      </c>
      <c r="Q2851" s="5" t="s">
        <v>57</v>
      </c>
      <c r="R2851" s="5" t="s">
        <v>57</v>
      </c>
      <c r="S2851" s="5" t="s">
        <v>47</v>
      </c>
      <c r="T2851" s="5" t="s">
        <v>57</v>
      </c>
      <c r="U2851" s="5" t="s">
        <v>26</v>
      </c>
    </row>
    <row r="2852" hidden="1">
      <c r="A2852" s="15" t="str">
        <f t="shared" si="469"/>
        <v>S40:6h</v>
      </c>
      <c r="B2852" s="15" t="s">
        <v>1086</v>
      </c>
      <c r="C2852" s="15">
        <v>4.0</v>
      </c>
      <c r="D2852" s="15">
        <v>0.0</v>
      </c>
      <c r="E2852" s="15">
        <v>6.0</v>
      </c>
      <c r="F2852" s="8" t="s">
        <v>13</v>
      </c>
      <c r="G2852" s="8" t="s">
        <v>22</v>
      </c>
      <c r="H2852" t="s">
        <v>93</v>
      </c>
      <c r="I2852" t="s">
        <v>1140</v>
      </c>
      <c r="J2852" s="16">
        <v>17.0</v>
      </c>
      <c r="K2852" s="21">
        <v>-228.0</v>
      </c>
      <c r="L2852" s="21">
        <v>-260.0</v>
      </c>
      <c r="M2852" s="21">
        <v>-243.0</v>
      </c>
      <c r="N2852" s="18" t="s">
        <v>26</v>
      </c>
      <c r="O2852" s="13" t="s">
        <v>315</v>
      </c>
      <c r="P2852" s="5" t="s">
        <v>57</v>
      </c>
      <c r="Q2852" s="5" t="s">
        <v>47</v>
      </c>
      <c r="R2852" s="5" t="s">
        <v>276</v>
      </c>
      <c r="S2852" s="5" t="s">
        <v>37</v>
      </c>
      <c r="T2852" s="5" t="s">
        <v>47</v>
      </c>
      <c r="U2852" s="5" t="s">
        <v>26</v>
      </c>
    </row>
    <row r="2853" hidden="1">
      <c r="A2853" s="15" t="str">
        <f>if(OR(G2853="Secondary Relay",G2853="Prime Relay",G2853="Citadel Class Relay"),F2853,join("",if(B2853="East Rim","E",if(B2853="South Rim","S",if(B2853="West Rim","W","N"))),C2853,D2853,":",E2853,if(F2853="S","",F2853)))</f>
        <v>S40:6</v>
      </c>
      <c r="B2853" s="15" t="s">
        <v>1086</v>
      </c>
      <c r="C2853" s="15">
        <v>4.0</v>
      </c>
      <c r="D2853" s="15">
        <v>0.0</v>
      </c>
      <c r="E2853" s="15">
        <v>6.0</v>
      </c>
      <c r="F2853" s="8" t="s">
        <v>302</v>
      </c>
      <c r="G2853" s="8" t="s">
        <v>303</v>
      </c>
      <c r="H2853" s="15" t="s">
        <v>278</v>
      </c>
      <c r="I2853" s="8" t="s">
        <v>538</v>
      </c>
      <c r="J2853" s="16"/>
      <c r="K2853" s="21"/>
      <c r="L2853" s="21"/>
      <c r="M2853" s="21"/>
      <c r="N2853" s="18"/>
      <c r="O2853" s="13"/>
      <c r="P2853" s="5" t="s">
        <v>57</v>
      </c>
      <c r="Q2853" s="5" t="s">
        <v>276</v>
      </c>
      <c r="R2853" s="5" t="s">
        <v>311</v>
      </c>
      <c r="S2853" s="5" t="s">
        <v>57</v>
      </c>
      <c r="T2853" s="5" t="s">
        <v>311</v>
      </c>
      <c r="U2853" s="5" t="s">
        <v>26</v>
      </c>
    </row>
    <row r="2854" hidden="1">
      <c r="A2854" s="15" t="str">
        <f>if(OR(G2854="Secondary Relay",G2854="Prime Relay"),F2854,join("",if(B2854="East Rim","E",if(B2854="South Rim","S",if(B2854="West Rim","W","N"))),C2854,D2854,":",E2854,if(F2854="S","",F2854)))</f>
        <v>W00:0a</v>
      </c>
      <c r="B2854" s="15" t="s">
        <v>1352</v>
      </c>
      <c r="C2854" s="15">
        <v>0.0</v>
      </c>
      <c r="D2854" s="15">
        <v>0.0</v>
      </c>
      <c r="E2854" s="15">
        <v>0.0</v>
      </c>
      <c r="F2854" s="8" t="s">
        <v>6</v>
      </c>
      <c r="G2854" s="8" t="s">
        <v>23</v>
      </c>
      <c r="H2854" t="s">
        <v>288</v>
      </c>
      <c r="I2854" t="s">
        <v>566</v>
      </c>
      <c r="J2854" s="16">
        <v>2.0</v>
      </c>
      <c r="K2854" s="21">
        <v>960.0</v>
      </c>
      <c r="L2854" s="21">
        <v>796.0</v>
      </c>
      <c r="M2854" s="21">
        <v>879.0</v>
      </c>
      <c r="N2854" s="18" t="s">
        <v>26</v>
      </c>
      <c r="O2854" s="13" t="s">
        <v>1353</v>
      </c>
      <c r="P2854" s="5" t="s">
        <v>276</v>
      </c>
      <c r="Q2854" s="5" t="s">
        <v>26</v>
      </c>
      <c r="R2854" s="5" t="s">
        <v>57</v>
      </c>
      <c r="S2854" s="5" t="s">
        <v>26</v>
      </c>
      <c r="T2854" s="5" t="s">
        <v>26</v>
      </c>
      <c r="U2854" s="5" t="s">
        <v>26</v>
      </c>
    </row>
    <row r="2855" hidden="1">
      <c r="A2855" s="15" t="str">
        <f t="shared" ref="A2855:A2856" si="470">if(OR(G2855="Secondary Relay",G2855="Prime Relay",G2855="Citadel Class Relay"),F2855,join("",if(B2855="East Rim","E",if(B2855="South Rim","S",if(B2855="West Rim","W","N"))),C2855,D2855,":",E2855,if(F2855="S","",F2855)))</f>
        <v>W00:0</v>
      </c>
      <c r="B2855" s="15" t="s">
        <v>1352</v>
      </c>
      <c r="C2855" s="15">
        <v>0.0</v>
      </c>
      <c r="D2855" s="15">
        <v>0.0</v>
      </c>
      <c r="E2855" s="15">
        <v>0.0</v>
      </c>
      <c r="F2855" s="8" t="s">
        <v>302</v>
      </c>
      <c r="G2855" s="8" t="s">
        <v>303</v>
      </c>
      <c r="H2855" s="15" t="s">
        <v>278</v>
      </c>
      <c r="I2855" s="8" t="s">
        <v>358</v>
      </c>
      <c r="J2855" s="16"/>
      <c r="K2855" s="21"/>
      <c r="L2855" s="21"/>
      <c r="M2855" s="21"/>
      <c r="N2855" s="18"/>
      <c r="O2855" s="13"/>
      <c r="P2855" s="5" t="s">
        <v>57</v>
      </c>
      <c r="Q2855" s="5" t="s">
        <v>57</v>
      </c>
      <c r="R2855" s="5" t="s">
        <v>26</v>
      </c>
      <c r="S2855" s="5" t="s">
        <v>47</v>
      </c>
      <c r="T2855" s="5" t="s">
        <v>26</v>
      </c>
      <c r="U2855" s="5" t="s">
        <v>26</v>
      </c>
    </row>
    <row r="2856" hidden="1">
      <c r="A2856" s="15" t="str">
        <f t="shared" si="470"/>
        <v>W00 Secondary Relay</v>
      </c>
      <c r="B2856" s="15" t="s">
        <v>1352</v>
      </c>
      <c r="C2856" s="15">
        <v>0.0</v>
      </c>
      <c r="D2856" s="15">
        <v>0.0</v>
      </c>
      <c r="E2856" s="15">
        <v>0.0</v>
      </c>
      <c r="F2856" s="8" t="s">
        <v>1354</v>
      </c>
      <c r="G2856" s="8" t="s">
        <v>300</v>
      </c>
      <c r="J2856" s="16"/>
      <c r="K2856" s="21"/>
      <c r="L2856" s="21"/>
      <c r="M2856" s="21"/>
      <c r="N2856" s="18"/>
      <c r="O2856" s="13"/>
      <c r="P2856" s="15"/>
      <c r="Q2856" s="15"/>
      <c r="R2856" s="15"/>
      <c r="S2856" s="15"/>
      <c r="T2856" s="15"/>
      <c r="U2856" s="15"/>
    </row>
    <row r="2857" hidden="1">
      <c r="A2857" s="15" t="str">
        <f t="shared" ref="A2857:A2858" si="471">if(OR(G2857="Secondary Relay",G2857="Prime Relay"),F2857,join("",if(B2857="East Rim","E",if(B2857="South Rim","S",if(B2857="West Rim","W","N"))),C2857,D2857,":",E2857,if(F2857="S","",F2857)))</f>
        <v>W00:1a</v>
      </c>
      <c r="B2857" s="15" t="s">
        <v>1352</v>
      </c>
      <c r="C2857" s="15">
        <v>0.0</v>
      </c>
      <c r="D2857" s="15">
        <v>0.0</v>
      </c>
      <c r="E2857" s="15">
        <v>1.0</v>
      </c>
      <c r="F2857" s="8" t="s">
        <v>6</v>
      </c>
      <c r="G2857" s="8" t="s">
        <v>24</v>
      </c>
      <c r="H2857" t="s">
        <v>87</v>
      </c>
      <c r="I2857" t="s">
        <v>497</v>
      </c>
      <c r="J2857" s="16">
        <v>1.0</v>
      </c>
      <c r="K2857" s="21">
        <v>-5.0</v>
      </c>
      <c r="L2857" s="21">
        <v>-6.0</v>
      </c>
      <c r="M2857" s="21">
        <v>-8.0</v>
      </c>
      <c r="N2857" s="18">
        <v>0.82</v>
      </c>
      <c r="O2857" s="13" t="s">
        <v>336</v>
      </c>
      <c r="P2857" s="5" t="s">
        <v>276</v>
      </c>
      <c r="Q2857" s="5" t="s">
        <v>276</v>
      </c>
      <c r="R2857" s="5" t="s">
        <v>276</v>
      </c>
      <c r="S2857" s="5" t="s">
        <v>57</v>
      </c>
      <c r="T2857" s="5" t="s">
        <v>26</v>
      </c>
      <c r="U2857" s="5" t="s">
        <v>57</v>
      </c>
    </row>
    <row r="2858" hidden="1">
      <c r="A2858" s="15" t="str">
        <f t="shared" si="471"/>
        <v>W00:1b</v>
      </c>
      <c r="B2858" s="15" t="s">
        <v>1352</v>
      </c>
      <c r="C2858" s="15">
        <v>0.0</v>
      </c>
      <c r="D2858" s="15">
        <v>0.0</v>
      </c>
      <c r="E2858" s="15">
        <v>1.0</v>
      </c>
      <c r="F2858" s="8" t="s">
        <v>7</v>
      </c>
      <c r="G2858" s="8" t="s">
        <v>22</v>
      </c>
      <c r="H2858" t="s">
        <v>88</v>
      </c>
      <c r="I2858" t="s">
        <v>456</v>
      </c>
      <c r="J2858" s="16">
        <v>0.0</v>
      </c>
      <c r="K2858" s="21">
        <v>-104.0</v>
      </c>
      <c r="L2858" s="21">
        <v>-112.0</v>
      </c>
      <c r="M2858" s="21">
        <v>-109.0</v>
      </c>
      <c r="N2858" s="18" t="s">
        <v>26</v>
      </c>
      <c r="O2858" s="13" t="s">
        <v>379</v>
      </c>
      <c r="P2858" s="5" t="s">
        <v>57</v>
      </c>
      <c r="Q2858" s="5" t="s">
        <v>276</v>
      </c>
      <c r="R2858" s="5" t="s">
        <v>57</v>
      </c>
      <c r="S2858" s="5" t="s">
        <v>311</v>
      </c>
      <c r="T2858" s="5" t="s">
        <v>37</v>
      </c>
      <c r="U2858" s="5" t="s">
        <v>26</v>
      </c>
    </row>
    <row r="2859" hidden="1">
      <c r="A2859" s="15" t="str">
        <f>if(OR(G2859="Secondary Relay",G2859="Prime Relay",G2859="Citadel Class Relay"),F2859,join("",if(B2859="East Rim","E",if(B2859="South Rim","S",if(B2859="West Rim","W","N"))),C2859,D2859,":",E2859,if(F2859="S","",F2859)))</f>
        <v>W00:1</v>
      </c>
      <c r="B2859" s="15" t="s">
        <v>1352</v>
      </c>
      <c r="C2859" s="15">
        <v>0.0</v>
      </c>
      <c r="D2859" s="15">
        <v>0.0</v>
      </c>
      <c r="E2859" s="15">
        <v>1.0</v>
      </c>
      <c r="F2859" s="8" t="s">
        <v>302</v>
      </c>
      <c r="G2859" s="8" t="s">
        <v>303</v>
      </c>
      <c r="H2859" s="15" t="s">
        <v>278</v>
      </c>
      <c r="I2859" s="8" t="s">
        <v>616</v>
      </c>
      <c r="J2859" s="16"/>
      <c r="K2859" s="21"/>
      <c r="L2859" s="21"/>
      <c r="M2859" s="21"/>
      <c r="N2859" s="18"/>
      <c r="O2859" s="13"/>
      <c r="P2859" s="5" t="s">
        <v>57</v>
      </c>
      <c r="Q2859" s="5" t="s">
        <v>276</v>
      </c>
      <c r="R2859" s="5" t="s">
        <v>47</v>
      </c>
      <c r="S2859" s="5" t="s">
        <v>57</v>
      </c>
      <c r="T2859" s="5" t="s">
        <v>26</v>
      </c>
      <c r="U2859" s="5" t="s">
        <v>26</v>
      </c>
    </row>
    <row r="2860" hidden="1">
      <c r="A2860" s="15" t="str">
        <f t="shared" ref="A2860:A2867" si="472">if(OR(G2860="Secondary Relay",G2860="Prime Relay"),F2860,join("",if(B2860="East Rim","E",if(B2860="South Rim","S",if(B2860="West Rim","W","N"))),C2860,D2860,":",E2860,if(F2860="S","",F2860)))</f>
        <v>W00:2a</v>
      </c>
      <c r="B2860" s="15" t="s">
        <v>1352</v>
      </c>
      <c r="C2860" s="15">
        <v>0.0</v>
      </c>
      <c r="D2860" s="15">
        <v>0.0</v>
      </c>
      <c r="E2860" s="15">
        <v>2.0</v>
      </c>
      <c r="F2860" s="8" t="s">
        <v>6</v>
      </c>
      <c r="G2860" s="8" t="s">
        <v>23</v>
      </c>
      <c r="H2860" t="s">
        <v>288</v>
      </c>
      <c r="I2860" t="s">
        <v>1355</v>
      </c>
      <c r="J2860" s="16">
        <v>2.0</v>
      </c>
      <c r="K2860" s="21">
        <v>40.0</v>
      </c>
      <c r="L2860" s="21">
        <v>35.0</v>
      </c>
      <c r="M2860" s="21">
        <v>38.0</v>
      </c>
      <c r="N2860" s="18">
        <v>0.13</v>
      </c>
      <c r="O2860" s="13" t="s">
        <v>1114</v>
      </c>
      <c r="P2860" s="5" t="s">
        <v>37</v>
      </c>
      <c r="Q2860" s="5" t="s">
        <v>57</v>
      </c>
      <c r="R2860" s="5" t="s">
        <v>311</v>
      </c>
      <c r="S2860" s="5" t="s">
        <v>47</v>
      </c>
      <c r="T2860" s="5" t="s">
        <v>26</v>
      </c>
      <c r="U2860" s="5" t="s">
        <v>37</v>
      </c>
    </row>
    <row r="2861" hidden="1">
      <c r="A2861" s="15" t="str">
        <f t="shared" si="472"/>
        <v>W00:2b</v>
      </c>
      <c r="B2861" s="15" t="s">
        <v>1352</v>
      </c>
      <c r="C2861" s="15">
        <v>0.0</v>
      </c>
      <c r="D2861" s="15">
        <v>0.0</v>
      </c>
      <c r="E2861" s="15">
        <v>2.0</v>
      </c>
      <c r="F2861" s="8" t="s">
        <v>7</v>
      </c>
      <c r="G2861" s="8" t="s">
        <v>22</v>
      </c>
      <c r="H2861" t="s">
        <v>93</v>
      </c>
      <c r="I2861" t="s">
        <v>1128</v>
      </c>
      <c r="J2861" s="16">
        <v>6.0</v>
      </c>
      <c r="K2861" s="21">
        <v>-101.0</v>
      </c>
      <c r="L2861" s="21">
        <v>-166.0</v>
      </c>
      <c r="M2861" s="21">
        <v>-135.0</v>
      </c>
      <c r="N2861" s="18" t="s">
        <v>26</v>
      </c>
      <c r="O2861" s="13" t="s">
        <v>287</v>
      </c>
      <c r="P2861" s="5" t="s">
        <v>57</v>
      </c>
      <c r="Q2861" s="5" t="s">
        <v>311</v>
      </c>
      <c r="R2861" s="5" t="s">
        <v>57</v>
      </c>
      <c r="S2861" s="5" t="s">
        <v>37</v>
      </c>
      <c r="T2861" s="5" t="s">
        <v>37</v>
      </c>
      <c r="U2861" s="5" t="s">
        <v>26</v>
      </c>
    </row>
    <row r="2862" hidden="1">
      <c r="A2862" s="15" t="str">
        <f t="shared" si="472"/>
        <v>W00:2c</v>
      </c>
      <c r="B2862" s="15" t="s">
        <v>1352</v>
      </c>
      <c r="C2862" s="15">
        <v>0.0</v>
      </c>
      <c r="D2862" s="15">
        <v>0.0</v>
      </c>
      <c r="E2862" s="15">
        <v>2.0</v>
      </c>
      <c r="F2862" s="8" t="s">
        <v>8</v>
      </c>
      <c r="G2862" s="8" t="s">
        <v>22</v>
      </c>
      <c r="H2862" t="s">
        <v>92</v>
      </c>
      <c r="I2862" t="s">
        <v>274</v>
      </c>
      <c r="J2862" s="16">
        <v>6.0</v>
      </c>
      <c r="K2862" s="21">
        <v>-119.0</v>
      </c>
      <c r="L2862" s="21">
        <v>-132.0</v>
      </c>
      <c r="M2862" s="21">
        <v>-125.0</v>
      </c>
      <c r="N2862" s="18" t="s">
        <v>26</v>
      </c>
      <c r="O2862" s="13" t="s">
        <v>293</v>
      </c>
      <c r="P2862" s="5" t="s">
        <v>57</v>
      </c>
      <c r="Q2862" s="5" t="s">
        <v>276</v>
      </c>
      <c r="R2862" s="5" t="s">
        <v>276</v>
      </c>
      <c r="S2862" s="5" t="s">
        <v>37</v>
      </c>
      <c r="T2862" s="5" t="s">
        <v>26</v>
      </c>
      <c r="U2862" s="5" t="s">
        <v>26</v>
      </c>
    </row>
    <row r="2863" hidden="1">
      <c r="A2863" s="15" t="str">
        <f t="shared" si="472"/>
        <v>W00:2d</v>
      </c>
      <c r="B2863" s="15" t="s">
        <v>1352</v>
      </c>
      <c r="C2863" s="15">
        <v>0.0</v>
      </c>
      <c r="D2863" s="15">
        <v>0.0</v>
      </c>
      <c r="E2863" s="15">
        <v>2.0</v>
      </c>
      <c r="F2863" s="8" t="s">
        <v>9</v>
      </c>
      <c r="G2863" s="8" t="s">
        <v>22</v>
      </c>
      <c r="H2863" t="s">
        <v>91</v>
      </c>
      <c r="I2863" t="s">
        <v>1356</v>
      </c>
      <c r="J2863" s="16">
        <v>18.0</v>
      </c>
      <c r="K2863" s="21">
        <v>-168.0</v>
      </c>
      <c r="L2863" s="21">
        <v>-173.0</v>
      </c>
      <c r="M2863" s="21">
        <v>-170.0</v>
      </c>
      <c r="N2863" s="18" t="s">
        <v>26</v>
      </c>
      <c r="O2863" s="13" t="s">
        <v>287</v>
      </c>
      <c r="P2863" s="5" t="s">
        <v>57</v>
      </c>
      <c r="Q2863" s="5" t="s">
        <v>311</v>
      </c>
      <c r="R2863" s="5" t="s">
        <v>57</v>
      </c>
      <c r="S2863" s="5" t="s">
        <v>47</v>
      </c>
      <c r="T2863" s="5" t="s">
        <v>26</v>
      </c>
      <c r="U2863" s="5" t="s">
        <v>26</v>
      </c>
    </row>
    <row r="2864" hidden="1">
      <c r="A2864" s="15" t="str">
        <f t="shared" si="472"/>
        <v>W00:2e</v>
      </c>
      <c r="B2864" s="15" t="s">
        <v>1352</v>
      </c>
      <c r="C2864" s="15">
        <v>0.0</v>
      </c>
      <c r="D2864" s="15">
        <v>0.0</v>
      </c>
      <c r="E2864" s="15">
        <v>2.0</v>
      </c>
      <c r="F2864" s="8" t="s">
        <v>10</v>
      </c>
      <c r="G2864" s="8" t="s">
        <v>22</v>
      </c>
      <c r="H2864" t="s">
        <v>92</v>
      </c>
      <c r="I2864" t="s">
        <v>274</v>
      </c>
      <c r="J2864" s="16">
        <v>2.0</v>
      </c>
      <c r="K2864" s="21">
        <v>-188.0</v>
      </c>
      <c r="L2864" s="21">
        <v>-208.0</v>
      </c>
      <c r="M2864" s="21">
        <v>-200.0</v>
      </c>
      <c r="N2864" s="18" t="s">
        <v>26</v>
      </c>
      <c r="O2864" s="13" t="s">
        <v>313</v>
      </c>
      <c r="P2864" s="5" t="s">
        <v>57</v>
      </c>
      <c r="Q2864" s="5" t="s">
        <v>276</v>
      </c>
      <c r="R2864" s="5" t="s">
        <v>57</v>
      </c>
      <c r="S2864" s="5" t="s">
        <v>47</v>
      </c>
      <c r="T2864" s="5" t="s">
        <v>26</v>
      </c>
      <c r="U2864" s="5" t="s">
        <v>26</v>
      </c>
    </row>
    <row r="2865" hidden="1">
      <c r="A2865" s="15" t="str">
        <f t="shared" si="472"/>
        <v>W00:2f</v>
      </c>
      <c r="B2865" s="15" t="s">
        <v>1352</v>
      </c>
      <c r="C2865" s="15">
        <v>0.0</v>
      </c>
      <c r="D2865" s="15">
        <v>0.0</v>
      </c>
      <c r="E2865" s="15">
        <v>2.0</v>
      </c>
      <c r="F2865" s="8" t="s">
        <v>11</v>
      </c>
      <c r="G2865" s="8" t="s">
        <v>22</v>
      </c>
      <c r="H2865" t="s">
        <v>91</v>
      </c>
      <c r="I2865" t="s">
        <v>1357</v>
      </c>
      <c r="J2865" s="16">
        <v>20.0</v>
      </c>
      <c r="K2865" s="21">
        <v>-203.0</v>
      </c>
      <c r="L2865" s="21">
        <v>-251.0</v>
      </c>
      <c r="M2865" s="21">
        <v>-228.0</v>
      </c>
      <c r="N2865" s="18" t="s">
        <v>26</v>
      </c>
      <c r="O2865" s="13" t="s">
        <v>293</v>
      </c>
      <c r="P2865" s="5" t="s">
        <v>57</v>
      </c>
      <c r="Q2865" s="5" t="s">
        <v>276</v>
      </c>
      <c r="R2865" s="5" t="s">
        <v>47</v>
      </c>
      <c r="S2865" s="5" t="s">
        <v>26</v>
      </c>
      <c r="T2865" s="5" t="s">
        <v>26</v>
      </c>
      <c r="U2865" s="5" t="s">
        <v>37</v>
      </c>
    </row>
    <row r="2866" hidden="1">
      <c r="A2866" s="15" t="str">
        <f t="shared" si="472"/>
        <v>W00:2g</v>
      </c>
      <c r="B2866" s="15" t="s">
        <v>1352</v>
      </c>
      <c r="C2866" s="15">
        <v>0.0</v>
      </c>
      <c r="D2866" s="15">
        <v>0.0</v>
      </c>
      <c r="E2866" s="15">
        <v>2.0</v>
      </c>
      <c r="F2866" s="8" t="s">
        <v>12</v>
      </c>
      <c r="G2866" s="8" t="s">
        <v>22</v>
      </c>
      <c r="H2866" t="s">
        <v>91</v>
      </c>
      <c r="I2866" t="s">
        <v>1358</v>
      </c>
      <c r="J2866" s="16">
        <v>15.0</v>
      </c>
      <c r="K2866" s="21">
        <v>-228.0</v>
      </c>
      <c r="L2866" s="21">
        <v>-250.0</v>
      </c>
      <c r="M2866" s="21">
        <v>-238.0</v>
      </c>
      <c r="N2866" s="18" t="s">
        <v>26</v>
      </c>
      <c r="O2866" s="13" t="s">
        <v>386</v>
      </c>
      <c r="P2866" s="5" t="s">
        <v>57</v>
      </c>
      <c r="Q2866" s="5" t="s">
        <v>276</v>
      </c>
      <c r="R2866" s="5" t="s">
        <v>57</v>
      </c>
      <c r="S2866" s="5" t="s">
        <v>37</v>
      </c>
      <c r="T2866" s="5" t="s">
        <v>37</v>
      </c>
      <c r="U2866" s="5" t="s">
        <v>26</v>
      </c>
    </row>
    <row r="2867" hidden="1">
      <c r="A2867" s="15" t="str">
        <f t="shared" si="472"/>
        <v>W00:2h</v>
      </c>
      <c r="B2867" s="15" t="s">
        <v>1352</v>
      </c>
      <c r="C2867" s="15">
        <v>0.0</v>
      </c>
      <c r="D2867" s="15">
        <v>0.0</v>
      </c>
      <c r="E2867" s="15">
        <v>2.0</v>
      </c>
      <c r="F2867" s="8" t="s">
        <v>13</v>
      </c>
      <c r="G2867" s="8" t="s">
        <v>23</v>
      </c>
      <c r="H2867" t="s">
        <v>92</v>
      </c>
      <c r="I2867" t="s">
        <v>546</v>
      </c>
      <c r="J2867" s="16">
        <v>1.0</v>
      </c>
      <c r="K2867" s="21">
        <v>-239.0</v>
      </c>
      <c r="L2867" s="21">
        <v>-241.0</v>
      </c>
      <c r="M2867" s="21">
        <v>-242.0</v>
      </c>
      <c r="N2867" s="18" t="s">
        <v>281</v>
      </c>
      <c r="O2867" s="13" t="s">
        <v>426</v>
      </c>
      <c r="P2867" s="5" t="s">
        <v>57</v>
      </c>
      <c r="Q2867" s="5" t="s">
        <v>57</v>
      </c>
      <c r="R2867" s="5" t="s">
        <v>276</v>
      </c>
      <c r="S2867" s="5" t="s">
        <v>26</v>
      </c>
      <c r="T2867" s="5" t="s">
        <v>26</v>
      </c>
      <c r="U2867" s="5" t="s">
        <v>26</v>
      </c>
    </row>
    <row r="2868" hidden="1">
      <c r="A2868" s="15" t="str">
        <f>if(OR(G2868="Secondary Relay",G2868="Prime Relay",G2868="Citadel Class Relay"),F2868,join("",if(B2868="East Rim","E",if(B2868="South Rim","S",if(B2868="West Rim","W","N"))),C2868,D2868,":",E2868,if(F2868="S","",F2868)))</f>
        <v>W00:2</v>
      </c>
      <c r="B2868" s="15" t="s">
        <v>1352</v>
      </c>
      <c r="C2868" s="15">
        <v>0.0</v>
      </c>
      <c r="D2868" s="15">
        <v>0.0</v>
      </c>
      <c r="E2868" s="15">
        <v>2.0</v>
      </c>
      <c r="F2868" s="8" t="s">
        <v>302</v>
      </c>
      <c r="G2868" s="8" t="s">
        <v>303</v>
      </c>
      <c r="H2868" s="15" t="s">
        <v>278</v>
      </c>
      <c r="I2868" s="8" t="s">
        <v>783</v>
      </c>
      <c r="J2868" s="16"/>
      <c r="K2868" s="21"/>
      <c r="L2868" s="21"/>
      <c r="M2868" s="21"/>
      <c r="N2868" s="18"/>
      <c r="O2868" s="13"/>
      <c r="P2868" s="5" t="s">
        <v>276</v>
      </c>
      <c r="Q2868" s="5" t="s">
        <v>311</v>
      </c>
      <c r="R2868" s="5" t="s">
        <v>311</v>
      </c>
      <c r="S2868" s="5" t="s">
        <v>57</v>
      </c>
      <c r="T2868" s="5" t="s">
        <v>37</v>
      </c>
      <c r="U2868" s="5" t="s">
        <v>26</v>
      </c>
    </row>
    <row r="2869" hidden="1">
      <c r="A2869" s="15" t="str">
        <f t="shared" ref="A2869:A2870" si="473">if(OR(G2869="Secondary Relay",G2869="Prime Relay"),F2869,join("",if(B2869="East Rim","E",if(B2869="South Rim","S",if(B2869="West Rim","W","N"))),C2869,D2869,":",E2869,if(F2869="S","",F2869)))</f>
        <v>W00:3a</v>
      </c>
      <c r="B2869" s="15" t="s">
        <v>1352</v>
      </c>
      <c r="C2869" s="15">
        <v>0.0</v>
      </c>
      <c r="D2869" s="15">
        <v>0.0</v>
      </c>
      <c r="E2869" s="15">
        <v>3.0</v>
      </c>
      <c r="F2869" s="8" t="s">
        <v>6</v>
      </c>
      <c r="G2869" s="15" t="s">
        <v>23</v>
      </c>
      <c r="H2869" t="s">
        <v>278</v>
      </c>
      <c r="I2869" t="s">
        <v>1314</v>
      </c>
      <c r="J2869" s="16">
        <v>1.0</v>
      </c>
      <c r="K2869" s="21">
        <v>197.0</v>
      </c>
      <c r="L2869" s="21">
        <v>28.0</v>
      </c>
      <c r="M2869" s="21">
        <v>111.0</v>
      </c>
      <c r="N2869" s="18" t="s">
        <v>26</v>
      </c>
      <c r="O2869" s="13" t="s">
        <v>1359</v>
      </c>
      <c r="P2869" s="5" t="s">
        <v>276</v>
      </c>
      <c r="Q2869" s="5" t="s">
        <v>47</v>
      </c>
      <c r="R2869" s="5" t="s">
        <v>311</v>
      </c>
      <c r="S2869" s="5" t="s">
        <v>47</v>
      </c>
      <c r="T2869" s="5" t="s">
        <v>47</v>
      </c>
      <c r="U2869" s="5" t="s">
        <v>26</v>
      </c>
    </row>
    <row r="2870" hidden="1">
      <c r="A2870" s="15" t="str">
        <f t="shared" si="473"/>
        <v>W00:3b</v>
      </c>
      <c r="B2870" s="15" t="s">
        <v>1352</v>
      </c>
      <c r="C2870" s="15">
        <v>0.0</v>
      </c>
      <c r="D2870" s="15">
        <v>0.0</v>
      </c>
      <c r="E2870" s="15">
        <v>3.0</v>
      </c>
      <c r="F2870" s="8" t="s">
        <v>7</v>
      </c>
      <c r="G2870" s="8" t="s">
        <v>22</v>
      </c>
      <c r="H2870" t="s">
        <v>91</v>
      </c>
      <c r="I2870" t="s">
        <v>363</v>
      </c>
      <c r="J2870" s="16">
        <v>10.0</v>
      </c>
      <c r="K2870" s="21">
        <v>-205.0</v>
      </c>
      <c r="L2870" s="21">
        <v>-215.0</v>
      </c>
      <c r="M2870" s="21">
        <v>-209.0</v>
      </c>
      <c r="N2870" s="18" t="s">
        <v>26</v>
      </c>
      <c r="O2870" s="13" t="s">
        <v>415</v>
      </c>
      <c r="P2870" s="5" t="s">
        <v>57</v>
      </c>
      <c r="Q2870" s="5" t="s">
        <v>276</v>
      </c>
      <c r="R2870" s="5" t="s">
        <v>276</v>
      </c>
      <c r="S2870" s="5" t="s">
        <v>26</v>
      </c>
      <c r="T2870" s="5" t="s">
        <v>37</v>
      </c>
      <c r="U2870" s="5" t="s">
        <v>276</v>
      </c>
    </row>
    <row r="2871" hidden="1">
      <c r="A2871" s="15" t="str">
        <f>if(OR(G2871="Secondary Relay",G2871="Prime Relay",G2871="Citadel Class Relay"),F2871,join("",if(B2871="East Rim","E",if(B2871="South Rim","S",if(B2871="West Rim","W","N"))),C2871,D2871,":",E2871,if(F2871="S","",F2871)))</f>
        <v>W00:3</v>
      </c>
      <c r="B2871" s="15" t="s">
        <v>1352</v>
      </c>
      <c r="C2871" s="15">
        <v>0.0</v>
      </c>
      <c r="D2871" s="15">
        <v>0.0</v>
      </c>
      <c r="E2871" s="15">
        <v>3.0</v>
      </c>
      <c r="F2871" s="8" t="s">
        <v>302</v>
      </c>
      <c r="G2871" s="8" t="s">
        <v>303</v>
      </c>
      <c r="H2871" s="15" t="s">
        <v>285</v>
      </c>
      <c r="I2871" s="8" t="s">
        <v>927</v>
      </c>
      <c r="J2871" s="16"/>
      <c r="K2871" s="21"/>
      <c r="L2871" s="21"/>
      <c r="M2871" s="21"/>
      <c r="N2871" s="18"/>
      <c r="O2871" s="13"/>
      <c r="P2871" s="5" t="s">
        <v>57</v>
      </c>
      <c r="Q2871" s="5" t="s">
        <v>57</v>
      </c>
      <c r="R2871" s="5" t="s">
        <v>47</v>
      </c>
      <c r="S2871" s="5" t="s">
        <v>26</v>
      </c>
      <c r="T2871" s="5" t="s">
        <v>26</v>
      </c>
      <c r="U2871" s="5" t="s">
        <v>26</v>
      </c>
    </row>
    <row r="2872" hidden="1">
      <c r="A2872" s="15" t="str">
        <f t="shared" ref="A2872:A2878" si="474">if(OR(G2872="Secondary Relay",G2872="Prime Relay"),F2872,join("",if(B2872="East Rim","E",if(B2872="South Rim","S",if(B2872="West Rim","W","N"))),C2872,D2872,":",E2872,if(F2872="S","",F2872)))</f>
        <v>W00:4a</v>
      </c>
      <c r="B2872" s="15" t="s">
        <v>1352</v>
      </c>
      <c r="C2872" s="15">
        <v>0.0</v>
      </c>
      <c r="D2872" s="15">
        <v>0.0</v>
      </c>
      <c r="E2872" s="15">
        <v>4.0</v>
      </c>
      <c r="F2872" s="8" t="s">
        <v>6</v>
      </c>
      <c r="G2872" s="8" t="s">
        <v>23</v>
      </c>
      <c r="H2872" t="s">
        <v>278</v>
      </c>
      <c r="I2872" t="s">
        <v>663</v>
      </c>
      <c r="J2872" s="16">
        <v>2.0</v>
      </c>
      <c r="K2872" s="21">
        <v>1284.0</v>
      </c>
      <c r="L2872" s="21">
        <v>354.0</v>
      </c>
      <c r="M2872" s="21">
        <v>819.0</v>
      </c>
      <c r="N2872" s="18" t="s">
        <v>26</v>
      </c>
      <c r="O2872" s="13" t="s">
        <v>1304</v>
      </c>
      <c r="P2872" s="5" t="s">
        <v>37</v>
      </c>
      <c r="Q2872" s="5" t="s">
        <v>57</v>
      </c>
      <c r="R2872" s="5" t="s">
        <v>57</v>
      </c>
      <c r="S2872" s="5" t="s">
        <v>47</v>
      </c>
      <c r="T2872" s="5" t="s">
        <v>26</v>
      </c>
      <c r="U2872" s="5" t="s">
        <v>26</v>
      </c>
    </row>
    <row r="2873" hidden="1">
      <c r="A2873" s="15" t="str">
        <f t="shared" si="474"/>
        <v>W00:4b</v>
      </c>
      <c r="B2873" s="15" t="s">
        <v>1352</v>
      </c>
      <c r="C2873" s="15">
        <v>0.0</v>
      </c>
      <c r="D2873" s="15">
        <v>0.0</v>
      </c>
      <c r="E2873" s="15">
        <v>4.0</v>
      </c>
      <c r="F2873" s="8" t="s">
        <v>7</v>
      </c>
      <c r="G2873" s="8" t="s">
        <v>23</v>
      </c>
      <c r="H2873" t="s">
        <v>93</v>
      </c>
      <c r="I2873" t="s">
        <v>437</v>
      </c>
      <c r="J2873" s="16">
        <v>2.0</v>
      </c>
      <c r="K2873" s="21">
        <v>184.0</v>
      </c>
      <c r="L2873" s="21">
        <v>168.0</v>
      </c>
      <c r="M2873" s="21">
        <v>177.0</v>
      </c>
      <c r="N2873" s="18" t="s">
        <v>26</v>
      </c>
      <c r="O2873" s="13" t="s">
        <v>408</v>
      </c>
      <c r="P2873" s="5" t="s">
        <v>47</v>
      </c>
      <c r="Q2873" s="5" t="s">
        <v>276</v>
      </c>
      <c r="R2873" s="5" t="s">
        <v>47</v>
      </c>
      <c r="S2873" s="5" t="s">
        <v>47</v>
      </c>
      <c r="T2873" s="5" t="s">
        <v>26</v>
      </c>
      <c r="U2873" s="5" t="s">
        <v>26</v>
      </c>
    </row>
    <row r="2874" hidden="1">
      <c r="A2874" s="15" t="str">
        <f t="shared" si="474"/>
        <v>W00:4c</v>
      </c>
      <c r="B2874" s="15" t="s">
        <v>1352</v>
      </c>
      <c r="C2874" s="15">
        <v>0.0</v>
      </c>
      <c r="D2874" s="15">
        <v>0.0</v>
      </c>
      <c r="E2874" s="15">
        <v>4.0</v>
      </c>
      <c r="F2874" s="8" t="s">
        <v>8</v>
      </c>
      <c r="G2874" s="8" t="s">
        <v>24</v>
      </c>
      <c r="H2874" t="s">
        <v>316</v>
      </c>
      <c r="I2874" t="s">
        <v>1315</v>
      </c>
      <c r="J2874" s="16">
        <v>1.0</v>
      </c>
      <c r="K2874" s="21">
        <v>23.0</v>
      </c>
      <c r="L2874" s="21">
        <v>18.0</v>
      </c>
      <c r="M2874" s="21">
        <v>20.0</v>
      </c>
      <c r="N2874" s="18">
        <v>0.3</v>
      </c>
      <c r="O2874" s="13" t="s">
        <v>282</v>
      </c>
      <c r="P2874" s="5" t="s">
        <v>57</v>
      </c>
      <c r="Q2874" s="5" t="s">
        <v>276</v>
      </c>
      <c r="R2874" s="5" t="s">
        <v>276</v>
      </c>
      <c r="S2874" s="5" t="s">
        <v>47</v>
      </c>
      <c r="T2874" s="5" t="s">
        <v>37</v>
      </c>
      <c r="U2874" s="5" t="s">
        <v>26</v>
      </c>
    </row>
    <row r="2875" hidden="1">
      <c r="A2875" s="15" t="str">
        <f t="shared" si="474"/>
        <v>W00:4d</v>
      </c>
      <c r="B2875" s="15" t="s">
        <v>1352</v>
      </c>
      <c r="C2875" s="15">
        <v>0.0</v>
      </c>
      <c r="D2875" s="15">
        <v>0.0</v>
      </c>
      <c r="E2875" s="15">
        <v>4.0</v>
      </c>
      <c r="F2875" s="8" t="s">
        <v>9</v>
      </c>
      <c r="G2875" s="8" t="s">
        <v>22</v>
      </c>
      <c r="H2875" t="s">
        <v>87</v>
      </c>
      <c r="I2875" t="s">
        <v>422</v>
      </c>
      <c r="J2875" s="16">
        <v>5.0</v>
      </c>
      <c r="K2875" s="21">
        <v>-15.0</v>
      </c>
      <c r="L2875" s="21">
        <v>-66.0</v>
      </c>
      <c r="M2875" s="21">
        <v>-43.0</v>
      </c>
      <c r="N2875" s="18" t="s">
        <v>26</v>
      </c>
      <c r="O2875" s="13" t="s">
        <v>275</v>
      </c>
      <c r="P2875" s="5" t="s">
        <v>57</v>
      </c>
      <c r="Q2875" s="5" t="s">
        <v>276</v>
      </c>
      <c r="R2875" s="5" t="s">
        <v>47</v>
      </c>
      <c r="S2875" s="5" t="s">
        <v>47</v>
      </c>
      <c r="T2875" s="5" t="s">
        <v>26</v>
      </c>
      <c r="U2875" s="5" t="s">
        <v>26</v>
      </c>
    </row>
    <row r="2876" hidden="1">
      <c r="A2876" s="15" t="str">
        <f t="shared" si="474"/>
        <v>W00:4e</v>
      </c>
      <c r="B2876" s="15" t="s">
        <v>1352</v>
      </c>
      <c r="C2876" s="15">
        <v>0.0</v>
      </c>
      <c r="D2876" s="15">
        <v>0.0</v>
      </c>
      <c r="E2876" s="15">
        <v>4.0</v>
      </c>
      <c r="F2876" s="8" t="s">
        <v>10</v>
      </c>
      <c r="G2876" s="8" t="s">
        <v>22</v>
      </c>
      <c r="H2876" t="s">
        <v>93</v>
      </c>
      <c r="I2876" t="s">
        <v>1360</v>
      </c>
      <c r="J2876" s="16">
        <v>10.0</v>
      </c>
      <c r="K2876" s="21">
        <v>-45.0</v>
      </c>
      <c r="L2876" s="21">
        <v>-57.0</v>
      </c>
      <c r="M2876" s="21">
        <v>-53.0</v>
      </c>
      <c r="N2876" s="18" t="s">
        <v>26</v>
      </c>
      <c r="O2876" s="13" t="s">
        <v>284</v>
      </c>
      <c r="P2876" s="5" t="s">
        <v>57</v>
      </c>
      <c r="Q2876" s="5" t="s">
        <v>311</v>
      </c>
      <c r="R2876" s="5" t="s">
        <v>57</v>
      </c>
      <c r="S2876" s="5" t="s">
        <v>57</v>
      </c>
      <c r="T2876" s="5" t="s">
        <v>37</v>
      </c>
      <c r="U2876" s="5" t="s">
        <v>26</v>
      </c>
    </row>
    <row r="2877" hidden="1">
      <c r="A2877" s="15" t="str">
        <f t="shared" si="474"/>
        <v>W00:4f</v>
      </c>
      <c r="B2877" s="15" t="s">
        <v>1352</v>
      </c>
      <c r="C2877" s="15">
        <v>0.0</v>
      </c>
      <c r="D2877" s="15">
        <v>0.0</v>
      </c>
      <c r="E2877" s="15">
        <v>4.0</v>
      </c>
      <c r="F2877" s="8" t="s">
        <v>11</v>
      </c>
      <c r="G2877" s="8" t="s">
        <v>22</v>
      </c>
      <c r="H2877" t="s">
        <v>90</v>
      </c>
      <c r="I2877" t="s">
        <v>1361</v>
      </c>
      <c r="J2877" s="16">
        <v>4.0</v>
      </c>
      <c r="K2877" s="21">
        <v>-91.0</v>
      </c>
      <c r="L2877" s="21">
        <v>-115.0</v>
      </c>
      <c r="M2877" s="21">
        <v>-105.0</v>
      </c>
      <c r="N2877" s="18" t="s">
        <v>26</v>
      </c>
      <c r="O2877" s="13" t="s">
        <v>415</v>
      </c>
      <c r="P2877" s="5" t="s">
        <v>57</v>
      </c>
      <c r="Q2877" s="5" t="s">
        <v>276</v>
      </c>
      <c r="R2877" s="5" t="s">
        <v>276</v>
      </c>
      <c r="S2877" s="5" t="s">
        <v>47</v>
      </c>
      <c r="T2877" s="5" t="s">
        <v>37</v>
      </c>
      <c r="U2877" s="5" t="s">
        <v>37</v>
      </c>
    </row>
    <row r="2878" hidden="1">
      <c r="A2878" s="15" t="str">
        <f t="shared" si="474"/>
        <v>W00:4g</v>
      </c>
      <c r="B2878" s="15" t="s">
        <v>1352</v>
      </c>
      <c r="C2878" s="15">
        <v>0.0</v>
      </c>
      <c r="D2878" s="15">
        <v>0.0</v>
      </c>
      <c r="E2878" s="15">
        <v>4.0</v>
      </c>
      <c r="F2878" s="8" t="s">
        <v>12</v>
      </c>
      <c r="G2878" s="8" t="s">
        <v>22</v>
      </c>
      <c r="H2878" t="s">
        <v>90</v>
      </c>
      <c r="I2878" t="s">
        <v>749</v>
      </c>
      <c r="J2878" s="16">
        <v>5.0</v>
      </c>
      <c r="K2878" s="21">
        <v>-229.0</v>
      </c>
      <c r="L2878" s="21">
        <v>-257.0</v>
      </c>
      <c r="M2878" s="21">
        <v>-242.0</v>
      </c>
      <c r="N2878" s="18" t="s">
        <v>26</v>
      </c>
      <c r="O2878" s="13" t="s">
        <v>417</v>
      </c>
      <c r="P2878" s="5" t="s">
        <v>37</v>
      </c>
      <c r="Q2878" s="5" t="s">
        <v>57</v>
      </c>
      <c r="R2878" s="5" t="s">
        <v>276</v>
      </c>
      <c r="S2878" s="5" t="s">
        <v>37</v>
      </c>
      <c r="T2878" s="5" t="s">
        <v>26</v>
      </c>
      <c r="U2878" s="5" t="s">
        <v>26</v>
      </c>
    </row>
    <row r="2879" hidden="1">
      <c r="A2879" s="15" t="str">
        <f>if(OR(G2879="Secondary Relay",G2879="Prime Relay",G2879="Citadel Class Relay"),F2879,join("",if(B2879="East Rim","E",if(B2879="South Rim","S",if(B2879="West Rim","W","N"))),C2879,D2879,":",E2879,if(F2879="S","",F2879)))</f>
        <v>W00:4</v>
      </c>
      <c r="B2879" s="15" t="s">
        <v>1352</v>
      </c>
      <c r="C2879" s="15">
        <v>0.0</v>
      </c>
      <c r="D2879" s="15">
        <v>0.0</v>
      </c>
      <c r="E2879" s="15">
        <v>4.0</v>
      </c>
      <c r="F2879" s="8" t="s">
        <v>302</v>
      </c>
      <c r="G2879" s="8" t="s">
        <v>303</v>
      </c>
      <c r="H2879" s="15" t="s">
        <v>285</v>
      </c>
      <c r="I2879" s="8" t="s">
        <v>1362</v>
      </c>
      <c r="J2879" s="16"/>
      <c r="K2879" s="21"/>
      <c r="L2879" s="21"/>
      <c r="M2879" s="21"/>
      <c r="N2879" s="18"/>
      <c r="O2879" s="13"/>
      <c r="P2879" s="5" t="s">
        <v>276</v>
      </c>
      <c r="Q2879" s="5" t="s">
        <v>276</v>
      </c>
      <c r="R2879" s="5" t="s">
        <v>57</v>
      </c>
      <c r="S2879" s="5" t="s">
        <v>47</v>
      </c>
      <c r="T2879" s="5" t="s">
        <v>47</v>
      </c>
      <c r="U2879" s="5" t="s">
        <v>26</v>
      </c>
    </row>
    <row r="2880" hidden="1">
      <c r="A2880" s="15" t="str">
        <f t="shared" ref="A2880:A2884" si="475">if(OR(G2880="Secondary Relay",G2880="Prime Relay"),F2880,join("",if(B2880="East Rim","E",if(B2880="South Rim","S",if(B2880="West Rim","W","N"))),C2880,D2880,":",E2880,if(F2880="S","",F2880)))</f>
        <v>W00:5a</v>
      </c>
      <c r="B2880" s="15" t="s">
        <v>1352</v>
      </c>
      <c r="C2880" s="15">
        <v>0.0</v>
      </c>
      <c r="D2880" s="15">
        <v>0.0</v>
      </c>
      <c r="E2880" s="15">
        <v>5.0</v>
      </c>
      <c r="F2880" s="8" t="s">
        <v>6</v>
      </c>
      <c r="G2880" s="8" t="s">
        <v>23</v>
      </c>
      <c r="H2880" t="s">
        <v>88</v>
      </c>
      <c r="I2880" t="s">
        <v>1152</v>
      </c>
      <c r="J2880" s="16">
        <v>2.0</v>
      </c>
      <c r="K2880" s="21">
        <v>1488.0</v>
      </c>
      <c r="L2880" s="21">
        <v>1142.0</v>
      </c>
      <c r="M2880" s="21">
        <v>1313.0</v>
      </c>
      <c r="N2880" s="18" t="s">
        <v>26</v>
      </c>
      <c r="O2880" s="13" t="s">
        <v>408</v>
      </c>
      <c r="P2880" s="5" t="s">
        <v>57</v>
      </c>
      <c r="Q2880" s="5" t="s">
        <v>57</v>
      </c>
      <c r="R2880" s="5" t="s">
        <v>37</v>
      </c>
      <c r="S2880" s="5" t="s">
        <v>311</v>
      </c>
      <c r="T2880" s="5" t="s">
        <v>276</v>
      </c>
      <c r="U2880" s="5" t="s">
        <v>311</v>
      </c>
    </row>
    <row r="2881" hidden="1">
      <c r="A2881" s="15" t="str">
        <f t="shared" si="475"/>
        <v>W00:5b</v>
      </c>
      <c r="B2881" s="15" t="s">
        <v>1352</v>
      </c>
      <c r="C2881" s="15">
        <v>0.0</v>
      </c>
      <c r="D2881" s="15">
        <v>0.0</v>
      </c>
      <c r="E2881" s="15">
        <v>5.0</v>
      </c>
      <c r="F2881" s="8" t="s">
        <v>7</v>
      </c>
      <c r="G2881" s="8" t="s">
        <v>23</v>
      </c>
      <c r="H2881" t="s">
        <v>93</v>
      </c>
      <c r="I2881" t="s">
        <v>283</v>
      </c>
      <c r="J2881" s="16">
        <v>1.0</v>
      </c>
      <c r="K2881" s="21">
        <v>279.0</v>
      </c>
      <c r="L2881" s="21">
        <v>172.0</v>
      </c>
      <c r="M2881" s="21">
        <v>227.0</v>
      </c>
      <c r="N2881" s="18" t="s">
        <v>26</v>
      </c>
      <c r="O2881" s="13" t="s">
        <v>441</v>
      </c>
      <c r="P2881" s="5" t="s">
        <v>57</v>
      </c>
      <c r="Q2881" s="5" t="s">
        <v>276</v>
      </c>
      <c r="R2881" s="5" t="s">
        <v>57</v>
      </c>
      <c r="S2881" s="5" t="s">
        <v>311</v>
      </c>
      <c r="T2881" s="5" t="s">
        <v>37</v>
      </c>
      <c r="U2881" s="5" t="s">
        <v>26</v>
      </c>
    </row>
    <row r="2882" hidden="1">
      <c r="A2882" s="15" t="str">
        <f t="shared" si="475"/>
        <v>W00:5c</v>
      </c>
      <c r="B2882" s="15" t="s">
        <v>1352</v>
      </c>
      <c r="C2882" s="15">
        <v>0.0</v>
      </c>
      <c r="D2882" s="15">
        <v>0.0</v>
      </c>
      <c r="E2882" s="15">
        <v>5.0</v>
      </c>
      <c r="F2882" s="8" t="s">
        <v>8</v>
      </c>
      <c r="G2882" s="8" t="s">
        <v>22</v>
      </c>
      <c r="H2882" t="s">
        <v>93</v>
      </c>
      <c r="I2882" t="s">
        <v>1363</v>
      </c>
      <c r="J2882" s="16">
        <v>7.0</v>
      </c>
      <c r="K2882" s="21">
        <v>-67.0</v>
      </c>
      <c r="L2882" s="21">
        <v>-139.0</v>
      </c>
      <c r="M2882" s="21">
        <v>-105.0</v>
      </c>
      <c r="N2882" s="18" t="s">
        <v>26</v>
      </c>
      <c r="O2882" s="13" t="s">
        <v>310</v>
      </c>
      <c r="P2882" s="5" t="s">
        <v>276</v>
      </c>
      <c r="Q2882" s="5" t="s">
        <v>37</v>
      </c>
      <c r="R2882" s="5" t="s">
        <v>57</v>
      </c>
      <c r="S2882" s="5" t="s">
        <v>57</v>
      </c>
      <c r="T2882" s="5" t="s">
        <v>57</v>
      </c>
      <c r="U2882" s="5" t="s">
        <v>26</v>
      </c>
    </row>
    <row r="2883" hidden="1">
      <c r="A2883" s="15" t="str">
        <f t="shared" si="475"/>
        <v>W00:5d</v>
      </c>
      <c r="B2883" s="15" t="s">
        <v>1352</v>
      </c>
      <c r="C2883" s="15">
        <v>0.0</v>
      </c>
      <c r="D2883" s="15">
        <v>0.0</v>
      </c>
      <c r="E2883" s="15">
        <v>5.0</v>
      </c>
      <c r="F2883" s="8" t="s">
        <v>9</v>
      </c>
      <c r="G2883" s="8" t="s">
        <v>22</v>
      </c>
      <c r="H2883" t="s">
        <v>93</v>
      </c>
      <c r="I2883" t="s">
        <v>394</v>
      </c>
      <c r="J2883" s="16">
        <v>11.0</v>
      </c>
      <c r="K2883" s="21">
        <v>-227.0</v>
      </c>
      <c r="L2883" s="21">
        <v>-246.0</v>
      </c>
      <c r="M2883" s="21">
        <v>-235.0</v>
      </c>
      <c r="N2883" s="18" t="s">
        <v>26</v>
      </c>
      <c r="O2883" s="13" t="s">
        <v>313</v>
      </c>
      <c r="P2883" s="5" t="s">
        <v>57</v>
      </c>
      <c r="Q2883" s="5" t="s">
        <v>276</v>
      </c>
      <c r="R2883" s="5" t="s">
        <v>276</v>
      </c>
      <c r="S2883" s="5" t="s">
        <v>57</v>
      </c>
      <c r="T2883" s="5" t="s">
        <v>26</v>
      </c>
      <c r="U2883" s="5" t="s">
        <v>26</v>
      </c>
    </row>
    <row r="2884" hidden="1">
      <c r="A2884" s="15" t="str">
        <f t="shared" si="475"/>
        <v>W00:5e</v>
      </c>
      <c r="B2884" s="15" t="s">
        <v>1352</v>
      </c>
      <c r="C2884" s="15">
        <v>0.0</v>
      </c>
      <c r="D2884" s="15">
        <v>0.0</v>
      </c>
      <c r="E2884" s="15">
        <v>5.0</v>
      </c>
      <c r="F2884" s="8" t="s">
        <v>10</v>
      </c>
      <c r="G2884" s="8" t="s">
        <v>22</v>
      </c>
      <c r="H2884" t="s">
        <v>91</v>
      </c>
      <c r="I2884" t="s">
        <v>966</v>
      </c>
      <c r="J2884" s="16">
        <v>14.0</v>
      </c>
      <c r="K2884" s="21">
        <v>-236.0</v>
      </c>
      <c r="L2884" s="21">
        <v>-237.0</v>
      </c>
      <c r="M2884" s="21">
        <v>-239.0</v>
      </c>
      <c r="N2884" s="18" t="s">
        <v>26</v>
      </c>
      <c r="O2884" s="13" t="s">
        <v>419</v>
      </c>
      <c r="P2884" s="5" t="s">
        <v>57</v>
      </c>
      <c r="Q2884" s="5" t="s">
        <v>276</v>
      </c>
      <c r="R2884" s="5" t="s">
        <v>26</v>
      </c>
      <c r="S2884" s="5" t="s">
        <v>47</v>
      </c>
      <c r="T2884" s="5" t="s">
        <v>26</v>
      </c>
      <c r="U2884" s="5" t="s">
        <v>26</v>
      </c>
    </row>
    <row r="2885" hidden="1">
      <c r="A2885" s="15" t="str">
        <f t="shared" ref="A2885:A2886" si="476">if(OR(G2885="Secondary Relay",G2885="Prime Relay",G2885="Citadel Class Relay"),F2885,join("",if(B2885="East Rim","E",if(B2885="South Rim","S",if(B2885="West Rim","W","N"))),C2885,D2885,":",E2885,if(F2885="S","",F2885)))</f>
        <v>W00:5</v>
      </c>
      <c r="B2885" s="15" t="s">
        <v>1352</v>
      </c>
      <c r="C2885" s="15">
        <v>0.0</v>
      </c>
      <c r="D2885" s="15">
        <v>0.0</v>
      </c>
      <c r="E2885" s="15">
        <v>5.0</v>
      </c>
      <c r="F2885" s="8" t="s">
        <v>302</v>
      </c>
      <c r="G2885" s="8" t="s">
        <v>303</v>
      </c>
      <c r="H2885" s="15" t="s">
        <v>278</v>
      </c>
      <c r="I2885" s="8" t="s">
        <v>395</v>
      </c>
      <c r="J2885" s="16"/>
      <c r="K2885" s="21"/>
      <c r="L2885" s="21"/>
      <c r="M2885" s="21"/>
      <c r="N2885" s="18"/>
      <c r="O2885" s="13"/>
      <c r="P2885" s="5" t="s">
        <v>57</v>
      </c>
      <c r="Q2885" s="5" t="s">
        <v>26</v>
      </c>
      <c r="R2885" s="5" t="s">
        <v>57</v>
      </c>
      <c r="S2885" s="5" t="s">
        <v>37</v>
      </c>
      <c r="T2885" s="5" t="s">
        <v>26</v>
      </c>
      <c r="U2885" s="5" t="s">
        <v>37</v>
      </c>
    </row>
    <row r="2886" hidden="1">
      <c r="A2886" s="15" t="str">
        <f t="shared" si="476"/>
        <v>W00-W10 Primary Relay</v>
      </c>
      <c r="B2886" s="15" t="s">
        <v>1352</v>
      </c>
      <c r="C2886" s="15">
        <v>0.0</v>
      </c>
      <c r="D2886" s="15">
        <v>0.0</v>
      </c>
      <c r="E2886" s="15">
        <v>5.0</v>
      </c>
      <c r="F2886" s="8" t="s">
        <v>1364</v>
      </c>
      <c r="G2886" s="8" t="s">
        <v>219</v>
      </c>
      <c r="H2886" s="15"/>
      <c r="I2886" s="8"/>
      <c r="J2886" s="16"/>
      <c r="K2886" s="21"/>
      <c r="L2886" s="21"/>
      <c r="M2886" s="21"/>
      <c r="N2886" s="18"/>
      <c r="O2886" s="13"/>
      <c r="P2886" s="5"/>
      <c r="Q2886" s="5"/>
      <c r="R2886" s="5"/>
      <c r="S2886" s="5"/>
      <c r="T2886" s="5"/>
      <c r="U2886" s="5"/>
    </row>
    <row r="2887" hidden="1">
      <c r="A2887" s="15" t="str">
        <f t="shared" ref="A2887:A2889" si="477">if(OR(G2887="Secondary Relay",G2887="Prime Relay"),F2887,join("",if(B2887="East Rim","E",if(B2887="South Rim","S",if(B2887="West Rim","W","N"))),C2887,D2887,":",E2887,if(F2887="S","",F2887)))</f>
        <v>W00:6a</v>
      </c>
      <c r="B2887" s="15" t="s">
        <v>1352</v>
      </c>
      <c r="C2887" s="15">
        <v>0.0</v>
      </c>
      <c r="D2887" s="15">
        <v>0.0</v>
      </c>
      <c r="E2887" s="15">
        <v>6.0</v>
      </c>
      <c r="F2887" s="8" t="s">
        <v>6</v>
      </c>
      <c r="G2887" s="8" t="s">
        <v>24</v>
      </c>
      <c r="H2887" t="s">
        <v>305</v>
      </c>
      <c r="I2887" t="s">
        <v>674</v>
      </c>
      <c r="J2887" s="16">
        <v>2.0</v>
      </c>
      <c r="K2887" s="21">
        <v>24.0</v>
      </c>
      <c r="L2887" s="21">
        <v>-7.0</v>
      </c>
      <c r="M2887" s="21">
        <v>8.0</v>
      </c>
      <c r="N2887" s="18">
        <v>0.31</v>
      </c>
      <c r="O2887" s="13" t="s">
        <v>325</v>
      </c>
      <c r="P2887" s="5" t="s">
        <v>57</v>
      </c>
      <c r="Q2887" s="5" t="s">
        <v>276</v>
      </c>
      <c r="R2887" s="5" t="s">
        <v>26</v>
      </c>
      <c r="S2887" s="5" t="s">
        <v>276</v>
      </c>
      <c r="T2887" s="5" t="s">
        <v>26</v>
      </c>
      <c r="U2887" s="5" t="s">
        <v>26</v>
      </c>
    </row>
    <row r="2888" hidden="1">
      <c r="A2888" s="15" t="str">
        <f t="shared" si="477"/>
        <v>W00:6b</v>
      </c>
      <c r="B2888" s="15" t="s">
        <v>1352</v>
      </c>
      <c r="C2888" s="15">
        <v>0.0</v>
      </c>
      <c r="D2888" s="15">
        <v>0.0</v>
      </c>
      <c r="E2888" s="15">
        <v>6.0</v>
      </c>
      <c r="F2888" s="8" t="s">
        <v>7</v>
      </c>
      <c r="G2888" s="8" t="s">
        <v>22</v>
      </c>
      <c r="H2888" t="s">
        <v>91</v>
      </c>
      <c r="I2888" t="s">
        <v>1365</v>
      </c>
      <c r="J2888" s="16">
        <v>18.0</v>
      </c>
      <c r="K2888" s="21">
        <v>-8.0</v>
      </c>
      <c r="L2888" s="21">
        <v>-34.0</v>
      </c>
      <c r="M2888" s="21">
        <v>-23.0</v>
      </c>
      <c r="N2888" s="18" t="s">
        <v>26</v>
      </c>
      <c r="O2888" s="13" t="s">
        <v>287</v>
      </c>
      <c r="P2888" s="5" t="s">
        <v>57</v>
      </c>
      <c r="Q2888" s="5" t="s">
        <v>276</v>
      </c>
      <c r="R2888" s="5" t="s">
        <v>276</v>
      </c>
      <c r="S2888" s="5" t="s">
        <v>57</v>
      </c>
      <c r="T2888" s="5" t="s">
        <v>37</v>
      </c>
      <c r="U2888" s="5" t="s">
        <v>37</v>
      </c>
    </row>
    <row r="2889" hidden="1">
      <c r="A2889" s="15" t="str">
        <f t="shared" si="477"/>
        <v>W00:6c</v>
      </c>
      <c r="B2889" s="15" t="s">
        <v>1352</v>
      </c>
      <c r="C2889" s="15">
        <v>0.0</v>
      </c>
      <c r="D2889" s="15">
        <v>0.0</v>
      </c>
      <c r="E2889" s="15">
        <v>6.0</v>
      </c>
      <c r="F2889" s="8" t="s">
        <v>8</v>
      </c>
      <c r="G2889" s="8" t="s">
        <v>22</v>
      </c>
      <c r="H2889" t="s">
        <v>91</v>
      </c>
      <c r="I2889" t="s">
        <v>1366</v>
      </c>
      <c r="J2889" s="16">
        <v>6.0</v>
      </c>
      <c r="K2889" s="21">
        <v>-104.0</v>
      </c>
      <c r="L2889" s="21">
        <v>-180.0</v>
      </c>
      <c r="M2889" s="21">
        <v>-141.0</v>
      </c>
      <c r="N2889" s="18" t="s">
        <v>26</v>
      </c>
      <c r="O2889" s="13" t="s">
        <v>313</v>
      </c>
      <c r="P2889" s="5" t="s">
        <v>57</v>
      </c>
      <c r="Q2889" s="5" t="s">
        <v>37</v>
      </c>
      <c r="R2889" s="5" t="s">
        <v>37</v>
      </c>
      <c r="S2889" s="5" t="s">
        <v>47</v>
      </c>
      <c r="T2889" s="5" t="s">
        <v>37</v>
      </c>
      <c r="U2889" s="5" t="s">
        <v>37</v>
      </c>
    </row>
    <row r="2890" hidden="1">
      <c r="A2890" s="15" t="str">
        <f>if(OR(G2890="Secondary Relay",G2890="Prime Relay",G2890="Citadel Class Relay"),F2890,join("",if(B2890="East Rim","E",if(B2890="South Rim","S",if(B2890="West Rim","W","N"))),C2890,D2890,":",E2890,if(F2890="S","",F2890)))</f>
        <v>W00:6</v>
      </c>
      <c r="B2890" s="15" t="s">
        <v>1352</v>
      </c>
      <c r="C2890" s="15">
        <v>0.0</v>
      </c>
      <c r="D2890" s="15">
        <v>0.0</v>
      </c>
      <c r="E2890" s="15">
        <v>6.0</v>
      </c>
      <c r="F2890" s="8" t="s">
        <v>302</v>
      </c>
      <c r="G2890" s="8" t="s">
        <v>303</v>
      </c>
      <c r="H2890" s="15" t="s">
        <v>278</v>
      </c>
      <c r="I2890" s="8" t="s">
        <v>395</v>
      </c>
      <c r="J2890" s="16"/>
      <c r="K2890" s="21"/>
      <c r="L2890" s="21"/>
      <c r="M2890" s="21"/>
      <c r="N2890" s="18"/>
      <c r="O2890" s="13"/>
      <c r="P2890" s="5" t="s">
        <v>57</v>
      </c>
      <c r="Q2890" s="5" t="s">
        <v>26</v>
      </c>
      <c r="R2890" s="5" t="s">
        <v>57</v>
      </c>
      <c r="S2890" s="5" t="s">
        <v>47</v>
      </c>
      <c r="T2890" s="5" t="s">
        <v>26</v>
      </c>
      <c r="U2890" s="5" t="s">
        <v>26</v>
      </c>
    </row>
    <row r="2891" hidden="1">
      <c r="A2891" s="15" t="str">
        <f t="shared" ref="A2891:A2893" si="478">if(OR(G2891="Secondary Relay",G2891="Prime Relay"),F2891,join("",if(B2891="East Rim","E",if(B2891="South Rim","S",if(B2891="West Rim","W","N"))),C2891,D2891,":",E2891,if(F2891="S","",F2891)))</f>
        <v>W00:7a</v>
      </c>
      <c r="B2891" s="15" t="s">
        <v>1352</v>
      </c>
      <c r="C2891" s="15">
        <v>0.0</v>
      </c>
      <c r="D2891" s="15">
        <v>0.0</v>
      </c>
      <c r="E2891" s="15">
        <v>7.0</v>
      </c>
      <c r="F2891" s="8" t="s">
        <v>6</v>
      </c>
      <c r="G2891" s="8" t="s">
        <v>23</v>
      </c>
      <c r="H2891" t="s">
        <v>93</v>
      </c>
      <c r="I2891" t="s">
        <v>1017</v>
      </c>
      <c r="J2891" s="16">
        <v>2.0</v>
      </c>
      <c r="K2891" s="21">
        <v>174.0</v>
      </c>
      <c r="L2891" s="21">
        <v>-160.0</v>
      </c>
      <c r="M2891" s="21">
        <v>5.0</v>
      </c>
      <c r="N2891" s="18" t="s">
        <v>26</v>
      </c>
      <c r="O2891" s="13" t="s">
        <v>389</v>
      </c>
      <c r="P2891" s="5" t="s">
        <v>57</v>
      </c>
      <c r="Q2891" s="5" t="s">
        <v>57</v>
      </c>
      <c r="R2891" s="5" t="s">
        <v>57</v>
      </c>
      <c r="S2891" s="5" t="s">
        <v>37</v>
      </c>
      <c r="T2891" s="5" t="s">
        <v>26</v>
      </c>
      <c r="U2891" s="5" t="s">
        <v>37</v>
      </c>
    </row>
    <row r="2892" hidden="1">
      <c r="A2892" s="15" t="str">
        <f t="shared" si="478"/>
        <v>W00:7b</v>
      </c>
      <c r="B2892" s="15" t="s">
        <v>1352</v>
      </c>
      <c r="C2892" s="15">
        <v>0.0</v>
      </c>
      <c r="D2892" s="15">
        <v>0.0</v>
      </c>
      <c r="E2892" s="15">
        <v>7.0</v>
      </c>
      <c r="F2892" s="8" t="s">
        <v>7</v>
      </c>
      <c r="G2892" s="8" t="s">
        <v>22</v>
      </c>
      <c r="H2892" t="s">
        <v>92</v>
      </c>
      <c r="I2892" t="s">
        <v>355</v>
      </c>
      <c r="J2892" s="16">
        <v>5.0</v>
      </c>
      <c r="K2892" s="21">
        <v>-107.0</v>
      </c>
      <c r="L2892" s="21">
        <v>-182.0</v>
      </c>
      <c r="M2892" s="21">
        <v>-143.0</v>
      </c>
      <c r="N2892" s="18" t="s">
        <v>26</v>
      </c>
      <c r="O2892" s="13" t="s">
        <v>310</v>
      </c>
      <c r="P2892" s="5" t="s">
        <v>47</v>
      </c>
      <c r="Q2892" s="5" t="s">
        <v>47</v>
      </c>
      <c r="R2892" s="5" t="s">
        <v>276</v>
      </c>
      <c r="S2892" s="5" t="s">
        <v>26</v>
      </c>
      <c r="T2892" s="5" t="s">
        <v>37</v>
      </c>
      <c r="U2892" s="5" t="s">
        <v>37</v>
      </c>
    </row>
    <row r="2893" hidden="1">
      <c r="A2893" s="15" t="str">
        <f t="shared" si="478"/>
        <v>W00:7c</v>
      </c>
      <c r="B2893" s="15" t="s">
        <v>1352</v>
      </c>
      <c r="C2893" s="15">
        <v>0.0</v>
      </c>
      <c r="D2893" s="15">
        <v>0.0</v>
      </c>
      <c r="E2893" s="15">
        <v>7.0</v>
      </c>
      <c r="F2893" s="8" t="s">
        <v>8</v>
      </c>
      <c r="G2893" s="8" t="s">
        <v>22</v>
      </c>
      <c r="H2893" t="s">
        <v>92</v>
      </c>
      <c r="I2893" t="s">
        <v>416</v>
      </c>
      <c r="J2893" s="16">
        <v>6.0</v>
      </c>
      <c r="K2893" s="21">
        <v>-155.0</v>
      </c>
      <c r="L2893" s="21">
        <v>-222.0</v>
      </c>
      <c r="M2893" s="21">
        <v>-189.0</v>
      </c>
      <c r="N2893" s="18" t="s">
        <v>26</v>
      </c>
      <c r="O2893" s="13" t="s">
        <v>293</v>
      </c>
      <c r="P2893" s="5" t="s">
        <v>276</v>
      </c>
      <c r="Q2893" s="5" t="s">
        <v>57</v>
      </c>
      <c r="R2893" s="5" t="s">
        <v>57</v>
      </c>
      <c r="S2893" s="5" t="s">
        <v>276</v>
      </c>
      <c r="T2893" s="5" t="s">
        <v>26</v>
      </c>
      <c r="U2893" s="5" t="s">
        <v>26</v>
      </c>
    </row>
    <row r="2894" hidden="1">
      <c r="A2894" s="15" t="str">
        <f>if(OR(G2894="Secondary Relay",G2894="Prime Relay",G2894="Citadel Class Relay"),F2894,join("",if(B2894="East Rim","E",if(B2894="South Rim","S",if(B2894="West Rim","W","N"))),C2894,D2894,":",E2894,if(F2894="S","",F2894)))</f>
        <v>W00:7</v>
      </c>
      <c r="B2894" s="15" t="s">
        <v>1352</v>
      </c>
      <c r="C2894" s="15">
        <v>0.0</v>
      </c>
      <c r="D2894" s="15">
        <v>0.0</v>
      </c>
      <c r="E2894" s="15">
        <v>7.0</v>
      </c>
      <c r="F2894" s="8" t="s">
        <v>302</v>
      </c>
      <c r="G2894" s="8" t="s">
        <v>303</v>
      </c>
      <c r="H2894" s="15" t="s">
        <v>278</v>
      </c>
      <c r="I2894" s="8" t="s">
        <v>358</v>
      </c>
      <c r="J2894" s="16"/>
      <c r="K2894" s="21"/>
      <c r="L2894" s="21"/>
      <c r="M2894" s="21"/>
      <c r="N2894" s="18"/>
      <c r="O2894" s="13"/>
      <c r="P2894" s="5" t="s">
        <v>26</v>
      </c>
      <c r="Q2894" s="5" t="s">
        <v>57</v>
      </c>
      <c r="R2894" s="5" t="s">
        <v>276</v>
      </c>
      <c r="S2894" s="5" t="s">
        <v>37</v>
      </c>
      <c r="T2894" s="5" t="s">
        <v>26</v>
      </c>
      <c r="U2894" s="5" t="s">
        <v>26</v>
      </c>
    </row>
    <row r="2895" hidden="1">
      <c r="A2895" s="15" t="str">
        <f t="shared" ref="A2895:A2900" si="479">if(OR(G2895="Secondary Relay",G2895="Prime Relay"),F2895,join("",if(B2895="East Rim","E",if(B2895="South Rim","S",if(B2895="West Rim","W","N"))),C2895,D2895,":",E2895,if(F2895="S","",F2895)))</f>
        <v>W00:8a</v>
      </c>
      <c r="B2895" s="15" t="s">
        <v>1352</v>
      </c>
      <c r="C2895" s="15">
        <v>0.0</v>
      </c>
      <c r="D2895" s="15">
        <v>0.0</v>
      </c>
      <c r="E2895" s="15">
        <v>8.0</v>
      </c>
      <c r="F2895" s="8" t="s">
        <v>6</v>
      </c>
      <c r="G2895" s="8" t="s">
        <v>23</v>
      </c>
      <c r="H2895" t="s">
        <v>288</v>
      </c>
      <c r="I2895" t="s">
        <v>574</v>
      </c>
      <c r="J2895" s="16">
        <v>1.0</v>
      </c>
      <c r="K2895" s="21">
        <v>867.0</v>
      </c>
      <c r="L2895" s="21">
        <v>739.0</v>
      </c>
      <c r="M2895" s="21">
        <v>803.0</v>
      </c>
      <c r="N2895" s="18" t="s">
        <v>26</v>
      </c>
      <c r="O2895" s="13" t="s">
        <v>426</v>
      </c>
      <c r="P2895" s="5" t="s">
        <v>57</v>
      </c>
      <c r="Q2895" s="5" t="s">
        <v>57</v>
      </c>
      <c r="R2895" s="5" t="s">
        <v>311</v>
      </c>
      <c r="S2895" s="5" t="s">
        <v>57</v>
      </c>
      <c r="T2895" s="5" t="s">
        <v>26</v>
      </c>
      <c r="U2895" s="5" t="s">
        <v>26</v>
      </c>
    </row>
    <row r="2896" hidden="1">
      <c r="A2896" s="15" t="str">
        <f t="shared" si="479"/>
        <v>W00:8b</v>
      </c>
      <c r="B2896" s="15" t="s">
        <v>1352</v>
      </c>
      <c r="C2896" s="15">
        <v>0.0</v>
      </c>
      <c r="D2896" s="15">
        <v>0.0</v>
      </c>
      <c r="E2896" s="15">
        <v>8.0</v>
      </c>
      <c r="F2896" s="8" t="s">
        <v>7</v>
      </c>
      <c r="G2896" s="8" t="s">
        <v>23</v>
      </c>
      <c r="H2896" t="s">
        <v>278</v>
      </c>
      <c r="I2896" t="s">
        <v>560</v>
      </c>
      <c r="J2896" s="16">
        <v>0.0</v>
      </c>
      <c r="K2896" s="21">
        <v>610.0</v>
      </c>
      <c r="L2896" s="21">
        <v>413.0</v>
      </c>
      <c r="M2896" s="21">
        <v>511.0</v>
      </c>
      <c r="N2896" s="18" t="s">
        <v>26</v>
      </c>
      <c r="O2896" s="13" t="s">
        <v>384</v>
      </c>
      <c r="P2896" s="5" t="s">
        <v>57</v>
      </c>
      <c r="Q2896" s="5" t="s">
        <v>26</v>
      </c>
      <c r="R2896" s="5" t="s">
        <v>57</v>
      </c>
      <c r="S2896" s="5" t="s">
        <v>26</v>
      </c>
      <c r="T2896" s="5" t="s">
        <v>26</v>
      </c>
      <c r="U2896" s="5" t="s">
        <v>37</v>
      </c>
    </row>
    <row r="2897" hidden="1">
      <c r="A2897" s="15" t="str">
        <f t="shared" si="479"/>
        <v>W00:8c</v>
      </c>
      <c r="B2897" s="15" t="s">
        <v>1352</v>
      </c>
      <c r="C2897" s="15">
        <v>0.0</v>
      </c>
      <c r="D2897" s="15">
        <v>0.0</v>
      </c>
      <c r="E2897" s="15">
        <v>8.0</v>
      </c>
      <c r="F2897" s="8" t="s">
        <v>8</v>
      </c>
      <c r="G2897" s="8" t="s">
        <v>23</v>
      </c>
      <c r="H2897" t="s">
        <v>278</v>
      </c>
      <c r="I2897" t="s">
        <v>1274</v>
      </c>
      <c r="J2897" s="16">
        <v>0.0</v>
      </c>
      <c r="K2897" s="21">
        <v>6.0</v>
      </c>
      <c r="L2897" s="21">
        <v>2.0</v>
      </c>
      <c r="M2897" s="21">
        <v>4.0</v>
      </c>
      <c r="N2897" s="18" t="s">
        <v>26</v>
      </c>
      <c r="O2897" s="13" t="s">
        <v>1016</v>
      </c>
      <c r="P2897" s="5" t="s">
        <v>276</v>
      </c>
      <c r="Q2897" s="5" t="s">
        <v>276</v>
      </c>
      <c r="R2897" s="5" t="s">
        <v>57</v>
      </c>
      <c r="S2897" s="5" t="s">
        <v>47</v>
      </c>
      <c r="T2897" s="5" t="s">
        <v>26</v>
      </c>
      <c r="U2897" s="5" t="s">
        <v>26</v>
      </c>
    </row>
    <row r="2898" hidden="1">
      <c r="A2898" s="15" t="str">
        <f t="shared" si="479"/>
        <v>W00:8d</v>
      </c>
      <c r="B2898" s="15" t="s">
        <v>1352</v>
      </c>
      <c r="C2898" s="15">
        <v>0.0</v>
      </c>
      <c r="D2898" s="15">
        <v>0.0</v>
      </c>
      <c r="E2898" s="15">
        <v>8.0</v>
      </c>
      <c r="F2898" s="8" t="s">
        <v>9</v>
      </c>
      <c r="G2898" s="8" t="s">
        <v>22</v>
      </c>
      <c r="H2898" t="s">
        <v>92</v>
      </c>
      <c r="I2898" t="s">
        <v>355</v>
      </c>
      <c r="J2898" s="16">
        <v>5.0</v>
      </c>
      <c r="K2898" s="21">
        <v>-4.0</v>
      </c>
      <c r="L2898" s="21">
        <v>-41.0</v>
      </c>
      <c r="M2898" s="21">
        <v>-24.0</v>
      </c>
      <c r="N2898" s="18" t="s">
        <v>26</v>
      </c>
      <c r="O2898" s="13" t="s">
        <v>290</v>
      </c>
      <c r="P2898" s="5" t="s">
        <v>57</v>
      </c>
      <c r="Q2898" s="5" t="s">
        <v>57</v>
      </c>
      <c r="R2898" s="5" t="s">
        <v>57</v>
      </c>
      <c r="S2898" s="5" t="s">
        <v>47</v>
      </c>
      <c r="T2898" s="5" t="s">
        <v>47</v>
      </c>
      <c r="U2898" s="5" t="s">
        <v>37</v>
      </c>
    </row>
    <row r="2899" hidden="1">
      <c r="A2899" s="15" t="str">
        <f t="shared" si="479"/>
        <v>W00:8e</v>
      </c>
      <c r="B2899" s="15" t="s">
        <v>1352</v>
      </c>
      <c r="C2899" s="15">
        <v>0.0</v>
      </c>
      <c r="D2899" s="15">
        <v>0.0</v>
      </c>
      <c r="E2899" s="15">
        <v>8.0</v>
      </c>
      <c r="F2899" s="8" t="s">
        <v>10</v>
      </c>
      <c r="G2899" s="8" t="s">
        <v>22</v>
      </c>
      <c r="H2899" t="s">
        <v>92</v>
      </c>
      <c r="I2899" t="s">
        <v>385</v>
      </c>
      <c r="J2899" s="16">
        <v>0.0</v>
      </c>
      <c r="K2899" s="21">
        <v>-15.0</v>
      </c>
      <c r="L2899" s="21">
        <v>-18.0</v>
      </c>
      <c r="M2899" s="21">
        <v>-16.0</v>
      </c>
      <c r="N2899" s="18" t="s">
        <v>26</v>
      </c>
      <c r="O2899" s="13" t="s">
        <v>386</v>
      </c>
      <c r="P2899" s="5" t="s">
        <v>57</v>
      </c>
      <c r="Q2899" s="5" t="s">
        <v>57</v>
      </c>
      <c r="R2899" s="5" t="s">
        <v>276</v>
      </c>
      <c r="S2899" s="5" t="s">
        <v>47</v>
      </c>
      <c r="T2899" s="5" t="s">
        <v>47</v>
      </c>
      <c r="U2899" s="5" t="s">
        <v>37</v>
      </c>
    </row>
    <row r="2900" hidden="1">
      <c r="A2900" s="15" t="str">
        <f t="shared" si="479"/>
        <v>W00:8f</v>
      </c>
      <c r="B2900" s="15" t="s">
        <v>1352</v>
      </c>
      <c r="C2900" s="15">
        <v>0.0</v>
      </c>
      <c r="D2900" s="15">
        <v>0.0</v>
      </c>
      <c r="E2900" s="15">
        <v>8.0</v>
      </c>
      <c r="F2900" s="8" t="s">
        <v>11</v>
      </c>
      <c r="G2900" s="8" t="s">
        <v>22</v>
      </c>
      <c r="H2900" t="s">
        <v>91</v>
      </c>
      <c r="I2900" t="s">
        <v>790</v>
      </c>
      <c r="J2900" s="16">
        <v>7.0</v>
      </c>
      <c r="K2900" s="21">
        <v>-66.0</v>
      </c>
      <c r="L2900" s="21">
        <v>-147.0</v>
      </c>
      <c r="M2900" s="21">
        <v>-109.0</v>
      </c>
      <c r="N2900" s="18" t="s">
        <v>26</v>
      </c>
      <c r="O2900" s="13" t="s">
        <v>310</v>
      </c>
      <c r="P2900" s="5" t="s">
        <v>57</v>
      </c>
      <c r="Q2900" s="5" t="s">
        <v>276</v>
      </c>
      <c r="R2900" s="5" t="s">
        <v>57</v>
      </c>
      <c r="S2900" s="5" t="s">
        <v>26</v>
      </c>
      <c r="T2900" s="5" t="s">
        <v>47</v>
      </c>
      <c r="U2900" s="5" t="s">
        <v>57</v>
      </c>
    </row>
    <row r="2901" hidden="1">
      <c r="A2901" s="15" t="str">
        <f>if(OR(G2901="Secondary Relay",G2901="Prime Relay",G2901="Citadel Class Relay"),F2901,join("",if(B2901="East Rim","E",if(B2901="South Rim","S",if(B2901="West Rim","W","N"))),C2901,D2901,":",E2901,if(F2901="S","",F2901)))</f>
        <v>W00:8</v>
      </c>
      <c r="B2901" s="15" t="s">
        <v>1352</v>
      </c>
      <c r="C2901" s="15">
        <v>0.0</v>
      </c>
      <c r="D2901" s="15">
        <v>0.0</v>
      </c>
      <c r="E2901" s="15">
        <v>8.0</v>
      </c>
      <c r="F2901" s="8" t="s">
        <v>302</v>
      </c>
      <c r="G2901" s="8" t="s">
        <v>303</v>
      </c>
      <c r="H2901" s="15" t="s">
        <v>285</v>
      </c>
      <c r="I2901" s="8" t="s">
        <v>611</v>
      </c>
      <c r="J2901" s="16"/>
      <c r="K2901" s="21"/>
      <c r="L2901" s="21"/>
      <c r="M2901" s="21"/>
      <c r="N2901" s="18"/>
      <c r="O2901" s="13"/>
      <c r="P2901" s="5" t="s">
        <v>37</v>
      </c>
      <c r="Q2901" s="5" t="s">
        <v>276</v>
      </c>
      <c r="R2901" s="5" t="s">
        <v>57</v>
      </c>
      <c r="S2901" s="5" t="s">
        <v>37</v>
      </c>
      <c r="T2901" s="5" t="s">
        <v>26</v>
      </c>
      <c r="U2901" s="5" t="s">
        <v>26</v>
      </c>
    </row>
    <row r="2902" hidden="1">
      <c r="A2902" s="15" t="str">
        <f t="shared" ref="A2902:A2909" si="480">if(OR(G2902="Secondary Relay",G2902="Prime Relay"),F2902,join("",if(B2902="East Rim","E",if(B2902="South Rim","S",if(B2902="West Rim","W","N"))),C2902,D2902,":",E2902,if(F2902="S","",F2902)))</f>
        <v>W01:0a</v>
      </c>
      <c r="B2902" s="15" t="s">
        <v>1352</v>
      </c>
      <c r="C2902" s="15">
        <v>0.0</v>
      </c>
      <c r="D2902" s="15">
        <v>1.0</v>
      </c>
      <c r="E2902" s="15">
        <v>0.0</v>
      </c>
      <c r="F2902" s="8" t="s">
        <v>6</v>
      </c>
      <c r="G2902" s="8" t="s">
        <v>23</v>
      </c>
      <c r="H2902" t="s">
        <v>93</v>
      </c>
      <c r="I2902" t="s">
        <v>500</v>
      </c>
      <c r="J2902" s="16">
        <v>0.0</v>
      </c>
      <c r="K2902" s="21">
        <v>729.0</v>
      </c>
      <c r="L2902" s="21">
        <v>668.0</v>
      </c>
      <c r="M2902" s="21">
        <v>701.0</v>
      </c>
      <c r="N2902" s="18" t="s">
        <v>26</v>
      </c>
      <c r="O2902" s="13" t="s">
        <v>1367</v>
      </c>
      <c r="P2902" s="5" t="s">
        <v>47</v>
      </c>
      <c r="Q2902" s="5" t="s">
        <v>276</v>
      </c>
      <c r="R2902" s="5" t="s">
        <v>57</v>
      </c>
      <c r="S2902" s="5" t="s">
        <v>57</v>
      </c>
      <c r="T2902" s="5" t="s">
        <v>26</v>
      </c>
      <c r="U2902" s="5" t="s">
        <v>26</v>
      </c>
    </row>
    <row r="2903" hidden="1">
      <c r="A2903" s="15" t="str">
        <f t="shared" si="480"/>
        <v>W01:0b</v>
      </c>
      <c r="B2903" s="15" t="s">
        <v>1352</v>
      </c>
      <c r="C2903" s="15">
        <v>0.0</v>
      </c>
      <c r="D2903" s="15">
        <v>1.0</v>
      </c>
      <c r="E2903" s="15">
        <v>0.0</v>
      </c>
      <c r="F2903" s="8" t="s">
        <v>7</v>
      </c>
      <c r="G2903" s="8" t="s">
        <v>23</v>
      </c>
      <c r="H2903" t="s">
        <v>288</v>
      </c>
      <c r="I2903" t="s">
        <v>324</v>
      </c>
      <c r="J2903" s="16">
        <v>0.0</v>
      </c>
      <c r="K2903" s="21">
        <v>128.0</v>
      </c>
      <c r="L2903" s="21">
        <v>43.0</v>
      </c>
      <c r="M2903" s="21">
        <v>85.0</v>
      </c>
      <c r="N2903" s="18">
        <v>0.22</v>
      </c>
      <c r="O2903" s="13" t="s">
        <v>415</v>
      </c>
      <c r="P2903" s="5" t="s">
        <v>311</v>
      </c>
      <c r="Q2903" s="5" t="s">
        <v>276</v>
      </c>
      <c r="R2903" s="5" t="s">
        <v>26</v>
      </c>
      <c r="S2903" s="5" t="s">
        <v>47</v>
      </c>
      <c r="T2903" s="5" t="s">
        <v>26</v>
      </c>
      <c r="U2903" s="5" t="s">
        <v>37</v>
      </c>
    </row>
    <row r="2904" hidden="1">
      <c r="A2904" s="15" t="str">
        <f t="shared" si="480"/>
        <v>W01:0c</v>
      </c>
      <c r="B2904" s="15" t="s">
        <v>1352</v>
      </c>
      <c r="C2904" s="15">
        <v>0.0</v>
      </c>
      <c r="D2904" s="15">
        <v>1.0</v>
      </c>
      <c r="E2904" s="15">
        <v>0.0</v>
      </c>
      <c r="F2904" s="8" t="s">
        <v>8</v>
      </c>
      <c r="G2904" s="8" t="s">
        <v>24</v>
      </c>
      <c r="H2904" t="s">
        <v>87</v>
      </c>
      <c r="I2904" t="s">
        <v>306</v>
      </c>
      <c r="J2904" s="16">
        <v>1.0</v>
      </c>
      <c r="K2904" s="21">
        <v>-3.0</v>
      </c>
      <c r="L2904" s="21">
        <v>-7.0</v>
      </c>
      <c r="M2904" s="21">
        <v>-6.0</v>
      </c>
      <c r="N2904" s="18">
        <v>0.53</v>
      </c>
      <c r="O2904" s="13" t="s">
        <v>441</v>
      </c>
      <c r="P2904" s="5" t="s">
        <v>26</v>
      </c>
      <c r="Q2904" s="5" t="s">
        <v>276</v>
      </c>
      <c r="R2904" s="5" t="s">
        <v>311</v>
      </c>
      <c r="S2904" s="5" t="s">
        <v>37</v>
      </c>
      <c r="T2904" s="5" t="s">
        <v>37</v>
      </c>
      <c r="U2904" s="5" t="s">
        <v>26</v>
      </c>
    </row>
    <row r="2905" hidden="1">
      <c r="A2905" s="15" t="str">
        <f t="shared" si="480"/>
        <v>W01:0d</v>
      </c>
      <c r="B2905" s="15" t="s">
        <v>1352</v>
      </c>
      <c r="C2905" s="15">
        <v>0.0</v>
      </c>
      <c r="D2905" s="15">
        <v>1.0</v>
      </c>
      <c r="E2905" s="15">
        <v>0.0</v>
      </c>
      <c r="F2905" s="8" t="s">
        <v>9</v>
      </c>
      <c r="G2905" s="8" t="s">
        <v>22</v>
      </c>
      <c r="H2905" t="s">
        <v>93</v>
      </c>
      <c r="I2905" t="s">
        <v>994</v>
      </c>
      <c r="J2905" s="16">
        <v>9.0</v>
      </c>
      <c r="K2905" s="21">
        <v>-65.0</v>
      </c>
      <c r="L2905" s="21">
        <v>-78.0</v>
      </c>
      <c r="M2905" s="21">
        <v>-72.0</v>
      </c>
      <c r="N2905" s="18" t="s">
        <v>26</v>
      </c>
      <c r="O2905" s="13" t="s">
        <v>284</v>
      </c>
      <c r="P2905" s="5" t="s">
        <v>47</v>
      </c>
      <c r="Q2905" s="5" t="s">
        <v>57</v>
      </c>
      <c r="R2905" s="5" t="s">
        <v>57</v>
      </c>
      <c r="S2905" s="5" t="s">
        <v>37</v>
      </c>
      <c r="T2905" s="5" t="s">
        <v>26</v>
      </c>
      <c r="U2905" s="5" t="s">
        <v>276</v>
      </c>
    </row>
    <row r="2906" hidden="1">
      <c r="A2906" s="15" t="str">
        <f t="shared" si="480"/>
        <v>W01:0e</v>
      </c>
      <c r="B2906" s="15" t="s">
        <v>1352</v>
      </c>
      <c r="C2906" s="15">
        <v>0.0</v>
      </c>
      <c r="D2906" s="15">
        <v>1.0</v>
      </c>
      <c r="E2906" s="15">
        <v>0.0</v>
      </c>
      <c r="F2906" s="8" t="s">
        <v>10</v>
      </c>
      <c r="G2906" s="8" t="s">
        <v>22</v>
      </c>
      <c r="H2906" t="s">
        <v>88</v>
      </c>
      <c r="I2906" t="s">
        <v>328</v>
      </c>
      <c r="J2906" s="16">
        <v>0.0</v>
      </c>
      <c r="K2906" s="21">
        <v>-80.0</v>
      </c>
      <c r="L2906" s="21">
        <v>-92.0</v>
      </c>
      <c r="M2906" s="21">
        <v>-86.0</v>
      </c>
      <c r="N2906" s="18" t="s">
        <v>26</v>
      </c>
      <c r="O2906" s="13" t="s">
        <v>310</v>
      </c>
      <c r="P2906" s="5" t="s">
        <v>57</v>
      </c>
      <c r="Q2906" s="5" t="s">
        <v>37</v>
      </c>
      <c r="R2906" s="5" t="s">
        <v>57</v>
      </c>
      <c r="S2906" s="5" t="s">
        <v>57</v>
      </c>
      <c r="T2906" s="5" t="s">
        <v>47</v>
      </c>
      <c r="U2906" s="5" t="s">
        <v>26</v>
      </c>
    </row>
    <row r="2907" hidden="1">
      <c r="A2907" s="15" t="str">
        <f t="shared" si="480"/>
        <v>W01:0f</v>
      </c>
      <c r="B2907" s="15" t="s">
        <v>1352</v>
      </c>
      <c r="C2907" s="15">
        <v>0.0</v>
      </c>
      <c r="D2907" s="15">
        <v>1.0</v>
      </c>
      <c r="E2907" s="15">
        <v>0.0</v>
      </c>
      <c r="F2907" s="8" t="s">
        <v>11</v>
      </c>
      <c r="G2907" s="8" t="s">
        <v>22</v>
      </c>
      <c r="H2907" t="s">
        <v>90</v>
      </c>
      <c r="I2907" t="s">
        <v>1361</v>
      </c>
      <c r="J2907" s="16">
        <v>5.0</v>
      </c>
      <c r="K2907" s="21">
        <v>-217.0</v>
      </c>
      <c r="L2907" s="21">
        <v>-226.0</v>
      </c>
      <c r="M2907" s="21">
        <v>-221.0</v>
      </c>
      <c r="N2907" s="18" t="s">
        <v>26</v>
      </c>
      <c r="O2907" s="13" t="s">
        <v>275</v>
      </c>
      <c r="P2907" s="5" t="s">
        <v>57</v>
      </c>
      <c r="Q2907" s="5" t="s">
        <v>276</v>
      </c>
      <c r="R2907" s="5" t="s">
        <v>57</v>
      </c>
      <c r="S2907" s="5" t="s">
        <v>26</v>
      </c>
      <c r="T2907" s="5" t="s">
        <v>47</v>
      </c>
      <c r="U2907" s="5" t="s">
        <v>26</v>
      </c>
    </row>
    <row r="2908" hidden="1">
      <c r="A2908" s="15" t="str">
        <f t="shared" si="480"/>
        <v>W01:0g</v>
      </c>
      <c r="B2908" s="15" t="s">
        <v>1352</v>
      </c>
      <c r="C2908" s="15">
        <v>0.0</v>
      </c>
      <c r="D2908" s="15">
        <v>1.0</v>
      </c>
      <c r="E2908" s="15">
        <v>0.0</v>
      </c>
      <c r="F2908" s="8" t="s">
        <v>12</v>
      </c>
      <c r="G2908" s="8" t="s">
        <v>23</v>
      </c>
      <c r="H2908" t="s">
        <v>92</v>
      </c>
      <c r="I2908" t="s">
        <v>800</v>
      </c>
      <c r="J2908" s="16">
        <v>1.0</v>
      </c>
      <c r="K2908" s="21">
        <v>-224.0</v>
      </c>
      <c r="L2908" s="21">
        <v>-224.0</v>
      </c>
      <c r="M2908" s="21">
        <v>-224.0</v>
      </c>
      <c r="N2908" s="18" t="s">
        <v>281</v>
      </c>
      <c r="O2908" s="13" t="s">
        <v>426</v>
      </c>
      <c r="P2908" s="5" t="s">
        <v>47</v>
      </c>
      <c r="Q2908" s="5" t="s">
        <v>276</v>
      </c>
      <c r="R2908" s="5" t="s">
        <v>57</v>
      </c>
      <c r="S2908" s="5" t="s">
        <v>26</v>
      </c>
      <c r="T2908" s="5" t="s">
        <v>37</v>
      </c>
      <c r="U2908" s="5" t="s">
        <v>26</v>
      </c>
    </row>
    <row r="2909" hidden="1">
      <c r="A2909" s="15" t="str">
        <f t="shared" si="480"/>
        <v>W01:0h</v>
      </c>
      <c r="B2909" s="15" t="s">
        <v>1352</v>
      </c>
      <c r="C2909" s="15">
        <v>0.0</v>
      </c>
      <c r="D2909" s="15">
        <v>1.0</v>
      </c>
      <c r="E2909" s="15">
        <v>0.0</v>
      </c>
      <c r="F2909" s="8" t="s">
        <v>13</v>
      </c>
      <c r="G2909" s="8" t="s">
        <v>22</v>
      </c>
      <c r="H2909" t="s">
        <v>91</v>
      </c>
      <c r="I2909" t="s">
        <v>1368</v>
      </c>
      <c r="J2909" s="16">
        <v>11.0</v>
      </c>
      <c r="K2909" s="21">
        <v>-227.0</v>
      </c>
      <c r="L2909" s="21">
        <v>-254.0</v>
      </c>
      <c r="M2909" s="21">
        <v>-243.0</v>
      </c>
      <c r="N2909" s="18" t="s">
        <v>26</v>
      </c>
      <c r="O2909" s="13" t="s">
        <v>417</v>
      </c>
      <c r="P2909" s="5" t="s">
        <v>57</v>
      </c>
      <c r="Q2909" s="5" t="s">
        <v>57</v>
      </c>
      <c r="R2909" s="5" t="s">
        <v>57</v>
      </c>
      <c r="S2909" s="5" t="s">
        <v>26</v>
      </c>
      <c r="T2909" s="5" t="s">
        <v>26</v>
      </c>
      <c r="U2909" s="5" t="s">
        <v>26</v>
      </c>
    </row>
    <row r="2910" hidden="1">
      <c r="A2910" s="15" t="str">
        <f t="shared" ref="A2910:A2911" si="481">if(OR(G2910="Secondary Relay",G2910="Prime Relay",G2910="Citadel Class Relay"),F2910,join("",if(B2910="East Rim","E",if(B2910="South Rim","S",if(B2910="West Rim","W","N"))),C2910,D2910,":",E2910,if(F2910="S","",F2910)))</f>
        <v>W01:0</v>
      </c>
      <c r="B2910" s="15" t="s">
        <v>1352</v>
      </c>
      <c r="C2910" s="15">
        <v>0.0</v>
      </c>
      <c r="D2910" s="15">
        <v>1.0</v>
      </c>
      <c r="E2910" s="15">
        <v>0.0</v>
      </c>
      <c r="F2910" s="8" t="s">
        <v>302</v>
      </c>
      <c r="G2910" s="8" t="s">
        <v>303</v>
      </c>
      <c r="H2910" s="15" t="s">
        <v>278</v>
      </c>
      <c r="I2910" s="8" t="s">
        <v>783</v>
      </c>
      <c r="J2910" s="16"/>
      <c r="K2910" s="21"/>
      <c r="L2910" s="21"/>
      <c r="M2910" s="21"/>
      <c r="N2910" s="18"/>
      <c r="O2910" s="13"/>
      <c r="P2910" s="5" t="s">
        <v>57</v>
      </c>
      <c r="Q2910" s="5" t="s">
        <v>57</v>
      </c>
      <c r="R2910" s="5" t="s">
        <v>57</v>
      </c>
      <c r="S2910" s="5" t="s">
        <v>47</v>
      </c>
      <c r="T2910" s="5" t="s">
        <v>311</v>
      </c>
      <c r="U2910" s="5" t="s">
        <v>37</v>
      </c>
    </row>
    <row r="2911" hidden="1">
      <c r="A2911" s="15" t="str">
        <f t="shared" si="481"/>
        <v>W01 Secondary Relay</v>
      </c>
      <c r="B2911" s="15" t="s">
        <v>1352</v>
      </c>
      <c r="C2911" s="15">
        <v>0.0</v>
      </c>
      <c r="D2911" s="15">
        <v>1.0</v>
      </c>
      <c r="E2911" s="15">
        <v>0.0</v>
      </c>
      <c r="F2911" s="8" t="s">
        <v>1369</v>
      </c>
      <c r="G2911" s="8" t="s">
        <v>300</v>
      </c>
      <c r="J2911" s="16"/>
      <c r="K2911" s="21"/>
      <c r="L2911" s="21"/>
      <c r="M2911" s="21"/>
      <c r="N2911" s="18"/>
      <c r="O2911" s="13"/>
      <c r="P2911" s="15"/>
      <c r="Q2911" s="15"/>
      <c r="R2911" s="15"/>
      <c r="S2911" s="15"/>
      <c r="T2911" s="15"/>
      <c r="U2911" s="15"/>
    </row>
    <row r="2912" hidden="1">
      <c r="A2912" s="15" t="str">
        <f t="shared" ref="A2912:A2915" si="482">if(OR(G2912="Secondary Relay",G2912="Prime Relay"),F2912,join("",if(B2912="East Rim","E",if(B2912="South Rim","S",if(B2912="West Rim","W","N"))),C2912,D2912,":",E2912,if(F2912="S","",F2912)))</f>
        <v>W01:1a</v>
      </c>
      <c r="B2912" s="15" t="s">
        <v>1352</v>
      </c>
      <c r="C2912" s="15">
        <v>0.0</v>
      </c>
      <c r="D2912" s="15">
        <v>1.0</v>
      </c>
      <c r="E2912" s="15">
        <v>1.0</v>
      </c>
      <c r="F2912" s="8" t="s">
        <v>6</v>
      </c>
      <c r="G2912" s="8" t="s">
        <v>23</v>
      </c>
      <c r="H2912" t="s">
        <v>288</v>
      </c>
      <c r="I2912" t="s">
        <v>967</v>
      </c>
      <c r="J2912" s="16">
        <v>1.0</v>
      </c>
      <c r="K2912" s="21">
        <v>1318.0</v>
      </c>
      <c r="L2912" s="21">
        <v>364.0</v>
      </c>
      <c r="M2912" s="21">
        <v>842.0</v>
      </c>
      <c r="N2912" s="18" t="s">
        <v>26</v>
      </c>
      <c r="O2912" s="13" t="s">
        <v>336</v>
      </c>
      <c r="P2912" s="5" t="s">
        <v>47</v>
      </c>
      <c r="Q2912" s="5" t="s">
        <v>276</v>
      </c>
      <c r="R2912" s="5" t="s">
        <v>57</v>
      </c>
      <c r="S2912" s="5" t="s">
        <v>47</v>
      </c>
      <c r="T2912" s="5" t="s">
        <v>47</v>
      </c>
      <c r="U2912" s="5" t="s">
        <v>26</v>
      </c>
    </row>
    <row r="2913" hidden="1">
      <c r="A2913" s="15" t="str">
        <f t="shared" si="482"/>
        <v>W01:1b</v>
      </c>
      <c r="B2913" s="15" t="s">
        <v>1352</v>
      </c>
      <c r="C2913" s="15">
        <v>0.0</v>
      </c>
      <c r="D2913" s="15">
        <v>1.0</v>
      </c>
      <c r="E2913" s="15">
        <v>1.0</v>
      </c>
      <c r="F2913" s="8" t="s">
        <v>7</v>
      </c>
      <c r="G2913" s="8" t="s">
        <v>23</v>
      </c>
      <c r="H2913" t="s">
        <v>278</v>
      </c>
      <c r="I2913" t="s">
        <v>489</v>
      </c>
      <c r="J2913" s="16">
        <v>1.0</v>
      </c>
      <c r="K2913" s="21">
        <v>770.0</v>
      </c>
      <c r="L2913" s="21">
        <v>664.0</v>
      </c>
      <c r="M2913" s="21">
        <v>717.0</v>
      </c>
      <c r="N2913" s="18" t="s">
        <v>26</v>
      </c>
      <c r="O2913" s="13" t="s">
        <v>336</v>
      </c>
      <c r="P2913" s="5" t="s">
        <v>57</v>
      </c>
      <c r="Q2913" s="5" t="s">
        <v>276</v>
      </c>
      <c r="R2913" s="5" t="s">
        <v>276</v>
      </c>
      <c r="S2913" s="5" t="s">
        <v>26</v>
      </c>
      <c r="T2913" s="5" t="s">
        <v>26</v>
      </c>
      <c r="U2913" s="5" t="s">
        <v>26</v>
      </c>
    </row>
    <row r="2914" hidden="1">
      <c r="A2914" s="15" t="str">
        <f t="shared" si="482"/>
        <v>W01:1c</v>
      </c>
      <c r="B2914" s="15" t="s">
        <v>1352</v>
      </c>
      <c r="C2914" s="15">
        <v>0.0</v>
      </c>
      <c r="D2914" s="15">
        <v>1.0</v>
      </c>
      <c r="E2914" s="15">
        <v>1.0</v>
      </c>
      <c r="F2914" s="8" t="s">
        <v>8</v>
      </c>
      <c r="G2914" s="8" t="s">
        <v>24</v>
      </c>
      <c r="H2914" t="s">
        <v>87</v>
      </c>
      <c r="I2914" t="s">
        <v>602</v>
      </c>
      <c r="J2914" s="16">
        <v>1.0</v>
      </c>
      <c r="K2914" s="21">
        <v>0.0</v>
      </c>
      <c r="L2914" s="21">
        <v>-7.0</v>
      </c>
      <c r="M2914" s="21">
        <v>-4.0</v>
      </c>
      <c r="N2914" s="18">
        <v>0.58</v>
      </c>
      <c r="O2914" s="13" t="s">
        <v>354</v>
      </c>
      <c r="P2914" s="5" t="s">
        <v>26</v>
      </c>
      <c r="Q2914" s="5" t="s">
        <v>276</v>
      </c>
      <c r="R2914" s="5" t="s">
        <v>276</v>
      </c>
      <c r="S2914" s="5" t="s">
        <v>57</v>
      </c>
      <c r="T2914" s="5" t="s">
        <v>26</v>
      </c>
      <c r="U2914" s="5" t="s">
        <v>37</v>
      </c>
    </row>
    <row r="2915" hidden="1">
      <c r="A2915" s="15" t="str">
        <f t="shared" si="482"/>
        <v>W01:1d</v>
      </c>
      <c r="B2915" s="15" t="s">
        <v>1352</v>
      </c>
      <c r="C2915" s="15">
        <v>0.0</v>
      </c>
      <c r="D2915" s="15">
        <v>1.0</v>
      </c>
      <c r="E2915" s="15">
        <v>1.0</v>
      </c>
      <c r="F2915" s="8" t="s">
        <v>9</v>
      </c>
      <c r="G2915" s="8" t="s">
        <v>22</v>
      </c>
      <c r="H2915" t="s">
        <v>92</v>
      </c>
      <c r="I2915" t="s">
        <v>416</v>
      </c>
      <c r="J2915" s="16">
        <v>2.0</v>
      </c>
      <c r="K2915" s="21">
        <v>-126.0</v>
      </c>
      <c r="L2915" s="21">
        <v>-144.0</v>
      </c>
      <c r="M2915" s="21">
        <v>-136.0</v>
      </c>
      <c r="N2915" s="18" t="s">
        <v>26</v>
      </c>
      <c r="O2915" s="13" t="s">
        <v>290</v>
      </c>
      <c r="P2915" s="5" t="s">
        <v>47</v>
      </c>
      <c r="Q2915" s="5" t="s">
        <v>276</v>
      </c>
      <c r="R2915" s="5" t="s">
        <v>57</v>
      </c>
      <c r="S2915" s="5" t="s">
        <v>47</v>
      </c>
      <c r="T2915" s="5" t="s">
        <v>37</v>
      </c>
      <c r="U2915" s="5" t="s">
        <v>26</v>
      </c>
    </row>
    <row r="2916" hidden="1">
      <c r="A2916" s="15" t="str">
        <f>if(OR(G2916="Secondary Relay",G2916="Prime Relay",G2916="Citadel Class Relay"),F2916,join("",if(B2916="East Rim","E",if(B2916="South Rim","S",if(B2916="West Rim","W","N"))),C2916,D2916,":",E2916,if(F2916="S","",F2916)))</f>
        <v>W01:1</v>
      </c>
      <c r="B2916" s="15" t="s">
        <v>1352</v>
      </c>
      <c r="C2916" s="15">
        <v>0.0</v>
      </c>
      <c r="D2916" s="15">
        <v>1.0</v>
      </c>
      <c r="E2916" s="15">
        <v>1.0</v>
      </c>
      <c r="F2916" s="8" t="s">
        <v>302</v>
      </c>
      <c r="G2916" s="8" t="s">
        <v>303</v>
      </c>
      <c r="H2916" s="15" t="s">
        <v>278</v>
      </c>
      <c r="I2916" s="8" t="s">
        <v>483</v>
      </c>
      <c r="J2916" s="16"/>
      <c r="K2916" s="21"/>
      <c r="L2916" s="21"/>
      <c r="M2916" s="21"/>
      <c r="N2916" s="18"/>
      <c r="O2916" s="13"/>
      <c r="P2916" s="5" t="s">
        <v>311</v>
      </c>
      <c r="Q2916" s="5" t="s">
        <v>57</v>
      </c>
      <c r="R2916" s="5" t="s">
        <v>276</v>
      </c>
      <c r="S2916" s="5" t="s">
        <v>26</v>
      </c>
      <c r="T2916" s="5" t="s">
        <v>47</v>
      </c>
      <c r="U2916" s="5" t="s">
        <v>26</v>
      </c>
    </row>
    <row r="2917" hidden="1">
      <c r="A2917" s="15" t="str">
        <f t="shared" ref="A2917:A2922" si="483">if(OR(G2917="Secondary Relay",G2917="Prime Relay"),F2917,join("",if(B2917="East Rim","E",if(B2917="South Rim","S",if(B2917="West Rim","W","N"))),C2917,D2917,":",E2917,if(F2917="S","",F2917)))</f>
        <v>W01:2a</v>
      </c>
      <c r="B2917" s="15" t="s">
        <v>1352</v>
      </c>
      <c r="C2917" s="15">
        <v>0.0</v>
      </c>
      <c r="D2917" s="15">
        <v>1.0</v>
      </c>
      <c r="E2917" s="15">
        <v>2.0</v>
      </c>
      <c r="F2917" s="8" t="s">
        <v>6</v>
      </c>
      <c r="G2917" s="8" t="s">
        <v>23</v>
      </c>
      <c r="H2917" t="s">
        <v>88</v>
      </c>
      <c r="I2917" t="s">
        <v>564</v>
      </c>
      <c r="J2917" s="16">
        <v>1.0</v>
      </c>
      <c r="K2917" s="21">
        <v>1457.0</v>
      </c>
      <c r="L2917" s="21">
        <v>624.0</v>
      </c>
      <c r="M2917" s="21">
        <v>1040.0</v>
      </c>
      <c r="N2917" s="18" t="s">
        <v>26</v>
      </c>
      <c r="O2917" s="13" t="s">
        <v>1370</v>
      </c>
      <c r="P2917" s="5" t="s">
        <v>37</v>
      </c>
      <c r="Q2917" s="5" t="s">
        <v>276</v>
      </c>
      <c r="R2917" s="5" t="s">
        <v>276</v>
      </c>
      <c r="S2917" s="5" t="s">
        <v>57</v>
      </c>
      <c r="T2917" s="5" t="s">
        <v>26</v>
      </c>
      <c r="U2917" s="5" t="s">
        <v>26</v>
      </c>
    </row>
    <row r="2918" hidden="1">
      <c r="A2918" s="15" t="str">
        <f t="shared" si="483"/>
        <v>W01:2b</v>
      </c>
      <c r="B2918" s="15" t="s">
        <v>1352</v>
      </c>
      <c r="C2918" s="15">
        <v>0.0</v>
      </c>
      <c r="D2918" s="15">
        <v>1.0</v>
      </c>
      <c r="E2918" s="15">
        <v>2.0</v>
      </c>
      <c r="F2918" s="8" t="s">
        <v>7</v>
      </c>
      <c r="G2918" s="8" t="s">
        <v>22</v>
      </c>
      <c r="H2918" t="s">
        <v>92</v>
      </c>
      <c r="I2918" t="s">
        <v>385</v>
      </c>
      <c r="J2918" s="16">
        <v>1.0</v>
      </c>
      <c r="K2918" s="21">
        <v>-30.0</v>
      </c>
      <c r="L2918" s="21">
        <v>-61.0</v>
      </c>
      <c r="M2918" s="21">
        <v>-45.0</v>
      </c>
      <c r="N2918" s="18" t="s">
        <v>26</v>
      </c>
      <c r="O2918" s="13" t="s">
        <v>284</v>
      </c>
      <c r="P2918" s="5" t="s">
        <v>57</v>
      </c>
      <c r="Q2918" s="5" t="s">
        <v>276</v>
      </c>
      <c r="R2918" s="5" t="s">
        <v>57</v>
      </c>
      <c r="S2918" s="5" t="s">
        <v>37</v>
      </c>
      <c r="T2918" s="5" t="s">
        <v>26</v>
      </c>
      <c r="U2918" s="5" t="s">
        <v>47</v>
      </c>
    </row>
    <row r="2919" hidden="1">
      <c r="A2919" s="15" t="str">
        <f t="shared" si="483"/>
        <v>W01:2c</v>
      </c>
      <c r="B2919" s="15" t="s">
        <v>1352</v>
      </c>
      <c r="C2919" s="15">
        <v>0.0</v>
      </c>
      <c r="D2919" s="15">
        <v>1.0</v>
      </c>
      <c r="E2919" s="15">
        <v>2.0</v>
      </c>
      <c r="F2919" s="8" t="s">
        <v>8</v>
      </c>
      <c r="G2919" s="8" t="s">
        <v>22</v>
      </c>
      <c r="H2919" t="s">
        <v>92</v>
      </c>
      <c r="I2919" t="s">
        <v>416</v>
      </c>
      <c r="J2919" s="16">
        <v>0.0</v>
      </c>
      <c r="K2919" s="21">
        <v>-73.0</v>
      </c>
      <c r="L2919" s="21">
        <v>-117.0</v>
      </c>
      <c r="M2919" s="21">
        <v>-93.0</v>
      </c>
      <c r="N2919" s="18" t="s">
        <v>26</v>
      </c>
      <c r="O2919" s="13" t="s">
        <v>329</v>
      </c>
      <c r="P2919" s="5" t="s">
        <v>311</v>
      </c>
      <c r="Q2919" s="5" t="s">
        <v>57</v>
      </c>
      <c r="R2919" s="5" t="s">
        <v>276</v>
      </c>
      <c r="S2919" s="5" t="s">
        <v>47</v>
      </c>
      <c r="T2919" s="5" t="s">
        <v>26</v>
      </c>
      <c r="U2919" s="5" t="s">
        <v>26</v>
      </c>
    </row>
    <row r="2920" hidden="1">
      <c r="A2920" s="15" t="str">
        <f t="shared" si="483"/>
        <v>W01:2d</v>
      </c>
      <c r="B2920" s="15" t="s">
        <v>1352</v>
      </c>
      <c r="C2920" s="15">
        <v>0.0</v>
      </c>
      <c r="D2920" s="15">
        <v>1.0</v>
      </c>
      <c r="E2920" s="15">
        <v>2.0</v>
      </c>
      <c r="F2920" s="8" t="s">
        <v>9</v>
      </c>
      <c r="G2920" s="8" t="s">
        <v>22</v>
      </c>
      <c r="H2920" t="s">
        <v>91</v>
      </c>
      <c r="I2920" t="s">
        <v>1371</v>
      </c>
      <c r="J2920" s="16">
        <v>12.0</v>
      </c>
      <c r="K2920" s="21">
        <v>-165.0</v>
      </c>
      <c r="L2920" s="21">
        <v>-170.0</v>
      </c>
      <c r="M2920" s="21">
        <v>-170.0</v>
      </c>
      <c r="N2920" s="18" t="s">
        <v>26</v>
      </c>
      <c r="O2920" s="13" t="s">
        <v>329</v>
      </c>
      <c r="P2920" s="5" t="s">
        <v>57</v>
      </c>
      <c r="Q2920" s="5" t="s">
        <v>57</v>
      </c>
      <c r="R2920" s="5" t="s">
        <v>276</v>
      </c>
      <c r="S2920" s="5" t="s">
        <v>47</v>
      </c>
      <c r="T2920" s="5" t="s">
        <v>26</v>
      </c>
      <c r="U2920" s="5" t="s">
        <v>26</v>
      </c>
    </row>
    <row r="2921" hidden="1">
      <c r="A2921" s="15" t="str">
        <f t="shared" si="483"/>
        <v>W01:2e</v>
      </c>
      <c r="B2921" s="15" t="s">
        <v>1352</v>
      </c>
      <c r="C2921" s="15">
        <v>0.0</v>
      </c>
      <c r="D2921" s="15">
        <v>1.0</v>
      </c>
      <c r="E2921" s="15">
        <v>2.0</v>
      </c>
      <c r="F2921" s="8" t="s">
        <v>10</v>
      </c>
      <c r="G2921" s="15" t="s">
        <v>22</v>
      </c>
      <c r="H2921" t="s">
        <v>87</v>
      </c>
      <c r="I2921" t="s">
        <v>328</v>
      </c>
      <c r="J2921" s="16">
        <v>1.0</v>
      </c>
      <c r="K2921" s="21">
        <v>-186.0</v>
      </c>
      <c r="L2921" s="21">
        <v>-237.0</v>
      </c>
      <c r="M2921" s="21">
        <v>-213.0</v>
      </c>
      <c r="N2921" s="18" t="s">
        <v>26</v>
      </c>
      <c r="O2921" s="13" t="s">
        <v>293</v>
      </c>
      <c r="P2921" s="5" t="s">
        <v>26</v>
      </c>
      <c r="Q2921" s="5" t="s">
        <v>26</v>
      </c>
      <c r="R2921" s="5" t="s">
        <v>276</v>
      </c>
      <c r="S2921" s="5" t="s">
        <v>26</v>
      </c>
      <c r="T2921" s="5" t="s">
        <v>26</v>
      </c>
      <c r="U2921" s="5" t="s">
        <v>26</v>
      </c>
    </row>
    <row r="2922" hidden="1">
      <c r="A2922" s="15" t="str">
        <f t="shared" si="483"/>
        <v>W01:2f</v>
      </c>
      <c r="B2922" s="15" t="s">
        <v>1352</v>
      </c>
      <c r="C2922" s="15">
        <v>0.0</v>
      </c>
      <c r="D2922" s="15">
        <v>1.0</v>
      </c>
      <c r="E2922" s="15">
        <v>2.0</v>
      </c>
      <c r="F2922" s="8" t="s">
        <v>11</v>
      </c>
      <c r="G2922" s="8" t="s">
        <v>22</v>
      </c>
      <c r="H2922" t="s">
        <v>90</v>
      </c>
      <c r="I2922" t="s">
        <v>1372</v>
      </c>
      <c r="J2922" s="16">
        <v>7.0</v>
      </c>
      <c r="K2922" s="21">
        <v>-188.0</v>
      </c>
      <c r="L2922" s="21">
        <v>-217.0</v>
      </c>
      <c r="M2922" s="21">
        <v>-204.0</v>
      </c>
      <c r="N2922" s="18" t="s">
        <v>26</v>
      </c>
      <c r="O2922" s="13" t="s">
        <v>315</v>
      </c>
      <c r="P2922" s="5" t="s">
        <v>57</v>
      </c>
      <c r="Q2922" s="5" t="s">
        <v>57</v>
      </c>
      <c r="R2922" s="5" t="s">
        <v>47</v>
      </c>
      <c r="S2922" s="5" t="s">
        <v>26</v>
      </c>
      <c r="T2922" s="5" t="s">
        <v>311</v>
      </c>
      <c r="U2922" s="5" t="s">
        <v>26</v>
      </c>
    </row>
    <row r="2923" hidden="1">
      <c r="A2923" s="15" t="str">
        <f>if(OR(G2923="Secondary Relay",G2923="Prime Relay",G2923="Citadel Class Relay"),F2923,join("",if(B2923="East Rim","E",if(B2923="South Rim","S",if(B2923="West Rim","W","N"))),C2923,D2923,":",E2923,if(F2923="S","",F2923)))</f>
        <v>W01:2</v>
      </c>
      <c r="B2923" s="15" t="s">
        <v>1352</v>
      </c>
      <c r="C2923" s="15">
        <v>0.0</v>
      </c>
      <c r="D2923" s="15">
        <v>1.0</v>
      </c>
      <c r="E2923" s="15">
        <v>2.0</v>
      </c>
      <c r="F2923" s="8" t="s">
        <v>302</v>
      </c>
      <c r="G2923" s="8" t="s">
        <v>303</v>
      </c>
      <c r="H2923" s="15" t="s">
        <v>278</v>
      </c>
      <c r="I2923" s="8" t="s">
        <v>395</v>
      </c>
      <c r="J2923" s="16"/>
      <c r="K2923" s="21"/>
      <c r="L2923" s="21"/>
      <c r="M2923" s="21"/>
      <c r="N2923" s="18"/>
      <c r="O2923" s="13"/>
      <c r="P2923" s="5" t="s">
        <v>311</v>
      </c>
      <c r="Q2923" s="5" t="s">
        <v>57</v>
      </c>
      <c r="R2923" s="5" t="s">
        <v>57</v>
      </c>
      <c r="S2923" s="5" t="s">
        <v>26</v>
      </c>
      <c r="T2923" s="5" t="s">
        <v>37</v>
      </c>
      <c r="U2923" s="5" t="s">
        <v>37</v>
      </c>
    </row>
    <row r="2924" hidden="1">
      <c r="A2924" s="15" t="str">
        <f t="shared" ref="A2924:A2930" si="484">if(OR(G2924="Secondary Relay",G2924="Prime Relay"),F2924,join("",if(B2924="East Rim","E",if(B2924="South Rim","S",if(B2924="West Rim","W","N"))),C2924,D2924,":",E2924,if(F2924="S","",F2924)))</f>
        <v>W01:3a</v>
      </c>
      <c r="B2924" s="15" t="s">
        <v>1352</v>
      </c>
      <c r="C2924" s="15">
        <v>0.0</v>
      </c>
      <c r="D2924" s="15">
        <v>1.0</v>
      </c>
      <c r="E2924" s="15">
        <v>3.0</v>
      </c>
      <c r="F2924" s="8" t="s">
        <v>6</v>
      </c>
      <c r="G2924" s="8" t="s">
        <v>23</v>
      </c>
      <c r="H2924" t="s">
        <v>285</v>
      </c>
      <c r="I2924" t="s">
        <v>292</v>
      </c>
      <c r="J2924" s="16">
        <v>0.0</v>
      </c>
      <c r="K2924" s="21">
        <v>992.0</v>
      </c>
      <c r="L2924" s="21">
        <v>842.0</v>
      </c>
      <c r="M2924" s="21">
        <v>919.0</v>
      </c>
      <c r="N2924" s="18" t="s">
        <v>26</v>
      </c>
      <c r="O2924" s="13" t="s">
        <v>290</v>
      </c>
      <c r="P2924" s="5" t="s">
        <v>57</v>
      </c>
      <c r="Q2924" s="5" t="s">
        <v>26</v>
      </c>
      <c r="R2924" s="5" t="s">
        <v>276</v>
      </c>
      <c r="S2924" s="5" t="s">
        <v>47</v>
      </c>
      <c r="T2924" s="5" t="s">
        <v>47</v>
      </c>
      <c r="U2924" s="5" t="s">
        <v>26</v>
      </c>
    </row>
    <row r="2925" hidden="1">
      <c r="A2925" s="15" t="str">
        <f t="shared" si="484"/>
        <v>W01:3b</v>
      </c>
      <c r="B2925" s="15" t="s">
        <v>1352</v>
      </c>
      <c r="C2925" s="15">
        <v>0.0</v>
      </c>
      <c r="D2925" s="15">
        <v>1.0</v>
      </c>
      <c r="E2925" s="15">
        <v>3.0</v>
      </c>
      <c r="F2925" s="8" t="s">
        <v>7</v>
      </c>
      <c r="G2925" s="8" t="s">
        <v>23</v>
      </c>
      <c r="H2925" t="s">
        <v>93</v>
      </c>
      <c r="I2925" t="s">
        <v>777</v>
      </c>
      <c r="J2925" s="16">
        <v>0.0</v>
      </c>
      <c r="K2925" s="21">
        <v>78.0</v>
      </c>
      <c r="L2925" s="21">
        <v>-69.0</v>
      </c>
      <c r="M2925" s="21">
        <v>6.0</v>
      </c>
      <c r="N2925" s="18" t="s">
        <v>26</v>
      </c>
      <c r="O2925" s="13" t="s">
        <v>1373</v>
      </c>
      <c r="P2925" s="5" t="s">
        <v>47</v>
      </c>
      <c r="Q2925" s="5" t="s">
        <v>276</v>
      </c>
      <c r="R2925" s="5" t="s">
        <v>57</v>
      </c>
      <c r="S2925" s="5" t="s">
        <v>37</v>
      </c>
      <c r="T2925" s="5" t="s">
        <v>37</v>
      </c>
      <c r="U2925" s="5" t="s">
        <v>37</v>
      </c>
    </row>
    <row r="2926" hidden="1">
      <c r="A2926" s="15" t="str">
        <f t="shared" si="484"/>
        <v>W01:3c</v>
      </c>
      <c r="B2926" s="15" t="s">
        <v>1352</v>
      </c>
      <c r="C2926" s="15">
        <v>0.0</v>
      </c>
      <c r="D2926" s="15">
        <v>1.0</v>
      </c>
      <c r="E2926" s="15">
        <v>3.0</v>
      </c>
      <c r="F2926" s="8" t="s">
        <v>8</v>
      </c>
      <c r="G2926" s="8" t="s">
        <v>22</v>
      </c>
      <c r="H2926" t="s">
        <v>87</v>
      </c>
      <c r="I2926" t="s">
        <v>442</v>
      </c>
      <c r="J2926" s="16">
        <v>7.0</v>
      </c>
      <c r="K2926" s="21">
        <v>-36.0</v>
      </c>
      <c r="L2926" s="21">
        <v>-95.0</v>
      </c>
      <c r="M2926" s="21">
        <v>-65.0</v>
      </c>
      <c r="N2926" s="18" t="s">
        <v>26</v>
      </c>
      <c r="O2926" s="13" t="s">
        <v>417</v>
      </c>
      <c r="P2926" s="5" t="s">
        <v>47</v>
      </c>
      <c r="Q2926" s="5" t="s">
        <v>276</v>
      </c>
      <c r="R2926" s="5" t="s">
        <v>57</v>
      </c>
      <c r="S2926" s="5" t="s">
        <v>37</v>
      </c>
      <c r="T2926" s="5" t="s">
        <v>276</v>
      </c>
      <c r="U2926" s="5" t="s">
        <v>26</v>
      </c>
    </row>
    <row r="2927" hidden="1">
      <c r="A2927" s="15" t="str">
        <f t="shared" si="484"/>
        <v>W01:3d</v>
      </c>
      <c r="B2927" s="15" t="s">
        <v>1352</v>
      </c>
      <c r="C2927" s="15">
        <v>0.0</v>
      </c>
      <c r="D2927" s="15">
        <v>1.0</v>
      </c>
      <c r="E2927" s="15">
        <v>3.0</v>
      </c>
      <c r="F2927" s="8" t="s">
        <v>9</v>
      </c>
      <c r="G2927" s="8" t="s">
        <v>22</v>
      </c>
      <c r="H2927" t="s">
        <v>93</v>
      </c>
      <c r="I2927" t="s">
        <v>795</v>
      </c>
      <c r="J2927" s="16">
        <v>14.0</v>
      </c>
      <c r="K2927" s="21">
        <v>-80.0</v>
      </c>
      <c r="L2927" s="21">
        <v>-134.0</v>
      </c>
      <c r="M2927" s="21">
        <v>-105.0</v>
      </c>
      <c r="N2927" s="18" t="s">
        <v>26</v>
      </c>
      <c r="O2927" s="13" t="s">
        <v>275</v>
      </c>
      <c r="P2927" s="5" t="s">
        <v>47</v>
      </c>
      <c r="Q2927" s="5" t="s">
        <v>276</v>
      </c>
      <c r="R2927" s="5" t="s">
        <v>57</v>
      </c>
      <c r="S2927" s="5" t="s">
        <v>37</v>
      </c>
      <c r="T2927" s="5" t="s">
        <v>37</v>
      </c>
      <c r="U2927" s="5" t="s">
        <v>26</v>
      </c>
    </row>
    <row r="2928" hidden="1">
      <c r="A2928" s="15" t="str">
        <f t="shared" si="484"/>
        <v>W01:3e</v>
      </c>
      <c r="B2928" s="15" t="s">
        <v>1352</v>
      </c>
      <c r="C2928" s="15">
        <v>0.0</v>
      </c>
      <c r="D2928" s="15">
        <v>1.0</v>
      </c>
      <c r="E2928" s="15">
        <v>3.0</v>
      </c>
      <c r="F2928" s="8" t="s">
        <v>10</v>
      </c>
      <c r="G2928" s="8" t="s">
        <v>22</v>
      </c>
      <c r="H2928" t="s">
        <v>92</v>
      </c>
      <c r="I2928" t="s">
        <v>456</v>
      </c>
      <c r="J2928" s="16">
        <v>1.0</v>
      </c>
      <c r="K2928" s="21">
        <v>-81.0</v>
      </c>
      <c r="L2928" s="21">
        <v>-88.0</v>
      </c>
      <c r="M2928" s="21">
        <v>-87.0</v>
      </c>
      <c r="N2928" s="18" t="s">
        <v>26</v>
      </c>
      <c r="O2928" s="13" t="s">
        <v>293</v>
      </c>
      <c r="P2928" s="5" t="s">
        <v>37</v>
      </c>
      <c r="Q2928" s="5" t="s">
        <v>276</v>
      </c>
      <c r="R2928" s="5" t="s">
        <v>47</v>
      </c>
      <c r="S2928" s="5" t="s">
        <v>57</v>
      </c>
      <c r="T2928" s="5" t="s">
        <v>37</v>
      </c>
      <c r="U2928" s="5" t="s">
        <v>26</v>
      </c>
    </row>
    <row r="2929" hidden="1">
      <c r="A2929" s="15" t="str">
        <f t="shared" si="484"/>
        <v>W01:3f</v>
      </c>
      <c r="B2929" s="15" t="s">
        <v>1352</v>
      </c>
      <c r="C2929" s="15">
        <v>0.0</v>
      </c>
      <c r="D2929" s="15">
        <v>1.0</v>
      </c>
      <c r="E2929" s="15">
        <v>3.0</v>
      </c>
      <c r="F2929" s="8" t="s">
        <v>11</v>
      </c>
      <c r="G2929" s="8" t="s">
        <v>23</v>
      </c>
      <c r="H2929" t="s">
        <v>92</v>
      </c>
      <c r="I2929" t="s">
        <v>652</v>
      </c>
      <c r="J2929" s="16">
        <v>0.0</v>
      </c>
      <c r="K2929" s="21">
        <v>-150.0</v>
      </c>
      <c r="L2929" s="21">
        <v>-172.0</v>
      </c>
      <c r="M2929" s="21">
        <v>-161.0</v>
      </c>
      <c r="N2929" s="18" t="s">
        <v>281</v>
      </c>
      <c r="O2929" s="13" t="s">
        <v>1374</v>
      </c>
      <c r="P2929" s="5" t="s">
        <v>37</v>
      </c>
      <c r="Q2929" s="5" t="s">
        <v>276</v>
      </c>
      <c r="R2929" s="5" t="s">
        <v>57</v>
      </c>
      <c r="S2929" s="5" t="s">
        <v>26</v>
      </c>
      <c r="T2929" s="5" t="s">
        <v>26</v>
      </c>
      <c r="U2929" s="5" t="s">
        <v>26</v>
      </c>
    </row>
    <row r="2930" hidden="1">
      <c r="A2930" s="15" t="str">
        <f t="shared" si="484"/>
        <v>W01:3g</v>
      </c>
      <c r="B2930" s="15" t="s">
        <v>1352</v>
      </c>
      <c r="C2930" s="15">
        <v>0.0</v>
      </c>
      <c r="D2930" s="15">
        <v>1.0</v>
      </c>
      <c r="E2930" s="15">
        <v>3.0</v>
      </c>
      <c r="F2930" s="8" t="s">
        <v>12</v>
      </c>
      <c r="G2930" s="8" t="s">
        <v>22</v>
      </c>
      <c r="H2930" t="s">
        <v>87</v>
      </c>
      <c r="I2930" t="s">
        <v>274</v>
      </c>
      <c r="J2930" s="16">
        <v>10.0</v>
      </c>
      <c r="K2930" s="21">
        <v>-178.0</v>
      </c>
      <c r="L2930" s="21">
        <v>-224.0</v>
      </c>
      <c r="M2930" s="21">
        <v>-202.0</v>
      </c>
      <c r="N2930" s="18" t="s">
        <v>26</v>
      </c>
      <c r="O2930" s="13" t="s">
        <v>290</v>
      </c>
      <c r="P2930" s="5" t="s">
        <v>57</v>
      </c>
      <c r="Q2930" s="5" t="s">
        <v>57</v>
      </c>
      <c r="R2930" s="5" t="s">
        <v>276</v>
      </c>
      <c r="S2930" s="5" t="s">
        <v>47</v>
      </c>
      <c r="T2930" s="5" t="s">
        <v>26</v>
      </c>
      <c r="U2930" s="5" t="s">
        <v>26</v>
      </c>
    </row>
    <row r="2931" hidden="1">
      <c r="A2931" s="15" t="str">
        <f>if(OR(G2931="Secondary Relay",G2931="Prime Relay",G2931="Citadel Class Relay"),F2931,join("",if(B2931="East Rim","E",if(B2931="South Rim","S",if(B2931="West Rim","W","N"))),C2931,D2931,":",E2931,if(F2931="S","",F2931)))</f>
        <v>W01:3</v>
      </c>
      <c r="B2931" s="15" t="s">
        <v>1352</v>
      </c>
      <c r="C2931" s="15">
        <v>0.0</v>
      </c>
      <c r="D2931" s="15">
        <v>1.0</v>
      </c>
      <c r="E2931" s="15">
        <v>3.0</v>
      </c>
      <c r="F2931" s="8" t="s">
        <v>302</v>
      </c>
      <c r="G2931" s="8" t="s">
        <v>303</v>
      </c>
      <c r="H2931" s="15" t="s">
        <v>278</v>
      </c>
      <c r="I2931" s="8" t="s">
        <v>590</v>
      </c>
      <c r="J2931" s="16"/>
      <c r="K2931" s="21"/>
      <c r="L2931" s="21"/>
      <c r="M2931" s="21"/>
      <c r="N2931" s="18"/>
      <c r="O2931" s="13"/>
      <c r="P2931" s="5" t="s">
        <v>57</v>
      </c>
      <c r="Q2931" s="5" t="s">
        <v>57</v>
      </c>
      <c r="R2931" s="5" t="s">
        <v>276</v>
      </c>
      <c r="S2931" s="5" t="s">
        <v>47</v>
      </c>
      <c r="T2931" s="5" t="s">
        <v>37</v>
      </c>
      <c r="U2931" s="5" t="s">
        <v>26</v>
      </c>
    </row>
    <row r="2932" hidden="1">
      <c r="A2932" s="15" t="str">
        <f t="shared" ref="A2932:A2933" si="485">if(OR(G2932="Secondary Relay",G2932="Prime Relay"),F2932,join("",if(B2932="East Rim","E",if(B2932="South Rim","S",if(B2932="West Rim","W","N"))),C2932,D2932,":",E2932,if(F2932="S","",F2932)))</f>
        <v>W01:4a</v>
      </c>
      <c r="B2932" s="15" t="s">
        <v>1352</v>
      </c>
      <c r="C2932" s="15">
        <v>0.0</v>
      </c>
      <c r="D2932" s="15">
        <v>1.0</v>
      </c>
      <c r="E2932" s="15">
        <v>4.0</v>
      </c>
      <c r="F2932" s="8" t="s">
        <v>6</v>
      </c>
      <c r="G2932" s="8" t="s">
        <v>22</v>
      </c>
      <c r="H2932" t="s">
        <v>93</v>
      </c>
      <c r="I2932" t="s">
        <v>763</v>
      </c>
      <c r="J2932" s="16">
        <v>20.0</v>
      </c>
      <c r="K2932" s="21">
        <v>-22.0</v>
      </c>
      <c r="L2932" s="21">
        <v>-74.0</v>
      </c>
      <c r="M2932" s="21">
        <v>-48.0</v>
      </c>
      <c r="N2932" s="18" t="s">
        <v>26</v>
      </c>
      <c r="O2932" s="13" t="s">
        <v>315</v>
      </c>
      <c r="P2932" s="5" t="s">
        <v>57</v>
      </c>
      <c r="Q2932" s="5" t="s">
        <v>57</v>
      </c>
      <c r="R2932" s="5" t="s">
        <v>57</v>
      </c>
      <c r="S2932" s="5" t="s">
        <v>37</v>
      </c>
      <c r="T2932" s="5" t="s">
        <v>47</v>
      </c>
      <c r="U2932" s="5" t="s">
        <v>276</v>
      </c>
    </row>
    <row r="2933" hidden="1">
      <c r="A2933" s="15" t="str">
        <f t="shared" si="485"/>
        <v>W01:4b</v>
      </c>
      <c r="B2933" s="15" t="s">
        <v>1352</v>
      </c>
      <c r="C2933" s="15">
        <v>0.0</v>
      </c>
      <c r="D2933" s="15">
        <v>1.0</v>
      </c>
      <c r="E2933" s="15">
        <v>4.0</v>
      </c>
      <c r="F2933" s="8" t="s">
        <v>7</v>
      </c>
      <c r="G2933" s="8" t="s">
        <v>22</v>
      </c>
      <c r="H2933" t="s">
        <v>92</v>
      </c>
      <c r="I2933" t="s">
        <v>416</v>
      </c>
      <c r="J2933" s="16">
        <v>5.0</v>
      </c>
      <c r="K2933" s="21">
        <v>-118.0</v>
      </c>
      <c r="L2933" s="21">
        <v>-142.0</v>
      </c>
      <c r="M2933" s="21">
        <v>-132.0</v>
      </c>
      <c r="N2933" s="18" t="s">
        <v>26</v>
      </c>
      <c r="O2933" s="13" t="s">
        <v>354</v>
      </c>
      <c r="P2933" s="5" t="s">
        <v>57</v>
      </c>
      <c r="Q2933" s="5" t="s">
        <v>57</v>
      </c>
      <c r="R2933" s="5" t="s">
        <v>57</v>
      </c>
      <c r="S2933" s="5" t="s">
        <v>311</v>
      </c>
      <c r="T2933" s="5" t="s">
        <v>311</v>
      </c>
      <c r="U2933" s="5" t="s">
        <v>37</v>
      </c>
    </row>
    <row r="2934" hidden="1">
      <c r="A2934" s="15" t="str">
        <f>if(OR(G2934="Secondary Relay",G2934="Prime Relay",G2934="Citadel Class Relay"),F2934,join("",if(B2934="East Rim","E",if(B2934="South Rim","S",if(B2934="West Rim","W","N"))),C2934,D2934,":",E2934,if(F2934="S","",F2934)))</f>
        <v>W01:4</v>
      </c>
      <c r="B2934" s="15" t="s">
        <v>1352</v>
      </c>
      <c r="C2934" s="15">
        <v>0.0</v>
      </c>
      <c r="D2934" s="15">
        <v>1.0</v>
      </c>
      <c r="E2934" s="15">
        <v>4.0</v>
      </c>
      <c r="F2934" s="8" t="s">
        <v>302</v>
      </c>
      <c r="G2934" s="8" t="s">
        <v>303</v>
      </c>
      <c r="H2934" s="15" t="s">
        <v>278</v>
      </c>
      <c r="I2934" s="8" t="s">
        <v>611</v>
      </c>
      <c r="J2934" s="16"/>
      <c r="K2934" s="21"/>
      <c r="L2934" s="21"/>
      <c r="M2934" s="21"/>
      <c r="N2934" s="18"/>
      <c r="O2934" s="13"/>
      <c r="P2934" s="5" t="s">
        <v>37</v>
      </c>
      <c r="Q2934" s="5" t="s">
        <v>276</v>
      </c>
      <c r="R2934" s="5" t="s">
        <v>276</v>
      </c>
      <c r="S2934" s="5" t="s">
        <v>47</v>
      </c>
      <c r="T2934" s="5" t="s">
        <v>26</v>
      </c>
      <c r="U2934" s="5" t="s">
        <v>47</v>
      </c>
    </row>
    <row r="2935" hidden="1">
      <c r="A2935" s="15" t="str">
        <f t="shared" ref="A2935:A2936" si="486">if(OR(G2935="Secondary Relay",G2935="Prime Relay"),F2935,join("",if(B2935="East Rim","E",if(B2935="South Rim","S",if(B2935="West Rim","W","N"))),C2935,D2935,":",E2935,if(F2935="S","",F2935)))</f>
        <v>W01:5a</v>
      </c>
      <c r="B2935" s="15" t="s">
        <v>1352</v>
      </c>
      <c r="C2935" s="15">
        <v>0.0</v>
      </c>
      <c r="D2935" s="15">
        <v>1.0</v>
      </c>
      <c r="E2935" s="15">
        <v>5.0</v>
      </c>
      <c r="F2935" s="8" t="s">
        <v>6</v>
      </c>
      <c r="G2935" s="8" t="s">
        <v>24</v>
      </c>
      <c r="H2935" t="s">
        <v>87</v>
      </c>
      <c r="I2935" t="s">
        <v>577</v>
      </c>
      <c r="J2935" s="16">
        <v>1.0</v>
      </c>
      <c r="K2935" s="21">
        <v>25.0</v>
      </c>
      <c r="L2935" s="21">
        <v>14.0</v>
      </c>
      <c r="M2935" s="21">
        <v>21.0</v>
      </c>
      <c r="N2935" s="18">
        <v>0.56</v>
      </c>
      <c r="O2935" s="13" t="s">
        <v>313</v>
      </c>
      <c r="P2935" s="5" t="s">
        <v>57</v>
      </c>
      <c r="Q2935" s="5" t="s">
        <v>57</v>
      </c>
      <c r="R2935" s="5" t="s">
        <v>57</v>
      </c>
      <c r="S2935" s="5" t="s">
        <v>276</v>
      </c>
      <c r="T2935" s="5" t="s">
        <v>26</v>
      </c>
      <c r="U2935" s="5" t="s">
        <v>26</v>
      </c>
    </row>
    <row r="2936" hidden="1">
      <c r="A2936" s="15" t="str">
        <f t="shared" si="486"/>
        <v>W01:5b</v>
      </c>
      <c r="B2936" s="15" t="s">
        <v>1352</v>
      </c>
      <c r="C2936" s="15">
        <v>0.0</v>
      </c>
      <c r="D2936" s="15">
        <v>1.0</v>
      </c>
      <c r="E2936" s="15">
        <v>5.0</v>
      </c>
      <c r="F2936" s="8" t="s">
        <v>7</v>
      </c>
      <c r="G2936" s="8" t="s">
        <v>22</v>
      </c>
      <c r="H2936" t="s">
        <v>90</v>
      </c>
      <c r="I2936" t="s">
        <v>1123</v>
      </c>
      <c r="J2936" s="16">
        <v>2.0</v>
      </c>
      <c r="K2936" s="21">
        <v>-201.0</v>
      </c>
      <c r="L2936" s="21">
        <v>-221.0</v>
      </c>
      <c r="M2936" s="21">
        <v>-211.0</v>
      </c>
      <c r="N2936" s="18" t="s">
        <v>26</v>
      </c>
      <c r="O2936" s="13" t="s">
        <v>290</v>
      </c>
      <c r="P2936" s="5" t="s">
        <v>276</v>
      </c>
      <c r="Q2936" s="5" t="s">
        <v>276</v>
      </c>
      <c r="R2936" s="5" t="s">
        <v>57</v>
      </c>
      <c r="S2936" s="5" t="s">
        <v>37</v>
      </c>
      <c r="T2936" s="5" t="s">
        <v>26</v>
      </c>
      <c r="U2936" s="5" t="s">
        <v>26</v>
      </c>
    </row>
    <row r="2937" hidden="1">
      <c r="A2937" s="15" t="str">
        <f>if(OR(G2937="Secondary Relay",G2937="Prime Relay",G2937="Citadel Class Relay"),F2937,join("",if(B2937="East Rim","E",if(B2937="South Rim","S",if(B2937="West Rim","W","N"))),C2937,D2937,":",E2937,if(F2937="S","",F2937)))</f>
        <v>W01:5</v>
      </c>
      <c r="B2937" s="15" t="s">
        <v>1352</v>
      </c>
      <c r="C2937" s="15">
        <v>0.0</v>
      </c>
      <c r="D2937" s="15">
        <v>1.0</v>
      </c>
      <c r="E2937" s="15">
        <v>5.0</v>
      </c>
      <c r="F2937" s="8" t="s">
        <v>302</v>
      </c>
      <c r="G2937" s="8" t="s">
        <v>303</v>
      </c>
      <c r="H2937" s="15" t="s">
        <v>278</v>
      </c>
      <c r="I2937" s="8" t="s">
        <v>741</v>
      </c>
      <c r="J2937" s="16"/>
      <c r="K2937" s="21"/>
      <c r="L2937" s="21"/>
      <c r="M2937" s="21"/>
      <c r="N2937" s="18"/>
      <c r="O2937" s="13"/>
      <c r="P2937" s="5" t="s">
        <v>57</v>
      </c>
      <c r="Q2937" s="5" t="s">
        <v>57</v>
      </c>
      <c r="R2937" s="5" t="s">
        <v>276</v>
      </c>
      <c r="S2937" s="5" t="s">
        <v>37</v>
      </c>
      <c r="T2937" s="5" t="s">
        <v>37</v>
      </c>
      <c r="U2937" s="5" t="s">
        <v>26</v>
      </c>
    </row>
    <row r="2938" hidden="1">
      <c r="A2938" s="15" t="str">
        <f t="shared" ref="A2938:A2941" si="487">if(OR(G2938="Secondary Relay",G2938="Prime Relay"),F2938,join("",if(B2938="East Rim","E",if(B2938="South Rim","S",if(B2938="West Rim","W","N"))),C2938,D2938,":",E2938,if(F2938="S","",F2938)))</f>
        <v>W02:0a</v>
      </c>
      <c r="B2938" s="15" t="s">
        <v>1352</v>
      </c>
      <c r="C2938" s="15">
        <v>0.0</v>
      </c>
      <c r="D2938" s="15">
        <v>2.0</v>
      </c>
      <c r="E2938" s="15">
        <v>0.0</v>
      </c>
      <c r="F2938" s="8" t="s">
        <v>6</v>
      </c>
      <c r="G2938" s="8" t="s">
        <v>23</v>
      </c>
      <c r="H2938" t="s">
        <v>88</v>
      </c>
      <c r="I2938" t="s">
        <v>800</v>
      </c>
      <c r="J2938" s="16">
        <v>2.0</v>
      </c>
      <c r="K2938" s="21">
        <v>544.0</v>
      </c>
      <c r="L2938" s="21">
        <v>479.0</v>
      </c>
      <c r="M2938" s="21">
        <v>513.0</v>
      </c>
      <c r="N2938" s="18" t="s">
        <v>26</v>
      </c>
      <c r="O2938" s="13" t="s">
        <v>284</v>
      </c>
      <c r="P2938" s="5" t="s">
        <v>276</v>
      </c>
      <c r="Q2938" s="5" t="s">
        <v>57</v>
      </c>
      <c r="R2938" s="5" t="s">
        <v>311</v>
      </c>
      <c r="S2938" s="5" t="s">
        <v>37</v>
      </c>
      <c r="T2938" s="5" t="s">
        <v>37</v>
      </c>
      <c r="U2938" s="5" t="s">
        <v>26</v>
      </c>
    </row>
    <row r="2939" hidden="1">
      <c r="A2939" s="15" t="str">
        <f t="shared" si="487"/>
        <v>W02:0b</v>
      </c>
      <c r="B2939" s="15" t="s">
        <v>1352</v>
      </c>
      <c r="C2939" s="15">
        <v>0.0</v>
      </c>
      <c r="D2939" s="15">
        <v>2.0</v>
      </c>
      <c r="E2939" s="15">
        <v>0.0</v>
      </c>
      <c r="F2939" s="8" t="s">
        <v>7</v>
      </c>
      <c r="G2939" s="8" t="s">
        <v>24</v>
      </c>
      <c r="H2939" t="s">
        <v>87</v>
      </c>
      <c r="I2939" t="s">
        <v>452</v>
      </c>
      <c r="J2939" s="16">
        <v>1.0</v>
      </c>
      <c r="K2939" s="21">
        <v>16.0</v>
      </c>
      <c r="L2939" s="21">
        <v>-9.0</v>
      </c>
      <c r="M2939" s="21">
        <v>6.0</v>
      </c>
      <c r="N2939" s="18">
        <v>0.88</v>
      </c>
      <c r="O2939" s="13" t="s">
        <v>282</v>
      </c>
      <c r="P2939" s="5" t="s">
        <v>57</v>
      </c>
      <c r="Q2939" s="5" t="s">
        <v>276</v>
      </c>
      <c r="R2939" s="5" t="s">
        <v>57</v>
      </c>
      <c r="S2939" s="5" t="s">
        <v>47</v>
      </c>
      <c r="T2939" s="5" t="s">
        <v>26</v>
      </c>
      <c r="U2939" s="5" t="s">
        <v>26</v>
      </c>
    </row>
    <row r="2940" hidden="1">
      <c r="A2940" s="15" t="str">
        <f t="shared" si="487"/>
        <v>W02:0c</v>
      </c>
      <c r="B2940" s="15" t="s">
        <v>1352</v>
      </c>
      <c r="C2940" s="15">
        <v>0.0</v>
      </c>
      <c r="D2940" s="15">
        <v>2.0</v>
      </c>
      <c r="E2940" s="15">
        <v>0.0</v>
      </c>
      <c r="F2940" s="8" t="s">
        <v>8</v>
      </c>
      <c r="G2940" s="8" t="s">
        <v>24</v>
      </c>
      <c r="H2940" t="s">
        <v>87</v>
      </c>
      <c r="I2940" t="s">
        <v>745</v>
      </c>
      <c r="J2940" s="16">
        <v>1.0</v>
      </c>
      <c r="K2940" s="21">
        <v>13.0</v>
      </c>
      <c r="L2940" s="21">
        <v>-2.0</v>
      </c>
      <c r="M2940" s="21">
        <v>8.0</v>
      </c>
      <c r="N2940" s="18">
        <v>0.57</v>
      </c>
      <c r="O2940" s="13" t="s">
        <v>284</v>
      </c>
      <c r="P2940" s="5" t="s">
        <v>57</v>
      </c>
      <c r="Q2940" s="5" t="s">
        <v>57</v>
      </c>
      <c r="R2940" s="5" t="s">
        <v>276</v>
      </c>
      <c r="S2940" s="5" t="s">
        <v>57</v>
      </c>
      <c r="T2940" s="5" t="s">
        <v>26</v>
      </c>
      <c r="U2940" s="5" t="s">
        <v>26</v>
      </c>
    </row>
    <row r="2941" hidden="1">
      <c r="A2941" s="15" t="str">
        <f t="shared" si="487"/>
        <v>W02:0d</v>
      </c>
      <c r="B2941" s="15" t="s">
        <v>1352</v>
      </c>
      <c r="C2941" s="15">
        <v>0.0</v>
      </c>
      <c r="D2941" s="15">
        <v>2.0</v>
      </c>
      <c r="E2941" s="15">
        <v>0.0</v>
      </c>
      <c r="F2941" s="8" t="s">
        <v>9</v>
      </c>
      <c r="G2941" s="8" t="s">
        <v>22</v>
      </c>
      <c r="H2941" t="s">
        <v>93</v>
      </c>
      <c r="I2941" t="s">
        <v>662</v>
      </c>
      <c r="J2941" s="16">
        <v>15.0</v>
      </c>
      <c r="K2941" s="21">
        <v>-158.0</v>
      </c>
      <c r="L2941" s="21">
        <v>-218.0</v>
      </c>
      <c r="M2941" s="21">
        <v>-190.0</v>
      </c>
      <c r="N2941" s="18" t="s">
        <v>26</v>
      </c>
      <c r="O2941" s="13" t="s">
        <v>354</v>
      </c>
      <c r="P2941" s="5" t="s">
        <v>311</v>
      </c>
      <c r="Q2941" s="5" t="s">
        <v>311</v>
      </c>
      <c r="R2941" s="5" t="s">
        <v>311</v>
      </c>
      <c r="S2941" s="5" t="s">
        <v>47</v>
      </c>
      <c r="T2941" s="5" t="s">
        <v>276</v>
      </c>
      <c r="U2941" s="5" t="s">
        <v>26</v>
      </c>
    </row>
    <row r="2942" hidden="1">
      <c r="A2942" s="15" t="str">
        <f t="shared" ref="A2942:A2943" si="488">if(OR(G2942="Secondary Relay",G2942="Prime Relay",G2942="Citadel Class Relay"),F2942,join("",if(B2942="East Rim","E",if(B2942="South Rim","S",if(B2942="West Rim","W","N"))),C2942,D2942,":",E2942,if(F2942="S","",F2942)))</f>
        <v>W02:0</v>
      </c>
      <c r="B2942" s="15" t="s">
        <v>1352</v>
      </c>
      <c r="C2942" s="15">
        <v>0.0</v>
      </c>
      <c r="D2942" s="15">
        <v>2.0</v>
      </c>
      <c r="E2942" s="15">
        <v>0.0</v>
      </c>
      <c r="F2942" s="8" t="s">
        <v>302</v>
      </c>
      <c r="G2942" s="8" t="s">
        <v>303</v>
      </c>
      <c r="H2942" s="15" t="s">
        <v>285</v>
      </c>
      <c r="I2942" s="8" t="s">
        <v>731</v>
      </c>
      <c r="J2942" s="16"/>
      <c r="K2942" s="21"/>
      <c r="L2942" s="21"/>
      <c r="M2942" s="21"/>
      <c r="N2942" s="18"/>
      <c r="O2942" s="13"/>
      <c r="P2942" s="5" t="s">
        <v>57</v>
      </c>
      <c r="Q2942" s="5" t="s">
        <v>57</v>
      </c>
      <c r="R2942" s="5" t="s">
        <v>57</v>
      </c>
      <c r="S2942" s="5" t="s">
        <v>47</v>
      </c>
      <c r="T2942" s="5" t="s">
        <v>26</v>
      </c>
      <c r="U2942" s="5" t="s">
        <v>37</v>
      </c>
    </row>
    <row r="2943" hidden="1">
      <c r="A2943" s="15" t="str">
        <f t="shared" si="488"/>
        <v>W02 Secondary Relay</v>
      </c>
      <c r="B2943" s="15" t="s">
        <v>1352</v>
      </c>
      <c r="C2943" s="15">
        <v>0.0</v>
      </c>
      <c r="D2943" s="15">
        <v>2.0</v>
      </c>
      <c r="E2943" s="15">
        <v>0.0</v>
      </c>
      <c r="F2943" s="8" t="s">
        <v>1375</v>
      </c>
      <c r="G2943" s="8" t="s">
        <v>300</v>
      </c>
      <c r="J2943" s="16"/>
      <c r="K2943" s="21"/>
      <c r="L2943" s="21"/>
      <c r="M2943" s="21"/>
      <c r="N2943" s="18"/>
      <c r="O2943" s="13"/>
      <c r="P2943" s="15"/>
      <c r="Q2943" s="15"/>
      <c r="R2943" s="15"/>
      <c r="S2943" s="15"/>
      <c r="T2943" s="15"/>
      <c r="U2943" s="15"/>
    </row>
    <row r="2944" hidden="1">
      <c r="A2944" s="15" t="str">
        <f t="shared" ref="A2944:A2945" si="489">if(OR(G2944="Secondary Relay",G2944="Prime Relay"),F2944,join("",if(B2944="East Rim","E",if(B2944="South Rim","S",if(B2944="West Rim","W","N"))),C2944,D2944,":",E2944,if(F2944="S","",F2944)))</f>
        <v>W03:0</v>
      </c>
      <c r="B2944" s="15" t="s">
        <v>1352</v>
      </c>
      <c r="C2944" s="15">
        <v>0.0</v>
      </c>
      <c r="D2944" s="15">
        <v>3.0</v>
      </c>
      <c r="E2944" s="15">
        <v>0.0</v>
      </c>
      <c r="F2944" s="8" t="s">
        <v>302</v>
      </c>
      <c r="G2944" s="8" t="s">
        <v>303</v>
      </c>
      <c r="H2944" s="15" t="s">
        <v>278</v>
      </c>
      <c r="I2944" s="8" t="s">
        <v>506</v>
      </c>
      <c r="J2944" s="16"/>
      <c r="K2944" s="21"/>
      <c r="L2944" s="21"/>
      <c r="M2944" s="21"/>
      <c r="N2944" s="18"/>
      <c r="O2944" s="13"/>
      <c r="P2944" s="5" t="s">
        <v>26</v>
      </c>
      <c r="Q2944" s="5" t="s">
        <v>57</v>
      </c>
      <c r="R2944" s="5" t="s">
        <v>47</v>
      </c>
      <c r="S2944" s="5" t="s">
        <v>57</v>
      </c>
      <c r="T2944" s="5" t="s">
        <v>26</v>
      </c>
      <c r="U2944" s="5" t="s">
        <v>37</v>
      </c>
    </row>
    <row r="2945" hidden="1">
      <c r="A2945" s="15" t="str">
        <f t="shared" si="489"/>
        <v>W03:0T</v>
      </c>
      <c r="B2945" s="15" t="s">
        <v>1352</v>
      </c>
      <c r="C2945" s="15">
        <v>0.0</v>
      </c>
      <c r="D2945" s="15">
        <v>3.0</v>
      </c>
      <c r="E2945" s="15">
        <v>0.0</v>
      </c>
      <c r="F2945" s="8" t="s">
        <v>1376</v>
      </c>
      <c r="G2945" s="8" t="s">
        <v>24</v>
      </c>
      <c r="H2945" t="s">
        <v>87</v>
      </c>
      <c r="I2945" t="s">
        <v>418</v>
      </c>
      <c r="J2945" s="16">
        <v>2.0</v>
      </c>
      <c r="K2945" s="17">
        <v>6.0</v>
      </c>
      <c r="L2945" s="21">
        <v>4.0</v>
      </c>
      <c r="M2945" s="21">
        <v>5.0</v>
      </c>
      <c r="N2945" s="18">
        <v>0.51</v>
      </c>
      <c r="O2945" s="13" t="s">
        <v>494</v>
      </c>
      <c r="P2945" s="5" t="s">
        <v>57</v>
      </c>
      <c r="Q2945" s="5" t="s">
        <v>311</v>
      </c>
      <c r="R2945" s="5" t="s">
        <v>276</v>
      </c>
      <c r="S2945" s="5" t="s">
        <v>276</v>
      </c>
      <c r="T2945" s="5" t="s">
        <v>26</v>
      </c>
      <c r="U2945" s="5" t="s">
        <v>57</v>
      </c>
    </row>
    <row r="2946" hidden="1">
      <c r="A2946" s="15" t="str">
        <f t="shared" ref="A2946:A2947" si="490">if(OR(G2946="Secondary Relay",G2946="Prime Relay",G2946="Citadel Class Relay"),F2946,join("",if(B2946="East Rim","E",if(B2946="South Rim","S",if(B2946="West Rim","W","N"))),C2946,D2946,":",E2946,if(F2946="S","",F2946)))</f>
        <v>W03:0U</v>
      </c>
      <c r="B2946" s="15" t="s">
        <v>1352</v>
      </c>
      <c r="C2946" s="15">
        <v>0.0</v>
      </c>
      <c r="D2946" s="15">
        <v>3.0</v>
      </c>
      <c r="E2946" s="15">
        <v>0.0</v>
      </c>
      <c r="F2946" s="8" t="s">
        <v>1377</v>
      </c>
      <c r="G2946" s="8" t="s">
        <v>24</v>
      </c>
      <c r="H2946" t="s">
        <v>87</v>
      </c>
      <c r="I2946" t="s">
        <v>1093</v>
      </c>
      <c r="J2946" s="16">
        <v>2.0</v>
      </c>
      <c r="K2946" s="21">
        <v>2.0</v>
      </c>
      <c r="L2946" s="21">
        <v>-13.0</v>
      </c>
      <c r="M2946" s="21">
        <v>-5.0</v>
      </c>
      <c r="N2946" s="18">
        <v>0.76</v>
      </c>
      <c r="O2946" s="13" t="s">
        <v>408</v>
      </c>
      <c r="P2946" s="5" t="s">
        <v>311</v>
      </c>
      <c r="Q2946" s="5" t="s">
        <v>57</v>
      </c>
      <c r="R2946" s="5" t="s">
        <v>276</v>
      </c>
      <c r="S2946" s="5" t="s">
        <v>47</v>
      </c>
      <c r="T2946" s="5" t="s">
        <v>47</v>
      </c>
      <c r="U2946" s="5" t="s">
        <v>26</v>
      </c>
    </row>
    <row r="2947" hidden="1">
      <c r="A2947" s="15" t="str">
        <f t="shared" si="490"/>
        <v>W03 Secondary Relay</v>
      </c>
      <c r="B2947" s="15" t="s">
        <v>1352</v>
      </c>
      <c r="C2947" s="15">
        <v>0.0</v>
      </c>
      <c r="D2947" s="15">
        <v>3.0</v>
      </c>
      <c r="E2947" s="15">
        <v>0.0</v>
      </c>
      <c r="F2947" s="8" t="s">
        <v>1378</v>
      </c>
      <c r="G2947" s="8" t="s">
        <v>300</v>
      </c>
      <c r="J2947" s="16"/>
      <c r="K2947" s="21"/>
      <c r="L2947" s="21"/>
      <c r="M2947" s="21"/>
      <c r="N2947" s="18"/>
      <c r="O2947" s="13"/>
      <c r="P2947" s="15"/>
      <c r="Q2947" s="15"/>
      <c r="R2947" s="15"/>
      <c r="S2947" s="15"/>
      <c r="T2947" s="15"/>
      <c r="U2947" s="15"/>
    </row>
    <row r="2948" hidden="1">
      <c r="A2948" s="15" t="str">
        <f t="shared" ref="A2948:A2953" si="491">if(OR(G2948="Secondary Relay",G2948="Prime Relay"),F2948,join("",if(B2948="East Rim","E",if(B2948="South Rim","S",if(B2948="West Rim","W","N"))),C2948,D2948,":",E2948,if(F2948="S","",F2948)))</f>
        <v>W03:1a</v>
      </c>
      <c r="B2948" s="15" t="s">
        <v>1352</v>
      </c>
      <c r="C2948" s="15">
        <v>0.0</v>
      </c>
      <c r="D2948" s="15">
        <v>3.0</v>
      </c>
      <c r="E2948" s="15">
        <v>1.0</v>
      </c>
      <c r="F2948" s="8" t="s">
        <v>6</v>
      </c>
      <c r="G2948" s="8" t="s">
        <v>23</v>
      </c>
      <c r="H2948" t="s">
        <v>93</v>
      </c>
      <c r="I2948" t="s">
        <v>309</v>
      </c>
      <c r="J2948" s="16">
        <v>2.0</v>
      </c>
      <c r="K2948" s="21">
        <v>493.0</v>
      </c>
      <c r="L2948" s="21">
        <v>403.0</v>
      </c>
      <c r="M2948" s="21">
        <v>448.0</v>
      </c>
      <c r="N2948" s="18" t="s">
        <v>26</v>
      </c>
      <c r="O2948" s="13" t="s">
        <v>1379</v>
      </c>
      <c r="P2948" s="5" t="s">
        <v>37</v>
      </c>
      <c r="Q2948" s="5" t="s">
        <v>57</v>
      </c>
      <c r="R2948" s="5" t="s">
        <v>57</v>
      </c>
      <c r="S2948" s="5" t="s">
        <v>47</v>
      </c>
      <c r="T2948" s="5" t="s">
        <v>37</v>
      </c>
      <c r="U2948" s="5" t="s">
        <v>26</v>
      </c>
    </row>
    <row r="2949" hidden="1">
      <c r="A2949" s="15" t="str">
        <f t="shared" si="491"/>
        <v>W03:1b</v>
      </c>
      <c r="B2949" s="15" t="s">
        <v>1352</v>
      </c>
      <c r="C2949" s="15">
        <v>0.0</v>
      </c>
      <c r="D2949" s="15">
        <v>3.0</v>
      </c>
      <c r="E2949" s="15">
        <v>1.0</v>
      </c>
      <c r="F2949" s="8" t="s">
        <v>7</v>
      </c>
      <c r="G2949" s="8" t="s">
        <v>23</v>
      </c>
      <c r="H2949" t="s">
        <v>288</v>
      </c>
      <c r="I2949" t="s">
        <v>296</v>
      </c>
      <c r="J2949" s="16">
        <v>0.0</v>
      </c>
      <c r="K2949" s="21">
        <v>140.0</v>
      </c>
      <c r="L2949" s="21">
        <v>140.0</v>
      </c>
      <c r="M2949" s="21">
        <v>138.0</v>
      </c>
      <c r="N2949" s="18" t="s">
        <v>26</v>
      </c>
      <c r="O2949" s="13" t="s">
        <v>1380</v>
      </c>
      <c r="P2949" s="5" t="s">
        <v>37</v>
      </c>
      <c r="Q2949" s="5" t="s">
        <v>276</v>
      </c>
      <c r="R2949" s="5" t="s">
        <v>37</v>
      </c>
      <c r="S2949" s="5" t="s">
        <v>47</v>
      </c>
      <c r="T2949" s="5" t="s">
        <v>37</v>
      </c>
      <c r="U2949" s="5" t="s">
        <v>26</v>
      </c>
    </row>
    <row r="2950" hidden="1">
      <c r="A2950" s="15" t="str">
        <f t="shared" si="491"/>
        <v>W03:1c</v>
      </c>
      <c r="B2950" s="15" t="s">
        <v>1352</v>
      </c>
      <c r="C2950" s="15">
        <v>0.0</v>
      </c>
      <c r="D2950" s="15">
        <v>3.0</v>
      </c>
      <c r="E2950" s="15">
        <v>1.0</v>
      </c>
      <c r="F2950" s="8" t="s">
        <v>8</v>
      </c>
      <c r="G2950" s="8" t="s">
        <v>24</v>
      </c>
      <c r="H2950" t="s">
        <v>87</v>
      </c>
      <c r="I2950" t="s">
        <v>745</v>
      </c>
      <c r="J2950" s="16">
        <v>1.0</v>
      </c>
      <c r="K2950" s="21">
        <v>11.0</v>
      </c>
      <c r="L2950" s="21">
        <v>5.0</v>
      </c>
      <c r="M2950" s="21">
        <v>7.0</v>
      </c>
      <c r="N2950" s="18">
        <v>0.69</v>
      </c>
      <c r="O2950" s="13" t="s">
        <v>313</v>
      </c>
      <c r="P2950" s="5" t="s">
        <v>57</v>
      </c>
      <c r="Q2950" s="5" t="s">
        <v>57</v>
      </c>
      <c r="R2950" s="5" t="s">
        <v>57</v>
      </c>
      <c r="S2950" s="5" t="s">
        <v>37</v>
      </c>
      <c r="T2950" s="5" t="s">
        <v>47</v>
      </c>
      <c r="U2950" s="5" t="s">
        <v>37</v>
      </c>
    </row>
    <row r="2951" hidden="1">
      <c r="A2951" s="15" t="str">
        <f t="shared" si="491"/>
        <v>W03:1d</v>
      </c>
      <c r="B2951" s="15" t="s">
        <v>1352</v>
      </c>
      <c r="C2951" s="15">
        <v>0.0</v>
      </c>
      <c r="D2951" s="15">
        <v>3.0</v>
      </c>
      <c r="E2951" s="15">
        <v>1.0</v>
      </c>
      <c r="F2951" s="8" t="s">
        <v>9</v>
      </c>
      <c r="G2951" s="8" t="s">
        <v>22</v>
      </c>
      <c r="H2951" t="s">
        <v>90</v>
      </c>
      <c r="I2951" t="s">
        <v>660</v>
      </c>
      <c r="J2951" s="16">
        <v>4.0</v>
      </c>
      <c r="K2951" s="21">
        <v>-29.0</v>
      </c>
      <c r="L2951" s="21">
        <v>-63.0</v>
      </c>
      <c r="M2951" s="21">
        <v>-46.0</v>
      </c>
      <c r="N2951" s="18" t="s">
        <v>26</v>
      </c>
      <c r="O2951" s="13" t="s">
        <v>293</v>
      </c>
      <c r="P2951" s="5" t="s">
        <v>57</v>
      </c>
      <c r="Q2951" s="5" t="s">
        <v>57</v>
      </c>
      <c r="R2951" s="5" t="s">
        <v>57</v>
      </c>
      <c r="S2951" s="5" t="s">
        <v>26</v>
      </c>
      <c r="T2951" s="5" t="s">
        <v>47</v>
      </c>
      <c r="U2951" s="5" t="s">
        <v>57</v>
      </c>
    </row>
    <row r="2952" hidden="1">
      <c r="A2952" s="15" t="str">
        <f t="shared" si="491"/>
        <v>W03:1e</v>
      </c>
      <c r="B2952" s="15" t="s">
        <v>1352</v>
      </c>
      <c r="C2952" s="15">
        <v>0.0</v>
      </c>
      <c r="D2952" s="15">
        <v>3.0</v>
      </c>
      <c r="E2952" s="15">
        <v>1.0</v>
      </c>
      <c r="F2952" s="8" t="s">
        <v>10</v>
      </c>
      <c r="G2952" s="8" t="s">
        <v>23</v>
      </c>
      <c r="H2952" t="s">
        <v>92</v>
      </c>
      <c r="I2952" t="s">
        <v>1274</v>
      </c>
      <c r="J2952" s="16">
        <v>1.0</v>
      </c>
      <c r="K2952" s="21">
        <v>-104.0</v>
      </c>
      <c r="L2952" s="21">
        <v>-109.0</v>
      </c>
      <c r="M2952" s="21">
        <v>-107.0</v>
      </c>
      <c r="N2952" s="18" t="s">
        <v>281</v>
      </c>
      <c r="O2952" s="13" t="s">
        <v>354</v>
      </c>
      <c r="P2952" s="5" t="s">
        <v>57</v>
      </c>
      <c r="Q2952" s="5" t="s">
        <v>57</v>
      </c>
      <c r="R2952" s="5" t="s">
        <v>57</v>
      </c>
      <c r="S2952" s="5" t="s">
        <v>26</v>
      </c>
      <c r="T2952" s="5" t="s">
        <v>26</v>
      </c>
      <c r="U2952" s="5" t="s">
        <v>57</v>
      </c>
    </row>
    <row r="2953" hidden="1">
      <c r="A2953" s="15" t="str">
        <f t="shared" si="491"/>
        <v>W03:1f</v>
      </c>
      <c r="B2953" s="15" t="s">
        <v>1352</v>
      </c>
      <c r="C2953" s="15">
        <v>0.0</v>
      </c>
      <c r="D2953" s="15">
        <v>3.0</v>
      </c>
      <c r="E2953" s="15">
        <v>1.0</v>
      </c>
      <c r="F2953" s="8" t="s">
        <v>11</v>
      </c>
      <c r="G2953" s="15" t="s">
        <v>22</v>
      </c>
      <c r="H2953" t="s">
        <v>91</v>
      </c>
      <c r="I2953" t="s">
        <v>1381</v>
      </c>
      <c r="J2953" s="16">
        <v>10.0</v>
      </c>
      <c r="K2953" s="21">
        <v>-215.0</v>
      </c>
      <c r="L2953" s="21">
        <v>-232.0</v>
      </c>
      <c r="M2953" s="21">
        <v>-225.0</v>
      </c>
      <c r="N2953" s="18" t="s">
        <v>26</v>
      </c>
      <c r="O2953" s="13" t="s">
        <v>315</v>
      </c>
      <c r="P2953" s="5" t="s">
        <v>57</v>
      </c>
      <c r="Q2953" s="5" t="s">
        <v>57</v>
      </c>
      <c r="R2953" s="5" t="s">
        <v>47</v>
      </c>
      <c r="S2953" s="5" t="s">
        <v>37</v>
      </c>
      <c r="T2953" s="5" t="s">
        <v>47</v>
      </c>
      <c r="U2953" s="5" t="s">
        <v>26</v>
      </c>
    </row>
    <row r="2954" hidden="1">
      <c r="A2954" s="15" t="str">
        <f>if(OR(G2954="Secondary Relay",G2954="Prime Relay",G2954="Citadel Class Relay"),F2954,join("",if(B2954="East Rim","E",if(B2954="South Rim","S",if(B2954="West Rim","W","N"))),C2954,D2954,":",E2954,if(F2954="S","",F2954)))</f>
        <v>W03:1</v>
      </c>
      <c r="B2954" s="15" t="s">
        <v>1352</v>
      </c>
      <c r="C2954" s="15">
        <v>0.0</v>
      </c>
      <c r="D2954" s="15">
        <v>3.0</v>
      </c>
      <c r="E2954" s="15">
        <v>1.0</v>
      </c>
      <c r="F2954" s="8" t="s">
        <v>302</v>
      </c>
      <c r="G2954" s="8" t="s">
        <v>303</v>
      </c>
      <c r="H2954" s="15" t="s">
        <v>554</v>
      </c>
      <c r="I2954" s="8" t="s">
        <v>1382</v>
      </c>
      <c r="J2954" s="16"/>
      <c r="K2954" s="21"/>
      <c r="L2954" s="21"/>
      <c r="M2954" s="21"/>
      <c r="N2954" s="18"/>
      <c r="O2954" s="13"/>
      <c r="P2954" s="5" t="s">
        <v>276</v>
      </c>
      <c r="Q2954" s="5" t="s">
        <v>47</v>
      </c>
      <c r="R2954" s="5" t="s">
        <v>276</v>
      </c>
      <c r="S2954" s="5" t="s">
        <v>37</v>
      </c>
      <c r="T2954" s="5" t="s">
        <v>26</v>
      </c>
      <c r="U2954" s="5" t="s">
        <v>26</v>
      </c>
    </row>
    <row r="2955" hidden="1">
      <c r="A2955" s="15" t="str">
        <f t="shared" ref="A2955:A2958" si="492">if(OR(G2955="Secondary Relay",G2955="Prime Relay"),F2955,join("",if(B2955="East Rim","E",if(B2955="South Rim","S",if(B2955="West Rim","W","N"))),C2955,D2955,":",E2955,if(F2955="S","",F2955)))</f>
        <v>W04:0a</v>
      </c>
      <c r="B2955" s="15" t="s">
        <v>1352</v>
      </c>
      <c r="C2955" s="15">
        <v>0.0</v>
      </c>
      <c r="D2955" s="15">
        <v>4.0</v>
      </c>
      <c r="E2955" s="15">
        <v>0.0</v>
      </c>
      <c r="F2955" s="8" t="s">
        <v>6</v>
      </c>
      <c r="G2955" s="8" t="s">
        <v>23</v>
      </c>
      <c r="H2955" t="s">
        <v>288</v>
      </c>
      <c r="I2955" t="s">
        <v>475</v>
      </c>
      <c r="J2955" s="16">
        <v>0.0</v>
      </c>
      <c r="K2955" s="21">
        <v>1609.0</v>
      </c>
      <c r="L2955" s="21">
        <v>714.0</v>
      </c>
      <c r="M2955" s="21">
        <v>1164.0</v>
      </c>
      <c r="N2955" s="18" t="s">
        <v>26</v>
      </c>
      <c r="O2955" s="13" t="s">
        <v>384</v>
      </c>
      <c r="P2955" s="5" t="s">
        <v>47</v>
      </c>
      <c r="Q2955" s="5" t="s">
        <v>57</v>
      </c>
      <c r="R2955" s="5" t="s">
        <v>57</v>
      </c>
      <c r="S2955" s="5" t="s">
        <v>37</v>
      </c>
      <c r="T2955" s="5" t="s">
        <v>26</v>
      </c>
      <c r="U2955" s="5" t="s">
        <v>26</v>
      </c>
    </row>
    <row r="2956" hidden="1">
      <c r="A2956" s="15" t="str">
        <f t="shared" si="492"/>
        <v>W04:0b</v>
      </c>
      <c r="B2956" s="15" t="s">
        <v>1352</v>
      </c>
      <c r="C2956" s="15">
        <v>0.0</v>
      </c>
      <c r="D2956" s="15">
        <v>4.0</v>
      </c>
      <c r="E2956" s="15">
        <v>0.0</v>
      </c>
      <c r="F2956" s="8" t="s">
        <v>7</v>
      </c>
      <c r="G2956" s="8" t="s">
        <v>23</v>
      </c>
      <c r="H2956" t="s">
        <v>93</v>
      </c>
      <c r="I2956" t="s">
        <v>1141</v>
      </c>
      <c r="J2956" s="16">
        <v>0.0</v>
      </c>
      <c r="K2956" s="21">
        <v>929.0</v>
      </c>
      <c r="L2956" s="21">
        <v>564.0</v>
      </c>
      <c r="M2956" s="21">
        <v>748.0</v>
      </c>
      <c r="N2956" s="18" t="s">
        <v>26</v>
      </c>
      <c r="O2956" s="13" t="s">
        <v>1383</v>
      </c>
      <c r="P2956" s="5" t="s">
        <v>57</v>
      </c>
      <c r="Q2956" s="5" t="s">
        <v>276</v>
      </c>
      <c r="R2956" s="5" t="s">
        <v>57</v>
      </c>
      <c r="S2956" s="5" t="s">
        <v>57</v>
      </c>
      <c r="T2956" s="5" t="s">
        <v>37</v>
      </c>
      <c r="U2956" s="5" t="s">
        <v>47</v>
      </c>
    </row>
    <row r="2957" hidden="1">
      <c r="A2957" s="15" t="str">
        <f t="shared" si="492"/>
        <v>W04:0c</v>
      </c>
      <c r="B2957" s="15" t="s">
        <v>1352</v>
      </c>
      <c r="C2957" s="15">
        <v>0.0</v>
      </c>
      <c r="D2957" s="15">
        <v>4.0</v>
      </c>
      <c r="E2957" s="15">
        <v>0.0</v>
      </c>
      <c r="F2957" s="8" t="s">
        <v>8</v>
      </c>
      <c r="G2957" s="8" t="s">
        <v>24</v>
      </c>
      <c r="H2957" t="s">
        <v>87</v>
      </c>
      <c r="I2957" t="s">
        <v>1008</v>
      </c>
      <c r="J2957" s="16">
        <v>1.0</v>
      </c>
      <c r="K2957" s="21">
        <v>24.0</v>
      </c>
      <c r="L2957" s="21">
        <v>-6.0</v>
      </c>
      <c r="M2957" s="21">
        <v>11.0</v>
      </c>
      <c r="N2957" s="18">
        <v>0.53</v>
      </c>
      <c r="O2957" s="13" t="s">
        <v>297</v>
      </c>
      <c r="P2957" s="5" t="s">
        <v>57</v>
      </c>
      <c r="Q2957" s="5" t="s">
        <v>57</v>
      </c>
      <c r="R2957" s="5" t="s">
        <v>57</v>
      </c>
      <c r="S2957" s="5" t="s">
        <v>26</v>
      </c>
      <c r="T2957" s="5" t="s">
        <v>311</v>
      </c>
      <c r="U2957" s="5" t="s">
        <v>26</v>
      </c>
    </row>
    <row r="2958" hidden="1">
      <c r="A2958" s="15" t="str">
        <f t="shared" si="492"/>
        <v>W04:0d</v>
      </c>
      <c r="B2958" s="15" t="s">
        <v>1352</v>
      </c>
      <c r="C2958" s="15">
        <v>0.0</v>
      </c>
      <c r="D2958" s="15">
        <v>4.0</v>
      </c>
      <c r="E2958" s="15">
        <v>0.0</v>
      </c>
      <c r="F2958" s="8" t="s">
        <v>9</v>
      </c>
      <c r="G2958" s="8" t="s">
        <v>22</v>
      </c>
      <c r="H2958" t="s">
        <v>92</v>
      </c>
      <c r="I2958" t="s">
        <v>355</v>
      </c>
      <c r="J2958" s="16">
        <v>6.0</v>
      </c>
      <c r="K2958" s="21">
        <v>-123.0</v>
      </c>
      <c r="L2958" s="21">
        <v>-156.0</v>
      </c>
      <c r="M2958" s="21">
        <v>-140.0</v>
      </c>
      <c r="N2958" s="18" t="s">
        <v>26</v>
      </c>
      <c r="O2958" s="13" t="s">
        <v>417</v>
      </c>
      <c r="P2958" s="5" t="s">
        <v>276</v>
      </c>
      <c r="Q2958" s="5" t="s">
        <v>276</v>
      </c>
      <c r="R2958" s="5" t="s">
        <v>57</v>
      </c>
      <c r="S2958" s="5" t="s">
        <v>37</v>
      </c>
      <c r="T2958" s="5" t="s">
        <v>37</v>
      </c>
      <c r="U2958" s="5" t="s">
        <v>26</v>
      </c>
    </row>
    <row r="2959" hidden="1">
      <c r="A2959" s="15" t="str">
        <f t="shared" ref="A2959:A2960" si="493">if(OR(G2959="Secondary Relay",G2959="Prime Relay",G2959="Citadel Class Relay"),F2959,join("",if(B2959="East Rim","E",if(B2959="South Rim","S",if(B2959="West Rim","W","N"))),C2959,D2959,":",E2959,if(F2959="S","",F2959)))</f>
        <v>W04:0</v>
      </c>
      <c r="B2959" s="15" t="s">
        <v>1352</v>
      </c>
      <c r="C2959" s="15">
        <v>0.0</v>
      </c>
      <c r="D2959" s="15">
        <v>4.0</v>
      </c>
      <c r="E2959" s="15">
        <v>0.0</v>
      </c>
      <c r="F2959" s="8" t="s">
        <v>302</v>
      </c>
      <c r="G2959" s="8" t="s">
        <v>303</v>
      </c>
      <c r="H2959" s="15" t="s">
        <v>278</v>
      </c>
      <c r="I2959" s="8" t="s">
        <v>582</v>
      </c>
      <c r="J2959" s="16"/>
      <c r="K2959" s="21"/>
      <c r="L2959" s="21"/>
      <c r="M2959" s="21"/>
      <c r="N2959" s="18"/>
      <c r="O2959" s="13"/>
      <c r="P2959" s="5" t="s">
        <v>276</v>
      </c>
      <c r="Q2959" s="5" t="s">
        <v>276</v>
      </c>
      <c r="R2959" s="5" t="s">
        <v>276</v>
      </c>
      <c r="S2959" s="5" t="s">
        <v>57</v>
      </c>
      <c r="T2959" s="5" t="s">
        <v>26</v>
      </c>
      <c r="U2959" s="5" t="s">
        <v>26</v>
      </c>
    </row>
    <row r="2960" hidden="1">
      <c r="A2960" s="15" t="str">
        <f t="shared" si="493"/>
        <v>W04 Secondary Relay</v>
      </c>
      <c r="B2960" s="15" t="s">
        <v>1352</v>
      </c>
      <c r="C2960" s="15">
        <v>0.0</v>
      </c>
      <c r="D2960" s="15">
        <v>4.0</v>
      </c>
      <c r="E2960" s="15">
        <v>0.0</v>
      </c>
      <c r="F2960" s="8" t="s">
        <v>1384</v>
      </c>
      <c r="G2960" s="8" t="s">
        <v>300</v>
      </c>
      <c r="J2960" s="16"/>
      <c r="K2960" s="21"/>
      <c r="L2960" s="21"/>
      <c r="M2960" s="21"/>
      <c r="N2960" s="18"/>
      <c r="O2960" s="13"/>
      <c r="P2960" s="15"/>
      <c r="Q2960" s="15"/>
      <c r="R2960" s="15"/>
      <c r="S2960" s="15"/>
      <c r="T2960" s="15"/>
      <c r="U2960" s="15"/>
    </row>
    <row r="2961" hidden="1">
      <c r="A2961" s="15" t="str">
        <f>if(OR(G2961="Secondary Relay",G2961="Prime Relay"),F2961,join("",if(B2961="East Rim","E",if(B2961="South Rim","S",if(B2961="West Rim","W","N"))),C2961,D2961,":",E2961,if(F2961="S","",F2961)))</f>
        <v>W04:1a</v>
      </c>
      <c r="B2961" s="15" t="s">
        <v>1352</v>
      </c>
      <c r="C2961" s="15">
        <v>0.0</v>
      </c>
      <c r="D2961" s="15">
        <v>4.0</v>
      </c>
      <c r="E2961" s="15">
        <v>1.0</v>
      </c>
      <c r="F2961" s="8" t="s">
        <v>6</v>
      </c>
      <c r="G2961" s="8" t="s">
        <v>23</v>
      </c>
      <c r="H2961" t="s">
        <v>288</v>
      </c>
      <c r="I2961" t="s">
        <v>402</v>
      </c>
      <c r="J2961" s="16">
        <v>0.0</v>
      </c>
      <c r="K2961" s="21">
        <v>1200.0</v>
      </c>
      <c r="L2961" s="21">
        <v>354.0</v>
      </c>
      <c r="M2961" s="21">
        <v>777.0</v>
      </c>
      <c r="N2961" s="18" t="s">
        <v>26</v>
      </c>
      <c r="O2961" s="13" t="s">
        <v>275</v>
      </c>
      <c r="P2961" s="5" t="s">
        <v>26</v>
      </c>
      <c r="Q2961" s="5" t="s">
        <v>57</v>
      </c>
      <c r="R2961" s="5" t="s">
        <v>311</v>
      </c>
      <c r="S2961" s="5" t="s">
        <v>37</v>
      </c>
      <c r="T2961" s="5" t="s">
        <v>26</v>
      </c>
      <c r="U2961" s="5" t="s">
        <v>26</v>
      </c>
    </row>
    <row r="2962" hidden="1">
      <c r="A2962" s="15" t="str">
        <f>if(OR(G2962="Secondary Relay",G2962="Prime Relay",G2962="Citadel Class Relay"),F2962,join("",if(B2962="East Rim","E",if(B2962="South Rim","S",if(B2962="West Rim","W","N"))),C2962,D2962,":",E2962,if(F2962="S","",F2962)))</f>
        <v>W04:1</v>
      </c>
      <c r="B2962" s="15" t="s">
        <v>1352</v>
      </c>
      <c r="C2962" s="15">
        <v>0.0</v>
      </c>
      <c r="D2962" s="15">
        <v>4.0</v>
      </c>
      <c r="E2962" s="15">
        <v>1.0</v>
      </c>
      <c r="F2962" s="8" t="s">
        <v>302</v>
      </c>
      <c r="G2962" s="8" t="s">
        <v>303</v>
      </c>
      <c r="H2962" s="15" t="s">
        <v>278</v>
      </c>
      <c r="I2962" s="8" t="s">
        <v>529</v>
      </c>
      <c r="J2962" s="16"/>
      <c r="K2962" s="21"/>
      <c r="L2962" s="21"/>
      <c r="M2962" s="21"/>
      <c r="N2962" s="18"/>
      <c r="O2962" s="13"/>
      <c r="P2962" s="5" t="s">
        <v>57</v>
      </c>
      <c r="Q2962" s="5" t="s">
        <v>57</v>
      </c>
      <c r="R2962" s="5" t="s">
        <v>26</v>
      </c>
      <c r="S2962" s="5" t="s">
        <v>311</v>
      </c>
      <c r="T2962" s="5" t="s">
        <v>37</v>
      </c>
      <c r="U2962" s="5" t="s">
        <v>47</v>
      </c>
    </row>
    <row r="2963" hidden="1">
      <c r="A2963" s="15" t="str">
        <f t="shared" ref="A2963:A2969" si="494">if(OR(G2963="Secondary Relay",G2963="Prime Relay"),F2963,join("",if(B2963="East Rim","E",if(B2963="South Rim","S",if(B2963="West Rim","W","N"))),C2963,D2963,":",E2963,if(F2963="S","",F2963)))</f>
        <v>W04:2a</v>
      </c>
      <c r="B2963" s="15" t="s">
        <v>1352</v>
      </c>
      <c r="C2963" s="15">
        <v>0.0</v>
      </c>
      <c r="D2963" s="15">
        <v>4.0</v>
      </c>
      <c r="E2963" s="15">
        <v>2.0</v>
      </c>
      <c r="F2963" s="8" t="s">
        <v>6</v>
      </c>
      <c r="G2963" s="8" t="s">
        <v>23</v>
      </c>
      <c r="H2963" t="s">
        <v>288</v>
      </c>
      <c r="I2963" t="s">
        <v>699</v>
      </c>
      <c r="J2963" s="16">
        <v>0.0</v>
      </c>
      <c r="K2963" s="21">
        <v>693.0</v>
      </c>
      <c r="L2963" s="21">
        <v>660.0</v>
      </c>
      <c r="M2963" s="21">
        <v>678.0</v>
      </c>
      <c r="N2963" s="18" t="s">
        <v>26</v>
      </c>
      <c r="O2963" s="13" t="s">
        <v>415</v>
      </c>
      <c r="P2963" s="5" t="s">
        <v>37</v>
      </c>
      <c r="Q2963" s="5" t="s">
        <v>57</v>
      </c>
      <c r="R2963" s="5" t="s">
        <v>276</v>
      </c>
      <c r="S2963" s="5" t="s">
        <v>37</v>
      </c>
      <c r="T2963" s="5" t="s">
        <v>47</v>
      </c>
      <c r="U2963" s="5" t="s">
        <v>37</v>
      </c>
    </row>
    <row r="2964" hidden="1">
      <c r="A2964" s="15" t="str">
        <f t="shared" si="494"/>
        <v>W04:2b</v>
      </c>
      <c r="B2964" s="15" t="s">
        <v>1352</v>
      </c>
      <c r="C2964" s="15">
        <v>0.0</v>
      </c>
      <c r="D2964" s="15">
        <v>4.0</v>
      </c>
      <c r="E2964" s="15">
        <v>2.0</v>
      </c>
      <c r="F2964" s="8" t="s">
        <v>7</v>
      </c>
      <c r="G2964" s="15" t="s">
        <v>22</v>
      </c>
      <c r="H2964" t="s">
        <v>91</v>
      </c>
      <c r="I2964" t="s">
        <v>986</v>
      </c>
      <c r="J2964" s="16">
        <v>22.0</v>
      </c>
      <c r="K2964" s="21">
        <v>-40.0</v>
      </c>
      <c r="L2964" s="21">
        <v>-64.0</v>
      </c>
      <c r="M2964" s="21">
        <v>-53.0</v>
      </c>
      <c r="N2964" s="18" t="s">
        <v>26</v>
      </c>
      <c r="O2964" s="13" t="s">
        <v>313</v>
      </c>
      <c r="P2964" s="5" t="s">
        <v>276</v>
      </c>
      <c r="Q2964" s="5" t="s">
        <v>57</v>
      </c>
      <c r="R2964" s="5" t="s">
        <v>47</v>
      </c>
      <c r="S2964" s="5" t="s">
        <v>57</v>
      </c>
      <c r="T2964" s="5" t="s">
        <v>26</v>
      </c>
      <c r="U2964" s="5" t="s">
        <v>26</v>
      </c>
    </row>
    <row r="2965" hidden="1">
      <c r="A2965" s="15" t="str">
        <f t="shared" si="494"/>
        <v>W04:2c</v>
      </c>
      <c r="B2965" s="15" t="s">
        <v>1352</v>
      </c>
      <c r="C2965" s="15">
        <v>0.0</v>
      </c>
      <c r="D2965" s="15">
        <v>4.0</v>
      </c>
      <c r="E2965" s="15">
        <v>2.0</v>
      </c>
      <c r="F2965" s="8" t="s">
        <v>8</v>
      </c>
      <c r="G2965" s="8" t="s">
        <v>23</v>
      </c>
      <c r="H2965" t="s">
        <v>92</v>
      </c>
      <c r="I2965" t="s">
        <v>737</v>
      </c>
      <c r="J2965" s="16">
        <v>0.0</v>
      </c>
      <c r="K2965" s="21">
        <v>-40.0</v>
      </c>
      <c r="L2965" s="21">
        <v>-51.0</v>
      </c>
      <c r="M2965" s="21">
        <v>-46.0</v>
      </c>
      <c r="N2965" s="18" t="s">
        <v>281</v>
      </c>
      <c r="O2965" s="13" t="s">
        <v>1385</v>
      </c>
      <c r="P2965" s="5" t="s">
        <v>47</v>
      </c>
      <c r="Q2965" s="5" t="s">
        <v>276</v>
      </c>
      <c r="R2965" s="5" t="s">
        <v>57</v>
      </c>
      <c r="S2965" s="5" t="s">
        <v>47</v>
      </c>
      <c r="T2965" s="5" t="s">
        <v>26</v>
      </c>
      <c r="U2965" s="5" t="s">
        <v>37</v>
      </c>
    </row>
    <row r="2966" hidden="1">
      <c r="A2966" s="15" t="str">
        <f t="shared" si="494"/>
        <v>W04:2d</v>
      </c>
      <c r="B2966" s="15" t="s">
        <v>1352</v>
      </c>
      <c r="C2966" s="15">
        <v>0.0</v>
      </c>
      <c r="D2966" s="15">
        <v>4.0</v>
      </c>
      <c r="E2966" s="15">
        <v>2.0</v>
      </c>
      <c r="F2966" s="8" t="s">
        <v>9</v>
      </c>
      <c r="G2966" s="8" t="s">
        <v>22</v>
      </c>
      <c r="H2966" t="s">
        <v>91</v>
      </c>
      <c r="I2966" t="s">
        <v>1386</v>
      </c>
      <c r="J2966" s="16">
        <v>18.0</v>
      </c>
      <c r="K2966" s="21">
        <v>-93.0</v>
      </c>
      <c r="L2966" s="21">
        <v>-126.0</v>
      </c>
      <c r="M2966" s="21">
        <v>-111.0</v>
      </c>
      <c r="N2966" s="18" t="s">
        <v>26</v>
      </c>
      <c r="O2966" s="13" t="s">
        <v>323</v>
      </c>
      <c r="P2966" s="5" t="s">
        <v>57</v>
      </c>
      <c r="Q2966" s="5" t="s">
        <v>57</v>
      </c>
      <c r="R2966" s="5" t="s">
        <v>47</v>
      </c>
      <c r="S2966" s="5" t="s">
        <v>311</v>
      </c>
      <c r="T2966" s="5" t="s">
        <v>37</v>
      </c>
      <c r="U2966" s="5" t="s">
        <v>26</v>
      </c>
    </row>
    <row r="2967" hidden="1">
      <c r="A2967" s="15" t="str">
        <f t="shared" si="494"/>
        <v>W04:2e</v>
      </c>
      <c r="B2967" s="15" t="s">
        <v>1352</v>
      </c>
      <c r="C2967" s="15">
        <v>0.0</v>
      </c>
      <c r="D2967" s="15">
        <v>4.0</v>
      </c>
      <c r="E2967" s="15">
        <v>2.0</v>
      </c>
      <c r="F2967" s="8" t="s">
        <v>10</v>
      </c>
      <c r="G2967" s="8" t="s">
        <v>22</v>
      </c>
      <c r="H2967" t="s">
        <v>93</v>
      </c>
      <c r="I2967" t="s">
        <v>645</v>
      </c>
      <c r="J2967" s="16">
        <v>18.0</v>
      </c>
      <c r="K2967" s="21">
        <v>-95.0</v>
      </c>
      <c r="L2967" s="21">
        <v>-129.0</v>
      </c>
      <c r="M2967" s="21">
        <v>-113.0</v>
      </c>
      <c r="N2967" s="18" t="s">
        <v>26</v>
      </c>
      <c r="O2967" s="13" t="s">
        <v>329</v>
      </c>
      <c r="P2967" s="5" t="s">
        <v>57</v>
      </c>
      <c r="Q2967" s="5" t="s">
        <v>57</v>
      </c>
      <c r="R2967" s="5" t="s">
        <v>57</v>
      </c>
      <c r="S2967" s="5" t="s">
        <v>311</v>
      </c>
      <c r="T2967" s="5" t="s">
        <v>37</v>
      </c>
      <c r="U2967" s="5" t="s">
        <v>26</v>
      </c>
    </row>
    <row r="2968" hidden="1">
      <c r="A2968" s="15" t="str">
        <f t="shared" si="494"/>
        <v>W04:2f</v>
      </c>
      <c r="B2968" s="15" t="s">
        <v>1352</v>
      </c>
      <c r="C2968" s="15">
        <v>0.0</v>
      </c>
      <c r="D2968" s="15">
        <v>4.0</v>
      </c>
      <c r="E2968" s="15">
        <v>2.0</v>
      </c>
      <c r="F2968" s="8" t="s">
        <v>11</v>
      </c>
      <c r="G2968" s="8" t="s">
        <v>22</v>
      </c>
      <c r="H2968" t="s">
        <v>89</v>
      </c>
      <c r="I2968" t="s">
        <v>442</v>
      </c>
      <c r="J2968" s="16">
        <v>7.0</v>
      </c>
      <c r="K2968" s="21">
        <v>-102.0</v>
      </c>
      <c r="L2968" s="21">
        <v>-146.0</v>
      </c>
      <c r="M2968" s="21">
        <v>-124.0</v>
      </c>
      <c r="N2968" s="18" t="s">
        <v>26</v>
      </c>
      <c r="O2968" s="13" t="s">
        <v>275</v>
      </c>
      <c r="P2968" s="5" t="s">
        <v>276</v>
      </c>
      <c r="Q2968" s="5" t="s">
        <v>57</v>
      </c>
      <c r="R2968" s="5" t="s">
        <v>57</v>
      </c>
      <c r="S2968" s="5" t="s">
        <v>57</v>
      </c>
      <c r="T2968" s="5" t="s">
        <v>26</v>
      </c>
      <c r="U2968" s="5" t="s">
        <v>37</v>
      </c>
    </row>
    <row r="2969" hidden="1">
      <c r="A2969" s="15" t="str">
        <f t="shared" si="494"/>
        <v>W04:2g</v>
      </c>
      <c r="B2969" s="15" t="s">
        <v>1352</v>
      </c>
      <c r="C2969" s="15">
        <v>0.0</v>
      </c>
      <c r="D2969" s="15">
        <v>4.0</v>
      </c>
      <c r="E2969" s="15">
        <v>2.0</v>
      </c>
      <c r="F2969" s="8" t="s">
        <v>12</v>
      </c>
      <c r="G2969" s="8" t="s">
        <v>22</v>
      </c>
      <c r="H2969" t="s">
        <v>91</v>
      </c>
      <c r="I2969" t="s">
        <v>1387</v>
      </c>
      <c r="J2969" s="16">
        <v>21.0</v>
      </c>
      <c r="K2969" s="21">
        <v>-136.0</v>
      </c>
      <c r="L2969" s="21">
        <v>-195.0</v>
      </c>
      <c r="M2969" s="21">
        <v>-168.0</v>
      </c>
      <c r="N2969" s="18" t="s">
        <v>26</v>
      </c>
      <c r="O2969" s="13" t="s">
        <v>323</v>
      </c>
      <c r="P2969" s="5" t="s">
        <v>57</v>
      </c>
      <c r="Q2969" s="5" t="s">
        <v>57</v>
      </c>
      <c r="R2969" s="5" t="s">
        <v>47</v>
      </c>
      <c r="S2969" s="5" t="s">
        <v>276</v>
      </c>
      <c r="T2969" s="5" t="s">
        <v>26</v>
      </c>
      <c r="U2969" s="5" t="s">
        <v>26</v>
      </c>
    </row>
    <row r="2970" hidden="1">
      <c r="A2970" s="15" t="str">
        <f>if(OR(G2970="Secondary Relay",G2970="Prime Relay",G2970="Citadel Class Relay"),F2970,join("",if(B2970="East Rim","E",if(B2970="South Rim","S",if(B2970="West Rim","W","N"))),C2970,D2970,":",E2970,if(F2970="S","",F2970)))</f>
        <v>W04:2</v>
      </c>
      <c r="B2970" s="15" t="s">
        <v>1352</v>
      </c>
      <c r="C2970" s="15">
        <v>0.0</v>
      </c>
      <c r="D2970" s="15">
        <v>4.0</v>
      </c>
      <c r="E2970" s="15">
        <v>2.0</v>
      </c>
      <c r="F2970" s="8" t="s">
        <v>302</v>
      </c>
      <c r="G2970" s="8" t="s">
        <v>303</v>
      </c>
      <c r="H2970" s="15" t="s">
        <v>278</v>
      </c>
      <c r="I2970" s="8" t="s">
        <v>470</v>
      </c>
      <c r="J2970" s="16"/>
      <c r="K2970" s="21"/>
      <c r="L2970" s="21"/>
      <c r="M2970" s="21"/>
      <c r="N2970" s="18"/>
      <c r="O2970" s="13"/>
      <c r="P2970" s="5" t="s">
        <v>57</v>
      </c>
      <c r="Q2970" s="5" t="s">
        <v>57</v>
      </c>
      <c r="R2970" s="5" t="s">
        <v>276</v>
      </c>
      <c r="S2970" s="5" t="s">
        <v>57</v>
      </c>
      <c r="T2970" s="5" t="s">
        <v>37</v>
      </c>
      <c r="U2970" s="5" t="s">
        <v>26</v>
      </c>
    </row>
    <row r="2971" hidden="1">
      <c r="A2971" s="15" t="str">
        <f t="shared" ref="A2971:A2975" si="495">if(OR(G2971="Secondary Relay",G2971="Prime Relay"),F2971,join("",if(B2971="East Rim","E",if(B2971="South Rim","S",if(B2971="West Rim","W","N"))),C2971,D2971,":",E2971,if(F2971="S","",F2971)))</f>
        <v>W04:3a</v>
      </c>
      <c r="B2971" s="15" t="s">
        <v>1352</v>
      </c>
      <c r="C2971" s="15">
        <v>0.0</v>
      </c>
      <c r="D2971" s="15">
        <v>4.0</v>
      </c>
      <c r="E2971" s="15">
        <v>3.0</v>
      </c>
      <c r="F2971" s="8" t="s">
        <v>6</v>
      </c>
      <c r="G2971" s="15" t="s">
        <v>23</v>
      </c>
      <c r="H2971" t="s">
        <v>87</v>
      </c>
      <c r="I2971" t="s">
        <v>309</v>
      </c>
      <c r="J2971" s="16">
        <v>2.0</v>
      </c>
      <c r="K2971" s="21">
        <v>98.0</v>
      </c>
      <c r="L2971" s="21">
        <v>45.0</v>
      </c>
      <c r="M2971" s="21">
        <v>73.0</v>
      </c>
      <c r="N2971" s="18">
        <v>0.64</v>
      </c>
      <c r="O2971" s="13" t="s">
        <v>389</v>
      </c>
      <c r="P2971" s="5" t="s">
        <v>57</v>
      </c>
      <c r="Q2971" s="5" t="s">
        <v>37</v>
      </c>
      <c r="R2971" s="5" t="s">
        <v>276</v>
      </c>
      <c r="S2971" s="5" t="s">
        <v>26</v>
      </c>
      <c r="T2971" s="5" t="s">
        <v>57</v>
      </c>
      <c r="U2971" s="5" t="s">
        <v>37</v>
      </c>
    </row>
    <row r="2972" hidden="1">
      <c r="A2972" s="15" t="str">
        <f t="shared" si="495"/>
        <v>W04:3b</v>
      </c>
      <c r="B2972" s="15" t="s">
        <v>1352</v>
      </c>
      <c r="C2972" s="15">
        <v>0.0</v>
      </c>
      <c r="D2972" s="15">
        <v>4.0</v>
      </c>
      <c r="E2972" s="15">
        <v>3.0</v>
      </c>
      <c r="F2972" s="8" t="s">
        <v>7</v>
      </c>
      <c r="G2972" s="8" t="s">
        <v>22</v>
      </c>
      <c r="H2972" t="s">
        <v>92</v>
      </c>
      <c r="I2972" t="s">
        <v>328</v>
      </c>
      <c r="J2972" s="16">
        <v>1.0</v>
      </c>
      <c r="K2972" s="21">
        <v>-96.0</v>
      </c>
      <c r="L2972" s="21">
        <v>-109.0</v>
      </c>
      <c r="M2972" s="21">
        <v>-104.0</v>
      </c>
      <c r="N2972" s="18" t="s">
        <v>26</v>
      </c>
      <c r="O2972" s="13" t="s">
        <v>417</v>
      </c>
      <c r="P2972" s="5" t="s">
        <v>57</v>
      </c>
      <c r="Q2972" s="5" t="s">
        <v>47</v>
      </c>
      <c r="R2972" s="5" t="s">
        <v>47</v>
      </c>
      <c r="S2972" s="5" t="s">
        <v>26</v>
      </c>
      <c r="T2972" s="5" t="s">
        <v>26</v>
      </c>
      <c r="U2972" s="5" t="s">
        <v>26</v>
      </c>
    </row>
    <row r="2973" hidden="1">
      <c r="A2973" s="15" t="str">
        <f t="shared" si="495"/>
        <v>W04:3c</v>
      </c>
      <c r="B2973" s="15" t="s">
        <v>1352</v>
      </c>
      <c r="C2973" s="15">
        <v>0.0</v>
      </c>
      <c r="D2973" s="15">
        <v>4.0</v>
      </c>
      <c r="E2973" s="15">
        <v>3.0</v>
      </c>
      <c r="F2973" s="8" t="s">
        <v>8</v>
      </c>
      <c r="G2973" s="8" t="s">
        <v>22</v>
      </c>
      <c r="H2973" t="s">
        <v>93</v>
      </c>
      <c r="I2973" t="s">
        <v>1034</v>
      </c>
      <c r="J2973" s="16">
        <v>16.0</v>
      </c>
      <c r="K2973" s="21">
        <v>-99.0</v>
      </c>
      <c r="L2973" s="21">
        <v>-139.0</v>
      </c>
      <c r="M2973" s="21">
        <v>-118.0</v>
      </c>
      <c r="N2973" s="18" t="s">
        <v>26</v>
      </c>
      <c r="O2973" s="13" t="s">
        <v>284</v>
      </c>
      <c r="P2973" s="5" t="s">
        <v>57</v>
      </c>
      <c r="Q2973" s="5" t="s">
        <v>311</v>
      </c>
      <c r="R2973" s="5" t="s">
        <v>57</v>
      </c>
      <c r="S2973" s="5" t="s">
        <v>47</v>
      </c>
      <c r="T2973" s="5" t="s">
        <v>37</v>
      </c>
      <c r="U2973" s="5" t="s">
        <v>26</v>
      </c>
    </row>
    <row r="2974" hidden="1">
      <c r="A2974" s="15" t="str">
        <f t="shared" si="495"/>
        <v>W04:3d</v>
      </c>
      <c r="B2974" s="15" t="s">
        <v>1352</v>
      </c>
      <c r="C2974" s="15">
        <v>0.0</v>
      </c>
      <c r="D2974" s="15">
        <v>4.0</v>
      </c>
      <c r="E2974" s="15">
        <v>3.0</v>
      </c>
      <c r="F2974" s="8" t="s">
        <v>9</v>
      </c>
      <c r="G2974" s="15" t="s">
        <v>23</v>
      </c>
      <c r="H2974" t="s">
        <v>92</v>
      </c>
      <c r="I2974" t="s">
        <v>551</v>
      </c>
      <c r="J2974" s="16">
        <v>0.0</v>
      </c>
      <c r="K2974" s="21">
        <v>-231.0</v>
      </c>
      <c r="L2974" s="21">
        <v>-248.0</v>
      </c>
      <c r="M2974" s="21">
        <v>-241.0</v>
      </c>
      <c r="N2974" s="18" t="s">
        <v>281</v>
      </c>
      <c r="O2974" s="13" t="s">
        <v>417</v>
      </c>
      <c r="P2974" s="5" t="s">
        <v>57</v>
      </c>
      <c r="Q2974" s="5" t="s">
        <v>57</v>
      </c>
      <c r="R2974" s="5" t="s">
        <v>26</v>
      </c>
      <c r="S2974" s="5" t="s">
        <v>57</v>
      </c>
      <c r="T2974" s="5" t="s">
        <v>276</v>
      </c>
      <c r="U2974" s="5" t="s">
        <v>57</v>
      </c>
    </row>
    <row r="2975" hidden="1">
      <c r="A2975" s="15" t="str">
        <f t="shared" si="495"/>
        <v>W04:3e</v>
      </c>
      <c r="B2975" s="15" t="s">
        <v>1352</v>
      </c>
      <c r="C2975" s="15">
        <v>0.0</v>
      </c>
      <c r="D2975" s="15">
        <v>4.0</v>
      </c>
      <c r="E2975" s="15">
        <v>3.0</v>
      </c>
      <c r="F2975" s="8" t="s">
        <v>10</v>
      </c>
      <c r="G2975" s="8" t="s">
        <v>22</v>
      </c>
      <c r="H2975" t="s">
        <v>89</v>
      </c>
      <c r="I2975" t="s">
        <v>416</v>
      </c>
      <c r="J2975" s="16">
        <v>7.0</v>
      </c>
      <c r="K2975" s="21">
        <v>-241.0</v>
      </c>
      <c r="L2975" s="21">
        <v>-244.0</v>
      </c>
      <c r="M2975" s="21">
        <v>-241.0</v>
      </c>
      <c r="N2975" s="18" t="s">
        <v>26</v>
      </c>
      <c r="O2975" s="13" t="s">
        <v>315</v>
      </c>
      <c r="P2975" s="5" t="s">
        <v>47</v>
      </c>
      <c r="Q2975" s="5" t="s">
        <v>311</v>
      </c>
      <c r="R2975" s="5" t="s">
        <v>57</v>
      </c>
      <c r="S2975" s="5" t="s">
        <v>26</v>
      </c>
      <c r="T2975" s="5" t="s">
        <v>37</v>
      </c>
      <c r="U2975" s="5" t="s">
        <v>26</v>
      </c>
    </row>
    <row r="2976" hidden="1">
      <c r="A2976" s="15" t="str">
        <f>if(OR(G2976="Secondary Relay",G2976="Prime Relay",G2976="Citadel Class Relay"),F2976,join("",if(B2976="East Rim","E",if(B2976="South Rim","S",if(B2976="West Rim","W","N"))),C2976,D2976,":",E2976,if(F2976="S","",F2976)))</f>
        <v>W04:3</v>
      </c>
      <c r="B2976" s="15" t="s">
        <v>1352</v>
      </c>
      <c r="C2976" s="15">
        <v>0.0</v>
      </c>
      <c r="D2976" s="15">
        <v>4.0</v>
      </c>
      <c r="E2976" s="15">
        <v>3.0</v>
      </c>
      <c r="F2976" s="8" t="s">
        <v>302</v>
      </c>
      <c r="G2976" s="8" t="s">
        <v>303</v>
      </c>
      <c r="H2976" s="15" t="s">
        <v>278</v>
      </c>
      <c r="I2976" s="8" t="s">
        <v>358</v>
      </c>
      <c r="J2976" s="16"/>
      <c r="K2976" s="21"/>
      <c r="L2976" s="21"/>
      <c r="M2976" s="21"/>
      <c r="N2976" s="18"/>
      <c r="O2976" s="13"/>
      <c r="P2976" s="5" t="s">
        <v>37</v>
      </c>
      <c r="Q2976" s="5" t="s">
        <v>276</v>
      </c>
      <c r="R2976" s="5" t="s">
        <v>276</v>
      </c>
      <c r="S2976" s="5" t="s">
        <v>311</v>
      </c>
      <c r="T2976" s="5" t="s">
        <v>37</v>
      </c>
      <c r="U2976" s="5" t="s">
        <v>26</v>
      </c>
    </row>
    <row r="2977" hidden="1">
      <c r="A2977" s="15" t="str">
        <f>if(OR(G2977="Secondary Relay",G2977="Prime Relay"),F2977,join("",if(B2977="East Rim","E",if(B2977="South Rim","S",if(B2977="West Rim","W","N"))),C2977,D2977,":",E2977,if(F2977="S","",F2977)))</f>
        <v>W04:4a</v>
      </c>
      <c r="B2977" s="15" t="s">
        <v>1352</v>
      </c>
      <c r="C2977" s="15">
        <v>0.0</v>
      </c>
      <c r="D2977" s="15">
        <v>4.0</v>
      </c>
      <c r="E2977" s="15">
        <v>4.0</v>
      </c>
      <c r="F2977" s="8" t="s">
        <v>6</v>
      </c>
      <c r="G2977" s="15" t="s">
        <v>23</v>
      </c>
      <c r="H2977" t="s">
        <v>288</v>
      </c>
      <c r="I2977" t="s">
        <v>760</v>
      </c>
      <c r="J2977" s="16">
        <v>0.0</v>
      </c>
      <c r="K2977" s="21">
        <v>512.0</v>
      </c>
      <c r="L2977" s="21">
        <v>460.0</v>
      </c>
      <c r="M2977" s="21">
        <v>487.0</v>
      </c>
      <c r="N2977" s="18" t="s">
        <v>26</v>
      </c>
      <c r="O2977" s="13" t="s">
        <v>275</v>
      </c>
      <c r="P2977" s="5" t="s">
        <v>57</v>
      </c>
      <c r="Q2977" s="5" t="s">
        <v>276</v>
      </c>
      <c r="R2977" s="5" t="s">
        <v>57</v>
      </c>
      <c r="S2977" s="5" t="s">
        <v>37</v>
      </c>
      <c r="T2977" s="5" t="s">
        <v>37</v>
      </c>
      <c r="U2977" s="5" t="s">
        <v>26</v>
      </c>
    </row>
    <row r="2978" hidden="1">
      <c r="A2978" s="15" t="str">
        <f>if(OR(G2978="Secondary Relay",G2978="Prime Relay",G2978="Citadel Class Relay"),F2978,join("",if(B2978="East Rim","E",if(B2978="South Rim","S",if(B2978="West Rim","W","N"))),C2978,D2978,":",E2978,if(F2978="S","",F2978)))</f>
        <v>W04:4</v>
      </c>
      <c r="B2978" s="15" t="s">
        <v>1352</v>
      </c>
      <c r="C2978" s="15">
        <v>0.0</v>
      </c>
      <c r="D2978" s="15">
        <v>4.0</v>
      </c>
      <c r="E2978" s="15">
        <v>4.0</v>
      </c>
      <c r="F2978" s="8" t="s">
        <v>302</v>
      </c>
      <c r="G2978" s="8" t="s">
        <v>303</v>
      </c>
      <c r="H2978" s="15" t="s">
        <v>278</v>
      </c>
      <c r="I2978" s="8" t="s">
        <v>358</v>
      </c>
      <c r="J2978" s="16"/>
      <c r="K2978" s="21"/>
      <c r="L2978" s="21"/>
      <c r="M2978" s="21"/>
      <c r="N2978" s="18"/>
      <c r="O2978" s="13"/>
      <c r="P2978" s="5" t="s">
        <v>26</v>
      </c>
      <c r="Q2978" s="5" t="s">
        <v>276</v>
      </c>
      <c r="R2978" s="5" t="s">
        <v>37</v>
      </c>
      <c r="S2978" s="5" t="s">
        <v>47</v>
      </c>
      <c r="T2978" s="5" t="s">
        <v>311</v>
      </c>
      <c r="U2978" s="5" t="s">
        <v>26</v>
      </c>
    </row>
    <row r="2979" hidden="1">
      <c r="A2979" s="15" t="str">
        <f t="shared" ref="A2979:A2982" si="496">if(OR(G2979="Secondary Relay",G2979="Prime Relay"),F2979,join("",if(B2979="East Rim","E",if(B2979="South Rim","S",if(B2979="West Rim","W","N"))),C2979,D2979,":",E2979,if(F2979="S","",F2979)))</f>
        <v>W04:5a</v>
      </c>
      <c r="B2979" s="15" t="s">
        <v>1352</v>
      </c>
      <c r="C2979" s="15">
        <v>0.0</v>
      </c>
      <c r="D2979" s="15">
        <v>4.0</v>
      </c>
      <c r="E2979" s="15">
        <v>5.0</v>
      </c>
      <c r="F2979" s="8" t="s">
        <v>6</v>
      </c>
      <c r="G2979" s="15" t="s">
        <v>23</v>
      </c>
      <c r="H2979" t="s">
        <v>288</v>
      </c>
      <c r="I2979" t="s">
        <v>1018</v>
      </c>
      <c r="J2979" s="16">
        <v>1.0</v>
      </c>
      <c r="K2979" s="21">
        <v>1198.0</v>
      </c>
      <c r="L2979" s="21">
        <v>1167.0</v>
      </c>
      <c r="M2979" s="21">
        <v>1181.0</v>
      </c>
      <c r="N2979" s="18" t="s">
        <v>26</v>
      </c>
      <c r="O2979" s="13" t="s">
        <v>351</v>
      </c>
      <c r="P2979" s="5" t="s">
        <v>57</v>
      </c>
      <c r="Q2979" s="5" t="s">
        <v>276</v>
      </c>
      <c r="R2979" s="5" t="s">
        <v>57</v>
      </c>
      <c r="S2979" s="5" t="s">
        <v>57</v>
      </c>
      <c r="T2979" s="5" t="s">
        <v>26</v>
      </c>
      <c r="U2979" s="5" t="s">
        <v>26</v>
      </c>
    </row>
    <row r="2980" hidden="1">
      <c r="A2980" s="15" t="str">
        <f t="shared" si="496"/>
        <v>W04:5b</v>
      </c>
      <c r="B2980" s="15" t="s">
        <v>1352</v>
      </c>
      <c r="C2980" s="15">
        <v>0.0</v>
      </c>
      <c r="D2980" s="15">
        <v>4.0</v>
      </c>
      <c r="E2980" s="15">
        <v>5.0</v>
      </c>
      <c r="F2980" s="8" t="s">
        <v>7</v>
      </c>
      <c r="G2980" s="8" t="s">
        <v>23</v>
      </c>
      <c r="H2980" t="s">
        <v>278</v>
      </c>
      <c r="I2980" t="s">
        <v>689</v>
      </c>
      <c r="J2980" s="16">
        <v>0.0</v>
      </c>
      <c r="K2980" s="21">
        <v>76.0</v>
      </c>
      <c r="L2980" s="21">
        <v>-90.0</v>
      </c>
      <c r="M2980" s="21">
        <v>-8.0</v>
      </c>
      <c r="N2980" s="18" t="s">
        <v>26</v>
      </c>
      <c r="O2980" s="13" t="s">
        <v>417</v>
      </c>
      <c r="P2980" s="5" t="s">
        <v>57</v>
      </c>
      <c r="Q2980" s="5" t="s">
        <v>311</v>
      </c>
      <c r="R2980" s="5" t="s">
        <v>276</v>
      </c>
      <c r="S2980" s="5" t="s">
        <v>57</v>
      </c>
      <c r="T2980" s="5" t="s">
        <v>37</v>
      </c>
      <c r="U2980" s="5" t="s">
        <v>26</v>
      </c>
    </row>
    <row r="2981" hidden="1">
      <c r="A2981" s="15" t="str">
        <f t="shared" si="496"/>
        <v>W04:5c</v>
      </c>
      <c r="B2981" s="15" t="s">
        <v>1352</v>
      </c>
      <c r="C2981" s="15">
        <v>0.0</v>
      </c>
      <c r="D2981" s="15">
        <v>4.0</v>
      </c>
      <c r="E2981" s="15">
        <v>5.0</v>
      </c>
      <c r="F2981" s="8" t="s">
        <v>8</v>
      </c>
      <c r="G2981" s="8" t="s">
        <v>23</v>
      </c>
      <c r="H2981" t="s">
        <v>92</v>
      </c>
      <c r="I2981" t="s">
        <v>331</v>
      </c>
      <c r="J2981" s="16">
        <v>0.0</v>
      </c>
      <c r="K2981" s="21">
        <v>-53.0</v>
      </c>
      <c r="L2981" s="21">
        <v>-71.0</v>
      </c>
      <c r="M2981" s="21">
        <v>-61.0</v>
      </c>
      <c r="N2981" s="18" t="s">
        <v>281</v>
      </c>
      <c r="O2981" s="13" t="s">
        <v>415</v>
      </c>
      <c r="P2981" s="5" t="s">
        <v>57</v>
      </c>
      <c r="Q2981" s="5" t="s">
        <v>57</v>
      </c>
      <c r="R2981" s="5" t="s">
        <v>276</v>
      </c>
      <c r="S2981" s="5" t="s">
        <v>47</v>
      </c>
      <c r="T2981" s="5" t="s">
        <v>47</v>
      </c>
      <c r="U2981" s="5" t="s">
        <v>26</v>
      </c>
    </row>
    <row r="2982" hidden="1">
      <c r="A2982" s="15" t="str">
        <f t="shared" si="496"/>
        <v>W04:5d</v>
      </c>
      <c r="B2982" s="15" t="s">
        <v>1352</v>
      </c>
      <c r="C2982" s="15">
        <v>0.0</v>
      </c>
      <c r="D2982" s="15">
        <v>4.0</v>
      </c>
      <c r="E2982" s="15">
        <v>5.0</v>
      </c>
      <c r="F2982" s="8" t="s">
        <v>9</v>
      </c>
      <c r="G2982" s="8" t="s">
        <v>22</v>
      </c>
      <c r="H2982" t="s">
        <v>91</v>
      </c>
      <c r="I2982" t="s">
        <v>1388</v>
      </c>
      <c r="J2982" s="16">
        <v>7.0</v>
      </c>
      <c r="K2982" s="21">
        <v>-124.0</v>
      </c>
      <c r="L2982" s="21">
        <v>-135.0</v>
      </c>
      <c r="M2982" s="21">
        <v>-130.0</v>
      </c>
      <c r="N2982" s="18" t="s">
        <v>26</v>
      </c>
      <c r="O2982" s="13" t="s">
        <v>275</v>
      </c>
      <c r="P2982" s="5" t="s">
        <v>311</v>
      </c>
      <c r="Q2982" s="5" t="s">
        <v>276</v>
      </c>
      <c r="R2982" s="5" t="s">
        <v>57</v>
      </c>
      <c r="S2982" s="5" t="s">
        <v>37</v>
      </c>
      <c r="T2982" s="5" t="s">
        <v>26</v>
      </c>
      <c r="U2982" s="5" t="s">
        <v>26</v>
      </c>
    </row>
    <row r="2983" hidden="1">
      <c r="A2983" s="15" t="str">
        <f>if(OR(G2983="Secondary Relay",G2983="Prime Relay",G2983="Citadel Class Relay"),F2983,join("",if(B2983="East Rim","E",if(B2983="South Rim","S",if(B2983="West Rim","W","N"))),C2983,D2983,":",E2983,if(F2983="S","",F2983)))</f>
        <v>W04:5</v>
      </c>
      <c r="B2983" s="15" t="s">
        <v>1352</v>
      </c>
      <c r="C2983" s="15">
        <v>0.0</v>
      </c>
      <c r="D2983" s="15">
        <v>4.0</v>
      </c>
      <c r="E2983" s="15">
        <v>5.0</v>
      </c>
      <c r="F2983" s="8" t="s">
        <v>302</v>
      </c>
      <c r="G2983" s="8" t="s">
        <v>303</v>
      </c>
      <c r="H2983" s="15" t="s">
        <v>278</v>
      </c>
      <c r="I2983" s="8" t="s">
        <v>420</v>
      </c>
      <c r="J2983" s="16"/>
      <c r="K2983" s="21"/>
      <c r="L2983" s="21"/>
      <c r="M2983" s="21"/>
      <c r="N2983" s="18"/>
      <c r="O2983" s="13"/>
      <c r="P2983" s="5" t="s">
        <v>37</v>
      </c>
      <c r="Q2983" s="5" t="s">
        <v>47</v>
      </c>
      <c r="R2983" s="5" t="s">
        <v>47</v>
      </c>
      <c r="S2983" s="5" t="s">
        <v>26</v>
      </c>
      <c r="T2983" s="5" t="s">
        <v>57</v>
      </c>
      <c r="U2983" s="5" t="s">
        <v>26</v>
      </c>
    </row>
    <row r="2984" hidden="1">
      <c r="A2984" s="15" t="str">
        <f t="shared" ref="A2984:A2990" si="497">if(OR(G2984="Secondary Relay",G2984="Prime Relay"),F2984,join("",if(B2984="East Rim","E",if(B2984="South Rim","S",if(B2984="West Rim","W","N"))),C2984,D2984,":",E2984,if(F2984="S","",F2984)))</f>
        <v>W04:6a</v>
      </c>
      <c r="B2984" s="15" t="s">
        <v>1352</v>
      </c>
      <c r="C2984" s="15">
        <v>0.0</v>
      </c>
      <c r="D2984" s="15">
        <v>4.0</v>
      </c>
      <c r="E2984" s="15">
        <v>6.0</v>
      </c>
      <c r="F2984" s="8" t="s">
        <v>6</v>
      </c>
      <c r="G2984" s="8" t="s">
        <v>23</v>
      </c>
      <c r="H2984" t="s">
        <v>291</v>
      </c>
      <c r="I2984" t="s">
        <v>646</v>
      </c>
      <c r="J2984" s="16">
        <v>0.0</v>
      </c>
      <c r="K2984" s="21">
        <v>973.0</v>
      </c>
      <c r="L2984" s="21">
        <v>92.0</v>
      </c>
      <c r="M2984" s="21">
        <v>535.0</v>
      </c>
      <c r="N2984" s="18" t="s">
        <v>26</v>
      </c>
      <c r="O2984" s="13" t="s">
        <v>1070</v>
      </c>
      <c r="P2984" s="5" t="s">
        <v>37</v>
      </c>
      <c r="Q2984" s="5" t="s">
        <v>311</v>
      </c>
      <c r="R2984" s="5" t="s">
        <v>311</v>
      </c>
      <c r="S2984" s="5" t="s">
        <v>37</v>
      </c>
      <c r="T2984" s="5" t="s">
        <v>26</v>
      </c>
      <c r="U2984" s="5" t="s">
        <v>26</v>
      </c>
    </row>
    <row r="2985" hidden="1">
      <c r="A2985" s="15" t="str">
        <f t="shared" si="497"/>
        <v>W04:6b</v>
      </c>
      <c r="B2985" s="15" t="s">
        <v>1352</v>
      </c>
      <c r="C2985" s="15">
        <v>0.0</v>
      </c>
      <c r="D2985" s="15">
        <v>4.0</v>
      </c>
      <c r="E2985" s="15">
        <v>6.0</v>
      </c>
      <c r="F2985" s="8" t="s">
        <v>7</v>
      </c>
      <c r="G2985" s="8" t="s">
        <v>23</v>
      </c>
      <c r="H2985" t="s">
        <v>288</v>
      </c>
      <c r="I2985" t="s">
        <v>583</v>
      </c>
      <c r="J2985" s="16">
        <v>1.0</v>
      </c>
      <c r="K2985" s="21">
        <v>617.0</v>
      </c>
      <c r="L2985" s="21">
        <v>545.0</v>
      </c>
      <c r="M2985" s="21">
        <v>582.0</v>
      </c>
      <c r="N2985" s="18" t="s">
        <v>26</v>
      </c>
      <c r="O2985" s="13" t="s">
        <v>293</v>
      </c>
      <c r="P2985" s="5" t="s">
        <v>311</v>
      </c>
      <c r="Q2985" s="5" t="s">
        <v>276</v>
      </c>
      <c r="R2985" s="5" t="s">
        <v>57</v>
      </c>
      <c r="S2985" s="5" t="s">
        <v>37</v>
      </c>
      <c r="T2985" s="5" t="s">
        <v>47</v>
      </c>
      <c r="U2985" s="5" t="s">
        <v>26</v>
      </c>
    </row>
    <row r="2986" hidden="1">
      <c r="A2986" s="15" t="str">
        <f t="shared" si="497"/>
        <v>W04:6c</v>
      </c>
      <c r="B2986" s="15" t="s">
        <v>1352</v>
      </c>
      <c r="C2986" s="15">
        <v>0.0</v>
      </c>
      <c r="D2986" s="15">
        <v>4.0</v>
      </c>
      <c r="E2986" s="15">
        <v>6.0</v>
      </c>
      <c r="F2986" s="8" t="s">
        <v>8</v>
      </c>
      <c r="G2986" s="8" t="s">
        <v>23</v>
      </c>
      <c r="H2986" t="s">
        <v>278</v>
      </c>
      <c r="I2986" t="s">
        <v>699</v>
      </c>
      <c r="J2986" s="16">
        <v>2.0</v>
      </c>
      <c r="K2986" s="21">
        <v>167.0</v>
      </c>
      <c r="L2986" s="21">
        <v>-151.0</v>
      </c>
      <c r="M2986" s="21">
        <v>6.0</v>
      </c>
      <c r="N2986" s="18" t="s">
        <v>26</v>
      </c>
      <c r="O2986" s="13" t="s">
        <v>1389</v>
      </c>
      <c r="P2986" s="5" t="s">
        <v>37</v>
      </c>
      <c r="Q2986" s="5" t="s">
        <v>57</v>
      </c>
      <c r="R2986" s="5" t="s">
        <v>276</v>
      </c>
      <c r="S2986" s="5" t="s">
        <v>26</v>
      </c>
      <c r="T2986" s="5" t="s">
        <v>47</v>
      </c>
      <c r="U2986" s="5" t="s">
        <v>26</v>
      </c>
    </row>
    <row r="2987" hidden="1">
      <c r="A2987" s="15" t="str">
        <f t="shared" si="497"/>
        <v>W04:6d</v>
      </c>
      <c r="B2987" s="15" t="s">
        <v>1352</v>
      </c>
      <c r="C2987" s="15">
        <v>0.0</v>
      </c>
      <c r="D2987" s="15">
        <v>4.0</v>
      </c>
      <c r="E2987" s="15">
        <v>6.0</v>
      </c>
      <c r="F2987" s="8" t="s">
        <v>9</v>
      </c>
      <c r="G2987" s="8" t="s">
        <v>24</v>
      </c>
      <c r="H2987" t="s">
        <v>87</v>
      </c>
      <c r="I2987" t="s">
        <v>991</v>
      </c>
      <c r="J2987" s="16">
        <v>2.0</v>
      </c>
      <c r="K2987" s="21">
        <v>19.0</v>
      </c>
      <c r="L2987" s="21">
        <v>11.0</v>
      </c>
      <c r="M2987" s="21">
        <v>13.0</v>
      </c>
      <c r="N2987" s="18">
        <v>0.85</v>
      </c>
      <c r="O2987" s="13" t="s">
        <v>282</v>
      </c>
      <c r="P2987" s="5" t="s">
        <v>47</v>
      </c>
      <c r="Q2987" s="5" t="s">
        <v>37</v>
      </c>
      <c r="R2987" s="5" t="s">
        <v>276</v>
      </c>
      <c r="S2987" s="5" t="s">
        <v>57</v>
      </c>
      <c r="T2987" s="5" t="s">
        <v>26</v>
      </c>
      <c r="U2987" s="5" t="s">
        <v>26</v>
      </c>
    </row>
    <row r="2988" hidden="1">
      <c r="A2988" s="15" t="str">
        <f t="shared" si="497"/>
        <v>W04:6e</v>
      </c>
      <c r="B2988" s="15" t="s">
        <v>1352</v>
      </c>
      <c r="C2988" s="15">
        <v>0.0</v>
      </c>
      <c r="D2988" s="15">
        <v>4.0</v>
      </c>
      <c r="E2988" s="15">
        <v>6.0</v>
      </c>
      <c r="F2988" s="8" t="s">
        <v>10</v>
      </c>
      <c r="G2988" s="8" t="s">
        <v>22</v>
      </c>
      <c r="H2988" t="s">
        <v>87</v>
      </c>
      <c r="I2988" t="s">
        <v>416</v>
      </c>
      <c r="J2988" s="16">
        <v>7.0</v>
      </c>
      <c r="K2988" s="21">
        <v>-74.0</v>
      </c>
      <c r="L2988" s="21">
        <v>-80.0</v>
      </c>
      <c r="M2988" s="21">
        <v>-76.0</v>
      </c>
      <c r="N2988" s="18" t="s">
        <v>26</v>
      </c>
      <c r="O2988" s="13" t="s">
        <v>290</v>
      </c>
      <c r="P2988" s="5" t="s">
        <v>37</v>
      </c>
      <c r="Q2988" s="5" t="s">
        <v>276</v>
      </c>
      <c r="R2988" s="5" t="s">
        <v>57</v>
      </c>
      <c r="S2988" s="5" t="s">
        <v>47</v>
      </c>
      <c r="T2988" s="5" t="s">
        <v>37</v>
      </c>
      <c r="U2988" s="5" t="s">
        <v>26</v>
      </c>
    </row>
    <row r="2989" hidden="1">
      <c r="A2989" s="15" t="str">
        <f t="shared" si="497"/>
        <v>W04:6f</v>
      </c>
      <c r="B2989" s="15" t="s">
        <v>1352</v>
      </c>
      <c r="C2989" s="15">
        <v>0.0</v>
      </c>
      <c r="D2989" s="15">
        <v>4.0</v>
      </c>
      <c r="E2989" s="15">
        <v>6.0</v>
      </c>
      <c r="F2989" s="8" t="s">
        <v>11</v>
      </c>
      <c r="G2989" s="8" t="s">
        <v>22</v>
      </c>
      <c r="H2989" t="s">
        <v>92</v>
      </c>
      <c r="I2989" t="s">
        <v>328</v>
      </c>
      <c r="J2989" s="16">
        <v>0.0</v>
      </c>
      <c r="K2989" s="21">
        <v>-145.0</v>
      </c>
      <c r="L2989" s="21">
        <v>-164.0</v>
      </c>
      <c r="M2989" s="21">
        <v>-154.0</v>
      </c>
      <c r="N2989" s="18" t="s">
        <v>26</v>
      </c>
      <c r="O2989" s="13" t="s">
        <v>354</v>
      </c>
      <c r="P2989" s="5" t="s">
        <v>57</v>
      </c>
      <c r="Q2989" s="5" t="s">
        <v>57</v>
      </c>
      <c r="R2989" s="5" t="s">
        <v>57</v>
      </c>
      <c r="S2989" s="5" t="s">
        <v>37</v>
      </c>
      <c r="T2989" s="5" t="s">
        <v>37</v>
      </c>
      <c r="U2989" s="5" t="s">
        <v>37</v>
      </c>
    </row>
    <row r="2990" hidden="1">
      <c r="A2990" s="15" t="str">
        <f t="shared" si="497"/>
        <v>W04:6g</v>
      </c>
      <c r="B2990" s="15" t="s">
        <v>1352</v>
      </c>
      <c r="C2990" s="15">
        <v>0.0</v>
      </c>
      <c r="D2990" s="15">
        <v>4.0</v>
      </c>
      <c r="E2990" s="15">
        <v>6.0</v>
      </c>
      <c r="F2990" s="8" t="s">
        <v>12</v>
      </c>
      <c r="G2990" s="15" t="s">
        <v>22</v>
      </c>
      <c r="H2990" t="s">
        <v>92</v>
      </c>
      <c r="I2990" t="s">
        <v>328</v>
      </c>
      <c r="J2990" s="16">
        <v>4.0</v>
      </c>
      <c r="K2990" s="21">
        <v>-148.0</v>
      </c>
      <c r="L2990" s="21">
        <v>-170.0</v>
      </c>
      <c r="M2990" s="21">
        <v>-159.0</v>
      </c>
      <c r="N2990" s="18" t="s">
        <v>26</v>
      </c>
      <c r="O2990" s="13" t="s">
        <v>284</v>
      </c>
      <c r="P2990" s="5" t="s">
        <v>57</v>
      </c>
      <c r="Q2990" s="5" t="s">
        <v>276</v>
      </c>
      <c r="R2990" s="5" t="s">
        <v>276</v>
      </c>
      <c r="S2990" s="5" t="s">
        <v>37</v>
      </c>
      <c r="T2990" s="5" t="s">
        <v>47</v>
      </c>
      <c r="U2990" s="5" t="s">
        <v>37</v>
      </c>
    </row>
    <row r="2991" hidden="1">
      <c r="A2991" s="15" t="str">
        <f>if(OR(G2991="Secondary Relay",G2991="Prime Relay",G2991="Citadel Class Relay"),F2991,join("",if(B2991="East Rim","E",if(B2991="South Rim","S",if(B2991="West Rim","W","N"))),C2991,D2991,":",E2991,if(F2991="S","",F2991)))</f>
        <v>W04:6</v>
      </c>
      <c r="B2991" s="15" t="s">
        <v>1352</v>
      </c>
      <c r="C2991" s="15">
        <v>0.0</v>
      </c>
      <c r="D2991" s="15">
        <v>4.0</v>
      </c>
      <c r="E2991" s="15">
        <v>6.0</v>
      </c>
      <c r="F2991" s="8" t="s">
        <v>302</v>
      </c>
      <c r="G2991" s="8" t="s">
        <v>303</v>
      </c>
      <c r="H2991" s="15" t="s">
        <v>443</v>
      </c>
      <c r="I2991" s="8" t="s">
        <v>1390</v>
      </c>
      <c r="J2991" s="16"/>
      <c r="K2991" s="21"/>
      <c r="L2991" s="21"/>
      <c r="M2991" s="21"/>
      <c r="N2991" s="18"/>
      <c r="O2991" s="13"/>
      <c r="P2991" s="5" t="s">
        <v>276</v>
      </c>
      <c r="Q2991" s="5" t="s">
        <v>26</v>
      </c>
      <c r="R2991" s="5" t="s">
        <v>276</v>
      </c>
      <c r="S2991" s="5" t="s">
        <v>276</v>
      </c>
      <c r="T2991" s="5" t="s">
        <v>26</v>
      </c>
      <c r="U2991" s="5" t="s">
        <v>26</v>
      </c>
    </row>
    <row r="2992" hidden="1">
      <c r="A2992" s="15" t="str">
        <f t="shared" ref="A2992:A2993" si="498">if(OR(G2992="Secondary Relay",G2992="Prime Relay"),F2992,join("",if(B2992="East Rim","E",if(B2992="South Rim","S",if(B2992="West Rim","W","N"))),C2992,D2992,":",E2992,if(F2992="S","",F2992)))</f>
        <v>W04:7a</v>
      </c>
      <c r="B2992" s="15" t="s">
        <v>1352</v>
      </c>
      <c r="C2992" s="15">
        <v>0.0</v>
      </c>
      <c r="D2992" s="15">
        <v>4.0</v>
      </c>
      <c r="E2992" s="15">
        <v>7.0</v>
      </c>
      <c r="F2992" s="8" t="s">
        <v>6</v>
      </c>
      <c r="G2992" s="8" t="s">
        <v>24</v>
      </c>
      <c r="H2992" t="s">
        <v>87</v>
      </c>
      <c r="I2992" t="s">
        <v>652</v>
      </c>
      <c r="J2992" s="16">
        <v>1.0</v>
      </c>
      <c r="K2992" s="21">
        <v>5.0</v>
      </c>
      <c r="L2992" s="21">
        <v>1.0</v>
      </c>
      <c r="M2992" s="21">
        <v>5.0</v>
      </c>
      <c r="N2992" s="18">
        <v>0.8</v>
      </c>
      <c r="O2992" s="13" t="s">
        <v>354</v>
      </c>
      <c r="P2992" s="5" t="s">
        <v>276</v>
      </c>
      <c r="Q2992" s="5" t="s">
        <v>37</v>
      </c>
      <c r="R2992" s="5" t="s">
        <v>57</v>
      </c>
      <c r="S2992" s="5" t="s">
        <v>47</v>
      </c>
      <c r="T2992" s="5" t="s">
        <v>37</v>
      </c>
      <c r="U2992" s="5" t="s">
        <v>26</v>
      </c>
    </row>
    <row r="2993" hidden="1">
      <c r="A2993" s="15" t="str">
        <f t="shared" si="498"/>
        <v>W04:7b</v>
      </c>
      <c r="B2993" s="15" t="s">
        <v>1352</v>
      </c>
      <c r="C2993" s="15">
        <v>0.0</v>
      </c>
      <c r="D2993" s="15">
        <v>4.0</v>
      </c>
      <c r="E2993" s="15">
        <v>7.0</v>
      </c>
      <c r="F2993" s="8" t="s">
        <v>7</v>
      </c>
      <c r="G2993" s="15" t="s">
        <v>22</v>
      </c>
      <c r="H2993" t="s">
        <v>93</v>
      </c>
      <c r="I2993" t="s">
        <v>1391</v>
      </c>
      <c r="J2993" s="16">
        <v>7.0</v>
      </c>
      <c r="K2993" s="21">
        <v>-104.0</v>
      </c>
      <c r="L2993" s="21">
        <v>-183.0</v>
      </c>
      <c r="M2993" s="21">
        <v>-145.0</v>
      </c>
      <c r="N2993" s="18" t="s">
        <v>26</v>
      </c>
      <c r="O2993" s="13" t="s">
        <v>315</v>
      </c>
      <c r="P2993" s="5" t="s">
        <v>57</v>
      </c>
      <c r="Q2993" s="5" t="s">
        <v>57</v>
      </c>
      <c r="R2993" s="5" t="s">
        <v>57</v>
      </c>
      <c r="S2993" s="5" t="s">
        <v>37</v>
      </c>
      <c r="T2993" s="5" t="s">
        <v>37</v>
      </c>
      <c r="U2993" s="5" t="s">
        <v>26</v>
      </c>
    </row>
    <row r="2994" hidden="1">
      <c r="A2994" s="15" t="str">
        <f>if(OR(G2994="Secondary Relay",G2994="Prime Relay",G2994="Citadel Class Relay"),F2994,join("",if(B2994="East Rim","E",if(B2994="South Rim","S",if(B2994="West Rim","W","N"))),C2994,D2994,":",E2994,if(F2994="S","",F2994)))</f>
        <v>W04:7</v>
      </c>
      <c r="B2994" s="15" t="s">
        <v>1352</v>
      </c>
      <c r="C2994" s="15">
        <v>0.0</v>
      </c>
      <c r="D2994" s="15">
        <v>4.0</v>
      </c>
      <c r="E2994" s="15">
        <v>7.0</v>
      </c>
      <c r="F2994" s="8" t="s">
        <v>302</v>
      </c>
      <c r="G2994" s="8" t="s">
        <v>303</v>
      </c>
      <c r="H2994" s="15" t="s">
        <v>288</v>
      </c>
      <c r="I2994" s="8" t="s">
        <v>1031</v>
      </c>
      <c r="J2994" s="16"/>
      <c r="K2994" s="21"/>
      <c r="L2994" s="21"/>
      <c r="M2994" s="21"/>
      <c r="N2994" s="18"/>
      <c r="O2994" s="13"/>
      <c r="P2994" s="5" t="s">
        <v>57</v>
      </c>
      <c r="Q2994" s="5" t="s">
        <v>311</v>
      </c>
      <c r="R2994" s="5" t="s">
        <v>47</v>
      </c>
      <c r="S2994" s="5" t="s">
        <v>57</v>
      </c>
      <c r="T2994" s="5" t="s">
        <v>26</v>
      </c>
      <c r="U2994" s="5" t="s">
        <v>26</v>
      </c>
    </row>
    <row r="2995" hidden="1">
      <c r="A2995" s="15" t="str">
        <f>if(OR(G2995="Secondary Relay",G2995="Prime Relay"),F2995,join("",if(B2995="East Rim","E",if(B2995="South Rim","S",if(B2995="West Rim","W","N"))),C2995,D2995,":",E2995,if(F2995="S","",F2995)))</f>
        <v>W04:8a</v>
      </c>
      <c r="B2995" s="15" t="s">
        <v>1352</v>
      </c>
      <c r="C2995" s="15">
        <v>0.0</v>
      </c>
      <c r="D2995" s="15">
        <v>4.0</v>
      </c>
      <c r="E2995" s="15">
        <v>8.0</v>
      </c>
      <c r="F2995" s="8" t="s">
        <v>6</v>
      </c>
      <c r="G2995" s="8" t="s">
        <v>23</v>
      </c>
      <c r="H2995" t="s">
        <v>278</v>
      </c>
      <c r="I2995" t="s">
        <v>399</v>
      </c>
      <c r="J2995" s="16">
        <v>1.0</v>
      </c>
      <c r="K2995" s="21">
        <v>13.0</v>
      </c>
      <c r="L2995" s="21">
        <v>-77.0</v>
      </c>
      <c r="M2995" s="21">
        <v>-33.0</v>
      </c>
      <c r="N2995" s="18" t="s">
        <v>26</v>
      </c>
      <c r="O2995" s="13" t="s">
        <v>293</v>
      </c>
      <c r="P2995" s="5" t="s">
        <v>57</v>
      </c>
      <c r="Q2995" s="5" t="s">
        <v>47</v>
      </c>
      <c r="R2995" s="5" t="s">
        <v>311</v>
      </c>
      <c r="S2995" s="5" t="s">
        <v>37</v>
      </c>
      <c r="T2995" s="5" t="s">
        <v>26</v>
      </c>
      <c r="U2995" s="5" t="s">
        <v>37</v>
      </c>
    </row>
    <row r="2996" hidden="1">
      <c r="A2996" s="15" t="str">
        <f>if(OR(G2996="Secondary Relay",G2996="Prime Relay",G2996="Citadel Class Relay"),F2996,join("",if(B2996="East Rim","E",if(B2996="South Rim","S",if(B2996="West Rim","W","N"))),C2996,D2996,":",E2996,if(F2996="S","",F2996)))</f>
        <v>W04:8</v>
      </c>
      <c r="B2996" s="15" t="s">
        <v>1352</v>
      </c>
      <c r="C2996" s="15">
        <v>0.0</v>
      </c>
      <c r="D2996" s="15">
        <v>4.0</v>
      </c>
      <c r="E2996" s="15">
        <v>8.0</v>
      </c>
      <c r="F2996" s="8" t="s">
        <v>302</v>
      </c>
      <c r="G2996" s="8" t="s">
        <v>303</v>
      </c>
      <c r="H2996" s="15" t="s">
        <v>278</v>
      </c>
      <c r="I2996" s="8" t="s">
        <v>829</v>
      </c>
      <c r="J2996" s="16"/>
      <c r="K2996" s="21"/>
      <c r="L2996" s="21"/>
      <c r="M2996" s="21"/>
      <c r="N2996" s="18"/>
      <c r="O2996" s="13"/>
      <c r="P2996" s="5" t="s">
        <v>57</v>
      </c>
      <c r="Q2996" s="5" t="s">
        <v>276</v>
      </c>
      <c r="R2996" s="5" t="s">
        <v>57</v>
      </c>
      <c r="S2996" s="5" t="s">
        <v>276</v>
      </c>
      <c r="T2996" s="5" t="s">
        <v>26</v>
      </c>
      <c r="U2996" s="5" t="s">
        <v>26</v>
      </c>
    </row>
    <row r="2997" hidden="1">
      <c r="A2997" s="15" t="str">
        <f t="shared" ref="A2997:A3004" si="499">if(OR(G2997="Secondary Relay",G2997="Prime Relay"),F2997,join("",if(B2997="East Rim","E",if(B2997="South Rim","S",if(B2997="West Rim","W","N"))),C2997,D2997,":",E2997,if(F2997="S","",F2997)))</f>
        <v>W05:0a</v>
      </c>
      <c r="B2997" s="15" t="s">
        <v>1352</v>
      </c>
      <c r="C2997" s="15">
        <v>0.0</v>
      </c>
      <c r="D2997" s="15">
        <v>5.0</v>
      </c>
      <c r="E2997" s="15">
        <v>0.0</v>
      </c>
      <c r="F2997" s="8" t="s">
        <v>6</v>
      </c>
      <c r="G2997" s="8" t="s">
        <v>23</v>
      </c>
      <c r="H2997" t="s">
        <v>288</v>
      </c>
      <c r="I2997" t="s">
        <v>760</v>
      </c>
      <c r="J2997" s="16">
        <v>0.0</v>
      </c>
      <c r="K2997" s="21">
        <v>703.0</v>
      </c>
      <c r="L2997" s="21">
        <v>701.0</v>
      </c>
      <c r="M2997" s="21">
        <v>704.0</v>
      </c>
      <c r="N2997" s="18" t="s">
        <v>26</v>
      </c>
      <c r="O2997" s="13" t="s">
        <v>419</v>
      </c>
      <c r="P2997" s="5" t="s">
        <v>57</v>
      </c>
      <c r="Q2997" s="5" t="s">
        <v>276</v>
      </c>
      <c r="R2997" s="5" t="s">
        <v>276</v>
      </c>
      <c r="S2997" s="5" t="s">
        <v>47</v>
      </c>
      <c r="T2997" s="5" t="s">
        <v>26</v>
      </c>
      <c r="U2997" s="5" t="s">
        <v>26</v>
      </c>
    </row>
    <row r="2998" hidden="1">
      <c r="A2998" s="15" t="str">
        <f t="shared" si="499"/>
        <v>W05:0b</v>
      </c>
      <c r="B2998" s="15" t="s">
        <v>1352</v>
      </c>
      <c r="C2998" s="15">
        <v>0.0</v>
      </c>
      <c r="D2998" s="15">
        <v>5.0</v>
      </c>
      <c r="E2998" s="15">
        <v>0.0</v>
      </c>
      <c r="F2998" s="8" t="s">
        <v>7</v>
      </c>
      <c r="G2998" s="8" t="s">
        <v>23</v>
      </c>
      <c r="H2998" t="s">
        <v>278</v>
      </c>
      <c r="I2998" t="s">
        <v>543</v>
      </c>
      <c r="J2998" s="16">
        <v>2.0</v>
      </c>
      <c r="K2998" s="21">
        <v>564.0</v>
      </c>
      <c r="L2998" s="21">
        <v>527.0</v>
      </c>
      <c r="M2998" s="21">
        <v>545.0</v>
      </c>
      <c r="N2998" s="18" t="s">
        <v>26</v>
      </c>
      <c r="O2998" s="13" t="s">
        <v>391</v>
      </c>
      <c r="P2998" s="5" t="s">
        <v>47</v>
      </c>
      <c r="Q2998" s="5" t="s">
        <v>276</v>
      </c>
      <c r="R2998" s="5" t="s">
        <v>276</v>
      </c>
      <c r="S2998" s="5" t="s">
        <v>26</v>
      </c>
      <c r="T2998" s="5" t="s">
        <v>311</v>
      </c>
      <c r="U2998" s="5" t="s">
        <v>26</v>
      </c>
    </row>
    <row r="2999" hidden="1">
      <c r="A2999" s="15" t="str">
        <f t="shared" si="499"/>
        <v>W05:0c</v>
      </c>
      <c r="B2999" s="15" t="s">
        <v>1352</v>
      </c>
      <c r="C2999" s="15">
        <v>0.0</v>
      </c>
      <c r="D2999" s="15">
        <v>5.0</v>
      </c>
      <c r="E2999" s="15">
        <v>0.0</v>
      </c>
      <c r="F2999" s="8" t="s">
        <v>8</v>
      </c>
      <c r="G2999" s="15" t="s">
        <v>23</v>
      </c>
      <c r="H2999" t="s">
        <v>93</v>
      </c>
      <c r="I2999" t="s">
        <v>598</v>
      </c>
      <c r="J2999" s="16">
        <v>2.0</v>
      </c>
      <c r="K2999" s="21">
        <v>362.0</v>
      </c>
      <c r="L2999" s="21">
        <v>296.0</v>
      </c>
      <c r="M2999" s="21">
        <v>329.0</v>
      </c>
      <c r="N2999" s="18" t="s">
        <v>26</v>
      </c>
      <c r="O2999" s="13" t="s">
        <v>1392</v>
      </c>
      <c r="P2999" s="5" t="s">
        <v>47</v>
      </c>
      <c r="Q2999" s="5" t="s">
        <v>37</v>
      </c>
      <c r="R2999" s="5" t="s">
        <v>276</v>
      </c>
      <c r="S2999" s="5" t="s">
        <v>26</v>
      </c>
      <c r="T2999" s="5" t="s">
        <v>26</v>
      </c>
      <c r="U2999" s="5" t="s">
        <v>26</v>
      </c>
    </row>
    <row r="3000" hidden="1">
      <c r="A3000" s="15" t="str">
        <f t="shared" si="499"/>
        <v>W05:0d</v>
      </c>
      <c r="B3000" s="15" t="s">
        <v>1352</v>
      </c>
      <c r="C3000" s="15">
        <v>0.0</v>
      </c>
      <c r="D3000" s="15">
        <v>5.0</v>
      </c>
      <c r="E3000" s="15">
        <v>0.0</v>
      </c>
      <c r="F3000" s="8" t="s">
        <v>9</v>
      </c>
      <c r="G3000" s="8" t="s">
        <v>23</v>
      </c>
      <c r="H3000" t="s">
        <v>288</v>
      </c>
      <c r="I3000" t="s">
        <v>709</v>
      </c>
      <c r="J3000" s="16">
        <v>2.0</v>
      </c>
      <c r="K3000" s="21">
        <v>147.0</v>
      </c>
      <c r="L3000" s="21">
        <v>147.0</v>
      </c>
      <c r="M3000" s="21">
        <v>146.0</v>
      </c>
      <c r="N3000" s="18" t="s">
        <v>26</v>
      </c>
      <c r="O3000" s="13" t="s">
        <v>297</v>
      </c>
      <c r="P3000" s="5" t="s">
        <v>276</v>
      </c>
      <c r="Q3000" s="5" t="s">
        <v>57</v>
      </c>
      <c r="R3000" s="5" t="s">
        <v>57</v>
      </c>
      <c r="S3000" s="5" t="s">
        <v>37</v>
      </c>
      <c r="T3000" s="5" t="s">
        <v>26</v>
      </c>
      <c r="U3000" s="5" t="s">
        <v>26</v>
      </c>
    </row>
    <row r="3001" hidden="1">
      <c r="A3001" s="15" t="str">
        <f t="shared" si="499"/>
        <v>W05:0e</v>
      </c>
      <c r="B3001" s="15" t="s">
        <v>1352</v>
      </c>
      <c r="C3001" s="15">
        <v>0.0</v>
      </c>
      <c r="D3001" s="15">
        <v>5.0</v>
      </c>
      <c r="E3001" s="15">
        <v>0.0</v>
      </c>
      <c r="F3001" s="8" t="s">
        <v>10</v>
      </c>
      <c r="G3001" s="8" t="s">
        <v>23</v>
      </c>
      <c r="H3001" t="s">
        <v>291</v>
      </c>
      <c r="I3001" t="s">
        <v>486</v>
      </c>
      <c r="J3001" s="16">
        <v>0.0</v>
      </c>
      <c r="K3001" s="21">
        <v>29.0</v>
      </c>
      <c r="L3001" s="21">
        <v>-63.0</v>
      </c>
      <c r="M3001" s="21">
        <v>-18.0</v>
      </c>
      <c r="N3001" s="18" t="s">
        <v>26</v>
      </c>
      <c r="O3001" s="13" t="s">
        <v>1393</v>
      </c>
      <c r="P3001" s="5" t="s">
        <v>47</v>
      </c>
      <c r="Q3001" s="5" t="s">
        <v>276</v>
      </c>
      <c r="R3001" s="5" t="s">
        <v>276</v>
      </c>
      <c r="S3001" s="5" t="s">
        <v>57</v>
      </c>
      <c r="T3001" s="5" t="s">
        <v>26</v>
      </c>
      <c r="U3001" s="5" t="s">
        <v>26</v>
      </c>
    </row>
    <row r="3002" hidden="1">
      <c r="A3002" s="15" t="str">
        <f t="shared" si="499"/>
        <v>W05:0f</v>
      </c>
      <c r="B3002" s="15" t="s">
        <v>1352</v>
      </c>
      <c r="C3002" s="15">
        <v>0.0</v>
      </c>
      <c r="D3002" s="15">
        <v>5.0</v>
      </c>
      <c r="E3002" s="15">
        <v>0.0</v>
      </c>
      <c r="F3002" s="8" t="s">
        <v>11</v>
      </c>
      <c r="G3002" s="8" t="s">
        <v>22</v>
      </c>
      <c r="H3002" t="s">
        <v>91</v>
      </c>
      <c r="I3002" t="s">
        <v>1165</v>
      </c>
      <c r="J3002" s="16">
        <v>6.0</v>
      </c>
      <c r="K3002" s="21">
        <v>-52.0</v>
      </c>
      <c r="L3002" s="21">
        <v>-76.0</v>
      </c>
      <c r="M3002" s="21">
        <v>-65.0</v>
      </c>
      <c r="N3002" s="18" t="s">
        <v>26</v>
      </c>
      <c r="O3002" s="13" t="s">
        <v>384</v>
      </c>
      <c r="P3002" s="5" t="s">
        <v>57</v>
      </c>
      <c r="Q3002" s="5" t="s">
        <v>276</v>
      </c>
      <c r="R3002" s="5" t="s">
        <v>47</v>
      </c>
      <c r="S3002" s="5" t="s">
        <v>47</v>
      </c>
      <c r="T3002" s="5" t="s">
        <v>26</v>
      </c>
      <c r="U3002" s="5" t="s">
        <v>26</v>
      </c>
    </row>
    <row r="3003" hidden="1">
      <c r="A3003" s="15" t="str">
        <f t="shared" si="499"/>
        <v>W05:0g</v>
      </c>
      <c r="B3003" s="15" t="s">
        <v>1352</v>
      </c>
      <c r="C3003" s="15">
        <v>0.0</v>
      </c>
      <c r="D3003" s="15">
        <v>5.0</v>
      </c>
      <c r="E3003" s="15">
        <v>0.0</v>
      </c>
      <c r="F3003" s="8" t="s">
        <v>12</v>
      </c>
      <c r="G3003" s="8" t="s">
        <v>22</v>
      </c>
      <c r="H3003" t="s">
        <v>91</v>
      </c>
      <c r="I3003" t="s">
        <v>1394</v>
      </c>
      <c r="J3003" s="16">
        <v>9.0</v>
      </c>
      <c r="K3003" s="21">
        <v>-110.0</v>
      </c>
      <c r="L3003" s="21">
        <v>-180.0</v>
      </c>
      <c r="M3003" s="21">
        <v>-147.0</v>
      </c>
      <c r="N3003" s="18" t="s">
        <v>26</v>
      </c>
      <c r="O3003" s="13" t="s">
        <v>315</v>
      </c>
      <c r="P3003" s="5" t="s">
        <v>47</v>
      </c>
      <c r="Q3003" s="5" t="s">
        <v>276</v>
      </c>
      <c r="R3003" s="5" t="s">
        <v>57</v>
      </c>
      <c r="S3003" s="5" t="s">
        <v>47</v>
      </c>
      <c r="T3003" s="5" t="s">
        <v>26</v>
      </c>
      <c r="U3003" s="5" t="s">
        <v>37</v>
      </c>
    </row>
    <row r="3004" hidden="1">
      <c r="A3004" s="15" t="str">
        <f t="shared" si="499"/>
        <v>W05:0h</v>
      </c>
      <c r="B3004" s="15" t="s">
        <v>1352</v>
      </c>
      <c r="C3004" s="15">
        <v>0.0</v>
      </c>
      <c r="D3004" s="15">
        <v>5.0</v>
      </c>
      <c r="E3004" s="15">
        <v>0.0</v>
      </c>
      <c r="F3004" s="8" t="s">
        <v>13</v>
      </c>
      <c r="G3004" s="8" t="s">
        <v>23</v>
      </c>
      <c r="H3004" t="s">
        <v>92</v>
      </c>
      <c r="I3004" t="s">
        <v>496</v>
      </c>
      <c r="J3004" s="16">
        <v>2.0</v>
      </c>
      <c r="K3004" s="21">
        <v>-204.0</v>
      </c>
      <c r="L3004" s="21">
        <v>-205.0</v>
      </c>
      <c r="M3004" s="21">
        <v>-207.0</v>
      </c>
      <c r="N3004" s="18" t="s">
        <v>281</v>
      </c>
      <c r="O3004" s="13" t="s">
        <v>297</v>
      </c>
      <c r="P3004" s="5" t="s">
        <v>276</v>
      </c>
      <c r="Q3004" s="5" t="s">
        <v>57</v>
      </c>
      <c r="R3004" s="5" t="s">
        <v>276</v>
      </c>
      <c r="S3004" s="5" t="s">
        <v>276</v>
      </c>
      <c r="T3004" s="5" t="s">
        <v>26</v>
      </c>
      <c r="U3004" s="5" t="s">
        <v>26</v>
      </c>
    </row>
    <row r="3005" hidden="1">
      <c r="A3005" s="15" t="str">
        <f t="shared" ref="A3005:A3006" si="500">if(OR(G3005="Secondary Relay",G3005="Prime Relay",G3005="Citadel Class Relay"),F3005,join("",if(B3005="East Rim","E",if(B3005="South Rim","S",if(B3005="West Rim","W","N"))),C3005,D3005,":",E3005,if(F3005="S","",F3005)))</f>
        <v>W05:0</v>
      </c>
      <c r="B3005" s="15" t="s">
        <v>1352</v>
      </c>
      <c r="C3005" s="15">
        <v>0.0</v>
      </c>
      <c r="D3005" s="15">
        <v>5.0</v>
      </c>
      <c r="E3005" s="15">
        <v>0.0</v>
      </c>
      <c r="F3005" s="8" t="s">
        <v>302</v>
      </c>
      <c r="G3005" s="8" t="s">
        <v>303</v>
      </c>
      <c r="H3005" s="15" t="s">
        <v>278</v>
      </c>
      <c r="I3005" s="8" t="s">
        <v>470</v>
      </c>
      <c r="J3005" s="16"/>
      <c r="K3005" s="21"/>
      <c r="L3005" s="21"/>
      <c r="M3005" s="21"/>
      <c r="N3005" s="18"/>
      <c r="O3005" s="13"/>
      <c r="P3005" s="5" t="s">
        <v>57</v>
      </c>
      <c r="Q3005" s="5" t="s">
        <v>311</v>
      </c>
      <c r="R3005" s="5" t="s">
        <v>57</v>
      </c>
      <c r="S3005" s="5" t="s">
        <v>37</v>
      </c>
      <c r="T3005" s="5" t="s">
        <v>37</v>
      </c>
      <c r="U3005" s="5" t="s">
        <v>26</v>
      </c>
    </row>
    <row r="3006" hidden="1">
      <c r="A3006" s="15" t="str">
        <f t="shared" si="500"/>
        <v>W05 Secondary Relay</v>
      </c>
      <c r="B3006" s="15" t="s">
        <v>1352</v>
      </c>
      <c r="C3006" s="15">
        <v>0.0</v>
      </c>
      <c r="D3006" s="15">
        <v>5.0</v>
      </c>
      <c r="E3006" s="15">
        <v>0.0</v>
      </c>
      <c r="F3006" s="8" t="s">
        <v>1395</v>
      </c>
      <c r="G3006" s="8" t="s">
        <v>300</v>
      </c>
      <c r="J3006" s="16"/>
      <c r="K3006" s="21"/>
      <c r="L3006" s="21"/>
      <c r="M3006" s="21"/>
      <c r="N3006" s="18"/>
      <c r="O3006" s="13"/>
      <c r="P3006" s="15"/>
      <c r="Q3006" s="15"/>
      <c r="R3006" s="15"/>
      <c r="S3006" s="15"/>
      <c r="T3006" s="15"/>
      <c r="U3006" s="15"/>
    </row>
    <row r="3007" hidden="1">
      <c r="A3007" s="15" t="str">
        <f t="shared" ref="A3007:A3014" si="501">if(OR(G3007="Secondary Relay",G3007="Prime Relay"),F3007,join("",if(B3007="East Rim","E",if(B3007="South Rim","S",if(B3007="West Rim","W","N"))),C3007,D3007,":",E3007,if(F3007="S","",F3007)))</f>
        <v>W05:1a</v>
      </c>
      <c r="B3007" s="15" t="s">
        <v>1352</v>
      </c>
      <c r="C3007" s="15">
        <v>0.0</v>
      </c>
      <c r="D3007" s="15">
        <v>5.0</v>
      </c>
      <c r="E3007" s="15">
        <v>1.0</v>
      </c>
      <c r="F3007" s="8" t="s">
        <v>6</v>
      </c>
      <c r="G3007" s="8" t="s">
        <v>23</v>
      </c>
      <c r="H3007" t="s">
        <v>291</v>
      </c>
      <c r="I3007" t="s">
        <v>414</v>
      </c>
      <c r="J3007" s="16">
        <v>1.0</v>
      </c>
      <c r="K3007" s="21">
        <v>354.0</v>
      </c>
      <c r="L3007" s="21">
        <v>327.0</v>
      </c>
      <c r="M3007" s="21">
        <v>342.0</v>
      </c>
      <c r="N3007" s="18" t="s">
        <v>26</v>
      </c>
      <c r="O3007" s="13" t="s">
        <v>313</v>
      </c>
      <c r="P3007" s="5" t="s">
        <v>57</v>
      </c>
      <c r="Q3007" s="5" t="s">
        <v>47</v>
      </c>
      <c r="R3007" s="5" t="s">
        <v>57</v>
      </c>
      <c r="S3007" s="5" t="s">
        <v>37</v>
      </c>
      <c r="T3007" s="5" t="s">
        <v>26</v>
      </c>
      <c r="U3007" s="5" t="s">
        <v>26</v>
      </c>
    </row>
    <row r="3008" hidden="1">
      <c r="A3008" s="15" t="str">
        <f t="shared" si="501"/>
        <v>W05:1b</v>
      </c>
      <c r="B3008" s="15" t="s">
        <v>1352</v>
      </c>
      <c r="C3008" s="15">
        <v>0.0</v>
      </c>
      <c r="D3008" s="15">
        <v>5.0</v>
      </c>
      <c r="E3008" s="15">
        <v>1.0</v>
      </c>
      <c r="F3008" s="8" t="s">
        <v>7</v>
      </c>
      <c r="G3008" s="8" t="s">
        <v>23</v>
      </c>
      <c r="H3008" t="s">
        <v>87</v>
      </c>
      <c r="I3008" t="s">
        <v>1396</v>
      </c>
      <c r="J3008" s="16">
        <v>1.0</v>
      </c>
      <c r="K3008" s="21">
        <v>97.0</v>
      </c>
      <c r="L3008" s="21">
        <v>87.0</v>
      </c>
      <c r="M3008" s="21">
        <v>93.0</v>
      </c>
      <c r="N3008" s="18">
        <v>0.57</v>
      </c>
      <c r="O3008" s="13" t="s">
        <v>351</v>
      </c>
      <c r="P3008" s="5" t="s">
        <v>57</v>
      </c>
      <c r="Q3008" s="5" t="s">
        <v>276</v>
      </c>
      <c r="R3008" s="5" t="s">
        <v>57</v>
      </c>
      <c r="S3008" s="5" t="s">
        <v>47</v>
      </c>
      <c r="T3008" s="5" t="s">
        <v>37</v>
      </c>
      <c r="U3008" s="5" t="s">
        <v>37</v>
      </c>
    </row>
    <row r="3009" hidden="1">
      <c r="A3009" s="15" t="str">
        <f t="shared" si="501"/>
        <v>W05:1c</v>
      </c>
      <c r="B3009" s="15" t="s">
        <v>1352</v>
      </c>
      <c r="C3009" s="15">
        <v>0.0</v>
      </c>
      <c r="D3009" s="15">
        <v>5.0</v>
      </c>
      <c r="E3009" s="15">
        <v>1.0</v>
      </c>
      <c r="F3009" s="8" t="s">
        <v>8</v>
      </c>
      <c r="G3009" s="8" t="s">
        <v>24</v>
      </c>
      <c r="H3009" t="s">
        <v>87</v>
      </c>
      <c r="I3009" t="s">
        <v>451</v>
      </c>
      <c r="J3009" s="16">
        <v>2.0</v>
      </c>
      <c r="K3009" s="21">
        <v>23.0</v>
      </c>
      <c r="L3009" s="21">
        <v>2.0</v>
      </c>
      <c r="M3009" s="21">
        <v>13.0</v>
      </c>
      <c r="N3009" s="18">
        <v>0.93</v>
      </c>
      <c r="O3009" s="13" t="s">
        <v>391</v>
      </c>
      <c r="P3009" s="5" t="s">
        <v>47</v>
      </c>
      <c r="Q3009" s="5" t="s">
        <v>311</v>
      </c>
      <c r="R3009" s="5" t="s">
        <v>57</v>
      </c>
      <c r="S3009" s="5" t="s">
        <v>47</v>
      </c>
      <c r="T3009" s="5" t="s">
        <v>26</v>
      </c>
      <c r="U3009" s="5" t="s">
        <v>47</v>
      </c>
    </row>
    <row r="3010" hidden="1">
      <c r="A3010" s="15" t="str">
        <f t="shared" si="501"/>
        <v>W05:1d</v>
      </c>
      <c r="B3010" s="15" t="s">
        <v>1352</v>
      </c>
      <c r="C3010" s="15">
        <v>0.0</v>
      </c>
      <c r="D3010" s="15">
        <v>5.0</v>
      </c>
      <c r="E3010" s="15">
        <v>1.0</v>
      </c>
      <c r="F3010" s="8" t="s">
        <v>9</v>
      </c>
      <c r="G3010" s="8" t="s">
        <v>22</v>
      </c>
      <c r="H3010" t="s">
        <v>93</v>
      </c>
      <c r="I3010" t="s">
        <v>1053</v>
      </c>
      <c r="J3010" s="16">
        <v>17.0</v>
      </c>
      <c r="K3010" s="21">
        <v>-60.0</v>
      </c>
      <c r="L3010" s="21">
        <v>-109.0</v>
      </c>
      <c r="M3010" s="21">
        <v>-83.0</v>
      </c>
      <c r="N3010" s="18" t="s">
        <v>26</v>
      </c>
      <c r="O3010" s="13" t="s">
        <v>329</v>
      </c>
      <c r="P3010" s="5" t="s">
        <v>47</v>
      </c>
      <c r="Q3010" s="5" t="s">
        <v>276</v>
      </c>
      <c r="R3010" s="5" t="s">
        <v>276</v>
      </c>
      <c r="S3010" s="5" t="s">
        <v>26</v>
      </c>
      <c r="T3010" s="5" t="s">
        <v>37</v>
      </c>
      <c r="U3010" s="5" t="s">
        <v>37</v>
      </c>
    </row>
    <row r="3011" hidden="1">
      <c r="A3011" s="15" t="str">
        <f t="shared" si="501"/>
        <v>W05:1e</v>
      </c>
      <c r="B3011" s="15" t="s">
        <v>1352</v>
      </c>
      <c r="C3011" s="15">
        <v>0.0</v>
      </c>
      <c r="D3011" s="15">
        <v>5.0</v>
      </c>
      <c r="E3011" s="15">
        <v>1.0</v>
      </c>
      <c r="F3011" s="8" t="s">
        <v>10</v>
      </c>
      <c r="G3011" s="15" t="s">
        <v>22</v>
      </c>
      <c r="H3011" t="s">
        <v>91</v>
      </c>
      <c r="I3011" t="s">
        <v>1397</v>
      </c>
      <c r="J3011" s="16">
        <v>23.0</v>
      </c>
      <c r="K3011" s="21">
        <v>-102.0</v>
      </c>
      <c r="L3011" s="21">
        <v>-190.0</v>
      </c>
      <c r="M3011" s="21">
        <v>-148.0</v>
      </c>
      <c r="N3011" s="18" t="s">
        <v>26</v>
      </c>
      <c r="O3011" s="13" t="s">
        <v>329</v>
      </c>
      <c r="P3011" s="5" t="s">
        <v>57</v>
      </c>
      <c r="Q3011" s="5" t="s">
        <v>276</v>
      </c>
      <c r="R3011" s="5" t="s">
        <v>276</v>
      </c>
      <c r="S3011" s="5" t="s">
        <v>37</v>
      </c>
      <c r="T3011" s="5" t="s">
        <v>26</v>
      </c>
      <c r="U3011" s="5" t="s">
        <v>26</v>
      </c>
    </row>
    <row r="3012" hidden="1">
      <c r="A3012" s="15" t="str">
        <f t="shared" si="501"/>
        <v>W05:1f</v>
      </c>
      <c r="B3012" s="15" t="s">
        <v>1352</v>
      </c>
      <c r="C3012" s="15">
        <v>0.0</v>
      </c>
      <c r="D3012" s="15">
        <v>5.0</v>
      </c>
      <c r="E3012" s="15">
        <v>1.0</v>
      </c>
      <c r="F3012" s="8" t="s">
        <v>11</v>
      </c>
      <c r="G3012" s="8" t="s">
        <v>23</v>
      </c>
      <c r="H3012" t="s">
        <v>92</v>
      </c>
      <c r="I3012" t="s">
        <v>1398</v>
      </c>
      <c r="J3012" s="16">
        <v>2.0</v>
      </c>
      <c r="K3012" s="21">
        <v>-201.0</v>
      </c>
      <c r="L3012" s="21">
        <v>-213.0</v>
      </c>
      <c r="M3012" s="21">
        <v>-205.0</v>
      </c>
      <c r="N3012" s="18" t="s">
        <v>281</v>
      </c>
      <c r="O3012" s="13" t="s">
        <v>307</v>
      </c>
      <c r="P3012" s="5" t="s">
        <v>57</v>
      </c>
      <c r="Q3012" s="5" t="s">
        <v>276</v>
      </c>
      <c r="R3012" s="5" t="s">
        <v>57</v>
      </c>
      <c r="S3012" s="5" t="s">
        <v>276</v>
      </c>
      <c r="T3012" s="5" t="s">
        <v>47</v>
      </c>
      <c r="U3012" s="5" t="s">
        <v>26</v>
      </c>
    </row>
    <row r="3013" hidden="1">
      <c r="A3013" s="15" t="str">
        <f t="shared" si="501"/>
        <v>W05:1g</v>
      </c>
      <c r="B3013" s="15" t="s">
        <v>1352</v>
      </c>
      <c r="C3013" s="15">
        <v>0.0</v>
      </c>
      <c r="D3013" s="15">
        <v>5.0</v>
      </c>
      <c r="E3013" s="15">
        <v>1.0</v>
      </c>
      <c r="F3013" s="8" t="s">
        <v>12</v>
      </c>
      <c r="G3013" s="15" t="s">
        <v>22</v>
      </c>
      <c r="H3013" t="s">
        <v>91</v>
      </c>
      <c r="I3013" t="s">
        <v>1399</v>
      </c>
      <c r="J3013" s="16">
        <v>18.0</v>
      </c>
      <c r="K3013" s="21">
        <v>-203.0</v>
      </c>
      <c r="L3013" s="21">
        <v>-250.0</v>
      </c>
      <c r="M3013" s="21">
        <v>-228.0</v>
      </c>
      <c r="N3013" s="18" t="s">
        <v>26</v>
      </c>
      <c r="O3013" s="13" t="s">
        <v>415</v>
      </c>
      <c r="P3013" s="5" t="s">
        <v>57</v>
      </c>
      <c r="Q3013" s="5" t="s">
        <v>57</v>
      </c>
      <c r="R3013" s="5" t="s">
        <v>57</v>
      </c>
      <c r="S3013" s="5" t="s">
        <v>57</v>
      </c>
      <c r="T3013" s="5" t="s">
        <v>37</v>
      </c>
      <c r="U3013" s="5" t="s">
        <v>26</v>
      </c>
    </row>
    <row r="3014" hidden="1">
      <c r="A3014" s="15" t="str">
        <f t="shared" si="501"/>
        <v>W05:1h</v>
      </c>
      <c r="B3014" s="15" t="s">
        <v>1352</v>
      </c>
      <c r="C3014" s="15">
        <v>0.0</v>
      </c>
      <c r="D3014" s="15">
        <v>5.0</v>
      </c>
      <c r="E3014" s="15">
        <v>1.0</v>
      </c>
      <c r="F3014" s="8" t="s">
        <v>13</v>
      </c>
      <c r="G3014" s="8" t="s">
        <v>22</v>
      </c>
      <c r="H3014" t="s">
        <v>92</v>
      </c>
      <c r="I3014" t="s">
        <v>456</v>
      </c>
      <c r="J3014" s="16">
        <v>4.0</v>
      </c>
      <c r="K3014" s="21">
        <v>-207.0</v>
      </c>
      <c r="L3014" s="21">
        <v>-217.0</v>
      </c>
      <c r="M3014" s="21">
        <v>-213.0</v>
      </c>
      <c r="N3014" s="18" t="s">
        <v>26</v>
      </c>
      <c r="O3014" s="13" t="s">
        <v>384</v>
      </c>
      <c r="P3014" s="5" t="s">
        <v>47</v>
      </c>
      <c r="Q3014" s="5" t="s">
        <v>276</v>
      </c>
      <c r="R3014" s="5" t="s">
        <v>311</v>
      </c>
      <c r="S3014" s="5" t="s">
        <v>26</v>
      </c>
      <c r="T3014" s="5" t="s">
        <v>26</v>
      </c>
      <c r="U3014" s="5" t="s">
        <v>26</v>
      </c>
    </row>
    <row r="3015" hidden="1">
      <c r="A3015" s="15" t="str">
        <f>if(OR(G3015="Secondary Relay",G3015="Prime Relay",G3015="Citadel Class Relay"),F3015,join("",if(B3015="East Rim","E",if(B3015="South Rim","S",if(B3015="West Rim","W","N"))),C3015,D3015,":",E3015,if(F3015="S","",F3015)))</f>
        <v>W05:1</v>
      </c>
      <c r="B3015" s="15" t="s">
        <v>1352</v>
      </c>
      <c r="C3015" s="15">
        <v>0.0</v>
      </c>
      <c r="D3015" s="15">
        <v>5.0</v>
      </c>
      <c r="E3015" s="15">
        <v>1.0</v>
      </c>
      <c r="F3015" s="8" t="s">
        <v>302</v>
      </c>
      <c r="G3015" s="8" t="s">
        <v>303</v>
      </c>
      <c r="H3015" s="15" t="s">
        <v>278</v>
      </c>
      <c r="I3015" s="8" t="s">
        <v>470</v>
      </c>
      <c r="J3015" s="16"/>
      <c r="K3015" s="21"/>
      <c r="L3015" s="21"/>
      <c r="M3015" s="21"/>
      <c r="N3015" s="18"/>
      <c r="O3015" s="13"/>
      <c r="P3015" s="5" t="s">
        <v>57</v>
      </c>
      <c r="Q3015" s="5" t="s">
        <v>311</v>
      </c>
      <c r="R3015" s="5" t="s">
        <v>57</v>
      </c>
      <c r="S3015" s="5" t="s">
        <v>47</v>
      </c>
      <c r="T3015" s="5" t="s">
        <v>26</v>
      </c>
      <c r="U3015" s="5" t="s">
        <v>37</v>
      </c>
    </row>
    <row r="3016" hidden="1">
      <c r="A3016" s="15" t="str">
        <f t="shared" ref="A3016:A3020" si="502">if(OR(G3016="Secondary Relay",G3016="Prime Relay"),F3016,join("",if(B3016="East Rim","E",if(B3016="South Rim","S",if(B3016="West Rim","W","N"))),C3016,D3016,":",E3016,if(F3016="S","",F3016)))</f>
        <v>W05:2a</v>
      </c>
      <c r="B3016" s="15" t="s">
        <v>1352</v>
      </c>
      <c r="C3016" s="15">
        <v>0.0</v>
      </c>
      <c r="D3016" s="15">
        <v>5.0</v>
      </c>
      <c r="E3016" s="15">
        <v>2.0</v>
      </c>
      <c r="F3016" s="8" t="s">
        <v>6</v>
      </c>
      <c r="G3016" s="8" t="s">
        <v>24</v>
      </c>
      <c r="H3016" t="s">
        <v>87</v>
      </c>
      <c r="I3016" t="s">
        <v>331</v>
      </c>
      <c r="J3016" s="16">
        <v>1.0</v>
      </c>
      <c r="K3016" s="21">
        <v>42.0</v>
      </c>
      <c r="L3016" s="21">
        <v>22.0</v>
      </c>
      <c r="M3016" s="21">
        <v>30.0</v>
      </c>
      <c r="N3016" s="18">
        <v>0.81</v>
      </c>
      <c r="O3016" s="13" t="s">
        <v>419</v>
      </c>
      <c r="P3016" s="5" t="s">
        <v>57</v>
      </c>
      <c r="Q3016" s="5" t="s">
        <v>276</v>
      </c>
      <c r="R3016" s="5" t="s">
        <v>57</v>
      </c>
      <c r="S3016" s="5" t="s">
        <v>26</v>
      </c>
      <c r="T3016" s="5" t="s">
        <v>26</v>
      </c>
      <c r="U3016" s="5" t="s">
        <v>47</v>
      </c>
    </row>
    <row r="3017" hidden="1">
      <c r="A3017" s="15" t="str">
        <f t="shared" si="502"/>
        <v>W05:2b</v>
      </c>
      <c r="B3017" s="15" t="s">
        <v>1352</v>
      </c>
      <c r="C3017" s="15">
        <v>0.0</v>
      </c>
      <c r="D3017" s="15">
        <v>5.0</v>
      </c>
      <c r="E3017" s="15">
        <v>2.0</v>
      </c>
      <c r="F3017" s="8" t="s">
        <v>7</v>
      </c>
      <c r="G3017" s="8" t="s">
        <v>22</v>
      </c>
      <c r="H3017" t="s">
        <v>93</v>
      </c>
      <c r="I3017" t="s">
        <v>375</v>
      </c>
      <c r="J3017" s="16">
        <v>17.0</v>
      </c>
      <c r="K3017" s="21">
        <v>-19.0</v>
      </c>
      <c r="L3017" s="21">
        <v>-36.0</v>
      </c>
      <c r="M3017" s="21">
        <v>-27.0</v>
      </c>
      <c r="N3017" s="18" t="s">
        <v>26</v>
      </c>
      <c r="O3017" s="13" t="s">
        <v>417</v>
      </c>
      <c r="P3017" s="5" t="s">
        <v>276</v>
      </c>
      <c r="Q3017" s="5" t="s">
        <v>57</v>
      </c>
      <c r="R3017" s="5" t="s">
        <v>57</v>
      </c>
      <c r="S3017" s="5" t="s">
        <v>37</v>
      </c>
      <c r="T3017" s="5" t="s">
        <v>37</v>
      </c>
      <c r="U3017" s="5" t="s">
        <v>26</v>
      </c>
    </row>
    <row r="3018" hidden="1">
      <c r="A3018" s="15" t="str">
        <f t="shared" si="502"/>
        <v>W05:2c</v>
      </c>
      <c r="B3018" s="15" t="s">
        <v>1352</v>
      </c>
      <c r="C3018" s="15">
        <v>0.0</v>
      </c>
      <c r="D3018" s="15">
        <v>5.0</v>
      </c>
      <c r="E3018" s="15">
        <v>2.0</v>
      </c>
      <c r="F3018" s="8" t="s">
        <v>8</v>
      </c>
      <c r="G3018" s="8" t="s">
        <v>22</v>
      </c>
      <c r="H3018" t="s">
        <v>91</v>
      </c>
      <c r="I3018" t="s">
        <v>1400</v>
      </c>
      <c r="J3018" s="16">
        <v>14.0</v>
      </c>
      <c r="K3018" s="21">
        <v>-111.0</v>
      </c>
      <c r="L3018" s="21">
        <v>-170.0</v>
      </c>
      <c r="M3018" s="21">
        <v>-139.0</v>
      </c>
      <c r="N3018" s="18" t="s">
        <v>26</v>
      </c>
      <c r="O3018" s="13" t="s">
        <v>354</v>
      </c>
      <c r="P3018" s="5" t="s">
        <v>276</v>
      </c>
      <c r="Q3018" s="5" t="s">
        <v>311</v>
      </c>
      <c r="R3018" s="5" t="s">
        <v>57</v>
      </c>
      <c r="S3018" s="5" t="s">
        <v>26</v>
      </c>
      <c r="T3018" s="5" t="s">
        <v>26</v>
      </c>
      <c r="U3018" s="5" t="s">
        <v>26</v>
      </c>
    </row>
    <row r="3019" hidden="1">
      <c r="A3019" s="15" t="str">
        <f t="shared" si="502"/>
        <v>W05:2d</v>
      </c>
      <c r="B3019" s="15" t="s">
        <v>1352</v>
      </c>
      <c r="C3019" s="15">
        <v>0.0</v>
      </c>
      <c r="D3019" s="15">
        <v>5.0</v>
      </c>
      <c r="E3019" s="15">
        <v>2.0</v>
      </c>
      <c r="F3019" s="8" t="s">
        <v>9</v>
      </c>
      <c r="G3019" s="8" t="s">
        <v>22</v>
      </c>
      <c r="H3019" t="s">
        <v>87</v>
      </c>
      <c r="I3019" t="s">
        <v>274</v>
      </c>
      <c r="J3019" s="16">
        <v>6.0</v>
      </c>
      <c r="K3019" s="21">
        <v>-116.0</v>
      </c>
      <c r="L3019" s="21">
        <v>-153.0</v>
      </c>
      <c r="M3019" s="21">
        <v>-133.0</v>
      </c>
      <c r="N3019" s="18" t="s">
        <v>26</v>
      </c>
      <c r="O3019" s="13" t="s">
        <v>379</v>
      </c>
      <c r="P3019" s="5" t="s">
        <v>26</v>
      </c>
      <c r="Q3019" s="5" t="s">
        <v>57</v>
      </c>
      <c r="R3019" s="5" t="s">
        <v>276</v>
      </c>
      <c r="S3019" s="5" t="s">
        <v>47</v>
      </c>
      <c r="T3019" s="5" t="s">
        <v>37</v>
      </c>
      <c r="U3019" s="5" t="s">
        <v>37</v>
      </c>
    </row>
    <row r="3020" hidden="1">
      <c r="A3020" s="15" t="str">
        <f t="shared" si="502"/>
        <v>W05:2e</v>
      </c>
      <c r="B3020" s="15" t="s">
        <v>1352</v>
      </c>
      <c r="C3020" s="15">
        <v>0.0</v>
      </c>
      <c r="D3020" s="15">
        <v>5.0</v>
      </c>
      <c r="E3020" s="15">
        <v>2.0</v>
      </c>
      <c r="F3020" s="8" t="s">
        <v>10</v>
      </c>
      <c r="G3020" s="15" t="s">
        <v>22</v>
      </c>
      <c r="H3020" t="s">
        <v>92</v>
      </c>
      <c r="I3020" t="s">
        <v>416</v>
      </c>
      <c r="J3020" s="16">
        <v>5.0</v>
      </c>
      <c r="K3020" s="21">
        <v>-229.0</v>
      </c>
      <c r="L3020" s="21">
        <v>-231.0</v>
      </c>
      <c r="M3020" s="21">
        <v>-232.0</v>
      </c>
      <c r="N3020" s="18" t="s">
        <v>26</v>
      </c>
      <c r="O3020" s="13" t="s">
        <v>313</v>
      </c>
      <c r="P3020" s="5" t="s">
        <v>47</v>
      </c>
      <c r="Q3020" s="5" t="s">
        <v>276</v>
      </c>
      <c r="R3020" s="5" t="s">
        <v>57</v>
      </c>
      <c r="S3020" s="5" t="s">
        <v>276</v>
      </c>
      <c r="T3020" s="5" t="s">
        <v>26</v>
      </c>
      <c r="U3020" s="5" t="s">
        <v>26</v>
      </c>
    </row>
    <row r="3021" hidden="1">
      <c r="A3021" s="15" t="str">
        <f>if(OR(G3021="Secondary Relay",G3021="Prime Relay",G3021="Citadel Class Relay"),F3021,join("",if(B3021="East Rim","E",if(B3021="South Rim","S",if(B3021="West Rim","W","N"))),C3021,D3021,":",E3021,if(F3021="S","",F3021)))</f>
        <v>W05:2</v>
      </c>
      <c r="B3021" s="15" t="s">
        <v>1352</v>
      </c>
      <c r="C3021" s="15">
        <v>0.0</v>
      </c>
      <c r="D3021" s="15">
        <v>5.0</v>
      </c>
      <c r="E3021" s="15">
        <v>2.0</v>
      </c>
      <c r="F3021" s="8" t="s">
        <v>302</v>
      </c>
      <c r="G3021" s="8" t="s">
        <v>303</v>
      </c>
      <c r="H3021" s="15" t="s">
        <v>278</v>
      </c>
      <c r="I3021" s="8" t="s">
        <v>321</v>
      </c>
      <c r="J3021" s="16"/>
      <c r="K3021" s="21"/>
      <c r="L3021" s="21"/>
      <c r="M3021" s="21"/>
      <c r="N3021" s="18"/>
      <c r="O3021" s="13"/>
      <c r="P3021" s="5" t="s">
        <v>57</v>
      </c>
      <c r="Q3021" s="5" t="s">
        <v>57</v>
      </c>
      <c r="R3021" s="5" t="s">
        <v>57</v>
      </c>
      <c r="S3021" s="5" t="s">
        <v>26</v>
      </c>
      <c r="T3021" s="5" t="s">
        <v>311</v>
      </c>
      <c r="U3021" s="5" t="s">
        <v>26</v>
      </c>
    </row>
    <row r="3022" hidden="1">
      <c r="A3022" s="15" t="str">
        <f t="shared" ref="A3022:A3023" si="503">if(OR(G3022="Secondary Relay",G3022="Prime Relay"),F3022,join("",if(B3022="East Rim","E",if(B3022="South Rim","S",if(B3022="West Rim","W","N"))),C3022,D3022,":",E3022,if(F3022="S","",F3022)))</f>
        <v>W05:3a</v>
      </c>
      <c r="B3022" s="15" t="s">
        <v>1352</v>
      </c>
      <c r="C3022" s="15">
        <v>0.0</v>
      </c>
      <c r="D3022" s="15">
        <v>5.0</v>
      </c>
      <c r="E3022" s="15">
        <v>3.0</v>
      </c>
      <c r="F3022" s="8" t="s">
        <v>6</v>
      </c>
      <c r="G3022" s="8" t="s">
        <v>23</v>
      </c>
      <c r="H3022" t="s">
        <v>93</v>
      </c>
      <c r="I3022" t="s">
        <v>718</v>
      </c>
      <c r="J3022" s="16">
        <v>1.0</v>
      </c>
      <c r="K3022" s="21">
        <v>1313.0</v>
      </c>
      <c r="L3022" s="21">
        <v>364.0</v>
      </c>
      <c r="M3022" s="21">
        <v>839.0</v>
      </c>
      <c r="N3022" s="18" t="s">
        <v>26</v>
      </c>
      <c r="O3022" s="13" t="s">
        <v>354</v>
      </c>
      <c r="P3022" s="5" t="s">
        <v>26</v>
      </c>
      <c r="Q3022" s="5" t="s">
        <v>57</v>
      </c>
      <c r="R3022" s="5" t="s">
        <v>276</v>
      </c>
      <c r="S3022" s="5" t="s">
        <v>37</v>
      </c>
      <c r="T3022" s="5" t="s">
        <v>47</v>
      </c>
      <c r="U3022" s="5" t="s">
        <v>26</v>
      </c>
    </row>
    <row r="3023" hidden="1">
      <c r="A3023" s="15" t="str">
        <f t="shared" si="503"/>
        <v>W05:3b</v>
      </c>
      <c r="B3023" s="15" t="s">
        <v>1352</v>
      </c>
      <c r="C3023" s="15">
        <v>0.0</v>
      </c>
      <c r="D3023" s="15">
        <v>5.0</v>
      </c>
      <c r="E3023" s="15">
        <v>3.0</v>
      </c>
      <c r="F3023" s="8" t="s">
        <v>7</v>
      </c>
      <c r="G3023" s="8" t="s">
        <v>22</v>
      </c>
      <c r="H3023" t="s">
        <v>92</v>
      </c>
      <c r="I3023" t="s">
        <v>274</v>
      </c>
      <c r="J3023" s="16">
        <v>3.0</v>
      </c>
      <c r="K3023" s="21">
        <v>-224.0</v>
      </c>
      <c r="L3023" s="21">
        <v>-235.0</v>
      </c>
      <c r="M3023" s="21">
        <v>-230.0</v>
      </c>
      <c r="N3023" s="18" t="s">
        <v>26</v>
      </c>
      <c r="O3023" s="13" t="s">
        <v>417</v>
      </c>
      <c r="P3023" s="5" t="s">
        <v>57</v>
      </c>
      <c r="Q3023" s="5" t="s">
        <v>276</v>
      </c>
      <c r="R3023" s="5" t="s">
        <v>37</v>
      </c>
      <c r="S3023" s="5" t="s">
        <v>47</v>
      </c>
      <c r="T3023" s="5" t="s">
        <v>311</v>
      </c>
      <c r="U3023" s="5" t="s">
        <v>26</v>
      </c>
    </row>
    <row r="3024" hidden="1">
      <c r="A3024" s="15" t="str">
        <f>if(OR(G3024="Secondary Relay",G3024="Prime Relay",G3024="Citadel Class Relay"),F3024,join("",if(B3024="East Rim","E",if(B3024="South Rim","S",if(B3024="West Rim","W","N"))),C3024,D3024,":",E3024,if(F3024="S","",F3024)))</f>
        <v>W05:3</v>
      </c>
      <c r="B3024" s="15" t="s">
        <v>1352</v>
      </c>
      <c r="C3024" s="15">
        <v>0.0</v>
      </c>
      <c r="D3024" s="15">
        <v>5.0</v>
      </c>
      <c r="E3024" s="15">
        <v>3.0</v>
      </c>
      <c r="F3024" s="8" t="s">
        <v>302</v>
      </c>
      <c r="G3024" s="8" t="s">
        <v>303</v>
      </c>
      <c r="H3024" s="15" t="s">
        <v>554</v>
      </c>
      <c r="I3024" s="8" t="s">
        <v>1401</v>
      </c>
      <c r="J3024" s="16"/>
      <c r="K3024" s="21"/>
      <c r="L3024" s="21"/>
      <c r="M3024" s="21"/>
      <c r="N3024" s="18"/>
      <c r="O3024" s="13"/>
      <c r="P3024" s="5" t="s">
        <v>276</v>
      </c>
      <c r="Q3024" s="5" t="s">
        <v>57</v>
      </c>
      <c r="R3024" s="5" t="s">
        <v>37</v>
      </c>
      <c r="S3024" s="5" t="s">
        <v>57</v>
      </c>
      <c r="T3024" s="5" t="s">
        <v>26</v>
      </c>
      <c r="U3024" s="5" t="s">
        <v>26</v>
      </c>
    </row>
    <row r="3025" hidden="1">
      <c r="A3025" s="15" t="str">
        <f>if(OR(G3025="Secondary Relay",G3025="Prime Relay"),F3025,join("",if(B3025="East Rim","E",if(B3025="South Rim","S",if(B3025="West Rim","W","N"))),C3025,D3025,":",E3025,if(F3025="S","",F3025)))</f>
        <v>W05:4a</v>
      </c>
      <c r="B3025" s="15" t="s">
        <v>1352</v>
      </c>
      <c r="C3025" s="15">
        <v>0.0</v>
      </c>
      <c r="D3025" s="15">
        <v>5.0</v>
      </c>
      <c r="E3025" s="15">
        <v>4.0</v>
      </c>
      <c r="F3025" s="8" t="s">
        <v>6</v>
      </c>
      <c r="G3025" s="8" t="s">
        <v>22</v>
      </c>
      <c r="H3025" t="s">
        <v>87</v>
      </c>
      <c r="I3025" t="s">
        <v>416</v>
      </c>
      <c r="J3025" s="16">
        <v>6.0</v>
      </c>
      <c r="K3025" s="21">
        <v>-235.0</v>
      </c>
      <c r="L3025" s="21">
        <v>-247.0</v>
      </c>
      <c r="M3025" s="21">
        <v>-243.0</v>
      </c>
      <c r="N3025" s="18" t="s">
        <v>26</v>
      </c>
      <c r="O3025" s="13" t="s">
        <v>323</v>
      </c>
      <c r="P3025" s="5" t="s">
        <v>37</v>
      </c>
      <c r="Q3025" s="5" t="s">
        <v>57</v>
      </c>
      <c r="R3025" s="5" t="s">
        <v>57</v>
      </c>
      <c r="S3025" s="5" t="s">
        <v>47</v>
      </c>
      <c r="T3025" s="5" t="s">
        <v>26</v>
      </c>
      <c r="U3025" s="5" t="s">
        <v>26</v>
      </c>
    </row>
    <row r="3026" hidden="1">
      <c r="A3026" s="15" t="str">
        <f>if(OR(G3026="Secondary Relay",G3026="Prime Relay",G3026="Citadel Class Relay"),F3026,join("",if(B3026="East Rim","E",if(B3026="South Rim","S",if(B3026="West Rim","W","N"))),C3026,D3026,":",E3026,if(F3026="S","",F3026)))</f>
        <v>W05:4</v>
      </c>
      <c r="B3026" s="15" t="s">
        <v>1352</v>
      </c>
      <c r="C3026" s="15">
        <v>0.0</v>
      </c>
      <c r="D3026" s="15">
        <v>5.0</v>
      </c>
      <c r="E3026" s="15">
        <v>4.0</v>
      </c>
      <c r="F3026" s="8" t="s">
        <v>302</v>
      </c>
      <c r="G3026" s="8" t="s">
        <v>303</v>
      </c>
      <c r="H3026" s="15" t="s">
        <v>278</v>
      </c>
      <c r="I3026" s="8" t="s">
        <v>829</v>
      </c>
      <c r="J3026" s="16"/>
      <c r="K3026" s="21"/>
      <c r="L3026" s="21"/>
      <c r="M3026" s="21"/>
      <c r="N3026" s="18"/>
      <c r="O3026" s="13"/>
      <c r="P3026" s="5" t="s">
        <v>276</v>
      </c>
      <c r="Q3026" s="5" t="s">
        <v>57</v>
      </c>
      <c r="R3026" s="5" t="s">
        <v>57</v>
      </c>
      <c r="S3026" s="5" t="s">
        <v>26</v>
      </c>
      <c r="T3026" s="5" t="s">
        <v>47</v>
      </c>
      <c r="U3026" s="5" t="s">
        <v>26</v>
      </c>
    </row>
    <row r="3027" hidden="1">
      <c r="A3027" s="15" t="str">
        <f t="shared" ref="A3027:A3030" si="504">if(OR(G3027="Secondary Relay",G3027="Prime Relay"),F3027,join("",if(B3027="East Rim","E",if(B3027="South Rim","S",if(B3027="West Rim","W","N"))),C3027,D3027,":",E3027,if(F3027="S","",F3027)))</f>
        <v>W05:5a</v>
      </c>
      <c r="B3027" s="15" t="s">
        <v>1352</v>
      </c>
      <c r="C3027" s="15">
        <v>0.0</v>
      </c>
      <c r="D3027" s="15">
        <v>5.0</v>
      </c>
      <c r="E3027" s="15">
        <v>5.0</v>
      </c>
      <c r="F3027" s="8" t="s">
        <v>6</v>
      </c>
      <c r="G3027" s="15" t="s">
        <v>23</v>
      </c>
      <c r="H3027" t="s">
        <v>278</v>
      </c>
      <c r="I3027" t="s">
        <v>1105</v>
      </c>
      <c r="J3027" s="16">
        <v>0.0</v>
      </c>
      <c r="K3027" s="21">
        <v>1035.0</v>
      </c>
      <c r="L3027" s="21">
        <v>925.0</v>
      </c>
      <c r="M3027" s="21">
        <v>981.0</v>
      </c>
      <c r="N3027" s="18" t="s">
        <v>26</v>
      </c>
      <c r="O3027" s="13" t="s">
        <v>1135</v>
      </c>
      <c r="P3027" s="5" t="s">
        <v>57</v>
      </c>
      <c r="Q3027" s="5" t="s">
        <v>276</v>
      </c>
      <c r="R3027" s="5" t="s">
        <v>57</v>
      </c>
      <c r="S3027" s="5" t="s">
        <v>276</v>
      </c>
      <c r="T3027" s="5" t="s">
        <v>47</v>
      </c>
      <c r="U3027" s="5" t="s">
        <v>26</v>
      </c>
    </row>
    <row r="3028" hidden="1">
      <c r="A3028" s="15" t="str">
        <f t="shared" si="504"/>
        <v>W05:5b</v>
      </c>
      <c r="B3028" s="15" t="s">
        <v>1352</v>
      </c>
      <c r="C3028" s="15">
        <v>0.0</v>
      </c>
      <c r="D3028" s="15">
        <v>5.0</v>
      </c>
      <c r="E3028" s="15">
        <v>5.0</v>
      </c>
      <c r="F3028" s="8" t="s">
        <v>7</v>
      </c>
      <c r="G3028" s="8" t="s">
        <v>23</v>
      </c>
      <c r="H3028" t="s">
        <v>87</v>
      </c>
      <c r="I3028" t="s">
        <v>1274</v>
      </c>
      <c r="J3028" s="16">
        <v>0.0</v>
      </c>
      <c r="K3028" s="21">
        <v>28.0</v>
      </c>
      <c r="L3028" s="21">
        <v>-32.0</v>
      </c>
      <c r="M3028" s="21">
        <v>0.0</v>
      </c>
      <c r="N3028" s="18">
        <v>0.91</v>
      </c>
      <c r="O3028" s="13" t="s">
        <v>415</v>
      </c>
      <c r="P3028" s="5" t="s">
        <v>57</v>
      </c>
      <c r="Q3028" s="5" t="s">
        <v>57</v>
      </c>
      <c r="R3028" s="5" t="s">
        <v>57</v>
      </c>
      <c r="S3028" s="5" t="s">
        <v>37</v>
      </c>
      <c r="T3028" s="5" t="s">
        <v>26</v>
      </c>
      <c r="U3028" s="5" t="s">
        <v>26</v>
      </c>
    </row>
    <row r="3029" hidden="1">
      <c r="A3029" s="15" t="str">
        <f t="shared" si="504"/>
        <v>W05:5c</v>
      </c>
      <c r="B3029" s="15" t="s">
        <v>1352</v>
      </c>
      <c r="C3029" s="15">
        <v>0.0</v>
      </c>
      <c r="D3029" s="15">
        <v>5.0</v>
      </c>
      <c r="E3029" s="15">
        <v>5.0</v>
      </c>
      <c r="F3029" s="8" t="s">
        <v>8</v>
      </c>
      <c r="G3029" s="8" t="s">
        <v>22</v>
      </c>
      <c r="H3029" t="s">
        <v>89</v>
      </c>
      <c r="I3029" t="s">
        <v>422</v>
      </c>
      <c r="J3029" s="16">
        <v>5.0</v>
      </c>
      <c r="K3029" s="21">
        <v>-32.0</v>
      </c>
      <c r="L3029" s="21">
        <v>-55.0</v>
      </c>
      <c r="M3029" s="21">
        <v>-44.0</v>
      </c>
      <c r="N3029" s="18" t="s">
        <v>26</v>
      </c>
      <c r="O3029" s="13" t="s">
        <v>329</v>
      </c>
      <c r="P3029" s="5" t="s">
        <v>276</v>
      </c>
      <c r="Q3029" s="5" t="s">
        <v>47</v>
      </c>
      <c r="R3029" s="5" t="s">
        <v>57</v>
      </c>
      <c r="S3029" s="5" t="s">
        <v>47</v>
      </c>
      <c r="T3029" s="5" t="s">
        <v>37</v>
      </c>
      <c r="U3029" s="5" t="s">
        <v>26</v>
      </c>
    </row>
    <row r="3030" hidden="1">
      <c r="A3030" s="15" t="str">
        <f t="shared" si="504"/>
        <v>W05:5d</v>
      </c>
      <c r="B3030" s="15" t="s">
        <v>1352</v>
      </c>
      <c r="C3030" s="15">
        <v>0.0</v>
      </c>
      <c r="D3030" s="15">
        <v>5.0</v>
      </c>
      <c r="E3030" s="15">
        <v>5.0</v>
      </c>
      <c r="F3030" s="8" t="s">
        <v>9</v>
      </c>
      <c r="G3030" s="8" t="s">
        <v>22</v>
      </c>
      <c r="H3030" t="s">
        <v>92</v>
      </c>
      <c r="I3030" t="s">
        <v>355</v>
      </c>
      <c r="J3030" s="16">
        <v>5.0</v>
      </c>
      <c r="K3030" s="21">
        <v>-100.0</v>
      </c>
      <c r="L3030" s="21">
        <v>-103.0</v>
      </c>
      <c r="M3030" s="21">
        <v>-101.0</v>
      </c>
      <c r="N3030" s="18" t="s">
        <v>26</v>
      </c>
      <c r="O3030" s="13" t="s">
        <v>310</v>
      </c>
      <c r="P3030" s="5" t="s">
        <v>57</v>
      </c>
      <c r="Q3030" s="5" t="s">
        <v>276</v>
      </c>
      <c r="R3030" s="5" t="s">
        <v>47</v>
      </c>
      <c r="S3030" s="5" t="s">
        <v>37</v>
      </c>
      <c r="T3030" s="5" t="s">
        <v>26</v>
      </c>
      <c r="U3030" s="5" t="s">
        <v>26</v>
      </c>
    </row>
    <row r="3031" hidden="1">
      <c r="A3031" s="15" t="str">
        <f>if(OR(G3031="Secondary Relay",G3031="Prime Relay",G3031="Citadel Class Relay"),F3031,join("",if(B3031="East Rim","E",if(B3031="South Rim","S",if(B3031="West Rim","W","N"))),C3031,D3031,":",E3031,if(F3031="S","",F3031)))</f>
        <v>W05:5</v>
      </c>
      <c r="B3031" s="15" t="s">
        <v>1352</v>
      </c>
      <c r="C3031" s="15">
        <v>0.0</v>
      </c>
      <c r="D3031" s="15">
        <v>5.0</v>
      </c>
      <c r="E3031" s="15">
        <v>5.0</v>
      </c>
      <c r="F3031" s="8" t="s">
        <v>302</v>
      </c>
      <c r="G3031" s="8" t="s">
        <v>303</v>
      </c>
      <c r="H3031" s="15" t="s">
        <v>278</v>
      </c>
      <c r="I3031" s="8" t="s">
        <v>358</v>
      </c>
      <c r="J3031" s="16"/>
      <c r="K3031" s="21"/>
      <c r="L3031" s="21"/>
      <c r="M3031" s="21"/>
      <c r="N3031" s="18"/>
      <c r="O3031" s="13"/>
      <c r="P3031" s="5" t="s">
        <v>47</v>
      </c>
      <c r="Q3031" s="5" t="s">
        <v>276</v>
      </c>
      <c r="R3031" s="5" t="s">
        <v>276</v>
      </c>
      <c r="S3031" s="5" t="s">
        <v>47</v>
      </c>
      <c r="T3031" s="5" t="s">
        <v>37</v>
      </c>
      <c r="U3031" s="5" t="s">
        <v>26</v>
      </c>
    </row>
    <row r="3032" hidden="1">
      <c r="A3032" s="15" t="str">
        <f>if(OR(G3032="Secondary Relay",G3032="Prime Relay"),F3032,join("",if(B3032="East Rim","E",if(B3032="South Rim","S",if(B3032="West Rim","W","N"))),C3032,D3032,":",E3032,if(F3032="S","",F3032)))</f>
        <v>W05:6a</v>
      </c>
      <c r="B3032" s="15" t="s">
        <v>1352</v>
      </c>
      <c r="C3032" s="15">
        <v>0.0</v>
      </c>
      <c r="D3032" s="15">
        <v>5.0</v>
      </c>
      <c r="E3032" s="15">
        <v>6.0</v>
      </c>
      <c r="F3032" s="8" t="s">
        <v>6</v>
      </c>
      <c r="G3032" s="8" t="s">
        <v>22</v>
      </c>
      <c r="H3032" t="s">
        <v>91</v>
      </c>
      <c r="I3032" t="s">
        <v>1402</v>
      </c>
      <c r="J3032" s="16">
        <v>19.0</v>
      </c>
      <c r="K3032" s="21">
        <v>-206.0</v>
      </c>
      <c r="L3032" s="21">
        <v>-207.0</v>
      </c>
      <c r="M3032" s="21">
        <v>-206.0</v>
      </c>
      <c r="N3032" s="18" t="s">
        <v>26</v>
      </c>
      <c r="O3032" s="13" t="s">
        <v>323</v>
      </c>
      <c r="P3032" s="5" t="s">
        <v>276</v>
      </c>
      <c r="Q3032" s="5" t="s">
        <v>26</v>
      </c>
      <c r="R3032" s="5" t="s">
        <v>57</v>
      </c>
      <c r="S3032" s="5" t="s">
        <v>57</v>
      </c>
      <c r="T3032" s="5" t="s">
        <v>47</v>
      </c>
      <c r="U3032" s="5" t="s">
        <v>37</v>
      </c>
    </row>
    <row r="3033" hidden="1">
      <c r="A3033" s="15" t="str">
        <f>if(OR(G3033="Secondary Relay",G3033="Prime Relay",G3033="Citadel Class Relay"),F3033,join("",if(B3033="East Rim","E",if(B3033="South Rim","S",if(B3033="West Rim","W","N"))),C3033,D3033,":",E3033,if(F3033="S","",F3033)))</f>
        <v>W05:6</v>
      </c>
      <c r="B3033" s="15" t="s">
        <v>1352</v>
      </c>
      <c r="C3033" s="15">
        <v>0.0</v>
      </c>
      <c r="D3033" s="15">
        <v>5.0</v>
      </c>
      <c r="E3033" s="15">
        <v>6.0</v>
      </c>
      <c r="F3033" s="8" t="s">
        <v>302</v>
      </c>
      <c r="G3033" s="8" t="s">
        <v>303</v>
      </c>
      <c r="H3033" s="15" t="s">
        <v>278</v>
      </c>
      <c r="I3033" s="8" t="s">
        <v>871</v>
      </c>
      <c r="J3033" s="16"/>
      <c r="K3033" s="21"/>
      <c r="L3033" s="21"/>
      <c r="M3033" s="21"/>
      <c r="N3033" s="18"/>
      <c r="O3033" s="13"/>
      <c r="P3033" s="5" t="s">
        <v>311</v>
      </c>
      <c r="Q3033" s="5" t="s">
        <v>57</v>
      </c>
      <c r="R3033" s="5" t="s">
        <v>57</v>
      </c>
      <c r="S3033" s="5" t="s">
        <v>47</v>
      </c>
      <c r="T3033" s="5" t="s">
        <v>311</v>
      </c>
      <c r="U3033" s="5" t="s">
        <v>26</v>
      </c>
    </row>
    <row r="3034" hidden="1">
      <c r="A3034" s="15" t="str">
        <f t="shared" ref="A3034:A3036" si="505">if(OR(G3034="Secondary Relay",G3034="Prime Relay"),F3034,join("",if(B3034="East Rim","E",if(B3034="South Rim","S",if(B3034="West Rim","W","N"))),C3034,D3034,":",E3034,if(F3034="S","",F3034)))</f>
        <v>W05:7a</v>
      </c>
      <c r="B3034" s="15" t="s">
        <v>1352</v>
      </c>
      <c r="C3034" s="15">
        <v>0.0</v>
      </c>
      <c r="D3034" s="15">
        <v>5.0</v>
      </c>
      <c r="E3034" s="15">
        <v>7.0</v>
      </c>
      <c r="F3034" s="8" t="s">
        <v>6</v>
      </c>
      <c r="G3034" s="8" t="s">
        <v>23</v>
      </c>
      <c r="H3034" t="s">
        <v>88</v>
      </c>
      <c r="I3034" t="s">
        <v>480</v>
      </c>
      <c r="J3034" s="16">
        <v>0.0</v>
      </c>
      <c r="K3034" s="21">
        <v>1434.0</v>
      </c>
      <c r="L3034" s="21">
        <v>1256.0</v>
      </c>
      <c r="M3034" s="21">
        <v>1346.0</v>
      </c>
      <c r="N3034" s="18" t="s">
        <v>26</v>
      </c>
      <c r="O3034" s="13" t="s">
        <v>275</v>
      </c>
      <c r="P3034" s="5" t="s">
        <v>276</v>
      </c>
      <c r="Q3034" s="5" t="s">
        <v>276</v>
      </c>
      <c r="R3034" s="5" t="s">
        <v>57</v>
      </c>
      <c r="S3034" s="5" t="s">
        <v>47</v>
      </c>
      <c r="T3034" s="5" t="s">
        <v>37</v>
      </c>
      <c r="U3034" s="5" t="s">
        <v>37</v>
      </c>
    </row>
    <row r="3035" hidden="1">
      <c r="A3035" s="15" t="str">
        <f t="shared" si="505"/>
        <v>W05:7b</v>
      </c>
      <c r="B3035" s="15" t="s">
        <v>1352</v>
      </c>
      <c r="C3035" s="15">
        <v>0.0</v>
      </c>
      <c r="D3035" s="15">
        <v>5.0</v>
      </c>
      <c r="E3035" s="15">
        <v>7.0</v>
      </c>
      <c r="F3035" s="8" t="s">
        <v>7</v>
      </c>
      <c r="G3035" s="8" t="s">
        <v>23</v>
      </c>
      <c r="H3035" t="s">
        <v>278</v>
      </c>
      <c r="I3035" t="s">
        <v>541</v>
      </c>
      <c r="J3035" s="16">
        <v>1.0</v>
      </c>
      <c r="K3035" s="21">
        <v>320.0</v>
      </c>
      <c r="L3035" s="21">
        <v>301.0</v>
      </c>
      <c r="M3035" s="21">
        <v>311.0</v>
      </c>
      <c r="N3035" s="18" t="s">
        <v>26</v>
      </c>
      <c r="O3035" s="13" t="s">
        <v>354</v>
      </c>
      <c r="P3035" s="5" t="s">
        <v>47</v>
      </c>
      <c r="Q3035" s="5" t="s">
        <v>276</v>
      </c>
      <c r="R3035" s="5" t="s">
        <v>47</v>
      </c>
      <c r="S3035" s="5" t="s">
        <v>26</v>
      </c>
      <c r="T3035" s="5" t="s">
        <v>47</v>
      </c>
      <c r="U3035" s="5" t="s">
        <v>26</v>
      </c>
    </row>
    <row r="3036" hidden="1">
      <c r="A3036" s="15" t="str">
        <f t="shared" si="505"/>
        <v>W05:7c</v>
      </c>
      <c r="B3036" s="15" t="s">
        <v>1352</v>
      </c>
      <c r="C3036" s="15">
        <v>0.0</v>
      </c>
      <c r="D3036" s="15">
        <v>5.0</v>
      </c>
      <c r="E3036" s="15">
        <v>7.0</v>
      </c>
      <c r="F3036" s="8" t="s">
        <v>8</v>
      </c>
      <c r="G3036" s="8" t="s">
        <v>22</v>
      </c>
      <c r="H3036" t="s">
        <v>93</v>
      </c>
      <c r="I3036" t="s">
        <v>1403</v>
      </c>
      <c r="J3036" s="16">
        <v>5.0</v>
      </c>
      <c r="K3036" s="21">
        <v>-56.0</v>
      </c>
      <c r="L3036" s="21">
        <v>-140.0</v>
      </c>
      <c r="M3036" s="21">
        <v>-99.0</v>
      </c>
      <c r="N3036" s="18" t="s">
        <v>26</v>
      </c>
      <c r="O3036" s="13" t="s">
        <v>354</v>
      </c>
      <c r="P3036" s="5" t="s">
        <v>276</v>
      </c>
      <c r="Q3036" s="5" t="s">
        <v>57</v>
      </c>
      <c r="R3036" s="5" t="s">
        <v>57</v>
      </c>
      <c r="S3036" s="5" t="s">
        <v>26</v>
      </c>
      <c r="T3036" s="5" t="s">
        <v>26</v>
      </c>
      <c r="U3036" s="5" t="s">
        <v>37</v>
      </c>
    </row>
    <row r="3037" hidden="1">
      <c r="A3037" s="15" t="str">
        <f>if(OR(G3037="Secondary Relay",G3037="Prime Relay",G3037="Citadel Class Relay"),F3037,join("",if(B3037="East Rim","E",if(B3037="South Rim","S",if(B3037="West Rim","W","N"))),C3037,D3037,":",E3037,if(F3037="S","",F3037)))</f>
        <v>W05:7</v>
      </c>
      <c r="B3037" s="15" t="s">
        <v>1352</v>
      </c>
      <c r="C3037" s="15">
        <v>0.0</v>
      </c>
      <c r="D3037" s="15">
        <v>5.0</v>
      </c>
      <c r="E3037" s="15">
        <v>7.0</v>
      </c>
      <c r="F3037" s="8" t="s">
        <v>302</v>
      </c>
      <c r="G3037" s="8" t="s">
        <v>303</v>
      </c>
      <c r="H3037" s="15" t="s">
        <v>278</v>
      </c>
      <c r="I3037" s="8" t="s">
        <v>783</v>
      </c>
      <c r="J3037" s="16"/>
      <c r="K3037" s="21"/>
      <c r="L3037" s="21"/>
      <c r="M3037" s="21"/>
      <c r="N3037" s="18"/>
      <c r="O3037" s="13"/>
      <c r="P3037" s="5" t="s">
        <v>26</v>
      </c>
      <c r="Q3037" s="5" t="s">
        <v>57</v>
      </c>
      <c r="R3037" s="5" t="s">
        <v>57</v>
      </c>
      <c r="S3037" s="5" t="s">
        <v>47</v>
      </c>
      <c r="T3037" s="5" t="s">
        <v>37</v>
      </c>
      <c r="U3037" s="5" t="s">
        <v>26</v>
      </c>
    </row>
    <row r="3038" hidden="1">
      <c r="A3038" s="15" t="str">
        <f t="shared" ref="A3038:A3041" si="506">if(OR(G3038="Secondary Relay",G3038="Prime Relay"),F3038,join("",if(B3038="East Rim","E",if(B3038="South Rim","S",if(B3038="West Rim","W","N"))),C3038,D3038,":",E3038,if(F3038="S","",F3038)))</f>
        <v>W06:0a</v>
      </c>
      <c r="B3038" s="15" t="s">
        <v>1352</v>
      </c>
      <c r="C3038" s="15">
        <v>0.0</v>
      </c>
      <c r="D3038" s="15">
        <v>6.0</v>
      </c>
      <c r="E3038" s="15">
        <v>0.0</v>
      </c>
      <c r="F3038" s="8" t="s">
        <v>6</v>
      </c>
      <c r="G3038" s="8" t="s">
        <v>23</v>
      </c>
      <c r="H3038" t="s">
        <v>288</v>
      </c>
      <c r="I3038" t="s">
        <v>1024</v>
      </c>
      <c r="J3038" s="16">
        <v>0.0</v>
      </c>
      <c r="K3038" s="21">
        <v>1470.0</v>
      </c>
      <c r="L3038" s="21">
        <v>545.0</v>
      </c>
      <c r="M3038" s="21">
        <v>1006.0</v>
      </c>
      <c r="N3038" s="18" t="s">
        <v>26</v>
      </c>
      <c r="O3038" s="13" t="s">
        <v>329</v>
      </c>
      <c r="P3038" s="5" t="s">
        <v>57</v>
      </c>
      <c r="Q3038" s="5" t="s">
        <v>57</v>
      </c>
      <c r="R3038" s="5" t="s">
        <v>57</v>
      </c>
      <c r="S3038" s="5" t="s">
        <v>57</v>
      </c>
      <c r="T3038" s="5" t="s">
        <v>47</v>
      </c>
      <c r="U3038" s="5" t="s">
        <v>37</v>
      </c>
    </row>
    <row r="3039" hidden="1">
      <c r="A3039" s="15" t="str">
        <f t="shared" si="506"/>
        <v>W06:0b</v>
      </c>
      <c r="B3039" s="15" t="s">
        <v>1352</v>
      </c>
      <c r="C3039" s="15">
        <v>0.0</v>
      </c>
      <c r="D3039" s="15">
        <v>6.0</v>
      </c>
      <c r="E3039" s="15">
        <v>0.0</v>
      </c>
      <c r="F3039" s="8" t="s">
        <v>7</v>
      </c>
      <c r="G3039" s="8" t="s">
        <v>24</v>
      </c>
      <c r="H3039" t="s">
        <v>87</v>
      </c>
      <c r="I3039" t="s">
        <v>418</v>
      </c>
      <c r="J3039" s="16">
        <v>2.0</v>
      </c>
      <c r="K3039" s="21">
        <v>19.0</v>
      </c>
      <c r="L3039" s="21">
        <v>1.0</v>
      </c>
      <c r="M3039" s="21">
        <v>8.0</v>
      </c>
      <c r="N3039" s="18">
        <v>0.69</v>
      </c>
      <c r="O3039" s="13" t="s">
        <v>293</v>
      </c>
      <c r="P3039" s="5" t="s">
        <v>311</v>
      </c>
      <c r="Q3039" s="5" t="s">
        <v>311</v>
      </c>
      <c r="R3039" s="5" t="s">
        <v>276</v>
      </c>
      <c r="S3039" s="5" t="s">
        <v>37</v>
      </c>
      <c r="T3039" s="5" t="s">
        <v>26</v>
      </c>
      <c r="U3039" s="5" t="s">
        <v>26</v>
      </c>
    </row>
    <row r="3040" hidden="1">
      <c r="A3040" s="15" t="str">
        <f t="shared" si="506"/>
        <v>W06:0c</v>
      </c>
      <c r="B3040" s="15" t="s">
        <v>1352</v>
      </c>
      <c r="C3040" s="15">
        <v>0.0</v>
      </c>
      <c r="D3040" s="15">
        <v>6.0</v>
      </c>
      <c r="E3040" s="15">
        <v>0.0</v>
      </c>
      <c r="F3040" s="8" t="s">
        <v>8</v>
      </c>
      <c r="G3040" s="8" t="s">
        <v>22</v>
      </c>
      <c r="H3040" t="s">
        <v>93</v>
      </c>
      <c r="I3040" t="s">
        <v>433</v>
      </c>
      <c r="J3040" s="16">
        <v>11.0</v>
      </c>
      <c r="K3040" s="21">
        <v>-171.0</v>
      </c>
      <c r="L3040" s="21">
        <v>-217.0</v>
      </c>
      <c r="M3040" s="21">
        <v>-195.0</v>
      </c>
      <c r="N3040" s="18" t="s">
        <v>26</v>
      </c>
      <c r="O3040" s="13" t="s">
        <v>415</v>
      </c>
      <c r="P3040" s="5" t="s">
        <v>47</v>
      </c>
      <c r="Q3040" s="5" t="s">
        <v>276</v>
      </c>
      <c r="R3040" s="5" t="s">
        <v>37</v>
      </c>
      <c r="S3040" s="5" t="s">
        <v>47</v>
      </c>
      <c r="T3040" s="5" t="s">
        <v>37</v>
      </c>
      <c r="U3040" s="5" t="s">
        <v>26</v>
      </c>
    </row>
    <row r="3041" hidden="1">
      <c r="A3041" s="15" t="str">
        <f t="shared" si="506"/>
        <v>W06:0d</v>
      </c>
      <c r="B3041" s="15" t="s">
        <v>1352</v>
      </c>
      <c r="C3041" s="15">
        <v>0.0</v>
      </c>
      <c r="D3041" s="15">
        <v>6.0</v>
      </c>
      <c r="E3041" s="15">
        <v>0.0</v>
      </c>
      <c r="F3041" s="8" t="s">
        <v>9</v>
      </c>
      <c r="G3041" s="15" t="s">
        <v>22</v>
      </c>
      <c r="H3041" t="s">
        <v>91</v>
      </c>
      <c r="I3041" t="s">
        <v>535</v>
      </c>
      <c r="J3041" s="16">
        <v>7.0</v>
      </c>
      <c r="K3041" s="21">
        <v>-234.0</v>
      </c>
      <c r="L3041" s="21">
        <v>-247.0</v>
      </c>
      <c r="M3041" s="21">
        <v>-241.0</v>
      </c>
      <c r="N3041" s="18" t="s">
        <v>26</v>
      </c>
      <c r="O3041" s="13" t="s">
        <v>275</v>
      </c>
      <c r="P3041" s="5" t="s">
        <v>57</v>
      </c>
      <c r="Q3041" s="5" t="s">
        <v>57</v>
      </c>
      <c r="R3041" s="5" t="s">
        <v>311</v>
      </c>
      <c r="S3041" s="5" t="s">
        <v>37</v>
      </c>
      <c r="T3041" s="5" t="s">
        <v>26</v>
      </c>
      <c r="U3041" s="5" t="s">
        <v>26</v>
      </c>
    </row>
    <row r="3042" hidden="1">
      <c r="A3042" s="15" t="str">
        <f t="shared" ref="A3042:A3043" si="507">if(OR(G3042="Secondary Relay",G3042="Prime Relay",G3042="Citadel Class Relay"),F3042,join("",if(B3042="East Rim","E",if(B3042="South Rim","S",if(B3042="West Rim","W","N"))),C3042,D3042,":",E3042,if(F3042="S","",F3042)))</f>
        <v>W06:0</v>
      </c>
      <c r="B3042" s="15" t="s">
        <v>1352</v>
      </c>
      <c r="C3042" s="15">
        <v>0.0</v>
      </c>
      <c r="D3042" s="15">
        <v>6.0</v>
      </c>
      <c r="E3042" s="15">
        <v>0.0</v>
      </c>
      <c r="F3042" s="8" t="s">
        <v>302</v>
      </c>
      <c r="G3042" s="8" t="s">
        <v>303</v>
      </c>
      <c r="H3042" s="15" t="s">
        <v>278</v>
      </c>
      <c r="I3042" s="8" t="s">
        <v>483</v>
      </c>
      <c r="J3042" s="16"/>
      <c r="K3042" s="21"/>
      <c r="L3042" s="21"/>
      <c r="M3042" s="21"/>
      <c r="N3042" s="18"/>
      <c r="O3042" s="13"/>
      <c r="P3042" s="5" t="s">
        <v>311</v>
      </c>
      <c r="Q3042" s="5" t="s">
        <v>276</v>
      </c>
      <c r="R3042" s="5" t="s">
        <v>57</v>
      </c>
      <c r="S3042" s="5" t="s">
        <v>57</v>
      </c>
      <c r="T3042" s="5" t="s">
        <v>37</v>
      </c>
      <c r="U3042" s="5" t="s">
        <v>26</v>
      </c>
    </row>
    <row r="3043" hidden="1">
      <c r="A3043" s="15" t="str">
        <f t="shared" si="507"/>
        <v>W06 Secondary Relay</v>
      </c>
      <c r="B3043" s="15" t="s">
        <v>1352</v>
      </c>
      <c r="C3043" s="15">
        <v>0.0</v>
      </c>
      <c r="D3043" s="15">
        <v>6.0</v>
      </c>
      <c r="E3043" s="15">
        <v>0.0</v>
      </c>
      <c r="F3043" s="8" t="s">
        <v>1404</v>
      </c>
      <c r="G3043" s="8" t="s">
        <v>300</v>
      </c>
      <c r="J3043" s="16"/>
      <c r="K3043" s="21"/>
      <c r="L3043" s="21"/>
      <c r="M3043" s="21"/>
      <c r="N3043" s="18"/>
      <c r="O3043" s="13"/>
      <c r="P3043" s="15"/>
      <c r="Q3043" s="15"/>
      <c r="R3043" s="15"/>
      <c r="S3043" s="15"/>
      <c r="T3043" s="15"/>
      <c r="U3043" s="15"/>
    </row>
    <row r="3044" hidden="1">
      <c r="A3044" s="15" t="str">
        <f t="shared" ref="A3044:A3046" si="508">if(OR(G3044="Secondary Relay",G3044="Prime Relay"),F3044,join("",if(B3044="East Rim","E",if(B3044="South Rim","S",if(B3044="West Rim","W","N"))),C3044,D3044,":",E3044,if(F3044="S","",F3044)))</f>
        <v>W06:1a</v>
      </c>
      <c r="B3044" s="15" t="s">
        <v>1352</v>
      </c>
      <c r="C3044" s="15">
        <v>0.0</v>
      </c>
      <c r="D3044" s="15">
        <v>6.0</v>
      </c>
      <c r="E3044" s="15">
        <v>1.0</v>
      </c>
      <c r="F3044" s="8" t="s">
        <v>6</v>
      </c>
      <c r="G3044" s="8" t="s">
        <v>23</v>
      </c>
      <c r="H3044" t="s">
        <v>285</v>
      </c>
      <c r="I3044" t="s">
        <v>598</v>
      </c>
      <c r="J3044" s="16">
        <v>1.0</v>
      </c>
      <c r="K3044" s="21">
        <v>1649.0</v>
      </c>
      <c r="L3044" s="21">
        <v>810.0</v>
      </c>
      <c r="M3044" s="21">
        <v>1232.0</v>
      </c>
      <c r="N3044" s="18" t="s">
        <v>26</v>
      </c>
      <c r="O3044" s="13" t="s">
        <v>297</v>
      </c>
      <c r="P3044" s="5" t="s">
        <v>26</v>
      </c>
      <c r="Q3044" s="5" t="s">
        <v>276</v>
      </c>
      <c r="R3044" s="5" t="s">
        <v>57</v>
      </c>
      <c r="S3044" s="5" t="s">
        <v>37</v>
      </c>
      <c r="T3044" s="5" t="s">
        <v>26</v>
      </c>
      <c r="U3044" s="5" t="s">
        <v>26</v>
      </c>
    </row>
    <row r="3045" hidden="1">
      <c r="A3045" s="15" t="str">
        <f t="shared" si="508"/>
        <v>W06:1b</v>
      </c>
      <c r="B3045" s="15" t="s">
        <v>1352</v>
      </c>
      <c r="C3045" s="15">
        <v>0.0</v>
      </c>
      <c r="D3045" s="15">
        <v>6.0</v>
      </c>
      <c r="E3045" s="15">
        <v>1.0</v>
      </c>
      <c r="F3045" s="8" t="s">
        <v>7</v>
      </c>
      <c r="G3045" s="8" t="s">
        <v>23</v>
      </c>
      <c r="H3045" t="s">
        <v>285</v>
      </c>
      <c r="I3045" t="s">
        <v>792</v>
      </c>
      <c r="J3045" s="16">
        <v>0.0</v>
      </c>
      <c r="K3045" s="21">
        <v>1296.0</v>
      </c>
      <c r="L3045" s="21">
        <v>1137.0</v>
      </c>
      <c r="M3045" s="21">
        <v>1216.0</v>
      </c>
      <c r="N3045" s="18" t="s">
        <v>26</v>
      </c>
      <c r="O3045" s="13" t="s">
        <v>329</v>
      </c>
      <c r="P3045" s="5" t="s">
        <v>57</v>
      </c>
      <c r="Q3045" s="5" t="s">
        <v>311</v>
      </c>
      <c r="R3045" s="5" t="s">
        <v>57</v>
      </c>
      <c r="S3045" s="5" t="s">
        <v>47</v>
      </c>
      <c r="T3045" s="5" t="s">
        <v>311</v>
      </c>
      <c r="U3045" s="5" t="s">
        <v>26</v>
      </c>
    </row>
    <row r="3046" hidden="1">
      <c r="A3046" s="15" t="str">
        <f t="shared" si="508"/>
        <v>W06:1c</v>
      </c>
      <c r="B3046" s="15" t="s">
        <v>1352</v>
      </c>
      <c r="C3046" s="15">
        <v>0.0</v>
      </c>
      <c r="D3046" s="15">
        <v>6.0</v>
      </c>
      <c r="E3046" s="15">
        <v>1.0</v>
      </c>
      <c r="F3046" s="8" t="s">
        <v>8</v>
      </c>
      <c r="G3046" s="8" t="s">
        <v>22</v>
      </c>
      <c r="H3046" t="s">
        <v>92</v>
      </c>
      <c r="I3046" t="s">
        <v>274</v>
      </c>
      <c r="J3046" s="16">
        <v>1.0</v>
      </c>
      <c r="K3046" s="21">
        <v>-24.0</v>
      </c>
      <c r="L3046" s="21">
        <v>-32.0</v>
      </c>
      <c r="M3046" s="21">
        <v>-28.0</v>
      </c>
      <c r="N3046" s="18" t="s">
        <v>26</v>
      </c>
      <c r="O3046" s="13" t="s">
        <v>415</v>
      </c>
      <c r="P3046" s="5" t="s">
        <v>57</v>
      </c>
      <c r="Q3046" s="5" t="s">
        <v>57</v>
      </c>
      <c r="R3046" s="5" t="s">
        <v>276</v>
      </c>
      <c r="S3046" s="5" t="s">
        <v>276</v>
      </c>
      <c r="T3046" s="5" t="s">
        <v>276</v>
      </c>
      <c r="U3046" s="5" t="s">
        <v>26</v>
      </c>
    </row>
    <row r="3047" hidden="1">
      <c r="A3047" s="15" t="str">
        <f>if(OR(G3047="Secondary Relay",G3047="Prime Relay",G3047="Citadel Class Relay"),F3047,join("",if(B3047="East Rim","E",if(B3047="South Rim","S",if(B3047="West Rim","W","N"))),C3047,D3047,":",E3047,if(F3047="S","",F3047)))</f>
        <v>W06:1</v>
      </c>
      <c r="B3047" s="15" t="s">
        <v>1352</v>
      </c>
      <c r="C3047" s="15">
        <v>0.0</v>
      </c>
      <c r="D3047" s="15">
        <v>6.0</v>
      </c>
      <c r="E3047" s="15">
        <v>1.0</v>
      </c>
      <c r="F3047" s="8" t="s">
        <v>302</v>
      </c>
      <c r="G3047" s="8" t="s">
        <v>303</v>
      </c>
      <c r="H3047" s="15" t="s">
        <v>278</v>
      </c>
      <c r="I3047" s="8" t="s">
        <v>615</v>
      </c>
      <c r="J3047" s="16"/>
      <c r="K3047" s="21"/>
      <c r="L3047" s="21"/>
      <c r="M3047" s="21"/>
      <c r="N3047" s="18"/>
      <c r="O3047" s="13"/>
      <c r="P3047" s="5" t="s">
        <v>57</v>
      </c>
      <c r="Q3047" s="5" t="s">
        <v>57</v>
      </c>
      <c r="R3047" s="5" t="s">
        <v>57</v>
      </c>
      <c r="S3047" s="5" t="s">
        <v>26</v>
      </c>
      <c r="T3047" s="5" t="s">
        <v>26</v>
      </c>
      <c r="U3047" s="5" t="s">
        <v>26</v>
      </c>
    </row>
    <row r="3048" hidden="1">
      <c r="A3048" s="15" t="str">
        <f t="shared" ref="A3048:A3049" si="509">if(OR(G3048="Secondary Relay",G3048="Prime Relay"),F3048,join("",if(B3048="East Rim","E",if(B3048="South Rim","S",if(B3048="West Rim","W","N"))),C3048,D3048,":",E3048,if(F3048="S","",F3048)))</f>
        <v>W06:2a</v>
      </c>
      <c r="B3048" s="15" t="s">
        <v>1352</v>
      </c>
      <c r="C3048" s="15">
        <v>0.0</v>
      </c>
      <c r="D3048" s="15">
        <v>6.0</v>
      </c>
      <c r="E3048" s="15">
        <v>2.0</v>
      </c>
      <c r="F3048" s="8" t="s">
        <v>6</v>
      </c>
      <c r="G3048" s="8" t="s">
        <v>22</v>
      </c>
      <c r="H3048" t="s">
        <v>91</v>
      </c>
      <c r="I3048" t="s">
        <v>1405</v>
      </c>
      <c r="J3048" s="16">
        <v>8.0</v>
      </c>
      <c r="K3048" s="21">
        <v>-166.0</v>
      </c>
      <c r="L3048" s="21">
        <v>-196.0</v>
      </c>
      <c r="M3048" s="21">
        <v>-181.0</v>
      </c>
      <c r="N3048" s="18" t="s">
        <v>26</v>
      </c>
      <c r="O3048" s="13" t="s">
        <v>315</v>
      </c>
      <c r="P3048" s="5" t="s">
        <v>47</v>
      </c>
      <c r="Q3048" s="5" t="s">
        <v>57</v>
      </c>
      <c r="R3048" s="5" t="s">
        <v>276</v>
      </c>
      <c r="S3048" s="5" t="s">
        <v>57</v>
      </c>
      <c r="T3048" s="5" t="s">
        <v>26</v>
      </c>
      <c r="U3048" s="5" t="s">
        <v>37</v>
      </c>
    </row>
    <row r="3049" hidden="1">
      <c r="A3049" s="15" t="str">
        <f t="shared" si="509"/>
        <v>W06:2b</v>
      </c>
      <c r="B3049" s="15" t="s">
        <v>1352</v>
      </c>
      <c r="C3049" s="15">
        <v>0.0</v>
      </c>
      <c r="D3049" s="15">
        <v>6.0</v>
      </c>
      <c r="E3049" s="15">
        <v>2.0</v>
      </c>
      <c r="F3049" s="8" t="s">
        <v>7</v>
      </c>
      <c r="G3049" s="8" t="s">
        <v>22</v>
      </c>
      <c r="H3049" t="s">
        <v>92</v>
      </c>
      <c r="I3049" t="s">
        <v>355</v>
      </c>
      <c r="J3049" s="16">
        <v>3.0</v>
      </c>
      <c r="K3049" s="21">
        <v>-215.0</v>
      </c>
      <c r="L3049" s="21">
        <v>-235.0</v>
      </c>
      <c r="M3049" s="21">
        <v>-227.0</v>
      </c>
      <c r="N3049" s="18" t="s">
        <v>26</v>
      </c>
      <c r="O3049" s="13" t="s">
        <v>329</v>
      </c>
      <c r="P3049" s="5" t="s">
        <v>47</v>
      </c>
      <c r="Q3049" s="5" t="s">
        <v>57</v>
      </c>
      <c r="R3049" s="5" t="s">
        <v>276</v>
      </c>
      <c r="S3049" s="5" t="s">
        <v>47</v>
      </c>
      <c r="T3049" s="5" t="s">
        <v>311</v>
      </c>
      <c r="U3049" s="5" t="s">
        <v>26</v>
      </c>
    </row>
    <row r="3050" hidden="1">
      <c r="A3050" s="15" t="str">
        <f>if(OR(G3050="Secondary Relay",G3050="Prime Relay",G3050="Citadel Class Relay"),F3050,join("",if(B3050="East Rim","E",if(B3050="South Rim","S",if(B3050="West Rim","W","N"))),C3050,D3050,":",E3050,if(F3050="S","",F3050)))</f>
        <v>W06:2</v>
      </c>
      <c r="B3050" s="15" t="s">
        <v>1352</v>
      </c>
      <c r="C3050" s="15">
        <v>0.0</v>
      </c>
      <c r="D3050" s="15">
        <v>6.0</v>
      </c>
      <c r="E3050" s="15">
        <v>2.0</v>
      </c>
      <c r="F3050" s="8" t="s">
        <v>302</v>
      </c>
      <c r="G3050" s="8" t="s">
        <v>303</v>
      </c>
      <c r="H3050" s="15" t="s">
        <v>288</v>
      </c>
      <c r="I3050" s="8" t="s">
        <v>1348</v>
      </c>
      <c r="J3050" s="16"/>
      <c r="K3050" s="21"/>
      <c r="L3050" s="21"/>
      <c r="M3050" s="21"/>
      <c r="N3050" s="18"/>
      <c r="O3050" s="13"/>
      <c r="P3050" s="5" t="s">
        <v>276</v>
      </c>
      <c r="Q3050" s="5" t="s">
        <v>57</v>
      </c>
      <c r="R3050" s="5" t="s">
        <v>276</v>
      </c>
      <c r="S3050" s="5" t="s">
        <v>47</v>
      </c>
      <c r="T3050" s="5" t="s">
        <v>47</v>
      </c>
      <c r="U3050" s="5" t="s">
        <v>26</v>
      </c>
    </row>
    <row r="3051" hidden="1">
      <c r="A3051" s="15" t="str">
        <f t="shared" ref="A3051:A3055" si="510">if(OR(G3051="Secondary Relay",G3051="Prime Relay"),F3051,join("",if(B3051="East Rim","E",if(B3051="South Rim","S",if(B3051="West Rim","W","N"))),C3051,D3051,":",E3051,if(F3051="S","",F3051)))</f>
        <v>W06:3a</v>
      </c>
      <c r="B3051" s="15" t="s">
        <v>1352</v>
      </c>
      <c r="C3051" s="15">
        <v>0.0</v>
      </c>
      <c r="D3051" s="15">
        <v>6.0</v>
      </c>
      <c r="E3051" s="15">
        <v>3.0</v>
      </c>
      <c r="F3051" s="8" t="s">
        <v>6</v>
      </c>
      <c r="G3051" s="8" t="s">
        <v>23</v>
      </c>
      <c r="H3051" t="s">
        <v>278</v>
      </c>
      <c r="I3051" t="s">
        <v>759</v>
      </c>
      <c r="J3051" s="16">
        <v>0.0</v>
      </c>
      <c r="K3051" s="21">
        <v>201.0</v>
      </c>
      <c r="L3051" s="21">
        <v>183.0</v>
      </c>
      <c r="M3051" s="21">
        <v>194.0</v>
      </c>
      <c r="N3051" s="18" t="s">
        <v>26</v>
      </c>
      <c r="O3051" s="13" t="s">
        <v>332</v>
      </c>
      <c r="P3051" s="5" t="s">
        <v>26</v>
      </c>
      <c r="Q3051" s="5" t="s">
        <v>57</v>
      </c>
      <c r="R3051" s="5" t="s">
        <v>276</v>
      </c>
      <c r="S3051" s="5" t="s">
        <v>37</v>
      </c>
      <c r="T3051" s="5" t="s">
        <v>311</v>
      </c>
      <c r="U3051" s="5" t="s">
        <v>26</v>
      </c>
    </row>
    <row r="3052" hidden="1">
      <c r="A3052" s="15" t="str">
        <f t="shared" si="510"/>
        <v>W06:3b</v>
      </c>
      <c r="B3052" s="15" t="s">
        <v>1352</v>
      </c>
      <c r="C3052" s="15">
        <v>0.0</v>
      </c>
      <c r="D3052" s="15">
        <v>6.0</v>
      </c>
      <c r="E3052" s="15">
        <v>3.0</v>
      </c>
      <c r="F3052" s="8" t="s">
        <v>7</v>
      </c>
      <c r="G3052" s="8" t="s">
        <v>24</v>
      </c>
      <c r="H3052" t="s">
        <v>305</v>
      </c>
      <c r="I3052" t="s">
        <v>639</v>
      </c>
      <c r="J3052" s="16">
        <v>1.0</v>
      </c>
      <c r="K3052" s="21">
        <v>4.0</v>
      </c>
      <c r="L3052" s="21">
        <v>-4.0</v>
      </c>
      <c r="M3052" s="21">
        <v>2.0</v>
      </c>
      <c r="N3052" s="18">
        <v>0.48</v>
      </c>
      <c r="O3052" s="13" t="s">
        <v>290</v>
      </c>
      <c r="P3052" s="5" t="s">
        <v>276</v>
      </c>
      <c r="Q3052" s="5" t="s">
        <v>57</v>
      </c>
      <c r="R3052" s="5" t="s">
        <v>311</v>
      </c>
      <c r="S3052" s="5" t="s">
        <v>26</v>
      </c>
      <c r="T3052" s="5" t="s">
        <v>26</v>
      </c>
      <c r="U3052" s="5" t="s">
        <v>26</v>
      </c>
    </row>
    <row r="3053" hidden="1">
      <c r="A3053" s="15" t="str">
        <f t="shared" si="510"/>
        <v>W06:3c</v>
      </c>
      <c r="B3053" s="15" t="s">
        <v>1352</v>
      </c>
      <c r="C3053" s="15">
        <v>0.0</v>
      </c>
      <c r="D3053" s="15">
        <v>6.0</v>
      </c>
      <c r="E3053" s="15">
        <v>3.0</v>
      </c>
      <c r="F3053" s="8" t="s">
        <v>8</v>
      </c>
      <c r="G3053" s="8" t="s">
        <v>22</v>
      </c>
      <c r="H3053" t="s">
        <v>91</v>
      </c>
      <c r="I3053" t="s">
        <v>1406</v>
      </c>
      <c r="J3053" s="16">
        <v>14.0</v>
      </c>
      <c r="K3053" s="21">
        <v>-38.0</v>
      </c>
      <c r="L3053" s="21">
        <v>-60.0</v>
      </c>
      <c r="M3053" s="21">
        <v>-50.0</v>
      </c>
      <c r="N3053" s="18" t="s">
        <v>26</v>
      </c>
      <c r="O3053" s="13" t="s">
        <v>313</v>
      </c>
      <c r="P3053" s="5" t="s">
        <v>47</v>
      </c>
      <c r="Q3053" s="5" t="s">
        <v>276</v>
      </c>
      <c r="R3053" s="5" t="s">
        <v>57</v>
      </c>
      <c r="S3053" s="5" t="s">
        <v>47</v>
      </c>
      <c r="T3053" s="5" t="s">
        <v>47</v>
      </c>
      <c r="U3053" s="5" t="s">
        <v>26</v>
      </c>
    </row>
    <row r="3054" hidden="1">
      <c r="A3054" s="15" t="str">
        <f t="shared" si="510"/>
        <v>W06:3d</v>
      </c>
      <c r="B3054" s="15" t="s">
        <v>1352</v>
      </c>
      <c r="C3054" s="15">
        <v>0.0</v>
      </c>
      <c r="D3054" s="15">
        <v>6.0</v>
      </c>
      <c r="E3054" s="15">
        <v>3.0</v>
      </c>
      <c r="F3054" s="8" t="s">
        <v>9</v>
      </c>
      <c r="G3054" s="8" t="s">
        <v>22</v>
      </c>
      <c r="H3054" t="s">
        <v>88</v>
      </c>
      <c r="I3054" t="s">
        <v>274</v>
      </c>
      <c r="J3054" s="16">
        <v>1.0</v>
      </c>
      <c r="K3054" s="21">
        <v>-90.0</v>
      </c>
      <c r="L3054" s="21">
        <v>-140.0</v>
      </c>
      <c r="M3054" s="21">
        <v>-115.0</v>
      </c>
      <c r="N3054" s="18" t="s">
        <v>26</v>
      </c>
      <c r="O3054" s="13" t="s">
        <v>284</v>
      </c>
      <c r="P3054" s="5" t="s">
        <v>47</v>
      </c>
      <c r="Q3054" s="5" t="s">
        <v>37</v>
      </c>
      <c r="R3054" s="5" t="s">
        <v>276</v>
      </c>
      <c r="S3054" s="5" t="s">
        <v>47</v>
      </c>
      <c r="T3054" s="5" t="s">
        <v>26</v>
      </c>
      <c r="U3054" s="5" t="s">
        <v>26</v>
      </c>
    </row>
    <row r="3055" hidden="1">
      <c r="A3055" s="15" t="str">
        <f t="shared" si="510"/>
        <v>W06:3e</v>
      </c>
      <c r="B3055" s="15" t="s">
        <v>1352</v>
      </c>
      <c r="C3055" s="15">
        <v>0.0</v>
      </c>
      <c r="D3055" s="15">
        <v>6.0</v>
      </c>
      <c r="E3055" s="15">
        <v>3.0</v>
      </c>
      <c r="F3055" s="8" t="s">
        <v>10</v>
      </c>
      <c r="G3055" s="8" t="s">
        <v>22</v>
      </c>
      <c r="H3055" t="s">
        <v>87</v>
      </c>
      <c r="I3055" t="s">
        <v>422</v>
      </c>
      <c r="J3055" s="16">
        <v>9.0</v>
      </c>
      <c r="K3055" s="21">
        <v>-247.0</v>
      </c>
      <c r="L3055" s="21">
        <v>-257.0</v>
      </c>
      <c r="M3055" s="21">
        <v>-253.0</v>
      </c>
      <c r="N3055" s="18" t="s">
        <v>26</v>
      </c>
      <c r="O3055" s="13" t="s">
        <v>290</v>
      </c>
      <c r="P3055" s="5" t="s">
        <v>57</v>
      </c>
      <c r="Q3055" s="5" t="s">
        <v>57</v>
      </c>
      <c r="R3055" s="5" t="s">
        <v>57</v>
      </c>
      <c r="S3055" s="5" t="s">
        <v>26</v>
      </c>
      <c r="T3055" s="5" t="s">
        <v>26</v>
      </c>
      <c r="U3055" s="5" t="s">
        <v>37</v>
      </c>
    </row>
    <row r="3056" hidden="1">
      <c r="A3056" s="15" t="str">
        <f>if(OR(G3056="Secondary Relay",G3056="Prime Relay",G3056="Citadel Class Relay"),F3056,join("",if(B3056="East Rim","E",if(B3056="South Rim","S",if(B3056="West Rim","W","N"))),C3056,D3056,":",E3056,if(F3056="S","",F3056)))</f>
        <v>W06:3</v>
      </c>
      <c r="B3056" s="15" t="s">
        <v>1352</v>
      </c>
      <c r="C3056" s="15">
        <v>0.0</v>
      </c>
      <c r="D3056" s="15">
        <v>6.0</v>
      </c>
      <c r="E3056" s="15">
        <v>3.0</v>
      </c>
      <c r="F3056" s="8" t="s">
        <v>302</v>
      </c>
      <c r="G3056" s="8" t="s">
        <v>303</v>
      </c>
      <c r="H3056" s="15" t="s">
        <v>278</v>
      </c>
      <c r="I3056" s="8" t="s">
        <v>432</v>
      </c>
      <c r="J3056" s="16"/>
      <c r="K3056" s="21"/>
      <c r="L3056" s="21"/>
      <c r="M3056" s="21"/>
      <c r="N3056" s="18"/>
      <c r="O3056" s="13"/>
      <c r="P3056" s="5" t="s">
        <v>57</v>
      </c>
      <c r="Q3056" s="5" t="s">
        <v>311</v>
      </c>
      <c r="R3056" s="5" t="s">
        <v>47</v>
      </c>
      <c r="S3056" s="5" t="s">
        <v>26</v>
      </c>
      <c r="T3056" s="5" t="s">
        <v>37</v>
      </c>
      <c r="U3056" s="5" t="s">
        <v>26</v>
      </c>
    </row>
    <row r="3057" hidden="1">
      <c r="A3057" s="15" t="str">
        <f t="shared" ref="A3057:A3061" si="511">if(OR(G3057="Secondary Relay",G3057="Prime Relay"),F3057,join("",if(B3057="East Rim","E",if(B3057="South Rim","S",if(B3057="West Rim","W","N"))),C3057,D3057,":",E3057,if(F3057="S","",F3057)))</f>
        <v>W06:4a</v>
      </c>
      <c r="B3057" s="15" t="s">
        <v>1352</v>
      </c>
      <c r="C3057" s="15">
        <v>0.0</v>
      </c>
      <c r="D3057" s="15">
        <v>6.0</v>
      </c>
      <c r="E3057" s="15">
        <v>4.0</v>
      </c>
      <c r="F3057" s="8" t="s">
        <v>6</v>
      </c>
      <c r="G3057" s="8" t="s">
        <v>23</v>
      </c>
      <c r="H3057" t="s">
        <v>278</v>
      </c>
      <c r="I3057" t="s">
        <v>324</v>
      </c>
      <c r="J3057" s="16">
        <v>1.0</v>
      </c>
      <c r="K3057" s="21">
        <v>365.0</v>
      </c>
      <c r="L3057" s="21">
        <v>250.0</v>
      </c>
      <c r="M3057" s="21">
        <v>309.0</v>
      </c>
      <c r="N3057" s="18" t="s">
        <v>26</v>
      </c>
      <c r="O3057" s="13" t="s">
        <v>290</v>
      </c>
      <c r="P3057" s="5" t="s">
        <v>276</v>
      </c>
      <c r="Q3057" s="5" t="s">
        <v>276</v>
      </c>
      <c r="R3057" s="5" t="s">
        <v>47</v>
      </c>
      <c r="S3057" s="5" t="s">
        <v>47</v>
      </c>
      <c r="T3057" s="5" t="s">
        <v>26</v>
      </c>
      <c r="U3057" s="5" t="s">
        <v>26</v>
      </c>
    </row>
    <row r="3058" hidden="1">
      <c r="A3058" s="15" t="str">
        <f t="shared" si="511"/>
        <v>W06:4b</v>
      </c>
      <c r="B3058" s="15" t="s">
        <v>1352</v>
      </c>
      <c r="C3058" s="15">
        <v>0.0</v>
      </c>
      <c r="D3058" s="15">
        <v>6.0</v>
      </c>
      <c r="E3058" s="15">
        <v>4.0</v>
      </c>
      <c r="F3058" s="8" t="s">
        <v>7</v>
      </c>
      <c r="G3058" s="8" t="s">
        <v>24</v>
      </c>
      <c r="H3058" t="s">
        <v>87</v>
      </c>
      <c r="I3058" t="s">
        <v>306</v>
      </c>
      <c r="J3058" s="16">
        <v>1.0</v>
      </c>
      <c r="K3058" s="21">
        <v>5.0</v>
      </c>
      <c r="L3058" s="21">
        <v>3.0</v>
      </c>
      <c r="M3058" s="21">
        <v>5.0</v>
      </c>
      <c r="N3058" s="18">
        <v>0.7</v>
      </c>
      <c r="O3058" s="13" t="s">
        <v>287</v>
      </c>
      <c r="P3058" s="5" t="s">
        <v>311</v>
      </c>
      <c r="Q3058" s="5" t="s">
        <v>276</v>
      </c>
      <c r="R3058" s="5" t="s">
        <v>57</v>
      </c>
      <c r="S3058" s="5" t="s">
        <v>47</v>
      </c>
      <c r="T3058" s="5" t="s">
        <v>26</v>
      </c>
      <c r="U3058" s="5" t="s">
        <v>26</v>
      </c>
    </row>
    <row r="3059" hidden="1">
      <c r="A3059" s="15" t="str">
        <f t="shared" si="511"/>
        <v>W06:4c</v>
      </c>
      <c r="B3059" s="15" t="s">
        <v>1352</v>
      </c>
      <c r="C3059" s="15">
        <v>0.0</v>
      </c>
      <c r="D3059" s="15">
        <v>6.0</v>
      </c>
      <c r="E3059" s="15">
        <v>4.0</v>
      </c>
      <c r="F3059" s="8" t="s">
        <v>8</v>
      </c>
      <c r="G3059" s="8" t="s">
        <v>22</v>
      </c>
      <c r="H3059" t="s">
        <v>91</v>
      </c>
      <c r="I3059" t="s">
        <v>1407</v>
      </c>
      <c r="J3059" s="16">
        <v>20.0</v>
      </c>
      <c r="K3059" s="21">
        <v>-91.0</v>
      </c>
      <c r="L3059" s="21">
        <v>-97.0</v>
      </c>
      <c r="M3059" s="21">
        <v>-96.0</v>
      </c>
      <c r="N3059" s="18" t="s">
        <v>26</v>
      </c>
      <c r="O3059" s="13" t="s">
        <v>323</v>
      </c>
      <c r="P3059" s="5" t="s">
        <v>57</v>
      </c>
      <c r="Q3059" s="5" t="s">
        <v>57</v>
      </c>
      <c r="R3059" s="5" t="s">
        <v>57</v>
      </c>
      <c r="S3059" s="5" t="s">
        <v>37</v>
      </c>
      <c r="T3059" s="5" t="s">
        <v>26</v>
      </c>
      <c r="U3059" s="5" t="s">
        <v>37</v>
      </c>
    </row>
    <row r="3060" hidden="1">
      <c r="A3060" s="15" t="str">
        <f t="shared" si="511"/>
        <v>W06:4d</v>
      </c>
      <c r="B3060" s="15" t="s">
        <v>1352</v>
      </c>
      <c r="C3060" s="15">
        <v>0.0</v>
      </c>
      <c r="D3060" s="15">
        <v>6.0</v>
      </c>
      <c r="E3060" s="15">
        <v>4.0</v>
      </c>
      <c r="F3060" s="8" t="s">
        <v>9</v>
      </c>
      <c r="G3060" s="8" t="s">
        <v>22</v>
      </c>
      <c r="H3060" t="s">
        <v>91</v>
      </c>
      <c r="I3060" t="s">
        <v>1408</v>
      </c>
      <c r="J3060" s="16">
        <v>19.0</v>
      </c>
      <c r="K3060" s="21">
        <v>-209.0</v>
      </c>
      <c r="L3060" s="21">
        <v>-212.0</v>
      </c>
      <c r="M3060" s="21">
        <v>-209.0</v>
      </c>
      <c r="N3060" s="18" t="s">
        <v>26</v>
      </c>
      <c r="O3060" s="13" t="s">
        <v>417</v>
      </c>
      <c r="P3060" s="5" t="s">
        <v>57</v>
      </c>
      <c r="Q3060" s="5" t="s">
        <v>276</v>
      </c>
      <c r="R3060" s="5" t="s">
        <v>311</v>
      </c>
      <c r="S3060" s="5" t="s">
        <v>26</v>
      </c>
      <c r="T3060" s="5" t="s">
        <v>47</v>
      </c>
      <c r="U3060" s="5" t="s">
        <v>26</v>
      </c>
    </row>
    <row r="3061" hidden="1">
      <c r="A3061" s="15" t="str">
        <f t="shared" si="511"/>
        <v>W06:4e</v>
      </c>
      <c r="B3061" s="15" t="s">
        <v>1352</v>
      </c>
      <c r="C3061" s="15">
        <v>0.0</v>
      </c>
      <c r="D3061" s="15">
        <v>6.0</v>
      </c>
      <c r="E3061" s="15">
        <v>4.0</v>
      </c>
      <c r="F3061" s="8" t="s">
        <v>10</v>
      </c>
      <c r="G3061" s="8" t="s">
        <v>23</v>
      </c>
      <c r="H3061" t="s">
        <v>92</v>
      </c>
      <c r="I3061" t="s">
        <v>621</v>
      </c>
      <c r="J3061" s="16">
        <v>1.0</v>
      </c>
      <c r="K3061" s="21">
        <v>-241.0</v>
      </c>
      <c r="L3061" s="21">
        <v>-252.0</v>
      </c>
      <c r="M3061" s="21">
        <v>-247.0</v>
      </c>
      <c r="N3061" s="18" t="s">
        <v>281</v>
      </c>
      <c r="O3061" s="13" t="s">
        <v>297</v>
      </c>
      <c r="P3061" s="5" t="s">
        <v>57</v>
      </c>
      <c r="Q3061" s="5" t="s">
        <v>57</v>
      </c>
      <c r="R3061" s="5" t="s">
        <v>57</v>
      </c>
      <c r="S3061" s="5" t="s">
        <v>26</v>
      </c>
      <c r="T3061" s="5" t="s">
        <v>47</v>
      </c>
      <c r="U3061" s="5" t="s">
        <v>26</v>
      </c>
    </row>
    <row r="3062" hidden="1">
      <c r="A3062" s="15" t="str">
        <f>if(OR(G3062="Secondary Relay",G3062="Prime Relay",G3062="Citadel Class Relay"),F3062,join("",if(B3062="East Rim","E",if(B3062="South Rim","S",if(B3062="West Rim","W","N"))),C3062,D3062,":",E3062,if(F3062="S","",F3062)))</f>
        <v>W06:4</v>
      </c>
      <c r="B3062" s="15" t="s">
        <v>1352</v>
      </c>
      <c r="C3062" s="15">
        <v>0.0</v>
      </c>
      <c r="D3062" s="15">
        <v>6.0</v>
      </c>
      <c r="E3062" s="15">
        <v>4.0</v>
      </c>
      <c r="F3062" s="8" t="s">
        <v>302</v>
      </c>
      <c r="G3062" s="8" t="s">
        <v>303</v>
      </c>
      <c r="H3062" s="15" t="s">
        <v>443</v>
      </c>
      <c r="I3062" s="8" t="s">
        <v>1112</v>
      </c>
      <c r="J3062" s="16"/>
      <c r="K3062" s="21"/>
      <c r="L3062" s="21"/>
      <c r="M3062" s="21"/>
      <c r="N3062" s="18"/>
      <c r="O3062" s="13"/>
      <c r="P3062" s="5" t="s">
        <v>57</v>
      </c>
      <c r="Q3062" s="5" t="s">
        <v>276</v>
      </c>
      <c r="R3062" s="5" t="s">
        <v>57</v>
      </c>
      <c r="S3062" s="5" t="s">
        <v>47</v>
      </c>
      <c r="T3062" s="5" t="s">
        <v>26</v>
      </c>
      <c r="U3062" s="5" t="s">
        <v>26</v>
      </c>
    </row>
    <row r="3063" hidden="1">
      <c r="A3063" s="15" t="str">
        <f t="shared" ref="A3063:A3066" si="512">if(OR(G3063="Secondary Relay",G3063="Prime Relay"),F3063,join("",if(B3063="East Rim","E",if(B3063="South Rim","S",if(B3063="West Rim","W","N"))),C3063,D3063,":",E3063,if(F3063="S","",F3063)))</f>
        <v>W06:5a</v>
      </c>
      <c r="B3063" s="15" t="s">
        <v>1352</v>
      </c>
      <c r="C3063" s="15">
        <v>0.0</v>
      </c>
      <c r="D3063" s="15">
        <v>6.0</v>
      </c>
      <c r="E3063" s="15">
        <v>5.0</v>
      </c>
      <c r="F3063" s="8" t="s">
        <v>6</v>
      </c>
      <c r="G3063" s="15" t="s">
        <v>23</v>
      </c>
      <c r="H3063" t="s">
        <v>288</v>
      </c>
      <c r="I3063" t="s">
        <v>371</v>
      </c>
      <c r="J3063" s="16">
        <v>1.0</v>
      </c>
      <c r="K3063" s="21">
        <v>916.0</v>
      </c>
      <c r="L3063" s="21">
        <v>793.0</v>
      </c>
      <c r="M3063" s="21">
        <v>855.0</v>
      </c>
      <c r="N3063" s="18" t="s">
        <v>26</v>
      </c>
      <c r="O3063" s="13" t="s">
        <v>282</v>
      </c>
      <c r="P3063" s="5" t="s">
        <v>276</v>
      </c>
      <c r="Q3063" s="5" t="s">
        <v>276</v>
      </c>
      <c r="R3063" s="5" t="s">
        <v>26</v>
      </c>
      <c r="S3063" s="5" t="s">
        <v>37</v>
      </c>
      <c r="T3063" s="5" t="s">
        <v>26</v>
      </c>
      <c r="U3063" s="5" t="s">
        <v>26</v>
      </c>
    </row>
    <row r="3064" hidden="1">
      <c r="A3064" s="15" t="str">
        <f t="shared" si="512"/>
        <v>W06:5b</v>
      </c>
      <c r="B3064" s="15" t="s">
        <v>1352</v>
      </c>
      <c r="C3064" s="15">
        <v>0.0</v>
      </c>
      <c r="D3064" s="15">
        <v>6.0</v>
      </c>
      <c r="E3064" s="15">
        <v>5.0</v>
      </c>
      <c r="F3064" s="8" t="s">
        <v>7</v>
      </c>
      <c r="G3064" s="8" t="s">
        <v>24</v>
      </c>
      <c r="H3064" t="s">
        <v>285</v>
      </c>
      <c r="I3064" t="s">
        <v>1409</v>
      </c>
      <c r="J3064" s="16">
        <v>1.0</v>
      </c>
      <c r="K3064" s="21">
        <v>-4.0</v>
      </c>
      <c r="L3064" s="21">
        <v>-7.0</v>
      </c>
      <c r="M3064" s="21">
        <v>-5.0</v>
      </c>
      <c r="N3064" s="18">
        <v>0.27</v>
      </c>
      <c r="O3064" s="13" t="s">
        <v>419</v>
      </c>
      <c r="P3064" s="5" t="s">
        <v>276</v>
      </c>
      <c r="Q3064" s="5" t="s">
        <v>57</v>
      </c>
      <c r="R3064" s="5" t="s">
        <v>57</v>
      </c>
      <c r="S3064" s="5" t="s">
        <v>26</v>
      </c>
      <c r="T3064" s="5" t="s">
        <v>26</v>
      </c>
      <c r="U3064" s="5" t="s">
        <v>26</v>
      </c>
    </row>
    <row r="3065" hidden="1">
      <c r="A3065" s="15" t="str">
        <f t="shared" si="512"/>
        <v>W06:5c</v>
      </c>
      <c r="B3065" s="15" t="s">
        <v>1352</v>
      </c>
      <c r="C3065" s="15">
        <v>0.0</v>
      </c>
      <c r="D3065" s="15">
        <v>6.0</v>
      </c>
      <c r="E3065" s="15">
        <v>5.0</v>
      </c>
      <c r="F3065" s="8" t="s">
        <v>8</v>
      </c>
      <c r="G3065" s="8" t="s">
        <v>22</v>
      </c>
      <c r="H3065" t="s">
        <v>92</v>
      </c>
      <c r="I3065" t="s">
        <v>274</v>
      </c>
      <c r="J3065" s="16">
        <v>4.0</v>
      </c>
      <c r="K3065" s="21">
        <v>-67.0</v>
      </c>
      <c r="L3065" s="21">
        <v>-107.0</v>
      </c>
      <c r="M3065" s="21">
        <v>-86.0</v>
      </c>
      <c r="N3065" s="18" t="s">
        <v>26</v>
      </c>
      <c r="O3065" s="13" t="s">
        <v>275</v>
      </c>
      <c r="P3065" s="5" t="s">
        <v>57</v>
      </c>
      <c r="Q3065" s="5" t="s">
        <v>276</v>
      </c>
      <c r="R3065" s="5" t="s">
        <v>57</v>
      </c>
      <c r="S3065" s="5" t="s">
        <v>57</v>
      </c>
      <c r="T3065" s="5" t="s">
        <v>37</v>
      </c>
      <c r="U3065" s="5" t="s">
        <v>26</v>
      </c>
    </row>
    <row r="3066" hidden="1">
      <c r="A3066" s="15" t="str">
        <f t="shared" si="512"/>
        <v>W06:5d</v>
      </c>
      <c r="B3066" s="15" t="s">
        <v>1352</v>
      </c>
      <c r="C3066" s="15">
        <v>0.0</v>
      </c>
      <c r="D3066" s="15">
        <v>6.0</v>
      </c>
      <c r="E3066" s="15">
        <v>5.0</v>
      </c>
      <c r="F3066" s="8" t="s">
        <v>9</v>
      </c>
      <c r="G3066" s="8" t="s">
        <v>23</v>
      </c>
      <c r="H3066" t="s">
        <v>92</v>
      </c>
      <c r="I3066" t="s">
        <v>466</v>
      </c>
      <c r="J3066" s="16">
        <v>0.0</v>
      </c>
      <c r="K3066" s="21">
        <v>-224.0</v>
      </c>
      <c r="L3066" s="21">
        <v>-234.0</v>
      </c>
      <c r="M3066" s="21">
        <v>-231.0</v>
      </c>
      <c r="N3066" s="18" t="s">
        <v>281</v>
      </c>
      <c r="O3066" s="13" t="s">
        <v>1367</v>
      </c>
      <c r="P3066" s="5" t="s">
        <v>57</v>
      </c>
      <c r="Q3066" s="5" t="s">
        <v>276</v>
      </c>
      <c r="R3066" s="5" t="s">
        <v>311</v>
      </c>
      <c r="S3066" s="5" t="s">
        <v>47</v>
      </c>
      <c r="T3066" s="5" t="s">
        <v>47</v>
      </c>
      <c r="U3066" s="5" t="s">
        <v>276</v>
      </c>
    </row>
    <row r="3067" hidden="1">
      <c r="A3067" s="15" t="str">
        <f>if(OR(G3067="Secondary Relay",G3067="Prime Relay",G3067="Citadel Class Relay"),F3067,join("",if(B3067="East Rim","E",if(B3067="South Rim","S",if(B3067="West Rim","W","N"))),C3067,D3067,":",E3067,if(F3067="S","",F3067)))</f>
        <v>W06:5</v>
      </c>
      <c r="B3067" s="15" t="s">
        <v>1352</v>
      </c>
      <c r="C3067" s="15">
        <v>0.0</v>
      </c>
      <c r="D3067" s="15">
        <v>6.0</v>
      </c>
      <c r="E3067" s="15">
        <v>5.0</v>
      </c>
      <c r="F3067" s="8" t="s">
        <v>302</v>
      </c>
      <c r="G3067" s="8" t="s">
        <v>303</v>
      </c>
      <c r="H3067" s="15" t="s">
        <v>278</v>
      </c>
      <c r="I3067" s="8" t="s">
        <v>538</v>
      </c>
      <c r="J3067" s="16"/>
      <c r="K3067" s="21"/>
      <c r="L3067" s="21"/>
      <c r="M3067" s="21"/>
      <c r="N3067" s="18"/>
      <c r="O3067" s="13"/>
      <c r="P3067" s="5" t="s">
        <v>57</v>
      </c>
      <c r="Q3067" s="5" t="s">
        <v>311</v>
      </c>
      <c r="R3067" s="5" t="s">
        <v>276</v>
      </c>
      <c r="S3067" s="5" t="s">
        <v>47</v>
      </c>
      <c r="T3067" s="5" t="s">
        <v>26</v>
      </c>
      <c r="U3067" s="5" t="s">
        <v>37</v>
      </c>
    </row>
    <row r="3068" hidden="1">
      <c r="A3068" s="15" t="str">
        <f t="shared" ref="A3068:A3069" si="513">if(OR(G3068="Secondary Relay",G3068="Prime Relay"),F3068,join("",if(B3068="East Rim","E",if(B3068="South Rim","S",if(B3068="West Rim","W","N"))),C3068,D3068,":",E3068,if(F3068="S","",F3068)))</f>
        <v>W06:6a</v>
      </c>
      <c r="B3068" s="15" t="s">
        <v>1352</v>
      </c>
      <c r="C3068" s="15">
        <v>0.0</v>
      </c>
      <c r="D3068" s="15">
        <v>6.0</v>
      </c>
      <c r="E3068" s="15">
        <v>6.0</v>
      </c>
      <c r="F3068" s="8" t="s">
        <v>6</v>
      </c>
      <c r="G3068" s="8" t="s">
        <v>23</v>
      </c>
      <c r="H3068" t="s">
        <v>92</v>
      </c>
      <c r="I3068" t="s">
        <v>401</v>
      </c>
      <c r="J3068" s="16">
        <v>2.0</v>
      </c>
      <c r="K3068" s="21">
        <v>-105.0</v>
      </c>
      <c r="L3068" s="21">
        <v>-120.0</v>
      </c>
      <c r="M3068" s="21">
        <v>-113.0</v>
      </c>
      <c r="N3068" s="18" t="s">
        <v>281</v>
      </c>
      <c r="O3068" s="13" t="s">
        <v>325</v>
      </c>
      <c r="P3068" s="5" t="s">
        <v>57</v>
      </c>
      <c r="Q3068" s="5" t="s">
        <v>276</v>
      </c>
      <c r="R3068" s="5" t="s">
        <v>57</v>
      </c>
      <c r="S3068" s="5" t="s">
        <v>57</v>
      </c>
      <c r="T3068" s="5" t="s">
        <v>26</v>
      </c>
      <c r="U3068" s="5" t="s">
        <v>26</v>
      </c>
    </row>
    <row r="3069" hidden="1">
      <c r="A3069" s="15" t="str">
        <f t="shared" si="513"/>
        <v>W06:6b</v>
      </c>
      <c r="B3069" s="15" t="s">
        <v>1352</v>
      </c>
      <c r="C3069" s="15">
        <v>0.0</v>
      </c>
      <c r="D3069" s="15">
        <v>6.0</v>
      </c>
      <c r="E3069" s="15">
        <v>6.0</v>
      </c>
      <c r="F3069" s="8" t="s">
        <v>7</v>
      </c>
      <c r="G3069" s="8" t="s">
        <v>22</v>
      </c>
      <c r="H3069" t="s">
        <v>93</v>
      </c>
      <c r="I3069" t="s">
        <v>1410</v>
      </c>
      <c r="J3069" s="16">
        <v>3.0</v>
      </c>
      <c r="K3069" s="21">
        <v>-199.0</v>
      </c>
      <c r="L3069" s="21">
        <v>-235.0</v>
      </c>
      <c r="M3069" s="21">
        <v>-218.0</v>
      </c>
      <c r="N3069" s="18" t="s">
        <v>26</v>
      </c>
      <c r="O3069" s="13" t="s">
        <v>323</v>
      </c>
      <c r="P3069" s="5" t="s">
        <v>26</v>
      </c>
      <c r="Q3069" s="5" t="s">
        <v>26</v>
      </c>
      <c r="R3069" s="5" t="s">
        <v>37</v>
      </c>
      <c r="S3069" s="5" t="s">
        <v>37</v>
      </c>
      <c r="T3069" s="5" t="s">
        <v>57</v>
      </c>
      <c r="U3069" s="5" t="s">
        <v>26</v>
      </c>
    </row>
    <row r="3070" hidden="1">
      <c r="A3070" s="15" t="str">
        <f>if(OR(G3070="Secondary Relay",G3070="Prime Relay",G3070="Citadel Class Relay"),F3070,join("",if(B3070="East Rim","E",if(B3070="South Rim","S",if(B3070="West Rim","W","N"))),C3070,D3070,":",E3070,if(F3070="S","",F3070)))</f>
        <v>W06:6</v>
      </c>
      <c r="B3070" s="15" t="s">
        <v>1352</v>
      </c>
      <c r="C3070" s="15">
        <v>0.0</v>
      </c>
      <c r="D3070" s="15">
        <v>6.0</v>
      </c>
      <c r="E3070" s="15">
        <v>6.0</v>
      </c>
      <c r="F3070" s="8" t="s">
        <v>302</v>
      </c>
      <c r="G3070" s="8" t="s">
        <v>303</v>
      </c>
      <c r="H3070" s="15" t="s">
        <v>278</v>
      </c>
      <c r="I3070" s="8" t="s">
        <v>330</v>
      </c>
      <c r="J3070" s="16"/>
      <c r="K3070" s="21"/>
      <c r="L3070" s="21"/>
      <c r="M3070" s="21"/>
      <c r="N3070" s="18"/>
      <c r="O3070" s="13"/>
      <c r="P3070" s="5" t="s">
        <v>311</v>
      </c>
      <c r="Q3070" s="5" t="s">
        <v>276</v>
      </c>
      <c r="R3070" s="5" t="s">
        <v>276</v>
      </c>
      <c r="S3070" s="5" t="s">
        <v>37</v>
      </c>
      <c r="T3070" s="5" t="s">
        <v>37</v>
      </c>
      <c r="U3070" s="5" t="s">
        <v>57</v>
      </c>
    </row>
    <row r="3071" hidden="1">
      <c r="A3071" s="15" t="str">
        <f t="shared" ref="A3071:A3078" si="514">if(OR(G3071="Secondary Relay",G3071="Prime Relay"),F3071,join("",if(B3071="East Rim","E",if(B3071="South Rim","S",if(B3071="West Rim","W","N"))),C3071,D3071,":",E3071,if(F3071="S","",F3071)))</f>
        <v>W06:7a</v>
      </c>
      <c r="B3071" s="15" t="s">
        <v>1352</v>
      </c>
      <c r="C3071" s="15">
        <v>0.0</v>
      </c>
      <c r="D3071" s="15">
        <v>6.0</v>
      </c>
      <c r="E3071" s="15">
        <v>7.0</v>
      </c>
      <c r="F3071" s="8" t="s">
        <v>6</v>
      </c>
      <c r="G3071" s="8" t="s">
        <v>23</v>
      </c>
      <c r="H3071" t="s">
        <v>93</v>
      </c>
      <c r="I3071" t="s">
        <v>688</v>
      </c>
      <c r="J3071" s="16">
        <v>0.0</v>
      </c>
      <c r="K3071" s="21">
        <v>257.0</v>
      </c>
      <c r="L3071" s="21">
        <v>-229.0</v>
      </c>
      <c r="M3071" s="21">
        <v>12.0</v>
      </c>
      <c r="N3071" s="18" t="s">
        <v>26</v>
      </c>
      <c r="O3071" s="13" t="s">
        <v>567</v>
      </c>
      <c r="P3071" s="5" t="s">
        <v>311</v>
      </c>
      <c r="Q3071" s="5" t="s">
        <v>37</v>
      </c>
      <c r="R3071" s="5" t="s">
        <v>57</v>
      </c>
      <c r="S3071" s="5" t="s">
        <v>26</v>
      </c>
      <c r="T3071" s="5" t="s">
        <v>26</v>
      </c>
      <c r="U3071" s="5" t="s">
        <v>26</v>
      </c>
    </row>
    <row r="3072" hidden="1">
      <c r="A3072" s="15" t="str">
        <f t="shared" si="514"/>
        <v>W06:7b</v>
      </c>
      <c r="B3072" s="15" t="s">
        <v>1352</v>
      </c>
      <c r="C3072" s="15">
        <v>0.0</v>
      </c>
      <c r="D3072" s="15">
        <v>6.0</v>
      </c>
      <c r="E3072" s="15">
        <v>7.0</v>
      </c>
      <c r="F3072" s="8" t="s">
        <v>7</v>
      </c>
      <c r="G3072" s="8" t="s">
        <v>23</v>
      </c>
      <c r="H3072" t="s">
        <v>87</v>
      </c>
      <c r="I3072" t="s">
        <v>452</v>
      </c>
      <c r="J3072" s="16">
        <v>1.0</v>
      </c>
      <c r="K3072" s="21">
        <v>104.0</v>
      </c>
      <c r="L3072" s="21">
        <v>89.0</v>
      </c>
      <c r="M3072" s="21">
        <v>99.0</v>
      </c>
      <c r="N3072" s="18">
        <v>0.72</v>
      </c>
      <c r="O3072" s="13" t="s">
        <v>287</v>
      </c>
      <c r="P3072" s="5" t="s">
        <v>276</v>
      </c>
      <c r="Q3072" s="5" t="s">
        <v>276</v>
      </c>
      <c r="R3072" s="5" t="s">
        <v>37</v>
      </c>
      <c r="S3072" s="5" t="s">
        <v>37</v>
      </c>
      <c r="T3072" s="5" t="s">
        <v>37</v>
      </c>
      <c r="U3072" s="5" t="s">
        <v>26</v>
      </c>
    </row>
    <row r="3073" hidden="1">
      <c r="A3073" s="15" t="str">
        <f t="shared" si="514"/>
        <v>W06:7c</v>
      </c>
      <c r="B3073" s="15" t="s">
        <v>1352</v>
      </c>
      <c r="C3073" s="15">
        <v>0.0</v>
      </c>
      <c r="D3073" s="15">
        <v>6.0</v>
      </c>
      <c r="E3073" s="15">
        <v>7.0</v>
      </c>
      <c r="F3073" s="8" t="s">
        <v>8</v>
      </c>
      <c r="G3073" s="8" t="s">
        <v>23</v>
      </c>
      <c r="H3073" t="s">
        <v>93</v>
      </c>
      <c r="I3073" t="s">
        <v>542</v>
      </c>
      <c r="J3073" s="16">
        <v>1.0</v>
      </c>
      <c r="K3073" s="21">
        <v>40.0</v>
      </c>
      <c r="L3073" s="21">
        <v>-11.0</v>
      </c>
      <c r="M3073" s="21">
        <v>17.0</v>
      </c>
      <c r="N3073" s="18">
        <v>0.18</v>
      </c>
      <c r="O3073" s="13" t="s">
        <v>426</v>
      </c>
      <c r="P3073" s="5" t="s">
        <v>57</v>
      </c>
      <c r="Q3073" s="5" t="s">
        <v>47</v>
      </c>
      <c r="R3073" s="5" t="s">
        <v>57</v>
      </c>
      <c r="S3073" s="5" t="s">
        <v>26</v>
      </c>
      <c r="T3073" s="5" t="s">
        <v>26</v>
      </c>
      <c r="U3073" s="5" t="s">
        <v>26</v>
      </c>
    </row>
    <row r="3074" hidden="1">
      <c r="A3074" s="15" t="str">
        <f t="shared" si="514"/>
        <v>W06:7d</v>
      </c>
      <c r="B3074" s="15" t="s">
        <v>1352</v>
      </c>
      <c r="C3074" s="15">
        <v>0.0</v>
      </c>
      <c r="D3074" s="15">
        <v>6.0</v>
      </c>
      <c r="E3074" s="15">
        <v>7.0</v>
      </c>
      <c r="F3074" s="8" t="s">
        <v>9</v>
      </c>
      <c r="G3074" s="8" t="s">
        <v>23</v>
      </c>
      <c r="H3074" t="s">
        <v>93</v>
      </c>
      <c r="I3074" t="s">
        <v>624</v>
      </c>
      <c r="J3074" s="16">
        <v>0.0</v>
      </c>
      <c r="K3074" s="21">
        <v>33.0</v>
      </c>
      <c r="L3074" s="21">
        <v>-93.0</v>
      </c>
      <c r="M3074" s="21">
        <v>-29.0</v>
      </c>
      <c r="N3074" s="18" t="s">
        <v>26</v>
      </c>
      <c r="O3074" s="13" t="s">
        <v>1016</v>
      </c>
      <c r="P3074" s="5" t="s">
        <v>276</v>
      </c>
      <c r="Q3074" s="5" t="s">
        <v>37</v>
      </c>
      <c r="R3074" s="5" t="s">
        <v>57</v>
      </c>
      <c r="S3074" s="5" t="s">
        <v>47</v>
      </c>
      <c r="T3074" s="5" t="s">
        <v>276</v>
      </c>
      <c r="U3074" s="5" t="s">
        <v>26</v>
      </c>
    </row>
    <row r="3075" hidden="1">
      <c r="A3075" s="15" t="str">
        <f t="shared" si="514"/>
        <v>W06:7e</v>
      </c>
      <c r="B3075" s="15" t="s">
        <v>1352</v>
      </c>
      <c r="C3075" s="15">
        <v>0.0</v>
      </c>
      <c r="D3075" s="15">
        <v>6.0</v>
      </c>
      <c r="E3075" s="15">
        <v>7.0</v>
      </c>
      <c r="F3075" s="8" t="s">
        <v>10</v>
      </c>
      <c r="G3075" s="8" t="s">
        <v>22</v>
      </c>
      <c r="H3075" t="s">
        <v>91</v>
      </c>
      <c r="I3075" t="s">
        <v>344</v>
      </c>
      <c r="J3075" s="16">
        <v>6.0</v>
      </c>
      <c r="K3075" s="21">
        <v>-115.0</v>
      </c>
      <c r="L3075" s="21">
        <v>-123.0</v>
      </c>
      <c r="M3075" s="21">
        <v>-119.0</v>
      </c>
      <c r="N3075" s="18" t="s">
        <v>26</v>
      </c>
      <c r="O3075" s="13" t="s">
        <v>354</v>
      </c>
      <c r="P3075" s="5" t="s">
        <v>57</v>
      </c>
      <c r="Q3075" s="5" t="s">
        <v>276</v>
      </c>
      <c r="R3075" s="5" t="s">
        <v>276</v>
      </c>
      <c r="S3075" s="5" t="s">
        <v>37</v>
      </c>
      <c r="T3075" s="5" t="s">
        <v>26</v>
      </c>
      <c r="U3075" s="5" t="s">
        <v>26</v>
      </c>
    </row>
    <row r="3076" hidden="1">
      <c r="A3076" s="15" t="str">
        <f t="shared" si="514"/>
        <v>W06:7f</v>
      </c>
      <c r="B3076" s="15" t="s">
        <v>1352</v>
      </c>
      <c r="C3076" s="15">
        <v>0.0</v>
      </c>
      <c r="D3076" s="15">
        <v>6.0</v>
      </c>
      <c r="E3076" s="15">
        <v>7.0</v>
      </c>
      <c r="F3076" s="8" t="s">
        <v>11</v>
      </c>
      <c r="G3076" s="8" t="s">
        <v>22</v>
      </c>
      <c r="H3076" t="s">
        <v>90</v>
      </c>
      <c r="I3076" t="s">
        <v>1411</v>
      </c>
      <c r="J3076" s="16">
        <v>4.0</v>
      </c>
      <c r="K3076" s="21">
        <v>-125.0</v>
      </c>
      <c r="L3076" s="21">
        <v>-169.0</v>
      </c>
      <c r="M3076" s="21">
        <v>-147.0</v>
      </c>
      <c r="N3076" s="18" t="s">
        <v>26</v>
      </c>
      <c r="O3076" s="13" t="s">
        <v>313</v>
      </c>
      <c r="P3076" s="5" t="s">
        <v>57</v>
      </c>
      <c r="Q3076" s="5" t="s">
        <v>57</v>
      </c>
      <c r="R3076" s="5" t="s">
        <v>57</v>
      </c>
      <c r="S3076" s="5" t="s">
        <v>47</v>
      </c>
      <c r="T3076" s="5" t="s">
        <v>37</v>
      </c>
      <c r="U3076" s="5" t="s">
        <v>57</v>
      </c>
    </row>
    <row r="3077" hidden="1">
      <c r="A3077" s="15" t="str">
        <f t="shared" si="514"/>
        <v>W06:7g</v>
      </c>
      <c r="B3077" s="15" t="s">
        <v>1352</v>
      </c>
      <c r="C3077" s="15">
        <v>0.0</v>
      </c>
      <c r="D3077" s="15">
        <v>6.0</v>
      </c>
      <c r="E3077" s="15">
        <v>7.0</v>
      </c>
      <c r="F3077" s="8" t="s">
        <v>12</v>
      </c>
      <c r="G3077" s="15" t="s">
        <v>22</v>
      </c>
      <c r="H3077" t="s">
        <v>93</v>
      </c>
      <c r="I3077" t="s">
        <v>1412</v>
      </c>
      <c r="J3077" s="16">
        <v>8.0</v>
      </c>
      <c r="K3077" s="21">
        <v>-174.0</v>
      </c>
      <c r="L3077" s="21">
        <v>-185.0</v>
      </c>
      <c r="M3077" s="21">
        <v>-178.0</v>
      </c>
      <c r="N3077" s="18" t="s">
        <v>26</v>
      </c>
      <c r="O3077" s="13" t="s">
        <v>293</v>
      </c>
      <c r="P3077" s="5" t="s">
        <v>37</v>
      </c>
      <c r="Q3077" s="5" t="s">
        <v>276</v>
      </c>
      <c r="R3077" s="5" t="s">
        <v>311</v>
      </c>
      <c r="S3077" s="5" t="s">
        <v>37</v>
      </c>
      <c r="T3077" s="5" t="s">
        <v>26</v>
      </c>
      <c r="U3077" s="5" t="s">
        <v>26</v>
      </c>
    </row>
    <row r="3078" hidden="1">
      <c r="A3078" s="15" t="str">
        <f t="shared" si="514"/>
        <v>W06:7h</v>
      </c>
      <c r="B3078" s="15" t="s">
        <v>1352</v>
      </c>
      <c r="C3078" s="15">
        <v>0.0</v>
      </c>
      <c r="D3078" s="15">
        <v>6.0</v>
      </c>
      <c r="E3078" s="15">
        <v>7.0</v>
      </c>
      <c r="F3078" s="8" t="s">
        <v>13</v>
      </c>
      <c r="G3078" s="15" t="s">
        <v>22</v>
      </c>
      <c r="H3078" t="s">
        <v>87</v>
      </c>
      <c r="I3078" t="s">
        <v>502</v>
      </c>
      <c r="J3078" s="16">
        <v>0.0</v>
      </c>
      <c r="K3078" s="21">
        <v>-214.0</v>
      </c>
      <c r="L3078" s="21">
        <v>-250.0</v>
      </c>
      <c r="M3078" s="21">
        <v>-234.0</v>
      </c>
      <c r="N3078" s="18" t="s">
        <v>26</v>
      </c>
      <c r="O3078" s="13" t="s">
        <v>419</v>
      </c>
      <c r="P3078" s="5" t="s">
        <v>276</v>
      </c>
      <c r="Q3078" s="5" t="s">
        <v>57</v>
      </c>
      <c r="R3078" s="5" t="s">
        <v>57</v>
      </c>
      <c r="S3078" s="5" t="s">
        <v>26</v>
      </c>
      <c r="T3078" s="5" t="s">
        <v>47</v>
      </c>
      <c r="U3078" s="5" t="s">
        <v>47</v>
      </c>
    </row>
    <row r="3079" hidden="1">
      <c r="A3079" s="15" t="str">
        <f>if(OR(G3079="Secondary Relay",G3079="Prime Relay",G3079="Citadel Class Relay"),F3079,join("",if(B3079="East Rim","E",if(B3079="South Rim","S",if(B3079="West Rim","W","N"))),C3079,D3079,":",E3079,if(F3079="S","",F3079)))</f>
        <v>W06:7</v>
      </c>
      <c r="B3079" s="15" t="s">
        <v>1352</v>
      </c>
      <c r="C3079" s="15">
        <v>0.0</v>
      </c>
      <c r="D3079" s="15">
        <v>6.0</v>
      </c>
      <c r="E3079" s="15">
        <v>7.0</v>
      </c>
      <c r="F3079" s="8" t="s">
        <v>302</v>
      </c>
      <c r="G3079" s="8" t="s">
        <v>303</v>
      </c>
      <c r="H3079" s="15" t="s">
        <v>278</v>
      </c>
      <c r="I3079" s="8" t="s">
        <v>606</v>
      </c>
      <c r="J3079" s="16"/>
      <c r="K3079" s="21"/>
      <c r="L3079" s="21"/>
      <c r="M3079" s="21"/>
      <c r="N3079" s="18"/>
      <c r="O3079" s="13"/>
      <c r="P3079" s="5" t="s">
        <v>276</v>
      </c>
      <c r="Q3079" s="5" t="s">
        <v>57</v>
      </c>
      <c r="R3079" s="5" t="s">
        <v>47</v>
      </c>
      <c r="S3079" s="5" t="s">
        <v>26</v>
      </c>
      <c r="T3079" s="5" t="s">
        <v>26</v>
      </c>
      <c r="U3079" s="5" t="s">
        <v>26</v>
      </c>
    </row>
    <row r="3080" hidden="1">
      <c r="A3080" s="15" t="str">
        <f>if(OR(G3080="Secondary Relay",G3080="Prime Relay"),F3080,join("",if(B3080="East Rim","E",if(B3080="South Rim","S",if(B3080="West Rim","W","N"))),C3080,D3080,":",E3080,if(F3080="S","",F3080)))</f>
        <v>W06:8a</v>
      </c>
      <c r="B3080" s="15" t="s">
        <v>1352</v>
      </c>
      <c r="C3080" s="15">
        <v>0.0</v>
      </c>
      <c r="D3080" s="15">
        <v>6.0</v>
      </c>
      <c r="E3080" s="15">
        <v>8.0</v>
      </c>
      <c r="F3080" s="8" t="s">
        <v>6</v>
      </c>
      <c r="G3080" s="8" t="s">
        <v>22</v>
      </c>
      <c r="H3080" t="s">
        <v>89</v>
      </c>
      <c r="I3080" t="s">
        <v>422</v>
      </c>
      <c r="J3080" s="16">
        <v>2.0</v>
      </c>
      <c r="K3080" s="21">
        <v>-170.0</v>
      </c>
      <c r="L3080" s="21">
        <v>-185.0</v>
      </c>
      <c r="M3080" s="21">
        <v>-178.0</v>
      </c>
      <c r="N3080" s="18" t="s">
        <v>26</v>
      </c>
      <c r="O3080" s="13" t="s">
        <v>290</v>
      </c>
      <c r="P3080" s="5" t="s">
        <v>37</v>
      </c>
      <c r="Q3080" s="5" t="s">
        <v>276</v>
      </c>
      <c r="R3080" s="5" t="s">
        <v>47</v>
      </c>
      <c r="S3080" s="5" t="s">
        <v>26</v>
      </c>
      <c r="T3080" s="5" t="s">
        <v>37</v>
      </c>
      <c r="U3080" s="5" t="s">
        <v>26</v>
      </c>
    </row>
    <row r="3081" hidden="1">
      <c r="A3081" s="15" t="str">
        <f>if(OR(G3081="Secondary Relay",G3081="Prime Relay",G3081="Citadel Class Relay"),F3081,join("",if(B3081="East Rim","E",if(B3081="South Rim","S",if(B3081="West Rim","W","N"))),C3081,D3081,":",E3081,if(F3081="S","",F3081)))</f>
        <v>W06:8</v>
      </c>
      <c r="B3081" s="15" t="s">
        <v>1352</v>
      </c>
      <c r="C3081" s="15">
        <v>0.0</v>
      </c>
      <c r="D3081" s="15">
        <v>6.0</v>
      </c>
      <c r="E3081" s="15">
        <v>8.0</v>
      </c>
      <c r="F3081" s="8" t="s">
        <v>302</v>
      </c>
      <c r="G3081" s="8" t="s">
        <v>303</v>
      </c>
      <c r="H3081" s="15" t="s">
        <v>278</v>
      </c>
      <c r="I3081" s="8" t="s">
        <v>735</v>
      </c>
      <c r="J3081" s="16"/>
      <c r="K3081" s="21"/>
      <c r="L3081" s="21"/>
      <c r="M3081" s="21"/>
      <c r="N3081" s="18"/>
      <c r="O3081" s="13"/>
      <c r="P3081" s="5" t="s">
        <v>57</v>
      </c>
      <c r="Q3081" s="5" t="s">
        <v>311</v>
      </c>
      <c r="R3081" s="5" t="s">
        <v>276</v>
      </c>
      <c r="S3081" s="5" t="s">
        <v>37</v>
      </c>
      <c r="T3081" s="5" t="s">
        <v>26</v>
      </c>
      <c r="U3081" s="5" t="s">
        <v>26</v>
      </c>
    </row>
    <row r="3082" hidden="1">
      <c r="A3082" s="15" t="str">
        <f>if(OR(G3082="Secondary Relay",G3082="Prime Relay"),F3082,join("",if(B3082="East Rim","E",if(B3082="South Rim","S",if(B3082="West Rim","W","N"))),C3082,D3082,":",E3082,if(F3082="S","",F3082)))</f>
        <v>W06:9a</v>
      </c>
      <c r="B3082" s="15" t="s">
        <v>1352</v>
      </c>
      <c r="C3082" s="15">
        <v>0.0</v>
      </c>
      <c r="D3082" s="15">
        <v>6.0</v>
      </c>
      <c r="E3082" s="15">
        <v>9.0</v>
      </c>
      <c r="F3082" s="8" t="s">
        <v>6</v>
      </c>
      <c r="G3082" s="8" t="s">
        <v>22</v>
      </c>
      <c r="H3082" t="s">
        <v>93</v>
      </c>
      <c r="I3082" t="s">
        <v>1412</v>
      </c>
      <c r="J3082" s="16">
        <v>6.0</v>
      </c>
      <c r="K3082" s="21">
        <v>-197.0</v>
      </c>
      <c r="L3082" s="21">
        <v>-245.0</v>
      </c>
      <c r="M3082" s="21">
        <v>-222.0</v>
      </c>
      <c r="N3082" s="18" t="s">
        <v>26</v>
      </c>
      <c r="O3082" s="13" t="s">
        <v>310</v>
      </c>
      <c r="P3082" s="5" t="s">
        <v>57</v>
      </c>
      <c r="Q3082" s="5" t="s">
        <v>311</v>
      </c>
      <c r="R3082" s="5" t="s">
        <v>47</v>
      </c>
      <c r="S3082" s="5" t="s">
        <v>47</v>
      </c>
      <c r="T3082" s="5" t="s">
        <v>311</v>
      </c>
      <c r="U3082" s="5" t="s">
        <v>26</v>
      </c>
    </row>
    <row r="3083" hidden="1">
      <c r="A3083" s="15" t="str">
        <f>if(OR(G3083="Secondary Relay",G3083="Prime Relay",G3083="Citadel Class Relay"),F3083,join("",if(B3083="East Rim","E",if(B3083="South Rim","S",if(B3083="West Rim","W","N"))),C3083,D3083,":",E3083,if(F3083="S","",F3083)))</f>
        <v>W06:9</v>
      </c>
      <c r="B3083" s="15" t="s">
        <v>1352</v>
      </c>
      <c r="C3083" s="15">
        <v>0.0</v>
      </c>
      <c r="D3083" s="15">
        <v>6.0</v>
      </c>
      <c r="E3083" s="15">
        <v>9.0</v>
      </c>
      <c r="F3083" s="8" t="s">
        <v>302</v>
      </c>
      <c r="G3083" s="8" t="s">
        <v>303</v>
      </c>
      <c r="H3083" s="15" t="s">
        <v>285</v>
      </c>
      <c r="I3083" s="8" t="s">
        <v>769</v>
      </c>
      <c r="J3083" s="16"/>
      <c r="K3083" s="21"/>
      <c r="L3083" s="21"/>
      <c r="M3083" s="21"/>
      <c r="N3083" s="18"/>
      <c r="O3083" s="13"/>
      <c r="P3083" s="5" t="s">
        <v>47</v>
      </c>
      <c r="Q3083" s="5" t="s">
        <v>57</v>
      </c>
      <c r="R3083" s="5" t="s">
        <v>276</v>
      </c>
      <c r="S3083" s="5" t="s">
        <v>37</v>
      </c>
      <c r="T3083" s="5" t="s">
        <v>26</v>
      </c>
      <c r="U3083" s="5" t="s">
        <v>26</v>
      </c>
    </row>
    <row r="3084" hidden="1">
      <c r="A3084" s="15" t="str">
        <f t="shared" ref="A3084:A3085" si="515">if(OR(G3084="Secondary Relay",G3084="Prime Relay"),F3084,join("",if(B3084="East Rim","E",if(B3084="South Rim","S",if(B3084="West Rim","W","N"))),C3084,D3084,":",E3084,if(F3084="S","",F3084)))</f>
        <v>W06:10a</v>
      </c>
      <c r="B3084" s="15" t="s">
        <v>1352</v>
      </c>
      <c r="C3084" s="15">
        <v>0.0</v>
      </c>
      <c r="D3084" s="15">
        <v>6.0</v>
      </c>
      <c r="E3084" s="15">
        <v>10.0</v>
      </c>
      <c r="F3084" s="8" t="s">
        <v>6</v>
      </c>
      <c r="G3084" s="15" t="s">
        <v>23</v>
      </c>
      <c r="H3084" t="s">
        <v>288</v>
      </c>
      <c r="I3084" t="s">
        <v>523</v>
      </c>
      <c r="J3084" s="16">
        <v>1.0</v>
      </c>
      <c r="K3084" s="21">
        <v>272.0</v>
      </c>
      <c r="L3084" s="21">
        <v>248.0</v>
      </c>
      <c r="M3084" s="21">
        <v>258.0</v>
      </c>
      <c r="N3084" s="18" t="s">
        <v>26</v>
      </c>
      <c r="O3084" s="13" t="s">
        <v>290</v>
      </c>
      <c r="P3084" s="5" t="s">
        <v>47</v>
      </c>
      <c r="Q3084" s="5" t="s">
        <v>57</v>
      </c>
      <c r="R3084" s="5" t="s">
        <v>57</v>
      </c>
      <c r="S3084" s="5" t="s">
        <v>47</v>
      </c>
      <c r="T3084" s="5" t="s">
        <v>47</v>
      </c>
      <c r="U3084" s="5" t="s">
        <v>26</v>
      </c>
    </row>
    <row r="3085" hidden="1">
      <c r="A3085" s="15" t="str">
        <f t="shared" si="515"/>
        <v>W06:10b</v>
      </c>
      <c r="B3085" s="15" t="s">
        <v>1352</v>
      </c>
      <c r="C3085" s="15">
        <v>0.0</v>
      </c>
      <c r="D3085" s="15">
        <v>6.0</v>
      </c>
      <c r="E3085" s="15">
        <v>10.0</v>
      </c>
      <c r="F3085" s="8" t="s">
        <v>7</v>
      </c>
      <c r="G3085" s="8" t="s">
        <v>22</v>
      </c>
      <c r="H3085" t="s">
        <v>92</v>
      </c>
      <c r="I3085" t="s">
        <v>355</v>
      </c>
      <c r="J3085" s="16">
        <v>2.0</v>
      </c>
      <c r="K3085" s="21">
        <v>-8.0</v>
      </c>
      <c r="L3085" s="21">
        <v>-24.0</v>
      </c>
      <c r="M3085" s="21">
        <v>-17.0</v>
      </c>
      <c r="N3085" s="18" t="s">
        <v>26</v>
      </c>
      <c r="O3085" s="13" t="s">
        <v>384</v>
      </c>
      <c r="P3085" s="5" t="s">
        <v>276</v>
      </c>
      <c r="Q3085" s="5" t="s">
        <v>276</v>
      </c>
      <c r="R3085" s="5" t="s">
        <v>26</v>
      </c>
      <c r="S3085" s="5" t="s">
        <v>26</v>
      </c>
      <c r="T3085" s="5" t="s">
        <v>47</v>
      </c>
      <c r="U3085" s="5" t="s">
        <v>26</v>
      </c>
    </row>
    <row r="3086" hidden="1">
      <c r="A3086" s="15" t="str">
        <f>if(OR(G3086="Secondary Relay",G3086="Prime Relay",G3086="Citadel Class Relay"),F3086,join("",if(B3086="East Rim","E",if(B3086="South Rim","S",if(B3086="West Rim","W","N"))),C3086,D3086,":",E3086,if(F3086="S","",F3086)))</f>
        <v>W06:10</v>
      </c>
      <c r="B3086" s="15" t="s">
        <v>1352</v>
      </c>
      <c r="C3086" s="15">
        <v>0.0</v>
      </c>
      <c r="D3086" s="15">
        <v>6.0</v>
      </c>
      <c r="E3086" s="15">
        <v>10.0</v>
      </c>
      <c r="F3086" s="8" t="s">
        <v>302</v>
      </c>
      <c r="G3086" s="8" t="s">
        <v>303</v>
      </c>
      <c r="H3086" s="15" t="s">
        <v>278</v>
      </c>
      <c r="I3086" s="8" t="s">
        <v>432</v>
      </c>
      <c r="J3086" s="16"/>
      <c r="K3086" s="21"/>
      <c r="L3086" s="21"/>
      <c r="M3086" s="21"/>
      <c r="N3086" s="18"/>
      <c r="O3086" s="13"/>
      <c r="P3086" s="5" t="s">
        <v>37</v>
      </c>
      <c r="Q3086" s="5" t="s">
        <v>57</v>
      </c>
      <c r="R3086" s="5" t="s">
        <v>47</v>
      </c>
      <c r="S3086" s="5" t="s">
        <v>57</v>
      </c>
      <c r="T3086" s="5" t="s">
        <v>47</v>
      </c>
      <c r="U3086" s="5" t="s">
        <v>37</v>
      </c>
    </row>
    <row r="3087" hidden="1">
      <c r="A3087" s="15" t="str">
        <f t="shared" ref="A3087:A3091" si="516">if(OR(G3087="Secondary Relay",G3087="Prime Relay"),F3087,join("",if(B3087="East Rim","E",if(B3087="South Rim","S",if(B3087="West Rim","W","N"))),C3087,D3087,":",E3087,if(F3087="S","",F3087)))</f>
        <v>W06:11a</v>
      </c>
      <c r="B3087" s="15" t="s">
        <v>1352</v>
      </c>
      <c r="C3087" s="15">
        <v>0.0</v>
      </c>
      <c r="D3087" s="15">
        <v>6.0</v>
      </c>
      <c r="E3087" s="15">
        <v>11.0</v>
      </c>
      <c r="F3087" s="8" t="s">
        <v>6</v>
      </c>
      <c r="G3087" s="8" t="s">
        <v>23</v>
      </c>
      <c r="H3087" t="s">
        <v>278</v>
      </c>
      <c r="I3087" t="s">
        <v>414</v>
      </c>
      <c r="J3087" s="16">
        <v>0.0</v>
      </c>
      <c r="K3087" s="21">
        <v>548.0</v>
      </c>
      <c r="L3087" s="21">
        <v>425.0</v>
      </c>
      <c r="M3087" s="21">
        <v>486.0</v>
      </c>
      <c r="N3087" s="18" t="s">
        <v>26</v>
      </c>
      <c r="O3087" s="13" t="s">
        <v>1413</v>
      </c>
      <c r="P3087" s="5" t="s">
        <v>57</v>
      </c>
      <c r="Q3087" s="5" t="s">
        <v>57</v>
      </c>
      <c r="R3087" s="5" t="s">
        <v>57</v>
      </c>
      <c r="S3087" s="5" t="s">
        <v>26</v>
      </c>
      <c r="T3087" s="5" t="s">
        <v>26</v>
      </c>
      <c r="U3087" s="5" t="s">
        <v>26</v>
      </c>
    </row>
    <row r="3088" hidden="1">
      <c r="A3088" s="15" t="str">
        <f t="shared" si="516"/>
        <v>W06:11b</v>
      </c>
      <c r="B3088" s="15" t="s">
        <v>1352</v>
      </c>
      <c r="C3088" s="15">
        <v>0.0</v>
      </c>
      <c r="D3088" s="15">
        <v>6.0</v>
      </c>
      <c r="E3088" s="15">
        <v>11.0</v>
      </c>
      <c r="F3088" s="8" t="s">
        <v>7</v>
      </c>
      <c r="G3088" s="8" t="s">
        <v>23</v>
      </c>
      <c r="H3088" t="s">
        <v>87</v>
      </c>
      <c r="I3088" t="s">
        <v>421</v>
      </c>
      <c r="J3088" s="16">
        <v>1.0</v>
      </c>
      <c r="K3088" s="21">
        <v>65.0</v>
      </c>
      <c r="L3088" s="21">
        <v>-12.0</v>
      </c>
      <c r="M3088" s="21">
        <v>29.0</v>
      </c>
      <c r="N3088" s="18">
        <v>0.84</v>
      </c>
      <c r="O3088" s="13" t="s">
        <v>1040</v>
      </c>
      <c r="P3088" s="5" t="s">
        <v>57</v>
      </c>
      <c r="Q3088" s="5" t="s">
        <v>276</v>
      </c>
      <c r="R3088" s="5" t="s">
        <v>57</v>
      </c>
      <c r="S3088" s="5" t="s">
        <v>47</v>
      </c>
      <c r="T3088" s="5" t="s">
        <v>26</v>
      </c>
      <c r="U3088" s="5" t="s">
        <v>57</v>
      </c>
    </row>
    <row r="3089" hidden="1">
      <c r="A3089" s="15" t="str">
        <f t="shared" si="516"/>
        <v>W06:11c</v>
      </c>
      <c r="B3089" s="15" t="s">
        <v>1352</v>
      </c>
      <c r="C3089" s="15">
        <v>0.0</v>
      </c>
      <c r="D3089" s="15">
        <v>6.0</v>
      </c>
      <c r="E3089" s="15">
        <v>11.0</v>
      </c>
      <c r="F3089" s="8" t="s">
        <v>8</v>
      </c>
      <c r="G3089" s="8" t="s">
        <v>22</v>
      </c>
      <c r="H3089" t="s">
        <v>92</v>
      </c>
      <c r="I3089" t="s">
        <v>416</v>
      </c>
      <c r="J3089" s="16">
        <v>1.0</v>
      </c>
      <c r="K3089" s="21">
        <v>-109.0</v>
      </c>
      <c r="L3089" s="21">
        <v>-137.0</v>
      </c>
      <c r="M3089" s="21">
        <v>-123.0</v>
      </c>
      <c r="N3089" s="18" t="s">
        <v>26</v>
      </c>
      <c r="O3089" s="13" t="s">
        <v>275</v>
      </c>
      <c r="P3089" s="5" t="s">
        <v>57</v>
      </c>
      <c r="Q3089" s="5" t="s">
        <v>47</v>
      </c>
      <c r="R3089" s="5" t="s">
        <v>276</v>
      </c>
      <c r="S3089" s="5" t="s">
        <v>37</v>
      </c>
      <c r="T3089" s="5" t="s">
        <v>26</v>
      </c>
      <c r="U3089" s="5" t="s">
        <v>26</v>
      </c>
    </row>
    <row r="3090" hidden="1">
      <c r="A3090" s="15" t="str">
        <f t="shared" si="516"/>
        <v>W06:11d</v>
      </c>
      <c r="B3090" s="15" t="s">
        <v>1352</v>
      </c>
      <c r="C3090" s="15">
        <v>0.0</v>
      </c>
      <c r="D3090" s="15">
        <v>6.0</v>
      </c>
      <c r="E3090" s="15">
        <v>11.0</v>
      </c>
      <c r="F3090" s="8" t="s">
        <v>9</v>
      </c>
      <c r="G3090" s="8" t="s">
        <v>22</v>
      </c>
      <c r="H3090" t="s">
        <v>93</v>
      </c>
      <c r="I3090" t="s">
        <v>1080</v>
      </c>
      <c r="J3090" s="16">
        <v>9.0</v>
      </c>
      <c r="K3090" s="21">
        <v>-138.0</v>
      </c>
      <c r="L3090" s="21">
        <v>-164.0</v>
      </c>
      <c r="M3090" s="21">
        <v>-149.0</v>
      </c>
      <c r="N3090" s="18" t="s">
        <v>26</v>
      </c>
      <c r="O3090" s="13" t="s">
        <v>384</v>
      </c>
      <c r="P3090" s="5" t="s">
        <v>57</v>
      </c>
      <c r="Q3090" s="5" t="s">
        <v>57</v>
      </c>
      <c r="R3090" s="5" t="s">
        <v>276</v>
      </c>
      <c r="S3090" s="5" t="s">
        <v>26</v>
      </c>
      <c r="T3090" s="5" t="s">
        <v>26</v>
      </c>
      <c r="U3090" s="5" t="s">
        <v>26</v>
      </c>
    </row>
    <row r="3091" hidden="1">
      <c r="A3091" s="15" t="str">
        <f t="shared" si="516"/>
        <v>W06:11e</v>
      </c>
      <c r="B3091" s="15" t="s">
        <v>1352</v>
      </c>
      <c r="C3091" s="15">
        <v>0.0</v>
      </c>
      <c r="D3091" s="15">
        <v>6.0</v>
      </c>
      <c r="E3091" s="15">
        <v>11.0</v>
      </c>
      <c r="F3091" s="8" t="s">
        <v>10</v>
      </c>
      <c r="G3091" s="8" t="s">
        <v>22</v>
      </c>
      <c r="H3091" t="s">
        <v>91</v>
      </c>
      <c r="I3091" t="s">
        <v>1414</v>
      </c>
      <c r="J3091" s="16">
        <v>13.0</v>
      </c>
      <c r="K3091" s="21">
        <v>-169.0</v>
      </c>
      <c r="L3091" s="21">
        <v>-238.0</v>
      </c>
      <c r="M3091" s="21">
        <v>-204.0</v>
      </c>
      <c r="N3091" s="18" t="s">
        <v>26</v>
      </c>
      <c r="O3091" s="13" t="s">
        <v>315</v>
      </c>
      <c r="P3091" s="5" t="s">
        <v>57</v>
      </c>
      <c r="Q3091" s="5" t="s">
        <v>276</v>
      </c>
      <c r="R3091" s="5" t="s">
        <v>47</v>
      </c>
      <c r="S3091" s="5" t="s">
        <v>276</v>
      </c>
      <c r="T3091" s="5" t="s">
        <v>37</v>
      </c>
      <c r="U3091" s="5" t="s">
        <v>26</v>
      </c>
    </row>
    <row r="3092" hidden="1">
      <c r="A3092" s="15" t="str">
        <f>if(OR(G3092="Secondary Relay",G3092="Prime Relay",G3092="Citadel Class Relay"),F3092,join("",if(B3092="East Rim","E",if(B3092="South Rim","S",if(B3092="West Rim","W","N"))),C3092,D3092,":",E3092,if(F3092="S","",F3092)))</f>
        <v>W06:11</v>
      </c>
      <c r="B3092" s="15" t="s">
        <v>1352</v>
      </c>
      <c r="C3092" s="15">
        <v>0.0</v>
      </c>
      <c r="D3092" s="15">
        <v>6.0</v>
      </c>
      <c r="E3092" s="15">
        <v>11.0</v>
      </c>
      <c r="F3092" s="8" t="s">
        <v>302</v>
      </c>
      <c r="G3092" s="8" t="s">
        <v>303</v>
      </c>
      <c r="H3092" s="15" t="s">
        <v>278</v>
      </c>
      <c r="I3092" s="8" t="s">
        <v>308</v>
      </c>
      <c r="J3092" s="16"/>
      <c r="K3092" s="21"/>
      <c r="L3092" s="21"/>
      <c r="M3092" s="21"/>
      <c r="N3092" s="18"/>
      <c r="O3092" s="13"/>
      <c r="P3092" s="5" t="s">
        <v>37</v>
      </c>
      <c r="Q3092" s="5" t="s">
        <v>276</v>
      </c>
      <c r="R3092" s="5" t="s">
        <v>311</v>
      </c>
      <c r="S3092" s="5" t="s">
        <v>37</v>
      </c>
      <c r="T3092" s="5" t="s">
        <v>57</v>
      </c>
      <c r="U3092" s="5" t="s">
        <v>26</v>
      </c>
    </row>
    <row r="3093" hidden="1">
      <c r="A3093" s="15" t="str">
        <f t="shared" ref="A3093:A3098" si="517">if(OR(G3093="Secondary Relay",G3093="Prime Relay"),F3093,join("",if(B3093="East Rim","E",if(B3093="South Rim","S",if(B3093="West Rim","W","N"))),C3093,D3093,":",E3093,if(F3093="S","",F3093)))</f>
        <v>W10:0a</v>
      </c>
      <c r="B3093" s="15" t="s">
        <v>1352</v>
      </c>
      <c r="C3093" s="15">
        <v>1.0</v>
      </c>
      <c r="D3093" s="15">
        <v>0.0</v>
      </c>
      <c r="E3093" s="15">
        <v>0.0</v>
      </c>
      <c r="F3093" s="8" t="s">
        <v>6</v>
      </c>
      <c r="G3093" s="8" t="s">
        <v>23</v>
      </c>
      <c r="H3093" s="8" t="s">
        <v>87</v>
      </c>
      <c r="I3093" s="8" t="s">
        <v>1108</v>
      </c>
      <c r="J3093" s="46">
        <v>0.0</v>
      </c>
      <c r="K3093" s="17">
        <v>1023.0</v>
      </c>
      <c r="L3093" s="17">
        <v>899.0</v>
      </c>
      <c r="M3093" s="21">
        <v>961.0</v>
      </c>
      <c r="N3093" s="8" t="s">
        <v>26</v>
      </c>
      <c r="O3093" s="47" t="s">
        <v>1415</v>
      </c>
      <c r="P3093" s="5" t="s">
        <v>26</v>
      </c>
      <c r="Q3093" s="5" t="s">
        <v>57</v>
      </c>
      <c r="R3093" s="5" t="s">
        <v>47</v>
      </c>
      <c r="S3093" s="5" t="s">
        <v>26</v>
      </c>
      <c r="T3093" s="5" t="s">
        <v>37</v>
      </c>
      <c r="U3093" s="5" t="s">
        <v>37</v>
      </c>
    </row>
    <row r="3094" hidden="1">
      <c r="A3094" s="15" t="str">
        <f t="shared" si="517"/>
        <v>W10:0b</v>
      </c>
      <c r="B3094" s="15" t="s">
        <v>1352</v>
      </c>
      <c r="C3094" s="15">
        <v>1.0</v>
      </c>
      <c r="D3094" s="15">
        <v>0.0</v>
      </c>
      <c r="E3094" s="15">
        <v>0.0</v>
      </c>
      <c r="F3094" s="8" t="s">
        <v>7</v>
      </c>
      <c r="G3094" s="8" t="s">
        <v>24</v>
      </c>
      <c r="H3094" s="8" t="s">
        <v>305</v>
      </c>
      <c r="I3094" s="8" t="s">
        <v>543</v>
      </c>
      <c r="J3094" s="46">
        <v>0.0</v>
      </c>
      <c r="K3094" s="17">
        <v>18.0</v>
      </c>
      <c r="L3094" s="17">
        <v>10.0</v>
      </c>
      <c r="M3094" s="17">
        <v>12.0</v>
      </c>
      <c r="N3094" s="48">
        <v>0.5</v>
      </c>
      <c r="O3094" s="47" t="s">
        <v>426</v>
      </c>
      <c r="P3094" s="5" t="s">
        <v>47</v>
      </c>
      <c r="Q3094" s="5" t="s">
        <v>276</v>
      </c>
      <c r="R3094" s="5" t="s">
        <v>276</v>
      </c>
      <c r="S3094" s="5" t="s">
        <v>26</v>
      </c>
      <c r="T3094" s="5" t="s">
        <v>37</v>
      </c>
      <c r="U3094" s="5" t="s">
        <v>37</v>
      </c>
    </row>
    <row r="3095" hidden="1">
      <c r="A3095" s="15" t="str">
        <f t="shared" si="517"/>
        <v>W10:0c</v>
      </c>
      <c r="B3095" s="15" t="s">
        <v>1352</v>
      </c>
      <c r="C3095" s="15">
        <v>1.0</v>
      </c>
      <c r="D3095" s="15">
        <v>0.0</v>
      </c>
      <c r="E3095" s="15">
        <v>0.0</v>
      </c>
      <c r="F3095" s="8" t="s">
        <v>8</v>
      </c>
      <c r="G3095" s="8" t="s">
        <v>23</v>
      </c>
      <c r="H3095" s="8" t="s">
        <v>89</v>
      </c>
      <c r="I3095" s="8" t="s">
        <v>1176</v>
      </c>
      <c r="J3095" s="46">
        <v>0.0</v>
      </c>
      <c r="K3095" s="17">
        <v>61.0</v>
      </c>
      <c r="L3095" s="17">
        <v>-46.0</v>
      </c>
      <c r="M3095" s="17">
        <v>16.0</v>
      </c>
      <c r="N3095" s="8" t="s">
        <v>26</v>
      </c>
      <c r="O3095" s="47" t="s">
        <v>297</v>
      </c>
      <c r="P3095" s="5" t="s">
        <v>57</v>
      </c>
      <c r="Q3095" s="5" t="s">
        <v>57</v>
      </c>
      <c r="R3095" s="5" t="s">
        <v>57</v>
      </c>
      <c r="S3095" s="5" t="s">
        <v>47</v>
      </c>
      <c r="T3095" s="5" t="s">
        <v>26</v>
      </c>
      <c r="U3095" s="5" t="s">
        <v>37</v>
      </c>
    </row>
    <row r="3096" hidden="1">
      <c r="A3096" s="15" t="str">
        <f t="shared" si="517"/>
        <v>W10:0d</v>
      </c>
      <c r="B3096" s="15" t="s">
        <v>1352</v>
      </c>
      <c r="C3096" s="15">
        <v>1.0</v>
      </c>
      <c r="D3096" s="15">
        <v>0.0</v>
      </c>
      <c r="E3096" s="15">
        <v>0.0</v>
      </c>
      <c r="F3096" s="8" t="s">
        <v>9</v>
      </c>
      <c r="G3096" s="8" t="s">
        <v>22</v>
      </c>
      <c r="H3096" s="8" t="s">
        <v>91</v>
      </c>
      <c r="I3096" s="8" t="s">
        <v>1416</v>
      </c>
      <c r="J3096" s="46">
        <v>5.0</v>
      </c>
      <c r="K3096" s="17">
        <v>-100.0</v>
      </c>
      <c r="L3096" s="17">
        <v>-134.0</v>
      </c>
      <c r="M3096" s="17">
        <v>-116.0</v>
      </c>
      <c r="N3096" s="8" t="s">
        <v>26</v>
      </c>
      <c r="O3096" s="47" t="s">
        <v>417</v>
      </c>
      <c r="P3096" s="5" t="s">
        <v>57</v>
      </c>
      <c r="Q3096" s="5" t="s">
        <v>57</v>
      </c>
      <c r="R3096" s="5" t="s">
        <v>57</v>
      </c>
      <c r="S3096" s="5" t="s">
        <v>37</v>
      </c>
      <c r="T3096" s="5" t="s">
        <v>26</v>
      </c>
      <c r="U3096" s="5" t="s">
        <v>26</v>
      </c>
    </row>
    <row r="3097" hidden="1">
      <c r="A3097" s="15" t="str">
        <f t="shared" si="517"/>
        <v>W10:0e</v>
      </c>
      <c r="B3097" s="15" t="s">
        <v>1352</v>
      </c>
      <c r="C3097" s="15">
        <v>1.0</v>
      </c>
      <c r="D3097" s="15">
        <v>0.0</v>
      </c>
      <c r="E3097" s="15">
        <v>0.0</v>
      </c>
      <c r="F3097" s="8" t="s">
        <v>10</v>
      </c>
      <c r="G3097" s="8" t="s">
        <v>22</v>
      </c>
      <c r="H3097" s="8" t="s">
        <v>93</v>
      </c>
      <c r="I3097" s="8" t="s">
        <v>1417</v>
      </c>
      <c r="J3097" s="46">
        <v>2.0</v>
      </c>
      <c r="K3097" s="17">
        <v>-153.0</v>
      </c>
      <c r="L3097" s="17">
        <v>-193.0</v>
      </c>
      <c r="M3097" s="17">
        <v>-175.0</v>
      </c>
      <c r="N3097" s="8" t="s">
        <v>26</v>
      </c>
      <c r="O3097" s="47" t="s">
        <v>379</v>
      </c>
      <c r="P3097" s="5" t="s">
        <v>57</v>
      </c>
      <c r="Q3097" s="5" t="s">
        <v>276</v>
      </c>
      <c r="R3097" s="5" t="s">
        <v>37</v>
      </c>
      <c r="S3097" s="5" t="s">
        <v>57</v>
      </c>
      <c r="T3097" s="5" t="s">
        <v>47</v>
      </c>
      <c r="U3097" s="5" t="s">
        <v>26</v>
      </c>
    </row>
    <row r="3098" hidden="1">
      <c r="A3098" s="15" t="str">
        <f t="shared" si="517"/>
        <v>W10:0f</v>
      </c>
      <c r="B3098" s="15" t="s">
        <v>1352</v>
      </c>
      <c r="C3098" s="15">
        <v>1.0</v>
      </c>
      <c r="D3098" s="15">
        <v>0.0</v>
      </c>
      <c r="E3098" s="15">
        <v>0.0</v>
      </c>
      <c r="F3098" s="8" t="s">
        <v>11</v>
      </c>
      <c r="G3098" s="8" t="s">
        <v>22</v>
      </c>
      <c r="H3098" s="8" t="s">
        <v>92</v>
      </c>
      <c r="I3098" s="8" t="s">
        <v>1215</v>
      </c>
      <c r="J3098" s="46">
        <v>1.0</v>
      </c>
      <c r="K3098" s="17">
        <v>-200.0</v>
      </c>
      <c r="L3098" s="17">
        <v>-239.0</v>
      </c>
      <c r="M3098" s="17">
        <v>-220.0</v>
      </c>
      <c r="N3098" s="8" t="s">
        <v>26</v>
      </c>
      <c r="O3098" s="47" t="s">
        <v>419</v>
      </c>
      <c r="P3098" s="5" t="s">
        <v>276</v>
      </c>
      <c r="Q3098" s="5" t="s">
        <v>57</v>
      </c>
      <c r="R3098" s="5" t="s">
        <v>276</v>
      </c>
      <c r="S3098" s="5" t="s">
        <v>26</v>
      </c>
      <c r="T3098" s="5" t="s">
        <v>26</v>
      </c>
      <c r="U3098" s="5" t="s">
        <v>26</v>
      </c>
    </row>
    <row r="3099" hidden="1">
      <c r="A3099" s="15" t="str">
        <f t="shared" ref="A3099:A3103" si="518">if(OR(G3099="Secondary Relay",G3099="Prime Relay",G3099="Citadel Class Relay"),F3099,join("",if(B3099="East Rim","E",if(B3099="South Rim","S",if(B3099="West Rim","W","N"))),C3099,D3099,":",E3099,if(F3099="S","",F3099)))</f>
        <v>W10:0</v>
      </c>
      <c r="B3099" s="15" t="s">
        <v>1352</v>
      </c>
      <c r="C3099" s="15">
        <v>1.0</v>
      </c>
      <c r="D3099" s="15">
        <v>0.0</v>
      </c>
      <c r="E3099" s="15">
        <v>0.0</v>
      </c>
      <c r="F3099" s="8" t="s">
        <v>302</v>
      </c>
      <c r="G3099" s="8" t="s">
        <v>303</v>
      </c>
      <c r="H3099" s="15" t="s">
        <v>288</v>
      </c>
      <c r="I3099" s="8" t="s">
        <v>1156</v>
      </c>
      <c r="J3099" s="16"/>
      <c r="K3099" s="21"/>
      <c r="L3099" s="21"/>
      <c r="M3099" s="21"/>
      <c r="N3099" s="18"/>
      <c r="O3099" s="13"/>
      <c r="P3099" s="5" t="s">
        <v>311</v>
      </c>
      <c r="Q3099" s="5" t="s">
        <v>57</v>
      </c>
      <c r="R3099" s="5" t="s">
        <v>37</v>
      </c>
      <c r="S3099" s="5" t="s">
        <v>47</v>
      </c>
      <c r="T3099" s="5" t="s">
        <v>37</v>
      </c>
      <c r="U3099" s="5" t="s">
        <v>26</v>
      </c>
    </row>
    <row r="3100" hidden="1">
      <c r="A3100" s="15" t="str">
        <f t="shared" si="518"/>
        <v>Secondary Node</v>
      </c>
      <c r="B3100" s="15" t="s">
        <v>1352</v>
      </c>
      <c r="C3100" s="15">
        <v>1.0</v>
      </c>
      <c r="D3100" s="15">
        <v>0.0</v>
      </c>
      <c r="E3100" s="8">
        <v>0.0</v>
      </c>
      <c r="F3100" s="8" t="s">
        <v>1418</v>
      </c>
      <c r="G3100" s="8" t="s">
        <v>236</v>
      </c>
      <c r="H3100" s="15"/>
      <c r="I3100" s="8"/>
      <c r="J3100" s="16"/>
      <c r="K3100" s="21"/>
      <c r="L3100" s="21"/>
      <c r="M3100" s="21"/>
      <c r="N3100" s="18"/>
      <c r="O3100" s="13"/>
      <c r="P3100" s="5"/>
      <c r="Q3100" s="5"/>
      <c r="R3100" s="5"/>
      <c r="S3100" s="5"/>
      <c r="T3100" s="5"/>
      <c r="U3100" s="5"/>
    </row>
    <row r="3101" hidden="1">
      <c r="A3101" s="15" t="str">
        <f t="shared" si="518"/>
        <v>W10 Secondary Relay</v>
      </c>
      <c r="B3101" s="15" t="s">
        <v>1352</v>
      </c>
      <c r="C3101" s="15">
        <v>1.0</v>
      </c>
      <c r="D3101" s="15">
        <v>0.0</v>
      </c>
      <c r="E3101" s="15">
        <v>0.0</v>
      </c>
      <c r="F3101" s="8" t="s">
        <v>1419</v>
      </c>
      <c r="G3101" s="8" t="s">
        <v>300</v>
      </c>
      <c r="J3101" s="16"/>
      <c r="K3101" s="21"/>
      <c r="L3101" s="21"/>
      <c r="M3101" s="21"/>
      <c r="N3101" s="18"/>
      <c r="O3101" s="13"/>
      <c r="P3101" s="15"/>
      <c r="Q3101" s="15"/>
      <c r="R3101" s="15"/>
      <c r="S3101" s="15"/>
      <c r="T3101" s="15"/>
      <c r="U3101" s="15"/>
    </row>
    <row r="3102" hidden="1">
      <c r="A3102" s="15" t="str">
        <f t="shared" si="518"/>
        <v>W10-W00 Primary Relay</v>
      </c>
      <c r="B3102" s="15" t="s">
        <v>1352</v>
      </c>
      <c r="C3102" s="15">
        <v>1.0</v>
      </c>
      <c r="D3102" s="15">
        <v>0.0</v>
      </c>
      <c r="E3102" s="15">
        <v>0.0</v>
      </c>
      <c r="F3102" s="8" t="s">
        <v>1420</v>
      </c>
      <c r="G3102" s="8" t="s">
        <v>219</v>
      </c>
      <c r="H3102" s="15"/>
      <c r="I3102" s="8"/>
      <c r="J3102" s="16"/>
      <c r="K3102" s="21"/>
      <c r="L3102" s="21"/>
      <c r="M3102" s="21"/>
      <c r="N3102" s="18"/>
      <c r="O3102" s="13"/>
      <c r="P3102" s="5"/>
      <c r="Q3102" s="5"/>
      <c r="R3102" s="5"/>
      <c r="S3102" s="5"/>
      <c r="T3102" s="5"/>
      <c r="U3102" s="5"/>
    </row>
    <row r="3103" hidden="1">
      <c r="A3103" s="15" t="str">
        <f t="shared" si="518"/>
        <v>W10-W20 Primary Relay</v>
      </c>
      <c r="B3103" s="15" t="s">
        <v>1352</v>
      </c>
      <c r="C3103" s="15">
        <v>1.0</v>
      </c>
      <c r="D3103" s="15">
        <v>0.0</v>
      </c>
      <c r="E3103" s="15">
        <v>0.0</v>
      </c>
      <c r="F3103" s="8" t="s">
        <v>1421</v>
      </c>
      <c r="G3103" s="8" t="s">
        <v>219</v>
      </c>
      <c r="H3103" s="15"/>
      <c r="I3103" s="8"/>
      <c r="J3103" s="16"/>
      <c r="K3103" s="21"/>
      <c r="L3103" s="21"/>
      <c r="M3103" s="21"/>
      <c r="N3103" s="18"/>
      <c r="O3103" s="13"/>
      <c r="P3103" s="5"/>
      <c r="Q3103" s="5"/>
      <c r="R3103" s="5"/>
      <c r="S3103" s="5"/>
      <c r="T3103" s="5"/>
      <c r="U3103" s="5"/>
    </row>
    <row r="3104" hidden="1">
      <c r="A3104" s="15" t="str">
        <f t="shared" ref="A3104:A3111" si="519">if(OR(G3104="Secondary Relay",G3104="Prime Relay"),F3104,join("",if(B3104="East Rim","E",if(B3104="South Rim","S",if(B3104="West Rim","W","N"))),C3104,D3104,":",E3104,if(F3104="S","",F3104)))</f>
        <v>W10-W31 Primary Relay</v>
      </c>
      <c r="B3104" s="15" t="s">
        <v>1352</v>
      </c>
      <c r="C3104" s="15">
        <v>1.0</v>
      </c>
      <c r="D3104" s="15">
        <v>0.0</v>
      </c>
      <c r="E3104" s="15">
        <v>0.0</v>
      </c>
      <c r="F3104" s="8" t="s">
        <v>1422</v>
      </c>
      <c r="G3104" s="8" t="s">
        <v>219</v>
      </c>
      <c r="H3104" s="15"/>
      <c r="I3104" s="8"/>
      <c r="J3104" s="16"/>
      <c r="K3104" s="21"/>
      <c r="L3104" s="21"/>
      <c r="M3104" s="21"/>
      <c r="N3104" s="18"/>
      <c r="O3104" s="13"/>
      <c r="P3104" s="5"/>
      <c r="Q3104" s="5"/>
      <c r="R3104" s="5"/>
      <c r="S3104" s="5"/>
      <c r="T3104" s="5"/>
      <c r="U3104" s="5"/>
    </row>
    <row r="3105" hidden="1">
      <c r="A3105" s="15" t="str">
        <f t="shared" si="519"/>
        <v>W10-W50 Primary Relay</v>
      </c>
      <c r="B3105" s="15" t="s">
        <v>1352</v>
      </c>
      <c r="C3105" s="15">
        <v>1.0</v>
      </c>
      <c r="D3105" s="15">
        <v>0.0</v>
      </c>
      <c r="E3105" s="15">
        <v>0.0</v>
      </c>
      <c r="F3105" s="8" t="s">
        <v>1423</v>
      </c>
      <c r="G3105" s="8" t="s">
        <v>219</v>
      </c>
      <c r="H3105" s="15"/>
      <c r="I3105" s="8"/>
      <c r="J3105" s="16"/>
      <c r="K3105" s="21"/>
      <c r="L3105" s="21"/>
      <c r="M3105" s="21"/>
      <c r="N3105" s="18"/>
      <c r="O3105" s="13"/>
      <c r="P3105" s="5"/>
      <c r="Q3105" s="5"/>
      <c r="R3105" s="5"/>
      <c r="S3105" s="5"/>
      <c r="T3105" s="5"/>
      <c r="U3105" s="5"/>
    </row>
    <row r="3106" hidden="1">
      <c r="A3106" s="15" t="str">
        <f t="shared" si="519"/>
        <v>W10:1a</v>
      </c>
      <c r="B3106" s="15" t="s">
        <v>1352</v>
      </c>
      <c r="C3106" s="15">
        <v>1.0</v>
      </c>
      <c r="D3106" s="15">
        <v>0.0</v>
      </c>
      <c r="E3106" s="15">
        <v>1.0</v>
      </c>
      <c r="F3106" s="8" t="s">
        <v>6</v>
      </c>
      <c r="G3106" s="8" t="s">
        <v>23</v>
      </c>
      <c r="H3106" t="s">
        <v>288</v>
      </c>
      <c r="I3106" t="s">
        <v>737</v>
      </c>
      <c r="J3106" s="16">
        <v>2.0</v>
      </c>
      <c r="K3106" s="21">
        <v>178.0</v>
      </c>
      <c r="L3106" s="21">
        <v>166.0</v>
      </c>
      <c r="M3106" s="21">
        <v>173.0</v>
      </c>
      <c r="N3106" s="18" t="s">
        <v>26</v>
      </c>
      <c r="O3106" s="13" t="s">
        <v>307</v>
      </c>
      <c r="P3106" s="5" t="s">
        <v>37</v>
      </c>
      <c r="Q3106" s="5" t="s">
        <v>57</v>
      </c>
      <c r="R3106" s="5" t="s">
        <v>57</v>
      </c>
      <c r="S3106" s="5" t="s">
        <v>47</v>
      </c>
      <c r="T3106" s="5" t="s">
        <v>26</v>
      </c>
      <c r="U3106" s="5" t="s">
        <v>37</v>
      </c>
    </row>
    <row r="3107" hidden="1">
      <c r="A3107" s="15" t="str">
        <f t="shared" si="519"/>
        <v>W10:1b</v>
      </c>
      <c r="B3107" s="15" t="s">
        <v>1352</v>
      </c>
      <c r="C3107" s="15">
        <v>1.0</v>
      </c>
      <c r="D3107" s="15">
        <v>0.0</v>
      </c>
      <c r="E3107" s="15">
        <v>1.0</v>
      </c>
      <c r="F3107" s="8" t="s">
        <v>7</v>
      </c>
      <c r="G3107" s="8" t="s">
        <v>23</v>
      </c>
      <c r="H3107" t="s">
        <v>278</v>
      </c>
      <c r="I3107" t="s">
        <v>736</v>
      </c>
      <c r="J3107" s="16">
        <v>1.0</v>
      </c>
      <c r="K3107" s="21">
        <v>67.0</v>
      </c>
      <c r="L3107" s="21">
        <v>-31.0</v>
      </c>
      <c r="M3107" s="21">
        <v>19.0</v>
      </c>
      <c r="N3107" s="18" t="s">
        <v>26</v>
      </c>
      <c r="O3107" s="13" t="s">
        <v>282</v>
      </c>
      <c r="P3107" s="5" t="s">
        <v>47</v>
      </c>
      <c r="Q3107" s="5" t="s">
        <v>276</v>
      </c>
      <c r="R3107" s="5" t="s">
        <v>57</v>
      </c>
      <c r="S3107" s="5" t="s">
        <v>57</v>
      </c>
      <c r="T3107" s="5" t="s">
        <v>47</v>
      </c>
      <c r="U3107" s="5" t="s">
        <v>26</v>
      </c>
    </row>
    <row r="3108" hidden="1">
      <c r="A3108" s="15" t="str">
        <f t="shared" si="519"/>
        <v>W10:1c</v>
      </c>
      <c r="B3108" s="15" t="s">
        <v>1352</v>
      </c>
      <c r="C3108" s="15">
        <v>1.0</v>
      </c>
      <c r="D3108" s="15">
        <v>0.0</v>
      </c>
      <c r="E3108" s="15">
        <v>1.0</v>
      </c>
      <c r="F3108" s="8" t="s">
        <v>8</v>
      </c>
      <c r="G3108" s="8" t="s">
        <v>22</v>
      </c>
      <c r="H3108" t="s">
        <v>88</v>
      </c>
      <c r="I3108" t="s">
        <v>416</v>
      </c>
      <c r="J3108" s="16">
        <v>2.0</v>
      </c>
      <c r="K3108" s="21">
        <v>-1.0</v>
      </c>
      <c r="L3108" s="21">
        <v>-84.0</v>
      </c>
      <c r="M3108" s="21">
        <v>-44.0</v>
      </c>
      <c r="N3108" s="18" t="s">
        <v>26</v>
      </c>
      <c r="O3108" s="13" t="s">
        <v>323</v>
      </c>
      <c r="P3108" s="5" t="s">
        <v>57</v>
      </c>
      <c r="Q3108" s="5" t="s">
        <v>276</v>
      </c>
      <c r="R3108" s="5" t="s">
        <v>276</v>
      </c>
      <c r="S3108" s="5" t="s">
        <v>37</v>
      </c>
      <c r="T3108" s="5" t="s">
        <v>26</v>
      </c>
      <c r="U3108" s="5" t="s">
        <v>26</v>
      </c>
    </row>
    <row r="3109" hidden="1">
      <c r="A3109" s="15" t="str">
        <f t="shared" si="519"/>
        <v>W10:1d</v>
      </c>
      <c r="B3109" s="15" t="s">
        <v>1352</v>
      </c>
      <c r="C3109" s="15">
        <v>1.0</v>
      </c>
      <c r="D3109" s="15">
        <v>0.0</v>
      </c>
      <c r="E3109" s="15">
        <v>1.0</v>
      </c>
      <c r="F3109" s="8" t="s">
        <v>9</v>
      </c>
      <c r="G3109" s="8" t="s">
        <v>22</v>
      </c>
      <c r="H3109" t="s">
        <v>93</v>
      </c>
      <c r="I3109" t="s">
        <v>978</v>
      </c>
      <c r="J3109" s="16">
        <v>4.0</v>
      </c>
      <c r="K3109" s="21">
        <v>-38.0</v>
      </c>
      <c r="L3109" s="21">
        <v>-60.0</v>
      </c>
      <c r="M3109" s="21">
        <v>-49.0</v>
      </c>
      <c r="N3109" s="18" t="s">
        <v>26</v>
      </c>
      <c r="O3109" s="13" t="s">
        <v>290</v>
      </c>
      <c r="P3109" s="5" t="s">
        <v>37</v>
      </c>
      <c r="Q3109" s="5" t="s">
        <v>57</v>
      </c>
      <c r="R3109" s="5" t="s">
        <v>276</v>
      </c>
      <c r="S3109" s="5" t="s">
        <v>57</v>
      </c>
      <c r="T3109" s="5" t="s">
        <v>26</v>
      </c>
      <c r="U3109" s="5" t="s">
        <v>37</v>
      </c>
    </row>
    <row r="3110" hidden="1">
      <c r="A3110" s="15" t="str">
        <f t="shared" si="519"/>
        <v>W10:1e</v>
      </c>
      <c r="B3110" s="15" t="s">
        <v>1352</v>
      </c>
      <c r="C3110" s="15">
        <v>1.0</v>
      </c>
      <c r="D3110" s="15">
        <v>0.0</v>
      </c>
      <c r="E3110" s="15">
        <v>1.0</v>
      </c>
      <c r="F3110" s="8" t="s">
        <v>10</v>
      </c>
      <c r="G3110" s="8" t="s">
        <v>22</v>
      </c>
      <c r="H3110" t="s">
        <v>93</v>
      </c>
      <c r="I3110" t="s">
        <v>633</v>
      </c>
      <c r="J3110" s="16">
        <v>11.0</v>
      </c>
      <c r="K3110" s="21">
        <v>-185.0</v>
      </c>
      <c r="L3110" s="21">
        <v>-206.0</v>
      </c>
      <c r="M3110" s="21">
        <v>-194.0</v>
      </c>
      <c r="N3110" s="18" t="s">
        <v>26</v>
      </c>
      <c r="O3110" s="13" t="s">
        <v>313</v>
      </c>
      <c r="P3110" s="5" t="s">
        <v>276</v>
      </c>
      <c r="Q3110" s="5" t="s">
        <v>57</v>
      </c>
      <c r="R3110" s="5" t="s">
        <v>57</v>
      </c>
      <c r="S3110" s="5" t="s">
        <v>37</v>
      </c>
      <c r="T3110" s="5" t="s">
        <v>47</v>
      </c>
      <c r="U3110" s="5" t="s">
        <v>26</v>
      </c>
    </row>
    <row r="3111" hidden="1">
      <c r="A3111" s="15" t="str">
        <f t="shared" si="519"/>
        <v>W10:1f</v>
      </c>
      <c r="B3111" s="15" t="s">
        <v>1352</v>
      </c>
      <c r="C3111" s="15">
        <v>1.0</v>
      </c>
      <c r="D3111" s="15">
        <v>0.0</v>
      </c>
      <c r="E3111" s="15">
        <v>1.0</v>
      </c>
      <c r="F3111" s="8" t="s">
        <v>11</v>
      </c>
      <c r="G3111" s="8" t="s">
        <v>22</v>
      </c>
      <c r="H3111" t="s">
        <v>91</v>
      </c>
      <c r="I3111" t="s">
        <v>1424</v>
      </c>
      <c r="J3111" s="16">
        <v>16.0</v>
      </c>
      <c r="K3111" s="21">
        <v>-191.0</v>
      </c>
      <c r="L3111" s="21">
        <v>-219.0</v>
      </c>
      <c r="M3111" s="21">
        <v>-203.0</v>
      </c>
      <c r="N3111" s="18" t="s">
        <v>26</v>
      </c>
      <c r="O3111" s="13" t="s">
        <v>417</v>
      </c>
      <c r="P3111" s="5" t="s">
        <v>57</v>
      </c>
      <c r="Q3111" s="5" t="s">
        <v>276</v>
      </c>
      <c r="R3111" s="5" t="s">
        <v>47</v>
      </c>
      <c r="S3111" s="5" t="s">
        <v>26</v>
      </c>
      <c r="T3111" s="5" t="s">
        <v>276</v>
      </c>
      <c r="U3111" s="5" t="s">
        <v>26</v>
      </c>
    </row>
    <row r="3112" hidden="1">
      <c r="A3112" s="15" t="str">
        <f t="shared" ref="A3112:A3114" si="520">if(OR(G3112="Secondary Relay",G3112="Prime Relay",G3112="Citadel Class Relay"),F3112,join("",if(B3112="East Rim","E",if(B3112="South Rim","S",if(B3112="West Rim","W","N"))),C3112,D3112,":",E3112,if(F3112="S","",F3112)))</f>
        <v>W10:1g</v>
      </c>
      <c r="B3112" s="15" t="s">
        <v>1352</v>
      </c>
      <c r="C3112" s="15">
        <v>1.0</v>
      </c>
      <c r="D3112" s="15">
        <v>0.0</v>
      </c>
      <c r="E3112" s="15">
        <v>1.0</v>
      </c>
      <c r="F3112" s="8" t="s">
        <v>12</v>
      </c>
      <c r="G3112" s="8" t="s">
        <v>22</v>
      </c>
      <c r="H3112" t="s">
        <v>91</v>
      </c>
      <c r="I3112" t="s">
        <v>1425</v>
      </c>
      <c r="J3112" s="16">
        <v>23.0</v>
      </c>
      <c r="K3112" s="21">
        <v>-217.0</v>
      </c>
      <c r="L3112" s="21">
        <v>-234.0</v>
      </c>
      <c r="M3112" s="21">
        <v>-224.0</v>
      </c>
      <c r="N3112" s="18" t="s">
        <v>26</v>
      </c>
      <c r="O3112" s="13" t="s">
        <v>323</v>
      </c>
      <c r="P3112" s="5" t="s">
        <v>276</v>
      </c>
      <c r="Q3112" s="5" t="s">
        <v>276</v>
      </c>
      <c r="R3112" s="5" t="s">
        <v>37</v>
      </c>
      <c r="S3112" s="5" t="s">
        <v>37</v>
      </c>
      <c r="T3112" s="5" t="s">
        <v>26</v>
      </c>
      <c r="U3112" s="5" t="s">
        <v>47</v>
      </c>
    </row>
    <row r="3113" hidden="1">
      <c r="A3113" s="15" t="str">
        <f t="shared" si="520"/>
        <v>W10:1h</v>
      </c>
      <c r="B3113" s="15" t="s">
        <v>1352</v>
      </c>
      <c r="C3113" s="15">
        <v>1.0</v>
      </c>
      <c r="D3113" s="15">
        <v>0.0</v>
      </c>
      <c r="E3113" s="15">
        <v>1.0</v>
      </c>
      <c r="F3113" s="8" t="s">
        <v>13</v>
      </c>
      <c r="G3113" s="8" t="s">
        <v>22</v>
      </c>
      <c r="H3113" t="s">
        <v>91</v>
      </c>
      <c r="I3113" t="s">
        <v>1426</v>
      </c>
      <c r="J3113" s="16">
        <v>21.0</v>
      </c>
      <c r="K3113" s="21">
        <v>-230.0</v>
      </c>
      <c r="L3113" s="21">
        <v>-236.0</v>
      </c>
      <c r="M3113" s="21">
        <v>-233.0</v>
      </c>
      <c r="N3113" s="18" t="s">
        <v>26</v>
      </c>
      <c r="O3113" s="13" t="s">
        <v>354</v>
      </c>
      <c r="P3113" s="5" t="s">
        <v>57</v>
      </c>
      <c r="Q3113" s="5" t="s">
        <v>37</v>
      </c>
      <c r="R3113" s="5" t="s">
        <v>57</v>
      </c>
      <c r="S3113" s="5" t="s">
        <v>47</v>
      </c>
      <c r="T3113" s="5" t="s">
        <v>26</v>
      </c>
      <c r="U3113" s="5" t="s">
        <v>37</v>
      </c>
    </row>
    <row r="3114" hidden="1">
      <c r="A3114" s="15" t="str">
        <f t="shared" si="520"/>
        <v>W10:1</v>
      </c>
      <c r="B3114" s="15" t="s">
        <v>1352</v>
      </c>
      <c r="C3114" s="15">
        <v>1.0</v>
      </c>
      <c r="D3114" s="15">
        <v>0.0</v>
      </c>
      <c r="E3114" s="15">
        <v>1.0</v>
      </c>
      <c r="F3114" s="8" t="s">
        <v>302</v>
      </c>
      <c r="G3114" s="8" t="s">
        <v>303</v>
      </c>
      <c r="H3114" s="15" t="s">
        <v>278</v>
      </c>
      <c r="I3114" s="8" t="s">
        <v>616</v>
      </c>
      <c r="J3114" s="16"/>
      <c r="K3114" s="21"/>
      <c r="L3114" s="21"/>
      <c r="M3114" s="21"/>
      <c r="N3114" s="18"/>
      <c r="O3114" s="13"/>
      <c r="P3114" s="5" t="s">
        <v>311</v>
      </c>
      <c r="Q3114" s="5" t="s">
        <v>57</v>
      </c>
      <c r="R3114" s="5" t="s">
        <v>57</v>
      </c>
      <c r="S3114" s="5" t="s">
        <v>47</v>
      </c>
      <c r="T3114" s="5" t="s">
        <v>26</v>
      </c>
      <c r="U3114" s="5" t="s">
        <v>26</v>
      </c>
    </row>
    <row r="3115" hidden="1">
      <c r="A3115" s="15" t="str">
        <f t="shared" ref="A3115:A3122" si="521">if(OR(G3115="Secondary Relay",G3115="Prime Relay"),F3115,join("",if(B3115="East Rim","E",if(B3115="South Rim","S",if(B3115="West Rim","W","N"))),C3115,D3115,":",E3115,if(F3115="S","",F3115)))</f>
        <v>W10:2a</v>
      </c>
      <c r="B3115" s="15" t="s">
        <v>1352</v>
      </c>
      <c r="C3115" s="15">
        <v>1.0</v>
      </c>
      <c r="D3115" s="15">
        <v>0.0</v>
      </c>
      <c r="E3115" s="15">
        <v>2.0</v>
      </c>
      <c r="F3115" s="8" t="s">
        <v>6</v>
      </c>
      <c r="G3115" s="8" t="s">
        <v>23</v>
      </c>
      <c r="H3115" t="s">
        <v>93</v>
      </c>
      <c r="I3115" t="s">
        <v>789</v>
      </c>
      <c r="J3115" s="16">
        <v>1.0</v>
      </c>
      <c r="K3115" s="21">
        <v>1029.0</v>
      </c>
      <c r="L3115" s="21">
        <v>709.0</v>
      </c>
      <c r="M3115" s="21">
        <v>869.0</v>
      </c>
      <c r="N3115" s="18" t="s">
        <v>26</v>
      </c>
      <c r="O3115" s="13" t="s">
        <v>1427</v>
      </c>
      <c r="P3115" s="5" t="s">
        <v>47</v>
      </c>
      <c r="Q3115" s="5" t="s">
        <v>37</v>
      </c>
      <c r="R3115" s="5" t="s">
        <v>57</v>
      </c>
      <c r="S3115" s="5" t="s">
        <v>37</v>
      </c>
      <c r="T3115" s="5" t="s">
        <v>37</v>
      </c>
      <c r="U3115" s="5" t="s">
        <v>37</v>
      </c>
    </row>
    <row r="3116" hidden="1">
      <c r="A3116" s="15" t="str">
        <f t="shared" si="521"/>
        <v>W10:2b</v>
      </c>
      <c r="B3116" s="15" t="s">
        <v>1352</v>
      </c>
      <c r="C3116" s="15">
        <v>1.0</v>
      </c>
      <c r="D3116" s="15">
        <v>0.0</v>
      </c>
      <c r="E3116" s="15">
        <v>2.0</v>
      </c>
      <c r="F3116" s="8" t="s">
        <v>7</v>
      </c>
      <c r="G3116" s="8" t="s">
        <v>23</v>
      </c>
      <c r="H3116" t="s">
        <v>278</v>
      </c>
      <c r="I3116" t="s">
        <v>511</v>
      </c>
      <c r="J3116" s="16">
        <v>0.0</v>
      </c>
      <c r="K3116" s="21">
        <v>876.0</v>
      </c>
      <c r="L3116" s="21">
        <v>693.0</v>
      </c>
      <c r="M3116" s="21">
        <v>785.0</v>
      </c>
      <c r="N3116" s="18" t="s">
        <v>26</v>
      </c>
      <c r="O3116" s="13" t="s">
        <v>313</v>
      </c>
      <c r="P3116" s="5" t="s">
        <v>276</v>
      </c>
      <c r="Q3116" s="5" t="s">
        <v>57</v>
      </c>
      <c r="R3116" s="5" t="s">
        <v>276</v>
      </c>
      <c r="S3116" s="5" t="s">
        <v>47</v>
      </c>
      <c r="T3116" s="5" t="s">
        <v>37</v>
      </c>
      <c r="U3116" s="5" t="s">
        <v>26</v>
      </c>
    </row>
    <row r="3117" hidden="1">
      <c r="A3117" s="15" t="str">
        <f t="shared" si="521"/>
        <v>W10:2c</v>
      </c>
      <c r="B3117" s="15" t="s">
        <v>1352</v>
      </c>
      <c r="C3117" s="15">
        <v>1.0</v>
      </c>
      <c r="D3117" s="15">
        <v>0.0</v>
      </c>
      <c r="E3117" s="15">
        <v>2.0</v>
      </c>
      <c r="F3117" s="8" t="s">
        <v>8</v>
      </c>
      <c r="G3117" s="8" t="s">
        <v>23</v>
      </c>
      <c r="H3117" t="s">
        <v>278</v>
      </c>
      <c r="I3117" t="s">
        <v>381</v>
      </c>
      <c r="J3117" s="16">
        <v>2.0</v>
      </c>
      <c r="K3117" s="21">
        <v>76.0</v>
      </c>
      <c r="L3117" s="21">
        <v>-54.0</v>
      </c>
      <c r="M3117" s="21">
        <v>10.0</v>
      </c>
      <c r="N3117" s="18" t="s">
        <v>26</v>
      </c>
      <c r="O3117" s="13" t="s">
        <v>284</v>
      </c>
      <c r="P3117" s="5" t="s">
        <v>57</v>
      </c>
      <c r="Q3117" s="5" t="s">
        <v>276</v>
      </c>
      <c r="R3117" s="5" t="s">
        <v>57</v>
      </c>
      <c r="S3117" s="5" t="s">
        <v>26</v>
      </c>
      <c r="T3117" s="5" t="s">
        <v>26</v>
      </c>
      <c r="U3117" s="5" t="s">
        <v>26</v>
      </c>
    </row>
    <row r="3118" hidden="1">
      <c r="A3118" s="15" t="str">
        <f t="shared" si="521"/>
        <v>W10:2d</v>
      </c>
      <c r="B3118" s="15" t="s">
        <v>1352</v>
      </c>
      <c r="C3118" s="15">
        <v>1.0</v>
      </c>
      <c r="D3118" s="15">
        <v>0.0</v>
      </c>
      <c r="E3118" s="15">
        <v>2.0</v>
      </c>
      <c r="F3118" s="8" t="s">
        <v>9</v>
      </c>
      <c r="G3118" s="8" t="s">
        <v>22</v>
      </c>
      <c r="H3118" t="s">
        <v>91</v>
      </c>
      <c r="I3118" t="s">
        <v>1428</v>
      </c>
      <c r="J3118" s="16">
        <v>11.0</v>
      </c>
      <c r="K3118" s="21">
        <v>-137.0</v>
      </c>
      <c r="L3118" s="21">
        <v>-181.0</v>
      </c>
      <c r="M3118" s="21">
        <v>-158.0</v>
      </c>
      <c r="N3118" s="18" t="s">
        <v>26</v>
      </c>
      <c r="O3118" s="13" t="s">
        <v>384</v>
      </c>
      <c r="P3118" s="5" t="s">
        <v>57</v>
      </c>
      <c r="Q3118" s="5" t="s">
        <v>57</v>
      </c>
      <c r="R3118" s="5" t="s">
        <v>57</v>
      </c>
      <c r="S3118" s="5" t="s">
        <v>37</v>
      </c>
      <c r="T3118" s="5" t="s">
        <v>37</v>
      </c>
      <c r="U3118" s="5" t="s">
        <v>26</v>
      </c>
    </row>
    <row r="3119" hidden="1">
      <c r="A3119" s="15" t="str">
        <f t="shared" si="521"/>
        <v>W10:2e</v>
      </c>
      <c r="B3119" s="15" t="s">
        <v>1352</v>
      </c>
      <c r="C3119" s="15">
        <v>1.0</v>
      </c>
      <c r="D3119" s="15">
        <v>0.0</v>
      </c>
      <c r="E3119" s="15">
        <v>2.0</v>
      </c>
      <c r="F3119" s="8" t="s">
        <v>10</v>
      </c>
      <c r="G3119" s="8" t="s">
        <v>22</v>
      </c>
      <c r="H3119" t="s">
        <v>92</v>
      </c>
      <c r="I3119" t="s">
        <v>416</v>
      </c>
      <c r="J3119" s="16">
        <v>5.0</v>
      </c>
      <c r="K3119" s="21">
        <v>-205.0</v>
      </c>
      <c r="L3119" s="21">
        <v>-238.0</v>
      </c>
      <c r="M3119" s="21">
        <v>-220.0</v>
      </c>
      <c r="N3119" s="18" t="s">
        <v>26</v>
      </c>
      <c r="O3119" s="13" t="s">
        <v>284</v>
      </c>
      <c r="P3119" s="5" t="s">
        <v>47</v>
      </c>
      <c r="Q3119" s="5" t="s">
        <v>26</v>
      </c>
      <c r="R3119" s="5" t="s">
        <v>26</v>
      </c>
      <c r="S3119" s="5" t="s">
        <v>26</v>
      </c>
      <c r="T3119" s="5" t="s">
        <v>26</v>
      </c>
      <c r="U3119" s="5" t="s">
        <v>37</v>
      </c>
    </row>
    <row r="3120" hidden="1">
      <c r="A3120" s="15" t="str">
        <f t="shared" si="521"/>
        <v>W10:2f</v>
      </c>
      <c r="B3120" s="15" t="s">
        <v>1352</v>
      </c>
      <c r="C3120" s="15">
        <v>1.0</v>
      </c>
      <c r="D3120" s="15">
        <v>0.0</v>
      </c>
      <c r="E3120" s="15">
        <v>2.0</v>
      </c>
      <c r="F3120" s="8" t="s">
        <v>11</v>
      </c>
      <c r="G3120" s="8" t="s">
        <v>22</v>
      </c>
      <c r="H3120" t="s">
        <v>92</v>
      </c>
      <c r="I3120" t="s">
        <v>355</v>
      </c>
      <c r="J3120" s="16">
        <v>6.0</v>
      </c>
      <c r="K3120" s="21">
        <v>-238.0</v>
      </c>
      <c r="L3120" s="21">
        <v>-244.0</v>
      </c>
      <c r="M3120" s="21">
        <v>-243.0</v>
      </c>
      <c r="N3120" s="18" t="s">
        <v>26</v>
      </c>
      <c r="O3120" s="13" t="s">
        <v>419</v>
      </c>
      <c r="P3120" s="5" t="s">
        <v>37</v>
      </c>
      <c r="Q3120" s="5" t="s">
        <v>57</v>
      </c>
      <c r="R3120" s="5" t="s">
        <v>47</v>
      </c>
      <c r="S3120" s="5" t="s">
        <v>37</v>
      </c>
      <c r="T3120" s="5" t="s">
        <v>26</v>
      </c>
      <c r="U3120" s="5" t="s">
        <v>26</v>
      </c>
    </row>
    <row r="3121" hidden="1">
      <c r="A3121" s="15" t="str">
        <f t="shared" si="521"/>
        <v>W10:2g</v>
      </c>
      <c r="B3121" s="15" t="s">
        <v>1352</v>
      </c>
      <c r="C3121" s="15">
        <v>1.0</v>
      </c>
      <c r="D3121" s="15">
        <v>0.0</v>
      </c>
      <c r="E3121" s="15">
        <v>2.0</v>
      </c>
      <c r="F3121" s="8" t="s">
        <v>12</v>
      </c>
      <c r="G3121" s="8" t="s">
        <v>22</v>
      </c>
      <c r="H3121" t="s">
        <v>93</v>
      </c>
      <c r="I3121" t="s">
        <v>1429</v>
      </c>
      <c r="J3121" s="16">
        <v>6.0</v>
      </c>
      <c r="K3121" s="21">
        <v>-240.0</v>
      </c>
      <c r="L3121" s="21">
        <v>-259.0</v>
      </c>
      <c r="M3121" s="21">
        <v>-251.0</v>
      </c>
      <c r="N3121" s="18" t="s">
        <v>26</v>
      </c>
      <c r="O3121" s="13" t="s">
        <v>415</v>
      </c>
      <c r="P3121" s="5" t="s">
        <v>37</v>
      </c>
      <c r="Q3121" s="5" t="s">
        <v>57</v>
      </c>
      <c r="R3121" s="5" t="s">
        <v>276</v>
      </c>
      <c r="S3121" s="5" t="s">
        <v>37</v>
      </c>
      <c r="T3121" s="5" t="s">
        <v>276</v>
      </c>
      <c r="U3121" s="5" t="s">
        <v>26</v>
      </c>
    </row>
    <row r="3122" hidden="1">
      <c r="A3122" s="15" t="str">
        <f t="shared" si="521"/>
        <v>W10:2h</v>
      </c>
      <c r="B3122" s="15" t="s">
        <v>1352</v>
      </c>
      <c r="C3122" s="15">
        <v>1.0</v>
      </c>
      <c r="D3122" s="15">
        <v>0.0</v>
      </c>
      <c r="E3122" s="15">
        <v>2.0</v>
      </c>
      <c r="F3122" s="8" t="s">
        <v>13</v>
      </c>
      <c r="G3122" s="8" t="s">
        <v>22</v>
      </c>
      <c r="H3122" t="s">
        <v>91</v>
      </c>
      <c r="I3122" t="s">
        <v>552</v>
      </c>
      <c r="J3122" s="16">
        <v>15.0</v>
      </c>
      <c r="K3122" s="21">
        <v>-258.0</v>
      </c>
      <c r="L3122" s="21">
        <v>-259.0</v>
      </c>
      <c r="M3122" s="21">
        <v>-257.0</v>
      </c>
      <c r="N3122" s="18" t="s">
        <v>26</v>
      </c>
      <c r="O3122" s="13" t="s">
        <v>313</v>
      </c>
      <c r="P3122" s="5" t="s">
        <v>57</v>
      </c>
      <c r="Q3122" s="5" t="s">
        <v>57</v>
      </c>
      <c r="R3122" s="5" t="s">
        <v>47</v>
      </c>
      <c r="S3122" s="5" t="s">
        <v>26</v>
      </c>
      <c r="T3122" s="5" t="s">
        <v>37</v>
      </c>
      <c r="U3122" s="5" t="s">
        <v>26</v>
      </c>
    </row>
    <row r="3123" hidden="1">
      <c r="A3123" s="15" t="str">
        <f>if(OR(G3123="Secondary Relay",G3123="Prime Relay",G3123="Citadel Class Relay"),F3123,join("",if(B3123="East Rim","E",if(B3123="South Rim","S",if(B3123="West Rim","W","N"))),C3123,D3123,":",E3123,if(F3123="S","",F3123)))</f>
        <v>W10:2</v>
      </c>
      <c r="B3123" s="15" t="s">
        <v>1352</v>
      </c>
      <c r="C3123" s="15">
        <v>1.0</v>
      </c>
      <c r="D3123" s="15">
        <v>0.0</v>
      </c>
      <c r="E3123" s="15">
        <v>2.0</v>
      </c>
      <c r="F3123" s="8" t="s">
        <v>302</v>
      </c>
      <c r="G3123" s="8" t="s">
        <v>303</v>
      </c>
      <c r="H3123" s="15" t="s">
        <v>1006</v>
      </c>
      <c r="I3123" s="8" t="s">
        <v>769</v>
      </c>
      <c r="J3123" s="16"/>
      <c r="K3123" s="21"/>
      <c r="L3123" s="21"/>
      <c r="M3123" s="21"/>
      <c r="N3123" s="18"/>
      <c r="O3123" s="13"/>
      <c r="P3123" s="5" t="s">
        <v>276</v>
      </c>
      <c r="Q3123" s="5" t="s">
        <v>47</v>
      </c>
      <c r="R3123" s="5" t="s">
        <v>57</v>
      </c>
      <c r="S3123" s="5" t="s">
        <v>37</v>
      </c>
      <c r="T3123" s="5" t="s">
        <v>26</v>
      </c>
      <c r="U3123" s="5" t="s">
        <v>37</v>
      </c>
    </row>
    <row r="3124" hidden="1">
      <c r="A3124" s="15" t="str">
        <f t="shared" ref="A3124:A3128" si="522">if(OR(G3124="Secondary Relay",G3124="Prime Relay"),F3124,join("",if(B3124="East Rim","E",if(B3124="South Rim","S",if(B3124="West Rim","W","N"))),C3124,D3124,":",E3124,if(F3124="S","",F3124)))</f>
        <v>W10:3a</v>
      </c>
      <c r="B3124" s="15" t="s">
        <v>1352</v>
      </c>
      <c r="C3124" s="15">
        <v>1.0</v>
      </c>
      <c r="D3124" s="15">
        <v>0.0</v>
      </c>
      <c r="E3124" s="15">
        <v>3.0</v>
      </c>
      <c r="F3124" s="8" t="s">
        <v>6</v>
      </c>
      <c r="G3124" s="8" t="s">
        <v>23</v>
      </c>
      <c r="H3124" t="s">
        <v>93</v>
      </c>
      <c r="I3124" t="s">
        <v>537</v>
      </c>
      <c r="J3124" s="16">
        <v>2.0</v>
      </c>
      <c r="K3124" s="21">
        <v>495.0</v>
      </c>
      <c r="L3124" s="21">
        <v>492.0</v>
      </c>
      <c r="M3124" s="21">
        <v>496.0</v>
      </c>
      <c r="N3124" s="18" t="s">
        <v>26</v>
      </c>
      <c r="O3124" s="13" t="s">
        <v>1430</v>
      </c>
      <c r="P3124" s="5" t="s">
        <v>57</v>
      </c>
      <c r="Q3124" s="5" t="s">
        <v>276</v>
      </c>
      <c r="R3124" s="5" t="s">
        <v>57</v>
      </c>
      <c r="S3124" s="5" t="s">
        <v>276</v>
      </c>
      <c r="T3124" s="5" t="s">
        <v>26</v>
      </c>
      <c r="U3124" s="5" t="s">
        <v>26</v>
      </c>
    </row>
    <row r="3125" hidden="1">
      <c r="A3125" s="15" t="str">
        <f t="shared" si="522"/>
        <v>W10:3b</v>
      </c>
      <c r="B3125" s="15" t="s">
        <v>1352</v>
      </c>
      <c r="C3125" s="15">
        <v>1.0</v>
      </c>
      <c r="D3125" s="15">
        <v>0.0</v>
      </c>
      <c r="E3125" s="15">
        <v>3.0</v>
      </c>
      <c r="F3125" s="8" t="s">
        <v>7</v>
      </c>
      <c r="G3125" s="8" t="s">
        <v>24</v>
      </c>
      <c r="H3125" t="s">
        <v>316</v>
      </c>
      <c r="I3125" t="s">
        <v>335</v>
      </c>
      <c r="J3125" s="16">
        <v>2.0</v>
      </c>
      <c r="K3125" s="21">
        <v>14.0</v>
      </c>
      <c r="L3125" s="21">
        <v>12.0</v>
      </c>
      <c r="M3125" s="21">
        <v>13.0</v>
      </c>
      <c r="N3125" s="18">
        <v>0.21</v>
      </c>
      <c r="O3125" s="13" t="s">
        <v>284</v>
      </c>
      <c r="P3125" s="5" t="s">
        <v>37</v>
      </c>
      <c r="Q3125" s="5" t="s">
        <v>276</v>
      </c>
      <c r="R3125" s="5" t="s">
        <v>57</v>
      </c>
      <c r="S3125" s="5" t="s">
        <v>47</v>
      </c>
      <c r="T3125" s="5" t="s">
        <v>26</v>
      </c>
      <c r="U3125" s="5" t="s">
        <v>47</v>
      </c>
    </row>
    <row r="3126" hidden="1">
      <c r="A3126" s="15" t="str">
        <f t="shared" si="522"/>
        <v>W10:3c</v>
      </c>
      <c r="B3126" s="15" t="s">
        <v>1352</v>
      </c>
      <c r="C3126" s="15">
        <v>1.0</v>
      </c>
      <c r="D3126" s="15">
        <v>0.0</v>
      </c>
      <c r="E3126" s="15">
        <v>3.0</v>
      </c>
      <c r="F3126" s="8" t="s">
        <v>8</v>
      </c>
      <c r="G3126" s="8" t="s">
        <v>23</v>
      </c>
      <c r="H3126" t="s">
        <v>92</v>
      </c>
      <c r="I3126" t="s">
        <v>475</v>
      </c>
      <c r="J3126" s="16">
        <v>0.0</v>
      </c>
      <c r="K3126" s="21">
        <v>-200.0</v>
      </c>
      <c r="L3126" s="21">
        <v>-239.0</v>
      </c>
      <c r="M3126" s="21">
        <v>-220.0</v>
      </c>
      <c r="N3126" s="18" t="s">
        <v>281</v>
      </c>
      <c r="O3126" s="13" t="s">
        <v>419</v>
      </c>
      <c r="P3126" s="5" t="s">
        <v>276</v>
      </c>
      <c r="Q3126" s="5" t="s">
        <v>57</v>
      </c>
      <c r="R3126" s="5" t="s">
        <v>57</v>
      </c>
      <c r="S3126" s="5" t="s">
        <v>47</v>
      </c>
      <c r="T3126" s="5" t="s">
        <v>26</v>
      </c>
      <c r="U3126" s="5" t="s">
        <v>37</v>
      </c>
    </row>
    <row r="3127" hidden="1">
      <c r="A3127" s="15" t="str">
        <f t="shared" si="522"/>
        <v>W10:3d</v>
      </c>
      <c r="B3127" s="15" t="s">
        <v>1352</v>
      </c>
      <c r="C3127" s="15">
        <v>1.0</v>
      </c>
      <c r="D3127" s="15">
        <v>0.0</v>
      </c>
      <c r="E3127" s="15">
        <v>3.0</v>
      </c>
      <c r="F3127" s="8" t="s">
        <v>9</v>
      </c>
      <c r="G3127" s="8" t="s">
        <v>23</v>
      </c>
      <c r="H3127" t="s">
        <v>92</v>
      </c>
      <c r="I3127" t="s">
        <v>1431</v>
      </c>
      <c r="J3127" s="16">
        <v>0.0</v>
      </c>
      <c r="K3127" s="21">
        <v>-217.0</v>
      </c>
      <c r="L3127" s="21">
        <v>-244.0</v>
      </c>
      <c r="M3127" s="21">
        <v>-233.0</v>
      </c>
      <c r="N3127" s="18" t="s">
        <v>281</v>
      </c>
      <c r="O3127" s="13" t="s">
        <v>417</v>
      </c>
      <c r="P3127" s="5" t="s">
        <v>276</v>
      </c>
      <c r="Q3127" s="5" t="s">
        <v>57</v>
      </c>
      <c r="R3127" s="5" t="s">
        <v>57</v>
      </c>
      <c r="S3127" s="5" t="s">
        <v>37</v>
      </c>
      <c r="T3127" s="5" t="s">
        <v>26</v>
      </c>
      <c r="U3127" s="5" t="s">
        <v>26</v>
      </c>
    </row>
    <row r="3128" hidden="1">
      <c r="A3128" s="15" t="str">
        <f t="shared" si="522"/>
        <v>W10:3e</v>
      </c>
      <c r="B3128" s="15" t="s">
        <v>1352</v>
      </c>
      <c r="C3128" s="15">
        <v>1.0</v>
      </c>
      <c r="D3128" s="15">
        <v>0.0</v>
      </c>
      <c r="E3128" s="15">
        <v>3.0</v>
      </c>
      <c r="F3128" s="8" t="s">
        <v>10</v>
      </c>
      <c r="G3128" s="8" t="s">
        <v>23</v>
      </c>
      <c r="H3128" t="s">
        <v>92</v>
      </c>
      <c r="I3128" t="s">
        <v>634</v>
      </c>
      <c r="J3128" s="16">
        <v>1.0</v>
      </c>
      <c r="K3128" s="21">
        <v>-235.0</v>
      </c>
      <c r="L3128" s="21">
        <v>-255.0</v>
      </c>
      <c r="M3128" s="21">
        <v>-244.0</v>
      </c>
      <c r="N3128" s="18" t="s">
        <v>281</v>
      </c>
      <c r="O3128" s="13" t="s">
        <v>997</v>
      </c>
      <c r="P3128" s="5" t="s">
        <v>311</v>
      </c>
      <c r="Q3128" s="5" t="s">
        <v>47</v>
      </c>
      <c r="R3128" s="5" t="s">
        <v>57</v>
      </c>
      <c r="S3128" s="5" t="s">
        <v>47</v>
      </c>
      <c r="T3128" s="5" t="s">
        <v>47</v>
      </c>
      <c r="U3128" s="5" t="s">
        <v>26</v>
      </c>
    </row>
    <row r="3129" hidden="1">
      <c r="A3129" s="15" t="str">
        <f>if(OR(G3129="Secondary Relay",G3129="Prime Relay",G3129="Citadel Class Relay"),F3129,join("",if(B3129="East Rim","E",if(B3129="South Rim","S",if(B3129="West Rim","W","N"))),C3129,D3129,":",E3129,if(F3129="S","",F3129)))</f>
        <v>W10:3</v>
      </c>
      <c r="B3129" s="15" t="s">
        <v>1352</v>
      </c>
      <c r="C3129" s="15">
        <v>1.0</v>
      </c>
      <c r="D3129" s="15">
        <v>0.0</v>
      </c>
      <c r="E3129" s="15">
        <v>3.0</v>
      </c>
      <c r="F3129" s="8" t="s">
        <v>302</v>
      </c>
      <c r="G3129" s="8" t="s">
        <v>303</v>
      </c>
      <c r="H3129" s="15" t="s">
        <v>285</v>
      </c>
      <c r="I3129" s="8" t="s">
        <v>1432</v>
      </c>
      <c r="J3129" s="16"/>
      <c r="K3129" s="21"/>
      <c r="L3129" s="21"/>
      <c r="M3129" s="21"/>
      <c r="N3129" s="18"/>
      <c r="O3129" s="13"/>
      <c r="P3129" s="5" t="s">
        <v>47</v>
      </c>
      <c r="Q3129" s="5" t="s">
        <v>57</v>
      </c>
      <c r="R3129" s="5" t="s">
        <v>57</v>
      </c>
      <c r="S3129" s="5" t="s">
        <v>47</v>
      </c>
      <c r="T3129" s="5" t="s">
        <v>276</v>
      </c>
      <c r="U3129" s="5" t="s">
        <v>26</v>
      </c>
    </row>
    <row r="3130" hidden="1">
      <c r="A3130" s="15" t="str">
        <f>if(OR(G3130="Secondary Relay",G3130="Prime Relay"),F3130,join("",if(B3130="East Rim","E",if(B3130="South Rim","S",if(B3130="West Rim","W","N"))),C3130,D3130,":",E3130,if(F3130="S","",F3130)))</f>
        <v>W10:4a</v>
      </c>
      <c r="B3130" s="15" t="s">
        <v>1352</v>
      </c>
      <c r="C3130" s="15">
        <v>1.0</v>
      </c>
      <c r="D3130" s="15">
        <v>0.0</v>
      </c>
      <c r="E3130" s="15">
        <v>4.0</v>
      </c>
      <c r="F3130" s="8" t="s">
        <v>6</v>
      </c>
      <c r="G3130" s="8" t="s">
        <v>22</v>
      </c>
      <c r="H3130" t="s">
        <v>91</v>
      </c>
      <c r="I3130" t="s">
        <v>1229</v>
      </c>
      <c r="J3130" s="16">
        <v>19.0</v>
      </c>
      <c r="K3130" s="21">
        <v>-53.0</v>
      </c>
      <c r="L3130" s="21">
        <v>-71.0</v>
      </c>
      <c r="M3130" s="21">
        <v>-61.0</v>
      </c>
      <c r="N3130" s="18" t="s">
        <v>26</v>
      </c>
      <c r="O3130" s="13" t="s">
        <v>417</v>
      </c>
      <c r="P3130" s="5" t="s">
        <v>37</v>
      </c>
      <c r="Q3130" s="5" t="s">
        <v>37</v>
      </c>
      <c r="R3130" s="5" t="s">
        <v>57</v>
      </c>
      <c r="S3130" s="5" t="s">
        <v>37</v>
      </c>
      <c r="T3130" s="5" t="s">
        <v>57</v>
      </c>
      <c r="U3130" s="5" t="s">
        <v>26</v>
      </c>
    </row>
    <row r="3131" hidden="1">
      <c r="A3131" s="15" t="str">
        <f>if(OR(G3131="Secondary Relay",G3131="Prime Relay",G3131="Citadel Class Relay"),F3131,join("",if(B3131="East Rim","E",if(B3131="South Rim","S",if(B3131="West Rim","W","N"))),C3131,D3131,":",E3131,if(F3131="S","",F3131)))</f>
        <v>W10:4</v>
      </c>
      <c r="B3131" s="15" t="s">
        <v>1352</v>
      </c>
      <c r="C3131" s="15">
        <v>1.0</v>
      </c>
      <c r="D3131" s="15">
        <v>0.0</v>
      </c>
      <c r="E3131" s="15">
        <v>4.0</v>
      </c>
      <c r="F3131" s="8" t="s">
        <v>302</v>
      </c>
      <c r="G3131" s="8" t="s">
        <v>303</v>
      </c>
      <c r="H3131" s="15" t="s">
        <v>278</v>
      </c>
      <c r="I3131" s="8" t="s">
        <v>430</v>
      </c>
      <c r="J3131" s="16"/>
      <c r="K3131" s="21"/>
      <c r="L3131" s="21"/>
      <c r="M3131" s="21"/>
      <c r="N3131" s="18"/>
      <c r="O3131" s="13"/>
      <c r="P3131" s="5" t="s">
        <v>57</v>
      </c>
      <c r="Q3131" s="5" t="s">
        <v>26</v>
      </c>
      <c r="R3131" s="5" t="s">
        <v>26</v>
      </c>
      <c r="S3131" s="5" t="s">
        <v>57</v>
      </c>
      <c r="T3131" s="5" t="s">
        <v>57</v>
      </c>
      <c r="U3131" s="5" t="s">
        <v>26</v>
      </c>
    </row>
    <row r="3132" hidden="1">
      <c r="A3132" s="15" t="str">
        <f t="shared" ref="A3132:A3133" si="523">if(OR(G3132="Secondary Relay",G3132="Prime Relay"),F3132,join("",if(B3132="East Rim","E",if(B3132="South Rim","S",if(B3132="West Rim","W","N"))),C3132,D3132,":",E3132,if(F3132="S","",F3132)))</f>
        <v>W10:5a</v>
      </c>
      <c r="B3132" s="15" t="s">
        <v>1352</v>
      </c>
      <c r="C3132" s="15">
        <v>1.0</v>
      </c>
      <c r="D3132" s="15">
        <v>0.0</v>
      </c>
      <c r="E3132" s="15">
        <v>5.0</v>
      </c>
      <c r="F3132" s="8" t="s">
        <v>6</v>
      </c>
      <c r="G3132" s="8" t="s">
        <v>22</v>
      </c>
      <c r="H3132" t="s">
        <v>93</v>
      </c>
      <c r="I3132" t="s">
        <v>743</v>
      </c>
      <c r="J3132" s="16">
        <v>11.0</v>
      </c>
      <c r="K3132" s="21">
        <v>-52.0</v>
      </c>
      <c r="L3132" s="21">
        <v>-85.0</v>
      </c>
      <c r="M3132" s="21">
        <v>-71.0</v>
      </c>
      <c r="N3132" s="18" t="s">
        <v>26</v>
      </c>
      <c r="O3132" s="13" t="s">
        <v>419</v>
      </c>
      <c r="P3132" s="5" t="s">
        <v>47</v>
      </c>
      <c r="Q3132" s="5" t="s">
        <v>57</v>
      </c>
      <c r="R3132" s="5" t="s">
        <v>57</v>
      </c>
      <c r="S3132" s="5" t="s">
        <v>311</v>
      </c>
      <c r="T3132" s="5" t="s">
        <v>26</v>
      </c>
      <c r="U3132" s="5" t="s">
        <v>26</v>
      </c>
    </row>
    <row r="3133" hidden="1">
      <c r="A3133" s="15" t="str">
        <f t="shared" si="523"/>
        <v>W10:5b</v>
      </c>
      <c r="B3133" s="15" t="s">
        <v>1352</v>
      </c>
      <c r="C3133" s="15">
        <v>1.0</v>
      </c>
      <c r="D3133" s="15">
        <v>0.0</v>
      </c>
      <c r="E3133" s="15">
        <v>5.0</v>
      </c>
      <c r="F3133" s="8" t="s">
        <v>7</v>
      </c>
      <c r="G3133" s="8" t="s">
        <v>23</v>
      </c>
      <c r="H3133" t="s">
        <v>92</v>
      </c>
      <c r="I3133" t="s">
        <v>652</v>
      </c>
      <c r="J3133" s="16">
        <v>0.0</v>
      </c>
      <c r="K3133" s="21">
        <v>-240.0</v>
      </c>
      <c r="L3133" s="21">
        <v>-253.0</v>
      </c>
      <c r="M3133" s="21">
        <v>-248.0</v>
      </c>
      <c r="N3133" s="18" t="s">
        <v>281</v>
      </c>
      <c r="O3133" s="13" t="s">
        <v>419</v>
      </c>
      <c r="P3133" s="5" t="s">
        <v>311</v>
      </c>
      <c r="Q3133" s="5" t="s">
        <v>57</v>
      </c>
      <c r="R3133" s="5" t="s">
        <v>276</v>
      </c>
      <c r="S3133" s="5" t="s">
        <v>47</v>
      </c>
      <c r="T3133" s="5" t="s">
        <v>26</v>
      </c>
      <c r="U3133" s="5" t="s">
        <v>57</v>
      </c>
    </row>
    <row r="3134" hidden="1">
      <c r="A3134" s="15" t="str">
        <f>if(OR(G3134="Secondary Relay",G3134="Prime Relay",G3134="Citadel Class Relay"),F3134,join("",if(B3134="East Rim","E",if(B3134="South Rim","S",if(B3134="West Rim","W","N"))),C3134,D3134,":",E3134,if(F3134="S","",F3134)))</f>
        <v>W10:5</v>
      </c>
      <c r="B3134" s="15" t="s">
        <v>1352</v>
      </c>
      <c r="C3134" s="15">
        <v>1.0</v>
      </c>
      <c r="D3134" s="15">
        <v>0.0</v>
      </c>
      <c r="E3134" s="15">
        <v>5.0</v>
      </c>
      <c r="F3134" s="8" t="s">
        <v>302</v>
      </c>
      <c r="G3134" s="8" t="s">
        <v>303</v>
      </c>
      <c r="H3134" s="15" t="s">
        <v>278</v>
      </c>
      <c r="I3134" s="8" t="s">
        <v>615</v>
      </c>
      <c r="J3134" s="16"/>
      <c r="K3134" s="21"/>
      <c r="L3134" s="21"/>
      <c r="M3134" s="21"/>
      <c r="N3134" s="18"/>
      <c r="O3134" s="13"/>
      <c r="P3134" s="5" t="s">
        <v>47</v>
      </c>
      <c r="Q3134" s="5" t="s">
        <v>47</v>
      </c>
      <c r="R3134" s="5" t="s">
        <v>26</v>
      </c>
      <c r="S3134" s="5" t="s">
        <v>276</v>
      </c>
      <c r="T3134" s="5" t="s">
        <v>37</v>
      </c>
      <c r="U3134" s="5" t="s">
        <v>26</v>
      </c>
    </row>
    <row r="3135" hidden="1">
      <c r="A3135" s="15" t="str">
        <f t="shared" ref="A3135:A3138" si="524">if(OR(G3135="Secondary Relay",G3135="Prime Relay"),F3135,join("",if(B3135="East Rim","E",if(B3135="South Rim","S",if(B3135="West Rim","W","N"))),C3135,D3135,":",E3135,if(F3135="S","",F3135)))</f>
        <v>W10:6a</v>
      </c>
      <c r="B3135" s="15" t="s">
        <v>1352</v>
      </c>
      <c r="C3135" s="15">
        <v>1.0</v>
      </c>
      <c r="D3135" s="15">
        <v>0.0</v>
      </c>
      <c r="E3135" s="15">
        <v>6.0</v>
      </c>
      <c r="F3135" s="8" t="s">
        <v>6</v>
      </c>
      <c r="G3135" s="8" t="s">
        <v>24</v>
      </c>
      <c r="H3135" t="s">
        <v>87</v>
      </c>
      <c r="I3135" t="s">
        <v>289</v>
      </c>
      <c r="J3135" s="16">
        <v>2.0</v>
      </c>
      <c r="K3135" s="21">
        <v>7.0</v>
      </c>
      <c r="L3135" s="21">
        <v>-14.0</v>
      </c>
      <c r="M3135" s="21">
        <v>-6.0</v>
      </c>
      <c r="N3135" s="18">
        <v>0.92</v>
      </c>
      <c r="O3135" s="13" t="s">
        <v>579</v>
      </c>
      <c r="P3135" s="5" t="s">
        <v>37</v>
      </c>
      <c r="Q3135" s="5" t="s">
        <v>276</v>
      </c>
      <c r="R3135" s="5" t="s">
        <v>276</v>
      </c>
      <c r="S3135" s="5" t="s">
        <v>26</v>
      </c>
      <c r="T3135" s="5" t="s">
        <v>47</v>
      </c>
      <c r="U3135" s="5" t="s">
        <v>26</v>
      </c>
    </row>
    <row r="3136" hidden="1">
      <c r="A3136" s="15" t="str">
        <f t="shared" si="524"/>
        <v>W10:6b</v>
      </c>
      <c r="B3136" s="15" t="s">
        <v>1352</v>
      </c>
      <c r="C3136" s="15">
        <v>1.0</v>
      </c>
      <c r="D3136" s="15">
        <v>0.0</v>
      </c>
      <c r="E3136" s="15">
        <v>6.0</v>
      </c>
      <c r="F3136" s="8" t="s">
        <v>7</v>
      </c>
      <c r="G3136" s="8" t="s">
        <v>23</v>
      </c>
      <c r="H3136" t="s">
        <v>93</v>
      </c>
      <c r="I3136" t="s">
        <v>1117</v>
      </c>
      <c r="J3136" s="16">
        <v>1.0</v>
      </c>
      <c r="K3136" s="21">
        <v>7.0</v>
      </c>
      <c r="L3136" s="21">
        <v>-73.0</v>
      </c>
      <c r="M3136" s="21">
        <v>-35.0</v>
      </c>
      <c r="N3136" s="18" t="s">
        <v>26</v>
      </c>
      <c r="O3136" s="13" t="s">
        <v>351</v>
      </c>
      <c r="P3136" s="5" t="s">
        <v>47</v>
      </c>
      <c r="Q3136" s="5" t="s">
        <v>26</v>
      </c>
      <c r="R3136" s="5" t="s">
        <v>276</v>
      </c>
      <c r="S3136" s="5" t="s">
        <v>276</v>
      </c>
      <c r="T3136" s="5" t="s">
        <v>47</v>
      </c>
      <c r="U3136" s="5" t="s">
        <v>26</v>
      </c>
    </row>
    <row r="3137" hidden="1">
      <c r="A3137" s="15" t="str">
        <f t="shared" si="524"/>
        <v>W10:6c</v>
      </c>
      <c r="B3137" s="15" t="s">
        <v>1352</v>
      </c>
      <c r="C3137" s="15">
        <v>1.0</v>
      </c>
      <c r="D3137" s="15">
        <v>0.0</v>
      </c>
      <c r="E3137" s="15">
        <v>6.0</v>
      </c>
      <c r="F3137" s="8" t="s">
        <v>8</v>
      </c>
      <c r="G3137" s="8" t="s">
        <v>22</v>
      </c>
      <c r="H3137" t="s">
        <v>92</v>
      </c>
      <c r="I3137" t="s">
        <v>274</v>
      </c>
      <c r="J3137" s="16">
        <v>1.0</v>
      </c>
      <c r="K3137" s="21">
        <v>-215.0</v>
      </c>
      <c r="L3137" s="21">
        <v>-241.0</v>
      </c>
      <c r="M3137" s="21">
        <v>-229.0</v>
      </c>
      <c r="N3137" s="18" t="s">
        <v>26</v>
      </c>
      <c r="O3137" s="13" t="s">
        <v>354</v>
      </c>
      <c r="P3137" s="5" t="s">
        <v>57</v>
      </c>
      <c r="Q3137" s="5" t="s">
        <v>57</v>
      </c>
      <c r="R3137" s="5" t="s">
        <v>57</v>
      </c>
      <c r="S3137" s="5" t="s">
        <v>37</v>
      </c>
      <c r="T3137" s="5" t="s">
        <v>26</v>
      </c>
      <c r="U3137" s="5" t="s">
        <v>37</v>
      </c>
    </row>
    <row r="3138" hidden="1">
      <c r="A3138" s="15" t="str">
        <f t="shared" si="524"/>
        <v>W10:6d</v>
      </c>
      <c r="B3138" s="15" t="s">
        <v>1352</v>
      </c>
      <c r="C3138" s="15">
        <v>1.0</v>
      </c>
      <c r="D3138" s="15">
        <v>0.0</v>
      </c>
      <c r="E3138" s="15">
        <v>6.0</v>
      </c>
      <c r="F3138" s="8" t="s">
        <v>9</v>
      </c>
      <c r="G3138" s="8" t="s">
        <v>22</v>
      </c>
      <c r="H3138" t="s">
        <v>92</v>
      </c>
      <c r="I3138" t="s">
        <v>274</v>
      </c>
      <c r="J3138" s="16">
        <v>3.0</v>
      </c>
      <c r="K3138" s="21">
        <v>-215.0</v>
      </c>
      <c r="L3138" s="21">
        <v>-258.0</v>
      </c>
      <c r="M3138" s="21">
        <v>-237.0</v>
      </c>
      <c r="N3138" s="18" t="s">
        <v>26</v>
      </c>
      <c r="O3138" s="13" t="s">
        <v>384</v>
      </c>
      <c r="P3138" s="5" t="s">
        <v>47</v>
      </c>
      <c r="Q3138" s="5" t="s">
        <v>276</v>
      </c>
      <c r="R3138" s="5" t="s">
        <v>57</v>
      </c>
      <c r="S3138" s="5" t="s">
        <v>37</v>
      </c>
      <c r="T3138" s="5" t="s">
        <v>26</v>
      </c>
      <c r="U3138" s="5" t="s">
        <v>26</v>
      </c>
    </row>
    <row r="3139" hidden="1">
      <c r="A3139" s="15" t="str">
        <f>if(OR(G3139="Secondary Relay",G3139="Prime Relay",G3139="Citadel Class Relay"),F3139,join("",if(B3139="East Rim","E",if(B3139="South Rim","S",if(B3139="West Rim","W","N"))),C3139,D3139,":",E3139,if(F3139="S","",F3139)))</f>
        <v>W10:6</v>
      </c>
      <c r="B3139" s="15" t="s">
        <v>1352</v>
      </c>
      <c r="C3139" s="15">
        <v>1.0</v>
      </c>
      <c r="D3139" s="15">
        <v>0.0</v>
      </c>
      <c r="E3139" s="15">
        <v>6.0</v>
      </c>
      <c r="F3139" s="8" t="s">
        <v>302</v>
      </c>
      <c r="G3139" s="8" t="s">
        <v>303</v>
      </c>
      <c r="H3139" s="15" t="s">
        <v>278</v>
      </c>
      <c r="I3139" s="8" t="s">
        <v>981</v>
      </c>
      <c r="J3139" s="16"/>
      <c r="K3139" s="21"/>
      <c r="L3139" s="21"/>
      <c r="M3139" s="21"/>
      <c r="N3139" s="18"/>
      <c r="O3139" s="13"/>
      <c r="P3139" s="5" t="s">
        <v>57</v>
      </c>
      <c r="Q3139" s="5" t="s">
        <v>57</v>
      </c>
      <c r="R3139" s="5" t="s">
        <v>37</v>
      </c>
      <c r="S3139" s="5" t="s">
        <v>37</v>
      </c>
      <c r="T3139" s="5" t="s">
        <v>26</v>
      </c>
      <c r="U3139" s="5" t="s">
        <v>26</v>
      </c>
    </row>
    <row r="3140" hidden="1">
      <c r="A3140" s="15" t="str">
        <f t="shared" ref="A3140:A3145" si="525">if(OR(G3140="Secondary Relay",G3140="Prime Relay"),F3140,join("",if(B3140="East Rim","E",if(B3140="South Rim","S",if(B3140="West Rim","W","N"))),C3140,D3140,":",E3140,if(F3140="S","",F3140)))</f>
        <v>W10:7a</v>
      </c>
      <c r="B3140" s="15" t="s">
        <v>1352</v>
      </c>
      <c r="C3140" s="15">
        <v>1.0</v>
      </c>
      <c r="D3140" s="15">
        <v>0.0</v>
      </c>
      <c r="E3140" s="15">
        <v>7.0</v>
      </c>
      <c r="F3140" s="8" t="s">
        <v>6</v>
      </c>
      <c r="G3140" s="8" t="s">
        <v>23</v>
      </c>
      <c r="H3140" t="s">
        <v>93</v>
      </c>
      <c r="I3140" t="s">
        <v>792</v>
      </c>
      <c r="J3140" s="16">
        <v>1.0</v>
      </c>
      <c r="K3140" s="21">
        <v>959.0</v>
      </c>
      <c r="L3140" s="21">
        <v>829.0</v>
      </c>
      <c r="M3140" s="21">
        <v>896.0</v>
      </c>
      <c r="N3140" s="18" t="s">
        <v>26</v>
      </c>
      <c r="O3140" s="13" t="s">
        <v>287</v>
      </c>
      <c r="P3140" s="5" t="s">
        <v>276</v>
      </c>
      <c r="Q3140" s="5" t="s">
        <v>57</v>
      </c>
      <c r="R3140" s="5" t="s">
        <v>47</v>
      </c>
      <c r="S3140" s="5" t="s">
        <v>47</v>
      </c>
      <c r="T3140" s="5" t="s">
        <v>26</v>
      </c>
      <c r="U3140" s="5" t="s">
        <v>276</v>
      </c>
    </row>
    <row r="3141" hidden="1">
      <c r="A3141" s="15" t="str">
        <f t="shared" si="525"/>
        <v>W10:7b</v>
      </c>
      <c r="B3141" s="15" t="s">
        <v>1352</v>
      </c>
      <c r="C3141" s="15">
        <v>1.0</v>
      </c>
      <c r="D3141" s="15">
        <v>0.0</v>
      </c>
      <c r="E3141" s="15">
        <v>7.0</v>
      </c>
      <c r="F3141" s="8" t="s">
        <v>7</v>
      </c>
      <c r="G3141" s="8" t="s">
        <v>23</v>
      </c>
      <c r="H3141" t="s">
        <v>288</v>
      </c>
      <c r="I3141" t="s">
        <v>542</v>
      </c>
      <c r="J3141" s="16">
        <v>0.0</v>
      </c>
      <c r="K3141" s="21">
        <v>585.0</v>
      </c>
      <c r="L3141" s="21">
        <v>489.0</v>
      </c>
      <c r="M3141" s="21">
        <v>535.0</v>
      </c>
      <c r="N3141" s="18" t="s">
        <v>26</v>
      </c>
      <c r="O3141" s="13" t="s">
        <v>1020</v>
      </c>
      <c r="P3141" s="5" t="s">
        <v>37</v>
      </c>
      <c r="Q3141" s="5" t="s">
        <v>57</v>
      </c>
      <c r="R3141" s="5" t="s">
        <v>57</v>
      </c>
      <c r="S3141" s="5" t="s">
        <v>47</v>
      </c>
      <c r="T3141" s="5" t="s">
        <v>26</v>
      </c>
      <c r="U3141" s="5" t="s">
        <v>26</v>
      </c>
    </row>
    <row r="3142" hidden="1">
      <c r="A3142" s="15" t="str">
        <f t="shared" si="525"/>
        <v>W10:7c</v>
      </c>
      <c r="B3142" s="15" t="s">
        <v>1352</v>
      </c>
      <c r="C3142" s="15">
        <v>1.0</v>
      </c>
      <c r="D3142" s="15">
        <v>0.0</v>
      </c>
      <c r="E3142" s="15">
        <v>7.0</v>
      </c>
      <c r="F3142" s="8" t="s">
        <v>8</v>
      </c>
      <c r="G3142" s="8" t="s">
        <v>24</v>
      </c>
      <c r="H3142" t="s">
        <v>87</v>
      </c>
      <c r="I3142" t="s">
        <v>489</v>
      </c>
      <c r="J3142" s="16">
        <v>2.0</v>
      </c>
      <c r="K3142" s="21">
        <v>38.0</v>
      </c>
      <c r="L3142" s="21">
        <v>17.0</v>
      </c>
      <c r="M3142" s="21">
        <v>26.0</v>
      </c>
      <c r="N3142" s="18">
        <v>0.8</v>
      </c>
      <c r="O3142" s="13" t="s">
        <v>293</v>
      </c>
      <c r="P3142" s="5" t="s">
        <v>57</v>
      </c>
      <c r="Q3142" s="5" t="s">
        <v>57</v>
      </c>
      <c r="R3142" s="5" t="s">
        <v>57</v>
      </c>
      <c r="S3142" s="5" t="s">
        <v>26</v>
      </c>
      <c r="T3142" s="5" t="s">
        <v>276</v>
      </c>
      <c r="U3142" s="5" t="s">
        <v>26</v>
      </c>
    </row>
    <row r="3143" hidden="1">
      <c r="A3143" s="15" t="str">
        <f t="shared" si="525"/>
        <v>W10:7d</v>
      </c>
      <c r="B3143" s="15" t="s">
        <v>1352</v>
      </c>
      <c r="C3143" s="15">
        <v>1.0</v>
      </c>
      <c r="D3143" s="15">
        <v>0.0</v>
      </c>
      <c r="E3143" s="15">
        <v>7.0</v>
      </c>
      <c r="F3143" s="8" t="s">
        <v>9</v>
      </c>
      <c r="G3143" s="8" t="s">
        <v>23</v>
      </c>
      <c r="H3143" t="s">
        <v>87</v>
      </c>
      <c r="I3143" t="s">
        <v>598</v>
      </c>
      <c r="J3143" s="16">
        <v>0.0</v>
      </c>
      <c r="K3143" s="21">
        <v>13.0</v>
      </c>
      <c r="L3143" s="21">
        <v>-5.0</v>
      </c>
      <c r="M3143" s="21">
        <v>4.0</v>
      </c>
      <c r="N3143" s="18">
        <v>0.69</v>
      </c>
      <c r="O3143" s="13" t="s">
        <v>293</v>
      </c>
      <c r="P3143" s="5" t="s">
        <v>37</v>
      </c>
      <c r="Q3143" s="5" t="s">
        <v>57</v>
      </c>
      <c r="R3143" s="5" t="s">
        <v>276</v>
      </c>
      <c r="S3143" s="5" t="s">
        <v>26</v>
      </c>
      <c r="T3143" s="5" t="s">
        <v>26</v>
      </c>
      <c r="U3143" s="5" t="s">
        <v>47</v>
      </c>
    </row>
    <row r="3144" hidden="1">
      <c r="A3144" s="15" t="str">
        <f t="shared" si="525"/>
        <v>W10:7e</v>
      </c>
      <c r="B3144" s="15" t="s">
        <v>1352</v>
      </c>
      <c r="C3144" s="15">
        <v>1.0</v>
      </c>
      <c r="D3144" s="15">
        <v>0.0</v>
      </c>
      <c r="E3144" s="15">
        <v>7.0</v>
      </c>
      <c r="F3144" s="8" t="s">
        <v>10</v>
      </c>
      <c r="G3144" s="8" t="s">
        <v>24</v>
      </c>
      <c r="H3144" t="s">
        <v>285</v>
      </c>
      <c r="I3144" t="s">
        <v>772</v>
      </c>
      <c r="J3144" s="16">
        <v>1.0</v>
      </c>
      <c r="K3144" s="21">
        <v>12.0</v>
      </c>
      <c r="L3144" s="21">
        <v>10.0</v>
      </c>
      <c r="M3144" s="21">
        <v>12.0</v>
      </c>
      <c r="N3144" s="18">
        <v>0.29</v>
      </c>
      <c r="O3144" s="13" t="s">
        <v>290</v>
      </c>
      <c r="P3144" s="5" t="s">
        <v>37</v>
      </c>
      <c r="Q3144" s="5" t="s">
        <v>311</v>
      </c>
      <c r="R3144" s="5" t="s">
        <v>57</v>
      </c>
      <c r="S3144" s="5" t="s">
        <v>37</v>
      </c>
      <c r="T3144" s="5" t="s">
        <v>57</v>
      </c>
      <c r="U3144" s="5" t="s">
        <v>26</v>
      </c>
    </row>
    <row r="3145" hidden="1">
      <c r="A3145" s="15" t="str">
        <f t="shared" si="525"/>
        <v>W10:7f</v>
      </c>
      <c r="B3145" s="15" t="s">
        <v>1352</v>
      </c>
      <c r="C3145" s="15">
        <v>1.0</v>
      </c>
      <c r="D3145" s="15">
        <v>0.0</v>
      </c>
      <c r="E3145" s="15">
        <v>7.0</v>
      </c>
      <c r="F3145" s="8" t="s">
        <v>11</v>
      </c>
      <c r="G3145" s="8" t="s">
        <v>22</v>
      </c>
      <c r="H3145" t="s">
        <v>93</v>
      </c>
      <c r="I3145" t="s">
        <v>635</v>
      </c>
      <c r="J3145" s="16">
        <v>12.0</v>
      </c>
      <c r="K3145" s="21">
        <v>-10.0</v>
      </c>
      <c r="L3145" s="21">
        <v>-51.0</v>
      </c>
      <c r="M3145" s="21">
        <v>-32.0</v>
      </c>
      <c r="N3145" s="18" t="s">
        <v>26</v>
      </c>
      <c r="O3145" s="13" t="s">
        <v>323</v>
      </c>
      <c r="P3145" s="5" t="s">
        <v>37</v>
      </c>
      <c r="Q3145" s="5" t="s">
        <v>276</v>
      </c>
      <c r="R3145" s="5" t="s">
        <v>276</v>
      </c>
      <c r="S3145" s="5" t="s">
        <v>57</v>
      </c>
      <c r="T3145" s="5" t="s">
        <v>26</v>
      </c>
      <c r="U3145" s="5" t="s">
        <v>26</v>
      </c>
    </row>
    <row r="3146" hidden="1">
      <c r="A3146" s="15" t="str">
        <f>if(OR(G3146="Secondary Relay",G3146="Prime Relay",G3146="Citadel Class Relay"),F3146,join("",if(B3146="East Rim","E",if(B3146="South Rim","S",if(B3146="West Rim","W","N"))),C3146,D3146,":",E3146,if(F3146="S","",F3146)))</f>
        <v>W10:7</v>
      </c>
      <c r="B3146" s="15" t="s">
        <v>1352</v>
      </c>
      <c r="C3146" s="15">
        <v>1.0</v>
      </c>
      <c r="D3146" s="15">
        <v>0.0</v>
      </c>
      <c r="E3146" s="15">
        <v>7.0</v>
      </c>
      <c r="F3146" s="8" t="s">
        <v>302</v>
      </c>
      <c r="G3146" s="8" t="s">
        <v>303</v>
      </c>
      <c r="H3146" s="15" t="s">
        <v>285</v>
      </c>
      <c r="I3146" s="8" t="s">
        <v>1433</v>
      </c>
      <c r="J3146" s="16"/>
      <c r="K3146" s="21"/>
      <c r="L3146" s="21"/>
      <c r="M3146" s="21"/>
      <c r="N3146" s="18"/>
      <c r="O3146" s="13"/>
      <c r="P3146" s="5" t="s">
        <v>47</v>
      </c>
      <c r="Q3146" s="5" t="s">
        <v>276</v>
      </c>
      <c r="R3146" s="5" t="s">
        <v>57</v>
      </c>
      <c r="S3146" s="5" t="s">
        <v>47</v>
      </c>
      <c r="T3146" s="5" t="s">
        <v>26</v>
      </c>
      <c r="U3146" s="5" t="s">
        <v>37</v>
      </c>
    </row>
    <row r="3147" hidden="1">
      <c r="A3147" s="15" t="str">
        <f t="shared" ref="A3147:A3151" si="526">if(OR(G3147="Secondary Relay",G3147="Prime Relay"),F3147,join("",if(B3147="East Rim","E",if(B3147="South Rim","S",if(B3147="West Rim","W","N"))),C3147,D3147,":",E3147,if(F3147="S","",F3147)))</f>
        <v>W10:8a</v>
      </c>
      <c r="B3147" s="15" t="s">
        <v>1352</v>
      </c>
      <c r="C3147" s="15">
        <v>1.0</v>
      </c>
      <c r="D3147" s="15">
        <v>0.0</v>
      </c>
      <c r="E3147" s="15">
        <v>8.0</v>
      </c>
      <c r="F3147" s="8" t="s">
        <v>6</v>
      </c>
      <c r="G3147" s="8" t="s">
        <v>23</v>
      </c>
      <c r="H3147" t="s">
        <v>278</v>
      </c>
      <c r="I3147" t="s">
        <v>732</v>
      </c>
      <c r="J3147" s="16">
        <v>1.0</v>
      </c>
      <c r="K3147" s="21">
        <v>1152.0</v>
      </c>
      <c r="L3147" s="21">
        <v>172.0</v>
      </c>
      <c r="M3147" s="21">
        <v>662.0</v>
      </c>
      <c r="N3147" s="18" t="s">
        <v>26</v>
      </c>
      <c r="O3147" s="13" t="s">
        <v>287</v>
      </c>
      <c r="P3147" s="5" t="s">
        <v>47</v>
      </c>
      <c r="Q3147" s="5" t="s">
        <v>57</v>
      </c>
      <c r="R3147" s="5" t="s">
        <v>276</v>
      </c>
      <c r="S3147" s="5" t="s">
        <v>311</v>
      </c>
      <c r="T3147" s="5" t="s">
        <v>26</v>
      </c>
      <c r="U3147" s="5" t="s">
        <v>26</v>
      </c>
    </row>
    <row r="3148" hidden="1">
      <c r="A3148" s="15" t="str">
        <f t="shared" si="526"/>
        <v>W10:8b</v>
      </c>
      <c r="B3148" s="15" t="s">
        <v>1352</v>
      </c>
      <c r="C3148" s="15">
        <v>1.0</v>
      </c>
      <c r="D3148" s="15">
        <v>0.0</v>
      </c>
      <c r="E3148" s="15">
        <v>8.0</v>
      </c>
      <c r="F3148" s="8" t="s">
        <v>7</v>
      </c>
      <c r="G3148" s="8" t="s">
        <v>23</v>
      </c>
      <c r="H3148" t="s">
        <v>291</v>
      </c>
      <c r="I3148" t="s">
        <v>1024</v>
      </c>
      <c r="J3148" s="16">
        <v>2.0</v>
      </c>
      <c r="K3148" s="21">
        <v>475.0</v>
      </c>
      <c r="L3148" s="21">
        <v>395.0</v>
      </c>
      <c r="M3148" s="21">
        <v>436.0</v>
      </c>
      <c r="N3148" s="18" t="s">
        <v>26</v>
      </c>
      <c r="O3148" s="13" t="s">
        <v>325</v>
      </c>
      <c r="P3148" s="5" t="s">
        <v>311</v>
      </c>
      <c r="Q3148" s="5" t="s">
        <v>57</v>
      </c>
      <c r="R3148" s="5" t="s">
        <v>276</v>
      </c>
      <c r="S3148" s="5" t="s">
        <v>26</v>
      </c>
      <c r="T3148" s="5" t="s">
        <v>37</v>
      </c>
      <c r="U3148" s="5" t="s">
        <v>26</v>
      </c>
    </row>
    <row r="3149" hidden="1">
      <c r="A3149" s="15" t="str">
        <f t="shared" si="526"/>
        <v>W10:8c</v>
      </c>
      <c r="B3149" s="15" t="s">
        <v>1352</v>
      </c>
      <c r="C3149" s="15">
        <v>1.0</v>
      </c>
      <c r="D3149" s="15">
        <v>0.0</v>
      </c>
      <c r="E3149" s="15">
        <v>8.0</v>
      </c>
      <c r="F3149" s="8" t="s">
        <v>8</v>
      </c>
      <c r="G3149" s="8" t="s">
        <v>23</v>
      </c>
      <c r="H3149" t="s">
        <v>288</v>
      </c>
      <c r="I3149" t="s">
        <v>1077</v>
      </c>
      <c r="J3149" s="16">
        <v>0.0</v>
      </c>
      <c r="K3149" s="21">
        <v>186.0</v>
      </c>
      <c r="L3149" s="21">
        <v>167.0</v>
      </c>
      <c r="M3149" s="21">
        <v>179.0</v>
      </c>
      <c r="N3149" s="18" t="s">
        <v>26</v>
      </c>
      <c r="O3149" s="13" t="s">
        <v>567</v>
      </c>
      <c r="P3149" s="5" t="s">
        <v>276</v>
      </c>
      <c r="Q3149" s="5" t="s">
        <v>26</v>
      </c>
      <c r="R3149" s="5" t="s">
        <v>57</v>
      </c>
      <c r="S3149" s="5" t="s">
        <v>57</v>
      </c>
      <c r="T3149" s="5" t="s">
        <v>47</v>
      </c>
      <c r="U3149" s="5" t="s">
        <v>57</v>
      </c>
    </row>
    <row r="3150" hidden="1">
      <c r="A3150" s="15" t="str">
        <f t="shared" si="526"/>
        <v>W10:8d</v>
      </c>
      <c r="B3150" s="15" t="s">
        <v>1352</v>
      </c>
      <c r="C3150" s="15">
        <v>1.0</v>
      </c>
      <c r="D3150" s="15">
        <v>0.0</v>
      </c>
      <c r="E3150" s="15">
        <v>8.0</v>
      </c>
      <c r="F3150" s="8" t="s">
        <v>9</v>
      </c>
      <c r="G3150" s="8" t="s">
        <v>22</v>
      </c>
      <c r="H3150" t="s">
        <v>93</v>
      </c>
      <c r="I3150" t="s">
        <v>1434</v>
      </c>
      <c r="J3150" s="16">
        <v>10.0</v>
      </c>
      <c r="K3150" s="21">
        <v>-192.0</v>
      </c>
      <c r="L3150" s="21">
        <v>-214.0</v>
      </c>
      <c r="M3150" s="21">
        <v>-203.0</v>
      </c>
      <c r="N3150" s="18" t="s">
        <v>26</v>
      </c>
      <c r="O3150" s="13" t="s">
        <v>284</v>
      </c>
      <c r="P3150" s="5" t="s">
        <v>37</v>
      </c>
      <c r="Q3150" s="5" t="s">
        <v>276</v>
      </c>
      <c r="R3150" s="5" t="s">
        <v>57</v>
      </c>
      <c r="S3150" s="5" t="s">
        <v>47</v>
      </c>
      <c r="T3150" s="5" t="s">
        <v>47</v>
      </c>
      <c r="U3150" s="5" t="s">
        <v>26</v>
      </c>
    </row>
    <row r="3151" hidden="1">
      <c r="A3151" s="15" t="str">
        <f t="shared" si="526"/>
        <v>W10:8e</v>
      </c>
      <c r="B3151" s="15" t="s">
        <v>1352</v>
      </c>
      <c r="C3151" s="15">
        <v>1.0</v>
      </c>
      <c r="D3151" s="15">
        <v>0.0</v>
      </c>
      <c r="E3151" s="15">
        <v>8.0</v>
      </c>
      <c r="F3151" s="8" t="s">
        <v>10</v>
      </c>
      <c r="G3151" s="8" t="s">
        <v>22</v>
      </c>
      <c r="H3151" t="s">
        <v>92</v>
      </c>
      <c r="I3151" t="s">
        <v>385</v>
      </c>
      <c r="J3151" s="16">
        <v>5.0</v>
      </c>
      <c r="K3151" s="21">
        <v>-212.0</v>
      </c>
      <c r="L3151" s="21">
        <v>-251.0</v>
      </c>
      <c r="M3151" s="21">
        <v>-232.0</v>
      </c>
      <c r="N3151" s="18" t="s">
        <v>26</v>
      </c>
      <c r="O3151" s="13" t="s">
        <v>419</v>
      </c>
      <c r="P3151" s="5" t="s">
        <v>57</v>
      </c>
      <c r="Q3151" s="5" t="s">
        <v>276</v>
      </c>
      <c r="R3151" s="5" t="s">
        <v>37</v>
      </c>
      <c r="S3151" s="5" t="s">
        <v>47</v>
      </c>
      <c r="T3151" s="5" t="s">
        <v>47</v>
      </c>
      <c r="U3151" s="5" t="s">
        <v>37</v>
      </c>
    </row>
    <row r="3152" hidden="1">
      <c r="A3152" s="15" t="str">
        <f>if(OR(G3152="Secondary Relay",G3152="Prime Relay",G3152="Citadel Class Relay"),F3152,join("",if(B3152="East Rim","E",if(B3152="South Rim","S",if(B3152="West Rim","W","N"))),C3152,D3152,":",E3152,if(F3152="S","",F3152)))</f>
        <v>W10:8</v>
      </c>
      <c r="B3152" s="15" t="s">
        <v>1352</v>
      </c>
      <c r="C3152" s="15">
        <v>1.0</v>
      </c>
      <c r="D3152" s="15">
        <v>0.0</v>
      </c>
      <c r="E3152" s="15">
        <v>8.0</v>
      </c>
      <c r="F3152" s="8" t="s">
        <v>302</v>
      </c>
      <c r="G3152" s="8" t="s">
        <v>303</v>
      </c>
      <c r="H3152" s="15" t="s">
        <v>288</v>
      </c>
      <c r="I3152" s="8" t="s">
        <v>1435</v>
      </c>
      <c r="J3152" s="16"/>
      <c r="K3152" s="21"/>
      <c r="L3152" s="21"/>
      <c r="M3152" s="21"/>
      <c r="N3152" s="18"/>
      <c r="O3152" s="13"/>
      <c r="P3152" s="5" t="s">
        <v>57</v>
      </c>
      <c r="Q3152" s="5" t="s">
        <v>57</v>
      </c>
      <c r="R3152" s="5" t="s">
        <v>276</v>
      </c>
      <c r="S3152" s="5" t="s">
        <v>37</v>
      </c>
      <c r="T3152" s="5" t="s">
        <v>26</v>
      </c>
      <c r="U3152" s="5" t="s">
        <v>37</v>
      </c>
    </row>
    <row r="3153" hidden="1">
      <c r="A3153" s="15" t="str">
        <f t="shared" ref="A3153:A3160" si="527">if(OR(G3153="Secondary Relay",G3153="Prime Relay"),F3153,join("",if(B3153="East Rim","E",if(B3153="South Rim","S",if(B3153="West Rim","W","N"))),C3153,D3153,":",E3153,if(F3153="S","",F3153)))</f>
        <v>W10:9a</v>
      </c>
      <c r="B3153" s="15" t="s">
        <v>1352</v>
      </c>
      <c r="C3153" s="15">
        <v>1.0</v>
      </c>
      <c r="D3153" s="15">
        <v>0.0</v>
      </c>
      <c r="E3153" s="15">
        <v>9.0</v>
      </c>
      <c r="F3153" s="8" t="s">
        <v>6</v>
      </c>
      <c r="G3153" s="8" t="s">
        <v>23</v>
      </c>
      <c r="H3153" t="s">
        <v>278</v>
      </c>
      <c r="I3153" t="s">
        <v>1077</v>
      </c>
      <c r="J3153" s="16">
        <v>0.0</v>
      </c>
      <c r="K3153" s="21">
        <v>1432.0</v>
      </c>
      <c r="L3153" s="21">
        <v>623.0</v>
      </c>
      <c r="M3153" s="21">
        <v>1029.0</v>
      </c>
      <c r="N3153" s="18" t="s">
        <v>26</v>
      </c>
      <c r="O3153" s="13" t="s">
        <v>310</v>
      </c>
      <c r="P3153" s="5" t="s">
        <v>47</v>
      </c>
      <c r="Q3153" s="5" t="s">
        <v>311</v>
      </c>
      <c r="R3153" s="5" t="s">
        <v>57</v>
      </c>
      <c r="S3153" s="5" t="s">
        <v>37</v>
      </c>
      <c r="T3153" s="5" t="s">
        <v>47</v>
      </c>
      <c r="U3153" s="5" t="s">
        <v>26</v>
      </c>
    </row>
    <row r="3154" hidden="1">
      <c r="A3154" s="15" t="str">
        <f t="shared" si="527"/>
        <v>W10:9b</v>
      </c>
      <c r="B3154" s="15" t="s">
        <v>1352</v>
      </c>
      <c r="C3154" s="15">
        <v>1.0</v>
      </c>
      <c r="D3154" s="15">
        <v>0.0</v>
      </c>
      <c r="E3154" s="15">
        <v>9.0</v>
      </c>
      <c r="F3154" s="8" t="s">
        <v>7</v>
      </c>
      <c r="G3154" s="8" t="s">
        <v>23</v>
      </c>
      <c r="H3154" t="s">
        <v>288</v>
      </c>
      <c r="I3154" t="s">
        <v>1093</v>
      </c>
      <c r="J3154" s="16">
        <v>1.0</v>
      </c>
      <c r="K3154" s="21">
        <v>959.0</v>
      </c>
      <c r="L3154" s="21">
        <v>868.0</v>
      </c>
      <c r="M3154" s="21">
        <v>913.0</v>
      </c>
      <c r="N3154" s="18" t="s">
        <v>26</v>
      </c>
      <c r="O3154" s="13" t="s">
        <v>287</v>
      </c>
      <c r="P3154" s="5" t="s">
        <v>276</v>
      </c>
      <c r="Q3154" s="5" t="s">
        <v>47</v>
      </c>
      <c r="R3154" s="5" t="s">
        <v>57</v>
      </c>
      <c r="S3154" s="5" t="s">
        <v>47</v>
      </c>
      <c r="T3154" s="5" t="s">
        <v>47</v>
      </c>
      <c r="U3154" s="5" t="s">
        <v>26</v>
      </c>
    </row>
    <row r="3155" hidden="1">
      <c r="A3155" s="15" t="str">
        <f t="shared" si="527"/>
        <v>W10:9c</v>
      </c>
      <c r="B3155" s="15" t="s">
        <v>1352</v>
      </c>
      <c r="C3155" s="15">
        <v>1.0</v>
      </c>
      <c r="D3155" s="15">
        <v>0.0</v>
      </c>
      <c r="E3155" s="15">
        <v>9.0</v>
      </c>
      <c r="F3155" s="8" t="s">
        <v>8</v>
      </c>
      <c r="G3155" s="8" t="s">
        <v>23</v>
      </c>
      <c r="H3155" t="s">
        <v>278</v>
      </c>
      <c r="I3155" t="s">
        <v>309</v>
      </c>
      <c r="J3155" s="16">
        <v>1.0</v>
      </c>
      <c r="K3155" s="21">
        <v>181.0</v>
      </c>
      <c r="L3155" s="21">
        <v>149.0</v>
      </c>
      <c r="M3155" s="21">
        <v>163.0</v>
      </c>
      <c r="N3155" s="18" t="s">
        <v>26</v>
      </c>
      <c r="O3155" s="13" t="s">
        <v>336</v>
      </c>
      <c r="P3155" s="5" t="s">
        <v>57</v>
      </c>
      <c r="Q3155" s="5" t="s">
        <v>276</v>
      </c>
      <c r="R3155" s="5" t="s">
        <v>37</v>
      </c>
      <c r="S3155" s="5" t="s">
        <v>26</v>
      </c>
      <c r="T3155" s="5" t="s">
        <v>26</v>
      </c>
      <c r="U3155" s="5" t="s">
        <v>26</v>
      </c>
    </row>
    <row r="3156" hidden="1">
      <c r="A3156" s="15" t="str">
        <f t="shared" si="527"/>
        <v>W10:9d</v>
      </c>
      <c r="B3156" s="15" t="s">
        <v>1352</v>
      </c>
      <c r="C3156" s="15">
        <v>1.0</v>
      </c>
      <c r="D3156" s="15">
        <v>0.0</v>
      </c>
      <c r="E3156" s="15">
        <v>9.0</v>
      </c>
      <c r="F3156" s="8" t="s">
        <v>9</v>
      </c>
      <c r="G3156" s="8" t="s">
        <v>22</v>
      </c>
      <c r="H3156" t="s">
        <v>93</v>
      </c>
      <c r="I3156" t="s">
        <v>774</v>
      </c>
      <c r="J3156" s="16">
        <v>13.0</v>
      </c>
      <c r="K3156" s="21">
        <v>-6.0</v>
      </c>
      <c r="L3156" s="21">
        <v>-39.0</v>
      </c>
      <c r="M3156" s="21">
        <v>-21.0</v>
      </c>
      <c r="N3156" s="18" t="s">
        <v>26</v>
      </c>
      <c r="O3156" s="13" t="s">
        <v>384</v>
      </c>
      <c r="P3156" s="5" t="s">
        <v>276</v>
      </c>
      <c r="Q3156" s="5" t="s">
        <v>47</v>
      </c>
      <c r="R3156" s="5" t="s">
        <v>26</v>
      </c>
      <c r="S3156" s="5" t="s">
        <v>26</v>
      </c>
      <c r="T3156" s="5" t="s">
        <v>47</v>
      </c>
      <c r="U3156" s="5" t="s">
        <v>26</v>
      </c>
    </row>
    <row r="3157" hidden="1">
      <c r="A3157" s="15" t="str">
        <f t="shared" si="527"/>
        <v>W10:9e</v>
      </c>
      <c r="B3157" s="15" t="s">
        <v>1352</v>
      </c>
      <c r="C3157" s="15">
        <v>1.0</v>
      </c>
      <c r="D3157" s="15">
        <v>0.0</v>
      </c>
      <c r="E3157" s="15">
        <v>9.0</v>
      </c>
      <c r="F3157" s="8" t="s">
        <v>10</v>
      </c>
      <c r="G3157" s="15" t="s">
        <v>22</v>
      </c>
      <c r="H3157" t="s">
        <v>92</v>
      </c>
      <c r="I3157" t="s">
        <v>385</v>
      </c>
      <c r="J3157" s="16">
        <v>1.0</v>
      </c>
      <c r="K3157" s="21">
        <v>-181.0</v>
      </c>
      <c r="L3157" s="21">
        <v>-220.0</v>
      </c>
      <c r="M3157" s="21">
        <v>-202.0</v>
      </c>
      <c r="N3157" s="18" t="s">
        <v>26</v>
      </c>
      <c r="O3157" s="13" t="s">
        <v>310</v>
      </c>
      <c r="P3157" s="5" t="s">
        <v>57</v>
      </c>
      <c r="Q3157" s="5" t="s">
        <v>311</v>
      </c>
      <c r="R3157" s="5" t="s">
        <v>57</v>
      </c>
      <c r="S3157" s="5" t="s">
        <v>26</v>
      </c>
      <c r="T3157" s="5" t="s">
        <v>26</v>
      </c>
      <c r="U3157" s="5" t="s">
        <v>26</v>
      </c>
    </row>
    <row r="3158" hidden="1">
      <c r="A3158" s="15" t="str">
        <f t="shared" si="527"/>
        <v>W10:9f</v>
      </c>
      <c r="B3158" s="15" t="s">
        <v>1352</v>
      </c>
      <c r="C3158" s="15">
        <v>1.0</v>
      </c>
      <c r="D3158" s="15">
        <v>0.0</v>
      </c>
      <c r="E3158" s="15">
        <v>9.0</v>
      </c>
      <c r="F3158" s="8" t="s">
        <v>11</v>
      </c>
      <c r="G3158" s="8" t="s">
        <v>22</v>
      </c>
      <c r="H3158" t="s">
        <v>91</v>
      </c>
      <c r="I3158" t="s">
        <v>703</v>
      </c>
      <c r="J3158" s="16">
        <v>9.0</v>
      </c>
      <c r="K3158" s="21">
        <v>-203.0</v>
      </c>
      <c r="L3158" s="21">
        <v>-257.0</v>
      </c>
      <c r="M3158" s="21">
        <v>-228.0</v>
      </c>
      <c r="N3158" s="18" t="s">
        <v>26</v>
      </c>
      <c r="O3158" s="13" t="s">
        <v>310</v>
      </c>
      <c r="P3158" s="5" t="s">
        <v>311</v>
      </c>
      <c r="Q3158" s="5" t="s">
        <v>57</v>
      </c>
      <c r="R3158" s="5" t="s">
        <v>57</v>
      </c>
      <c r="S3158" s="5" t="s">
        <v>37</v>
      </c>
      <c r="T3158" s="5" t="s">
        <v>26</v>
      </c>
      <c r="U3158" s="5" t="s">
        <v>26</v>
      </c>
    </row>
    <row r="3159" hidden="1">
      <c r="A3159" s="15" t="str">
        <f t="shared" si="527"/>
        <v>W10:9g</v>
      </c>
      <c r="B3159" s="15" t="s">
        <v>1352</v>
      </c>
      <c r="C3159" s="15">
        <v>1.0</v>
      </c>
      <c r="D3159" s="15">
        <v>0.0</v>
      </c>
      <c r="E3159" s="15">
        <v>9.0</v>
      </c>
      <c r="F3159" s="8" t="s">
        <v>12</v>
      </c>
      <c r="G3159" s="8" t="s">
        <v>22</v>
      </c>
      <c r="H3159" t="s">
        <v>91</v>
      </c>
      <c r="I3159" t="s">
        <v>1124</v>
      </c>
      <c r="J3159" s="16">
        <v>23.0</v>
      </c>
      <c r="K3159" s="21">
        <v>-215.0</v>
      </c>
      <c r="L3159" s="21">
        <v>-231.0</v>
      </c>
      <c r="M3159" s="21">
        <v>-224.0</v>
      </c>
      <c r="N3159" s="18" t="s">
        <v>26</v>
      </c>
      <c r="O3159" s="13" t="s">
        <v>284</v>
      </c>
      <c r="P3159" s="5" t="s">
        <v>57</v>
      </c>
      <c r="Q3159" s="5" t="s">
        <v>57</v>
      </c>
      <c r="R3159" s="5" t="s">
        <v>276</v>
      </c>
      <c r="S3159" s="5" t="s">
        <v>276</v>
      </c>
      <c r="T3159" s="5" t="s">
        <v>26</v>
      </c>
      <c r="U3159" s="5" t="s">
        <v>26</v>
      </c>
    </row>
    <row r="3160" hidden="1">
      <c r="A3160" s="15" t="str">
        <f t="shared" si="527"/>
        <v>W10:9h</v>
      </c>
      <c r="B3160" s="15" t="s">
        <v>1352</v>
      </c>
      <c r="C3160" s="15">
        <v>1.0</v>
      </c>
      <c r="D3160" s="15">
        <v>0.0</v>
      </c>
      <c r="E3160" s="15">
        <v>9.0</v>
      </c>
      <c r="F3160" s="8" t="s">
        <v>13</v>
      </c>
      <c r="G3160" s="8" t="s">
        <v>22</v>
      </c>
      <c r="H3160" t="s">
        <v>93</v>
      </c>
      <c r="I3160" t="s">
        <v>1436</v>
      </c>
      <c r="J3160" s="16">
        <v>17.0</v>
      </c>
      <c r="K3160" s="21">
        <v>-240.0</v>
      </c>
      <c r="L3160" s="21">
        <v>-257.0</v>
      </c>
      <c r="M3160" s="21">
        <v>-249.0</v>
      </c>
      <c r="N3160" s="18" t="s">
        <v>26</v>
      </c>
      <c r="O3160" s="13" t="s">
        <v>354</v>
      </c>
      <c r="P3160" s="5" t="s">
        <v>57</v>
      </c>
      <c r="Q3160" s="5" t="s">
        <v>276</v>
      </c>
      <c r="R3160" s="5" t="s">
        <v>276</v>
      </c>
      <c r="S3160" s="5" t="s">
        <v>26</v>
      </c>
      <c r="T3160" s="5" t="s">
        <v>37</v>
      </c>
      <c r="U3160" s="5" t="s">
        <v>47</v>
      </c>
    </row>
    <row r="3161" hidden="1">
      <c r="A3161" s="15" t="str">
        <f>if(OR(G3161="Secondary Relay",G3161="Prime Relay",G3161="Citadel Class Relay"),F3161,join("",if(B3161="East Rim","E",if(B3161="South Rim","S",if(B3161="West Rim","W","N"))),C3161,D3161,":",E3161,if(F3161="S","",F3161)))</f>
        <v>W10:9</v>
      </c>
      <c r="B3161" s="15" t="s">
        <v>1352</v>
      </c>
      <c r="C3161" s="15">
        <v>1.0</v>
      </c>
      <c r="D3161" s="15">
        <v>0.0</v>
      </c>
      <c r="E3161" s="15">
        <v>9.0</v>
      </c>
      <c r="F3161" s="8" t="s">
        <v>302</v>
      </c>
      <c r="G3161" s="8" t="s">
        <v>303</v>
      </c>
      <c r="H3161" s="15" t="s">
        <v>278</v>
      </c>
      <c r="I3161" s="8" t="s">
        <v>460</v>
      </c>
      <c r="J3161" s="16"/>
      <c r="K3161" s="21"/>
      <c r="L3161" s="21"/>
      <c r="M3161" s="21"/>
      <c r="N3161" s="18"/>
      <c r="O3161" s="13"/>
      <c r="P3161" s="5" t="s">
        <v>311</v>
      </c>
      <c r="Q3161" s="5" t="s">
        <v>47</v>
      </c>
      <c r="R3161" s="5" t="s">
        <v>276</v>
      </c>
      <c r="S3161" s="5" t="s">
        <v>57</v>
      </c>
      <c r="T3161" s="5" t="s">
        <v>26</v>
      </c>
      <c r="U3161" s="5" t="s">
        <v>26</v>
      </c>
    </row>
    <row r="3162" hidden="1">
      <c r="A3162" s="15" t="str">
        <f t="shared" ref="A3162:A3166" si="528">if(OR(G3162="Secondary Relay",G3162="Prime Relay"),F3162,join("",if(B3162="East Rim","E",if(B3162="South Rim","S",if(B3162="West Rim","W","N"))),C3162,D3162,":",E3162,if(F3162="S","",F3162)))</f>
        <v>W10:10a</v>
      </c>
      <c r="B3162" s="15" t="s">
        <v>1352</v>
      </c>
      <c r="C3162" s="15">
        <v>1.0</v>
      </c>
      <c r="D3162" s="15">
        <v>0.0</v>
      </c>
      <c r="E3162" s="15">
        <v>10.0</v>
      </c>
      <c r="F3162" s="8" t="s">
        <v>6</v>
      </c>
      <c r="G3162" s="8" t="s">
        <v>23</v>
      </c>
      <c r="H3162" t="s">
        <v>88</v>
      </c>
      <c r="I3162" t="s">
        <v>1437</v>
      </c>
      <c r="J3162" s="16">
        <v>0.0</v>
      </c>
      <c r="K3162" s="21">
        <v>212.0</v>
      </c>
      <c r="L3162" s="21">
        <v>156.0</v>
      </c>
      <c r="M3162" s="21">
        <v>186.0</v>
      </c>
      <c r="N3162" s="18" t="s">
        <v>26</v>
      </c>
      <c r="O3162" s="13" t="s">
        <v>323</v>
      </c>
      <c r="P3162" s="5" t="s">
        <v>276</v>
      </c>
      <c r="Q3162" s="5" t="s">
        <v>57</v>
      </c>
      <c r="R3162" s="5" t="s">
        <v>57</v>
      </c>
      <c r="S3162" s="5" t="s">
        <v>37</v>
      </c>
      <c r="T3162" s="5" t="s">
        <v>37</v>
      </c>
      <c r="U3162" s="5" t="s">
        <v>47</v>
      </c>
    </row>
    <row r="3163" hidden="1">
      <c r="A3163" s="15" t="str">
        <f t="shared" si="528"/>
        <v>W10:10b</v>
      </c>
      <c r="B3163" s="15" t="s">
        <v>1352</v>
      </c>
      <c r="C3163" s="15">
        <v>1.0</v>
      </c>
      <c r="D3163" s="15">
        <v>0.0</v>
      </c>
      <c r="E3163" s="15">
        <v>10.0</v>
      </c>
      <c r="F3163" s="8" t="s">
        <v>7</v>
      </c>
      <c r="G3163" s="8" t="s">
        <v>24</v>
      </c>
      <c r="H3163" t="s">
        <v>87</v>
      </c>
      <c r="I3163" t="s">
        <v>736</v>
      </c>
      <c r="J3163" s="16">
        <v>1.0</v>
      </c>
      <c r="K3163" s="21">
        <v>19.0</v>
      </c>
      <c r="L3163" s="21">
        <v>17.0</v>
      </c>
      <c r="M3163" s="21">
        <v>18.0</v>
      </c>
      <c r="N3163" s="18">
        <v>0.56</v>
      </c>
      <c r="O3163" s="13" t="s">
        <v>354</v>
      </c>
      <c r="P3163" s="5" t="s">
        <v>57</v>
      </c>
      <c r="Q3163" s="5" t="s">
        <v>57</v>
      </c>
      <c r="R3163" s="5" t="s">
        <v>47</v>
      </c>
      <c r="S3163" s="5" t="s">
        <v>47</v>
      </c>
      <c r="T3163" s="5" t="s">
        <v>37</v>
      </c>
      <c r="U3163" s="5" t="s">
        <v>26</v>
      </c>
    </row>
    <row r="3164" hidden="1">
      <c r="A3164" s="15" t="str">
        <f t="shared" si="528"/>
        <v>W10:10c</v>
      </c>
      <c r="B3164" s="15" t="s">
        <v>1352</v>
      </c>
      <c r="C3164" s="15">
        <v>1.0</v>
      </c>
      <c r="D3164" s="15">
        <v>0.0</v>
      </c>
      <c r="E3164" s="15">
        <v>10.0</v>
      </c>
      <c r="F3164" s="8" t="s">
        <v>8</v>
      </c>
      <c r="G3164" s="8" t="s">
        <v>24</v>
      </c>
      <c r="H3164" t="s">
        <v>317</v>
      </c>
      <c r="I3164" t="s">
        <v>732</v>
      </c>
      <c r="J3164" s="16">
        <v>1.0</v>
      </c>
      <c r="K3164" s="21">
        <v>1.0</v>
      </c>
      <c r="L3164" s="21">
        <v>-5.0</v>
      </c>
      <c r="M3164" s="21">
        <v>-3.0</v>
      </c>
      <c r="N3164" s="18">
        <v>0.22</v>
      </c>
      <c r="O3164" s="13" t="s">
        <v>426</v>
      </c>
      <c r="P3164" s="5" t="s">
        <v>37</v>
      </c>
      <c r="Q3164" s="5" t="s">
        <v>57</v>
      </c>
      <c r="R3164" s="5" t="s">
        <v>57</v>
      </c>
      <c r="S3164" s="5" t="s">
        <v>37</v>
      </c>
      <c r="T3164" s="5" t="s">
        <v>26</v>
      </c>
      <c r="U3164" s="5" t="s">
        <v>26</v>
      </c>
    </row>
    <row r="3165" hidden="1">
      <c r="A3165" s="15" t="str">
        <f t="shared" si="528"/>
        <v>W10:10d</v>
      </c>
      <c r="B3165" s="15" t="s">
        <v>1352</v>
      </c>
      <c r="C3165" s="15">
        <v>1.0</v>
      </c>
      <c r="D3165" s="15">
        <v>0.0</v>
      </c>
      <c r="E3165" s="15">
        <v>10.0</v>
      </c>
      <c r="F3165" s="8" t="s">
        <v>9</v>
      </c>
      <c r="G3165" s="8" t="s">
        <v>22</v>
      </c>
      <c r="H3165" t="s">
        <v>93</v>
      </c>
      <c r="I3165" t="s">
        <v>802</v>
      </c>
      <c r="J3165" s="16">
        <v>11.0</v>
      </c>
      <c r="K3165" s="21">
        <v>-158.0</v>
      </c>
      <c r="L3165" s="21">
        <v>-176.0</v>
      </c>
      <c r="M3165" s="21">
        <v>-165.0</v>
      </c>
      <c r="N3165" s="18" t="s">
        <v>26</v>
      </c>
      <c r="O3165" s="13" t="s">
        <v>287</v>
      </c>
      <c r="P3165" s="5" t="s">
        <v>57</v>
      </c>
      <c r="Q3165" s="5" t="s">
        <v>276</v>
      </c>
      <c r="R3165" s="5" t="s">
        <v>57</v>
      </c>
      <c r="S3165" s="5" t="s">
        <v>47</v>
      </c>
      <c r="T3165" s="5" t="s">
        <v>26</v>
      </c>
      <c r="U3165" s="5" t="s">
        <v>26</v>
      </c>
    </row>
    <row r="3166" hidden="1">
      <c r="A3166" s="15" t="str">
        <f t="shared" si="528"/>
        <v>W10:10e</v>
      </c>
      <c r="B3166" s="15" t="s">
        <v>1352</v>
      </c>
      <c r="C3166" s="15">
        <v>1.0</v>
      </c>
      <c r="D3166" s="15">
        <v>0.0</v>
      </c>
      <c r="E3166" s="15">
        <v>10.0</v>
      </c>
      <c r="F3166" s="8" t="s">
        <v>10</v>
      </c>
      <c r="G3166" s="8" t="s">
        <v>22</v>
      </c>
      <c r="H3166" t="s">
        <v>92</v>
      </c>
      <c r="I3166" t="s">
        <v>274</v>
      </c>
      <c r="J3166" s="16">
        <v>6.0</v>
      </c>
      <c r="K3166" s="21">
        <v>-181.0</v>
      </c>
      <c r="L3166" s="21">
        <v>-208.0</v>
      </c>
      <c r="M3166" s="21">
        <v>-195.0</v>
      </c>
      <c r="N3166" s="18" t="s">
        <v>26</v>
      </c>
      <c r="O3166" s="13" t="s">
        <v>313</v>
      </c>
      <c r="P3166" s="5" t="s">
        <v>37</v>
      </c>
      <c r="Q3166" s="5" t="s">
        <v>57</v>
      </c>
      <c r="R3166" s="5" t="s">
        <v>276</v>
      </c>
      <c r="S3166" s="5" t="s">
        <v>37</v>
      </c>
      <c r="T3166" s="5" t="s">
        <v>26</v>
      </c>
      <c r="U3166" s="5" t="s">
        <v>47</v>
      </c>
    </row>
    <row r="3167" hidden="1">
      <c r="A3167" s="15" t="str">
        <f>if(OR(G3167="Secondary Relay",G3167="Prime Relay",G3167="Citadel Class Relay"),F3167,join("",if(B3167="East Rim","E",if(B3167="South Rim","S",if(B3167="West Rim","W","N"))),C3167,D3167,":",E3167,if(F3167="S","",F3167)))</f>
        <v>W10:10</v>
      </c>
      <c r="B3167" s="15" t="s">
        <v>1352</v>
      </c>
      <c r="C3167" s="15">
        <v>1.0</v>
      </c>
      <c r="D3167" s="15">
        <v>0.0</v>
      </c>
      <c r="E3167" s="15">
        <v>10.0</v>
      </c>
      <c r="F3167" s="8" t="s">
        <v>302</v>
      </c>
      <c r="G3167" s="8" t="s">
        <v>303</v>
      </c>
      <c r="H3167" s="15" t="s">
        <v>278</v>
      </c>
      <c r="I3167" s="8" t="s">
        <v>474</v>
      </c>
      <c r="J3167" s="16"/>
      <c r="K3167" s="21"/>
      <c r="L3167" s="21"/>
      <c r="M3167" s="21"/>
      <c r="N3167" s="18"/>
      <c r="O3167" s="13"/>
      <c r="P3167" s="5" t="s">
        <v>57</v>
      </c>
      <c r="Q3167" s="5" t="s">
        <v>57</v>
      </c>
      <c r="R3167" s="5" t="s">
        <v>57</v>
      </c>
      <c r="S3167" s="5" t="s">
        <v>37</v>
      </c>
      <c r="T3167" s="5" t="s">
        <v>37</v>
      </c>
      <c r="U3167" s="5" t="s">
        <v>26</v>
      </c>
    </row>
    <row r="3168" hidden="1">
      <c r="A3168" s="15" t="str">
        <f t="shared" ref="A3168:A3169" si="529">if(OR(G3168="Secondary Relay",G3168="Prime Relay"),F3168,join("",if(B3168="East Rim","E",if(B3168="South Rim","S",if(B3168="West Rim","W","N"))),C3168,D3168,":",E3168,if(F3168="S","",F3168)))</f>
        <v>W11:0a</v>
      </c>
      <c r="B3168" s="15" t="s">
        <v>1352</v>
      </c>
      <c r="C3168" s="15">
        <v>1.0</v>
      </c>
      <c r="D3168" s="15">
        <v>1.0</v>
      </c>
      <c r="E3168" s="15">
        <v>0.0</v>
      </c>
      <c r="F3168" s="8" t="s">
        <v>6</v>
      </c>
      <c r="G3168" s="8" t="s">
        <v>23</v>
      </c>
      <c r="H3168" t="s">
        <v>288</v>
      </c>
      <c r="I3168" t="s">
        <v>551</v>
      </c>
      <c r="J3168" s="16">
        <v>1.0</v>
      </c>
      <c r="K3168" s="21">
        <v>1221.0</v>
      </c>
      <c r="L3168" s="21">
        <v>367.0</v>
      </c>
      <c r="M3168" s="21">
        <v>796.0</v>
      </c>
      <c r="N3168" s="18" t="s">
        <v>26</v>
      </c>
      <c r="O3168" s="13" t="s">
        <v>1385</v>
      </c>
      <c r="P3168" s="5" t="s">
        <v>57</v>
      </c>
      <c r="Q3168" s="5" t="s">
        <v>57</v>
      </c>
      <c r="R3168" s="5" t="s">
        <v>57</v>
      </c>
      <c r="S3168" s="5" t="s">
        <v>57</v>
      </c>
      <c r="T3168" s="5" t="s">
        <v>47</v>
      </c>
      <c r="U3168" s="5" t="s">
        <v>26</v>
      </c>
    </row>
    <row r="3169" hidden="1">
      <c r="A3169" s="15" t="str">
        <f t="shared" si="529"/>
        <v>W11:0b</v>
      </c>
      <c r="B3169" s="15" t="s">
        <v>1352</v>
      </c>
      <c r="C3169" s="15">
        <v>1.0</v>
      </c>
      <c r="D3169" s="15">
        <v>1.0</v>
      </c>
      <c r="E3169" s="15">
        <v>0.0</v>
      </c>
      <c r="F3169" s="8" t="s">
        <v>7</v>
      </c>
      <c r="G3169" s="8" t="s">
        <v>24</v>
      </c>
      <c r="H3169" t="s">
        <v>87</v>
      </c>
      <c r="I3169" t="s">
        <v>792</v>
      </c>
      <c r="J3169" s="16">
        <v>2.0</v>
      </c>
      <c r="K3169" s="21">
        <v>-5.0</v>
      </c>
      <c r="L3169" s="21">
        <v>-24.0</v>
      </c>
      <c r="M3169" s="21">
        <v>-14.0</v>
      </c>
      <c r="N3169" s="18">
        <v>0.52</v>
      </c>
      <c r="O3169" s="13" t="s">
        <v>579</v>
      </c>
      <c r="P3169" s="5" t="s">
        <v>26</v>
      </c>
      <c r="Q3169" s="5" t="s">
        <v>26</v>
      </c>
      <c r="R3169" s="5" t="s">
        <v>47</v>
      </c>
      <c r="S3169" s="5" t="s">
        <v>276</v>
      </c>
      <c r="T3169" s="5" t="s">
        <v>47</v>
      </c>
      <c r="U3169" s="5" t="s">
        <v>47</v>
      </c>
    </row>
    <row r="3170" hidden="1">
      <c r="A3170" s="15" t="str">
        <f t="shared" ref="A3170:A3171" si="530">if(OR(G3170="Secondary Relay",G3170="Prime Relay",G3170="Citadel Class Relay"),F3170,join("",if(B3170="East Rim","E",if(B3170="South Rim","S",if(B3170="West Rim","W","N"))),C3170,D3170,":",E3170,if(F3170="S","",F3170)))</f>
        <v>W11:0</v>
      </c>
      <c r="B3170" s="15" t="s">
        <v>1352</v>
      </c>
      <c r="C3170" s="15">
        <v>1.0</v>
      </c>
      <c r="D3170" s="15">
        <v>1.0</v>
      </c>
      <c r="E3170" s="15">
        <v>0.0</v>
      </c>
      <c r="F3170" s="8" t="s">
        <v>302</v>
      </c>
      <c r="G3170" s="8" t="s">
        <v>303</v>
      </c>
      <c r="H3170" s="15" t="s">
        <v>278</v>
      </c>
      <c r="I3170" s="8" t="s">
        <v>783</v>
      </c>
      <c r="J3170" s="16"/>
      <c r="K3170" s="21"/>
      <c r="L3170" s="21"/>
      <c r="M3170" s="21"/>
      <c r="N3170" s="18"/>
      <c r="O3170" s="13"/>
      <c r="P3170" s="5" t="s">
        <v>276</v>
      </c>
      <c r="Q3170" s="5" t="s">
        <v>276</v>
      </c>
      <c r="R3170" s="5" t="s">
        <v>276</v>
      </c>
      <c r="S3170" s="5" t="s">
        <v>276</v>
      </c>
      <c r="T3170" s="5" t="s">
        <v>26</v>
      </c>
      <c r="U3170" s="5" t="s">
        <v>26</v>
      </c>
    </row>
    <row r="3171" hidden="1">
      <c r="A3171" s="15" t="str">
        <f t="shared" si="530"/>
        <v>W11 Secondary Relay</v>
      </c>
      <c r="B3171" s="15" t="s">
        <v>1352</v>
      </c>
      <c r="C3171" s="15">
        <v>1.0</v>
      </c>
      <c r="D3171" s="15">
        <v>1.0</v>
      </c>
      <c r="E3171" s="15">
        <v>0.0</v>
      </c>
      <c r="F3171" s="8" t="s">
        <v>1438</v>
      </c>
      <c r="G3171" s="8" t="s">
        <v>300</v>
      </c>
      <c r="J3171" s="16"/>
      <c r="K3171" s="21"/>
      <c r="L3171" s="21"/>
      <c r="M3171" s="21"/>
      <c r="N3171" s="18"/>
      <c r="O3171" s="13"/>
      <c r="P3171" s="15"/>
      <c r="Q3171" s="15"/>
      <c r="R3171" s="15"/>
      <c r="S3171" s="15"/>
      <c r="T3171" s="15"/>
      <c r="U3171" s="15"/>
    </row>
    <row r="3172" hidden="1">
      <c r="A3172" s="15" t="str">
        <f t="shared" ref="A3172:A3179" si="531">if(OR(G3172="Secondary Relay",G3172="Prime Relay"),F3172,join("",if(B3172="East Rim","E",if(B3172="South Rim","S",if(B3172="West Rim","W","N"))),C3172,D3172,":",E3172,if(F3172="S","",F3172)))</f>
        <v>W11:1a</v>
      </c>
      <c r="B3172" s="15" t="s">
        <v>1352</v>
      </c>
      <c r="C3172" s="15">
        <v>1.0</v>
      </c>
      <c r="D3172" s="15">
        <v>1.0</v>
      </c>
      <c r="E3172" s="15">
        <v>1.0</v>
      </c>
      <c r="F3172" s="8" t="s">
        <v>6</v>
      </c>
      <c r="G3172" s="8" t="s">
        <v>23</v>
      </c>
      <c r="H3172" t="s">
        <v>88</v>
      </c>
      <c r="I3172" t="s">
        <v>1274</v>
      </c>
      <c r="J3172" s="16">
        <v>0.0</v>
      </c>
      <c r="K3172" s="21">
        <v>815.0</v>
      </c>
      <c r="L3172" s="21">
        <v>775.0</v>
      </c>
      <c r="M3172" s="21">
        <v>793.0</v>
      </c>
      <c r="N3172" s="18" t="s">
        <v>26</v>
      </c>
      <c r="O3172" s="13" t="s">
        <v>290</v>
      </c>
      <c r="P3172" s="5" t="s">
        <v>57</v>
      </c>
      <c r="Q3172" s="5" t="s">
        <v>276</v>
      </c>
      <c r="R3172" s="5" t="s">
        <v>311</v>
      </c>
      <c r="S3172" s="5" t="s">
        <v>26</v>
      </c>
      <c r="T3172" s="5" t="s">
        <v>26</v>
      </c>
      <c r="U3172" s="5" t="s">
        <v>26</v>
      </c>
    </row>
    <row r="3173" hidden="1">
      <c r="A3173" s="15" t="str">
        <f t="shared" si="531"/>
        <v>W11:1b</v>
      </c>
      <c r="B3173" s="15" t="s">
        <v>1352</v>
      </c>
      <c r="C3173" s="15">
        <v>1.0</v>
      </c>
      <c r="D3173" s="15">
        <v>1.0</v>
      </c>
      <c r="E3173" s="15">
        <v>1.0</v>
      </c>
      <c r="F3173" s="8" t="s">
        <v>7</v>
      </c>
      <c r="G3173" s="8" t="s">
        <v>23</v>
      </c>
      <c r="H3173" t="s">
        <v>278</v>
      </c>
      <c r="I3173" t="s">
        <v>748</v>
      </c>
      <c r="J3173" s="16">
        <v>0.0</v>
      </c>
      <c r="K3173" s="21">
        <v>353.0</v>
      </c>
      <c r="L3173" s="21">
        <v>280.0</v>
      </c>
      <c r="M3173" s="21">
        <v>316.0</v>
      </c>
      <c r="N3173" s="18" t="s">
        <v>26</v>
      </c>
      <c r="O3173" s="13" t="s">
        <v>1020</v>
      </c>
      <c r="P3173" s="5" t="s">
        <v>47</v>
      </c>
      <c r="Q3173" s="5" t="s">
        <v>276</v>
      </c>
      <c r="R3173" s="5" t="s">
        <v>57</v>
      </c>
      <c r="S3173" s="5" t="s">
        <v>276</v>
      </c>
      <c r="T3173" s="5" t="s">
        <v>37</v>
      </c>
      <c r="U3173" s="5" t="s">
        <v>26</v>
      </c>
    </row>
    <row r="3174" hidden="1">
      <c r="A3174" s="15" t="str">
        <f t="shared" si="531"/>
        <v>W11:1c</v>
      </c>
      <c r="B3174" s="15" t="s">
        <v>1352</v>
      </c>
      <c r="C3174" s="15">
        <v>1.0</v>
      </c>
      <c r="D3174" s="15">
        <v>1.0</v>
      </c>
      <c r="E3174" s="15">
        <v>1.0</v>
      </c>
      <c r="F3174" s="8" t="s">
        <v>8</v>
      </c>
      <c r="G3174" s="8" t="s">
        <v>23</v>
      </c>
      <c r="H3174" t="s">
        <v>88</v>
      </c>
      <c r="I3174" t="s">
        <v>427</v>
      </c>
      <c r="J3174" s="16">
        <v>0.0</v>
      </c>
      <c r="K3174" s="21">
        <v>185.0</v>
      </c>
      <c r="L3174" s="21">
        <v>108.0</v>
      </c>
      <c r="M3174" s="21">
        <v>149.0</v>
      </c>
      <c r="N3174" s="18" t="s">
        <v>26</v>
      </c>
      <c r="O3174" s="13" t="s">
        <v>1439</v>
      </c>
      <c r="P3174" s="5" t="s">
        <v>276</v>
      </c>
      <c r="Q3174" s="5" t="s">
        <v>311</v>
      </c>
      <c r="R3174" s="5" t="s">
        <v>276</v>
      </c>
      <c r="S3174" s="5" t="s">
        <v>37</v>
      </c>
      <c r="T3174" s="5" t="s">
        <v>26</v>
      </c>
      <c r="U3174" s="5" t="s">
        <v>26</v>
      </c>
    </row>
    <row r="3175" hidden="1">
      <c r="A3175" s="15" t="str">
        <f t="shared" si="531"/>
        <v>W11:1d</v>
      </c>
      <c r="B3175" s="15" t="s">
        <v>1352</v>
      </c>
      <c r="C3175" s="15">
        <v>1.0</v>
      </c>
      <c r="D3175" s="15">
        <v>1.0</v>
      </c>
      <c r="E3175" s="15">
        <v>1.0</v>
      </c>
      <c r="F3175" s="8" t="s">
        <v>9</v>
      </c>
      <c r="G3175" s="8" t="s">
        <v>22</v>
      </c>
      <c r="H3175" t="s">
        <v>93</v>
      </c>
      <c r="I3175" t="s">
        <v>394</v>
      </c>
      <c r="J3175" s="16">
        <v>5.0</v>
      </c>
      <c r="K3175" s="21">
        <v>-54.0</v>
      </c>
      <c r="L3175" s="21">
        <v>-70.0</v>
      </c>
      <c r="M3175" s="21">
        <v>-61.0</v>
      </c>
      <c r="N3175" s="18" t="s">
        <v>26</v>
      </c>
      <c r="O3175" s="13" t="s">
        <v>293</v>
      </c>
      <c r="P3175" s="5" t="s">
        <v>276</v>
      </c>
      <c r="Q3175" s="5" t="s">
        <v>26</v>
      </c>
      <c r="R3175" s="5" t="s">
        <v>311</v>
      </c>
      <c r="S3175" s="5" t="s">
        <v>26</v>
      </c>
      <c r="T3175" s="5" t="s">
        <v>26</v>
      </c>
      <c r="U3175" s="5" t="s">
        <v>26</v>
      </c>
    </row>
    <row r="3176" hidden="1">
      <c r="A3176" s="15" t="str">
        <f t="shared" si="531"/>
        <v>W11:1e</v>
      </c>
      <c r="B3176" s="15" t="s">
        <v>1352</v>
      </c>
      <c r="C3176" s="15">
        <v>1.0</v>
      </c>
      <c r="D3176" s="15">
        <v>1.0</v>
      </c>
      <c r="E3176" s="15">
        <v>1.0</v>
      </c>
      <c r="F3176" s="8" t="s">
        <v>10</v>
      </c>
      <c r="G3176" s="8" t="s">
        <v>22</v>
      </c>
      <c r="H3176" t="s">
        <v>89</v>
      </c>
      <c r="I3176" t="s">
        <v>422</v>
      </c>
      <c r="J3176" s="16">
        <v>6.0</v>
      </c>
      <c r="K3176" s="21">
        <v>-100.0</v>
      </c>
      <c r="L3176" s="21">
        <v>-183.0</v>
      </c>
      <c r="M3176" s="21">
        <v>-140.0</v>
      </c>
      <c r="N3176" s="18" t="s">
        <v>26</v>
      </c>
      <c r="O3176" s="13" t="s">
        <v>384</v>
      </c>
      <c r="P3176" s="5" t="s">
        <v>276</v>
      </c>
      <c r="Q3176" s="5" t="s">
        <v>276</v>
      </c>
      <c r="R3176" s="5" t="s">
        <v>57</v>
      </c>
      <c r="S3176" s="5" t="s">
        <v>37</v>
      </c>
      <c r="T3176" s="5" t="s">
        <v>26</v>
      </c>
      <c r="U3176" s="5" t="s">
        <v>26</v>
      </c>
    </row>
    <row r="3177" hidden="1">
      <c r="A3177" s="15" t="str">
        <f t="shared" si="531"/>
        <v>W11:1f</v>
      </c>
      <c r="B3177" s="15" t="s">
        <v>1352</v>
      </c>
      <c r="C3177" s="15">
        <v>1.0</v>
      </c>
      <c r="D3177" s="15">
        <v>1.0</v>
      </c>
      <c r="E3177" s="15">
        <v>1.0</v>
      </c>
      <c r="F3177" s="8" t="s">
        <v>11</v>
      </c>
      <c r="G3177" s="8" t="s">
        <v>22</v>
      </c>
      <c r="H3177" t="s">
        <v>90</v>
      </c>
      <c r="I3177" t="s">
        <v>649</v>
      </c>
      <c r="J3177" s="16">
        <v>14.0</v>
      </c>
      <c r="K3177" s="21">
        <v>-111.0</v>
      </c>
      <c r="L3177" s="21">
        <v>-118.0</v>
      </c>
      <c r="M3177" s="21">
        <v>-114.0</v>
      </c>
      <c r="N3177" s="18" t="s">
        <v>26</v>
      </c>
      <c r="O3177" s="13" t="s">
        <v>329</v>
      </c>
      <c r="P3177" s="5" t="s">
        <v>57</v>
      </c>
      <c r="Q3177" s="5" t="s">
        <v>57</v>
      </c>
      <c r="R3177" s="5" t="s">
        <v>276</v>
      </c>
      <c r="S3177" s="5" t="s">
        <v>26</v>
      </c>
      <c r="T3177" s="5" t="s">
        <v>37</v>
      </c>
      <c r="U3177" s="5" t="s">
        <v>26</v>
      </c>
    </row>
    <row r="3178" hidden="1">
      <c r="A3178" s="15" t="str">
        <f t="shared" si="531"/>
        <v>W11:1g</v>
      </c>
      <c r="B3178" s="15" t="s">
        <v>1352</v>
      </c>
      <c r="C3178" s="15">
        <v>1.0</v>
      </c>
      <c r="D3178" s="15">
        <v>1.0</v>
      </c>
      <c r="E3178" s="15">
        <v>1.0</v>
      </c>
      <c r="F3178" s="8" t="s">
        <v>12</v>
      </c>
      <c r="G3178" s="8" t="s">
        <v>22</v>
      </c>
      <c r="H3178" t="s">
        <v>91</v>
      </c>
      <c r="I3178" t="s">
        <v>1440</v>
      </c>
      <c r="J3178" s="16">
        <v>5.0</v>
      </c>
      <c r="K3178" s="21">
        <v>-117.0</v>
      </c>
      <c r="L3178" s="21">
        <v>-164.0</v>
      </c>
      <c r="M3178" s="21">
        <v>-140.0</v>
      </c>
      <c r="N3178" s="18" t="s">
        <v>26</v>
      </c>
      <c r="O3178" s="13" t="s">
        <v>419</v>
      </c>
      <c r="P3178" s="5" t="s">
        <v>311</v>
      </c>
      <c r="Q3178" s="5" t="s">
        <v>276</v>
      </c>
      <c r="R3178" s="5" t="s">
        <v>47</v>
      </c>
      <c r="S3178" s="5" t="s">
        <v>26</v>
      </c>
      <c r="T3178" s="5" t="s">
        <v>26</v>
      </c>
      <c r="U3178" s="5" t="s">
        <v>26</v>
      </c>
    </row>
    <row r="3179" hidden="1">
      <c r="A3179" s="15" t="str">
        <f t="shared" si="531"/>
        <v>W11:1h</v>
      </c>
      <c r="B3179" s="15" t="s">
        <v>1352</v>
      </c>
      <c r="C3179" s="15">
        <v>1.0</v>
      </c>
      <c r="D3179" s="15">
        <v>1.0</v>
      </c>
      <c r="E3179" s="15">
        <v>1.0</v>
      </c>
      <c r="F3179" s="8" t="s">
        <v>13</v>
      </c>
      <c r="G3179" s="8" t="s">
        <v>22</v>
      </c>
      <c r="H3179" t="s">
        <v>91</v>
      </c>
      <c r="I3179" t="s">
        <v>1441</v>
      </c>
      <c r="J3179" s="16">
        <v>25.0</v>
      </c>
      <c r="K3179" s="21">
        <v>-232.0</v>
      </c>
      <c r="L3179" s="21">
        <v>-238.0</v>
      </c>
      <c r="M3179" s="21">
        <v>-236.0</v>
      </c>
      <c r="N3179" s="18" t="s">
        <v>26</v>
      </c>
      <c r="O3179" s="13" t="s">
        <v>384</v>
      </c>
      <c r="P3179" s="5" t="s">
        <v>57</v>
      </c>
      <c r="Q3179" s="5" t="s">
        <v>26</v>
      </c>
      <c r="R3179" s="5" t="s">
        <v>57</v>
      </c>
      <c r="S3179" s="5" t="s">
        <v>57</v>
      </c>
      <c r="T3179" s="5" t="s">
        <v>37</v>
      </c>
      <c r="U3179" s="5" t="s">
        <v>26</v>
      </c>
    </row>
    <row r="3180" hidden="1">
      <c r="A3180" s="15" t="str">
        <f>if(OR(G3180="Secondary Relay",G3180="Prime Relay",G3180="Citadel Class Relay"),F3180,join("",if(B3180="East Rim","E",if(B3180="South Rim","S",if(B3180="West Rim","W","N"))),C3180,D3180,":",E3180,if(F3180="S","",F3180)))</f>
        <v>W11:1</v>
      </c>
      <c r="B3180" s="15" t="s">
        <v>1352</v>
      </c>
      <c r="C3180" s="15">
        <v>1.0</v>
      </c>
      <c r="D3180" s="15">
        <v>1.0</v>
      </c>
      <c r="E3180" s="15">
        <v>1.0</v>
      </c>
      <c r="F3180" s="8" t="s">
        <v>302</v>
      </c>
      <c r="G3180" s="8" t="s">
        <v>303</v>
      </c>
      <c r="H3180" s="15" t="s">
        <v>443</v>
      </c>
      <c r="I3180" s="8" t="s">
        <v>532</v>
      </c>
      <c r="J3180" s="16"/>
      <c r="K3180" s="21"/>
      <c r="L3180" s="21"/>
      <c r="M3180" s="21"/>
      <c r="N3180" s="18"/>
      <c r="O3180" s="13"/>
      <c r="P3180" s="5" t="s">
        <v>47</v>
      </c>
      <c r="Q3180" s="5" t="s">
        <v>276</v>
      </c>
      <c r="R3180" s="5" t="s">
        <v>57</v>
      </c>
      <c r="S3180" s="5" t="s">
        <v>57</v>
      </c>
      <c r="T3180" s="5" t="s">
        <v>37</v>
      </c>
      <c r="U3180" s="5" t="s">
        <v>26</v>
      </c>
    </row>
    <row r="3181" hidden="1">
      <c r="A3181" s="15" t="str">
        <f t="shared" ref="A3181:A3188" si="532">if(OR(G3181="Secondary Relay",G3181="Prime Relay"),F3181,join("",if(B3181="East Rim","E",if(B3181="South Rim","S",if(B3181="West Rim","W","N"))),C3181,D3181,":",E3181,if(F3181="S","",F3181)))</f>
        <v>W11:2a</v>
      </c>
      <c r="B3181" s="15" t="s">
        <v>1352</v>
      </c>
      <c r="C3181" s="15">
        <v>1.0</v>
      </c>
      <c r="D3181" s="15">
        <v>1.0</v>
      </c>
      <c r="E3181" s="15">
        <v>2.0</v>
      </c>
      <c r="F3181" s="8" t="s">
        <v>6</v>
      </c>
      <c r="G3181" s="15" t="s">
        <v>23</v>
      </c>
      <c r="H3181" t="s">
        <v>288</v>
      </c>
      <c r="I3181" t="s">
        <v>800</v>
      </c>
      <c r="J3181" s="16">
        <v>0.0</v>
      </c>
      <c r="K3181" s="21">
        <v>723.0</v>
      </c>
      <c r="L3181" s="21">
        <v>688.0</v>
      </c>
      <c r="M3181" s="21">
        <v>704.0</v>
      </c>
      <c r="N3181" s="18" t="s">
        <v>26</v>
      </c>
      <c r="O3181" s="13" t="s">
        <v>1192</v>
      </c>
      <c r="P3181" s="5" t="s">
        <v>57</v>
      </c>
      <c r="Q3181" s="5" t="s">
        <v>276</v>
      </c>
      <c r="R3181" s="5" t="s">
        <v>276</v>
      </c>
      <c r="S3181" s="5" t="s">
        <v>276</v>
      </c>
      <c r="T3181" s="5" t="s">
        <v>276</v>
      </c>
      <c r="U3181" s="5" t="s">
        <v>26</v>
      </c>
    </row>
    <row r="3182" hidden="1">
      <c r="A3182" s="15" t="str">
        <f t="shared" si="532"/>
        <v>W11:2b</v>
      </c>
      <c r="B3182" s="15" t="s">
        <v>1352</v>
      </c>
      <c r="C3182" s="15">
        <v>1.0</v>
      </c>
      <c r="D3182" s="15">
        <v>1.0</v>
      </c>
      <c r="E3182" s="15">
        <v>2.0</v>
      </c>
      <c r="F3182" s="8" t="s">
        <v>7</v>
      </c>
      <c r="G3182" s="8" t="s">
        <v>23</v>
      </c>
      <c r="H3182" t="s">
        <v>87</v>
      </c>
      <c r="I3182" t="s">
        <v>390</v>
      </c>
      <c r="J3182" s="16">
        <v>1.0</v>
      </c>
      <c r="K3182" s="21">
        <v>34.0</v>
      </c>
      <c r="L3182" s="21">
        <v>29.0</v>
      </c>
      <c r="M3182" s="21">
        <v>30.0</v>
      </c>
      <c r="N3182" s="18">
        <v>0.32</v>
      </c>
      <c r="O3182" s="13" t="s">
        <v>426</v>
      </c>
      <c r="P3182" s="5" t="s">
        <v>276</v>
      </c>
      <c r="Q3182" s="5" t="s">
        <v>37</v>
      </c>
      <c r="R3182" s="5" t="s">
        <v>311</v>
      </c>
      <c r="S3182" s="5" t="s">
        <v>276</v>
      </c>
      <c r="T3182" s="5" t="s">
        <v>26</v>
      </c>
      <c r="U3182" s="5" t="s">
        <v>37</v>
      </c>
    </row>
    <row r="3183" hidden="1">
      <c r="A3183" s="15" t="str">
        <f t="shared" si="532"/>
        <v>W11:2c</v>
      </c>
      <c r="B3183" s="15" t="s">
        <v>1352</v>
      </c>
      <c r="C3183" s="15">
        <v>1.0</v>
      </c>
      <c r="D3183" s="15">
        <v>1.0</v>
      </c>
      <c r="E3183" s="15">
        <v>2.0</v>
      </c>
      <c r="F3183" s="8" t="s">
        <v>8</v>
      </c>
      <c r="G3183" s="8" t="s">
        <v>24</v>
      </c>
      <c r="H3183" t="s">
        <v>87</v>
      </c>
      <c r="I3183" t="s">
        <v>353</v>
      </c>
      <c r="J3183" s="16">
        <v>2.0</v>
      </c>
      <c r="K3183" s="21">
        <v>16.0</v>
      </c>
      <c r="L3183" s="21">
        <v>8.0</v>
      </c>
      <c r="M3183" s="21">
        <v>12.0</v>
      </c>
      <c r="N3183" s="18">
        <v>0.69</v>
      </c>
      <c r="O3183" s="13" t="s">
        <v>494</v>
      </c>
      <c r="P3183" s="5" t="s">
        <v>276</v>
      </c>
      <c r="Q3183" s="5" t="s">
        <v>276</v>
      </c>
      <c r="R3183" s="5" t="s">
        <v>276</v>
      </c>
      <c r="S3183" s="5" t="s">
        <v>37</v>
      </c>
      <c r="T3183" s="5" t="s">
        <v>47</v>
      </c>
      <c r="U3183" s="5" t="s">
        <v>26</v>
      </c>
    </row>
    <row r="3184" hidden="1">
      <c r="A3184" s="15" t="str">
        <f t="shared" si="532"/>
        <v>W11:2d</v>
      </c>
      <c r="B3184" s="15" t="s">
        <v>1352</v>
      </c>
      <c r="C3184" s="15">
        <v>1.0</v>
      </c>
      <c r="D3184" s="15">
        <v>1.0</v>
      </c>
      <c r="E3184" s="15">
        <v>2.0</v>
      </c>
      <c r="F3184" s="8" t="s">
        <v>9</v>
      </c>
      <c r="G3184" s="8" t="s">
        <v>22</v>
      </c>
      <c r="H3184" t="s">
        <v>92</v>
      </c>
      <c r="I3184" t="s">
        <v>328</v>
      </c>
      <c r="J3184" s="16">
        <v>5.0</v>
      </c>
      <c r="K3184" s="21">
        <v>-10.0</v>
      </c>
      <c r="L3184" s="21">
        <v>-35.0</v>
      </c>
      <c r="M3184" s="21">
        <v>-23.0</v>
      </c>
      <c r="N3184" s="18" t="s">
        <v>26</v>
      </c>
      <c r="O3184" s="13" t="s">
        <v>419</v>
      </c>
      <c r="P3184" s="5" t="s">
        <v>47</v>
      </c>
      <c r="Q3184" s="5" t="s">
        <v>37</v>
      </c>
      <c r="R3184" s="5" t="s">
        <v>57</v>
      </c>
      <c r="S3184" s="5" t="s">
        <v>37</v>
      </c>
      <c r="T3184" s="5" t="s">
        <v>26</v>
      </c>
      <c r="U3184" s="5" t="s">
        <v>37</v>
      </c>
    </row>
    <row r="3185" hidden="1">
      <c r="A3185" s="15" t="str">
        <f t="shared" si="532"/>
        <v>W11:2e</v>
      </c>
      <c r="B3185" s="15" t="s">
        <v>1352</v>
      </c>
      <c r="C3185" s="15">
        <v>1.0</v>
      </c>
      <c r="D3185" s="15">
        <v>1.0</v>
      </c>
      <c r="E3185" s="15">
        <v>2.0</v>
      </c>
      <c r="F3185" s="8" t="s">
        <v>10</v>
      </c>
      <c r="G3185" s="8" t="s">
        <v>22</v>
      </c>
      <c r="H3185" t="s">
        <v>93</v>
      </c>
      <c r="I3185" t="s">
        <v>730</v>
      </c>
      <c r="J3185" s="16">
        <v>20.0</v>
      </c>
      <c r="K3185" s="21">
        <v>-26.0</v>
      </c>
      <c r="L3185" s="21">
        <v>-29.0</v>
      </c>
      <c r="M3185" s="21">
        <v>-27.0</v>
      </c>
      <c r="N3185" s="18" t="s">
        <v>26</v>
      </c>
      <c r="O3185" s="13" t="s">
        <v>315</v>
      </c>
      <c r="P3185" s="5" t="s">
        <v>276</v>
      </c>
      <c r="Q3185" s="5" t="s">
        <v>26</v>
      </c>
      <c r="R3185" s="5" t="s">
        <v>57</v>
      </c>
      <c r="S3185" s="5" t="s">
        <v>26</v>
      </c>
      <c r="T3185" s="5" t="s">
        <v>26</v>
      </c>
      <c r="U3185" s="5" t="s">
        <v>47</v>
      </c>
    </row>
    <row r="3186" hidden="1">
      <c r="A3186" s="15" t="str">
        <f t="shared" si="532"/>
        <v>W11:2f</v>
      </c>
      <c r="B3186" s="15" t="s">
        <v>1352</v>
      </c>
      <c r="C3186" s="15">
        <v>1.0</v>
      </c>
      <c r="D3186" s="15">
        <v>1.0</v>
      </c>
      <c r="E3186" s="15">
        <v>2.0</v>
      </c>
      <c r="F3186" s="8" t="s">
        <v>11</v>
      </c>
      <c r="G3186" s="8" t="s">
        <v>22</v>
      </c>
      <c r="H3186" t="s">
        <v>90</v>
      </c>
      <c r="I3186" t="s">
        <v>729</v>
      </c>
      <c r="J3186" s="16">
        <v>11.0</v>
      </c>
      <c r="K3186" s="21">
        <v>-81.0</v>
      </c>
      <c r="L3186" s="21">
        <v>-129.0</v>
      </c>
      <c r="M3186" s="21">
        <v>-104.0</v>
      </c>
      <c r="N3186" s="18" t="s">
        <v>26</v>
      </c>
      <c r="O3186" s="13" t="s">
        <v>313</v>
      </c>
      <c r="P3186" s="5" t="s">
        <v>47</v>
      </c>
      <c r="Q3186" s="5" t="s">
        <v>276</v>
      </c>
      <c r="R3186" s="5" t="s">
        <v>37</v>
      </c>
      <c r="S3186" s="5" t="s">
        <v>47</v>
      </c>
      <c r="T3186" s="5" t="s">
        <v>26</v>
      </c>
      <c r="U3186" s="5" t="s">
        <v>26</v>
      </c>
    </row>
    <row r="3187" hidden="1">
      <c r="A3187" s="15" t="str">
        <f t="shared" si="532"/>
        <v>W11:2g</v>
      </c>
      <c r="B3187" s="15" t="s">
        <v>1352</v>
      </c>
      <c r="C3187" s="15">
        <v>1.0</v>
      </c>
      <c r="D3187" s="15">
        <v>1.0</v>
      </c>
      <c r="E3187" s="15">
        <v>2.0</v>
      </c>
      <c r="F3187" s="8" t="s">
        <v>12</v>
      </c>
      <c r="G3187" s="8" t="s">
        <v>22</v>
      </c>
      <c r="H3187" t="s">
        <v>88</v>
      </c>
      <c r="I3187" t="s">
        <v>385</v>
      </c>
      <c r="J3187" s="16">
        <v>0.0</v>
      </c>
      <c r="K3187" s="21">
        <v>-152.0</v>
      </c>
      <c r="L3187" s="21">
        <v>-167.0</v>
      </c>
      <c r="M3187" s="21">
        <v>-162.0</v>
      </c>
      <c r="N3187" s="18" t="s">
        <v>26</v>
      </c>
      <c r="O3187" s="13" t="s">
        <v>417</v>
      </c>
      <c r="P3187" s="5" t="s">
        <v>311</v>
      </c>
      <c r="Q3187" s="5" t="s">
        <v>276</v>
      </c>
      <c r="R3187" s="5" t="s">
        <v>47</v>
      </c>
      <c r="S3187" s="5" t="s">
        <v>37</v>
      </c>
      <c r="T3187" s="5" t="s">
        <v>37</v>
      </c>
      <c r="U3187" s="5" t="s">
        <v>26</v>
      </c>
    </row>
    <row r="3188" hidden="1">
      <c r="A3188" s="15" t="str">
        <f t="shared" si="532"/>
        <v>W11:2h</v>
      </c>
      <c r="B3188" s="15" t="s">
        <v>1352</v>
      </c>
      <c r="C3188" s="15">
        <v>1.0</v>
      </c>
      <c r="D3188" s="15">
        <v>1.0</v>
      </c>
      <c r="E3188" s="15">
        <v>2.0</v>
      </c>
      <c r="F3188" s="8" t="s">
        <v>13</v>
      </c>
      <c r="G3188" s="8" t="s">
        <v>22</v>
      </c>
      <c r="H3188" t="s">
        <v>93</v>
      </c>
      <c r="I3188" t="s">
        <v>1103</v>
      </c>
      <c r="J3188" s="16">
        <v>17.0</v>
      </c>
      <c r="K3188" s="21">
        <v>-213.0</v>
      </c>
      <c r="L3188" s="21">
        <v>-236.0</v>
      </c>
      <c r="M3188" s="21">
        <v>-224.0</v>
      </c>
      <c r="N3188" s="18" t="s">
        <v>26</v>
      </c>
      <c r="O3188" s="13" t="s">
        <v>275</v>
      </c>
      <c r="P3188" s="5" t="s">
        <v>57</v>
      </c>
      <c r="Q3188" s="5" t="s">
        <v>276</v>
      </c>
      <c r="R3188" s="5" t="s">
        <v>47</v>
      </c>
      <c r="S3188" s="5" t="s">
        <v>47</v>
      </c>
      <c r="T3188" s="5" t="s">
        <v>47</v>
      </c>
      <c r="U3188" s="5" t="s">
        <v>57</v>
      </c>
    </row>
    <row r="3189" hidden="1">
      <c r="A3189" s="15" t="str">
        <f>if(OR(G3189="Secondary Relay",G3189="Prime Relay",G3189="Citadel Class Relay"),F3189,join("",if(B3189="East Rim","E",if(B3189="South Rim","S",if(B3189="West Rim","W","N"))),C3189,D3189,":",E3189,if(F3189="S","",F3189)))</f>
        <v>W11:2</v>
      </c>
      <c r="B3189" s="15" t="s">
        <v>1352</v>
      </c>
      <c r="C3189" s="15">
        <v>1.0</v>
      </c>
      <c r="D3189" s="15">
        <v>1.0</v>
      </c>
      <c r="E3189" s="15">
        <v>2.0</v>
      </c>
      <c r="F3189" s="8" t="s">
        <v>302</v>
      </c>
      <c r="G3189" s="8" t="s">
        <v>303</v>
      </c>
      <c r="H3189" s="15" t="s">
        <v>278</v>
      </c>
      <c r="I3189" s="8" t="s">
        <v>597</v>
      </c>
      <c r="J3189" s="16"/>
      <c r="K3189" s="21"/>
      <c r="L3189" s="21"/>
      <c r="M3189" s="21"/>
      <c r="N3189" s="18"/>
      <c r="O3189" s="13"/>
      <c r="P3189" s="5" t="s">
        <v>57</v>
      </c>
      <c r="Q3189" s="5" t="s">
        <v>47</v>
      </c>
      <c r="R3189" s="5" t="s">
        <v>57</v>
      </c>
      <c r="S3189" s="5" t="s">
        <v>276</v>
      </c>
      <c r="T3189" s="5" t="s">
        <v>37</v>
      </c>
      <c r="U3189" s="5" t="s">
        <v>37</v>
      </c>
    </row>
    <row r="3190" hidden="1">
      <c r="A3190" s="15" t="str">
        <f t="shared" ref="A3190:A3191" si="533">if(OR(G3190="Secondary Relay",G3190="Prime Relay"),F3190,join("",if(B3190="East Rim","E",if(B3190="South Rim","S",if(B3190="West Rim","W","N"))),C3190,D3190,":",E3190,if(F3190="S","",F3190)))</f>
        <v>W11:3a</v>
      </c>
      <c r="B3190" s="15" t="s">
        <v>1352</v>
      </c>
      <c r="C3190" s="15">
        <v>1.0</v>
      </c>
      <c r="D3190" s="15">
        <v>1.0</v>
      </c>
      <c r="E3190" s="15">
        <v>3.0</v>
      </c>
      <c r="F3190" s="8" t="s">
        <v>6</v>
      </c>
      <c r="G3190" s="8" t="s">
        <v>22</v>
      </c>
      <c r="H3190" t="s">
        <v>92</v>
      </c>
      <c r="I3190" t="s">
        <v>385</v>
      </c>
      <c r="J3190" s="16">
        <v>3.0</v>
      </c>
      <c r="K3190" s="21">
        <v>-213.0</v>
      </c>
      <c r="L3190" s="21">
        <v>-256.0</v>
      </c>
      <c r="M3190" s="21">
        <v>-234.0</v>
      </c>
      <c r="N3190" s="18" t="s">
        <v>26</v>
      </c>
      <c r="O3190" s="13" t="s">
        <v>354</v>
      </c>
      <c r="P3190" s="5" t="s">
        <v>57</v>
      </c>
      <c r="Q3190" s="5" t="s">
        <v>276</v>
      </c>
      <c r="R3190" s="5" t="s">
        <v>57</v>
      </c>
      <c r="S3190" s="5" t="s">
        <v>26</v>
      </c>
      <c r="T3190" s="5" t="s">
        <v>276</v>
      </c>
      <c r="U3190" s="5" t="s">
        <v>26</v>
      </c>
    </row>
    <row r="3191" hidden="1">
      <c r="A3191" s="15" t="str">
        <f t="shared" si="533"/>
        <v>W11:3b</v>
      </c>
      <c r="B3191" s="15" t="s">
        <v>1352</v>
      </c>
      <c r="C3191" s="15">
        <v>1.0</v>
      </c>
      <c r="D3191" s="15">
        <v>1.0</v>
      </c>
      <c r="E3191" s="15">
        <v>3.0</v>
      </c>
      <c r="F3191" s="8" t="s">
        <v>7</v>
      </c>
      <c r="G3191" s="8" t="s">
        <v>22</v>
      </c>
      <c r="H3191" t="s">
        <v>92</v>
      </c>
      <c r="I3191" t="s">
        <v>385</v>
      </c>
      <c r="J3191" s="16">
        <v>1.0</v>
      </c>
      <c r="K3191" s="21">
        <v>-233.0</v>
      </c>
      <c r="L3191" s="21">
        <v>-252.0</v>
      </c>
      <c r="M3191" s="21">
        <v>-241.0</v>
      </c>
      <c r="N3191" s="18" t="s">
        <v>26</v>
      </c>
      <c r="O3191" s="13" t="s">
        <v>290</v>
      </c>
      <c r="P3191" s="5" t="s">
        <v>276</v>
      </c>
      <c r="Q3191" s="5" t="s">
        <v>57</v>
      </c>
      <c r="R3191" s="5" t="s">
        <v>276</v>
      </c>
      <c r="S3191" s="5" t="s">
        <v>57</v>
      </c>
      <c r="T3191" s="5" t="s">
        <v>26</v>
      </c>
      <c r="U3191" s="5" t="s">
        <v>26</v>
      </c>
    </row>
    <row r="3192" hidden="1">
      <c r="A3192" s="15" t="str">
        <f>if(OR(G3192="Secondary Relay",G3192="Prime Relay",G3192="Citadel Class Relay"),F3192,join("",if(B3192="East Rim","E",if(B3192="South Rim","S",if(B3192="West Rim","W","N"))),C3192,D3192,":",E3192,if(F3192="S","",F3192)))</f>
        <v>W11:3</v>
      </c>
      <c r="B3192" s="15" t="s">
        <v>1352</v>
      </c>
      <c r="C3192" s="15">
        <v>1.0</v>
      </c>
      <c r="D3192" s="15">
        <v>1.0</v>
      </c>
      <c r="E3192" s="15">
        <v>3.0</v>
      </c>
      <c r="F3192" s="8" t="s">
        <v>302</v>
      </c>
      <c r="G3192" s="8" t="s">
        <v>303</v>
      </c>
      <c r="H3192" s="15" t="s">
        <v>288</v>
      </c>
      <c r="I3192" s="8" t="s">
        <v>611</v>
      </c>
      <c r="J3192" s="16"/>
      <c r="K3192" s="21"/>
      <c r="L3192" s="21"/>
      <c r="M3192" s="21"/>
      <c r="N3192" s="18"/>
      <c r="O3192" s="13"/>
      <c r="P3192" s="5" t="s">
        <v>57</v>
      </c>
      <c r="Q3192" s="5" t="s">
        <v>57</v>
      </c>
      <c r="R3192" s="5" t="s">
        <v>47</v>
      </c>
      <c r="S3192" s="5" t="s">
        <v>57</v>
      </c>
      <c r="T3192" s="5" t="s">
        <v>26</v>
      </c>
      <c r="U3192" s="5" t="s">
        <v>37</v>
      </c>
    </row>
    <row r="3193" hidden="1">
      <c r="A3193" s="15" t="str">
        <f t="shared" ref="A3193:A3195" si="534">if(OR(G3193="Secondary Relay",G3193="Prime Relay"),F3193,join("",if(B3193="East Rim","E",if(B3193="South Rim","S",if(B3193="West Rim","W","N"))),C3193,D3193,":",E3193,if(F3193="S","",F3193)))</f>
        <v>W20:0a</v>
      </c>
      <c r="B3193" s="15" t="s">
        <v>1352</v>
      </c>
      <c r="C3193" s="15">
        <v>2.0</v>
      </c>
      <c r="D3193" s="15">
        <v>0.0</v>
      </c>
      <c r="E3193" s="15">
        <v>0.0</v>
      </c>
      <c r="F3193" s="8" t="s">
        <v>6</v>
      </c>
      <c r="G3193" s="8" t="s">
        <v>23</v>
      </c>
      <c r="H3193" t="s">
        <v>88</v>
      </c>
      <c r="I3193" t="s">
        <v>1203</v>
      </c>
      <c r="J3193" s="16">
        <v>2.0</v>
      </c>
      <c r="K3193" s="21">
        <v>1345.0</v>
      </c>
      <c r="L3193" s="21">
        <v>1326.0</v>
      </c>
      <c r="M3193" s="21">
        <v>1337.0</v>
      </c>
      <c r="N3193" s="18" t="s">
        <v>26</v>
      </c>
      <c r="O3193" s="13" t="s">
        <v>282</v>
      </c>
      <c r="P3193" s="5" t="s">
        <v>276</v>
      </c>
      <c r="Q3193" s="5" t="s">
        <v>276</v>
      </c>
      <c r="R3193" s="5" t="s">
        <v>57</v>
      </c>
      <c r="S3193" s="5" t="s">
        <v>26</v>
      </c>
      <c r="T3193" s="5" t="s">
        <v>47</v>
      </c>
      <c r="U3193" s="5" t="s">
        <v>37</v>
      </c>
    </row>
    <row r="3194" hidden="1">
      <c r="A3194" s="15" t="str">
        <f t="shared" si="534"/>
        <v>W20:0b</v>
      </c>
      <c r="B3194" s="15" t="s">
        <v>1352</v>
      </c>
      <c r="C3194" s="15">
        <v>2.0</v>
      </c>
      <c r="D3194" s="15">
        <v>0.0</v>
      </c>
      <c r="E3194" s="15">
        <v>0.0</v>
      </c>
      <c r="F3194" s="8" t="s">
        <v>7</v>
      </c>
      <c r="G3194" s="8" t="s">
        <v>23</v>
      </c>
      <c r="H3194" t="s">
        <v>87</v>
      </c>
      <c r="I3194" t="s">
        <v>324</v>
      </c>
      <c r="J3194" s="16">
        <v>2.0</v>
      </c>
      <c r="K3194" s="21">
        <v>58.0</v>
      </c>
      <c r="L3194" s="21">
        <v>8.0</v>
      </c>
      <c r="M3194" s="21">
        <v>33.0</v>
      </c>
      <c r="N3194" s="18">
        <v>0.66</v>
      </c>
      <c r="O3194" s="13" t="s">
        <v>579</v>
      </c>
      <c r="P3194" s="5" t="s">
        <v>57</v>
      </c>
      <c r="Q3194" s="5" t="s">
        <v>57</v>
      </c>
      <c r="R3194" s="5" t="s">
        <v>57</v>
      </c>
      <c r="S3194" s="5" t="s">
        <v>276</v>
      </c>
      <c r="T3194" s="5" t="s">
        <v>47</v>
      </c>
      <c r="U3194" s="5" t="s">
        <v>37</v>
      </c>
    </row>
    <row r="3195" hidden="1">
      <c r="A3195" s="15" t="str">
        <f t="shared" si="534"/>
        <v>W20:0c</v>
      </c>
      <c r="B3195" s="15" t="s">
        <v>1352</v>
      </c>
      <c r="C3195" s="15">
        <v>2.0</v>
      </c>
      <c r="D3195" s="15">
        <v>0.0</v>
      </c>
      <c r="E3195" s="15">
        <v>0.0</v>
      </c>
      <c r="F3195" s="8" t="s">
        <v>8</v>
      </c>
      <c r="G3195" s="8" t="s">
        <v>22</v>
      </c>
      <c r="H3195" t="s">
        <v>92</v>
      </c>
      <c r="I3195" t="s">
        <v>355</v>
      </c>
      <c r="J3195" s="16">
        <v>1.0</v>
      </c>
      <c r="K3195" s="21">
        <v>-36.0</v>
      </c>
      <c r="L3195" s="21">
        <v>-69.0</v>
      </c>
      <c r="M3195" s="21">
        <v>-52.0</v>
      </c>
      <c r="N3195" s="18" t="s">
        <v>26</v>
      </c>
      <c r="O3195" s="13" t="s">
        <v>323</v>
      </c>
      <c r="P3195" s="5" t="s">
        <v>47</v>
      </c>
      <c r="Q3195" s="5" t="s">
        <v>276</v>
      </c>
      <c r="R3195" s="5" t="s">
        <v>57</v>
      </c>
      <c r="S3195" s="5" t="s">
        <v>276</v>
      </c>
      <c r="T3195" s="5" t="s">
        <v>26</v>
      </c>
      <c r="U3195" s="5" t="s">
        <v>26</v>
      </c>
    </row>
    <row r="3196" hidden="1">
      <c r="A3196" s="15" t="str">
        <f t="shared" ref="A3196:A3197" si="535">if(OR(G3196="Secondary Relay",G3196="Prime Relay",G3196="Citadel Class Relay"),F3196,join("",if(B3196="East Rim","E",if(B3196="South Rim","S",if(B3196="West Rim","W","N"))),C3196,D3196,":",E3196,if(F3196="S","",F3196)))</f>
        <v>W20:0</v>
      </c>
      <c r="B3196" s="15" t="s">
        <v>1352</v>
      </c>
      <c r="C3196" s="15">
        <v>2.0</v>
      </c>
      <c r="D3196" s="15">
        <v>0.0</v>
      </c>
      <c r="E3196" s="15">
        <v>0.0</v>
      </c>
      <c r="F3196" s="8" t="s">
        <v>302</v>
      </c>
      <c r="G3196" s="8" t="s">
        <v>303</v>
      </c>
      <c r="H3196" s="15" t="s">
        <v>278</v>
      </c>
      <c r="I3196" s="8" t="s">
        <v>430</v>
      </c>
      <c r="J3196" s="16"/>
      <c r="K3196" s="21"/>
      <c r="L3196" s="21"/>
      <c r="M3196" s="21"/>
      <c r="N3196" s="18"/>
      <c r="O3196" s="13"/>
      <c r="P3196" s="5" t="s">
        <v>311</v>
      </c>
      <c r="Q3196" s="5" t="s">
        <v>37</v>
      </c>
      <c r="R3196" s="5" t="s">
        <v>26</v>
      </c>
      <c r="S3196" s="5" t="s">
        <v>57</v>
      </c>
      <c r="T3196" s="5" t="s">
        <v>26</v>
      </c>
      <c r="U3196" s="5" t="s">
        <v>26</v>
      </c>
    </row>
    <row r="3197" hidden="1">
      <c r="A3197" s="15" t="str">
        <f t="shared" si="535"/>
        <v>W20 Secondary Relay</v>
      </c>
      <c r="B3197" s="15" t="s">
        <v>1352</v>
      </c>
      <c r="C3197" s="15">
        <v>2.0</v>
      </c>
      <c r="D3197" s="15">
        <v>0.0</v>
      </c>
      <c r="E3197" s="15">
        <v>0.0</v>
      </c>
      <c r="F3197" s="8" t="s">
        <v>1442</v>
      </c>
      <c r="G3197" s="8" t="s">
        <v>300</v>
      </c>
      <c r="J3197" s="16"/>
      <c r="K3197" s="21"/>
      <c r="L3197" s="21"/>
      <c r="M3197" s="21"/>
      <c r="N3197" s="18"/>
      <c r="O3197" s="13"/>
      <c r="P3197" s="15"/>
      <c r="Q3197" s="15"/>
      <c r="R3197" s="15"/>
      <c r="S3197" s="15"/>
      <c r="T3197" s="15"/>
      <c r="U3197" s="15"/>
    </row>
    <row r="3198" hidden="1">
      <c r="A3198" s="15" t="str">
        <f t="shared" ref="A3198:A3205" si="536">if(OR(G3198="Secondary Relay",G3198="Prime Relay"),F3198,join("",if(B3198="East Rim","E",if(B3198="South Rim","S",if(B3198="West Rim","W","N"))),C3198,D3198,":",E3198,if(F3198="S","",F3198)))</f>
        <v>W20:1a</v>
      </c>
      <c r="B3198" s="15" t="s">
        <v>1352</v>
      </c>
      <c r="C3198" s="15">
        <v>2.0</v>
      </c>
      <c r="D3198" s="15">
        <v>0.0</v>
      </c>
      <c r="E3198" s="15">
        <v>1.0</v>
      </c>
      <c r="F3198" s="8" t="s">
        <v>6</v>
      </c>
      <c r="G3198" s="8" t="s">
        <v>23</v>
      </c>
      <c r="H3198" t="s">
        <v>93</v>
      </c>
      <c r="I3198" t="s">
        <v>331</v>
      </c>
      <c r="J3198" s="16">
        <v>2.0</v>
      </c>
      <c r="K3198" s="21">
        <v>1185.0</v>
      </c>
      <c r="L3198" s="21">
        <v>274.0</v>
      </c>
      <c r="M3198" s="21">
        <v>732.0</v>
      </c>
      <c r="N3198" s="18" t="s">
        <v>26</v>
      </c>
      <c r="O3198" s="13" t="s">
        <v>284</v>
      </c>
      <c r="P3198" s="5" t="s">
        <v>26</v>
      </c>
      <c r="Q3198" s="5" t="s">
        <v>276</v>
      </c>
      <c r="R3198" s="5" t="s">
        <v>47</v>
      </c>
      <c r="S3198" s="5" t="s">
        <v>37</v>
      </c>
      <c r="T3198" s="5" t="s">
        <v>26</v>
      </c>
      <c r="U3198" s="5" t="s">
        <v>276</v>
      </c>
    </row>
    <row r="3199" hidden="1">
      <c r="A3199" s="15" t="str">
        <f t="shared" si="536"/>
        <v>W20:1b</v>
      </c>
      <c r="B3199" s="15" t="s">
        <v>1352</v>
      </c>
      <c r="C3199" s="15">
        <v>2.0</v>
      </c>
      <c r="D3199" s="15">
        <v>0.0</v>
      </c>
      <c r="E3199" s="15">
        <v>1.0</v>
      </c>
      <c r="F3199" s="8" t="s">
        <v>7</v>
      </c>
      <c r="G3199" s="8" t="s">
        <v>23</v>
      </c>
      <c r="H3199" t="s">
        <v>88</v>
      </c>
      <c r="I3199" t="s">
        <v>1150</v>
      </c>
      <c r="J3199" s="16">
        <v>2.0</v>
      </c>
      <c r="K3199" s="21">
        <v>285.0</v>
      </c>
      <c r="L3199" s="21">
        <v>260.0</v>
      </c>
      <c r="M3199" s="21">
        <v>275.0</v>
      </c>
      <c r="N3199" s="18" t="s">
        <v>26</v>
      </c>
      <c r="O3199" s="13" t="s">
        <v>389</v>
      </c>
      <c r="P3199" s="5" t="s">
        <v>57</v>
      </c>
      <c r="Q3199" s="5" t="s">
        <v>276</v>
      </c>
      <c r="R3199" s="5" t="s">
        <v>57</v>
      </c>
      <c r="S3199" s="5" t="s">
        <v>37</v>
      </c>
      <c r="T3199" s="5" t="s">
        <v>37</v>
      </c>
      <c r="U3199" s="5" t="s">
        <v>26</v>
      </c>
    </row>
    <row r="3200" hidden="1">
      <c r="A3200" s="15" t="str">
        <f t="shared" si="536"/>
        <v>W20:1c</v>
      </c>
      <c r="B3200" s="15" t="s">
        <v>1352</v>
      </c>
      <c r="C3200" s="15">
        <v>2.0</v>
      </c>
      <c r="D3200" s="15">
        <v>0.0</v>
      </c>
      <c r="E3200" s="15">
        <v>1.0</v>
      </c>
      <c r="F3200" s="8" t="s">
        <v>8</v>
      </c>
      <c r="G3200" s="8" t="s">
        <v>24</v>
      </c>
      <c r="H3200" t="s">
        <v>87</v>
      </c>
      <c r="I3200" t="s">
        <v>402</v>
      </c>
      <c r="J3200" s="16">
        <v>1.0</v>
      </c>
      <c r="K3200" s="21">
        <v>41.0</v>
      </c>
      <c r="L3200" s="21">
        <v>6.0</v>
      </c>
      <c r="M3200" s="21">
        <v>22.0</v>
      </c>
      <c r="N3200" s="18">
        <v>0.65</v>
      </c>
      <c r="O3200" s="13" t="s">
        <v>313</v>
      </c>
      <c r="P3200" s="5" t="s">
        <v>57</v>
      </c>
      <c r="Q3200" s="5" t="s">
        <v>57</v>
      </c>
      <c r="R3200" s="5" t="s">
        <v>57</v>
      </c>
      <c r="S3200" s="5" t="s">
        <v>37</v>
      </c>
      <c r="T3200" s="5" t="s">
        <v>47</v>
      </c>
      <c r="U3200" s="5" t="s">
        <v>37</v>
      </c>
    </row>
    <row r="3201" hidden="1">
      <c r="A3201" s="15" t="str">
        <f t="shared" si="536"/>
        <v>W20:1d</v>
      </c>
      <c r="B3201" s="15" t="s">
        <v>1352</v>
      </c>
      <c r="C3201" s="15">
        <v>2.0</v>
      </c>
      <c r="D3201" s="15">
        <v>0.0</v>
      </c>
      <c r="E3201" s="15">
        <v>1.0</v>
      </c>
      <c r="F3201" s="8" t="s">
        <v>9</v>
      </c>
      <c r="G3201" s="8" t="s">
        <v>23</v>
      </c>
      <c r="H3201" t="s">
        <v>92</v>
      </c>
      <c r="I3201" t="s">
        <v>541</v>
      </c>
      <c r="J3201" s="16">
        <v>0.0</v>
      </c>
      <c r="K3201" s="21">
        <v>-63.0</v>
      </c>
      <c r="L3201" s="21">
        <v>-94.0</v>
      </c>
      <c r="M3201" s="21">
        <v>-79.0</v>
      </c>
      <c r="N3201" s="18" t="s">
        <v>281</v>
      </c>
      <c r="O3201" s="13" t="s">
        <v>419</v>
      </c>
      <c r="P3201" s="5" t="s">
        <v>57</v>
      </c>
      <c r="Q3201" s="5" t="s">
        <v>57</v>
      </c>
      <c r="R3201" s="5" t="s">
        <v>47</v>
      </c>
      <c r="S3201" s="5" t="s">
        <v>47</v>
      </c>
      <c r="T3201" s="5" t="s">
        <v>47</v>
      </c>
      <c r="U3201" s="5" t="s">
        <v>26</v>
      </c>
    </row>
    <row r="3202" hidden="1">
      <c r="A3202" s="15" t="str">
        <f t="shared" si="536"/>
        <v>W20:1e</v>
      </c>
      <c r="B3202" s="15" t="s">
        <v>1352</v>
      </c>
      <c r="C3202" s="15">
        <v>2.0</v>
      </c>
      <c r="D3202" s="15">
        <v>0.0</v>
      </c>
      <c r="E3202" s="15">
        <v>1.0</v>
      </c>
      <c r="F3202" s="8" t="s">
        <v>10</v>
      </c>
      <c r="G3202" s="8" t="s">
        <v>22</v>
      </c>
      <c r="H3202" t="s">
        <v>91</v>
      </c>
      <c r="I3202" t="s">
        <v>1443</v>
      </c>
      <c r="J3202" s="16">
        <v>5.0</v>
      </c>
      <c r="K3202" s="21">
        <v>-88.0</v>
      </c>
      <c r="L3202" s="21">
        <v>-142.0</v>
      </c>
      <c r="M3202" s="21">
        <v>-116.0</v>
      </c>
      <c r="N3202" s="18" t="s">
        <v>26</v>
      </c>
      <c r="O3202" s="13" t="s">
        <v>415</v>
      </c>
      <c r="P3202" s="5" t="s">
        <v>276</v>
      </c>
      <c r="Q3202" s="5" t="s">
        <v>57</v>
      </c>
      <c r="R3202" s="5" t="s">
        <v>276</v>
      </c>
      <c r="S3202" s="5" t="s">
        <v>26</v>
      </c>
      <c r="T3202" s="5" t="s">
        <v>26</v>
      </c>
      <c r="U3202" s="5" t="s">
        <v>26</v>
      </c>
    </row>
    <row r="3203" hidden="1">
      <c r="A3203" s="15" t="str">
        <f t="shared" si="536"/>
        <v>W20:1f</v>
      </c>
      <c r="B3203" s="15" t="s">
        <v>1352</v>
      </c>
      <c r="C3203" s="15">
        <v>2.0</v>
      </c>
      <c r="D3203" s="15">
        <v>0.0</v>
      </c>
      <c r="E3203" s="15">
        <v>1.0</v>
      </c>
      <c r="F3203" s="8" t="s">
        <v>11</v>
      </c>
      <c r="G3203" s="8" t="s">
        <v>22</v>
      </c>
      <c r="H3203" t="s">
        <v>92</v>
      </c>
      <c r="I3203" t="s">
        <v>274</v>
      </c>
      <c r="J3203" s="16">
        <v>2.0</v>
      </c>
      <c r="K3203" s="21">
        <v>-134.0</v>
      </c>
      <c r="L3203" s="21">
        <v>-150.0</v>
      </c>
      <c r="M3203" s="21">
        <v>-142.0</v>
      </c>
      <c r="N3203" s="18" t="s">
        <v>26</v>
      </c>
      <c r="O3203" s="13" t="s">
        <v>384</v>
      </c>
      <c r="P3203" s="5" t="s">
        <v>276</v>
      </c>
      <c r="Q3203" s="5" t="s">
        <v>26</v>
      </c>
      <c r="R3203" s="5" t="s">
        <v>57</v>
      </c>
      <c r="S3203" s="5" t="s">
        <v>26</v>
      </c>
      <c r="T3203" s="5" t="s">
        <v>26</v>
      </c>
      <c r="U3203" s="5" t="s">
        <v>37</v>
      </c>
    </row>
    <row r="3204" hidden="1">
      <c r="A3204" s="15" t="str">
        <f t="shared" si="536"/>
        <v>W20:1g</v>
      </c>
      <c r="B3204" s="15" t="s">
        <v>1352</v>
      </c>
      <c r="C3204" s="15">
        <v>2.0</v>
      </c>
      <c r="D3204" s="15">
        <v>0.0</v>
      </c>
      <c r="E3204" s="15">
        <v>1.0</v>
      </c>
      <c r="F3204" s="8" t="s">
        <v>12</v>
      </c>
      <c r="G3204" s="8" t="s">
        <v>23</v>
      </c>
      <c r="H3204" t="s">
        <v>92</v>
      </c>
      <c r="I3204" t="s">
        <v>437</v>
      </c>
      <c r="J3204" s="16">
        <v>1.0</v>
      </c>
      <c r="K3204" s="21">
        <v>-222.0</v>
      </c>
      <c r="L3204" s="21">
        <v>-238.0</v>
      </c>
      <c r="M3204" s="21">
        <v>-232.0</v>
      </c>
      <c r="N3204" s="18" t="s">
        <v>281</v>
      </c>
      <c r="O3204" s="13" t="s">
        <v>282</v>
      </c>
      <c r="P3204" s="5" t="s">
        <v>57</v>
      </c>
      <c r="Q3204" s="5" t="s">
        <v>311</v>
      </c>
      <c r="R3204" s="5" t="s">
        <v>276</v>
      </c>
      <c r="S3204" s="5" t="s">
        <v>37</v>
      </c>
      <c r="T3204" s="5" t="s">
        <v>47</v>
      </c>
      <c r="U3204" s="5" t="s">
        <v>26</v>
      </c>
    </row>
    <row r="3205" hidden="1">
      <c r="A3205" s="15" t="str">
        <f t="shared" si="536"/>
        <v>W20:1h</v>
      </c>
      <c r="B3205" s="15" t="s">
        <v>1352</v>
      </c>
      <c r="C3205" s="15">
        <v>2.0</v>
      </c>
      <c r="D3205" s="15">
        <v>0.0</v>
      </c>
      <c r="E3205" s="15">
        <v>1.0</v>
      </c>
      <c r="F3205" s="8" t="s">
        <v>13</v>
      </c>
      <c r="G3205" s="8" t="s">
        <v>22</v>
      </c>
      <c r="H3205" t="s">
        <v>93</v>
      </c>
      <c r="I3205" t="s">
        <v>743</v>
      </c>
      <c r="J3205" s="16">
        <v>17.0</v>
      </c>
      <c r="K3205" s="21">
        <v>-244.0</v>
      </c>
      <c r="L3205" s="21">
        <v>-246.0</v>
      </c>
      <c r="M3205" s="21">
        <v>-244.0</v>
      </c>
      <c r="N3205" s="18" t="s">
        <v>26</v>
      </c>
      <c r="O3205" s="13" t="s">
        <v>275</v>
      </c>
      <c r="P3205" s="5" t="s">
        <v>57</v>
      </c>
      <c r="Q3205" s="5" t="s">
        <v>57</v>
      </c>
      <c r="R3205" s="5" t="s">
        <v>57</v>
      </c>
      <c r="S3205" s="5" t="s">
        <v>276</v>
      </c>
      <c r="T3205" s="5" t="s">
        <v>47</v>
      </c>
      <c r="U3205" s="5" t="s">
        <v>26</v>
      </c>
    </row>
    <row r="3206" hidden="1">
      <c r="A3206" s="15" t="str">
        <f>if(OR(G3206="Secondary Relay",G3206="Prime Relay",G3206="Citadel Class Relay"),F3206,join("",if(B3206="East Rim","E",if(B3206="South Rim","S",if(B3206="West Rim","W","N"))),C3206,D3206,":",E3206,if(F3206="S","",F3206)))</f>
        <v>W20:1</v>
      </c>
      <c r="B3206" s="15" t="s">
        <v>1352</v>
      </c>
      <c r="C3206" s="15">
        <v>2.0</v>
      </c>
      <c r="D3206" s="15">
        <v>0.0</v>
      </c>
      <c r="E3206" s="15">
        <v>1.0</v>
      </c>
      <c r="F3206" s="8" t="s">
        <v>302</v>
      </c>
      <c r="G3206" s="8" t="s">
        <v>303</v>
      </c>
      <c r="H3206" s="15" t="s">
        <v>278</v>
      </c>
      <c r="I3206" s="8" t="s">
        <v>460</v>
      </c>
      <c r="J3206" s="16"/>
      <c r="K3206" s="21"/>
      <c r="L3206" s="21"/>
      <c r="M3206" s="21"/>
      <c r="N3206" s="18"/>
      <c r="O3206" s="13"/>
      <c r="P3206" s="5" t="s">
        <v>37</v>
      </c>
      <c r="Q3206" s="5" t="s">
        <v>57</v>
      </c>
      <c r="R3206" s="5" t="s">
        <v>57</v>
      </c>
      <c r="S3206" s="5" t="s">
        <v>57</v>
      </c>
      <c r="T3206" s="5" t="s">
        <v>37</v>
      </c>
      <c r="U3206" s="5" t="s">
        <v>26</v>
      </c>
    </row>
    <row r="3207" hidden="1">
      <c r="A3207" s="15" t="str">
        <f t="shared" ref="A3207:A3208" si="537">if(OR(G3207="Secondary Relay",G3207="Prime Relay"),F3207,join("",if(B3207="East Rim","E",if(B3207="South Rim","S",if(B3207="West Rim","W","N"))),C3207,D3207,":",E3207,if(F3207="S","",F3207)))</f>
        <v>W20:2a</v>
      </c>
      <c r="B3207" s="15" t="s">
        <v>1352</v>
      </c>
      <c r="C3207" s="15">
        <v>2.0</v>
      </c>
      <c r="D3207" s="15">
        <v>0.0</v>
      </c>
      <c r="E3207" s="15">
        <v>2.0</v>
      </c>
      <c r="F3207" s="8" t="s">
        <v>6</v>
      </c>
      <c r="G3207" s="8" t="s">
        <v>22</v>
      </c>
      <c r="H3207" t="s">
        <v>92</v>
      </c>
      <c r="I3207" t="s">
        <v>416</v>
      </c>
      <c r="J3207" s="16">
        <v>3.0</v>
      </c>
      <c r="K3207" s="21">
        <v>-150.0</v>
      </c>
      <c r="L3207" s="21">
        <v>-221.0</v>
      </c>
      <c r="M3207" s="21">
        <v>-187.0</v>
      </c>
      <c r="N3207" s="18" t="s">
        <v>26</v>
      </c>
      <c r="O3207" s="13" t="s">
        <v>313</v>
      </c>
      <c r="P3207" s="5" t="s">
        <v>47</v>
      </c>
      <c r="Q3207" s="5" t="s">
        <v>57</v>
      </c>
      <c r="R3207" s="5" t="s">
        <v>26</v>
      </c>
      <c r="S3207" s="5" t="s">
        <v>311</v>
      </c>
      <c r="T3207" s="5" t="s">
        <v>26</v>
      </c>
      <c r="U3207" s="5" t="s">
        <v>26</v>
      </c>
    </row>
    <row r="3208" hidden="1">
      <c r="A3208" s="15" t="str">
        <f t="shared" si="537"/>
        <v>W20:2b</v>
      </c>
      <c r="B3208" s="15" t="s">
        <v>1352</v>
      </c>
      <c r="C3208" s="15">
        <v>2.0</v>
      </c>
      <c r="D3208" s="15">
        <v>0.0</v>
      </c>
      <c r="E3208" s="15">
        <v>2.0</v>
      </c>
      <c r="F3208" s="8" t="s">
        <v>7</v>
      </c>
      <c r="G3208" s="8" t="s">
        <v>22</v>
      </c>
      <c r="H3208" t="s">
        <v>91</v>
      </c>
      <c r="I3208" t="s">
        <v>1339</v>
      </c>
      <c r="J3208" s="16">
        <v>23.0</v>
      </c>
      <c r="K3208" s="21">
        <v>-201.0</v>
      </c>
      <c r="L3208" s="21">
        <v>-237.0</v>
      </c>
      <c r="M3208" s="21">
        <v>-217.0</v>
      </c>
      <c r="N3208" s="18" t="s">
        <v>26</v>
      </c>
      <c r="O3208" s="13" t="s">
        <v>275</v>
      </c>
      <c r="P3208" s="5" t="s">
        <v>57</v>
      </c>
      <c r="Q3208" s="5" t="s">
        <v>276</v>
      </c>
      <c r="R3208" s="5" t="s">
        <v>57</v>
      </c>
      <c r="S3208" s="5" t="s">
        <v>57</v>
      </c>
      <c r="T3208" s="5" t="s">
        <v>26</v>
      </c>
      <c r="U3208" s="5" t="s">
        <v>26</v>
      </c>
    </row>
    <row r="3209" hidden="1">
      <c r="A3209" s="15" t="str">
        <f t="shared" ref="A3209:A3210" si="538">if(OR(G3209="Secondary Relay",G3209="Prime Relay",G3209="Citadel Class Relay"),F3209,join("",if(B3209="East Rim","E",if(B3209="South Rim","S",if(B3209="West Rim","W","N"))),C3209,D3209,":",E3209,if(F3209="S","",F3209)))</f>
        <v>W20:2</v>
      </c>
      <c r="B3209" s="15" t="s">
        <v>1352</v>
      </c>
      <c r="C3209" s="15">
        <v>2.0</v>
      </c>
      <c r="D3209" s="15">
        <v>0.0</v>
      </c>
      <c r="E3209" s="15">
        <v>2.0</v>
      </c>
      <c r="F3209" s="8" t="s">
        <v>302</v>
      </c>
      <c r="G3209" s="8" t="s">
        <v>303</v>
      </c>
      <c r="H3209" s="15" t="s">
        <v>278</v>
      </c>
      <c r="I3209" s="8" t="s">
        <v>981</v>
      </c>
      <c r="J3209" s="16"/>
      <c r="K3209" s="21"/>
      <c r="L3209" s="21"/>
      <c r="M3209" s="21"/>
      <c r="N3209" s="18"/>
      <c r="O3209" s="13"/>
      <c r="P3209" s="5" t="s">
        <v>57</v>
      </c>
      <c r="Q3209" s="5" t="s">
        <v>57</v>
      </c>
      <c r="R3209" s="5" t="s">
        <v>57</v>
      </c>
      <c r="S3209" s="5" t="s">
        <v>37</v>
      </c>
      <c r="T3209" s="5" t="s">
        <v>26</v>
      </c>
      <c r="U3209" s="5" t="s">
        <v>26</v>
      </c>
    </row>
    <row r="3210" hidden="1">
      <c r="A3210" s="15" t="str">
        <f t="shared" si="538"/>
        <v>W20-W10 Primary Relay</v>
      </c>
      <c r="B3210" s="15" t="s">
        <v>1352</v>
      </c>
      <c r="C3210" s="15">
        <v>2.0</v>
      </c>
      <c r="D3210" s="15">
        <v>0.0</v>
      </c>
      <c r="E3210" s="15">
        <v>2.0</v>
      </c>
      <c r="F3210" s="8" t="s">
        <v>1444</v>
      </c>
      <c r="G3210" s="8" t="s">
        <v>219</v>
      </c>
      <c r="H3210" s="15"/>
      <c r="I3210" s="8"/>
      <c r="J3210" s="16"/>
      <c r="K3210" s="21"/>
      <c r="L3210" s="21"/>
      <c r="M3210" s="21"/>
      <c r="N3210" s="18"/>
      <c r="O3210" s="13"/>
      <c r="P3210" s="5"/>
      <c r="Q3210" s="5"/>
      <c r="R3210" s="5"/>
      <c r="S3210" s="5"/>
      <c r="T3210" s="5"/>
      <c r="U3210" s="5"/>
    </row>
    <row r="3211" hidden="1">
      <c r="A3211" s="15" t="str">
        <f t="shared" ref="A3211:A3218" si="539">if(OR(G3211="Secondary Relay",G3211="Prime Relay"),F3211,join("",if(B3211="East Rim","E",if(B3211="South Rim","S",if(B3211="West Rim","W","N"))),C3211,D3211,":",E3211,if(F3211="S","",F3211)))</f>
        <v>W20:3a</v>
      </c>
      <c r="B3211" s="15" t="s">
        <v>1352</v>
      </c>
      <c r="C3211" s="15">
        <v>2.0</v>
      </c>
      <c r="D3211" s="15">
        <v>0.0</v>
      </c>
      <c r="E3211" s="15">
        <v>3.0</v>
      </c>
      <c r="F3211" s="8" t="s">
        <v>6</v>
      </c>
      <c r="G3211" s="8" t="s">
        <v>23</v>
      </c>
      <c r="H3211" t="s">
        <v>88</v>
      </c>
      <c r="I3211" t="s">
        <v>437</v>
      </c>
      <c r="J3211" s="16">
        <v>1.0</v>
      </c>
      <c r="K3211" s="21">
        <v>1641.0</v>
      </c>
      <c r="L3211" s="21">
        <v>725.0</v>
      </c>
      <c r="M3211" s="21">
        <v>1181.0</v>
      </c>
      <c r="N3211" s="18" t="s">
        <v>26</v>
      </c>
      <c r="O3211" s="13" t="s">
        <v>313</v>
      </c>
      <c r="P3211" s="5" t="s">
        <v>37</v>
      </c>
      <c r="Q3211" s="5" t="s">
        <v>276</v>
      </c>
      <c r="R3211" s="5" t="s">
        <v>276</v>
      </c>
      <c r="S3211" s="5" t="s">
        <v>47</v>
      </c>
      <c r="T3211" s="5" t="s">
        <v>37</v>
      </c>
      <c r="U3211" s="5" t="s">
        <v>26</v>
      </c>
    </row>
    <row r="3212" hidden="1">
      <c r="A3212" s="15" t="str">
        <f t="shared" si="539"/>
        <v>W20:3b</v>
      </c>
      <c r="B3212" s="15" t="s">
        <v>1352</v>
      </c>
      <c r="C3212" s="15">
        <v>2.0</v>
      </c>
      <c r="D3212" s="15">
        <v>0.0</v>
      </c>
      <c r="E3212" s="15">
        <v>3.0</v>
      </c>
      <c r="F3212" s="8" t="s">
        <v>7</v>
      </c>
      <c r="G3212" s="8" t="s">
        <v>23</v>
      </c>
      <c r="H3212" t="s">
        <v>278</v>
      </c>
      <c r="I3212" t="s">
        <v>646</v>
      </c>
      <c r="J3212" s="16">
        <v>1.0</v>
      </c>
      <c r="K3212" s="21">
        <v>212.0</v>
      </c>
      <c r="L3212" s="21">
        <v>184.0</v>
      </c>
      <c r="M3212" s="21">
        <v>199.0</v>
      </c>
      <c r="N3212" s="18" t="s">
        <v>26</v>
      </c>
      <c r="O3212" s="13" t="s">
        <v>419</v>
      </c>
      <c r="P3212" s="5" t="s">
        <v>276</v>
      </c>
      <c r="Q3212" s="5" t="s">
        <v>276</v>
      </c>
      <c r="R3212" s="5" t="s">
        <v>57</v>
      </c>
      <c r="S3212" s="5" t="s">
        <v>37</v>
      </c>
      <c r="T3212" s="5" t="s">
        <v>47</v>
      </c>
      <c r="U3212" s="5" t="s">
        <v>26</v>
      </c>
    </row>
    <row r="3213" hidden="1">
      <c r="A3213" s="15" t="str">
        <f t="shared" si="539"/>
        <v>W20:3c</v>
      </c>
      <c r="B3213" s="15" t="s">
        <v>1352</v>
      </c>
      <c r="C3213" s="15">
        <v>2.0</v>
      </c>
      <c r="D3213" s="15">
        <v>0.0</v>
      </c>
      <c r="E3213" s="15">
        <v>3.0</v>
      </c>
      <c r="F3213" s="8" t="s">
        <v>8</v>
      </c>
      <c r="G3213" s="8" t="s">
        <v>23</v>
      </c>
      <c r="H3213" t="s">
        <v>278</v>
      </c>
      <c r="I3213" t="s">
        <v>1150</v>
      </c>
      <c r="J3213" s="16">
        <v>1.0</v>
      </c>
      <c r="K3213" s="21">
        <v>57.0</v>
      </c>
      <c r="L3213" s="21">
        <v>-39.0</v>
      </c>
      <c r="M3213" s="21">
        <v>9.0</v>
      </c>
      <c r="N3213" s="18">
        <v>0.28</v>
      </c>
      <c r="O3213" s="13" t="s">
        <v>419</v>
      </c>
      <c r="P3213" s="5" t="s">
        <v>57</v>
      </c>
      <c r="Q3213" s="5" t="s">
        <v>276</v>
      </c>
      <c r="R3213" s="5" t="s">
        <v>276</v>
      </c>
      <c r="S3213" s="5" t="s">
        <v>37</v>
      </c>
      <c r="T3213" s="5" t="s">
        <v>26</v>
      </c>
      <c r="U3213" s="5" t="s">
        <v>26</v>
      </c>
    </row>
    <row r="3214" hidden="1">
      <c r="A3214" s="15" t="str">
        <f t="shared" si="539"/>
        <v>W20:3d</v>
      </c>
      <c r="B3214" s="15" t="s">
        <v>1352</v>
      </c>
      <c r="C3214" s="15">
        <v>2.0</v>
      </c>
      <c r="D3214" s="15">
        <v>0.0</v>
      </c>
      <c r="E3214" s="15">
        <v>3.0</v>
      </c>
      <c r="F3214" s="8" t="s">
        <v>9</v>
      </c>
      <c r="G3214" s="8" t="s">
        <v>22</v>
      </c>
      <c r="H3214" t="s">
        <v>92</v>
      </c>
      <c r="I3214" t="s">
        <v>355</v>
      </c>
      <c r="J3214" s="16">
        <v>6.0</v>
      </c>
      <c r="K3214" s="21">
        <v>-126.0</v>
      </c>
      <c r="L3214" s="21">
        <v>-155.0</v>
      </c>
      <c r="M3214" s="21">
        <v>-140.0</v>
      </c>
      <c r="N3214" s="18" t="s">
        <v>26</v>
      </c>
      <c r="O3214" s="13" t="s">
        <v>415</v>
      </c>
      <c r="P3214" s="5" t="s">
        <v>57</v>
      </c>
      <c r="Q3214" s="5" t="s">
        <v>26</v>
      </c>
      <c r="R3214" s="5" t="s">
        <v>47</v>
      </c>
      <c r="S3214" s="5" t="s">
        <v>37</v>
      </c>
      <c r="T3214" s="5" t="s">
        <v>26</v>
      </c>
      <c r="U3214" s="5" t="s">
        <v>26</v>
      </c>
    </row>
    <row r="3215" hidden="1">
      <c r="A3215" s="15" t="str">
        <f t="shared" si="539"/>
        <v>W20:3e</v>
      </c>
      <c r="B3215" s="15" t="s">
        <v>1352</v>
      </c>
      <c r="C3215" s="15">
        <v>2.0</v>
      </c>
      <c r="D3215" s="15">
        <v>0.0</v>
      </c>
      <c r="E3215" s="15">
        <v>3.0</v>
      </c>
      <c r="F3215" s="8" t="s">
        <v>10</v>
      </c>
      <c r="G3215" s="8" t="s">
        <v>23</v>
      </c>
      <c r="H3215" t="s">
        <v>92</v>
      </c>
      <c r="I3215" t="s">
        <v>759</v>
      </c>
      <c r="J3215" s="16">
        <v>2.0</v>
      </c>
      <c r="K3215" s="21">
        <v>-126.0</v>
      </c>
      <c r="L3215" s="21">
        <v>-195.0</v>
      </c>
      <c r="M3215" s="21">
        <v>-161.0</v>
      </c>
      <c r="N3215" s="18" t="s">
        <v>281</v>
      </c>
      <c r="O3215" s="13" t="s">
        <v>1445</v>
      </c>
      <c r="P3215" s="5" t="s">
        <v>311</v>
      </c>
      <c r="Q3215" s="5" t="s">
        <v>276</v>
      </c>
      <c r="R3215" s="5" t="s">
        <v>57</v>
      </c>
      <c r="S3215" s="5" t="s">
        <v>47</v>
      </c>
      <c r="T3215" s="5" t="s">
        <v>47</v>
      </c>
      <c r="U3215" s="5" t="s">
        <v>26</v>
      </c>
    </row>
    <row r="3216" hidden="1">
      <c r="A3216" s="15" t="str">
        <f t="shared" si="539"/>
        <v>W20:3f</v>
      </c>
      <c r="B3216" s="15" t="s">
        <v>1352</v>
      </c>
      <c r="C3216" s="15">
        <v>2.0</v>
      </c>
      <c r="D3216" s="15">
        <v>0.0</v>
      </c>
      <c r="E3216" s="15">
        <v>3.0</v>
      </c>
      <c r="F3216" s="8" t="s">
        <v>11</v>
      </c>
      <c r="G3216" s="8" t="s">
        <v>22</v>
      </c>
      <c r="H3216" t="s">
        <v>90</v>
      </c>
      <c r="I3216" t="s">
        <v>396</v>
      </c>
      <c r="J3216" s="16">
        <v>4.0</v>
      </c>
      <c r="K3216" s="21">
        <v>-134.0</v>
      </c>
      <c r="L3216" s="21">
        <v>-144.0</v>
      </c>
      <c r="M3216" s="21">
        <v>-137.0</v>
      </c>
      <c r="N3216" s="18" t="s">
        <v>26</v>
      </c>
      <c r="O3216" s="13" t="s">
        <v>379</v>
      </c>
      <c r="P3216" s="5" t="s">
        <v>37</v>
      </c>
      <c r="Q3216" s="5" t="s">
        <v>47</v>
      </c>
      <c r="R3216" s="5" t="s">
        <v>57</v>
      </c>
      <c r="S3216" s="5" t="s">
        <v>47</v>
      </c>
      <c r="T3216" s="5" t="s">
        <v>26</v>
      </c>
      <c r="U3216" s="5" t="s">
        <v>26</v>
      </c>
    </row>
    <row r="3217" hidden="1">
      <c r="A3217" s="15" t="str">
        <f t="shared" si="539"/>
        <v>W20:3g</v>
      </c>
      <c r="B3217" s="15" t="s">
        <v>1352</v>
      </c>
      <c r="C3217" s="15">
        <v>2.0</v>
      </c>
      <c r="D3217" s="15">
        <v>0.0</v>
      </c>
      <c r="E3217" s="15">
        <v>3.0</v>
      </c>
      <c r="F3217" s="8" t="s">
        <v>12</v>
      </c>
      <c r="G3217" s="8" t="s">
        <v>22</v>
      </c>
      <c r="H3217" t="s">
        <v>87</v>
      </c>
      <c r="I3217" t="s">
        <v>328</v>
      </c>
      <c r="J3217" s="16">
        <v>6.0</v>
      </c>
      <c r="K3217" s="21">
        <v>-153.0</v>
      </c>
      <c r="L3217" s="21">
        <v>-181.0</v>
      </c>
      <c r="M3217" s="21">
        <v>-169.0</v>
      </c>
      <c r="N3217" s="18" t="s">
        <v>26</v>
      </c>
      <c r="O3217" s="13" t="s">
        <v>323</v>
      </c>
      <c r="P3217" s="5" t="s">
        <v>37</v>
      </c>
      <c r="Q3217" s="5" t="s">
        <v>57</v>
      </c>
      <c r="R3217" s="5" t="s">
        <v>57</v>
      </c>
      <c r="S3217" s="5" t="s">
        <v>37</v>
      </c>
      <c r="T3217" s="5" t="s">
        <v>37</v>
      </c>
      <c r="U3217" s="5" t="s">
        <v>47</v>
      </c>
    </row>
    <row r="3218" hidden="1">
      <c r="A3218" s="15" t="str">
        <f t="shared" si="539"/>
        <v>W20:3h</v>
      </c>
      <c r="B3218" s="15" t="s">
        <v>1352</v>
      </c>
      <c r="C3218" s="15">
        <v>2.0</v>
      </c>
      <c r="D3218" s="15">
        <v>0.0</v>
      </c>
      <c r="E3218" s="15">
        <v>3.0</v>
      </c>
      <c r="F3218" s="8" t="s">
        <v>13</v>
      </c>
      <c r="G3218" s="8" t="s">
        <v>22</v>
      </c>
      <c r="H3218" t="s">
        <v>93</v>
      </c>
      <c r="I3218" t="s">
        <v>1109</v>
      </c>
      <c r="J3218" s="16">
        <v>20.0</v>
      </c>
      <c r="K3218" s="21">
        <v>-235.0</v>
      </c>
      <c r="L3218" s="21">
        <v>-241.0</v>
      </c>
      <c r="M3218" s="21">
        <v>-236.0</v>
      </c>
      <c r="N3218" s="18" t="s">
        <v>26</v>
      </c>
      <c r="O3218" s="13" t="s">
        <v>290</v>
      </c>
      <c r="P3218" s="5" t="s">
        <v>276</v>
      </c>
      <c r="Q3218" s="5" t="s">
        <v>276</v>
      </c>
      <c r="R3218" s="5" t="s">
        <v>57</v>
      </c>
      <c r="S3218" s="5" t="s">
        <v>37</v>
      </c>
      <c r="T3218" s="5" t="s">
        <v>37</v>
      </c>
      <c r="U3218" s="5" t="s">
        <v>26</v>
      </c>
    </row>
    <row r="3219" hidden="1">
      <c r="A3219" s="15" t="str">
        <f>if(OR(G3219="Secondary Relay",G3219="Prime Relay",G3219="Citadel Class Relay"),F3219,join("",if(B3219="East Rim","E",if(B3219="South Rim","S",if(B3219="West Rim","W","N"))),C3219,D3219,":",E3219,if(F3219="S","",F3219)))</f>
        <v>W20:3</v>
      </c>
      <c r="B3219" s="15" t="s">
        <v>1352</v>
      </c>
      <c r="C3219" s="15">
        <v>2.0</v>
      </c>
      <c r="D3219" s="15">
        <v>0.0</v>
      </c>
      <c r="E3219" s="15">
        <v>3.0</v>
      </c>
      <c r="F3219" s="8" t="s">
        <v>302</v>
      </c>
      <c r="G3219" s="8" t="s">
        <v>303</v>
      </c>
      <c r="H3219" s="15" t="s">
        <v>278</v>
      </c>
      <c r="I3219" s="8" t="s">
        <v>420</v>
      </c>
      <c r="J3219" s="16"/>
      <c r="K3219" s="21"/>
      <c r="L3219" s="21"/>
      <c r="M3219" s="21"/>
      <c r="N3219" s="18"/>
      <c r="O3219" s="13"/>
      <c r="P3219" s="5" t="s">
        <v>57</v>
      </c>
      <c r="Q3219" s="5" t="s">
        <v>276</v>
      </c>
      <c r="R3219" s="5" t="s">
        <v>276</v>
      </c>
      <c r="S3219" s="5" t="s">
        <v>57</v>
      </c>
      <c r="T3219" s="5" t="s">
        <v>57</v>
      </c>
      <c r="U3219" s="5" t="s">
        <v>26</v>
      </c>
    </row>
    <row r="3220" hidden="1">
      <c r="A3220" s="15" t="str">
        <f t="shared" ref="A3220:A3224" si="540">if(OR(G3220="Secondary Relay",G3220="Prime Relay"),F3220,join("",if(B3220="East Rim","E",if(B3220="South Rim","S",if(B3220="West Rim","W","N"))),C3220,D3220,":",E3220,if(F3220="S","",F3220)))</f>
        <v>W20:4a</v>
      </c>
      <c r="B3220" s="15" t="s">
        <v>1352</v>
      </c>
      <c r="C3220" s="15">
        <v>2.0</v>
      </c>
      <c r="D3220" s="15">
        <v>0.0</v>
      </c>
      <c r="E3220" s="15">
        <v>4.0</v>
      </c>
      <c r="F3220" s="8" t="s">
        <v>6</v>
      </c>
      <c r="G3220" s="8" t="s">
        <v>23</v>
      </c>
      <c r="H3220" t="s">
        <v>278</v>
      </c>
      <c r="I3220" t="s">
        <v>1446</v>
      </c>
      <c r="J3220" s="16">
        <v>2.0</v>
      </c>
      <c r="K3220" s="21">
        <v>922.0</v>
      </c>
      <c r="L3220" s="21">
        <v>772.0</v>
      </c>
      <c r="M3220" s="21">
        <v>846.0</v>
      </c>
      <c r="N3220" s="18" t="s">
        <v>26</v>
      </c>
      <c r="O3220" s="13" t="s">
        <v>389</v>
      </c>
      <c r="P3220" s="5" t="s">
        <v>57</v>
      </c>
      <c r="Q3220" s="5" t="s">
        <v>276</v>
      </c>
      <c r="R3220" s="5" t="s">
        <v>57</v>
      </c>
      <c r="S3220" s="5" t="s">
        <v>26</v>
      </c>
      <c r="T3220" s="5" t="s">
        <v>37</v>
      </c>
      <c r="U3220" s="5" t="s">
        <v>26</v>
      </c>
    </row>
    <row r="3221" hidden="1">
      <c r="A3221" s="15" t="str">
        <f t="shared" si="540"/>
        <v>W20:4b</v>
      </c>
      <c r="B3221" s="15" t="s">
        <v>1352</v>
      </c>
      <c r="C3221" s="15">
        <v>2.0</v>
      </c>
      <c r="D3221" s="15">
        <v>0.0</v>
      </c>
      <c r="E3221" s="15">
        <v>4.0</v>
      </c>
      <c r="F3221" s="8" t="s">
        <v>7</v>
      </c>
      <c r="G3221" s="8" t="s">
        <v>23</v>
      </c>
      <c r="H3221" t="s">
        <v>291</v>
      </c>
      <c r="I3221" t="s">
        <v>574</v>
      </c>
      <c r="J3221" s="16">
        <v>0.0</v>
      </c>
      <c r="K3221" s="21">
        <v>900.0</v>
      </c>
      <c r="L3221" s="21">
        <v>94.0</v>
      </c>
      <c r="M3221" s="21">
        <v>495.0</v>
      </c>
      <c r="N3221" s="18" t="s">
        <v>26</v>
      </c>
      <c r="O3221" s="13" t="s">
        <v>384</v>
      </c>
      <c r="P3221" s="5" t="s">
        <v>47</v>
      </c>
      <c r="Q3221" s="5" t="s">
        <v>57</v>
      </c>
      <c r="R3221" s="5" t="s">
        <v>311</v>
      </c>
      <c r="S3221" s="5" t="s">
        <v>37</v>
      </c>
      <c r="T3221" s="5" t="s">
        <v>26</v>
      </c>
      <c r="U3221" s="5" t="s">
        <v>26</v>
      </c>
    </row>
    <row r="3222" hidden="1">
      <c r="A3222" s="15" t="str">
        <f t="shared" si="540"/>
        <v>W20:4c</v>
      </c>
      <c r="B3222" s="15" t="s">
        <v>1352</v>
      </c>
      <c r="C3222" s="15">
        <v>2.0</v>
      </c>
      <c r="D3222" s="15">
        <v>0.0</v>
      </c>
      <c r="E3222" s="15">
        <v>4.0</v>
      </c>
      <c r="F3222" s="8" t="s">
        <v>8</v>
      </c>
      <c r="G3222" s="8" t="s">
        <v>23</v>
      </c>
      <c r="H3222" t="s">
        <v>278</v>
      </c>
      <c r="I3222" t="s">
        <v>486</v>
      </c>
      <c r="J3222" s="16">
        <v>0.0</v>
      </c>
      <c r="K3222" s="21">
        <v>416.0</v>
      </c>
      <c r="L3222" s="21">
        <v>340.0</v>
      </c>
      <c r="M3222" s="21">
        <v>376.0</v>
      </c>
      <c r="N3222" s="18" t="s">
        <v>26</v>
      </c>
      <c r="O3222" s="13" t="s">
        <v>1447</v>
      </c>
      <c r="P3222" s="5" t="s">
        <v>57</v>
      </c>
      <c r="Q3222" s="5" t="s">
        <v>57</v>
      </c>
      <c r="R3222" s="5" t="s">
        <v>57</v>
      </c>
      <c r="S3222" s="5" t="s">
        <v>47</v>
      </c>
      <c r="T3222" s="5" t="s">
        <v>47</v>
      </c>
      <c r="U3222" s="5" t="s">
        <v>26</v>
      </c>
    </row>
    <row r="3223" hidden="1">
      <c r="A3223" s="15" t="str">
        <f t="shared" si="540"/>
        <v>W20:4d</v>
      </c>
      <c r="B3223" s="15" t="s">
        <v>1352</v>
      </c>
      <c r="C3223" s="15">
        <v>2.0</v>
      </c>
      <c r="D3223" s="15">
        <v>0.0</v>
      </c>
      <c r="E3223" s="15">
        <v>4.0</v>
      </c>
      <c r="F3223" s="8" t="s">
        <v>9</v>
      </c>
      <c r="G3223" s="8" t="s">
        <v>24</v>
      </c>
      <c r="H3223" t="s">
        <v>317</v>
      </c>
      <c r="I3223" t="s">
        <v>976</v>
      </c>
      <c r="J3223" s="16">
        <v>1.0</v>
      </c>
      <c r="K3223" s="21">
        <v>18.0</v>
      </c>
      <c r="L3223" s="21">
        <v>14.0</v>
      </c>
      <c r="M3223" s="21">
        <v>14.0</v>
      </c>
      <c r="N3223" s="18">
        <v>0.31</v>
      </c>
      <c r="O3223" s="13" t="s">
        <v>354</v>
      </c>
      <c r="P3223" s="5" t="s">
        <v>57</v>
      </c>
      <c r="Q3223" s="5" t="s">
        <v>276</v>
      </c>
      <c r="R3223" s="5" t="s">
        <v>47</v>
      </c>
      <c r="S3223" s="5" t="s">
        <v>37</v>
      </c>
      <c r="T3223" s="5" t="s">
        <v>47</v>
      </c>
      <c r="U3223" s="5" t="s">
        <v>26</v>
      </c>
    </row>
    <row r="3224" hidden="1">
      <c r="A3224" s="15" t="str">
        <f t="shared" si="540"/>
        <v>W20:4e</v>
      </c>
      <c r="B3224" s="15" t="s">
        <v>1352</v>
      </c>
      <c r="C3224" s="15">
        <v>2.0</v>
      </c>
      <c r="D3224" s="15">
        <v>0.0</v>
      </c>
      <c r="E3224" s="15">
        <v>4.0</v>
      </c>
      <c r="F3224" s="8" t="s">
        <v>10</v>
      </c>
      <c r="G3224" s="8" t="s">
        <v>22</v>
      </c>
      <c r="H3224" t="s">
        <v>88</v>
      </c>
      <c r="I3224" t="s">
        <v>328</v>
      </c>
      <c r="J3224" s="16">
        <v>6.0</v>
      </c>
      <c r="K3224" s="21">
        <v>-113.0</v>
      </c>
      <c r="L3224" s="21">
        <v>-162.0</v>
      </c>
      <c r="M3224" s="21">
        <v>-139.0</v>
      </c>
      <c r="N3224" s="18" t="s">
        <v>26</v>
      </c>
      <c r="O3224" s="13" t="s">
        <v>287</v>
      </c>
      <c r="P3224" s="5" t="s">
        <v>37</v>
      </c>
      <c r="Q3224" s="5" t="s">
        <v>57</v>
      </c>
      <c r="R3224" s="5" t="s">
        <v>57</v>
      </c>
      <c r="S3224" s="5" t="s">
        <v>57</v>
      </c>
      <c r="T3224" s="5" t="s">
        <v>276</v>
      </c>
      <c r="U3224" s="5" t="s">
        <v>37</v>
      </c>
    </row>
    <row r="3225" hidden="1">
      <c r="A3225" s="15" t="str">
        <f>if(OR(G3225="Secondary Relay",G3225="Prime Relay",G3225="Citadel Class Relay"),F3225,join("",if(B3225="East Rim","E",if(B3225="South Rim","S",if(B3225="West Rim","W","N"))),C3225,D3225,":",E3225,if(F3225="S","",F3225)))</f>
        <v>W20:4</v>
      </c>
      <c r="B3225" s="15" t="s">
        <v>1352</v>
      </c>
      <c r="C3225" s="15">
        <v>2.0</v>
      </c>
      <c r="D3225" s="15">
        <v>0.0</v>
      </c>
      <c r="E3225" s="15">
        <v>4.0</v>
      </c>
      <c r="F3225" s="8" t="s">
        <v>302</v>
      </c>
      <c r="G3225" s="8" t="s">
        <v>303</v>
      </c>
      <c r="H3225" s="15" t="s">
        <v>278</v>
      </c>
      <c r="I3225" s="8" t="s">
        <v>455</v>
      </c>
      <c r="J3225" s="16"/>
      <c r="K3225" s="21"/>
      <c r="L3225" s="21"/>
      <c r="M3225" s="21"/>
      <c r="N3225" s="18"/>
      <c r="O3225" s="13"/>
      <c r="P3225" s="5" t="s">
        <v>57</v>
      </c>
      <c r="Q3225" s="5" t="s">
        <v>47</v>
      </c>
      <c r="R3225" s="5" t="s">
        <v>47</v>
      </c>
      <c r="S3225" s="5" t="s">
        <v>26</v>
      </c>
      <c r="T3225" s="5" t="s">
        <v>37</v>
      </c>
      <c r="U3225" s="5" t="s">
        <v>26</v>
      </c>
    </row>
    <row r="3226" hidden="1">
      <c r="A3226" s="15" t="str">
        <f>if(OR(G3226="Secondary Relay",G3226="Prime Relay"),F3226,join("",if(B3226="East Rim","E",if(B3226="South Rim","S",if(B3226="West Rim","W","N"))),C3226,D3226,":",E3226,if(F3226="S","",F3226)))</f>
        <v>W21:0a</v>
      </c>
      <c r="B3226" s="15" t="s">
        <v>1352</v>
      </c>
      <c r="C3226" s="15">
        <v>2.0</v>
      </c>
      <c r="D3226" s="15">
        <v>1.0</v>
      </c>
      <c r="E3226" s="15">
        <v>0.0</v>
      </c>
      <c r="F3226" s="8" t="s">
        <v>6</v>
      </c>
      <c r="G3226" s="8" t="s">
        <v>22</v>
      </c>
      <c r="H3226" t="s">
        <v>91</v>
      </c>
      <c r="I3226" t="s">
        <v>1448</v>
      </c>
      <c r="J3226" s="16">
        <v>12.0</v>
      </c>
      <c r="K3226" s="21">
        <v>-127.0</v>
      </c>
      <c r="L3226" s="21">
        <v>-180.0</v>
      </c>
      <c r="M3226" s="21">
        <v>-156.0</v>
      </c>
      <c r="N3226" s="18" t="s">
        <v>26</v>
      </c>
      <c r="O3226" s="13" t="s">
        <v>313</v>
      </c>
      <c r="P3226" s="5" t="s">
        <v>57</v>
      </c>
      <c r="Q3226" s="5" t="s">
        <v>276</v>
      </c>
      <c r="R3226" s="5" t="s">
        <v>57</v>
      </c>
      <c r="S3226" s="5" t="s">
        <v>311</v>
      </c>
      <c r="T3226" s="5" t="s">
        <v>37</v>
      </c>
      <c r="U3226" s="5" t="s">
        <v>26</v>
      </c>
    </row>
    <row r="3227" hidden="1">
      <c r="A3227" s="15" t="str">
        <f t="shared" ref="A3227:A3228" si="541">if(OR(G3227="Secondary Relay",G3227="Prime Relay",G3227="Citadel Class Relay"),F3227,join("",if(B3227="East Rim","E",if(B3227="South Rim","S",if(B3227="West Rim","W","N"))),C3227,D3227,":",E3227,if(F3227="S","",F3227)))</f>
        <v>W21:0</v>
      </c>
      <c r="B3227" s="15" t="s">
        <v>1352</v>
      </c>
      <c r="C3227" s="15">
        <v>2.0</v>
      </c>
      <c r="D3227" s="15">
        <v>1.0</v>
      </c>
      <c r="E3227" s="15">
        <v>0.0</v>
      </c>
      <c r="F3227" s="8" t="s">
        <v>302</v>
      </c>
      <c r="G3227" s="8" t="s">
        <v>303</v>
      </c>
      <c r="H3227" s="15" t="s">
        <v>278</v>
      </c>
      <c r="I3227" s="8" t="s">
        <v>430</v>
      </c>
      <c r="J3227" s="16"/>
      <c r="K3227" s="21"/>
      <c r="L3227" s="21"/>
      <c r="M3227" s="21"/>
      <c r="N3227" s="18"/>
      <c r="O3227" s="13"/>
      <c r="P3227" s="5" t="s">
        <v>57</v>
      </c>
      <c r="Q3227" s="5" t="s">
        <v>311</v>
      </c>
      <c r="R3227" s="5" t="s">
        <v>57</v>
      </c>
      <c r="S3227" s="5" t="s">
        <v>26</v>
      </c>
      <c r="T3227" s="5" t="s">
        <v>57</v>
      </c>
      <c r="U3227" s="5" t="s">
        <v>37</v>
      </c>
    </row>
    <row r="3228" hidden="1">
      <c r="A3228" s="15" t="str">
        <f t="shared" si="541"/>
        <v>W21 Secondary Relay</v>
      </c>
      <c r="B3228" s="15" t="s">
        <v>1352</v>
      </c>
      <c r="C3228" s="15">
        <v>2.0</v>
      </c>
      <c r="D3228" s="15">
        <v>1.0</v>
      </c>
      <c r="E3228" s="15">
        <v>0.0</v>
      </c>
      <c r="F3228" s="8" t="s">
        <v>1449</v>
      </c>
      <c r="G3228" s="8" t="s">
        <v>300</v>
      </c>
      <c r="J3228" s="16"/>
      <c r="K3228" s="21"/>
      <c r="L3228" s="21"/>
      <c r="M3228" s="21"/>
      <c r="N3228" s="18"/>
      <c r="O3228" s="13"/>
      <c r="P3228" s="15"/>
      <c r="Q3228" s="15"/>
      <c r="R3228" s="15"/>
      <c r="S3228" s="15"/>
      <c r="T3228" s="15"/>
      <c r="U3228" s="15"/>
    </row>
    <row r="3229" hidden="1">
      <c r="A3229" s="15" t="str">
        <f t="shared" ref="A3229:A3230" si="542">if(OR(G3229="Secondary Relay",G3229="Prime Relay"),F3229,join("",if(B3229="East Rim","E",if(B3229="South Rim","S",if(B3229="West Rim","W","N"))),C3229,D3229,":",E3229,if(F3229="S","",F3229)))</f>
        <v>W21:1a</v>
      </c>
      <c r="B3229" s="15" t="s">
        <v>1352</v>
      </c>
      <c r="C3229" s="15">
        <v>2.0</v>
      </c>
      <c r="D3229" s="15">
        <v>1.0</v>
      </c>
      <c r="E3229" s="15">
        <v>1.0</v>
      </c>
      <c r="F3229" s="8" t="s">
        <v>6</v>
      </c>
      <c r="G3229" s="8" t="s">
        <v>22</v>
      </c>
      <c r="H3229" t="s">
        <v>93</v>
      </c>
      <c r="I3229" t="s">
        <v>671</v>
      </c>
      <c r="J3229" s="16">
        <v>7.0</v>
      </c>
      <c r="K3229" s="21">
        <v>-67.0</v>
      </c>
      <c r="L3229" s="21">
        <v>-143.0</v>
      </c>
      <c r="M3229" s="21">
        <v>-106.0</v>
      </c>
      <c r="N3229" s="18" t="s">
        <v>26</v>
      </c>
      <c r="O3229" s="13" t="s">
        <v>290</v>
      </c>
      <c r="P3229" s="5" t="s">
        <v>57</v>
      </c>
      <c r="Q3229" s="5" t="s">
        <v>276</v>
      </c>
      <c r="R3229" s="5" t="s">
        <v>311</v>
      </c>
      <c r="S3229" s="5" t="s">
        <v>37</v>
      </c>
      <c r="T3229" s="5" t="s">
        <v>57</v>
      </c>
      <c r="U3229" s="5" t="s">
        <v>26</v>
      </c>
    </row>
    <row r="3230" hidden="1">
      <c r="A3230" s="15" t="str">
        <f t="shared" si="542"/>
        <v>W21:1b</v>
      </c>
      <c r="B3230" s="15" t="s">
        <v>1352</v>
      </c>
      <c r="C3230" s="15">
        <v>2.0</v>
      </c>
      <c r="D3230" s="15">
        <v>1.0</v>
      </c>
      <c r="E3230" s="15">
        <v>1.0</v>
      </c>
      <c r="F3230" s="8" t="s">
        <v>7</v>
      </c>
      <c r="G3230" s="8" t="s">
        <v>22</v>
      </c>
      <c r="H3230" t="s">
        <v>87</v>
      </c>
      <c r="I3230" t="s">
        <v>416</v>
      </c>
      <c r="J3230" s="16">
        <v>4.0</v>
      </c>
      <c r="K3230" s="21">
        <v>-188.0</v>
      </c>
      <c r="L3230" s="21">
        <v>-217.0</v>
      </c>
      <c r="M3230" s="21">
        <v>-204.0</v>
      </c>
      <c r="N3230" s="18" t="s">
        <v>26</v>
      </c>
      <c r="O3230" s="13" t="s">
        <v>323</v>
      </c>
      <c r="P3230" s="5" t="s">
        <v>57</v>
      </c>
      <c r="Q3230" s="5" t="s">
        <v>57</v>
      </c>
      <c r="R3230" s="5" t="s">
        <v>26</v>
      </c>
      <c r="S3230" s="5" t="s">
        <v>37</v>
      </c>
      <c r="T3230" s="5" t="s">
        <v>37</v>
      </c>
      <c r="U3230" s="5" t="s">
        <v>37</v>
      </c>
    </row>
    <row r="3231" hidden="1">
      <c r="A3231" s="15" t="str">
        <f>if(OR(G3231="Secondary Relay",G3231="Prime Relay",G3231="Citadel Class Relay"),F3231,join("",if(B3231="East Rim","E",if(B3231="South Rim","S",if(B3231="West Rim","W","N"))),C3231,D3231,":",E3231,if(F3231="S","",F3231)))</f>
        <v>W21:1</v>
      </c>
      <c r="B3231" s="15" t="s">
        <v>1352</v>
      </c>
      <c r="C3231" s="15">
        <v>2.0</v>
      </c>
      <c r="D3231" s="15">
        <v>1.0</v>
      </c>
      <c r="E3231" s="15">
        <v>1.0</v>
      </c>
      <c r="F3231" s="8" t="s">
        <v>302</v>
      </c>
      <c r="G3231" s="8" t="s">
        <v>303</v>
      </c>
      <c r="H3231" s="15" t="s">
        <v>443</v>
      </c>
      <c r="I3231" s="8" t="s">
        <v>1012</v>
      </c>
      <c r="J3231" s="16"/>
      <c r="K3231" s="21"/>
      <c r="L3231" s="21"/>
      <c r="M3231" s="21"/>
      <c r="N3231" s="18"/>
      <c r="O3231" s="13"/>
      <c r="P3231" s="5" t="s">
        <v>57</v>
      </c>
      <c r="Q3231" s="5" t="s">
        <v>276</v>
      </c>
      <c r="R3231" s="5" t="s">
        <v>276</v>
      </c>
      <c r="S3231" s="5" t="s">
        <v>57</v>
      </c>
      <c r="T3231" s="5" t="s">
        <v>276</v>
      </c>
      <c r="U3231" s="5" t="s">
        <v>57</v>
      </c>
    </row>
    <row r="3232" hidden="1">
      <c r="A3232" s="15" t="str">
        <f t="shared" ref="A3232:A3237" si="543">if(OR(G3232="Secondary Relay",G3232="Prime Relay"),F3232,join("",if(B3232="East Rim","E",if(B3232="South Rim","S",if(B3232="West Rim","W","N"))),C3232,D3232,":",E3232,if(F3232="S","",F3232)))</f>
        <v>W21:2a</v>
      </c>
      <c r="B3232" s="15" t="s">
        <v>1352</v>
      </c>
      <c r="C3232" s="15">
        <v>2.0</v>
      </c>
      <c r="D3232" s="15">
        <v>1.0</v>
      </c>
      <c r="E3232" s="15">
        <v>2.0</v>
      </c>
      <c r="F3232" s="8" t="s">
        <v>6</v>
      </c>
      <c r="G3232" s="8" t="s">
        <v>23</v>
      </c>
      <c r="H3232" t="s">
        <v>88</v>
      </c>
      <c r="I3232" t="s">
        <v>1017</v>
      </c>
      <c r="J3232" s="16">
        <v>0.0</v>
      </c>
      <c r="K3232" s="21">
        <v>1144.0</v>
      </c>
      <c r="L3232" s="21">
        <v>1103.0</v>
      </c>
      <c r="M3232" s="21">
        <v>1124.0</v>
      </c>
      <c r="N3232" s="18" t="s">
        <v>26</v>
      </c>
      <c r="O3232" s="13" t="s">
        <v>1447</v>
      </c>
      <c r="P3232" s="5" t="s">
        <v>276</v>
      </c>
      <c r="Q3232" s="5" t="s">
        <v>276</v>
      </c>
      <c r="R3232" s="5" t="s">
        <v>311</v>
      </c>
      <c r="S3232" s="5" t="s">
        <v>26</v>
      </c>
      <c r="T3232" s="5" t="s">
        <v>37</v>
      </c>
      <c r="U3232" s="5" t="s">
        <v>57</v>
      </c>
    </row>
    <row r="3233" hidden="1">
      <c r="A3233" s="15" t="str">
        <f t="shared" si="543"/>
        <v>W21:2b</v>
      </c>
      <c r="B3233" s="15" t="s">
        <v>1352</v>
      </c>
      <c r="C3233" s="15">
        <v>2.0</v>
      </c>
      <c r="D3233" s="15">
        <v>1.0</v>
      </c>
      <c r="E3233" s="15">
        <v>2.0</v>
      </c>
      <c r="F3233" s="8" t="s">
        <v>7</v>
      </c>
      <c r="G3233" s="8" t="s">
        <v>23</v>
      </c>
      <c r="H3233" t="s">
        <v>278</v>
      </c>
      <c r="I3233" t="s">
        <v>1033</v>
      </c>
      <c r="J3233" s="16">
        <v>0.0</v>
      </c>
      <c r="K3233" s="21">
        <v>853.0</v>
      </c>
      <c r="L3233" s="21">
        <v>733.0</v>
      </c>
      <c r="M3233" s="21">
        <v>792.0</v>
      </c>
      <c r="N3233" s="18" t="s">
        <v>26</v>
      </c>
      <c r="O3233" s="13" t="s">
        <v>290</v>
      </c>
      <c r="P3233" s="5" t="s">
        <v>26</v>
      </c>
      <c r="Q3233" s="5" t="s">
        <v>57</v>
      </c>
      <c r="R3233" s="5" t="s">
        <v>57</v>
      </c>
      <c r="S3233" s="5" t="s">
        <v>47</v>
      </c>
      <c r="T3233" s="5" t="s">
        <v>37</v>
      </c>
      <c r="U3233" s="5" t="s">
        <v>26</v>
      </c>
    </row>
    <row r="3234" hidden="1">
      <c r="A3234" s="15" t="str">
        <f t="shared" si="543"/>
        <v>W21:2c</v>
      </c>
      <c r="B3234" s="15" t="s">
        <v>1352</v>
      </c>
      <c r="C3234" s="15">
        <v>2.0</v>
      </c>
      <c r="D3234" s="15">
        <v>1.0</v>
      </c>
      <c r="E3234" s="15">
        <v>2.0</v>
      </c>
      <c r="F3234" s="8" t="s">
        <v>8</v>
      </c>
      <c r="G3234" s="8" t="s">
        <v>23</v>
      </c>
      <c r="H3234" t="s">
        <v>93</v>
      </c>
      <c r="I3234" t="s">
        <v>599</v>
      </c>
      <c r="J3234" s="16">
        <v>2.0</v>
      </c>
      <c r="K3234" s="21">
        <v>567.0</v>
      </c>
      <c r="L3234" s="21">
        <v>558.0</v>
      </c>
      <c r="M3234" s="21">
        <v>561.0</v>
      </c>
      <c r="N3234" s="18" t="s">
        <v>26</v>
      </c>
      <c r="O3234" s="13" t="s">
        <v>284</v>
      </c>
      <c r="P3234" s="5" t="s">
        <v>276</v>
      </c>
      <c r="Q3234" s="5" t="s">
        <v>311</v>
      </c>
      <c r="R3234" s="5" t="s">
        <v>276</v>
      </c>
      <c r="S3234" s="5" t="s">
        <v>47</v>
      </c>
      <c r="T3234" s="5" t="s">
        <v>47</v>
      </c>
      <c r="U3234" s="5" t="s">
        <v>26</v>
      </c>
    </row>
    <row r="3235" hidden="1">
      <c r="A3235" s="15" t="str">
        <f t="shared" si="543"/>
        <v>W21:2d</v>
      </c>
      <c r="B3235" s="15" t="s">
        <v>1352</v>
      </c>
      <c r="C3235" s="15">
        <v>2.0</v>
      </c>
      <c r="D3235" s="15">
        <v>1.0</v>
      </c>
      <c r="E3235" s="15">
        <v>2.0</v>
      </c>
      <c r="F3235" s="8" t="s">
        <v>9</v>
      </c>
      <c r="G3235" s="8" t="s">
        <v>24</v>
      </c>
      <c r="H3235" t="s">
        <v>87</v>
      </c>
      <c r="I3235" t="s">
        <v>563</v>
      </c>
      <c r="J3235" s="16">
        <v>1.0</v>
      </c>
      <c r="K3235" s="21">
        <v>25.0</v>
      </c>
      <c r="L3235" s="21">
        <v>5.0</v>
      </c>
      <c r="M3235" s="21">
        <v>14.0</v>
      </c>
      <c r="N3235" s="18">
        <v>0.6</v>
      </c>
      <c r="O3235" s="13" t="s">
        <v>336</v>
      </c>
      <c r="P3235" s="5" t="s">
        <v>47</v>
      </c>
      <c r="Q3235" s="5" t="s">
        <v>311</v>
      </c>
      <c r="R3235" s="5" t="s">
        <v>57</v>
      </c>
      <c r="S3235" s="5" t="s">
        <v>26</v>
      </c>
      <c r="T3235" s="5" t="s">
        <v>57</v>
      </c>
      <c r="U3235" s="5" t="s">
        <v>311</v>
      </c>
    </row>
    <row r="3236" hidden="1">
      <c r="A3236" s="15" t="str">
        <f t="shared" si="543"/>
        <v>W21:2e</v>
      </c>
      <c r="B3236" s="15" t="s">
        <v>1352</v>
      </c>
      <c r="C3236" s="15">
        <v>2.0</v>
      </c>
      <c r="D3236" s="15">
        <v>1.0</v>
      </c>
      <c r="E3236" s="15">
        <v>2.0</v>
      </c>
      <c r="F3236" s="8" t="s">
        <v>10</v>
      </c>
      <c r="G3236" s="8" t="s">
        <v>22</v>
      </c>
      <c r="H3236" t="s">
        <v>91</v>
      </c>
      <c r="I3236" t="s">
        <v>733</v>
      </c>
      <c r="J3236" s="16">
        <v>14.0</v>
      </c>
      <c r="K3236" s="21">
        <v>-44.0</v>
      </c>
      <c r="L3236" s="21">
        <v>-78.0</v>
      </c>
      <c r="M3236" s="21">
        <v>-63.0</v>
      </c>
      <c r="N3236" s="18" t="s">
        <v>26</v>
      </c>
      <c r="O3236" s="13" t="s">
        <v>275</v>
      </c>
      <c r="P3236" s="5" t="s">
        <v>47</v>
      </c>
      <c r="Q3236" s="5" t="s">
        <v>276</v>
      </c>
      <c r="R3236" s="5" t="s">
        <v>57</v>
      </c>
      <c r="S3236" s="5" t="s">
        <v>57</v>
      </c>
      <c r="T3236" s="5" t="s">
        <v>26</v>
      </c>
      <c r="U3236" s="5" t="s">
        <v>47</v>
      </c>
    </row>
    <row r="3237" hidden="1">
      <c r="A3237" s="15" t="str">
        <f t="shared" si="543"/>
        <v>W21:2f</v>
      </c>
      <c r="B3237" s="15" t="s">
        <v>1352</v>
      </c>
      <c r="C3237" s="15">
        <v>2.0</v>
      </c>
      <c r="D3237" s="15">
        <v>1.0</v>
      </c>
      <c r="E3237" s="15">
        <v>2.0</v>
      </c>
      <c r="F3237" s="8" t="s">
        <v>11</v>
      </c>
      <c r="G3237" s="8" t="s">
        <v>22</v>
      </c>
      <c r="H3237" t="s">
        <v>92</v>
      </c>
      <c r="I3237" t="s">
        <v>456</v>
      </c>
      <c r="J3237" s="16">
        <v>1.0</v>
      </c>
      <c r="K3237" s="21">
        <v>-202.0</v>
      </c>
      <c r="L3237" s="21">
        <v>-213.0</v>
      </c>
      <c r="M3237" s="21">
        <v>-210.0</v>
      </c>
      <c r="N3237" s="18" t="s">
        <v>26</v>
      </c>
      <c r="O3237" s="13" t="s">
        <v>293</v>
      </c>
      <c r="P3237" s="5" t="s">
        <v>47</v>
      </c>
      <c r="Q3237" s="5" t="s">
        <v>37</v>
      </c>
      <c r="R3237" s="5" t="s">
        <v>37</v>
      </c>
      <c r="S3237" s="5" t="s">
        <v>26</v>
      </c>
      <c r="T3237" s="5" t="s">
        <v>311</v>
      </c>
      <c r="U3237" s="5" t="s">
        <v>26</v>
      </c>
    </row>
    <row r="3238" hidden="1">
      <c r="A3238" s="15" t="str">
        <f>if(OR(G3238="Secondary Relay",G3238="Prime Relay",G3238="Citadel Class Relay"),F3238,join("",if(B3238="East Rim","E",if(B3238="South Rim","S",if(B3238="West Rim","W","N"))),C3238,D3238,":",E3238,if(F3238="S","",F3238)))</f>
        <v>W21:2</v>
      </c>
      <c r="B3238" s="15" t="s">
        <v>1352</v>
      </c>
      <c r="C3238" s="15">
        <v>2.0</v>
      </c>
      <c r="D3238" s="15">
        <v>1.0</v>
      </c>
      <c r="E3238" s="15">
        <v>2.0</v>
      </c>
      <c r="F3238" s="8" t="s">
        <v>302</v>
      </c>
      <c r="G3238" s="8" t="s">
        <v>303</v>
      </c>
      <c r="H3238" s="15" t="s">
        <v>278</v>
      </c>
      <c r="I3238" s="8" t="s">
        <v>506</v>
      </c>
      <c r="J3238" s="16"/>
      <c r="K3238" s="21"/>
      <c r="L3238" s="21"/>
      <c r="M3238" s="21"/>
      <c r="N3238" s="18"/>
      <c r="O3238" s="13"/>
      <c r="P3238" s="5" t="s">
        <v>57</v>
      </c>
      <c r="Q3238" s="5" t="s">
        <v>57</v>
      </c>
      <c r="R3238" s="5" t="s">
        <v>57</v>
      </c>
      <c r="S3238" s="5" t="s">
        <v>57</v>
      </c>
      <c r="T3238" s="5" t="s">
        <v>37</v>
      </c>
      <c r="U3238" s="5" t="s">
        <v>26</v>
      </c>
    </row>
    <row r="3239" hidden="1">
      <c r="A3239" s="15" t="str">
        <f>if(OR(G3239="Secondary Relay",G3239="Prime Relay"),F3239,join("",if(B3239="East Rim","E",if(B3239="South Rim","S",if(B3239="West Rim","W","N"))),C3239,D3239,":",E3239,if(F3239="S","",F3239)))</f>
        <v>W21:3a</v>
      </c>
      <c r="B3239" s="15" t="s">
        <v>1352</v>
      </c>
      <c r="C3239" s="15">
        <v>2.0</v>
      </c>
      <c r="D3239" s="15">
        <v>1.0</v>
      </c>
      <c r="E3239" s="15">
        <v>3.0</v>
      </c>
      <c r="F3239" s="8" t="s">
        <v>6</v>
      </c>
      <c r="G3239" s="8" t="s">
        <v>23</v>
      </c>
      <c r="H3239" t="s">
        <v>288</v>
      </c>
      <c r="I3239" t="s">
        <v>760</v>
      </c>
      <c r="J3239" s="16">
        <v>1.0</v>
      </c>
      <c r="K3239" s="21">
        <v>292.0</v>
      </c>
      <c r="L3239" s="21">
        <v>182.0</v>
      </c>
      <c r="M3239" s="21">
        <v>237.0</v>
      </c>
      <c r="N3239" s="18" t="s">
        <v>26</v>
      </c>
      <c r="O3239" s="13" t="s">
        <v>441</v>
      </c>
      <c r="P3239" s="5" t="s">
        <v>57</v>
      </c>
      <c r="Q3239" s="5" t="s">
        <v>37</v>
      </c>
      <c r="R3239" s="5" t="s">
        <v>276</v>
      </c>
      <c r="S3239" s="5" t="s">
        <v>37</v>
      </c>
      <c r="T3239" s="5" t="s">
        <v>37</v>
      </c>
      <c r="U3239" s="5" t="s">
        <v>26</v>
      </c>
    </row>
    <row r="3240" hidden="1">
      <c r="A3240" s="15" t="str">
        <f>if(OR(G3240="Secondary Relay",G3240="Prime Relay",G3240="Citadel Class Relay"),F3240,join("",if(B3240="East Rim","E",if(B3240="South Rim","S",if(B3240="West Rim","W","N"))),C3240,D3240,":",E3240,if(F3240="S","",F3240)))</f>
        <v>W21:3</v>
      </c>
      <c r="B3240" s="15" t="s">
        <v>1352</v>
      </c>
      <c r="C3240" s="15">
        <v>2.0</v>
      </c>
      <c r="D3240" s="15">
        <v>1.0</v>
      </c>
      <c r="E3240" s="15">
        <v>3.0</v>
      </c>
      <c r="F3240" s="8" t="s">
        <v>302</v>
      </c>
      <c r="G3240" s="8" t="s">
        <v>303</v>
      </c>
      <c r="H3240" t="s">
        <v>443</v>
      </c>
      <c r="I3240" s="42" t="s">
        <v>1450</v>
      </c>
      <c r="J3240" s="16"/>
      <c r="K3240" s="21"/>
      <c r="L3240" s="21"/>
      <c r="M3240" s="21"/>
      <c r="N3240" s="18"/>
      <c r="O3240" s="13"/>
      <c r="P3240" s="5" t="s">
        <v>57</v>
      </c>
      <c r="Q3240" s="5" t="s">
        <v>276</v>
      </c>
      <c r="R3240" s="5" t="s">
        <v>57</v>
      </c>
      <c r="S3240" s="5" t="s">
        <v>37</v>
      </c>
      <c r="T3240" s="5" t="s">
        <v>26</v>
      </c>
      <c r="U3240" s="5" t="s">
        <v>276</v>
      </c>
    </row>
    <row r="3241" hidden="1">
      <c r="A3241" s="15" t="str">
        <f t="shared" ref="A3241:A3242" si="544">if(OR(G3241="Secondary Relay",G3241="Prime Relay"),F3241,join("",if(B3241="East Rim","E",if(B3241="South Rim","S",if(B3241="West Rim","W","N"))),C3241,D3241,":",E3241,if(F3241="S","",F3241)))</f>
        <v>W22:0a</v>
      </c>
      <c r="B3241" s="15" t="s">
        <v>1352</v>
      </c>
      <c r="C3241" s="15">
        <v>2.0</v>
      </c>
      <c r="D3241" s="15">
        <v>2.0</v>
      </c>
      <c r="E3241" s="15">
        <v>0.0</v>
      </c>
      <c r="F3241" s="8" t="s">
        <v>6</v>
      </c>
      <c r="G3241" s="8" t="s">
        <v>24</v>
      </c>
      <c r="H3241" t="s">
        <v>89</v>
      </c>
      <c r="I3241" t="s">
        <v>306</v>
      </c>
      <c r="J3241" s="16">
        <v>1.0</v>
      </c>
      <c r="K3241" s="21">
        <v>17.0</v>
      </c>
      <c r="L3241" s="21">
        <v>13.0</v>
      </c>
      <c r="M3241" s="21">
        <v>14.0</v>
      </c>
      <c r="N3241" s="18">
        <v>0.11</v>
      </c>
      <c r="O3241" s="13" t="s">
        <v>293</v>
      </c>
      <c r="P3241" s="5" t="s">
        <v>47</v>
      </c>
      <c r="Q3241" s="5" t="s">
        <v>276</v>
      </c>
      <c r="R3241" s="5" t="s">
        <v>47</v>
      </c>
      <c r="S3241" s="5" t="s">
        <v>26</v>
      </c>
      <c r="T3241" s="5" t="s">
        <v>26</v>
      </c>
      <c r="U3241" s="5" t="s">
        <v>26</v>
      </c>
    </row>
    <row r="3242" hidden="1">
      <c r="A3242" s="15" t="str">
        <f t="shared" si="544"/>
        <v>W22:0b</v>
      </c>
      <c r="B3242" s="15" t="s">
        <v>1352</v>
      </c>
      <c r="C3242" s="15">
        <v>2.0</v>
      </c>
      <c r="D3242" s="15">
        <v>2.0</v>
      </c>
      <c r="E3242" s="15">
        <v>0.0</v>
      </c>
      <c r="F3242" s="8" t="s">
        <v>7</v>
      </c>
      <c r="G3242" s="8" t="s">
        <v>22</v>
      </c>
      <c r="H3242" t="s">
        <v>92</v>
      </c>
      <c r="I3242" t="s">
        <v>328</v>
      </c>
      <c r="J3242" s="16">
        <v>1.0</v>
      </c>
      <c r="K3242" s="21">
        <v>-154.0</v>
      </c>
      <c r="L3242" s="21">
        <v>-249.0</v>
      </c>
      <c r="M3242" s="21">
        <v>-203.0</v>
      </c>
      <c r="N3242" s="18" t="s">
        <v>26</v>
      </c>
      <c r="O3242" s="13" t="s">
        <v>379</v>
      </c>
      <c r="P3242" s="5" t="s">
        <v>276</v>
      </c>
      <c r="Q3242" s="5" t="s">
        <v>276</v>
      </c>
      <c r="R3242" s="5" t="s">
        <v>57</v>
      </c>
      <c r="S3242" s="5" t="s">
        <v>26</v>
      </c>
      <c r="T3242" s="5" t="s">
        <v>37</v>
      </c>
      <c r="U3242" s="5" t="s">
        <v>26</v>
      </c>
    </row>
    <row r="3243" hidden="1">
      <c r="A3243" s="15" t="str">
        <f t="shared" ref="A3243:A3244" si="545">if(OR(G3243="Secondary Relay",G3243="Prime Relay",G3243="Citadel Class Relay"),F3243,join("",if(B3243="East Rim","E",if(B3243="South Rim","S",if(B3243="West Rim","W","N"))),C3243,D3243,":",E3243,if(F3243="S","",F3243)))</f>
        <v>W22:0</v>
      </c>
      <c r="B3243" s="15" t="s">
        <v>1352</v>
      </c>
      <c r="C3243" s="15">
        <v>2.0</v>
      </c>
      <c r="D3243" s="15">
        <v>2.0</v>
      </c>
      <c r="E3243" s="15">
        <v>0.0</v>
      </c>
      <c r="F3243" s="8" t="s">
        <v>302</v>
      </c>
      <c r="G3243" s="8" t="s">
        <v>303</v>
      </c>
      <c r="H3243" t="s">
        <v>278</v>
      </c>
      <c r="I3243" s="42" t="s">
        <v>368</v>
      </c>
      <c r="J3243" s="16"/>
      <c r="K3243" s="21"/>
      <c r="L3243" s="21"/>
      <c r="M3243" s="21"/>
      <c r="N3243" s="18"/>
      <c r="O3243" s="13"/>
      <c r="P3243" s="5" t="s">
        <v>311</v>
      </c>
      <c r="Q3243" s="5" t="s">
        <v>57</v>
      </c>
      <c r="R3243" s="5" t="s">
        <v>57</v>
      </c>
      <c r="S3243" s="5" t="s">
        <v>57</v>
      </c>
      <c r="T3243" s="5" t="s">
        <v>26</v>
      </c>
      <c r="U3243" s="5" t="s">
        <v>26</v>
      </c>
    </row>
    <row r="3244" hidden="1">
      <c r="A3244" s="15" t="str">
        <f t="shared" si="545"/>
        <v>W22 Secondary Relay</v>
      </c>
      <c r="B3244" s="15" t="s">
        <v>1352</v>
      </c>
      <c r="C3244" s="15">
        <v>2.0</v>
      </c>
      <c r="D3244" s="15">
        <v>2.0</v>
      </c>
      <c r="E3244" s="15">
        <v>0.0</v>
      </c>
      <c r="F3244" s="8" t="s">
        <v>1451</v>
      </c>
      <c r="G3244" s="8" t="s">
        <v>300</v>
      </c>
      <c r="J3244" s="16"/>
      <c r="K3244" s="21"/>
      <c r="L3244" s="21"/>
      <c r="M3244" s="21"/>
      <c r="N3244" s="18"/>
      <c r="O3244" s="13"/>
      <c r="P3244" s="15"/>
      <c r="Q3244" s="15"/>
      <c r="R3244" s="15"/>
      <c r="S3244" s="15"/>
      <c r="T3244" s="15"/>
      <c r="U3244" s="15"/>
    </row>
    <row r="3245" hidden="1">
      <c r="A3245" s="15" t="str">
        <f t="shared" ref="A3245:A3248" si="546">if(OR(G3245="Secondary Relay",G3245="Prime Relay"),F3245,join("",if(B3245="East Rim","E",if(B3245="South Rim","S",if(B3245="West Rim","W","N"))),C3245,D3245,":",E3245,if(F3245="S","",F3245)))</f>
        <v>W22:1a</v>
      </c>
      <c r="B3245" s="15" t="s">
        <v>1352</v>
      </c>
      <c r="C3245" s="15">
        <v>2.0</v>
      </c>
      <c r="D3245" s="15">
        <v>2.0</v>
      </c>
      <c r="E3245" s="15">
        <v>1.0</v>
      </c>
      <c r="F3245" s="8" t="s">
        <v>6</v>
      </c>
      <c r="G3245" s="8" t="s">
        <v>23</v>
      </c>
      <c r="H3245" t="s">
        <v>93</v>
      </c>
      <c r="I3245" t="s">
        <v>563</v>
      </c>
      <c r="J3245" s="16">
        <v>1.0</v>
      </c>
      <c r="K3245" s="21">
        <v>991.0</v>
      </c>
      <c r="L3245" s="21">
        <v>974.0</v>
      </c>
      <c r="M3245" s="21">
        <v>984.0</v>
      </c>
      <c r="N3245" s="18" t="s">
        <v>26</v>
      </c>
      <c r="O3245" s="13" t="s">
        <v>282</v>
      </c>
      <c r="P3245" s="5" t="s">
        <v>57</v>
      </c>
      <c r="Q3245" s="5" t="s">
        <v>57</v>
      </c>
      <c r="R3245" s="5" t="s">
        <v>57</v>
      </c>
      <c r="S3245" s="5" t="s">
        <v>47</v>
      </c>
      <c r="T3245" s="5" t="s">
        <v>26</v>
      </c>
      <c r="U3245" s="5" t="s">
        <v>26</v>
      </c>
    </row>
    <row r="3246" hidden="1">
      <c r="A3246" s="15" t="str">
        <f t="shared" si="546"/>
        <v>W22:1b</v>
      </c>
      <c r="B3246" s="15" t="s">
        <v>1352</v>
      </c>
      <c r="C3246" s="15">
        <v>2.0</v>
      </c>
      <c r="D3246" s="15">
        <v>2.0</v>
      </c>
      <c r="E3246" s="15">
        <v>1.0</v>
      </c>
      <c r="F3246" s="8" t="s">
        <v>7</v>
      </c>
      <c r="G3246" s="8" t="s">
        <v>24</v>
      </c>
      <c r="H3246" t="s">
        <v>87</v>
      </c>
      <c r="I3246" t="s">
        <v>777</v>
      </c>
      <c r="J3246" s="16">
        <v>2.0</v>
      </c>
      <c r="K3246" s="21">
        <v>20.0</v>
      </c>
      <c r="L3246" s="21">
        <v>12.0</v>
      </c>
      <c r="M3246" s="21">
        <v>16.0</v>
      </c>
      <c r="N3246" s="18">
        <v>0.57</v>
      </c>
      <c r="O3246" s="13" t="s">
        <v>307</v>
      </c>
      <c r="P3246" s="5" t="s">
        <v>57</v>
      </c>
      <c r="Q3246" s="5" t="s">
        <v>57</v>
      </c>
      <c r="R3246" s="5" t="s">
        <v>57</v>
      </c>
      <c r="S3246" s="5" t="s">
        <v>276</v>
      </c>
      <c r="T3246" s="5" t="s">
        <v>47</v>
      </c>
      <c r="U3246" s="5" t="s">
        <v>26</v>
      </c>
    </row>
    <row r="3247" hidden="1">
      <c r="A3247" s="15" t="str">
        <f t="shared" si="546"/>
        <v>W22:1c</v>
      </c>
      <c r="B3247" s="15" t="s">
        <v>1352</v>
      </c>
      <c r="C3247" s="15">
        <v>2.0</v>
      </c>
      <c r="D3247" s="15">
        <v>2.0</v>
      </c>
      <c r="E3247" s="15">
        <v>1.0</v>
      </c>
      <c r="F3247" s="8" t="s">
        <v>8</v>
      </c>
      <c r="G3247" s="8" t="s">
        <v>22</v>
      </c>
      <c r="H3247" t="s">
        <v>93</v>
      </c>
      <c r="I3247" t="s">
        <v>638</v>
      </c>
      <c r="J3247" s="16">
        <v>6.0</v>
      </c>
      <c r="K3247" s="21">
        <v>-84.0</v>
      </c>
      <c r="L3247" s="21">
        <v>-141.0</v>
      </c>
      <c r="M3247" s="21">
        <v>-111.0</v>
      </c>
      <c r="N3247" s="18" t="s">
        <v>26</v>
      </c>
      <c r="O3247" s="13" t="s">
        <v>354</v>
      </c>
      <c r="P3247" s="5" t="s">
        <v>37</v>
      </c>
      <c r="Q3247" s="5" t="s">
        <v>276</v>
      </c>
      <c r="R3247" s="5" t="s">
        <v>276</v>
      </c>
      <c r="S3247" s="5" t="s">
        <v>276</v>
      </c>
      <c r="T3247" s="5" t="s">
        <v>47</v>
      </c>
      <c r="U3247" s="5" t="s">
        <v>26</v>
      </c>
    </row>
    <row r="3248" hidden="1">
      <c r="A3248" s="15" t="str">
        <f t="shared" si="546"/>
        <v>W22:1d</v>
      </c>
      <c r="B3248" s="15" t="s">
        <v>1352</v>
      </c>
      <c r="C3248" s="15">
        <v>2.0</v>
      </c>
      <c r="D3248" s="15">
        <v>2.0</v>
      </c>
      <c r="E3248" s="15">
        <v>1.0</v>
      </c>
      <c r="F3248" s="8" t="s">
        <v>9</v>
      </c>
      <c r="G3248" s="8" t="s">
        <v>22</v>
      </c>
      <c r="H3248" t="s">
        <v>88</v>
      </c>
      <c r="I3248" t="s">
        <v>355</v>
      </c>
      <c r="J3248" s="16">
        <v>3.0</v>
      </c>
      <c r="K3248" s="21">
        <v>-152.0</v>
      </c>
      <c r="L3248" s="21">
        <v>-179.0</v>
      </c>
      <c r="M3248" s="21">
        <v>-167.0</v>
      </c>
      <c r="N3248" s="18" t="s">
        <v>26</v>
      </c>
      <c r="O3248" s="13" t="s">
        <v>310</v>
      </c>
      <c r="P3248" s="5" t="s">
        <v>57</v>
      </c>
      <c r="Q3248" s="5" t="s">
        <v>57</v>
      </c>
      <c r="R3248" s="5" t="s">
        <v>26</v>
      </c>
      <c r="S3248" s="5" t="s">
        <v>26</v>
      </c>
      <c r="T3248" s="5" t="s">
        <v>26</v>
      </c>
      <c r="U3248" s="5" t="s">
        <v>37</v>
      </c>
    </row>
    <row r="3249" hidden="1">
      <c r="A3249" s="15" t="str">
        <f>if(OR(G3249="Secondary Relay",G3249="Prime Relay",G3249="Citadel Class Relay"),F3249,join("",if(B3249="East Rim","E",if(B3249="South Rim","S",if(B3249="West Rim","W","N"))),C3249,D3249,":",E3249,if(F3249="S","",F3249)))</f>
        <v>W22:1</v>
      </c>
      <c r="B3249" s="15" t="s">
        <v>1352</v>
      </c>
      <c r="C3249" s="15">
        <v>2.0</v>
      </c>
      <c r="D3249" s="15">
        <v>2.0</v>
      </c>
      <c r="E3249" s="15">
        <v>1.0</v>
      </c>
      <c r="F3249" s="8" t="s">
        <v>302</v>
      </c>
      <c r="G3249" s="8" t="s">
        <v>303</v>
      </c>
      <c r="H3249" t="s">
        <v>278</v>
      </c>
      <c r="I3249" s="42" t="s">
        <v>330</v>
      </c>
      <c r="J3249" s="16"/>
      <c r="K3249" s="21"/>
      <c r="L3249" s="21"/>
      <c r="M3249" s="21"/>
      <c r="N3249" s="18"/>
      <c r="O3249" s="13"/>
      <c r="P3249" s="5" t="s">
        <v>37</v>
      </c>
      <c r="Q3249" s="5" t="s">
        <v>57</v>
      </c>
      <c r="R3249" s="5" t="s">
        <v>47</v>
      </c>
      <c r="S3249" s="5" t="s">
        <v>47</v>
      </c>
      <c r="T3249" s="5" t="s">
        <v>26</v>
      </c>
      <c r="U3249" s="5" t="s">
        <v>276</v>
      </c>
    </row>
    <row r="3250" hidden="1">
      <c r="A3250" s="15" t="str">
        <f>if(OR(G3250="Secondary Relay",G3250="Prime Relay"),F3250,join("",if(B3250="East Rim","E",if(B3250="South Rim","S",if(B3250="West Rim","W","N"))),C3250,D3250,":",E3250,if(F3250="S","",F3250)))</f>
        <v>W22:2a</v>
      </c>
      <c r="B3250" s="15" t="s">
        <v>1352</v>
      </c>
      <c r="C3250" s="15">
        <v>2.0</v>
      </c>
      <c r="D3250" s="15">
        <v>2.0</v>
      </c>
      <c r="E3250" s="15">
        <v>2.0</v>
      </c>
      <c r="F3250" s="8" t="s">
        <v>6</v>
      </c>
      <c r="G3250" s="8" t="s">
        <v>23</v>
      </c>
      <c r="H3250" t="s">
        <v>87</v>
      </c>
      <c r="I3250" t="s">
        <v>511</v>
      </c>
      <c r="J3250" s="16">
        <v>2.0</v>
      </c>
      <c r="K3250" s="21">
        <v>97.0</v>
      </c>
      <c r="L3250" s="21">
        <v>67.0</v>
      </c>
      <c r="M3250" s="21">
        <v>83.0</v>
      </c>
      <c r="N3250" s="18">
        <v>0.36</v>
      </c>
      <c r="O3250" s="13" t="s">
        <v>1452</v>
      </c>
      <c r="P3250" s="5" t="s">
        <v>57</v>
      </c>
      <c r="Q3250" s="5" t="s">
        <v>311</v>
      </c>
      <c r="R3250" s="5" t="s">
        <v>57</v>
      </c>
      <c r="S3250" s="5" t="s">
        <v>26</v>
      </c>
      <c r="T3250" s="5" t="s">
        <v>37</v>
      </c>
      <c r="U3250" s="5" t="s">
        <v>26</v>
      </c>
    </row>
    <row r="3251" hidden="1">
      <c r="A3251" s="15" t="str">
        <f>if(OR(G3251="Secondary Relay",G3251="Prime Relay",G3251="Citadel Class Relay"),F3251,join("",if(B3251="East Rim","E",if(B3251="South Rim","S",if(B3251="West Rim","W","N"))),C3251,D3251,":",E3251,if(F3251="S","",F3251)))</f>
        <v>W22:2</v>
      </c>
      <c r="B3251" s="15" t="s">
        <v>1352</v>
      </c>
      <c r="C3251" s="15">
        <v>2.0</v>
      </c>
      <c r="D3251" s="15">
        <v>2.0</v>
      </c>
      <c r="E3251" s="15">
        <v>2.0</v>
      </c>
      <c r="F3251" s="8" t="s">
        <v>302</v>
      </c>
      <c r="G3251" s="8" t="s">
        <v>303</v>
      </c>
      <c r="H3251" t="s">
        <v>443</v>
      </c>
      <c r="I3251" s="42" t="s">
        <v>1453</v>
      </c>
      <c r="J3251" s="16"/>
      <c r="K3251" s="21"/>
      <c r="L3251" s="21"/>
      <c r="M3251" s="21"/>
      <c r="N3251" s="18"/>
      <c r="O3251" s="13"/>
      <c r="P3251" s="5" t="s">
        <v>57</v>
      </c>
      <c r="Q3251" s="5" t="s">
        <v>276</v>
      </c>
      <c r="R3251" s="5" t="s">
        <v>311</v>
      </c>
      <c r="S3251" s="5" t="s">
        <v>47</v>
      </c>
      <c r="T3251" s="5" t="s">
        <v>26</v>
      </c>
      <c r="U3251" s="5" t="s">
        <v>26</v>
      </c>
    </row>
    <row r="3252" hidden="1">
      <c r="A3252" s="15" t="str">
        <f>if(OR(G3252="Secondary Relay",G3252="Prime Relay"),F3252,join("",if(B3252="East Rim","E",if(B3252="South Rim","S",if(B3252="West Rim","W","N"))),C3252,D3252,":",E3252,if(F3252="S","",F3252)))</f>
        <v>W22:3a</v>
      </c>
      <c r="B3252" s="15" t="s">
        <v>1352</v>
      </c>
      <c r="C3252" s="15">
        <v>2.0</v>
      </c>
      <c r="D3252" s="15">
        <v>2.0</v>
      </c>
      <c r="E3252" s="15">
        <v>3.0</v>
      </c>
      <c r="F3252" s="8" t="s">
        <v>6</v>
      </c>
      <c r="G3252" s="8" t="s">
        <v>22</v>
      </c>
      <c r="H3252" t="s">
        <v>92</v>
      </c>
      <c r="I3252" t="s">
        <v>385</v>
      </c>
      <c r="J3252" s="16">
        <v>5.0</v>
      </c>
      <c r="K3252" s="21">
        <v>-75.0</v>
      </c>
      <c r="L3252" s="21">
        <v>-100.0</v>
      </c>
      <c r="M3252" s="21">
        <v>-89.0</v>
      </c>
      <c r="N3252" s="18" t="s">
        <v>26</v>
      </c>
      <c r="O3252" s="13" t="s">
        <v>313</v>
      </c>
      <c r="P3252" s="5" t="s">
        <v>276</v>
      </c>
      <c r="Q3252" s="5" t="s">
        <v>276</v>
      </c>
      <c r="R3252" s="5" t="s">
        <v>57</v>
      </c>
      <c r="S3252" s="5" t="s">
        <v>37</v>
      </c>
      <c r="T3252" s="5" t="s">
        <v>26</v>
      </c>
      <c r="U3252" s="5" t="s">
        <v>26</v>
      </c>
    </row>
    <row r="3253" hidden="1">
      <c r="A3253" s="15" t="str">
        <f>if(OR(G3253="Secondary Relay",G3253="Prime Relay",G3253="Citadel Class Relay"),F3253,join("",if(B3253="East Rim","E",if(B3253="South Rim","S",if(B3253="West Rim","W","N"))),C3253,D3253,":",E3253,if(F3253="S","",F3253)))</f>
        <v>W22:3</v>
      </c>
      <c r="B3253" s="15" t="s">
        <v>1352</v>
      </c>
      <c r="C3253" s="15">
        <v>2.0</v>
      </c>
      <c r="D3253" s="15">
        <v>2.0</v>
      </c>
      <c r="E3253" s="15">
        <v>3.0</v>
      </c>
      <c r="F3253" s="8" t="s">
        <v>302</v>
      </c>
      <c r="G3253" s="8" t="s">
        <v>303</v>
      </c>
      <c r="H3253" t="s">
        <v>278</v>
      </c>
      <c r="I3253" s="42" t="s">
        <v>432</v>
      </c>
      <c r="J3253" s="16"/>
      <c r="K3253" s="21"/>
      <c r="L3253" s="21"/>
      <c r="M3253" s="21"/>
      <c r="N3253" s="18"/>
      <c r="O3253" s="13"/>
      <c r="P3253" s="5" t="s">
        <v>37</v>
      </c>
      <c r="Q3253" s="5" t="s">
        <v>57</v>
      </c>
      <c r="R3253" s="5" t="s">
        <v>47</v>
      </c>
      <c r="S3253" s="5" t="s">
        <v>26</v>
      </c>
      <c r="T3253" s="5" t="s">
        <v>26</v>
      </c>
      <c r="U3253" s="5" t="s">
        <v>47</v>
      </c>
    </row>
    <row r="3254" hidden="1">
      <c r="A3254" s="15" t="str">
        <f t="shared" ref="A3254:A3256" si="547">if(OR(G3254="Secondary Relay",G3254="Prime Relay"),F3254,join("",if(B3254="East Rim","E",if(B3254="South Rim","S",if(B3254="West Rim","W","N"))),C3254,D3254,":",E3254,if(F3254="S","",F3254)))</f>
        <v>W22:4a</v>
      </c>
      <c r="B3254" s="15" t="s">
        <v>1352</v>
      </c>
      <c r="C3254" s="15">
        <v>2.0</v>
      </c>
      <c r="D3254" s="15">
        <v>2.0</v>
      </c>
      <c r="E3254" s="15">
        <v>4.0</v>
      </c>
      <c r="F3254" s="8" t="s">
        <v>6</v>
      </c>
      <c r="G3254" s="42" t="s">
        <v>23</v>
      </c>
      <c r="H3254" t="s">
        <v>278</v>
      </c>
      <c r="I3254" t="s">
        <v>1188</v>
      </c>
      <c r="J3254" s="16">
        <v>0.0</v>
      </c>
      <c r="K3254" s="21">
        <v>788.0</v>
      </c>
      <c r="L3254" s="21">
        <v>730.0</v>
      </c>
      <c r="M3254" s="21">
        <v>757.0</v>
      </c>
      <c r="N3254" s="18" t="s">
        <v>26</v>
      </c>
      <c r="O3254" s="13" t="s">
        <v>419</v>
      </c>
      <c r="P3254" s="5" t="s">
        <v>47</v>
      </c>
      <c r="Q3254" s="5" t="s">
        <v>57</v>
      </c>
      <c r="R3254" s="5" t="s">
        <v>276</v>
      </c>
      <c r="S3254" s="5" t="s">
        <v>47</v>
      </c>
      <c r="T3254" s="5" t="s">
        <v>37</v>
      </c>
      <c r="U3254" s="5" t="s">
        <v>26</v>
      </c>
    </row>
    <row r="3255" hidden="1">
      <c r="A3255" s="15" t="str">
        <f t="shared" si="547"/>
        <v>W22:4b</v>
      </c>
      <c r="B3255" s="15" t="s">
        <v>1352</v>
      </c>
      <c r="C3255" s="15">
        <v>2.0</v>
      </c>
      <c r="D3255" s="15">
        <v>2.0</v>
      </c>
      <c r="E3255" s="15">
        <v>4.0</v>
      </c>
      <c r="F3255" s="8" t="s">
        <v>7</v>
      </c>
      <c r="G3255" s="8" t="s">
        <v>23</v>
      </c>
      <c r="H3255" t="s">
        <v>278</v>
      </c>
      <c r="I3255" t="s">
        <v>1117</v>
      </c>
      <c r="J3255" s="16">
        <v>1.0</v>
      </c>
      <c r="K3255" s="21">
        <v>132.0</v>
      </c>
      <c r="L3255" s="21">
        <v>-90.0</v>
      </c>
      <c r="M3255" s="21">
        <v>20.0</v>
      </c>
      <c r="N3255" s="18" t="s">
        <v>26</v>
      </c>
      <c r="O3255" s="13" t="s">
        <v>290</v>
      </c>
      <c r="P3255" s="5" t="s">
        <v>57</v>
      </c>
      <c r="Q3255" s="5" t="s">
        <v>57</v>
      </c>
      <c r="R3255" s="5" t="s">
        <v>311</v>
      </c>
      <c r="S3255" s="5" t="s">
        <v>26</v>
      </c>
      <c r="T3255" s="5" t="s">
        <v>26</v>
      </c>
      <c r="U3255" s="5" t="s">
        <v>37</v>
      </c>
    </row>
    <row r="3256" hidden="1">
      <c r="A3256" s="15" t="str">
        <f t="shared" si="547"/>
        <v>W22:4c</v>
      </c>
      <c r="B3256" s="15" t="s">
        <v>1352</v>
      </c>
      <c r="C3256" s="15">
        <v>2.0</v>
      </c>
      <c r="D3256" s="15">
        <v>2.0</v>
      </c>
      <c r="E3256" s="15">
        <v>4.0</v>
      </c>
      <c r="F3256" s="8" t="s">
        <v>8</v>
      </c>
      <c r="G3256" s="8" t="s">
        <v>24</v>
      </c>
      <c r="H3256" t="s">
        <v>87</v>
      </c>
      <c r="I3256" t="s">
        <v>440</v>
      </c>
      <c r="J3256" s="16">
        <v>1.0</v>
      </c>
      <c r="K3256" s="21">
        <v>4.0</v>
      </c>
      <c r="L3256" s="21">
        <v>-10.0</v>
      </c>
      <c r="M3256" s="21">
        <v>-4.0</v>
      </c>
      <c r="N3256" s="18">
        <v>0.75</v>
      </c>
      <c r="O3256" s="13" t="s">
        <v>282</v>
      </c>
      <c r="P3256" s="5" t="s">
        <v>311</v>
      </c>
      <c r="Q3256" s="5" t="s">
        <v>276</v>
      </c>
      <c r="R3256" s="5" t="s">
        <v>57</v>
      </c>
      <c r="S3256" s="5" t="s">
        <v>47</v>
      </c>
      <c r="T3256" s="5" t="s">
        <v>57</v>
      </c>
      <c r="U3256" s="5" t="s">
        <v>26</v>
      </c>
    </row>
    <row r="3257" hidden="1">
      <c r="A3257" s="15" t="str">
        <f>if(OR(G3257="Secondary Relay",G3257="Prime Relay",G3257="Citadel Class Relay"),F3257,join("",if(B3257="East Rim","E",if(B3257="South Rim","S",if(B3257="West Rim","W","N"))),C3257,D3257,":",E3257,if(F3257="S","",F3257)))</f>
        <v>W22:4</v>
      </c>
      <c r="B3257" s="15" t="s">
        <v>1352</v>
      </c>
      <c r="C3257" s="15">
        <v>2.0</v>
      </c>
      <c r="D3257" s="15">
        <v>2.0</v>
      </c>
      <c r="E3257" s="15">
        <v>4.0</v>
      </c>
      <c r="F3257" s="8" t="s">
        <v>302</v>
      </c>
      <c r="G3257" s="8" t="s">
        <v>303</v>
      </c>
      <c r="H3257" t="s">
        <v>278</v>
      </c>
      <c r="I3257" s="42" t="s">
        <v>430</v>
      </c>
      <c r="J3257" s="16"/>
      <c r="K3257" s="21"/>
      <c r="L3257" s="21"/>
      <c r="M3257" s="21"/>
      <c r="N3257" s="18"/>
      <c r="O3257" s="13"/>
      <c r="P3257" s="5" t="s">
        <v>57</v>
      </c>
      <c r="Q3257" s="5" t="s">
        <v>57</v>
      </c>
      <c r="R3257" s="5" t="s">
        <v>57</v>
      </c>
      <c r="S3257" s="5" t="s">
        <v>37</v>
      </c>
      <c r="T3257" s="5" t="s">
        <v>37</v>
      </c>
      <c r="U3257" s="5" t="s">
        <v>26</v>
      </c>
    </row>
    <row r="3258" hidden="1">
      <c r="A3258" s="15" t="str">
        <f t="shared" ref="A3258:A3263" si="548">if(OR(G3258="Secondary Relay",G3258="Prime Relay"),F3258,join("",if(B3258="East Rim","E",if(B3258="South Rim","S",if(B3258="West Rim","W","N"))),C3258,D3258,":",E3258,if(F3258="S","",F3258)))</f>
        <v>W22:5a</v>
      </c>
      <c r="B3258" s="15" t="s">
        <v>1352</v>
      </c>
      <c r="C3258" s="15">
        <v>2.0</v>
      </c>
      <c r="D3258" s="15">
        <v>2.0</v>
      </c>
      <c r="E3258" s="15">
        <v>5.0</v>
      </c>
      <c r="F3258" s="8" t="s">
        <v>6</v>
      </c>
      <c r="G3258" s="8" t="s">
        <v>23</v>
      </c>
      <c r="H3258" t="s">
        <v>288</v>
      </c>
      <c r="I3258" t="s">
        <v>1446</v>
      </c>
      <c r="J3258" s="16">
        <v>1.0</v>
      </c>
      <c r="K3258" s="21">
        <v>937.0</v>
      </c>
      <c r="L3258" s="21">
        <v>884.0</v>
      </c>
      <c r="M3258" s="21">
        <v>913.0</v>
      </c>
      <c r="N3258" s="18" t="s">
        <v>26</v>
      </c>
      <c r="O3258" s="13" t="s">
        <v>426</v>
      </c>
      <c r="P3258" s="5" t="s">
        <v>37</v>
      </c>
      <c r="Q3258" s="5" t="s">
        <v>311</v>
      </c>
      <c r="R3258" s="5" t="s">
        <v>57</v>
      </c>
      <c r="S3258" s="5" t="s">
        <v>37</v>
      </c>
      <c r="T3258" s="5" t="s">
        <v>26</v>
      </c>
      <c r="U3258" s="5" t="s">
        <v>26</v>
      </c>
    </row>
    <row r="3259" hidden="1">
      <c r="A3259" s="15" t="str">
        <f t="shared" si="548"/>
        <v>W22:5b</v>
      </c>
      <c r="B3259" s="15" t="s">
        <v>1352</v>
      </c>
      <c r="C3259" s="15">
        <v>2.0</v>
      </c>
      <c r="D3259" s="15">
        <v>2.0</v>
      </c>
      <c r="E3259" s="15">
        <v>5.0</v>
      </c>
      <c r="F3259" s="8" t="s">
        <v>7</v>
      </c>
      <c r="G3259" s="8" t="s">
        <v>23</v>
      </c>
      <c r="H3259" t="s">
        <v>291</v>
      </c>
      <c r="I3259" t="s">
        <v>1454</v>
      </c>
      <c r="J3259" s="16">
        <v>0.0</v>
      </c>
      <c r="K3259" s="21">
        <v>62.0</v>
      </c>
      <c r="L3259" s="21">
        <v>-69.0</v>
      </c>
      <c r="M3259" s="21">
        <v>-6.0</v>
      </c>
      <c r="N3259" s="18" t="s">
        <v>26</v>
      </c>
      <c r="O3259" s="13" t="s">
        <v>1113</v>
      </c>
      <c r="P3259" s="5" t="s">
        <v>57</v>
      </c>
      <c r="Q3259" s="5" t="s">
        <v>47</v>
      </c>
      <c r="R3259" s="5" t="s">
        <v>276</v>
      </c>
      <c r="S3259" s="5" t="s">
        <v>57</v>
      </c>
      <c r="T3259" s="5" t="s">
        <v>26</v>
      </c>
      <c r="U3259" s="5" t="s">
        <v>26</v>
      </c>
    </row>
    <row r="3260" hidden="1">
      <c r="A3260" s="15" t="str">
        <f t="shared" si="548"/>
        <v>W22:5c</v>
      </c>
      <c r="B3260" s="15" t="s">
        <v>1352</v>
      </c>
      <c r="C3260" s="15">
        <v>2.0</v>
      </c>
      <c r="D3260" s="15">
        <v>2.0</v>
      </c>
      <c r="E3260" s="15">
        <v>5.0</v>
      </c>
      <c r="F3260" s="8" t="s">
        <v>8</v>
      </c>
      <c r="G3260" s="15" t="s">
        <v>24</v>
      </c>
      <c r="H3260" t="s">
        <v>87</v>
      </c>
      <c r="I3260" t="s">
        <v>602</v>
      </c>
      <c r="J3260" s="16">
        <v>1.0</v>
      </c>
      <c r="K3260" s="21">
        <v>-8.0</v>
      </c>
      <c r="L3260" s="21">
        <v>-20.0</v>
      </c>
      <c r="M3260" s="21">
        <v>-16.0</v>
      </c>
      <c r="N3260" s="18">
        <v>0.93</v>
      </c>
      <c r="O3260" s="13" t="s">
        <v>297</v>
      </c>
      <c r="P3260" s="5" t="s">
        <v>276</v>
      </c>
      <c r="Q3260" s="5" t="s">
        <v>57</v>
      </c>
      <c r="R3260" s="5" t="s">
        <v>57</v>
      </c>
      <c r="S3260" s="5" t="s">
        <v>37</v>
      </c>
      <c r="T3260" s="5" t="s">
        <v>57</v>
      </c>
      <c r="U3260" s="5" t="s">
        <v>37</v>
      </c>
    </row>
    <row r="3261" hidden="1">
      <c r="A3261" s="15" t="str">
        <f t="shared" si="548"/>
        <v>W22:5d</v>
      </c>
      <c r="B3261" s="15" t="s">
        <v>1352</v>
      </c>
      <c r="C3261" s="15">
        <v>2.0</v>
      </c>
      <c r="D3261" s="15">
        <v>2.0</v>
      </c>
      <c r="E3261" s="15">
        <v>5.0</v>
      </c>
      <c r="F3261" s="8" t="s">
        <v>9</v>
      </c>
      <c r="G3261" s="8" t="s">
        <v>22</v>
      </c>
      <c r="H3261" t="s">
        <v>91</v>
      </c>
      <c r="I3261" t="s">
        <v>1455</v>
      </c>
      <c r="J3261" s="16">
        <v>5.0</v>
      </c>
      <c r="K3261" s="21">
        <v>-24.0</v>
      </c>
      <c r="L3261" s="21">
        <v>-26.0</v>
      </c>
      <c r="M3261" s="21">
        <v>-26.0</v>
      </c>
      <c r="N3261" s="18" t="s">
        <v>26</v>
      </c>
      <c r="O3261" s="13" t="s">
        <v>323</v>
      </c>
      <c r="P3261" s="5" t="s">
        <v>276</v>
      </c>
      <c r="Q3261" s="5" t="s">
        <v>47</v>
      </c>
      <c r="R3261" s="5" t="s">
        <v>57</v>
      </c>
      <c r="S3261" s="5" t="s">
        <v>37</v>
      </c>
      <c r="T3261" s="5" t="s">
        <v>26</v>
      </c>
      <c r="U3261" s="5" t="s">
        <v>37</v>
      </c>
    </row>
    <row r="3262" hidden="1">
      <c r="A3262" s="15" t="str">
        <f t="shared" si="548"/>
        <v>W22:5e</v>
      </c>
      <c r="B3262" s="15" t="s">
        <v>1352</v>
      </c>
      <c r="C3262" s="15">
        <v>2.0</v>
      </c>
      <c r="D3262" s="15">
        <v>2.0</v>
      </c>
      <c r="E3262" s="15">
        <v>5.0</v>
      </c>
      <c r="F3262" s="8" t="s">
        <v>10</v>
      </c>
      <c r="G3262" s="8" t="s">
        <v>22</v>
      </c>
      <c r="H3262" t="s">
        <v>92</v>
      </c>
      <c r="I3262" t="s">
        <v>456</v>
      </c>
      <c r="J3262" s="16">
        <v>6.0</v>
      </c>
      <c r="K3262" s="21">
        <v>-74.0</v>
      </c>
      <c r="L3262" s="21">
        <v>-81.0</v>
      </c>
      <c r="M3262" s="21">
        <v>-78.0</v>
      </c>
      <c r="N3262" s="18" t="s">
        <v>26</v>
      </c>
      <c r="O3262" s="13" t="s">
        <v>384</v>
      </c>
      <c r="P3262" s="5" t="s">
        <v>276</v>
      </c>
      <c r="Q3262" s="5" t="s">
        <v>276</v>
      </c>
      <c r="R3262" s="5" t="s">
        <v>57</v>
      </c>
      <c r="S3262" s="5" t="s">
        <v>47</v>
      </c>
      <c r="T3262" s="5" t="s">
        <v>37</v>
      </c>
      <c r="U3262" s="5" t="s">
        <v>26</v>
      </c>
    </row>
    <row r="3263" hidden="1">
      <c r="A3263" s="15" t="str">
        <f t="shared" si="548"/>
        <v>W22:5f</v>
      </c>
      <c r="B3263" s="15" t="s">
        <v>1352</v>
      </c>
      <c r="C3263" s="15">
        <v>2.0</v>
      </c>
      <c r="D3263" s="15">
        <v>2.0</v>
      </c>
      <c r="E3263" s="15">
        <v>5.0</v>
      </c>
      <c r="F3263" s="8" t="s">
        <v>11</v>
      </c>
      <c r="G3263" s="8" t="s">
        <v>22</v>
      </c>
      <c r="H3263" t="s">
        <v>93</v>
      </c>
      <c r="I3263" t="s">
        <v>1107</v>
      </c>
      <c r="J3263" s="16">
        <v>16.0</v>
      </c>
      <c r="K3263" s="21">
        <v>-127.0</v>
      </c>
      <c r="L3263" s="21">
        <v>-134.0</v>
      </c>
      <c r="M3263" s="21">
        <v>-132.0</v>
      </c>
      <c r="N3263" s="18" t="s">
        <v>26</v>
      </c>
      <c r="O3263" s="13" t="s">
        <v>284</v>
      </c>
      <c r="P3263" s="5" t="s">
        <v>57</v>
      </c>
      <c r="Q3263" s="5" t="s">
        <v>311</v>
      </c>
      <c r="R3263" s="5" t="s">
        <v>57</v>
      </c>
      <c r="S3263" s="5" t="s">
        <v>37</v>
      </c>
      <c r="T3263" s="5" t="s">
        <v>37</v>
      </c>
      <c r="U3263" s="5" t="s">
        <v>26</v>
      </c>
    </row>
    <row r="3264" hidden="1">
      <c r="A3264" s="15" t="str">
        <f>if(OR(G3264="Secondary Relay",G3264="Prime Relay",G3264="Citadel Class Relay"),F3264,join("",if(B3264="East Rim","E",if(B3264="South Rim","S",if(B3264="West Rim","W","N"))),C3264,D3264,":",E3264,if(F3264="S","",F3264)))</f>
        <v>W22:5</v>
      </c>
      <c r="B3264" s="15" t="s">
        <v>1352</v>
      </c>
      <c r="C3264" s="15">
        <v>2.0</v>
      </c>
      <c r="D3264" s="15">
        <v>2.0</v>
      </c>
      <c r="E3264" s="15">
        <v>5.0</v>
      </c>
      <c r="F3264" s="8" t="s">
        <v>302</v>
      </c>
      <c r="G3264" s="8" t="s">
        <v>303</v>
      </c>
      <c r="H3264" t="s">
        <v>278</v>
      </c>
      <c r="I3264" s="42" t="s">
        <v>687</v>
      </c>
      <c r="J3264" s="16"/>
      <c r="K3264" s="21"/>
      <c r="L3264" s="21"/>
      <c r="M3264" s="21"/>
      <c r="N3264" s="18"/>
      <c r="O3264" s="13"/>
      <c r="P3264" s="5" t="s">
        <v>47</v>
      </c>
      <c r="Q3264" s="5" t="s">
        <v>276</v>
      </c>
      <c r="R3264" s="5" t="s">
        <v>57</v>
      </c>
      <c r="S3264" s="5" t="s">
        <v>47</v>
      </c>
      <c r="T3264" s="5" t="s">
        <v>47</v>
      </c>
      <c r="U3264" s="5" t="s">
        <v>26</v>
      </c>
    </row>
    <row r="3265" hidden="1">
      <c r="A3265" s="15" t="str">
        <f t="shared" ref="A3265:A3269" si="549">if(OR(G3265="Secondary Relay",G3265="Prime Relay"),F3265,join("",if(B3265="East Rim","E",if(B3265="South Rim","S",if(B3265="West Rim","W","N"))),C3265,D3265,":",E3265,if(F3265="S","",F3265)))</f>
        <v>W22:6a</v>
      </c>
      <c r="B3265" s="15" t="s">
        <v>1352</v>
      </c>
      <c r="C3265" s="15">
        <v>2.0</v>
      </c>
      <c r="D3265" s="15">
        <v>2.0</v>
      </c>
      <c r="E3265" s="15">
        <v>6.0</v>
      </c>
      <c r="F3265" s="8" t="s">
        <v>6</v>
      </c>
      <c r="G3265" s="8" t="s">
        <v>24</v>
      </c>
      <c r="H3265" t="s">
        <v>87</v>
      </c>
      <c r="I3265" t="s">
        <v>334</v>
      </c>
      <c r="J3265" s="16">
        <v>2.0</v>
      </c>
      <c r="K3265" s="21">
        <v>20.0</v>
      </c>
      <c r="L3265" s="21">
        <v>17.0</v>
      </c>
      <c r="M3265" s="21">
        <v>18.0</v>
      </c>
      <c r="N3265" s="18">
        <v>0.98</v>
      </c>
      <c r="O3265" s="13" t="s">
        <v>282</v>
      </c>
      <c r="P3265" s="5" t="s">
        <v>276</v>
      </c>
      <c r="Q3265" s="5" t="s">
        <v>276</v>
      </c>
      <c r="R3265" s="5" t="s">
        <v>47</v>
      </c>
      <c r="S3265" s="5" t="s">
        <v>26</v>
      </c>
      <c r="T3265" s="5" t="s">
        <v>26</v>
      </c>
      <c r="U3265" s="5" t="s">
        <v>37</v>
      </c>
    </row>
    <row r="3266" hidden="1">
      <c r="A3266" s="15" t="str">
        <f t="shared" si="549"/>
        <v>W22:6b</v>
      </c>
      <c r="B3266" s="15" t="s">
        <v>1352</v>
      </c>
      <c r="C3266" s="15">
        <v>2.0</v>
      </c>
      <c r="D3266" s="15">
        <v>2.0</v>
      </c>
      <c r="E3266" s="15">
        <v>6.0</v>
      </c>
      <c r="F3266" s="8" t="s">
        <v>7</v>
      </c>
      <c r="G3266" s="8" t="s">
        <v>23</v>
      </c>
      <c r="H3266" t="s">
        <v>92</v>
      </c>
      <c r="I3266" t="s">
        <v>309</v>
      </c>
      <c r="J3266" s="16">
        <v>0.0</v>
      </c>
      <c r="K3266" s="21">
        <v>-16.0</v>
      </c>
      <c r="L3266" s="21">
        <v>-57.0</v>
      </c>
      <c r="M3266" s="21">
        <v>-35.0</v>
      </c>
      <c r="N3266" s="18" t="s">
        <v>281</v>
      </c>
      <c r="O3266" s="13" t="s">
        <v>313</v>
      </c>
      <c r="P3266" s="5" t="s">
        <v>276</v>
      </c>
      <c r="Q3266" s="5" t="s">
        <v>57</v>
      </c>
      <c r="R3266" s="5" t="s">
        <v>57</v>
      </c>
      <c r="S3266" s="5" t="s">
        <v>37</v>
      </c>
      <c r="T3266" s="5" t="s">
        <v>26</v>
      </c>
      <c r="U3266" s="5" t="s">
        <v>26</v>
      </c>
    </row>
    <row r="3267" hidden="1">
      <c r="A3267" s="15" t="str">
        <f t="shared" si="549"/>
        <v>W22:6c</v>
      </c>
      <c r="B3267" s="15" t="s">
        <v>1352</v>
      </c>
      <c r="C3267" s="15">
        <v>2.0</v>
      </c>
      <c r="D3267" s="15">
        <v>2.0</v>
      </c>
      <c r="E3267" s="15">
        <v>6.0</v>
      </c>
      <c r="F3267" s="8" t="s">
        <v>8</v>
      </c>
      <c r="G3267" s="8" t="s">
        <v>22</v>
      </c>
      <c r="H3267" t="s">
        <v>91</v>
      </c>
      <c r="I3267" t="s">
        <v>1456</v>
      </c>
      <c r="J3267" s="16">
        <v>11.0</v>
      </c>
      <c r="K3267" s="21">
        <v>-32.0</v>
      </c>
      <c r="L3267" s="21">
        <v>-40.0</v>
      </c>
      <c r="M3267" s="21">
        <v>-34.0</v>
      </c>
      <c r="N3267" s="18" t="s">
        <v>26</v>
      </c>
      <c r="O3267" s="13" t="s">
        <v>415</v>
      </c>
      <c r="P3267" s="5" t="s">
        <v>57</v>
      </c>
      <c r="Q3267" s="5" t="s">
        <v>57</v>
      </c>
      <c r="R3267" s="5" t="s">
        <v>276</v>
      </c>
      <c r="S3267" s="5" t="s">
        <v>57</v>
      </c>
      <c r="T3267" s="5" t="s">
        <v>26</v>
      </c>
      <c r="U3267" s="5" t="s">
        <v>26</v>
      </c>
    </row>
    <row r="3268" hidden="1">
      <c r="A3268" s="15" t="str">
        <f t="shared" si="549"/>
        <v>W22:6d</v>
      </c>
      <c r="B3268" s="15" t="s">
        <v>1352</v>
      </c>
      <c r="C3268" s="15">
        <v>2.0</v>
      </c>
      <c r="D3268" s="15">
        <v>2.0</v>
      </c>
      <c r="E3268" s="15">
        <v>6.0</v>
      </c>
      <c r="F3268" s="8" t="s">
        <v>9</v>
      </c>
      <c r="G3268" s="8" t="s">
        <v>22</v>
      </c>
      <c r="H3268" t="s">
        <v>90</v>
      </c>
      <c r="I3268" t="s">
        <v>298</v>
      </c>
      <c r="J3268" s="16">
        <v>14.0</v>
      </c>
      <c r="K3268" s="21">
        <v>-35.0</v>
      </c>
      <c r="L3268" s="21">
        <v>-59.0</v>
      </c>
      <c r="M3268" s="21">
        <v>-48.0</v>
      </c>
      <c r="N3268" s="18" t="s">
        <v>26</v>
      </c>
      <c r="O3268" s="13" t="s">
        <v>417</v>
      </c>
      <c r="P3268" s="5" t="s">
        <v>47</v>
      </c>
      <c r="Q3268" s="5" t="s">
        <v>276</v>
      </c>
      <c r="R3268" s="5" t="s">
        <v>57</v>
      </c>
      <c r="S3268" s="5" t="s">
        <v>276</v>
      </c>
      <c r="T3268" s="5" t="s">
        <v>37</v>
      </c>
      <c r="U3268" s="5" t="s">
        <v>26</v>
      </c>
    </row>
    <row r="3269" hidden="1">
      <c r="A3269" s="15" t="str">
        <f t="shared" si="549"/>
        <v>W22:6e</v>
      </c>
      <c r="B3269" s="15" t="s">
        <v>1352</v>
      </c>
      <c r="C3269" s="15">
        <v>2.0</v>
      </c>
      <c r="D3269" s="15">
        <v>2.0</v>
      </c>
      <c r="E3269" s="15">
        <v>6.0</v>
      </c>
      <c r="F3269" s="8" t="s">
        <v>10</v>
      </c>
      <c r="G3269" s="8" t="s">
        <v>22</v>
      </c>
      <c r="H3269" t="s">
        <v>88</v>
      </c>
      <c r="I3269" t="s">
        <v>274</v>
      </c>
      <c r="J3269" s="16">
        <v>0.0</v>
      </c>
      <c r="K3269" s="21">
        <v>-218.0</v>
      </c>
      <c r="L3269" s="21">
        <v>-254.0</v>
      </c>
      <c r="M3269" s="21">
        <v>-236.0</v>
      </c>
      <c r="N3269" s="18" t="s">
        <v>26</v>
      </c>
      <c r="O3269" s="13" t="s">
        <v>329</v>
      </c>
      <c r="P3269" s="5" t="s">
        <v>57</v>
      </c>
      <c r="Q3269" s="5" t="s">
        <v>276</v>
      </c>
      <c r="R3269" s="5" t="s">
        <v>276</v>
      </c>
      <c r="S3269" s="5" t="s">
        <v>37</v>
      </c>
      <c r="T3269" s="5" t="s">
        <v>37</v>
      </c>
      <c r="U3269" s="5" t="s">
        <v>26</v>
      </c>
    </row>
    <row r="3270" hidden="1">
      <c r="A3270" s="15" t="str">
        <f>if(OR(G3270="Secondary Relay",G3270="Prime Relay",G3270="Citadel Class Relay"),F3270,join("",if(B3270="East Rim","E",if(B3270="South Rim","S",if(B3270="West Rim","W","N"))),C3270,D3270,":",E3270,if(F3270="S","",F3270)))</f>
        <v>W22:6</v>
      </c>
      <c r="B3270" s="15" t="s">
        <v>1352</v>
      </c>
      <c r="C3270" s="15">
        <v>2.0</v>
      </c>
      <c r="D3270" s="15">
        <v>2.0</v>
      </c>
      <c r="E3270" s="15">
        <v>6.0</v>
      </c>
      <c r="F3270" s="8" t="s">
        <v>302</v>
      </c>
      <c r="G3270" s="8" t="s">
        <v>303</v>
      </c>
      <c r="H3270" t="s">
        <v>443</v>
      </c>
      <c r="I3270" s="42" t="s">
        <v>1450</v>
      </c>
      <c r="J3270" s="16"/>
      <c r="K3270" s="21"/>
      <c r="L3270" s="21"/>
      <c r="M3270" s="21"/>
      <c r="N3270" s="18"/>
      <c r="O3270" s="13"/>
      <c r="P3270" s="5" t="s">
        <v>37</v>
      </c>
      <c r="Q3270" s="5" t="s">
        <v>276</v>
      </c>
      <c r="R3270" s="5" t="s">
        <v>57</v>
      </c>
      <c r="S3270" s="5" t="s">
        <v>276</v>
      </c>
      <c r="T3270" s="5" t="s">
        <v>26</v>
      </c>
      <c r="U3270" s="5" t="s">
        <v>26</v>
      </c>
    </row>
    <row r="3271" hidden="1">
      <c r="A3271" s="15" t="str">
        <f t="shared" ref="A3271:A3275" si="550">if(OR(G3271="Secondary Relay",G3271="Prime Relay"),F3271,join("",if(B3271="East Rim","E",if(B3271="South Rim","S",if(B3271="West Rim","W","N"))),C3271,D3271,":",E3271,if(F3271="S","",F3271)))</f>
        <v>W30:0a</v>
      </c>
      <c r="B3271" s="15" t="s">
        <v>1352</v>
      </c>
      <c r="C3271" s="15">
        <v>3.0</v>
      </c>
      <c r="D3271" s="15">
        <v>0.0</v>
      </c>
      <c r="E3271" s="15">
        <v>0.0</v>
      </c>
      <c r="F3271" s="8" t="s">
        <v>6</v>
      </c>
      <c r="G3271" s="8" t="s">
        <v>23</v>
      </c>
      <c r="H3271" t="s">
        <v>288</v>
      </c>
      <c r="I3271" t="s">
        <v>566</v>
      </c>
      <c r="J3271" s="16">
        <v>1.0</v>
      </c>
      <c r="K3271" s="21">
        <v>1684.0</v>
      </c>
      <c r="L3271" s="21">
        <v>712.0</v>
      </c>
      <c r="M3271" s="21">
        <v>1196.0</v>
      </c>
      <c r="N3271" s="18" t="s">
        <v>26</v>
      </c>
      <c r="O3271" s="13" t="s">
        <v>284</v>
      </c>
      <c r="P3271" s="5" t="s">
        <v>57</v>
      </c>
      <c r="Q3271" s="5" t="s">
        <v>57</v>
      </c>
      <c r="R3271" s="5" t="s">
        <v>276</v>
      </c>
      <c r="S3271" s="5" t="s">
        <v>26</v>
      </c>
      <c r="T3271" s="5" t="s">
        <v>26</v>
      </c>
      <c r="U3271" s="5" t="s">
        <v>57</v>
      </c>
    </row>
    <row r="3272" hidden="1">
      <c r="A3272" s="15" t="str">
        <f t="shared" si="550"/>
        <v>W30:0b</v>
      </c>
      <c r="B3272" s="15" t="s">
        <v>1352</v>
      </c>
      <c r="C3272" s="15">
        <v>3.0</v>
      </c>
      <c r="D3272" s="15">
        <v>0.0</v>
      </c>
      <c r="E3272" s="15">
        <v>0.0</v>
      </c>
      <c r="F3272" s="8" t="s">
        <v>7</v>
      </c>
      <c r="G3272" s="8" t="s">
        <v>23</v>
      </c>
      <c r="H3272" t="s">
        <v>291</v>
      </c>
      <c r="I3272" t="s">
        <v>439</v>
      </c>
      <c r="J3272" s="16">
        <v>1.0</v>
      </c>
      <c r="K3272" s="21">
        <v>967.0</v>
      </c>
      <c r="L3272" s="21">
        <v>-7.0</v>
      </c>
      <c r="M3272" s="21">
        <v>481.0</v>
      </c>
      <c r="N3272" s="18" t="s">
        <v>26</v>
      </c>
      <c r="O3272" s="13" t="s">
        <v>1457</v>
      </c>
      <c r="P3272" s="5" t="s">
        <v>57</v>
      </c>
      <c r="Q3272" s="5" t="s">
        <v>276</v>
      </c>
      <c r="R3272" s="5" t="s">
        <v>311</v>
      </c>
      <c r="S3272" s="5" t="s">
        <v>26</v>
      </c>
      <c r="T3272" s="5" t="s">
        <v>26</v>
      </c>
      <c r="U3272" s="5" t="s">
        <v>26</v>
      </c>
    </row>
    <row r="3273" hidden="1">
      <c r="A3273" s="15" t="str">
        <f t="shared" si="550"/>
        <v>W30:0c</v>
      </c>
      <c r="B3273" s="15" t="s">
        <v>1352</v>
      </c>
      <c r="C3273" s="15">
        <v>3.0</v>
      </c>
      <c r="D3273" s="15">
        <v>0.0</v>
      </c>
      <c r="E3273" s="15">
        <v>0.0</v>
      </c>
      <c r="F3273" s="8" t="s">
        <v>8</v>
      </c>
      <c r="G3273" s="8" t="s">
        <v>22</v>
      </c>
      <c r="H3273" t="s">
        <v>91</v>
      </c>
      <c r="I3273" t="s">
        <v>1458</v>
      </c>
      <c r="J3273" s="16">
        <v>10.0</v>
      </c>
      <c r="K3273" s="21">
        <v>-21.0</v>
      </c>
      <c r="L3273" s="21">
        <v>-47.0</v>
      </c>
      <c r="M3273" s="21">
        <v>-35.0</v>
      </c>
      <c r="N3273" s="18" t="s">
        <v>26</v>
      </c>
      <c r="O3273" s="13" t="s">
        <v>415</v>
      </c>
      <c r="P3273" s="5" t="s">
        <v>47</v>
      </c>
      <c r="Q3273" s="5" t="s">
        <v>57</v>
      </c>
      <c r="R3273" s="5" t="s">
        <v>276</v>
      </c>
      <c r="S3273" s="5" t="s">
        <v>47</v>
      </c>
      <c r="T3273" s="5" t="s">
        <v>26</v>
      </c>
      <c r="U3273" s="5" t="s">
        <v>26</v>
      </c>
    </row>
    <row r="3274" hidden="1">
      <c r="A3274" s="15" t="str">
        <f t="shared" si="550"/>
        <v>W30:0d</v>
      </c>
      <c r="B3274" s="15" t="s">
        <v>1352</v>
      </c>
      <c r="C3274" s="15">
        <v>3.0</v>
      </c>
      <c r="D3274" s="15">
        <v>0.0</v>
      </c>
      <c r="E3274" s="15">
        <v>0.0</v>
      </c>
      <c r="F3274" s="8" t="s">
        <v>9</v>
      </c>
      <c r="G3274" s="8" t="s">
        <v>22</v>
      </c>
      <c r="H3274" t="s">
        <v>87</v>
      </c>
      <c r="I3274" t="s">
        <v>456</v>
      </c>
      <c r="J3274" s="16">
        <v>7.0</v>
      </c>
      <c r="K3274" s="21">
        <v>-104.0</v>
      </c>
      <c r="L3274" s="21">
        <v>-182.0</v>
      </c>
      <c r="M3274" s="21">
        <v>-142.0</v>
      </c>
      <c r="N3274" s="18" t="s">
        <v>26</v>
      </c>
      <c r="O3274" s="13" t="s">
        <v>323</v>
      </c>
      <c r="P3274" s="5" t="s">
        <v>47</v>
      </c>
      <c r="Q3274" s="5" t="s">
        <v>276</v>
      </c>
      <c r="R3274" s="5" t="s">
        <v>57</v>
      </c>
      <c r="S3274" s="5" t="s">
        <v>37</v>
      </c>
      <c r="T3274" s="5" t="s">
        <v>47</v>
      </c>
      <c r="U3274" s="5" t="s">
        <v>26</v>
      </c>
    </row>
    <row r="3275" hidden="1">
      <c r="A3275" s="15" t="str">
        <f t="shared" si="550"/>
        <v>W30:0e</v>
      </c>
      <c r="B3275" s="15" t="s">
        <v>1352</v>
      </c>
      <c r="C3275" s="15">
        <v>3.0</v>
      </c>
      <c r="D3275" s="15">
        <v>0.0</v>
      </c>
      <c r="E3275" s="15">
        <v>0.0</v>
      </c>
      <c r="F3275" s="8" t="s">
        <v>10</v>
      </c>
      <c r="G3275" s="8" t="s">
        <v>22</v>
      </c>
      <c r="H3275" t="s">
        <v>91</v>
      </c>
      <c r="I3275" t="s">
        <v>1459</v>
      </c>
      <c r="J3275" s="16">
        <v>16.0</v>
      </c>
      <c r="K3275" s="21">
        <v>-205.0</v>
      </c>
      <c r="L3275" s="21">
        <v>-257.0</v>
      </c>
      <c r="M3275" s="21">
        <v>-232.0</v>
      </c>
      <c r="N3275" s="18" t="s">
        <v>26</v>
      </c>
      <c r="O3275" s="13" t="s">
        <v>415</v>
      </c>
      <c r="P3275" s="5" t="s">
        <v>57</v>
      </c>
      <c r="Q3275" s="5" t="s">
        <v>57</v>
      </c>
      <c r="R3275" s="5" t="s">
        <v>311</v>
      </c>
      <c r="S3275" s="5" t="s">
        <v>47</v>
      </c>
      <c r="T3275" s="5" t="s">
        <v>26</v>
      </c>
      <c r="U3275" s="5" t="s">
        <v>26</v>
      </c>
    </row>
    <row r="3276" hidden="1">
      <c r="A3276" s="15" t="str">
        <f t="shared" ref="A3276:A3277" si="551">if(OR(G3276="Secondary Relay",G3276="Prime Relay",G3276="Citadel Class Relay"),F3276,join("",if(B3276="East Rim","E",if(B3276="South Rim","S",if(B3276="West Rim","W","N"))),C3276,D3276,":",E3276,if(F3276="S","",F3276)))</f>
        <v>W30:0</v>
      </c>
      <c r="B3276" s="15" t="s">
        <v>1352</v>
      </c>
      <c r="C3276" s="15">
        <v>3.0</v>
      </c>
      <c r="D3276" s="15">
        <v>0.0</v>
      </c>
      <c r="E3276" s="15">
        <v>0.0</v>
      </c>
      <c r="F3276" s="8" t="s">
        <v>302</v>
      </c>
      <c r="G3276" s="8" t="s">
        <v>303</v>
      </c>
      <c r="H3276" t="s">
        <v>1006</v>
      </c>
      <c r="I3276" s="42" t="s">
        <v>1460</v>
      </c>
      <c r="J3276" s="16"/>
      <c r="K3276" s="21"/>
      <c r="L3276" s="21"/>
      <c r="M3276" s="21"/>
      <c r="N3276" s="18"/>
      <c r="O3276" s="13"/>
      <c r="P3276" s="5" t="s">
        <v>57</v>
      </c>
      <c r="Q3276" s="5" t="s">
        <v>276</v>
      </c>
      <c r="R3276" s="5" t="s">
        <v>276</v>
      </c>
      <c r="S3276" s="5" t="s">
        <v>47</v>
      </c>
      <c r="T3276" s="5" t="s">
        <v>47</v>
      </c>
      <c r="U3276" s="5" t="s">
        <v>26</v>
      </c>
    </row>
    <row r="3277" hidden="1">
      <c r="A3277" s="15" t="str">
        <f t="shared" si="551"/>
        <v>W30 Secondary Relay</v>
      </c>
      <c r="B3277" s="15" t="s">
        <v>1352</v>
      </c>
      <c r="C3277" s="15">
        <v>3.0</v>
      </c>
      <c r="D3277" s="15">
        <v>0.0</v>
      </c>
      <c r="E3277" s="15">
        <v>0.0</v>
      </c>
      <c r="F3277" s="8" t="s">
        <v>1461</v>
      </c>
      <c r="G3277" s="8" t="s">
        <v>300</v>
      </c>
      <c r="J3277" s="16"/>
      <c r="K3277" s="21"/>
      <c r="L3277" s="21"/>
      <c r="M3277" s="21"/>
      <c r="N3277" s="18"/>
      <c r="O3277" s="13"/>
      <c r="P3277" s="15"/>
      <c r="Q3277" s="15"/>
      <c r="R3277" s="15"/>
      <c r="S3277" s="15"/>
      <c r="T3277" s="15"/>
      <c r="U3277" s="15"/>
    </row>
    <row r="3278" hidden="1">
      <c r="A3278" s="15" t="str">
        <f t="shared" ref="A3278:A3284" si="552">if(OR(G3278="Secondary Relay",G3278="Prime Relay"),F3278,join("",if(B3278="East Rim","E",if(B3278="South Rim","S",if(B3278="West Rim","W","N"))),C3278,D3278,":",E3278,if(F3278="S","",F3278)))</f>
        <v>W30:1a</v>
      </c>
      <c r="B3278" s="15" t="s">
        <v>1352</v>
      </c>
      <c r="C3278" s="15">
        <v>3.0</v>
      </c>
      <c r="D3278" s="15">
        <v>0.0</v>
      </c>
      <c r="E3278" s="15">
        <v>1.0</v>
      </c>
      <c r="F3278" s="8" t="s">
        <v>6</v>
      </c>
      <c r="G3278" s="8" t="s">
        <v>23</v>
      </c>
      <c r="H3278" t="s">
        <v>278</v>
      </c>
      <c r="I3278" t="s">
        <v>289</v>
      </c>
      <c r="J3278" s="16">
        <v>1.0</v>
      </c>
      <c r="K3278" s="21">
        <v>1270.0</v>
      </c>
      <c r="L3278" s="21">
        <v>267.0</v>
      </c>
      <c r="M3278" s="21">
        <v>768.0</v>
      </c>
      <c r="N3278" s="18" t="s">
        <v>26</v>
      </c>
      <c r="O3278" s="13" t="s">
        <v>282</v>
      </c>
      <c r="P3278" s="5" t="s">
        <v>57</v>
      </c>
      <c r="Q3278" s="5" t="s">
        <v>276</v>
      </c>
      <c r="R3278" s="5" t="s">
        <v>57</v>
      </c>
      <c r="S3278" s="5" t="s">
        <v>57</v>
      </c>
      <c r="T3278" s="5" t="s">
        <v>26</v>
      </c>
      <c r="U3278" s="5" t="s">
        <v>26</v>
      </c>
    </row>
    <row r="3279" hidden="1">
      <c r="A3279" s="15" t="str">
        <f t="shared" si="552"/>
        <v>W30:1b</v>
      </c>
      <c r="B3279" s="15" t="s">
        <v>1352</v>
      </c>
      <c r="C3279" s="15">
        <v>3.0</v>
      </c>
      <c r="D3279" s="15">
        <v>0.0</v>
      </c>
      <c r="E3279" s="15">
        <v>1.0</v>
      </c>
      <c r="F3279" s="8" t="s">
        <v>7</v>
      </c>
      <c r="G3279" s="8" t="s">
        <v>23</v>
      </c>
      <c r="H3279" t="s">
        <v>288</v>
      </c>
      <c r="I3279" t="s">
        <v>1446</v>
      </c>
      <c r="J3279" s="16">
        <v>2.0</v>
      </c>
      <c r="K3279" s="21">
        <v>1150.0</v>
      </c>
      <c r="L3279" s="21">
        <v>925.0</v>
      </c>
      <c r="M3279" s="21">
        <v>1040.0</v>
      </c>
      <c r="N3279" s="18" t="s">
        <v>26</v>
      </c>
      <c r="O3279" s="13" t="s">
        <v>315</v>
      </c>
      <c r="P3279" s="5" t="s">
        <v>47</v>
      </c>
      <c r="Q3279" s="5" t="s">
        <v>57</v>
      </c>
      <c r="R3279" s="5" t="s">
        <v>276</v>
      </c>
      <c r="S3279" s="5" t="s">
        <v>26</v>
      </c>
      <c r="T3279" s="5" t="s">
        <v>311</v>
      </c>
      <c r="U3279" s="5" t="s">
        <v>37</v>
      </c>
    </row>
    <row r="3280" hidden="1">
      <c r="A3280" s="15" t="str">
        <f t="shared" si="552"/>
        <v>W30:1c</v>
      </c>
      <c r="B3280" s="15" t="s">
        <v>1352</v>
      </c>
      <c r="C3280" s="15">
        <v>3.0</v>
      </c>
      <c r="D3280" s="15">
        <v>0.0</v>
      </c>
      <c r="E3280" s="15">
        <v>1.0</v>
      </c>
      <c r="F3280" s="8" t="s">
        <v>8</v>
      </c>
      <c r="G3280" s="8" t="s">
        <v>23</v>
      </c>
      <c r="H3280" t="s">
        <v>278</v>
      </c>
      <c r="I3280" t="s">
        <v>732</v>
      </c>
      <c r="J3280" s="16">
        <v>1.0</v>
      </c>
      <c r="K3280" s="21">
        <v>371.0</v>
      </c>
      <c r="L3280" s="21">
        <v>284.0</v>
      </c>
      <c r="M3280" s="21">
        <v>327.0</v>
      </c>
      <c r="N3280" s="18" t="s">
        <v>26</v>
      </c>
      <c r="O3280" s="13" t="s">
        <v>1335</v>
      </c>
      <c r="P3280" s="5" t="s">
        <v>57</v>
      </c>
      <c r="Q3280" s="5" t="s">
        <v>276</v>
      </c>
      <c r="R3280" s="5" t="s">
        <v>57</v>
      </c>
      <c r="S3280" s="5" t="s">
        <v>26</v>
      </c>
      <c r="T3280" s="5" t="s">
        <v>37</v>
      </c>
      <c r="U3280" s="5" t="s">
        <v>37</v>
      </c>
    </row>
    <row r="3281" hidden="1">
      <c r="A3281" s="15" t="str">
        <f t="shared" si="552"/>
        <v>W30:1d</v>
      </c>
      <c r="B3281" s="15" t="s">
        <v>1352</v>
      </c>
      <c r="C3281" s="15">
        <v>3.0</v>
      </c>
      <c r="D3281" s="15">
        <v>0.0</v>
      </c>
      <c r="E3281" s="15">
        <v>1.0</v>
      </c>
      <c r="F3281" s="8" t="s">
        <v>9</v>
      </c>
      <c r="G3281" s="8" t="s">
        <v>23</v>
      </c>
      <c r="H3281" t="s">
        <v>87</v>
      </c>
      <c r="I3281" t="s">
        <v>1462</v>
      </c>
      <c r="J3281" s="16">
        <v>1.0</v>
      </c>
      <c r="K3281" s="21">
        <v>35.0</v>
      </c>
      <c r="L3281" s="21">
        <v>11.0</v>
      </c>
      <c r="M3281" s="21">
        <v>21.0</v>
      </c>
      <c r="N3281" s="18">
        <v>0.82</v>
      </c>
      <c r="O3281" s="13" t="s">
        <v>1463</v>
      </c>
      <c r="P3281" s="5" t="s">
        <v>57</v>
      </c>
      <c r="Q3281" s="5" t="s">
        <v>276</v>
      </c>
      <c r="R3281" s="5" t="s">
        <v>47</v>
      </c>
      <c r="S3281" s="5" t="s">
        <v>47</v>
      </c>
      <c r="T3281" s="5" t="s">
        <v>26</v>
      </c>
      <c r="U3281" s="5" t="s">
        <v>26</v>
      </c>
    </row>
    <row r="3282" hidden="1">
      <c r="A3282" s="15" t="str">
        <f t="shared" si="552"/>
        <v>W30:1e</v>
      </c>
      <c r="B3282" s="15" t="s">
        <v>1352</v>
      </c>
      <c r="C3282" s="15">
        <v>3.0</v>
      </c>
      <c r="D3282" s="15">
        <v>0.0</v>
      </c>
      <c r="E3282" s="15">
        <v>1.0</v>
      </c>
      <c r="F3282" s="8" t="s">
        <v>10</v>
      </c>
      <c r="G3282" s="8" t="s">
        <v>24</v>
      </c>
      <c r="H3282" t="s">
        <v>317</v>
      </c>
      <c r="I3282" t="s">
        <v>594</v>
      </c>
      <c r="J3282" s="16">
        <v>2.0</v>
      </c>
      <c r="K3282" s="21">
        <v>-14.0</v>
      </c>
      <c r="L3282" s="21">
        <v>-15.0</v>
      </c>
      <c r="M3282" s="21">
        <v>-14.0</v>
      </c>
      <c r="N3282" s="18">
        <v>0.35</v>
      </c>
      <c r="O3282" s="13" t="s">
        <v>297</v>
      </c>
      <c r="P3282" s="5" t="s">
        <v>57</v>
      </c>
      <c r="Q3282" s="5" t="s">
        <v>57</v>
      </c>
      <c r="R3282" s="5" t="s">
        <v>276</v>
      </c>
      <c r="S3282" s="5" t="s">
        <v>26</v>
      </c>
      <c r="T3282" s="5" t="s">
        <v>26</v>
      </c>
      <c r="U3282" s="5" t="s">
        <v>26</v>
      </c>
    </row>
    <row r="3283" hidden="1">
      <c r="A3283" s="15" t="str">
        <f t="shared" si="552"/>
        <v>W30:1f</v>
      </c>
      <c r="B3283" s="15" t="s">
        <v>1352</v>
      </c>
      <c r="C3283" s="15">
        <v>3.0</v>
      </c>
      <c r="D3283" s="15">
        <v>0.0</v>
      </c>
      <c r="E3283" s="15">
        <v>1.0</v>
      </c>
      <c r="F3283" s="8" t="s">
        <v>11</v>
      </c>
      <c r="G3283" s="8" t="s">
        <v>22</v>
      </c>
      <c r="H3283" t="s">
        <v>90</v>
      </c>
      <c r="I3283" t="s">
        <v>778</v>
      </c>
      <c r="J3283" s="16">
        <v>1.0</v>
      </c>
      <c r="K3283" s="21">
        <v>-21.0</v>
      </c>
      <c r="L3283" s="21">
        <v>-80.0</v>
      </c>
      <c r="M3283" s="21">
        <v>-52.0</v>
      </c>
      <c r="N3283" s="18" t="s">
        <v>26</v>
      </c>
      <c r="O3283" s="13" t="s">
        <v>313</v>
      </c>
      <c r="P3283" s="5" t="s">
        <v>57</v>
      </c>
      <c r="Q3283" s="5" t="s">
        <v>57</v>
      </c>
      <c r="R3283" s="5" t="s">
        <v>276</v>
      </c>
      <c r="S3283" s="5" t="s">
        <v>57</v>
      </c>
      <c r="T3283" s="5" t="s">
        <v>37</v>
      </c>
      <c r="U3283" s="5" t="s">
        <v>26</v>
      </c>
    </row>
    <row r="3284" hidden="1">
      <c r="A3284" s="15" t="str">
        <f t="shared" si="552"/>
        <v>W30:1g</v>
      </c>
      <c r="B3284" s="15" t="s">
        <v>1352</v>
      </c>
      <c r="C3284" s="15">
        <v>3.0</v>
      </c>
      <c r="D3284" s="15">
        <v>0.0</v>
      </c>
      <c r="E3284" s="15">
        <v>1.0</v>
      </c>
      <c r="F3284" s="8" t="s">
        <v>12</v>
      </c>
      <c r="G3284" s="8" t="s">
        <v>23</v>
      </c>
      <c r="H3284" t="s">
        <v>92</v>
      </c>
      <c r="I3284" t="s">
        <v>689</v>
      </c>
      <c r="J3284" s="16">
        <v>0.0</v>
      </c>
      <c r="K3284" s="21">
        <v>-104.0</v>
      </c>
      <c r="L3284" s="21">
        <v>-114.0</v>
      </c>
      <c r="M3284" s="21">
        <v>-111.0</v>
      </c>
      <c r="N3284" s="18" t="s">
        <v>281</v>
      </c>
      <c r="O3284" s="13" t="s">
        <v>1464</v>
      </c>
      <c r="P3284" s="5" t="s">
        <v>57</v>
      </c>
      <c r="Q3284" s="5" t="s">
        <v>276</v>
      </c>
      <c r="R3284" s="5" t="s">
        <v>57</v>
      </c>
      <c r="S3284" s="5" t="s">
        <v>26</v>
      </c>
      <c r="T3284" s="5" t="s">
        <v>26</v>
      </c>
      <c r="U3284" s="5" t="s">
        <v>26</v>
      </c>
    </row>
    <row r="3285" hidden="1">
      <c r="A3285" s="15" t="str">
        <f>if(OR(G3285="Secondary Relay",G3285="Prime Relay",G3285="Citadel Class Relay"),F3285,join("",if(B3285="East Rim","E",if(B3285="South Rim","S",if(B3285="West Rim","W","N"))),C3285,D3285,":",E3285,if(F3285="S","",F3285)))</f>
        <v>W30:1</v>
      </c>
      <c r="B3285" s="15" t="s">
        <v>1352</v>
      </c>
      <c r="C3285" s="15">
        <v>3.0</v>
      </c>
      <c r="D3285" s="15">
        <v>0.0</v>
      </c>
      <c r="E3285" s="15">
        <v>1.0</v>
      </c>
      <c r="F3285" s="8" t="s">
        <v>302</v>
      </c>
      <c r="G3285" s="8" t="s">
        <v>303</v>
      </c>
      <c r="H3285" t="s">
        <v>278</v>
      </c>
      <c r="I3285" s="8" t="s">
        <v>368</v>
      </c>
      <c r="J3285" s="16"/>
      <c r="K3285" s="21"/>
      <c r="L3285" s="21"/>
      <c r="M3285" s="21"/>
      <c r="N3285" s="18"/>
      <c r="O3285" s="13"/>
      <c r="P3285" s="5" t="s">
        <v>276</v>
      </c>
      <c r="Q3285" s="5" t="s">
        <v>57</v>
      </c>
      <c r="R3285" s="5" t="s">
        <v>276</v>
      </c>
      <c r="S3285" s="5" t="s">
        <v>47</v>
      </c>
      <c r="T3285" s="5" t="s">
        <v>37</v>
      </c>
      <c r="U3285" s="5" t="s">
        <v>26</v>
      </c>
    </row>
    <row r="3286" hidden="1">
      <c r="A3286" s="15" t="str">
        <f t="shared" ref="A3286:A3292" si="553">if(OR(G3286="Secondary Relay",G3286="Prime Relay"),F3286,join("",if(B3286="East Rim","E",if(B3286="South Rim","S",if(B3286="West Rim","W","N"))),C3286,D3286,":",E3286,if(F3286="S","",F3286)))</f>
        <v>W30:2a</v>
      </c>
      <c r="B3286" s="15" t="s">
        <v>1352</v>
      </c>
      <c r="C3286" s="15">
        <v>3.0</v>
      </c>
      <c r="D3286" s="15">
        <v>0.0</v>
      </c>
      <c r="E3286" s="15">
        <v>2.0</v>
      </c>
      <c r="F3286" s="8" t="s">
        <v>6</v>
      </c>
      <c r="G3286" s="8" t="s">
        <v>23</v>
      </c>
      <c r="H3286" t="s">
        <v>93</v>
      </c>
      <c r="I3286" t="s">
        <v>1118</v>
      </c>
      <c r="J3286" s="16">
        <v>2.0</v>
      </c>
      <c r="K3286" s="21">
        <v>889.0</v>
      </c>
      <c r="L3286" s="21">
        <v>-10.0</v>
      </c>
      <c r="M3286" s="21">
        <v>440.0</v>
      </c>
      <c r="N3286" s="18" t="s">
        <v>26</v>
      </c>
      <c r="O3286" s="13" t="s">
        <v>1465</v>
      </c>
      <c r="P3286" s="5" t="s">
        <v>57</v>
      </c>
      <c r="Q3286" s="5" t="s">
        <v>26</v>
      </c>
      <c r="R3286" s="5" t="s">
        <v>57</v>
      </c>
      <c r="S3286" s="5" t="s">
        <v>276</v>
      </c>
      <c r="T3286" s="5" t="s">
        <v>26</v>
      </c>
      <c r="U3286" s="5" t="s">
        <v>37</v>
      </c>
    </row>
    <row r="3287" hidden="1">
      <c r="A3287" s="15" t="str">
        <f t="shared" si="553"/>
        <v>W30:2b</v>
      </c>
      <c r="B3287" s="15" t="s">
        <v>1352</v>
      </c>
      <c r="C3287" s="15">
        <v>3.0</v>
      </c>
      <c r="D3287" s="15">
        <v>0.0</v>
      </c>
      <c r="E3287" s="15">
        <v>2.0</v>
      </c>
      <c r="F3287" s="8" t="s">
        <v>7</v>
      </c>
      <c r="G3287" s="8" t="s">
        <v>23</v>
      </c>
      <c r="H3287" t="s">
        <v>288</v>
      </c>
      <c r="I3287" t="s">
        <v>652</v>
      </c>
      <c r="J3287" s="16">
        <v>2.0</v>
      </c>
      <c r="K3287" s="21">
        <v>344.0</v>
      </c>
      <c r="L3287" s="21">
        <v>152.0</v>
      </c>
      <c r="M3287" s="21">
        <v>247.0</v>
      </c>
      <c r="N3287" s="18" t="s">
        <v>26</v>
      </c>
      <c r="O3287" s="13" t="s">
        <v>293</v>
      </c>
      <c r="P3287" s="5" t="s">
        <v>311</v>
      </c>
      <c r="Q3287" s="5" t="s">
        <v>57</v>
      </c>
      <c r="R3287" s="5" t="s">
        <v>47</v>
      </c>
      <c r="S3287" s="5" t="s">
        <v>37</v>
      </c>
      <c r="T3287" s="5" t="s">
        <v>26</v>
      </c>
      <c r="U3287" s="5" t="s">
        <v>26</v>
      </c>
    </row>
    <row r="3288" hidden="1">
      <c r="A3288" s="15" t="str">
        <f t="shared" si="553"/>
        <v>W30:2c</v>
      </c>
      <c r="B3288" s="15" t="s">
        <v>1352</v>
      </c>
      <c r="C3288" s="15">
        <v>3.0</v>
      </c>
      <c r="D3288" s="15">
        <v>0.0</v>
      </c>
      <c r="E3288" s="15">
        <v>2.0</v>
      </c>
      <c r="F3288" s="8" t="s">
        <v>8</v>
      </c>
      <c r="G3288" s="8" t="s">
        <v>22</v>
      </c>
      <c r="H3288" t="s">
        <v>91</v>
      </c>
      <c r="I3288" t="s">
        <v>658</v>
      </c>
      <c r="J3288" s="16">
        <v>18.0</v>
      </c>
      <c r="K3288" s="21">
        <v>-63.0</v>
      </c>
      <c r="L3288" s="21">
        <v>-142.0</v>
      </c>
      <c r="M3288" s="21">
        <v>-104.0</v>
      </c>
      <c r="N3288" s="18" t="s">
        <v>26</v>
      </c>
      <c r="O3288" s="13" t="s">
        <v>323</v>
      </c>
      <c r="P3288" s="5" t="s">
        <v>57</v>
      </c>
      <c r="Q3288" s="5" t="s">
        <v>276</v>
      </c>
      <c r="R3288" s="5" t="s">
        <v>57</v>
      </c>
      <c r="S3288" s="5" t="s">
        <v>276</v>
      </c>
      <c r="T3288" s="5" t="s">
        <v>47</v>
      </c>
      <c r="U3288" s="5" t="s">
        <v>276</v>
      </c>
    </row>
    <row r="3289" hidden="1">
      <c r="A3289" s="15" t="str">
        <f t="shared" si="553"/>
        <v>W30:2d</v>
      </c>
      <c r="B3289" s="15" t="s">
        <v>1352</v>
      </c>
      <c r="C3289" s="15">
        <v>3.0</v>
      </c>
      <c r="D3289" s="15">
        <v>0.0</v>
      </c>
      <c r="E3289" s="15">
        <v>2.0</v>
      </c>
      <c r="F3289" s="8" t="s">
        <v>9</v>
      </c>
      <c r="G3289" s="8" t="s">
        <v>22</v>
      </c>
      <c r="H3289" t="s">
        <v>92</v>
      </c>
      <c r="I3289" t="s">
        <v>328</v>
      </c>
      <c r="J3289" s="16">
        <v>2.0</v>
      </c>
      <c r="K3289" s="21">
        <v>-68.0</v>
      </c>
      <c r="L3289" s="21">
        <v>-94.0</v>
      </c>
      <c r="M3289" s="21">
        <v>-79.0</v>
      </c>
      <c r="N3289" s="18" t="s">
        <v>26</v>
      </c>
      <c r="O3289" s="13" t="s">
        <v>417</v>
      </c>
      <c r="P3289" s="5" t="s">
        <v>57</v>
      </c>
      <c r="Q3289" s="5" t="s">
        <v>57</v>
      </c>
      <c r="R3289" s="5" t="s">
        <v>57</v>
      </c>
      <c r="S3289" s="5" t="s">
        <v>37</v>
      </c>
      <c r="T3289" s="5" t="s">
        <v>37</v>
      </c>
      <c r="U3289" s="5" t="s">
        <v>26</v>
      </c>
    </row>
    <row r="3290" hidden="1">
      <c r="A3290" s="15" t="str">
        <f t="shared" si="553"/>
        <v>W30:2e</v>
      </c>
      <c r="B3290" s="15" t="s">
        <v>1352</v>
      </c>
      <c r="C3290" s="15">
        <v>3.0</v>
      </c>
      <c r="D3290" s="15">
        <v>0.0</v>
      </c>
      <c r="E3290" s="15">
        <v>2.0</v>
      </c>
      <c r="F3290" s="8" t="s">
        <v>10</v>
      </c>
      <c r="G3290" s="8" t="s">
        <v>23</v>
      </c>
      <c r="H3290" t="s">
        <v>92</v>
      </c>
      <c r="I3290" t="s">
        <v>643</v>
      </c>
      <c r="J3290" s="16">
        <v>0.0</v>
      </c>
      <c r="K3290" s="21">
        <v>-94.0</v>
      </c>
      <c r="L3290" s="21">
        <v>-105.0</v>
      </c>
      <c r="M3290" s="21">
        <v>-98.0</v>
      </c>
      <c r="N3290" s="18" t="s">
        <v>281</v>
      </c>
      <c r="O3290" s="13" t="s">
        <v>310</v>
      </c>
      <c r="P3290" s="5" t="s">
        <v>57</v>
      </c>
      <c r="Q3290" s="5" t="s">
        <v>57</v>
      </c>
      <c r="R3290" s="5" t="s">
        <v>47</v>
      </c>
      <c r="S3290" s="5" t="s">
        <v>57</v>
      </c>
      <c r="T3290" s="5" t="s">
        <v>26</v>
      </c>
      <c r="U3290" s="5" t="s">
        <v>26</v>
      </c>
    </row>
    <row r="3291" hidden="1">
      <c r="A3291" s="15" t="str">
        <f t="shared" si="553"/>
        <v>W30:2f</v>
      </c>
      <c r="B3291" s="15" t="s">
        <v>1352</v>
      </c>
      <c r="C3291" s="15">
        <v>3.0</v>
      </c>
      <c r="D3291" s="15">
        <v>0.0</v>
      </c>
      <c r="E3291" s="15">
        <v>2.0</v>
      </c>
      <c r="F3291" s="8" t="s">
        <v>11</v>
      </c>
      <c r="G3291" s="8" t="s">
        <v>22</v>
      </c>
      <c r="H3291" t="s">
        <v>93</v>
      </c>
      <c r="I3291" t="s">
        <v>1466</v>
      </c>
      <c r="J3291" s="16">
        <v>20.0</v>
      </c>
      <c r="K3291" s="21">
        <v>-151.0</v>
      </c>
      <c r="L3291" s="21">
        <v>-204.0</v>
      </c>
      <c r="M3291" s="21">
        <v>-177.0</v>
      </c>
      <c r="N3291" s="18" t="s">
        <v>26</v>
      </c>
      <c r="O3291" s="13" t="s">
        <v>290</v>
      </c>
      <c r="P3291" s="5" t="s">
        <v>57</v>
      </c>
      <c r="Q3291" s="5" t="s">
        <v>276</v>
      </c>
      <c r="R3291" s="5" t="s">
        <v>57</v>
      </c>
      <c r="S3291" s="5" t="s">
        <v>37</v>
      </c>
      <c r="T3291" s="5" t="s">
        <v>26</v>
      </c>
      <c r="U3291" s="5" t="s">
        <v>57</v>
      </c>
    </row>
    <row r="3292" hidden="1">
      <c r="A3292" s="15" t="str">
        <f t="shared" si="553"/>
        <v>W30:2g</v>
      </c>
      <c r="B3292" s="15" t="s">
        <v>1352</v>
      </c>
      <c r="C3292" s="15">
        <v>3.0</v>
      </c>
      <c r="D3292" s="15">
        <v>0.0</v>
      </c>
      <c r="E3292" s="15">
        <v>2.0</v>
      </c>
      <c r="F3292" s="8" t="s">
        <v>12</v>
      </c>
      <c r="G3292" s="8" t="s">
        <v>22</v>
      </c>
      <c r="H3292" t="s">
        <v>90</v>
      </c>
      <c r="I3292" t="s">
        <v>503</v>
      </c>
      <c r="J3292" s="16">
        <v>4.0</v>
      </c>
      <c r="K3292" s="21">
        <v>-208.0</v>
      </c>
      <c r="L3292" s="21">
        <v>-242.0</v>
      </c>
      <c r="M3292" s="21">
        <v>-224.0</v>
      </c>
      <c r="N3292" s="18" t="s">
        <v>26</v>
      </c>
      <c r="O3292" s="13" t="s">
        <v>417</v>
      </c>
      <c r="P3292" s="5" t="s">
        <v>57</v>
      </c>
      <c r="Q3292" s="5" t="s">
        <v>276</v>
      </c>
      <c r="R3292" s="5" t="s">
        <v>57</v>
      </c>
      <c r="S3292" s="5" t="s">
        <v>47</v>
      </c>
      <c r="T3292" s="5" t="s">
        <v>311</v>
      </c>
      <c r="U3292" s="5" t="s">
        <v>37</v>
      </c>
    </row>
    <row r="3293" hidden="1">
      <c r="A3293" s="15" t="str">
        <f>if(OR(G3293="Secondary Relay",G3293="Prime Relay",G3293="Citadel Class Relay"),F3293,join("",if(B3293="East Rim","E",if(B3293="South Rim","S",if(B3293="West Rim","W","N"))),C3293,D3293,":",E3293,if(F3293="S","",F3293)))</f>
        <v>W30:2</v>
      </c>
      <c r="B3293" s="15" t="s">
        <v>1352</v>
      </c>
      <c r="C3293" s="15">
        <v>3.0</v>
      </c>
      <c r="D3293" s="15">
        <v>0.0</v>
      </c>
      <c r="E3293" s="15">
        <v>2.0</v>
      </c>
      <c r="F3293" s="8" t="s">
        <v>302</v>
      </c>
      <c r="G3293" s="8" t="s">
        <v>303</v>
      </c>
      <c r="H3293" t="s">
        <v>278</v>
      </c>
      <c r="I3293" s="42" t="s">
        <v>358</v>
      </c>
      <c r="J3293" s="16"/>
      <c r="K3293" s="21"/>
      <c r="L3293" s="21"/>
      <c r="M3293" s="21"/>
      <c r="N3293" s="18"/>
      <c r="O3293" s="13"/>
      <c r="P3293" s="5" t="s">
        <v>276</v>
      </c>
      <c r="Q3293" s="5" t="s">
        <v>276</v>
      </c>
      <c r="R3293" s="5" t="s">
        <v>276</v>
      </c>
      <c r="S3293" s="5" t="s">
        <v>57</v>
      </c>
      <c r="T3293" s="5" t="s">
        <v>37</v>
      </c>
      <c r="U3293" s="5" t="s">
        <v>26</v>
      </c>
    </row>
    <row r="3294" hidden="1">
      <c r="A3294" s="15" t="str">
        <f t="shared" ref="A3294:A3296" si="554">if(OR(G3294="Secondary Relay",G3294="Prime Relay"),F3294,join("",if(B3294="East Rim","E",if(B3294="South Rim","S",if(B3294="West Rim","W","N"))),C3294,D3294,":",E3294,if(F3294="S","",F3294)))</f>
        <v>W31:0a</v>
      </c>
      <c r="B3294" s="15" t="s">
        <v>1352</v>
      </c>
      <c r="C3294" s="15">
        <v>3.0</v>
      </c>
      <c r="D3294" s="15">
        <v>1.0</v>
      </c>
      <c r="E3294" s="15">
        <v>0.0</v>
      </c>
      <c r="F3294" s="8" t="s">
        <v>6</v>
      </c>
      <c r="G3294" s="8" t="s">
        <v>23</v>
      </c>
      <c r="H3294" t="s">
        <v>278</v>
      </c>
      <c r="I3294" t="s">
        <v>367</v>
      </c>
      <c r="J3294" s="16">
        <v>1.0</v>
      </c>
      <c r="K3294" s="21">
        <v>272.0</v>
      </c>
      <c r="L3294" s="21">
        <v>234.0</v>
      </c>
      <c r="M3294" s="21">
        <v>255.0</v>
      </c>
      <c r="N3294" s="18" t="s">
        <v>26</v>
      </c>
      <c r="O3294" s="13" t="s">
        <v>1087</v>
      </c>
      <c r="P3294" s="5" t="s">
        <v>47</v>
      </c>
      <c r="Q3294" s="5" t="s">
        <v>26</v>
      </c>
      <c r="R3294" s="5" t="s">
        <v>57</v>
      </c>
      <c r="S3294" s="5" t="s">
        <v>47</v>
      </c>
      <c r="T3294" s="5" t="s">
        <v>26</v>
      </c>
      <c r="U3294" s="5" t="s">
        <v>26</v>
      </c>
    </row>
    <row r="3295" hidden="1">
      <c r="A3295" s="15" t="str">
        <f t="shared" si="554"/>
        <v>W31:0b</v>
      </c>
      <c r="B3295" s="15" t="s">
        <v>1352</v>
      </c>
      <c r="C3295" s="15">
        <v>3.0</v>
      </c>
      <c r="D3295" s="15">
        <v>1.0</v>
      </c>
      <c r="E3295" s="15">
        <v>0.0</v>
      </c>
      <c r="F3295" s="8" t="s">
        <v>7</v>
      </c>
      <c r="G3295" s="8" t="s">
        <v>24</v>
      </c>
      <c r="H3295" t="s">
        <v>316</v>
      </c>
      <c r="I3295" t="s">
        <v>326</v>
      </c>
      <c r="J3295" s="16">
        <v>2.0</v>
      </c>
      <c r="K3295" s="21">
        <v>47.0</v>
      </c>
      <c r="L3295" s="21">
        <v>6.0</v>
      </c>
      <c r="M3295" s="21">
        <v>27.0</v>
      </c>
      <c r="N3295" s="18">
        <v>0.19</v>
      </c>
      <c r="O3295" s="13" t="s">
        <v>325</v>
      </c>
      <c r="P3295" s="5" t="s">
        <v>57</v>
      </c>
      <c r="Q3295" s="5" t="s">
        <v>26</v>
      </c>
      <c r="R3295" s="5" t="s">
        <v>276</v>
      </c>
      <c r="S3295" s="5" t="s">
        <v>47</v>
      </c>
      <c r="T3295" s="5" t="s">
        <v>26</v>
      </c>
      <c r="U3295" s="5" t="s">
        <v>26</v>
      </c>
    </row>
    <row r="3296" hidden="1">
      <c r="A3296" s="15" t="str">
        <f t="shared" si="554"/>
        <v>W31:0c</v>
      </c>
      <c r="B3296" s="15" t="s">
        <v>1352</v>
      </c>
      <c r="C3296" s="15">
        <v>3.0</v>
      </c>
      <c r="D3296" s="15">
        <v>1.0</v>
      </c>
      <c r="E3296" s="15">
        <v>0.0</v>
      </c>
      <c r="F3296" s="8" t="s">
        <v>8</v>
      </c>
      <c r="G3296" s="8" t="s">
        <v>22</v>
      </c>
      <c r="H3296" t="s">
        <v>90</v>
      </c>
      <c r="I3296" t="s">
        <v>693</v>
      </c>
      <c r="J3296" s="16">
        <v>9.0</v>
      </c>
      <c r="K3296" s="21">
        <v>-181.0</v>
      </c>
      <c r="L3296" s="21">
        <v>-216.0</v>
      </c>
      <c r="M3296" s="21">
        <v>-198.0</v>
      </c>
      <c r="N3296" s="18" t="s">
        <v>26</v>
      </c>
      <c r="O3296" s="13" t="s">
        <v>329</v>
      </c>
      <c r="P3296" s="5" t="s">
        <v>276</v>
      </c>
      <c r="Q3296" s="5" t="s">
        <v>57</v>
      </c>
      <c r="R3296" s="5" t="s">
        <v>57</v>
      </c>
      <c r="S3296" s="5" t="s">
        <v>37</v>
      </c>
      <c r="T3296" s="5" t="s">
        <v>37</v>
      </c>
      <c r="U3296" s="5" t="s">
        <v>26</v>
      </c>
    </row>
    <row r="3297" hidden="1">
      <c r="A3297" s="15" t="str">
        <f t="shared" ref="A3297:A3298" si="555">if(OR(G3297="Secondary Relay",G3297="Prime Relay",G3297="Citadel Class Relay"),F3297,join("",if(B3297="East Rim","E",if(B3297="South Rim","S",if(B3297="West Rim","W","N"))),C3297,D3297,":",E3297,if(F3297="S","",F3297)))</f>
        <v>W31:0</v>
      </c>
      <c r="B3297" s="15" t="s">
        <v>1352</v>
      </c>
      <c r="C3297" s="15">
        <v>3.0</v>
      </c>
      <c r="D3297" s="15">
        <v>1.0</v>
      </c>
      <c r="E3297" s="15">
        <v>0.0</v>
      </c>
      <c r="F3297" s="8" t="s">
        <v>302</v>
      </c>
      <c r="G3297" s="8" t="s">
        <v>303</v>
      </c>
      <c r="H3297" t="s">
        <v>278</v>
      </c>
      <c r="I3297" s="42" t="s">
        <v>687</v>
      </c>
      <c r="J3297" s="16"/>
      <c r="K3297" s="21"/>
      <c r="L3297" s="21"/>
      <c r="M3297" s="21"/>
      <c r="N3297" s="18"/>
      <c r="O3297" s="13"/>
      <c r="P3297" s="5" t="s">
        <v>276</v>
      </c>
      <c r="Q3297" s="5" t="s">
        <v>276</v>
      </c>
      <c r="R3297" s="5" t="s">
        <v>311</v>
      </c>
      <c r="S3297" s="5" t="s">
        <v>57</v>
      </c>
      <c r="T3297" s="5" t="s">
        <v>26</v>
      </c>
      <c r="U3297" s="5" t="s">
        <v>26</v>
      </c>
    </row>
    <row r="3298" hidden="1">
      <c r="A3298" s="15" t="str">
        <f t="shared" si="555"/>
        <v>W31 Secondary Relay</v>
      </c>
      <c r="B3298" s="15" t="s">
        <v>1352</v>
      </c>
      <c r="C3298" s="15">
        <v>3.0</v>
      </c>
      <c r="D3298" s="15">
        <v>1.0</v>
      </c>
      <c r="E3298" s="15">
        <v>0.0</v>
      </c>
      <c r="F3298" s="8" t="s">
        <v>1467</v>
      </c>
      <c r="G3298" s="8" t="s">
        <v>300</v>
      </c>
      <c r="J3298" s="16"/>
      <c r="K3298" s="21"/>
      <c r="L3298" s="21"/>
      <c r="M3298" s="21"/>
      <c r="N3298" s="18"/>
      <c r="O3298" s="13"/>
      <c r="P3298" s="15"/>
      <c r="Q3298" s="15"/>
      <c r="R3298" s="15"/>
      <c r="S3298" s="15"/>
      <c r="T3298" s="15"/>
      <c r="U3298" s="15"/>
    </row>
    <row r="3299" hidden="1">
      <c r="A3299" s="15" t="str">
        <f t="shared" ref="A3299:A3304" si="556">if(OR(G3299="Secondary Relay",G3299="Prime Relay"),F3299,join("",if(B3299="East Rim","E",if(B3299="South Rim","S",if(B3299="West Rim","W","N"))),C3299,D3299,":",E3299,if(F3299="S","",F3299)))</f>
        <v>W31:1a</v>
      </c>
      <c r="B3299" s="15" t="s">
        <v>1352</v>
      </c>
      <c r="C3299" s="15">
        <v>3.0</v>
      </c>
      <c r="D3299" s="15">
        <v>1.0</v>
      </c>
      <c r="E3299" s="15">
        <v>1.0</v>
      </c>
      <c r="F3299" s="8" t="s">
        <v>6</v>
      </c>
      <c r="G3299" s="8" t="s">
        <v>23</v>
      </c>
      <c r="H3299" t="s">
        <v>93</v>
      </c>
      <c r="I3299" t="s">
        <v>292</v>
      </c>
      <c r="J3299" s="16">
        <v>0.0</v>
      </c>
      <c r="K3299" s="21">
        <v>45.0</v>
      </c>
      <c r="L3299" s="21">
        <v>-42.0</v>
      </c>
      <c r="M3299" s="21">
        <v>3.0</v>
      </c>
      <c r="N3299" s="18" t="s">
        <v>26</v>
      </c>
      <c r="O3299" s="13" t="s">
        <v>415</v>
      </c>
      <c r="P3299" s="5" t="s">
        <v>57</v>
      </c>
      <c r="Q3299" s="5" t="s">
        <v>276</v>
      </c>
      <c r="R3299" s="5" t="s">
        <v>47</v>
      </c>
      <c r="S3299" s="5" t="s">
        <v>311</v>
      </c>
      <c r="T3299" s="5" t="s">
        <v>311</v>
      </c>
      <c r="U3299" s="5" t="s">
        <v>26</v>
      </c>
    </row>
    <row r="3300" hidden="1">
      <c r="A3300" s="15" t="str">
        <f t="shared" si="556"/>
        <v>W31:1b</v>
      </c>
      <c r="B3300" s="15" t="s">
        <v>1352</v>
      </c>
      <c r="C3300" s="15">
        <v>3.0</v>
      </c>
      <c r="D3300" s="15">
        <v>1.0</v>
      </c>
      <c r="E3300" s="15">
        <v>1.0</v>
      </c>
      <c r="F3300" s="8" t="s">
        <v>7</v>
      </c>
      <c r="G3300" s="8" t="s">
        <v>24</v>
      </c>
      <c r="H3300" t="s">
        <v>317</v>
      </c>
      <c r="I3300" t="s">
        <v>353</v>
      </c>
      <c r="J3300" s="16">
        <v>1.0</v>
      </c>
      <c r="K3300" s="21">
        <v>10.0</v>
      </c>
      <c r="L3300" s="21">
        <v>3.0</v>
      </c>
      <c r="M3300" s="21">
        <v>7.0</v>
      </c>
      <c r="N3300" s="18">
        <v>0.39</v>
      </c>
      <c r="O3300" s="13" t="s">
        <v>293</v>
      </c>
      <c r="P3300" s="5" t="s">
        <v>47</v>
      </c>
      <c r="Q3300" s="5" t="s">
        <v>276</v>
      </c>
      <c r="R3300" s="5" t="s">
        <v>57</v>
      </c>
      <c r="S3300" s="5" t="s">
        <v>57</v>
      </c>
      <c r="T3300" s="5" t="s">
        <v>26</v>
      </c>
      <c r="U3300" s="5" t="s">
        <v>26</v>
      </c>
    </row>
    <row r="3301" hidden="1">
      <c r="A3301" s="15" t="str">
        <f t="shared" si="556"/>
        <v>W31:1c</v>
      </c>
      <c r="B3301" s="15" t="s">
        <v>1352</v>
      </c>
      <c r="C3301" s="15">
        <v>3.0</v>
      </c>
      <c r="D3301" s="15">
        <v>1.0</v>
      </c>
      <c r="E3301" s="15">
        <v>1.0</v>
      </c>
      <c r="F3301" s="8" t="s">
        <v>8</v>
      </c>
      <c r="G3301" s="8" t="s">
        <v>22</v>
      </c>
      <c r="H3301" t="s">
        <v>90</v>
      </c>
      <c r="I3301" t="s">
        <v>681</v>
      </c>
      <c r="J3301" s="16">
        <v>13.0</v>
      </c>
      <c r="K3301" s="21">
        <v>-82.0</v>
      </c>
      <c r="L3301" s="21">
        <v>-88.0</v>
      </c>
      <c r="M3301" s="21">
        <v>-84.0</v>
      </c>
      <c r="N3301" s="18" t="s">
        <v>26</v>
      </c>
      <c r="O3301" s="13" t="s">
        <v>415</v>
      </c>
      <c r="P3301" s="5" t="s">
        <v>57</v>
      </c>
      <c r="Q3301" s="5" t="s">
        <v>276</v>
      </c>
      <c r="R3301" s="5" t="s">
        <v>276</v>
      </c>
      <c r="S3301" s="5" t="s">
        <v>47</v>
      </c>
      <c r="T3301" s="5" t="s">
        <v>26</v>
      </c>
      <c r="U3301" s="5" t="s">
        <v>26</v>
      </c>
    </row>
    <row r="3302" hidden="1">
      <c r="A3302" s="15" t="str">
        <f t="shared" si="556"/>
        <v>W31:1d</v>
      </c>
      <c r="B3302" s="15" t="s">
        <v>1352</v>
      </c>
      <c r="C3302" s="15">
        <v>3.0</v>
      </c>
      <c r="D3302" s="15">
        <v>1.0</v>
      </c>
      <c r="E3302" s="15">
        <v>1.0</v>
      </c>
      <c r="F3302" s="8" t="s">
        <v>9</v>
      </c>
      <c r="G3302" s="8" t="s">
        <v>23</v>
      </c>
      <c r="H3302" t="s">
        <v>92</v>
      </c>
      <c r="I3302" t="s">
        <v>493</v>
      </c>
      <c r="J3302" s="16">
        <v>2.0</v>
      </c>
      <c r="K3302" s="21">
        <v>-120.0</v>
      </c>
      <c r="L3302" s="21">
        <v>-184.0</v>
      </c>
      <c r="M3302" s="21">
        <v>-151.0</v>
      </c>
      <c r="N3302" s="18" t="s">
        <v>281</v>
      </c>
      <c r="O3302" s="13" t="s">
        <v>391</v>
      </c>
      <c r="P3302" s="5" t="s">
        <v>47</v>
      </c>
      <c r="Q3302" s="5" t="s">
        <v>57</v>
      </c>
      <c r="R3302" s="5" t="s">
        <v>276</v>
      </c>
      <c r="S3302" s="5" t="s">
        <v>47</v>
      </c>
      <c r="T3302" s="5" t="s">
        <v>26</v>
      </c>
      <c r="U3302" s="5" t="s">
        <v>26</v>
      </c>
    </row>
    <row r="3303" hidden="1">
      <c r="A3303" s="15" t="str">
        <f t="shared" si="556"/>
        <v>W31:1e</v>
      </c>
      <c r="B3303" s="15" t="s">
        <v>1352</v>
      </c>
      <c r="C3303" s="15">
        <v>3.0</v>
      </c>
      <c r="D3303" s="15">
        <v>1.0</v>
      </c>
      <c r="E3303" s="15">
        <v>1.0</v>
      </c>
      <c r="F3303" s="8" t="s">
        <v>10</v>
      </c>
      <c r="G3303" s="8" t="s">
        <v>22</v>
      </c>
      <c r="H3303" t="s">
        <v>92</v>
      </c>
      <c r="I3303" t="s">
        <v>355</v>
      </c>
      <c r="J3303" s="16">
        <v>1.0</v>
      </c>
      <c r="K3303" s="21">
        <v>-216.0</v>
      </c>
      <c r="L3303" s="21">
        <v>-231.0</v>
      </c>
      <c r="M3303" s="21">
        <v>-222.0</v>
      </c>
      <c r="N3303" s="18" t="s">
        <v>26</v>
      </c>
      <c r="O3303" s="13" t="s">
        <v>354</v>
      </c>
      <c r="P3303" s="5" t="s">
        <v>311</v>
      </c>
      <c r="Q3303" s="5" t="s">
        <v>57</v>
      </c>
      <c r="R3303" s="5" t="s">
        <v>276</v>
      </c>
      <c r="S3303" s="5" t="s">
        <v>26</v>
      </c>
      <c r="T3303" s="5" t="s">
        <v>26</v>
      </c>
      <c r="U3303" s="5" t="s">
        <v>26</v>
      </c>
    </row>
    <row r="3304" hidden="1">
      <c r="A3304" s="15" t="str">
        <f t="shared" si="556"/>
        <v>W31:1f</v>
      </c>
      <c r="B3304" s="15" t="s">
        <v>1352</v>
      </c>
      <c r="C3304" s="15">
        <v>3.0</v>
      </c>
      <c r="D3304" s="15">
        <v>1.0</v>
      </c>
      <c r="E3304" s="15">
        <v>1.0</v>
      </c>
      <c r="F3304" s="8" t="s">
        <v>11</v>
      </c>
      <c r="G3304" s="8" t="s">
        <v>22</v>
      </c>
      <c r="H3304" t="s">
        <v>91</v>
      </c>
      <c r="I3304" t="s">
        <v>1468</v>
      </c>
      <c r="J3304" s="16">
        <v>6.0</v>
      </c>
      <c r="K3304" s="21">
        <v>-218.0</v>
      </c>
      <c r="L3304" s="21">
        <v>-244.0</v>
      </c>
      <c r="M3304" s="21">
        <v>-229.0</v>
      </c>
      <c r="N3304" s="18" t="s">
        <v>26</v>
      </c>
      <c r="O3304" s="13" t="s">
        <v>419</v>
      </c>
      <c r="P3304" s="5" t="s">
        <v>57</v>
      </c>
      <c r="Q3304" s="5" t="s">
        <v>37</v>
      </c>
      <c r="R3304" s="5" t="s">
        <v>276</v>
      </c>
      <c r="S3304" s="5" t="s">
        <v>26</v>
      </c>
      <c r="T3304" s="5" t="s">
        <v>47</v>
      </c>
      <c r="U3304" s="5" t="s">
        <v>26</v>
      </c>
    </row>
    <row r="3305" hidden="1">
      <c r="A3305" s="15" t="str">
        <f t="shared" ref="A3305:A3306" si="557">if(OR(G3305="Secondary Relay",G3305="Prime Relay",G3305="Citadel Class Relay"),F3305,join("",if(B3305="East Rim","E",if(B3305="South Rim","S",if(B3305="West Rim","W","N"))),C3305,D3305,":",E3305,if(F3305="S","",F3305)))</f>
        <v>W31:1</v>
      </c>
      <c r="B3305" s="15" t="s">
        <v>1352</v>
      </c>
      <c r="C3305" s="15">
        <v>3.0</v>
      </c>
      <c r="D3305" s="15">
        <v>1.0</v>
      </c>
      <c r="E3305" s="15">
        <v>1.0</v>
      </c>
      <c r="F3305" s="8" t="s">
        <v>302</v>
      </c>
      <c r="G3305" s="8" t="s">
        <v>303</v>
      </c>
      <c r="H3305" t="s">
        <v>554</v>
      </c>
      <c r="I3305" s="42" t="s">
        <v>1469</v>
      </c>
      <c r="J3305" s="16"/>
      <c r="K3305" s="21"/>
      <c r="L3305" s="21"/>
      <c r="M3305" s="21"/>
      <c r="N3305" s="18"/>
      <c r="O3305" s="13"/>
      <c r="P3305" s="5" t="s">
        <v>57</v>
      </c>
      <c r="Q3305" s="5" t="s">
        <v>57</v>
      </c>
      <c r="R3305" s="5" t="s">
        <v>57</v>
      </c>
      <c r="S3305" s="5" t="s">
        <v>37</v>
      </c>
      <c r="T3305" s="5" t="s">
        <v>47</v>
      </c>
      <c r="U3305" s="5" t="s">
        <v>26</v>
      </c>
    </row>
    <row r="3306" hidden="1">
      <c r="A3306" s="15" t="str">
        <f t="shared" si="557"/>
        <v>W31-W10 Primary Relay</v>
      </c>
      <c r="B3306" s="15" t="s">
        <v>1352</v>
      </c>
      <c r="C3306" s="15">
        <v>3.0</v>
      </c>
      <c r="D3306" s="15">
        <v>1.0</v>
      </c>
      <c r="E3306" s="15">
        <v>1.0</v>
      </c>
      <c r="F3306" s="8" t="s">
        <v>1470</v>
      </c>
      <c r="G3306" s="8" t="s">
        <v>219</v>
      </c>
      <c r="I3306" s="42"/>
      <c r="J3306" s="16"/>
      <c r="K3306" s="21"/>
      <c r="L3306" s="21"/>
      <c r="M3306" s="21"/>
      <c r="N3306" s="18"/>
      <c r="O3306" s="13"/>
      <c r="P3306" s="5"/>
      <c r="Q3306" s="5"/>
      <c r="R3306" s="5"/>
      <c r="S3306" s="5"/>
      <c r="T3306" s="5"/>
      <c r="U3306" s="5"/>
    </row>
    <row r="3307" hidden="1">
      <c r="A3307" s="15" t="str">
        <f>if(OR(G3307="Secondary Relay",G3307="Prime Relay"),F3307,join("",if(B3307="East Rim","E",if(B3307="South Rim","S",if(B3307="West Rim","W","N"))),C3307,D3307,":",E3307,if(F3307="S","",F3307)))</f>
        <v>W31:2a</v>
      </c>
      <c r="B3307" s="15" t="s">
        <v>1352</v>
      </c>
      <c r="C3307" s="15">
        <v>3.0</v>
      </c>
      <c r="D3307" s="15">
        <v>1.0</v>
      </c>
      <c r="E3307" s="15">
        <v>2.0</v>
      </c>
      <c r="F3307" s="8" t="s">
        <v>6</v>
      </c>
      <c r="G3307" s="8" t="s">
        <v>23</v>
      </c>
      <c r="H3307" t="s">
        <v>92</v>
      </c>
      <c r="I3307" t="s">
        <v>279</v>
      </c>
      <c r="J3307" s="16">
        <v>1.0</v>
      </c>
      <c r="K3307" s="21">
        <v>-146.0</v>
      </c>
      <c r="L3307" s="21">
        <v>-150.0</v>
      </c>
      <c r="M3307" s="21">
        <v>-146.0</v>
      </c>
      <c r="N3307" s="18" t="s">
        <v>281</v>
      </c>
      <c r="O3307" s="13" t="s">
        <v>1471</v>
      </c>
      <c r="P3307" s="5" t="s">
        <v>57</v>
      </c>
      <c r="Q3307" s="5" t="s">
        <v>57</v>
      </c>
      <c r="R3307" s="5" t="s">
        <v>57</v>
      </c>
      <c r="S3307" s="5" t="s">
        <v>276</v>
      </c>
      <c r="T3307" s="5" t="s">
        <v>26</v>
      </c>
      <c r="U3307" s="5" t="s">
        <v>26</v>
      </c>
    </row>
    <row r="3308" hidden="1">
      <c r="A3308" s="15" t="str">
        <f>if(OR(G3308="Secondary Relay",G3308="Prime Relay",G3308="Citadel Class Relay"),F3308,join("",if(B3308="East Rim","E",if(B3308="South Rim","S",if(B3308="West Rim","W","N"))),C3308,D3308,":",E3308,if(F3308="S","",F3308)))</f>
        <v>W31:2</v>
      </c>
      <c r="B3308" s="15" t="s">
        <v>1352</v>
      </c>
      <c r="C3308" s="15">
        <v>3.0</v>
      </c>
      <c r="D3308" s="15">
        <v>1.0</v>
      </c>
      <c r="E3308" s="15">
        <v>2.0</v>
      </c>
      <c r="F3308" s="8" t="s">
        <v>302</v>
      </c>
      <c r="G3308" s="8" t="s">
        <v>303</v>
      </c>
      <c r="H3308" t="s">
        <v>443</v>
      </c>
      <c r="I3308" s="42" t="s">
        <v>637</v>
      </c>
      <c r="J3308" s="16"/>
      <c r="K3308" s="21"/>
      <c r="L3308" s="21"/>
      <c r="M3308" s="21"/>
      <c r="N3308" s="18"/>
      <c r="O3308" s="13"/>
      <c r="P3308" s="5" t="s">
        <v>57</v>
      </c>
      <c r="Q3308" s="5" t="s">
        <v>311</v>
      </c>
      <c r="R3308" s="5" t="s">
        <v>57</v>
      </c>
      <c r="S3308" s="5" t="s">
        <v>26</v>
      </c>
      <c r="T3308" s="5" t="s">
        <v>26</v>
      </c>
      <c r="U3308" s="5" t="s">
        <v>26</v>
      </c>
    </row>
    <row r="3309" hidden="1">
      <c r="A3309" s="15" t="str">
        <f t="shared" ref="A3309:A3312" si="558">if(OR(G3309="Secondary Relay",G3309="Prime Relay"),F3309,join("",if(B3309="East Rim","E",if(B3309="South Rim","S",if(B3309="West Rim","W","N"))),C3309,D3309,":",E3309,if(F3309="S","",F3309)))</f>
        <v>W32:0a</v>
      </c>
      <c r="B3309" s="15" t="s">
        <v>1352</v>
      </c>
      <c r="C3309" s="15">
        <v>3.0</v>
      </c>
      <c r="D3309" s="15">
        <v>2.0</v>
      </c>
      <c r="E3309" s="15">
        <v>0.0</v>
      </c>
      <c r="F3309" s="8" t="s">
        <v>6</v>
      </c>
      <c r="G3309" s="8" t="s">
        <v>23</v>
      </c>
      <c r="H3309" t="s">
        <v>278</v>
      </c>
      <c r="I3309" t="s">
        <v>683</v>
      </c>
      <c r="J3309" s="16">
        <v>0.0</v>
      </c>
      <c r="K3309" s="21">
        <v>361.0</v>
      </c>
      <c r="L3309" s="21">
        <v>320.0</v>
      </c>
      <c r="M3309" s="21">
        <v>339.0</v>
      </c>
      <c r="N3309" s="18" t="s">
        <v>26</v>
      </c>
      <c r="O3309" s="13" t="s">
        <v>323</v>
      </c>
      <c r="P3309" s="5" t="s">
        <v>37</v>
      </c>
      <c r="Q3309" s="5" t="s">
        <v>47</v>
      </c>
      <c r="R3309" s="5" t="s">
        <v>57</v>
      </c>
      <c r="S3309" s="5" t="s">
        <v>37</v>
      </c>
      <c r="T3309" s="5" t="s">
        <v>26</v>
      </c>
      <c r="U3309" s="5" t="s">
        <v>47</v>
      </c>
    </row>
    <row r="3310" hidden="1">
      <c r="A3310" s="15" t="str">
        <f t="shared" si="558"/>
        <v>W32:0b</v>
      </c>
      <c r="B3310" s="15" t="s">
        <v>1352</v>
      </c>
      <c r="C3310" s="15">
        <v>3.0</v>
      </c>
      <c r="D3310" s="15">
        <v>2.0</v>
      </c>
      <c r="E3310" s="15">
        <v>0.0</v>
      </c>
      <c r="F3310" s="8" t="s">
        <v>7</v>
      </c>
      <c r="G3310" s="8" t="s">
        <v>23</v>
      </c>
      <c r="H3310" t="s">
        <v>93</v>
      </c>
      <c r="I3310" t="s">
        <v>736</v>
      </c>
      <c r="J3310" s="16">
        <v>0.0</v>
      </c>
      <c r="K3310" s="21">
        <v>215.0</v>
      </c>
      <c r="L3310" s="21">
        <v>-252.0</v>
      </c>
      <c r="M3310" s="21">
        <v>-19.0</v>
      </c>
      <c r="N3310" s="18" t="s">
        <v>26</v>
      </c>
      <c r="O3310" s="13" t="s">
        <v>1192</v>
      </c>
      <c r="P3310" s="5" t="s">
        <v>57</v>
      </c>
      <c r="Q3310" s="5" t="s">
        <v>276</v>
      </c>
      <c r="R3310" s="5" t="s">
        <v>311</v>
      </c>
      <c r="S3310" s="5" t="s">
        <v>26</v>
      </c>
      <c r="T3310" s="5" t="s">
        <v>26</v>
      </c>
      <c r="U3310" s="5" t="s">
        <v>26</v>
      </c>
    </row>
    <row r="3311" hidden="1">
      <c r="A3311" s="15" t="str">
        <f t="shared" si="558"/>
        <v>W32:0c</v>
      </c>
      <c r="B3311" s="15" t="s">
        <v>1352</v>
      </c>
      <c r="C3311" s="15">
        <v>3.0</v>
      </c>
      <c r="D3311" s="15">
        <v>2.0</v>
      </c>
      <c r="E3311" s="15">
        <v>0.0</v>
      </c>
      <c r="F3311" s="8" t="s">
        <v>8</v>
      </c>
      <c r="G3311" s="8" t="s">
        <v>22</v>
      </c>
      <c r="H3311" t="s">
        <v>93</v>
      </c>
      <c r="I3311" t="s">
        <v>1147</v>
      </c>
      <c r="J3311" s="16">
        <v>8.0</v>
      </c>
      <c r="K3311" s="21">
        <v>-50.0</v>
      </c>
      <c r="L3311" s="21">
        <v>-73.0</v>
      </c>
      <c r="M3311" s="21">
        <v>-63.0</v>
      </c>
      <c r="N3311" s="18" t="s">
        <v>26</v>
      </c>
      <c r="O3311" s="13" t="s">
        <v>417</v>
      </c>
      <c r="P3311" s="5" t="s">
        <v>57</v>
      </c>
      <c r="Q3311" s="5" t="s">
        <v>276</v>
      </c>
      <c r="R3311" s="5" t="s">
        <v>311</v>
      </c>
      <c r="S3311" s="5" t="s">
        <v>26</v>
      </c>
      <c r="T3311" s="5" t="s">
        <v>37</v>
      </c>
      <c r="U3311" s="5" t="s">
        <v>26</v>
      </c>
    </row>
    <row r="3312" hidden="1">
      <c r="A3312" s="15" t="str">
        <f t="shared" si="558"/>
        <v>W32:0d</v>
      </c>
      <c r="B3312" s="15" t="s">
        <v>1352</v>
      </c>
      <c r="C3312" s="15">
        <v>3.0</v>
      </c>
      <c r="D3312" s="15">
        <v>2.0</v>
      </c>
      <c r="E3312" s="15">
        <v>0.0</v>
      </c>
      <c r="F3312" s="8" t="s">
        <v>9</v>
      </c>
      <c r="G3312" s="8" t="s">
        <v>22</v>
      </c>
      <c r="H3312" t="s">
        <v>87</v>
      </c>
      <c r="I3312" t="s">
        <v>502</v>
      </c>
      <c r="J3312" s="16">
        <v>9.0</v>
      </c>
      <c r="K3312" s="21">
        <v>-139.0</v>
      </c>
      <c r="L3312" s="21">
        <v>-159.0</v>
      </c>
      <c r="M3312" s="21">
        <v>-149.0</v>
      </c>
      <c r="N3312" s="18" t="s">
        <v>26</v>
      </c>
      <c r="O3312" s="13" t="s">
        <v>323</v>
      </c>
      <c r="P3312" s="5" t="s">
        <v>47</v>
      </c>
      <c r="Q3312" s="5" t="s">
        <v>311</v>
      </c>
      <c r="R3312" s="5" t="s">
        <v>276</v>
      </c>
      <c r="S3312" s="5" t="s">
        <v>47</v>
      </c>
      <c r="T3312" s="5" t="s">
        <v>26</v>
      </c>
      <c r="U3312" s="5" t="s">
        <v>47</v>
      </c>
    </row>
    <row r="3313" hidden="1">
      <c r="A3313" s="15" t="str">
        <f t="shared" ref="A3313:A3314" si="559">if(OR(G3313="Secondary Relay",G3313="Prime Relay",G3313="Citadel Class Relay"),F3313,join("",if(B3313="East Rim","E",if(B3313="South Rim","S",if(B3313="West Rim","W","N"))),C3313,D3313,":",E3313,if(F3313="S","",F3313)))</f>
        <v>W32:0</v>
      </c>
      <c r="B3313" s="15" t="s">
        <v>1352</v>
      </c>
      <c r="C3313" s="15">
        <v>3.0</v>
      </c>
      <c r="D3313" s="15">
        <v>2.0</v>
      </c>
      <c r="E3313" s="15">
        <v>0.0</v>
      </c>
      <c r="F3313" s="8" t="s">
        <v>302</v>
      </c>
      <c r="G3313" s="8" t="s">
        <v>303</v>
      </c>
      <c r="H3313" t="s">
        <v>285</v>
      </c>
      <c r="I3313" s="42" t="s">
        <v>1472</v>
      </c>
      <c r="J3313" s="16"/>
      <c r="K3313" s="21"/>
      <c r="L3313" s="21"/>
      <c r="M3313" s="21"/>
      <c r="N3313" s="18"/>
      <c r="O3313" s="13"/>
      <c r="P3313" s="5" t="s">
        <v>276</v>
      </c>
      <c r="Q3313" s="5" t="s">
        <v>57</v>
      </c>
      <c r="R3313" s="5" t="s">
        <v>57</v>
      </c>
      <c r="S3313" s="5" t="s">
        <v>26</v>
      </c>
      <c r="T3313" s="5" t="s">
        <v>26</v>
      </c>
      <c r="U3313" s="5" t="s">
        <v>26</v>
      </c>
    </row>
    <row r="3314" hidden="1">
      <c r="A3314" s="15" t="str">
        <f t="shared" si="559"/>
        <v>W32 Secondary Relay</v>
      </c>
      <c r="B3314" s="15" t="s">
        <v>1352</v>
      </c>
      <c r="C3314" s="15">
        <v>3.0</v>
      </c>
      <c r="D3314" s="15">
        <v>2.0</v>
      </c>
      <c r="E3314" s="15">
        <v>0.0</v>
      </c>
      <c r="F3314" s="8" t="s">
        <v>1473</v>
      </c>
      <c r="G3314" s="8" t="s">
        <v>300</v>
      </c>
      <c r="J3314" s="16"/>
      <c r="K3314" s="21"/>
      <c r="L3314" s="21"/>
      <c r="M3314" s="21"/>
      <c r="N3314" s="18"/>
      <c r="O3314" s="13"/>
      <c r="P3314" s="15"/>
      <c r="Q3314" s="15"/>
      <c r="R3314" s="15"/>
      <c r="S3314" s="15"/>
      <c r="T3314" s="15"/>
      <c r="U3314" s="15"/>
    </row>
    <row r="3315" hidden="1">
      <c r="A3315" s="15" t="str">
        <f t="shared" ref="A3315:A3322" si="560">if(OR(G3315="Secondary Relay",G3315="Prime Relay"),F3315,join("",if(B3315="East Rim","E",if(B3315="South Rim","S",if(B3315="West Rim","W","N"))),C3315,D3315,":",E3315,if(F3315="S","",F3315)))</f>
        <v>W32:1a</v>
      </c>
      <c r="B3315" s="15" t="s">
        <v>1352</v>
      </c>
      <c r="C3315" s="15">
        <v>3.0</v>
      </c>
      <c r="D3315" s="15">
        <v>2.0</v>
      </c>
      <c r="E3315" s="15">
        <v>1.0</v>
      </c>
      <c r="F3315" s="8" t="s">
        <v>6</v>
      </c>
      <c r="G3315" s="8" t="s">
        <v>23</v>
      </c>
      <c r="H3315" t="s">
        <v>291</v>
      </c>
      <c r="I3315" t="s">
        <v>587</v>
      </c>
      <c r="J3315" s="16">
        <v>0.0</v>
      </c>
      <c r="K3315" s="21">
        <v>915.0</v>
      </c>
      <c r="L3315" s="21">
        <v>81.0</v>
      </c>
      <c r="M3315" s="21">
        <v>496.0</v>
      </c>
      <c r="N3315" s="18" t="s">
        <v>26</v>
      </c>
      <c r="O3315" s="13" t="s">
        <v>329</v>
      </c>
      <c r="P3315" s="5" t="s">
        <v>47</v>
      </c>
      <c r="Q3315" s="5" t="s">
        <v>57</v>
      </c>
      <c r="R3315" s="5" t="s">
        <v>57</v>
      </c>
      <c r="S3315" s="5" t="s">
        <v>26</v>
      </c>
      <c r="T3315" s="5" t="s">
        <v>26</v>
      </c>
      <c r="U3315" s="5" t="s">
        <v>26</v>
      </c>
    </row>
    <row r="3316" hidden="1">
      <c r="A3316" s="15" t="str">
        <f t="shared" si="560"/>
        <v>W32:1b</v>
      </c>
      <c r="B3316" s="15" t="s">
        <v>1352</v>
      </c>
      <c r="C3316" s="15">
        <v>3.0</v>
      </c>
      <c r="D3316" s="15">
        <v>2.0</v>
      </c>
      <c r="E3316" s="15">
        <v>1.0</v>
      </c>
      <c r="F3316" s="8" t="s">
        <v>7</v>
      </c>
      <c r="G3316" s="8" t="s">
        <v>23</v>
      </c>
      <c r="H3316" t="s">
        <v>278</v>
      </c>
      <c r="I3316" t="s">
        <v>619</v>
      </c>
      <c r="J3316" s="16">
        <v>2.0</v>
      </c>
      <c r="K3316" s="21">
        <v>258.0</v>
      </c>
      <c r="L3316" s="21">
        <v>230.0</v>
      </c>
      <c r="M3316" s="21">
        <v>242.0</v>
      </c>
      <c r="N3316" s="18" t="s">
        <v>26</v>
      </c>
      <c r="O3316" s="13" t="s">
        <v>408</v>
      </c>
      <c r="P3316" s="5" t="s">
        <v>57</v>
      </c>
      <c r="Q3316" s="5" t="s">
        <v>276</v>
      </c>
      <c r="R3316" s="5" t="s">
        <v>57</v>
      </c>
      <c r="S3316" s="5" t="s">
        <v>47</v>
      </c>
      <c r="T3316" s="5" t="s">
        <v>26</v>
      </c>
      <c r="U3316" s="5" t="s">
        <v>26</v>
      </c>
    </row>
    <row r="3317" hidden="1">
      <c r="A3317" s="15" t="str">
        <f t="shared" si="560"/>
        <v>W32:1c</v>
      </c>
      <c r="B3317" s="15" t="s">
        <v>1352</v>
      </c>
      <c r="C3317" s="15">
        <v>3.0</v>
      </c>
      <c r="D3317" s="15">
        <v>2.0</v>
      </c>
      <c r="E3317" s="15">
        <v>1.0</v>
      </c>
      <c r="F3317" s="8" t="s">
        <v>8</v>
      </c>
      <c r="G3317" s="8" t="s">
        <v>24</v>
      </c>
      <c r="H3317" t="s">
        <v>305</v>
      </c>
      <c r="I3317" t="s">
        <v>1474</v>
      </c>
      <c r="J3317" s="16">
        <v>1.0</v>
      </c>
      <c r="K3317" s="21">
        <v>20.0</v>
      </c>
      <c r="L3317" s="21">
        <v>10.0</v>
      </c>
      <c r="M3317" s="21">
        <v>17.0</v>
      </c>
      <c r="N3317" s="18">
        <v>0.39</v>
      </c>
      <c r="O3317" s="13" t="s">
        <v>354</v>
      </c>
      <c r="P3317" s="5" t="s">
        <v>276</v>
      </c>
      <c r="Q3317" s="5" t="s">
        <v>57</v>
      </c>
      <c r="R3317" s="5" t="s">
        <v>276</v>
      </c>
      <c r="S3317" s="5" t="s">
        <v>57</v>
      </c>
      <c r="T3317" s="5" t="s">
        <v>26</v>
      </c>
      <c r="U3317" s="5" t="s">
        <v>26</v>
      </c>
    </row>
    <row r="3318" hidden="1">
      <c r="A3318" s="15" t="str">
        <f t="shared" si="560"/>
        <v>W32:1d</v>
      </c>
      <c r="B3318" s="15" t="s">
        <v>1352</v>
      </c>
      <c r="C3318" s="15">
        <v>3.0</v>
      </c>
      <c r="D3318" s="15">
        <v>2.0</v>
      </c>
      <c r="E3318" s="15">
        <v>1.0</v>
      </c>
      <c r="F3318" s="8" t="s">
        <v>9</v>
      </c>
      <c r="G3318" s="8" t="s">
        <v>24</v>
      </c>
      <c r="H3318" t="s">
        <v>87</v>
      </c>
      <c r="I3318" t="s">
        <v>471</v>
      </c>
      <c r="J3318" s="16">
        <v>1.0</v>
      </c>
      <c r="K3318" s="21">
        <v>14.0</v>
      </c>
      <c r="L3318" s="21">
        <v>3.0</v>
      </c>
      <c r="M3318" s="21">
        <v>10.0</v>
      </c>
      <c r="N3318" s="18">
        <v>0.72</v>
      </c>
      <c r="O3318" s="13" t="s">
        <v>354</v>
      </c>
      <c r="P3318" s="5" t="s">
        <v>57</v>
      </c>
      <c r="Q3318" s="5" t="s">
        <v>57</v>
      </c>
      <c r="R3318" s="5" t="s">
        <v>47</v>
      </c>
      <c r="S3318" s="5" t="s">
        <v>37</v>
      </c>
      <c r="T3318" s="5" t="s">
        <v>57</v>
      </c>
      <c r="U3318" s="5" t="s">
        <v>37</v>
      </c>
    </row>
    <row r="3319" hidden="1">
      <c r="A3319" s="15" t="str">
        <f t="shared" si="560"/>
        <v>W32:1e</v>
      </c>
      <c r="B3319" s="15" t="s">
        <v>1352</v>
      </c>
      <c r="C3319" s="15">
        <v>3.0</v>
      </c>
      <c r="D3319" s="15">
        <v>2.0</v>
      </c>
      <c r="E3319" s="15">
        <v>1.0</v>
      </c>
      <c r="F3319" s="8" t="s">
        <v>10</v>
      </c>
      <c r="G3319" s="8" t="s">
        <v>22</v>
      </c>
      <c r="H3319" t="s">
        <v>90</v>
      </c>
      <c r="I3319" t="s">
        <v>648</v>
      </c>
      <c r="J3319" s="16">
        <v>13.0</v>
      </c>
      <c r="K3319" s="21">
        <v>-143.0</v>
      </c>
      <c r="L3319" s="21">
        <v>-164.0</v>
      </c>
      <c r="M3319" s="21">
        <v>-153.0</v>
      </c>
      <c r="N3319" s="18" t="s">
        <v>26</v>
      </c>
      <c r="O3319" s="13" t="s">
        <v>419</v>
      </c>
      <c r="P3319" s="5" t="s">
        <v>311</v>
      </c>
      <c r="Q3319" s="5" t="s">
        <v>276</v>
      </c>
      <c r="R3319" s="5" t="s">
        <v>57</v>
      </c>
      <c r="S3319" s="5" t="s">
        <v>47</v>
      </c>
      <c r="T3319" s="5" t="s">
        <v>26</v>
      </c>
      <c r="U3319" s="5" t="s">
        <v>26</v>
      </c>
    </row>
    <row r="3320" hidden="1">
      <c r="A3320" s="15" t="str">
        <f t="shared" si="560"/>
        <v>W32:1f</v>
      </c>
      <c r="B3320" s="15" t="s">
        <v>1352</v>
      </c>
      <c r="C3320" s="15">
        <v>3.0</v>
      </c>
      <c r="D3320" s="15">
        <v>2.0</v>
      </c>
      <c r="E3320" s="15">
        <v>1.0</v>
      </c>
      <c r="F3320" s="8" t="s">
        <v>11</v>
      </c>
      <c r="G3320" s="8" t="s">
        <v>22</v>
      </c>
      <c r="H3320" t="s">
        <v>91</v>
      </c>
      <c r="I3320" t="s">
        <v>1165</v>
      </c>
      <c r="J3320" s="16">
        <v>13.0</v>
      </c>
      <c r="K3320" s="21">
        <v>-213.0</v>
      </c>
      <c r="L3320" s="21">
        <v>-234.0</v>
      </c>
      <c r="M3320" s="21">
        <v>-225.0</v>
      </c>
      <c r="N3320" s="18" t="s">
        <v>26</v>
      </c>
      <c r="O3320" s="13" t="s">
        <v>293</v>
      </c>
      <c r="P3320" s="5" t="s">
        <v>276</v>
      </c>
      <c r="Q3320" s="5" t="s">
        <v>26</v>
      </c>
      <c r="R3320" s="5" t="s">
        <v>47</v>
      </c>
      <c r="S3320" s="5" t="s">
        <v>47</v>
      </c>
      <c r="T3320" s="5" t="s">
        <v>37</v>
      </c>
      <c r="U3320" s="5" t="s">
        <v>26</v>
      </c>
    </row>
    <row r="3321" hidden="1">
      <c r="A3321" s="15" t="str">
        <f t="shared" si="560"/>
        <v>W32:1g</v>
      </c>
      <c r="B3321" s="15" t="s">
        <v>1352</v>
      </c>
      <c r="C3321" s="15">
        <v>3.0</v>
      </c>
      <c r="D3321" s="15">
        <v>2.0</v>
      </c>
      <c r="E3321" s="15">
        <v>1.0</v>
      </c>
      <c r="F3321" s="8" t="s">
        <v>12</v>
      </c>
      <c r="G3321" s="8" t="s">
        <v>22</v>
      </c>
      <c r="H3321" t="s">
        <v>90</v>
      </c>
      <c r="I3321" t="s">
        <v>464</v>
      </c>
      <c r="J3321" s="16">
        <v>12.0</v>
      </c>
      <c r="K3321" s="21">
        <v>-216.0</v>
      </c>
      <c r="L3321" s="21">
        <v>-258.0</v>
      </c>
      <c r="M3321" s="21">
        <v>-239.0</v>
      </c>
      <c r="N3321" s="18" t="s">
        <v>26</v>
      </c>
      <c r="O3321" s="13" t="s">
        <v>323</v>
      </c>
      <c r="P3321" s="5" t="s">
        <v>57</v>
      </c>
      <c r="Q3321" s="5" t="s">
        <v>276</v>
      </c>
      <c r="R3321" s="5" t="s">
        <v>57</v>
      </c>
      <c r="S3321" s="5" t="s">
        <v>26</v>
      </c>
      <c r="T3321" s="5" t="s">
        <v>26</v>
      </c>
      <c r="U3321" s="5" t="s">
        <v>26</v>
      </c>
    </row>
    <row r="3322" hidden="1">
      <c r="A3322" s="15" t="str">
        <f t="shared" si="560"/>
        <v>W32:1h</v>
      </c>
      <c r="B3322" s="15" t="s">
        <v>1352</v>
      </c>
      <c r="C3322" s="15">
        <v>3.0</v>
      </c>
      <c r="D3322" s="15">
        <v>2.0</v>
      </c>
      <c r="E3322" s="15">
        <v>1.0</v>
      </c>
      <c r="F3322" s="8" t="s">
        <v>13</v>
      </c>
      <c r="G3322" s="8" t="s">
        <v>22</v>
      </c>
      <c r="H3322" t="s">
        <v>90</v>
      </c>
      <c r="I3322" t="s">
        <v>559</v>
      </c>
      <c r="J3322" s="16">
        <v>1.0</v>
      </c>
      <c r="K3322" s="21">
        <v>-250.0</v>
      </c>
      <c r="L3322" s="21">
        <v>-253.0</v>
      </c>
      <c r="M3322" s="21">
        <v>-251.0</v>
      </c>
      <c r="N3322" s="18" t="s">
        <v>26</v>
      </c>
      <c r="O3322" s="13" t="s">
        <v>415</v>
      </c>
      <c r="P3322" s="5" t="s">
        <v>276</v>
      </c>
      <c r="Q3322" s="5" t="s">
        <v>276</v>
      </c>
      <c r="R3322" s="5" t="s">
        <v>57</v>
      </c>
      <c r="S3322" s="5" t="s">
        <v>57</v>
      </c>
      <c r="T3322" s="5" t="s">
        <v>26</v>
      </c>
      <c r="U3322" s="5" t="s">
        <v>37</v>
      </c>
    </row>
    <row r="3323" hidden="1">
      <c r="A3323" s="15" t="str">
        <f>if(OR(G3323="Secondary Relay",G3323="Prime Relay",G3323="Citadel Class Relay"),F3323,join("",if(B3323="East Rim","E",if(B3323="South Rim","S",if(B3323="West Rim","W","N"))),C3323,D3323,":",E3323,if(F3323="S","",F3323)))</f>
        <v>W32:1</v>
      </c>
      <c r="B3323" s="15" t="s">
        <v>1352</v>
      </c>
      <c r="C3323" s="15">
        <v>3.0</v>
      </c>
      <c r="D3323" s="15">
        <v>2.0</v>
      </c>
      <c r="E3323" s="15">
        <v>1.0</v>
      </c>
      <c r="F3323" s="8" t="s">
        <v>302</v>
      </c>
      <c r="G3323" s="8" t="s">
        <v>303</v>
      </c>
      <c r="H3323" t="s">
        <v>278</v>
      </c>
      <c r="I3323" s="42" t="s">
        <v>410</v>
      </c>
      <c r="J3323" s="16"/>
      <c r="K3323" s="21"/>
      <c r="L3323" s="21"/>
      <c r="M3323" s="21"/>
      <c r="N3323" s="18"/>
      <c r="O3323" s="13"/>
      <c r="P3323" s="5" t="s">
        <v>276</v>
      </c>
      <c r="Q3323" s="5" t="s">
        <v>57</v>
      </c>
      <c r="R3323" s="5" t="s">
        <v>57</v>
      </c>
      <c r="S3323" s="5" t="s">
        <v>26</v>
      </c>
      <c r="T3323" s="5" t="s">
        <v>47</v>
      </c>
      <c r="U3323" s="5" t="s">
        <v>57</v>
      </c>
    </row>
    <row r="3324" hidden="1">
      <c r="A3324" s="15" t="str">
        <f t="shared" ref="A3324:A3326" si="561">if(OR(G3324="Secondary Relay",G3324="Prime Relay"),F3324,join("",if(B3324="East Rim","E",if(B3324="South Rim","S",if(B3324="West Rim","W","N"))),C3324,D3324,":",E3324,if(F3324="S","",F3324)))</f>
        <v>W32:2a</v>
      </c>
      <c r="B3324" s="15" t="s">
        <v>1352</v>
      </c>
      <c r="C3324" s="15">
        <v>3.0</v>
      </c>
      <c r="D3324" s="15">
        <v>2.0</v>
      </c>
      <c r="E3324" s="15">
        <v>2.0</v>
      </c>
      <c r="F3324" s="8" t="s">
        <v>6</v>
      </c>
      <c r="G3324" s="8" t="s">
        <v>24</v>
      </c>
      <c r="H3324" t="s">
        <v>316</v>
      </c>
      <c r="I3324" t="s">
        <v>1008</v>
      </c>
      <c r="J3324" s="16">
        <v>1.0</v>
      </c>
      <c r="K3324" s="21">
        <v>11.0</v>
      </c>
      <c r="L3324" s="21">
        <v>1.0</v>
      </c>
      <c r="M3324" s="21">
        <v>6.0</v>
      </c>
      <c r="N3324" s="18">
        <v>0.19</v>
      </c>
      <c r="O3324" s="13" t="s">
        <v>419</v>
      </c>
      <c r="P3324" s="5" t="s">
        <v>57</v>
      </c>
      <c r="Q3324" s="5" t="s">
        <v>276</v>
      </c>
      <c r="R3324" s="5" t="s">
        <v>57</v>
      </c>
      <c r="S3324" s="5" t="s">
        <v>47</v>
      </c>
      <c r="T3324" s="5" t="s">
        <v>26</v>
      </c>
      <c r="U3324" s="5" t="s">
        <v>26</v>
      </c>
    </row>
    <row r="3325" hidden="1">
      <c r="A3325" s="15" t="str">
        <f t="shared" si="561"/>
        <v>W32:2b</v>
      </c>
      <c r="B3325" s="15" t="s">
        <v>1352</v>
      </c>
      <c r="C3325" s="15">
        <v>3.0</v>
      </c>
      <c r="D3325" s="15">
        <v>2.0</v>
      </c>
      <c r="E3325" s="15">
        <v>2.0</v>
      </c>
      <c r="F3325" s="8" t="s">
        <v>7</v>
      </c>
      <c r="G3325" s="8" t="s">
        <v>23</v>
      </c>
      <c r="H3325" t="s">
        <v>92</v>
      </c>
      <c r="I3325" t="s">
        <v>1475</v>
      </c>
      <c r="J3325" s="16">
        <v>1.0</v>
      </c>
      <c r="K3325" s="21">
        <v>-60.0</v>
      </c>
      <c r="L3325" s="21">
        <v>-77.0</v>
      </c>
      <c r="M3325" s="21">
        <v>-70.0</v>
      </c>
      <c r="N3325" s="18" t="s">
        <v>281</v>
      </c>
      <c r="O3325" s="13" t="s">
        <v>1476</v>
      </c>
      <c r="P3325" s="5" t="s">
        <v>47</v>
      </c>
      <c r="Q3325" s="5" t="s">
        <v>276</v>
      </c>
      <c r="R3325" s="5" t="s">
        <v>47</v>
      </c>
      <c r="S3325" s="5" t="s">
        <v>26</v>
      </c>
      <c r="T3325" s="5" t="s">
        <v>26</v>
      </c>
      <c r="U3325" s="5" t="s">
        <v>26</v>
      </c>
    </row>
    <row r="3326" hidden="1">
      <c r="A3326" s="15" t="str">
        <f t="shared" si="561"/>
        <v>W32:2c</v>
      </c>
      <c r="B3326" s="15" t="s">
        <v>1352</v>
      </c>
      <c r="C3326" s="15">
        <v>3.0</v>
      </c>
      <c r="D3326" s="15">
        <v>2.0</v>
      </c>
      <c r="E3326" s="15">
        <v>2.0</v>
      </c>
      <c r="F3326" s="8" t="s">
        <v>8</v>
      </c>
      <c r="G3326" s="8" t="s">
        <v>22</v>
      </c>
      <c r="H3326" t="s">
        <v>93</v>
      </c>
      <c r="I3326" t="s">
        <v>1477</v>
      </c>
      <c r="J3326" s="16">
        <v>3.0</v>
      </c>
      <c r="K3326" s="21">
        <v>-255.0</v>
      </c>
      <c r="L3326" s="21">
        <v>-255.0</v>
      </c>
      <c r="M3326" s="21">
        <v>-257.0</v>
      </c>
      <c r="N3326" s="18" t="s">
        <v>26</v>
      </c>
      <c r="O3326" s="13" t="s">
        <v>313</v>
      </c>
      <c r="P3326" s="5" t="s">
        <v>311</v>
      </c>
      <c r="Q3326" s="5" t="s">
        <v>276</v>
      </c>
      <c r="R3326" s="5" t="s">
        <v>57</v>
      </c>
      <c r="S3326" s="5" t="s">
        <v>57</v>
      </c>
      <c r="T3326" s="5" t="s">
        <v>37</v>
      </c>
      <c r="U3326" s="5" t="s">
        <v>26</v>
      </c>
    </row>
    <row r="3327" hidden="1">
      <c r="A3327" s="15" t="str">
        <f>if(OR(G3327="Secondary Relay",G3327="Prime Relay",G3327="Citadel Class Relay"),F3327,join("",if(B3327="East Rim","E",if(B3327="South Rim","S",if(B3327="West Rim","W","N"))),C3327,D3327,":",E3327,if(F3327="S","",F3327)))</f>
        <v>W32:2</v>
      </c>
      <c r="B3327" s="15" t="s">
        <v>1352</v>
      </c>
      <c r="C3327" s="15">
        <v>3.0</v>
      </c>
      <c r="D3327" s="15">
        <v>2.0</v>
      </c>
      <c r="E3327" s="15">
        <v>2.0</v>
      </c>
      <c r="F3327" s="8" t="s">
        <v>302</v>
      </c>
      <c r="G3327" s="8" t="s">
        <v>303</v>
      </c>
      <c r="H3327" t="s">
        <v>278</v>
      </c>
      <c r="I3327" s="42" t="s">
        <v>590</v>
      </c>
      <c r="J3327" s="16"/>
      <c r="K3327" s="21"/>
      <c r="L3327" s="21"/>
      <c r="M3327" s="21"/>
      <c r="N3327" s="18"/>
      <c r="O3327" s="13"/>
      <c r="P3327" s="5" t="s">
        <v>276</v>
      </c>
      <c r="Q3327" s="5" t="s">
        <v>57</v>
      </c>
      <c r="R3327" s="5" t="s">
        <v>57</v>
      </c>
      <c r="S3327" s="5" t="s">
        <v>26</v>
      </c>
      <c r="T3327" s="5" t="s">
        <v>26</v>
      </c>
      <c r="U3327" s="5" t="s">
        <v>26</v>
      </c>
    </row>
    <row r="3328" hidden="1">
      <c r="A3328" s="15" t="str">
        <f t="shared" ref="A3328:A3334" si="562">if(OR(G3328="Secondary Relay",G3328="Prime Relay"),F3328,join("",if(B3328="East Rim","E",if(B3328="South Rim","S",if(B3328="West Rim","W","N"))),C3328,D3328,":",E3328,if(F3328="S","",F3328)))</f>
        <v>W32:3a</v>
      </c>
      <c r="B3328" s="15" t="s">
        <v>1352</v>
      </c>
      <c r="C3328" s="15">
        <v>3.0</v>
      </c>
      <c r="D3328" s="15">
        <v>2.0</v>
      </c>
      <c r="E3328" s="15">
        <v>3.0</v>
      </c>
      <c r="F3328" s="8" t="s">
        <v>6</v>
      </c>
      <c r="G3328" s="8" t="s">
        <v>23</v>
      </c>
      <c r="H3328" t="s">
        <v>93</v>
      </c>
      <c r="I3328" t="s">
        <v>279</v>
      </c>
      <c r="J3328" s="16">
        <v>0.0</v>
      </c>
      <c r="K3328" s="21">
        <v>989.0</v>
      </c>
      <c r="L3328" s="21">
        <v>781.0</v>
      </c>
      <c r="M3328" s="21">
        <v>886.0</v>
      </c>
      <c r="N3328" s="18" t="s">
        <v>26</v>
      </c>
      <c r="O3328" s="13" t="s">
        <v>293</v>
      </c>
      <c r="P3328" s="5" t="s">
        <v>57</v>
      </c>
      <c r="Q3328" s="5" t="s">
        <v>57</v>
      </c>
      <c r="R3328" s="5" t="s">
        <v>57</v>
      </c>
      <c r="S3328" s="5" t="s">
        <v>37</v>
      </c>
      <c r="T3328" s="5" t="s">
        <v>47</v>
      </c>
      <c r="U3328" s="5" t="s">
        <v>26</v>
      </c>
    </row>
    <row r="3329" hidden="1">
      <c r="A3329" s="15" t="str">
        <f t="shared" si="562"/>
        <v>W32:3b</v>
      </c>
      <c r="B3329" s="15" t="s">
        <v>1352</v>
      </c>
      <c r="C3329" s="15">
        <v>3.0</v>
      </c>
      <c r="D3329" s="15">
        <v>2.0</v>
      </c>
      <c r="E3329" s="15">
        <v>3.0</v>
      </c>
      <c r="F3329" s="8" t="s">
        <v>7</v>
      </c>
      <c r="G3329" s="8" t="s">
        <v>23</v>
      </c>
      <c r="H3329" t="s">
        <v>288</v>
      </c>
      <c r="I3329" t="s">
        <v>577</v>
      </c>
      <c r="J3329" s="16">
        <v>2.0</v>
      </c>
      <c r="K3329" s="21">
        <v>592.0</v>
      </c>
      <c r="L3329" s="21">
        <v>555.0</v>
      </c>
      <c r="M3329" s="21">
        <v>572.0</v>
      </c>
      <c r="N3329" s="18" t="s">
        <v>26</v>
      </c>
      <c r="O3329" s="13" t="s">
        <v>1478</v>
      </c>
      <c r="P3329" s="5" t="s">
        <v>57</v>
      </c>
      <c r="Q3329" s="5" t="s">
        <v>276</v>
      </c>
      <c r="R3329" s="5" t="s">
        <v>276</v>
      </c>
      <c r="S3329" s="5" t="s">
        <v>57</v>
      </c>
      <c r="T3329" s="5" t="s">
        <v>26</v>
      </c>
      <c r="U3329" s="5" t="s">
        <v>26</v>
      </c>
    </row>
    <row r="3330" hidden="1">
      <c r="A3330" s="15" t="str">
        <f t="shared" si="562"/>
        <v>W32:3c</v>
      </c>
      <c r="B3330" s="15" t="s">
        <v>1352</v>
      </c>
      <c r="C3330" s="15">
        <v>3.0</v>
      </c>
      <c r="D3330" s="15">
        <v>2.0</v>
      </c>
      <c r="E3330" s="15">
        <v>3.0</v>
      </c>
      <c r="F3330" s="8" t="s">
        <v>8</v>
      </c>
      <c r="G3330" s="8" t="s">
        <v>23</v>
      </c>
      <c r="H3330" t="s">
        <v>278</v>
      </c>
      <c r="I3330" t="s">
        <v>1270</v>
      </c>
      <c r="J3330" s="16">
        <v>1.0</v>
      </c>
      <c r="K3330" s="21">
        <v>406.0</v>
      </c>
      <c r="L3330" s="21">
        <v>337.0</v>
      </c>
      <c r="M3330" s="21">
        <v>373.0</v>
      </c>
      <c r="N3330" s="18" t="s">
        <v>26</v>
      </c>
      <c r="O3330" s="13" t="s">
        <v>354</v>
      </c>
      <c r="P3330" s="5" t="s">
        <v>57</v>
      </c>
      <c r="Q3330" s="5" t="s">
        <v>57</v>
      </c>
      <c r="R3330" s="5" t="s">
        <v>37</v>
      </c>
      <c r="S3330" s="5" t="s">
        <v>57</v>
      </c>
      <c r="T3330" s="5" t="s">
        <v>47</v>
      </c>
      <c r="U3330" s="5" t="s">
        <v>37</v>
      </c>
    </row>
    <row r="3331" hidden="1">
      <c r="A3331" s="15" t="str">
        <f t="shared" si="562"/>
        <v>W32:3d</v>
      </c>
      <c r="B3331" s="15" t="s">
        <v>1352</v>
      </c>
      <c r="C3331" s="15">
        <v>3.0</v>
      </c>
      <c r="D3331" s="15">
        <v>2.0</v>
      </c>
      <c r="E3331" s="15">
        <v>3.0</v>
      </c>
      <c r="F3331" s="8" t="s">
        <v>9</v>
      </c>
      <c r="G3331" s="8" t="s">
        <v>23</v>
      </c>
      <c r="H3331" t="s">
        <v>288</v>
      </c>
      <c r="I3331" t="s">
        <v>289</v>
      </c>
      <c r="J3331" s="16">
        <v>0.0</v>
      </c>
      <c r="K3331" s="21">
        <v>345.0</v>
      </c>
      <c r="L3331" s="21">
        <v>301.0</v>
      </c>
      <c r="M3331" s="21">
        <v>325.0</v>
      </c>
      <c r="N3331" s="18" t="s">
        <v>26</v>
      </c>
      <c r="O3331" s="13" t="s">
        <v>1038</v>
      </c>
      <c r="P3331" s="5" t="s">
        <v>276</v>
      </c>
      <c r="Q3331" s="5" t="s">
        <v>37</v>
      </c>
      <c r="R3331" s="5" t="s">
        <v>276</v>
      </c>
      <c r="S3331" s="5" t="s">
        <v>37</v>
      </c>
      <c r="T3331" s="5" t="s">
        <v>26</v>
      </c>
      <c r="U3331" s="5" t="s">
        <v>26</v>
      </c>
    </row>
    <row r="3332" hidden="1">
      <c r="A3332" s="15" t="str">
        <f t="shared" si="562"/>
        <v>W32:3e</v>
      </c>
      <c r="B3332" s="15" t="s">
        <v>1352</v>
      </c>
      <c r="C3332" s="15">
        <v>3.0</v>
      </c>
      <c r="D3332" s="15">
        <v>2.0</v>
      </c>
      <c r="E3332" s="15">
        <v>3.0</v>
      </c>
      <c r="F3332" s="8" t="s">
        <v>10</v>
      </c>
      <c r="G3332" s="8" t="s">
        <v>24</v>
      </c>
      <c r="H3332" t="s">
        <v>87</v>
      </c>
      <c r="I3332" t="s">
        <v>587</v>
      </c>
      <c r="J3332" s="16">
        <v>1.0</v>
      </c>
      <c r="K3332" s="21">
        <v>-8.0</v>
      </c>
      <c r="L3332" s="21">
        <v>-9.0</v>
      </c>
      <c r="M3332" s="21">
        <v>-8.0</v>
      </c>
      <c r="N3332" s="18">
        <v>0.84</v>
      </c>
      <c r="O3332" s="13" t="s">
        <v>313</v>
      </c>
      <c r="P3332" s="5" t="s">
        <v>57</v>
      </c>
      <c r="Q3332" s="5" t="s">
        <v>276</v>
      </c>
      <c r="R3332" s="5" t="s">
        <v>276</v>
      </c>
      <c r="S3332" s="5" t="s">
        <v>57</v>
      </c>
      <c r="T3332" s="5" t="s">
        <v>26</v>
      </c>
      <c r="U3332" s="5" t="s">
        <v>37</v>
      </c>
    </row>
    <row r="3333" hidden="1">
      <c r="A3333" s="15" t="str">
        <f t="shared" si="562"/>
        <v>W32:3f</v>
      </c>
      <c r="B3333" s="15" t="s">
        <v>1352</v>
      </c>
      <c r="C3333" s="15">
        <v>3.0</v>
      </c>
      <c r="D3333" s="15">
        <v>2.0</v>
      </c>
      <c r="E3333" s="15">
        <v>3.0</v>
      </c>
      <c r="F3333" s="8" t="s">
        <v>11</v>
      </c>
      <c r="G3333" s="8" t="s">
        <v>22</v>
      </c>
      <c r="H3333" t="s">
        <v>90</v>
      </c>
      <c r="I3333" t="s">
        <v>428</v>
      </c>
      <c r="J3333" s="16">
        <v>3.0</v>
      </c>
      <c r="K3333" s="21">
        <v>-70.0</v>
      </c>
      <c r="L3333" s="21">
        <v>-136.0</v>
      </c>
      <c r="M3333" s="21">
        <v>-104.0</v>
      </c>
      <c r="N3333" s="18" t="s">
        <v>26</v>
      </c>
      <c r="O3333" s="13" t="s">
        <v>417</v>
      </c>
      <c r="P3333" s="5" t="s">
        <v>57</v>
      </c>
      <c r="Q3333" s="5" t="s">
        <v>276</v>
      </c>
      <c r="R3333" s="5" t="s">
        <v>57</v>
      </c>
      <c r="S3333" s="5" t="s">
        <v>47</v>
      </c>
      <c r="T3333" s="5" t="s">
        <v>57</v>
      </c>
      <c r="U3333" s="5" t="s">
        <v>37</v>
      </c>
    </row>
    <row r="3334" hidden="1">
      <c r="A3334" s="15" t="str">
        <f t="shared" si="562"/>
        <v>W32:3g</v>
      </c>
      <c r="B3334" s="15" t="s">
        <v>1352</v>
      </c>
      <c r="C3334" s="15">
        <v>3.0</v>
      </c>
      <c r="D3334" s="15">
        <v>2.0</v>
      </c>
      <c r="E3334" s="15">
        <v>3.0</v>
      </c>
      <c r="F3334" s="8" t="s">
        <v>12</v>
      </c>
      <c r="G3334" s="8" t="s">
        <v>22</v>
      </c>
      <c r="H3334" t="s">
        <v>93</v>
      </c>
      <c r="I3334" t="s">
        <v>1346</v>
      </c>
      <c r="J3334" s="16">
        <v>7.0</v>
      </c>
      <c r="K3334" s="21">
        <v>-109.0</v>
      </c>
      <c r="L3334" s="21">
        <v>-111.0</v>
      </c>
      <c r="M3334" s="21">
        <v>-112.0</v>
      </c>
      <c r="N3334" s="18" t="s">
        <v>26</v>
      </c>
      <c r="O3334" s="13" t="s">
        <v>284</v>
      </c>
      <c r="P3334" s="5" t="s">
        <v>57</v>
      </c>
      <c r="Q3334" s="5" t="s">
        <v>276</v>
      </c>
      <c r="R3334" s="5" t="s">
        <v>47</v>
      </c>
      <c r="S3334" s="5" t="s">
        <v>37</v>
      </c>
      <c r="T3334" s="5" t="s">
        <v>37</v>
      </c>
      <c r="U3334" s="5" t="s">
        <v>26</v>
      </c>
    </row>
    <row r="3335" hidden="1">
      <c r="A3335" s="15" t="str">
        <f t="shared" ref="A3335:A3336" si="563">if(OR(G3335="Secondary Relay",G3335="Prime Relay",G3335="Citadel Class Relay"),F3335,join("",if(B3335="East Rim","E",if(B3335="South Rim","S",if(B3335="West Rim","W","N"))),C3335,D3335,":",E3335,if(F3335="S","",F3335)))</f>
        <v>W32:3</v>
      </c>
      <c r="B3335" s="15" t="s">
        <v>1352</v>
      </c>
      <c r="C3335" s="15">
        <v>3.0</v>
      </c>
      <c r="D3335" s="15">
        <v>2.0</v>
      </c>
      <c r="E3335" s="15">
        <v>3.0</v>
      </c>
      <c r="F3335" s="8" t="s">
        <v>302</v>
      </c>
      <c r="G3335" s="8" t="s">
        <v>303</v>
      </c>
      <c r="H3335" t="s">
        <v>288</v>
      </c>
      <c r="I3335" s="42" t="s">
        <v>1479</v>
      </c>
      <c r="J3335" s="16"/>
      <c r="K3335" s="21"/>
      <c r="L3335" s="21"/>
      <c r="M3335" s="21"/>
      <c r="N3335" s="18"/>
      <c r="O3335" s="13"/>
      <c r="P3335" s="5" t="s">
        <v>57</v>
      </c>
      <c r="Q3335" s="5" t="s">
        <v>276</v>
      </c>
      <c r="R3335" s="5" t="s">
        <v>276</v>
      </c>
      <c r="S3335" s="5" t="s">
        <v>47</v>
      </c>
      <c r="T3335" s="5" t="s">
        <v>47</v>
      </c>
      <c r="U3335" s="5" t="s">
        <v>26</v>
      </c>
    </row>
    <row r="3336" hidden="1">
      <c r="A3336" s="15" t="str">
        <f t="shared" si="563"/>
        <v>W32-N13 Primary Relay</v>
      </c>
      <c r="B3336" s="15" t="s">
        <v>1352</v>
      </c>
      <c r="C3336" s="15">
        <v>3.0</v>
      </c>
      <c r="D3336" s="15">
        <v>2.0</v>
      </c>
      <c r="E3336" s="15">
        <v>3.0</v>
      </c>
      <c r="F3336" s="8" t="s">
        <v>1480</v>
      </c>
      <c r="G3336" s="8" t="s">
        <v>219</v>
      </c>
      <c r="I3336" s="42"/>
      <c r="J3336" s="16"/>
      <c r="K3336" s="21"/>
      <c r="L3336" s="21"/>
      <c r="M3336" s="21"/>
      <c r="N3336" s="18"/>
      <c r="O3336" s="13"/>
      <c r="P3336" s="5"/>
      <c r="Q3336" s="5"/>
      <c r="R3336" s="5"/>
      <c r="S3336" s="5"/>
      <c r="T3336" s="5"/>
      <c r="U3336" s="5"/>
    </row>
    <row r="3337" hidden="1">
      <c r="A3337" s="15" t="str">
        <f t="shared" ref="A3337:A3342" si="564">if(OR(G3337="Secondary Relay",G3337="Prime Relay"),F3337,join("",if(B3337="East Rim","E",if(B3337="South Rim","S",if(B3337="West Rim","W","N"))),C3337,D3337,":",E3337,if(F3337="S","",F3337)))</f>
        <v>W32:4a</v>
      </c>
      <c r="B3337" s="15" t="s">
        <v>1352</v>
      </c>
      <c r="C3337" s="15">
        <v>3.0</v>
      </c>
      <c r="D3337" s="15">
        <v>2.0</v>
      </c>
      <c r="E3337" s="15">
        <v>4.0</v>
      </c>
      <c r="F3337" s="8" t="s">
        <v>6</v>
      </c>
      <c r="G3337" s="8" t="s">
        <v>23</v>
      </c>
      <c r="H3337" t="s">
        <v>88</v>
      </c>
      <c r="I3337" t="s">
        <v>309</v>
      </c>
      <c r="J3337" s="16">
        <v>2.0</v>
      </c>
      <c r="K3337" s="21">
        <v>1257.0</v>
      </c>
      <c r="L3337" s="21">
        <v>948.0</v>
      </c>
      <c r="M3337" s="21">
        <v>1102.0</v>
      </c>
      <c r="N3337" s="18" t="s">
        <v>26</v>
      </c>
      <c r="O3337" s="13" t="s">
        <v>494</v>
      </c>
      <c r="P3337" s="5" t="s">
        <v>37</v>
      </c>
      <c r="Q3337" s="5" t="s">
        <v>57</v>
      </c>
      <c r="R3337" s="5" t="s">
        <v>57</v>
      </c>
      <c r="S3337" s="5" t="s">
        <v>276</v>
      </c>
      <c r="T3337" s="5" t="s">
        <v>26</v>
      </c>
      <c r="U3337" s="5" t="s">
        <v>26</v>
      </c>
    </row>
    <row r="3338" hidden="1">
      <c r="A3338" s="15" t="str">
        <f t="shared" si="564"/>
        <v>W32:4b</v>
      </c>
      <c r="B3338" s="15" t="s">
        <v>1352</v>
      </c>
      <c r="C3338" s="15">
        <v>3.0</v>
      </c>
      <c r="D3338" s="15">
        <v>2.0</v>
      </c>
      <c r="E3338" s="15">
        <v>4.0</v>
      </c>
      <c r="F3338" s="8" t="s">
        <v>7</v>
      </c>
      <c r="G3338" s="8" t="s">
        <v>23</v>
      </c>
      <c r="H3338" t="s">
        <v>93</v>
      </c>
      <c r="I3338" t="s">
        <v>759</v>
      </c>
      <c r="J3338" s="16">
        <v>1.0</v>
      </c>
      <c r="K3338" s="21">
        <v>1141.0</v>
      </c>
      <c r="L3338" s="21">
        <v>180.0</v>
      </c>
      <c r="M3338" s="21">
        <v>661.0</v>
      </c>
      <c r="N3338" s="18" t="s">
        <v>26</v>
      </c>
      <c r="O3338" s="13" t="s">
        <v>1171</v>
      </c>
      <c r="P3338" s="5" t="s">
        <v>57</v>
      </c>
      <c r="Q3338" s="5" t="s">
        <v>311</v>
      </c>
      <c r="R3338" s="5" t="s">
        <v>57</v>
      </c>
      <c r="S3338" s="5" t="s">
        <v>37</v>
      </c>
      <c r="T3338" s="5" t="s">
        <v>26</v>
      </c>
      <c r="U3338" s="5" t="s">
        <v>26</v>
      </c>
    </row>
    <row r="3339" hidden="1">
      <c r="A3339" s="15" t="str">
        <f t="shared" si="564"/>
        <v>W32:4c</v>
      </c>
      <c r="B3339" s="15" t="s">
        <v>1352</v>
      </c>
      <c r="C3339" s="15">
        <v>3.0</v>
      </c>
      <c r="D3339" s="15">
        <v>2.0</v>
      </c>
      <c r="E3339" s="15">
        <v>4.0</v>
      </c>
      <c r="F3339" s="8" t="s">
        <v>8</v>
      </c>
      <c r="G3339" s="8" t="s">
        <v>23</v>
      </c>
      <c r="H3339" t="s">
        <v>88</v>
      </c>
      <c r="I3339" t="s">
        <v>1046</v>
      </c>
      <c r="J3339" s="16">
        <v>0.0</v>
      </c>
      <c r="K3339" s="21">
        <v>861.0</v>
      </c>
      <c r="L3339" s="21">
        <v>834.0</v>
      </c>
      <c r="M3339" s="21">
        <v>847.0</v>
      </c>
      <c r="N3339" s="18" t="s">
        <v>26</v>
      </c>
      <c r="O3339" s="13" t="s">
        <v>417</v>
      </c>
      <c r="P3339" s="5" t="s">
        <v>276</v>
      </c>
      <c r="Q3339" s="5" t="s">
        <v>57</v>
      </c>
      <c r="R3339" s="5" t="s">
        <v>276</v>
      </c>
      <c r="S3339" s="5" t="s">
        <v>37</v>
      </c>
      <c r="T3339" s="5" t="s">
        <v>26</v>
      </c>
      <c r="U3339" s="5" t="s">
        <v>26</v>
      </c>
    </row>
    <row r="3340" hidden="1">
      <c r="A3340" s="15" t="str">
        <f t="shared" si="564"/>
        <v>W32:4d</v>
      </c>
      <c r="B3340" s="15" t="s">
        <v>1352</v>
      </c>
      <c r="C3340" s="15">
        <v>3.0</v>
      </c>
      <c r="D3340" s="15">
        <v>2.0</v>
      </c>
      <c r="E3340" s="15">
        <v>4.0</v>
      </c>
      <c r="F3340" s="8" t="s">
        <v>9</v>
      </c>
      <c r="G3340" s="8" t="s">
        <v>22</v>
      </c>
      <c r="H3340" t="s">
        <v>91</v>
      </c>
      <c r="I3340" t="s">
        <v>1481</v>
      </c>
      <c r="J3340" s="16">
        <v>21.0</v>
      </c>
      <c r="K3340" s="21">
        <v>-106.0</v>
      </c>
      <c r="L3340" s="21">
        <v>-175.0</v>
      </c>
      <c r="M3340" s="21">
        <v>-140.0</v>
      </c>
      <c r="N3340" s="18" t="s">
        <v>26</v>
      </c>
      <c r="O3340" s="13" t="s">
        <v>287</v>
      </c>
      <c r="P3340" s="5" t="s">
        <v>57</v>
      </c>
      <c r="Q3340" s="5" t="s">
        <v>311</v>
      </c>
      <c r="R3340" s="5" t="s">
        <v>57</v>
      </c>
      <c r="S3340" s="5" t="s">
        <v>37</v>
      </c>
      <c r="T3340" s="5" t="s">
        <v>37</v>
      </c>
      <c r="U3340" s="5" t="s">
        <v>26</v>
      </c>
    </row>
    <row r="3341" hidden="1">
      <c r="A3341" s="15" t="str">
        <f t="shared" si="564"/>
        <v>W32:4e</v>
      </c>
      <c r="B3341" s="15" t="s">
        <v>1352</v>
      </c>
      <c r="C3341" s="15">
        <v>3.0</v>
      </c>
      <c r="D3341" s="15">
        <v>2.0</v>
      </c>
      <c r="E3341" s="15">
        <v>4.0</v>
      </c>
      <c r="F3341" s="8" t="s">
        <v>10</v>
      </c>
      <c r="G3341" s="8" t="s">
        <v>22</v>
      </c>
      <c r="H3341" t="s">
        <v>93</v>
      </c>
      <c r="I3341" t="s">
        <v>1482</v>
      </c>
      <c r="J3341" s="16">
        <v>13.0</v>
      </c>
      <c r="K3341" s="21">
        <v>-125.0</v>
      </c>
      <c r="L3341" s="21">
        <v>-198.0</v>
      </c>
      <c r="M3341" s="21">
        <v>-160.0</v>
      </c>
      <c r="N3341" s="18" t="s">
        <v>26</v>
      </c>
      <c r="O3341" s="13" t="s">
        <v>310</v>
      </c>
      <c r="P3341" s="5" t="s">
        <v>276</v>
      </c>
      <c r="Q3341" s="5" t="s">
        <v>26</v>
      </c>
      <c r="R3341" s="5" t="s">
        <v>57</v>
      </c>
      <c r="S3341" s="5" t="s">
        <v>47</v>
      </c>
      <c r="T3341" s="5" t="s">
        <v>26</v>
      </c>
      <c r="U3341" s="5" t="s">
        <v>26</v>
      </c>
    </row>
    <row r="3342" hidden="1">
      <c r="A3342" s="15" t="str">
        <f t="shared" si="564"/>
        <v>W32:4f</v>
      </c>
      <c r="B3342" s="15" t="s">
        <v>1352</v>
      </c>
      <c r="C3342" s="15">
        <v>3.0</v>
      </c>
      <c r="D3342" s="15">
        <v>2.0</v>
      </c>
      <c r="E3342" s="15">
        <v>4.0</v>
      </c>
      <c r="F3342" s="8" t="s">
        <v>11</v>
      </c>
      <c r="G3342" s="8" t="s">
        <v>22</v>
      </c>
      <c r="H3342" t="s">
        <v>91</v>
      </c>
      <c r="I3342" t="s">
        <v>1483</v>
      </c>
      <c r="J3342" s="16">
        <v>20.0</v>
      </c>
      <c r="K3342" s="21">
        <v>-173.0</v>
      </c>
      <c r="L3342" s="21">
        <v>-199.0</v>
      </c>
      <c r="M3342" s="21">
        <v>-185.0</v>
      </c>
      <c r="N3342" s="18" t="s">
        <v>26</v>
      </c>
      <c r="O3342" s="13" t="s">
        <v>415</v>
      </c>
      <c r="P3342" s="5" t="s">
        <v>57</v>
      </c>
      <c r="Q3342" s="5" t="s">
        <v>311</v>
      </c>
      <c r="R3342" s="5" t="s">
        <v>57</v>
      </c>
      <c r="S3342" s="5" t="s">
        <v>47</v>
      </c>
      <c r="T3342" s="5" t="s">
        <v>26</v>
      </c>
      <c r="U3342" s="5" t="s">
        <v>26</v>
      </c>
    </row>
    <row r="3343" hidden="1">
      <c r="A3343" s="15" t="str">
        <f>if(OR(G3343="Secondary Relay",G3343="Prime Relay",G3343="Citadel Class Relay"),F3343,join("",if(B3343="East Rim","E",if(B3343="South Rim","S",if(B3343="West Rim","W","N"))),C3343,D3343,":",E3343,if(F3343="S","",F3343)))</f>
        <v>W32:4</v>
      </c>
      <c r="B3343" s="15" t="s">
        <v>1352</v>
      </c>
      <c r="C3343" s="15">
        <v>3.0</v>
      </c>
      <c r="D3343" s="15">
        <v>2.0</v>
      </c>
      <c r="E3343" s="15">
        <v>4.0</v>
      </c>
      <c r="F3343" s="8" t="s">
        <v>302</v>
      </c>
      <c r="G3343" s="8" t="s">
        <v>303</v>
      </c>
      <c r="H3343" t="s">
        <v>278</v>
      </c>
      <c r="I3343" s="42" t="s">
        <v>368</v>
      </c>
      <c r="J3343" s="16"/>
      <c r="K3343" s="21"/>
      <c r="L3343" s="21"/>
      <c r="M3343" s="21"/>
      <c r="N3343" s="18"/>
      <c r="O3343" s="13"/>
      <c r="P3343" s="5" t="s">
        <v>57</v>
      </c>
      <c r="Q3343" s="5" t="s">
        <v>276</v>
      </c>
      <c r="R3343" s="5" t="s">
        <v>57</v>
      </c>
      <c r="S3343" s="5" t="s">
        <v>37</v>
      </c>
      <c r="T3343" s="5" t="s">
        <v>37</v>
      </c>
      <c r="U3343" s="5" t="s">
        <v>26</v>
      </c>
    </row>
    <row r="3344" hidden="1">
      <c r="A3344" s="15" t="str">
        <f t="shared" ref="A3344:A3349" si="565">if(OR(G3344="Secondary Relay",G3344="Prime Relay"),F3344,join("",if(B3344="East Rim","E",if(B3344="South Rim","S",if(B3344="West Rim","W","N"))),C3344,D3344,":",E3344,if(F3344="S","",F3344)))</f>
        <v>W32:5a</v>
      </c>
      <c r="B3344" s="15" t="s">
        <v>1352</v>
      </c>
      <c r="C3344" s="15">
        <v>3.0</v>
      </c>
      <c r="D3344" s="15">
        <v>2.0</v>
      </c>
      <c r="E3344" s="15">
        <v>5.0</v>
      </c>
      <c r="F3344" s="8" t="s">
        <v>6</v>
      </c>
      <c r="G3344" s="8" t="s">
        <v>23</v>
      </c>
      <c r="H3344" t="s">
        <v>93</v>
      </c>
      <c r="I3344" t="s">
        <v>800</v>
      </c>
      <c r="J3344" s="16">
        <v>1.0</v>
      </c>
      <c r="K3344" s="21">
        <v>1367.0</v>
      </c>
      <c r="L3344" s="21">
        <v>442.0</v>
      </c>
      <c r="M3344" s="21">
        <v>905.0</v>
      </c>
      <c r="N3344" s="18" t="s">
        <v>26</v>
      </c>
      <c r="O3344" s="13" t="s">
        <v>282</v>
      </c>
      <c r="P3344" s="5" t="s">
        <v>57</v>
      </c>
      <c r="Q3344" s="5" t="s">
        <v>276</v>
      </c>
      <c r="R3344" s="5" t="s">
        <v>57</v>
      </c>
      <c r="S3344" s="5" t="s">
        <v>26</v>
      </c>
      <c r="T3344" s="5" t="s">
        <v>26</v>
      </c>
      <c r="U3344" s="5" t="s">
        <v>37</v>
      </c>
    </row>
    <row r="3345" hidden="1">
      <c r="A3345" s="15" t="str">
        <f t="shared" si="565"/>
        <v>W32:5b</v>
      </c>
      <c r="B3345" s="15" t="s">
        <v>1352</v>
      </c>
      <c r="C3345" s="15">
        <v>3.0</v>
      </c>
      <c r="D3345" s="15">
        <v>2.0</v>
      </c>
      <c r="E3345" s="15">
        <v>5.0</v>
      </c>
      <c r="F3345" s="8" t="s">
        <v>7</v>
      </c>
      <c r="G3345" s="8" t="s">
        <v>23</v>
      </c>
      <c r="H3345" t="s">
        <v>87</v>
      </c>
      <c r="I3345" t="s">
        <v>500</v>
      </c>
      <c r="J3345" s="16">
        <v>1.0</v>
      </c>
      <c r="K3345" s="21">
        <v>51.0</v>
      </c>
      <c r="L3345" s="21">
        <v>26.0</v>
      </c>
      <c r="M3345" s="21">
        <v>41.0</v>
      </c>
      <c r="N3345" s="18">
        <v>0.31</v>
      </c>
      <c r="O3345" s="13" t="s">
        <v>1484</v>
      </c>
      <c r="P3345" s="5" t="s">
        <v>276</v>
      </c>
      <c r="Q3345" s="5" t="s">
        <v>276</v>
      </c>
      <c r="R3345" s="5" t="s">
        <v>47</v>
      </c>
      <c r="S3345" s="5" t="s">
        <v>37</v>
      </c>
      <c r="T3345" s="5" t="s">
        <v>26</v>
      </c>
      <c r="U3345" s="5" t="s">
        <v>26</v>
      </c>
    </row>
    <row r="3346" hidden="1">
      <c r="A3346" s="15" t="str">
        <f t="shared" si="565"/>
        <v>W32:5c</v>
      </c>
      <c r="B3346" s="15" t="s">
        <v>1352</v>
      </c>
      <c r="C3346" s="15">
        <v>3.0</v>
      </c>
      <c r="D3346" s="15">
        <v>2.0</v>
      </c>
      <c r="E3346" s="15">
        <v>5.0</v>
      </c>
      <c r="F3346" s="8" t="s">
        <v>8</v>
      </c>
      <c r="G3346" s="8" t="s">
        <v>22</v>
      </c>
      <c r="H3346" t="s">
        <v>91</v>
      </c>
      <c r="I3346" t="s">
        <v>535</v>
      </c>
      <c r="J3346" s="16">
        <v>22.0</v>
      </c>
      <c r="K3346" s="21">
        <v>-54.0</v>
      </c>
      <c r="L3346" s="21">
        <v>-102.0</v>
      </c>
      <c r="M3346" s="21">
        <v>-77.0</v>
      </c>
      <c r="N3346" s="18" t="s">
        <v>26</v>
      </c>
      <c r="O3346" s="13" t="s">
        <v>419</v>
      </c>
      <c r="P3346" s="5" t="s">
        <v>47</v>
      </c>
      <c r="Q3346" s="5" t="s">
        <v>276</v>
      </c>
      <c r="R3346" s="5" t="s">
        <v>276</v>
      </c>
      <c r="S3346" s="5" t="s">
        <v>37</v>
      </c>
      <c r="T3346" s="5" t="s">
        <v>26</v>
      </c>
      <c r="U3346" s="5" t="s">
        <v>26</v>
      </c>
    </row>
    <row r="3347" hidden="1">
      <c r="A3347" s="15" t="str">
        <f t="shared" si="565"/>
        <v>W32:5d</v>
      </c>
      <c r="B3347" s="15" t="s">
        <v>1352</v>
      </c>
      <c r="C3347" s="15">
        <v>3.0</v>
      </c>
      <c r="D3347" s="15">
        <v>2.0</v>
      </c>
      <c r="E3347" s="15">
        <v>5.0</v>
      </c>
      <c r="F3347" s="8" t="s">
        <v>9</v>
      </c>
      <c r="G3347" s="8" t="s">
        <v>22</v>
      </c>
      <c r="H3347" t="s">
        <v>92</v>
      </c>
      <c r="I3347" t="s">
        <v>355</v>
      </c>
      <c r="J3347" s="16">
        <v>2.0</v>
      </c>
      <c r="K3347" s="21">
        <v>-73.0</v>
      </c>
      <c r="L3347" s="21">
        <v>-106.0</v>
      </c>
      <c r="M3347" s="21">
        <v>-89.0</v>
      </c>
      <c r="N3347" s="18" t="s">
        <v>26</v>
      </c>
      <c r="O3347" s="13" t="s">
        <v>354</v>
      </c>
      <c r="P3347" s="5" t="s">
        <v>57</v>
      </c>
      <c r="Q3347" s="5" t="s">
        <v>57</v>
      </c>
      <c r="R3347" s="5" t="s">
        <v>57</v>
      </c>
      <c r="S3347" s="5" t="s">
        <v>57</v>
      </c>
      <c r="T3347" s="5" t="s">
        <v>26</v>
      </c>
      <c r="U3347" s="5" t="s">
        <v>26</v>
      </c>
    </row>
    <row r="3348" hidden="1">
      <c r="A3348" s="15" t="str">
        <f t="shared" si="565"/>
        <v>W32:5e</v>
      </c>
      <c r="B3348" s="15" t="s">
        <v>1352</v>
      </c>
      <c r="C3348" s="15">
        <v>3.0</v>
      </c>
      <c r="D3348" s="15">
        <v>2.0</v>
      </c>
      <c r="E3348" s="15">
        <v>5.0</v>
      </c>
      <c r="F3348" s="8" t="s">
        <v>10</v>
      </c>
      <c r="G3348" s="8" t="s">
        <v>23</v>
      </c>
      <c r="H3348" t="s">
        <v>92</v>
      </c>
      <c r="I3348" t="s">
        <v>1485</v>
      </c>
      <c r="J3348" s="16">
        <v>1.0</v>
      </c>
      <c r="K3348" s="21">
        <v>-83.0</v>
      </c>
      <c r="L3348" s="21">
        <v>-88.0</v>
      </c>
      <c r="M3348" s="21">
        <v>-84.0</v>
      </c>
      <c r="N3348" s="18" t="s">
        <v>281</v>
      </c>
      <c r="O3348" s="13" t="s">
        <v>313</v>
      </c>
      <c r="P3348" s="5" t="s">
        <v>276</v>
      </c>
      <c r="Q3348" s="5" t="s">
        <v>57</v>
      </c>
      <c r="R3348" s="5" t="s">
        <v>47</v>
      </c>
      <c r="S3348" s="5" t="s">
        <v>47</v>
      </c>
      <c r="T3348" s="5" t="s">
        <v>47</v>
      </c>
      <c r="U3348" s="5" t="s">
        <v>26</v>
      </c>
    </row>
    <row r="3349" hidden="1">
      <c r="A3349" s="15" t="str">
        <f t="shared" si="565"/>
        <v>W32:5f</v>
      </c>
      <c r="B3349" s="15" t="s">
        <v>1352</v>
      </c>
      <c r="C3349" s="15">
        <v>3.0</v>
      </c>
      <c r="D3349" s="15">
        <v>2.0</v>
      </c>
      <c r="E3349" s="15">
        <v>5.0</v>
      </c>
      <c r="F3349" s="8" t="s">
        <v>11</v>
      </c>
      <c r="G3349" s="8" t="s">
        <v>23</v>
      </c>
      <c r="H3349" t="s">
        <v>92</v>
      </c>
      <c r="I3349" t="s">
        <v>1024</v>
      </c>
      <c r="J3349" s="16">
        <v>1.0</v>
      </c>
      <c r="K3349" s="21">
        <v>-122.0</v>
      </c>
      <c r="L3349" s="21">
        <v>-137.0</v>
      </c>
      <c r="M3349" s="21">
        <v>-131.0</v>
      </c>
      <c r="N3349" s="18" t="s">
        <v>281</v>
      </c>
      <c r="O3349" s="13" t="s">
        <v>1486</v>
      </c>
      <c r="P3349" s="5" t="s">
        <v>276</v>
      </c>
      <c r="Q3349" s="5" t="s">
        <v>276</v>
      </c>
      <c r="R3349" s="5" t="s">
        <v>276</v>
      </c>
      <c r="S3349" s="5" t="s">
        <v>37</v>
      </c>
      <c r="T3349" s="5" t="s">
        <v>37</v>
      </c>
      <c r="U3349" s="5" t="s">
        <v>26</v>
      </c>
    </row>
    <row r="3350" hidden="1">
      <c r="A3350" s="15" t="str">
        <f>if(OR(G3350="Secondary Relay",G3350="Prime Relay",G3350="Citadel Class Relay"),F3350,join("",if(B3350="East Rim","E",if(B3350="South Rim","S",if(B3350="West Rim","W","N"))),C3350,D3350,":",E3350,if(F3350="S","",F3350)))</f>
        <v>W32:5</v>
      </c>
      <c r="B3350" s="15" t="s">
        <v>1352</v>
      </c>
      <c r="C3350" s="15">
        <v>3.0</v>
      </c>
      <c r="D3350" s="15">
        <v>2.0</v>
      </c>
      <c r="E3350" s="15">
        <v>5.0</v>
      </c>
      <c r="F3350" s="8" t="s">
        <v>302</v>
      </c>
      <c r="G3350" s="8" t="s">
        <v>303</v>
      </c>
      <c r="H3350" t="s">
        <v>278</v>
      </c>
      <c r="I3350" s="42" t="s">
        <v>358</v>
      </c>
      <c r="J3350" s="16"/>
      <c r="K3350" s="21"/>
      <c r="L3350" s="21"/>
      <c r="M3350" s="21"/>
      <c r="N3350" s="18"/>
      <c r="O3350" s="13"/>
      <c r="P3350" s="5" t="s">
        <v>57</v>
      </c>
      <c r="Q3350" s="5" t="s">
        <v>276</v>
      </c>
      <c r="R3350" s="5" t="s">
        <v>57</v>
      </c>
      <c r="S3350" s="5" t="s">
        <v>47</v>
      </c>
      <c r="T3350" s="5" t="s">
        <v>37</v>
      </c>
      <c r="U3350" s="5" t="s">
        <v>26</v>
      </c>
    </row>
    <row r="3351" hidden="1">
      <c r="A3351" s="15" t="str">
        <f t="shared" ref="A3351:A3354" si="566">if(OR(G3351="Secondary Relay",G3351="Prime Relay"),F3351,join("",if(B3351="East Rim","E",if(B3351="South Rim","S",if(B3351="West Rim","W","N"))),C3351,D3351,":",E3351,if(F3351="S","",F3351)))</f>
        <v>W33:0a</v>
      </c>
      <c r="B3351" s="15" t="s">
        <v>1352</v>
      </c>
      <c r="C3351" s="15">
        <v>3.0</v>
      </c>
      <c r="D3351" s="15">
        <v>3.0</v>
      </c>
      <c r="E3351" s="15">
        <v>0.0</v>
      </c>
      <c r="F3351" s="8" t="s">
        <v>6</v>
      </c>
      <c r="G3351" s="8" t="s">
        <v>23</v>
      </c>
      <c r="H3351" t="s">
        <v>278</v>
      </c>
      <c r="I3351" t="s">
        <v>625</v>
      </c>
      <c r="J3351" s="16">
        <v>1.0</v>
      </c>
      <c r="K3351" s="21">
        <v>252.0</v>
      </c>
      <c r="L3351" s="21">
        <v>-253.0</v>
      </c>
      <c r="M3351" s="21">
        <v>1.0</v>
      </c>
      <c r="N3351" s="18" t="s">
        <v>26</v>
      </c>
      <c r="O3351" s="13" t="s">
        <v>293</v>
      </c>
      <c r="P3351" s="5" t="s">
        <v>47</v>
      </c>
      <c r="Q3351" s="5" t="s">
        <v>276</v>
      </c>
      <c r="R3351" s="5" t="s">
        <v>57</v>
      </c>
      <c r="S3351" s="5" t="s">
        <v>26</v>
      </c>
      <c r="T3351" s="5" t="s">
        <v>26</v>
      </c>
      <c r="U3351" s="5" t="s">
        <v>26</v>
      </c>
    </row>
    <row r="3352" hidden="1">
      <c r="A3352" s="15" t="str">
        <f t="shared" si="566"/>
        <v>W33:0b</v>
      </c>
      <c r="B3352" s="15" t="s">
        <v>1352</v>
      </c>
      <c r="C3352" s="15">
        <v>3.0</v>
      </c>
      <c r="D3352" s="15">
        <v>3.0</v>
      </c>
      <c r="E3352" s="15">
        <v>0.0</v>
      </c>
      <c r="F3352" s="8" t="s">
        <v>7</v>
      </c>
      <c r="G3352" s="8" t="s">
        <v>23</v>
      </c>
      <c r="H3352" t="s">
        <v>278</v>
      </c>
      <c r="I3352" t="s">
        <v>471</v>
      </c>
      <c r="J3352" s="16">
        <v>2.0</v>
      </c>
      <c r="K3352" s="21">
        <v>48.0</v>
      </c>
      <c r="L3352" s="21">
        <v>9.0</v>
      </c>
      <c r="M3352" s="21">
        <v>27.0</v>
      </c>
      <c r="N3352" s="18" t="s">
        <v>26</v>
      </c>
      <c r="O3352" s="13" t="s">
        <v>405</v>
      </c>
      <c r="P3352" s="5" t="s">
        <v>57</v>
      </c>
      <c r="Q3352" s="5" t="s">
        <v>276</v>
      </c>
      <c r="R3352" s="5" t="s">
        <v>57</v>
      </c>
      <c r="S3352" s="5" t="s">
        <v>47</v>
      </c>
      <c r="T3352" s="5" t="s">
        <v>26</v>
      </c>
      <c r="U3352" s="5" t="s">
        <v>26</v>
      </c>
    </row>
    <row r="3353" hidden="1">
      <c r="A3353" s="15" t="str">
        <f t="shared" si="566"/>
        <v>W33:0c</v>
      </c>
      <c r="B3353" s="15" t="s">
        <v>1352</v>
      </c>
      <c r="C3353" s="15">
        <v>3.0</v>
      </c>
      <c r="D3353" s="15">
        <v>3.0</v>
      </c>
      <c r="E3353" s="15">
        <v>0.0</v>
      </c>
      <c r="F3353" s="8" t="s">
        <v>8</v>
      </c>
      <c r="G3353" s="8" t="s">
        <v>24</v>
      </c>
      <c r="H3353" t="s">
        <v>318</v>
      </c>
      <c r="I3353" t="s">
        <v>777</v>
      </c>
      <c r="J3353" s="16">
        <v>1.0</v>
      </c>
      <c r="K3353" s="21">
        <v>-13.0</v>
      </c>
      <c r="L3353" s="21">
        <v>-19.0</v>
      </c>
      <c r="M3353" s="21">
        <v>-16.0</v>
      </c>
      <c r="N3353" s="18">
        <v>0.45</v>
      </c>
      <c r="O3353" s="13" t="s">
        <v>293</v>
      </c>
      <c r="P3353" s="5" t="s">
        <v>57</v>
      </c>
      <c r="Q3353" s="5" t="s">
        <v>37</v>
      </c>
      <c r="R3353" s="5" t="s">
        <v>276</v>
      </c>
      <c r="S3353" s="5" t="s">
        <v>37</v>
      </c>
      <c r="T3353" s="5" t="s">
        <v>26</v>
      </c>
      <c r="U3353" s="5" t="s">
        <v>26</v>
      </c>
    </row>
    <row r="3354" hidden="1">
      <c r="A3354" s="15" t="str">
        <f t="shared" si="566"/>
        <v>W33:0d</v>
      </c>
      <c r="B3354" s="15" t="s">
        <v>1352</v>
      </c>
      <c r="C3354" s="15">
        <v>3.0</v>
      </c>
      <c r="D3354" s="15">
        <v>3.0</v>
      </c>
      <c r="E3354" s="15">
        <v>0.0</v>
      </c>
      <c r="F3354" s="8" t="s">
        <v>9</v>
      </c>
      <c r="G3354" s="8" t="s">
        <v>22</v>
      </c>
      <c r="H3354" t="s">
        <v>92</v>
      </c>
      <c r="I3354" t="s">
        <v>385</v>
      </c>
      <c r="J3354" s="16">
        <v>3.0</v>
      </c>
      <c r="K3354" s="21">
        <v>-250.0</v>
      </c>
      <c r="L3354" s="21">
        <v>-253.0</v>
      </c>
      <c r="M3354" s="21">
        <v>-251.0</v>
      </c>
      <c r="N3354" s="18" t="s">
        <v>26</v>
      </c>
      <c r="O3354" s="13" t="s">
        <v>323</v>
      </c>
      <c r="P3354" s="5" t="s">
        <v>57</v>
      </c>
      <c r="Q3354" s="5" t="s">
        <v>57</v>
      </c>
      <c r="R3354" s="5" t="s">
        <v>57</v>
      </c>
      <c r="S3354" s="5" t="s">
        <v>57</v>
      </c>
      <c r="T3354" s="5" t="s">
        <v>26</v>
      </c>
      <c r="U3354" s="5" t="s">
        <v>47</v>
      </c>
    </row>
    <row r="3355" hidden="1">
      <c r="A3355" s="15" t="str">
        <f t="shared" ref="A3355:A3356" si="567">if(OR(G3355="Secondary Relay",G3355="Prime Relay",G3355="Citadel Class Relay"),F3355,join("",if(B3355="East Rim","E",if(B3355="South Rim","S",if(B3355="West Rim","W","N"))),C3355,D3355,":",E3355,if(F3355="S","",F3355)))</f>
        <v>W33:0</v>
      </c>
      <c r="B3355" s="15" t="s">
        <v>1352</v>
      </c>
      <c r="C3355" s="15">
        <v>3.0</v>
      </c>
      <c r="D3355" s="15">
        <v>3.0</v>
      </c>
      <c r="E3355" s="15">
        <v>0.0</v>
      </c>
      <c r="F3355" s="8" t="s">
        <v>302</v>
      </c>
      <c r="G3355" s="8" t="s">
        <v>303</v>
      </c>
      <c r="H3355" t="s">
        <v>278</v>
      </c>
      <c r="I3355" s="42" t="s">
        <v>467</v>
      </c>
      <c r="J3355" s="16"/>
      <c r="K3355" s="21"/>
      <c r="L3355" s="21"/>
      <c r="M3355" s="21"/>
      <c r="N3355" s="18"/>
      <c r="O3355" s="13"/>
      <c r="P3355" s="5" t="s">
        <v>26</v>
      </c>
      <c r="Q3355" s="5" t="s">
        <v>276</v>
      </c>
      <c r="R3355" s="5" t="s">
        <v>57</v>
      </c>
      <c r="S3355" s="5" t="s">
        <v>57</v>
      </c>
      <c r="T3355" s="5" t="s">
        <v>47</v>
      </c>
      <c r="U3355" s="5" t="s">
        <v>26</v>
      </c>
    </row>
    <row r="3356" hidden="1">
      <c r="A3356" s="15" t="str">
        <f t="shared" si="567"/>
        <v>W33 Secondary Relay</v>
      </c>
      <c r="B3356" s="15" t="s">
        <v>1352</v>
      </c>
      <c r="C3356" s="15">
        <v>3.0</v>
      </c>
      <c r="D3356" s="15">
        <v>3.0</v>
      </c>
      <c r="E3356" s="15">
        <v>0.0</v>
      </c>
      <c r="F3356" s="8" t="s">
        <v>1487</v>
      </c>
      <c r="G3356" s="8" t="s">
        <v>300</v>
      </c>
      <c r="J3356" s="16"/>
      <c r="K3356" s="21"/>
      <c r="L3356" s="21"/>
      <c r="M3356" s="21"/>
      <c r="N3356" s="18"/>
      <c r="O3356" s="13"/>
      <c r="P3356" s="15"/>
      <c r="Q3356" s="15"/>
      <c r="R3356" s="15"/>
      <c r="S3356" s="15"/>
      <c r="T3356" s="15"/>
      <c r="U3356" s="15"/>
    </row>
    <row r="3357" hidden="1">
      <c r="A3357" s="15" t="str">
        <f>if(OR(G3357="Secondary Relay",G3357="Prime Relay"),F3357,join("",if(B3357="East Rim","E",if(B3357="South Rim","S",if(B3357="West Rim","W","N"))),C3357,D3357,":",E3357,if(F3357="S","",F3357)))</f>
        <v>W33:1a</v>
      </c>
      <c r="B3357" s="15" t="s">
        <v>1352</v>
      </c>
      <c r="C3357" s="15">
        <v>3.0</v>
      </c>
      <c r="D3357" s="15">
        <v>3.0</v>
      </c>
      <c r="E3357" s="15">
        <v>1.0</v>
      </c>
      <c r="F3357" s="8" t="s">
        <v>6</v>
      </c>
      <c r="G3357" s="8" t="s">
        <v>22</v>
      </c>
      <c r="H3357" t="s">
        <v>93</v>
      </c>
      <c r="I3357" t="s">
        <v>1140</v>
      </c>
      <c r="J3357" s="16">
        <v>15.0</v>
      </c>
      <c r="K3357" s="21">
        <v>-174.0</v>
      </c>
      <c r="L3357" s="21">
        <v>-187.0</v>
      </c>
      <c r="M3357" s="21">
        <v>-179.0</v>
      </c>
      <c r="N3357" s="18" t="s">
        <v>26</v>
      </c>
      <c r="O3357" s="13" t="s">
        <v>384</v>
      </c>
      <c r="P3357" s="5" t="s">
        <v>276</v>
      </c>
      <c r="Q3357" s="5" t="s">
        <v>276</v>
      </c>
      <c r="R3357" s="5" t="s">
        <v>57</v>
      </c>
      <c r="S3357" s="5" t="s">
        <v>276</v>
      </c>
      <c r="T3357" s="5" t="s">
        <v>47</v>
      </c>
      <c r="U3357" s="5" t="s">
        <v>26</v>
      </c>
    </row>
    <row r="3358" hidden="1">
      <c r="A3358" s="15" t="str">
        <f>if(OR(G3358="Secondary Relay",G3358="Prime Relay",G3358="Citadel Class Relay"),F3358,join("",if(B3358="East Rim","E",if(B3358="South Rim","S",if(B3358="West Rim","W","N"))),C3358,D3358,":",E3358,if(F3358="S","",F3358)))</f>
        <v>W33:1</v>
      </c>
      <c r="B3358" s="15" t="s">
        <v>1352</v>
      </c>
      <c r="C3358" s="15">
        <v>3.0</v>
      </c>
      <c r="D3358" s="15">
        <v>3.0</v>
      </c>
      <c r="E3358" s="15">
        <v>1.0</v>
      </c>
      <c r="F3358" s="8" t="s">
        <v>302</v>
      </c>
      <c r="G3358" s="8" t="s">
        <v>303</v>
      </c>
      <c r="H3358" t="s">
        <v>278</v>
      </c>
      <c r="I3358" s="42" t="s">
        <v>606</v>
      </c>
      <c r="J3358" s="16"/>
      <c r="K3358" s="21"/>
      <c r="L3358" s="21"/>
      <c r="M3358" s="21"/>
      <c r="N3358" s="18"/>
      <c r="O3358" s="13"/>
      <c r="P3358" s="5" t="s">
        <v>57</v>
      </c>
      <c r="Q3358" s="5" t="s">
        <v>311</v>
      </c>
      <c r="R3358" s="5" t="s">
        <v>57</v>
      </c>
      <c r="S3358" s="5" t="s">
        <v>276</v>
      </c>
      <c r="T3358" s="5" t="s">
        <v>26</v>
      </c>
      <c r="U3358" s="5" t="s">
        <v>26</v>
      </c>
    </row>
    <row r="3359" hidden="1">
      <c r="A3359" s="15" t="str">
        <f t="shared" ref="A3359:A3362" si="568">if(OR(G3359="Secondary Relay",G3359="Prime Relay"),F3359,join("",if(B3359="East Rim","E",if(B3359="South Rim","S",if(B3359="West Rim","W","N"))),C3359,D3359,":",E3359,if(F3359="S","",F3359)))</f>
        <v>W33:2a</v>
      </c>
      <c r="B3359" s="15" t="s">
        <v>1352</v>
      </c>
      <c r="C3359" s="15">
        <v>3.0</v>
      </c>
      <c r="D3359" s="15">
        <v>3.0</v>
      </c>
      <c r="E3359" s="15">
        <v>2.0</v>
      </c>
      <c r="F3359" s="8" t="s">
        <v>6</v>
      </c>
      <c r="G3359" s="8" t="s">
        <v>23</v>
      </c>
      <c r="H3359" t="s">
        <v>288</v>
      </c>
      <c r="I3359" t="s">
        <v>500</v>
      </c>
      <c r="J3359" s="16">
        <v>0.0</v>
      </c>
      <c r="K3359" s="21">
        <v>179.0</v>
      </c>
      <c r="L3359" s="21">
        <v>173.0</v>
      </c>
      <c r="M3359" s="21">
        <v>174.0</v>
      </c>
      <c r="N3359" s="18" t="s">
        <v>26</v>
      </c>
      <c r="O3359" s="13" t="s">
        <v>567</v>
      </c>
      <c r="P3359" s="5" t="s">
        <v>37</v>
      </c>
      <c r="Q3359" s="5" t="s">
        <v>276</v>
      </c>
      <c r="R3359" s="5" t="s">
        <v>57</v>
      </c>
      <c r="S3359" s="5" t="s">
        <v>37</v>
      </c>
      <c r="T3359" s="5" t="s">
        <v>26</v>
      </c>
      <c r="U3359" s="5" t="s">
        <v>26</v>
      </c>
    </row>
    <row r="3360" hidden="1">
      <c r="A3360" s="15" t="str">
        <f t="shared" si="568"/>
        <v>W33:2b</v>
      </c>
      <c r="B3360" s="15" t="s">
        <v>1352</v>
      </c>
      <c r="C3360" s="15">
        <v>3.0</v>
      </c>
      <c r="D3360" s="15">
        <v>3.0</v>
      </c>
      <c r="E3360" s="15">
        <v>2.0</v>
      </c>
      <c r="F3360" s="8" t="s">
        <v>7</v>
      </c>
      <c r="G3360" s="8" t="s">
        <v>22</v>
      </c>
      <c r="H3360" t="s">
        <v>88</v>
      </c>
      <c r="I3360" t="s">
        <v>456</v>
      </c>
      <c r="J3360" s="16">
        <v>0.0</v>
      </c>
      <c r="K3360" s="21">
        <v>-102.0</v>
      </c>
      <c r="L3360" s="21">
        <v>-115.0</v>
      </c>
      <c r="M3360" s="21">
        <v>-111.0</v>
      </c>
      <c r="N3360" s="18" t="s">
        <v>26</v>
      </c>
      <c r="O3360" s="13" t="s">
        <v>386</v>
      </c>
      <c r="P3360" s="5" t="s">
        <v>57</v>
      </c>
      <c r="Q3360" s="5" t="s">
        <v>47</v>
      </c>
      <c r="R3360" s="5" t="s">
        <v>37</v>
      </c>
      <c r="S3360" s="5" t="s">
        <v>47</v>
      </c>
      <c r="T3360" s="5" t="s">
        <v>26</v>
      </c>
      <c r="U3360" s="5" t="s">
        <v>26</v>
      </c>
    </row>
    <row r="3361" hidden="1">
      <c r="A3361" s="15" t="str">
        <f t="shared" si="568"/>
        <v>W33:2c</v>
      </c>
      <c r="B3361" s="15" t="s">
        <v>1352</v>
      </c>
      <c r="C3361" s="15">
        <v>3.0</v>
      </c>
      <c r="D3361" s="15">
        <v>3.0</v>
      </c>
      <c r="E3361" s="15">
        <v>2.0</v>
      </c>
      <c r="F3361" s="8" t="s">
        <v>8</v>
      </c>
      <c r="G3361" s="8" t="s">
        <v>23</v>
      </c>
      <c r="H3361" t="s">
        <v>92</v>
      </c>
      <c r="I3361" t="s">
        <v>600</v>
      </c>
      <c r="J3361" s="16">
        <v>1.0</v>
      </c>
      <c r="K3361" s="21">
        <v>-147.0</v>
      </c>
      <c r="L3361" s="21">
        <v>-184.0</v>
      </c>
      <c r="M3361" s="21">
        <v>-164.0</v>
      </c>
      <c r="N3361" s="18" t="s">
        <v>281</v>
      </c>
      <c r="O3361" s="13" t="s">
        <v>354</v>
      </c>
      <c r="P3361" s="5" t="s">
        <v>57</v>
      </c>
      <c r="Q3361" s="5" t="s">
        <v>276</v>
      </c>
      <c r="R3361" s="5" t="s">
        <v>57</v>
      </c>
      <c r="S3361" s="5" t="s">
        <v>37</v>
      </c>
      <c r="T3361" s="5" t="s">
        <v>26</v>
      </c>
      <c r="U3361" s="5" t="s">
        <v>26</v>
      </c>
    </row>
    <row r="3362" hidden="1">
      <c r="A3362" s="15" t="str">
        <f t="shared" si="568"/>
        <v>W33:2d</v>
      </c>
      <c r="B3362" s="15" t="s">
        <v>1352</v>
      </c>
      <c r="C3362" s="15">
        <v>3.0</v>
      </c>
      <c r="D3362" s="15">
        <v>3.0</v>
      </c>
      <c r="E3362" s="15">
        <v>2.0</v>
      </c>
      <c r="F3362" s="8" t="s">
        <v>9</v>
      </c>
      <c r="G3362" s="8" t="s">
        <v>23</v>
      </c>
      <c r="H3362" t="s">
        <v>92</v>
      </c>
      <c r="I3362" t="s">
        <v>541</v>
      </c>
      <c r="J3362" s="16">
        <v>1.0</v>
      </c>
      <c r="K3362" s="21">
        <v>-224.0</v>
      </c>
      <c r="L3362" s="21">
        <v>-231.0</v>
      </c>
      <c r="M3362" s="21">
        <v>-226.0</v>
      </c>
      <c r="N3362" s="18" t="s">
        <v>281</v>
      </c>
      <c r="O3362" s="13" t="s">
        <v>1488</v>
      </c>
      <c r="P3362" s="5" t="s">
        <v>57</v>
      </c>
      <c r="Q3362" s="5" t="s">
        <v>276</v>
      </c>
      <c r="R3362" s="5" t="s">
        <v>47</v>
      </c>
      <c r="S3362" s="5" t="s">
        <v>37</v>
      </c>
      <c r="T3362" s="5" t="s">
        <v>26</v>
      </c>
      <c r="U3362" s="5" t="s">
        <v>26</v>
      </c>
    </row>
    <row r="3363" hidden="1">
      <c r="A3363" s="15" t="str">
        <f>if(OR(G3363="Secondary Relay",G3363="Prime Relay",G3363="Citadel Class Relay"),F3363,join("",if(B3363="East Rim","E",if(B3363="South Rim","S",if(B3363="West Rim","W","N"))),C3363,D3363,":",E3363,if(F3363="S","",F3363)))</f>
        <v>W33:2</v>
      </c>
      <c r="B3363" s="15" t="s">
        <v>1352</v>
      </c>
      <c r="C3363" s="15">
        <v>3.0</v>
      </c>
      <c r="D3363" s="15">
        <v>3.0</v>
      </c>
      <c r="E3363" s="15">
        <v>2.0</v>
      </c>
      <c r="F3363" s="8" t="s">
        <v>302</v>
      </c>
      <c r="G3363" s="8" t="s">
        <v>303</v>
      </c>
      <c r="H3363" t="s">
        <v>288</v>
      </c>
      <c r="I3363" s="42" t="s">
        <v>1489</v>
      </c>
      <c r="J3363" s="16"/>
      <c r="K3363" s="21"/>
      <c r="L3363" s="21"/>
      <c r="M3363" s="21"/>
      <c r="N3363" s="18"/>
      <c r="O3363" s="13"/>
      <c r="P3363" s="5" t="s">
        <v>276</v>
      </c>
      <c r="Q3363" s="5" t="s">
        <v>276</v>
      </c>
      <c r="R3363" s="5" t="s">
        <v>57</v>
      </c>
      <c r="S3363" s="5" t="s">
        <v>57</v>
      </c>
      <c r="T3363" s="5" t="s">
        <v>57</v>
      </c>
      <c r="U3363" s="5" t="s">
        <v>26</v>
      </c>
    </row>
    <row r="3364" hidden="1">
      <c r="A3364" s="15" t="str">
        <f t="shared" ref="A3364:A3371" si="569">if(OR(G3364="Secondary Relay",G3364="Prime Relay"),F3364,join("",if(B3364="East Rim","E",if(B3364="South Rim","S",if(B3364="West Rim","W","N"))),C3364,D3364,":",E3364,if(F3364="S","",F3364)))</f>
        <v>W33:3a</v>
      </c>
      <c r="B3364" s="15" t="s">
        <v>1352</v>
      </c>
      <c r="C3364" s="15">
        <v>3.0</v>
      </c>
      <c r="D3364" s="15">
        <v>3.0</v>
      </c>
      <c r="E3364" s="15">
        <v>3.0</v>
      </c>
      <c r="F3364" s="8" t="s">
        <v>6</v>
      </c>
      <c r="G3364" s="8" t="s">
        <v>23</v>
      </c>
      <c r="H3364" t="s">
        <v>88</v>
      </c>
      <c r="I3364" t="s">
        <v>440</v>
      </c>
      <c r="J3364" s="16">
        <v>1.0</v>
      </c>
      <c r="K3364" s="21">
        <v>719.0</v>
      </c>
      <c r="L3364" s="21">
        <v>713.0</v>
      </c>
      <c r="M3364" s="21">
        <v>718.0</v>
      </c>
      <c r="N3364" s="18" t="s">
        <v>26</v>
      </c>
      <c r="O3364" s="13" t="s">
        <v>1490</v>
      </c>
      <c r="P3364" s="5" t="s">
        <v>311</v>
      </c>
      <c r="Q3364" s="5" t="s">
        <v>57</v>
      </c>
      <c r="R3364" s="5" t="s">
        <v>37</v>
      </c>
      <c r="S3364" s="5" t="s">
        <v>311</v>
      </c>
      <c r="T3364" s="5" t="s">
        <v>37</v>
      </c>
      <c r="U3364" s="5" t="s">
        <v>26</v>
      </c>
    </row>
    <row r="3365" hidden="1">
      <c r="A3365" s="15" t="str">
        <f t="shared" si="569"/>
        <v>W33:3b</v>
      </c>
      <c r="B3365" s="15" t="s">
        <v>1352</v>
      </c>
      <c r="C3365" s="15">
        <v>3.0</v>
      </c>
      <c r="D3365" s="15">
        <v>3.0</v>
      </c>
      <c r="E3365" s="15">
        <v>3.0</v>
      </c>
      <c r="F3365" s="8" t="s">
        <v>7</v>
      </c>
      <c r="G3365" s="8" t="s">
        <v>23</v>
      </c>
      <c r="H3365" t="s">
        <v>93</v>
      </c>
      <c r="I3365" t="s">
        <v>333</v>
      </c>
      <c r="J3365" s="16">
        <v>2.0</v>
      </c>
      <c r="K3365" s="21">
        <v>297.0</v>
      </c>
      <c r="L3365" s="21">
        <v>286.0</v>
      </c>
      <c r="M3365" s="21">
        <v>290.0</v>
      </c>
      <c r="N3365" s="18" t="s">
        <v>26</v>
      </c>
      <c r="O3365" s="13" t="s">
        <v>1491</v>
      </c>
      <c r="P3365" s="5" t="s">
        <v>57</v>
      </c>
      <c r="Q3365" s="5" t="s">
        <v>37</v>
      </c>
      <c r="R3365" s="5" t="s">
        <v>276</v>
      </c>
      <c r="S3365" s="5" t="s">
        <v>47</v>
      </c>
      <c r="T3365" s="5" t="s">
        <v>276</v>
      </c>
      <c r="U3365" s="5" t="s">
        <v>26</v>
      </c>
    </row>
    <row r="3366" hidden="1">
      <c r="A3366" s="15" t="str">
        <f t="shared" si="569"/>
        <v>W33:3c</v>
      </c>
      <c r="B3366" s="15" t="s">
        <v>1352</v>
      </c>
      <c r="C3366" s="15">
        <v>3.0</v>
      </c>
      <c r="D3366" s="15">
        <v>3.0</v>
      </c>
      <c r="E3366" s="15">
        <v>3.0</v>
      </c>
      <c r="F3366" s="8" t="s">
        <v>8</v>
      </c>
      <c r="G3366" s="8" t="s">
        <v>24</v>
      </c>
      <c r="H3366" t="s">
        <v>87</v>
      </c>
      <c r="I3366" t="s">
        <v>418</v>
      </c>
      <c r="J3366" s="16">
        <v>1.0</v>
      </c>
      <c r="K3366" s="21">
        <v>13.0</v>
      </c>
      <c r="L3366" s="21">
        <v>-1.0</v>
      </c>
      <c r="M3366" s="21">
        <v>6.0</v>
      </c>
      <c r="N3366" s="18">
        <v>0.58</v>
      </c>
      <c r="O3366" s="13" t="s">
        <v>426</v>
      </c>
      <c r="P3366" s="5" t="s">
        <v>276</v>
      </c>
      <c r="Q3366" s="5" t="s">
        <v>276</v>
      </c>
      <c r="R3366" s="5" t="s">
        <v>57</v>
      </c>
      <c r="S3366" s="5" t="s">
        <v>57</v>
      </c>
      <c r="T3366" s="5" t="s">
        <v>37</v>
      </c>
      <c r="U3366" s="5" t="s">
        <v>26</v>
      </c>
    </row>
    <row r="3367" hidden="1">
      <c r="A3367" s="15" t="str">
        <f t="shared" si="569"/>
        <v>W33:3d</v>
      </c>
      <c r="B3367" s="15" t="s">
        <v>1352</v>
      </c>
      <c r="C3367" s="15">
        <v>3.0</v>
      </c>
      <c r="D3367" s="15">
        <v>3.0</v>
      </c>
      <c r="E3367" s="15">
        <v>3.0</v>
      </c>
      <c r="F3367" s="8" t="s">
        <v>9</v>
      </c>
      <c r="G3367" s="8" t="s">
        <v>22</v>
      </c>
      <c r="H3367" t="s">
        <v>93</v>
      </c>
      <c r="I3367" t="s">
        <v>730</v>
      </c>
      <c r="J3367" s="16">
        <v>19.0</v>
      </c>
      <c r="K3367" s="21">
        <v>-110.0</v>
      </c>
      <c r="L3367" s="21">
        <v>-113.0</v>
      </c>
      <c r="M3367" s="21">
        <v>-113.0</v>
      </c>
      <c r="N3367" s="18" t="s">
        <v>26</v>
      </c>
      <c r="O3367" s="13" t="s">
        <v>287</v>
      </c>
      <c r="P3367" s="5" t="s">
        <v>37</v>
      </c>
      <c r="Q3367" s="5" t="s">
        <v>276</v>
      </c>
      <c r="R3367" s="5" t="s">
        <v>57</v>
      </c>
      <c r="S3367" s="5" t="s">
        <v>47</v>
      </c>
      <c r="T3367" s="5" t="s">
        <v>47</v>
      </c>
      <c r="U3367" s="5" t="s">
        <v>26</v>
      </c>
    </row>
    <row r="3368" hidden="1">
      <c r="A3368" s="15" t="str">
        <f t="shared" si="569"/>
        <v>W33:3e</v>
      </c>
      <c r="B3368" s="15" t="s">
        <v>1352</v>
      </c>
      <c r="C3368" s="15">
        <v>3.0</v>
      </c>
      <c r="D3368" s="15">
        <v>3.0</v>
      </c>
      <c r="E3368" s="15">
        <v>3.0</v>
      </c>
      <c r="F3368" s="8" t="s">
        <v>10</v>
      </c>
      <c r="G3368" s="8" t="s">
        <v>22</v>
      </c>
      <c r="H3368" t="s">
        <v>92</v>
      </c>
      <c r="I3368" t="s">
        <v>385</v>
      </c>
      <c r="J3368" s="16">
        <v>0.0</v>
      </c>
      <c r="K3368" s="21">
        <v>-164.0</v>
      </c>
      <c r="L3368" s="21">
        <v>-214.0</v>
      </c>
      <c r="M3368" s="21">
        <v>-188.0</v>
      </c>
      <c r="N3368" s="18" t="s">
        <v>26</v>
      </c>
      <c r="O3368" s="13" t="s">
        <v>419</v>
      </c>
      <c r="P3368" s="5" t="s">
        <v>311</v>
      </c>
      <c r="Q3368" s="5" t="s">
        <v>57</v>
      </c>
      <c r="R3368" s="5" t="s">
        <v>57</v>
      </c>
      <c r="S3368" s="5" t="s">
        <v>26</v>
      </c>
      <c r="T3368" s="5" t="s">
        <v>47</v>
      </c>
      <c r="U3368" s="5" t="s">
        <v>37</v>
      </c>
    </row>
    <row r="3369" hidden="1">
      <c r="A3369" s="15" t="str">
        <f t="shared" si="569"/>
        <v>W33:3f</v>
      </c>
      <c r="B3369" s="15" t="s">
        <v>1352</v>
      </c>
      <c r="C3369" s="15">
        <v>3.0</v>
      </c>
      <c r="D3369" s="15">
        <v>3.0</v>
      </c>
      <c r="E3369" s="15">
        <v>3.0</v>
      </c>
      <c r="F3369" s="8" t="s">
        <v>11</v>
      </c>
      <c r="G3369" s="8" t="s">
        <v>22</v>
      </c>
      <c r="H3369" t="s">
        <v>91</v>
      </c>
      <c r="I3369" t="s">
        <v>1092</v>
      </c>
      <c r="J3369" s="16">
        <v>15.0</v>
      </c>
      <c r="K3369" s="21">
        <v>-196.0</v>
      </c>
      <c r="L3369" s="21">
        <v>-240.0</v>
      </c>
      <c r="M3369" s="21">
        <v>-216.0</v>
      </c>
      <c r="N3369" s="18" t="s">
        <v>26</v>
      </c>
      <c r="O3369" s="13" t="s">
        <v>310</v>
      </c>
      <c r="P3369" s="5" t="s">
        <v>311</v>
      </c>
      <c r="Q3369" s="5" t="s">
        <v>276</v>
      </c>
      <c r="R3369" s="5" t="s">
        <v>311</v>
      </c>
      <c r="S3369" s="5" t="s">
        <v>26</v>
      </c>
      <c r="T3369" s="5" t="s">
        <v>26</v>
      </c>
      <c r="U3369" s="5" t="s">
        <v>26</v>
      </c>
    </row>
    <row r="3370" hidden="1">
      <c r="A3370" s="15" t="str">
        <f t="shared" si="569"/>
        <v>W33:3g</v>
      </c>
      <c r="B3370" s="15" t="s">
        <v>1352</v>
      </c>
      <c r="C3370" s="15">
        <v>3.0</v>
      </c>
      <c r="D3370" s="15">
        <v>3.0</v>
      </c>
      <c r="E3370" s="15">
        <v>3.0</v>
      </c>
      <c r="F3370" s="8" t="s">
        <v>12</v>
      </c>
      <c r="G3370" s="8" t="s">
        <v>22</v>
      </c>
      <c r="H3370" t="s">
        <v>90</v>
      </c>
      <c r="I3370" t="s">
        <v>672</v>
      </c>
      <c r="J3370" s="16">
        <v>5.0</v>
      </c>
      <c r="K3370" s="21">
        <v>-207.0</v>
      </c>
      <c r="L3370" s="21">
        <v>-234.0</v>
      </c>
      <c r="M3370" s="21">
        <v>-221.0</v>
      </c>
      <c r="N3370" s="18" t="s">
        <v>26</v>
      </c>
      <c r="O3370" s="13" t="s">
        <v>313</v>
      </c>
      <c r="P3370" s="5" t="s">
        <v>47</v>
      </c>
      <c r="Q3370" s="5" t="s">
        <v>311</v>
      </c>
      <c r="R3370" s="5" t="s">
        <v>276</v>
      </c>
      <c r="S3370" s="5" t="s">
        <v>37</v>
      </c>
      <c r="T3370" s="5" t="s">
        <v>37</v>
      </c>
      <c r="U3370" s="5" t="s">
        <v>26</v>
      </c>
    </row>
    <row r="3371" hidden="1">
      <c r="A3371" s="15" t="str">
        <f t="shared" si="569"/>
        <v>W33:3h</v>
      </c>
      <c r="B3371" s="15" t="s">
        <v>1352</v>
      </c>
      <c r="C3371" s="15">
        <v>3.0</v>
      </c>
      <c r="D3371" s="15">
        <v>3.0</v>
      </c>
      <c r="E3371" s="15">
        <v>3.0</v>
      </c>
      <c r="F3371" s="8" t="s">
        <v>13</v>
      </c>
      <c r="G3371" s="8" t="s">
        <v>23</v>
      </c>
      <c r="H3371" t="s">
        <v>92</v>
      </c>
      <c r="I3371" t="s">
        <v>1492</v>
      </c>
      <c r="J3371" s="16">
        <v>0.0</v>
      </c>
      <c r="K3371" s="21">
        <v>-227.0</v>
      </c>
      <c r="L3371" s="21">
        <v>-229.0</v>
      </c>
      <c r="M3371" s="21">
        <v>-227.0</v>
      </c>
      <c r="N3371" s="18" t="s">
        <v>281</v>
      </c>
      <c r="O3371" s="13" t="s">
        <v>1471</v>
      </c>
      <c r="P3371" s="5" t="s">
        <v>57</v>
      </c>
      <c r="Q3371" s="5" t="s">
        <v>276</v>
      </c>
      <c r="R3371" s="5" t="s">
        <v>276</v>
      </c>
      <c r="S3371" s="5" t="s">
        <v>26</v>
      </c>
      <c r="T3371" s="5" t="s">
        <v>47</v>
      </c>
      <c r="U3371" s="5" t="s">
        <v>26</v>
      </c>
    </row>
    <row r="3372" hidden="1">
      <c r="A3372" s="15" t="str">
        <f>if(OR(G3372="Secondary Relay",G3372="Prime Relay",G3372="Citadel Class Relay"),F3372,join("",if(B3372="East Rim","E",if(B3372="South Rim","S",if(B3372="West Rim","W","N"))),C3372,D3372,":",E3372,if(F3372="S","",F3372)))</f>
        <v>W33:3</v>
      </c>
      <c r="B3372" s="15" t="s">
        <v>1352</v>
      </c>
      <c r="C3372" s="15">
        <v>3.0</v>
      </c>
      <c r="D3372" s="15">
        <v>3.0</v>
      </c>
      <c r="E3372" s="15">
        <v>3.0</v>
      </c>
      <c r="F3372" s="8" t="s">
        <v>302</v>
      </c>
      <c r="G3372" s="8" t="s">
        <v>303</v>
      </c>
      <c r="H3372" t="s">
        <v>288</v>
      </c>
      <c r="I3372" s="42" t="s">
        <v>1493</v>
      </c>
      <c r="J3372" s="16"/>
      <c r="K3372" s="21"/>
      <c r="L3372" s="21"/>
      <c r="M3372" s="21"/>
      <c r="N3372" s="18"/>
      <c r="O3372" s="13"/>
      <c r="P3372" s="5" t="s">
        <v>276</v>
      </c>
      <c r="Q3372" s="5" t="s">
        <v>57</v>
      </c>
      <c r="R3372" s="5" t="s">
        <v>57</v>
      </c>
      <c r="S3372" s="5" t="s">
        <v>26</v>
      </c>
      <c r="T3372" s="5" t="s">
        <v>26</v>
      </c>
      <c r="U3372" s="5" t="s">
        <v>26</v>
      </c>
    </row>
    <row r="3373" hidden="1">
      <c r="A3373" s="15" t="str">
        <f t="shared" ref="A3373:A3380" si="570">if(OR(G3373="Secondary Relay",G3373="Prime Relay"),F3373,join("",if(B3373="East Rim","E",if(B3373="South Rim","S",if(B3373="West Rim","W","N"))),C3373,D3373,":",E3373,if(F3373="S","",F3373)))</f>
        <v>W33:4a</v>
      </c>
      <c r="B3373" s="15" t="s">
        <v>1352</v>
      </c>
      <c r="C3373" s="15">
        <v>3.0</v>
      </c>
      <c r="D3373" s="15">
        <v>3.0</v>
      </c>
      <c r="E3373" s="15">
        <v>4.0</v>
      </c>
      <c r="F3373" s="8" t="s">
        <v>6</v>
      </c>
      <c r="G3373" s="8" t="s">
        <v>23</v>
      </c>
      <c r="H3373" t="s">
        <v>278</v>
      </c>
      <c r="I3373" t="s">
        <v>522</v>
      </c>
      <c r="J3373" s="16">
        <v>0.0</v>
      </c>
      <c r="K3373" s="21">
        <v>1005.0</v>
      </c>
      <c r="L3373" s="21">
        <v>80.0</v>
      </c>
      <c r="M3373" s="21">
        <v>544.0</v>
      </c>
      <c r="N3373" s="18" t="s">
        <v>26</v>
      </c>
      <c r="O3373" s="13" t="s">
        <v>417</v>
      </c>
      <c r="P3373" s="5" t="s">
        <v>311</v>
      </c>
      <c r="Q3373" s="5" t="s">
        <v>57</v>
      </c>
      <c r="R3373" s="5" t="s">
        <v>57</v>
      </c>
      <c r="S3373" s="5" t="s">
        <v>47</v>
      </c>
      <c r="T3373" s="5" t="s">
        <v>37</v>
      </c>
      <c r="U3373" s="5" t="s">
        <v>37</v>
      </c>
    </row>
    <row r="3374" hidden="1">
      <c r="A3374" s="15" t="str">
        <f t="shared" si="570"/>
        <v>W33:4b</v>
      </c>
      <c r="B3374" s="15" t="s">
        <v>1352</v>
      </c>
      <c r="C3374" s="15">
        <v>3.0</v>
      </c>
      <c r="D3374" s="15">
        <v>3.0</v>
      </c>
      <c r="E3374" s="15">
        <v>4.0</v>
      </c>
      <c r="F3374" s="8" t="s">
        <v>7</v>
      </c>
      <c r="G3374" s="8" t="s">
        <v>23</v>
      </c>
      <c r="H3374" t="s">
        <v>288</v>
      </c>
      <c r="I3374" t="s">
        <v>558</v>
      </c>
      <c r="J3374" s="16">
        <v>0.0</v>
      </c>
      <c r="K3374" s="21">
        <v>507.0</v>
      </c>
      <c r="L3374" s="21">
        <v>480.0</v>
      </c>
      <c r="M3374" s="21">
        <v>496.0</v>
      </c>
      <c r="N3374" s="18" t="s">
        <v>26</v>
      </c>
      <c r="O3374" s="13" t="s">
        <v>567</v>
      </c>
      <c r="P3374" s="5" t="s">
        <v>57</v>
      </c>
      <c r="Q3374" s="5" t="s">
        <v>57</v>
      </c>
      <c r="R3374" s="5" t="s">
        <v>276</v>
      </c>
      <c r="S3374" s="5" t="s">
        <v>47</v>
      </c>
      <c r="T3374" s="5" t="s">
        <v>37</v>
      </c>
      <c r="U3374" s="5" t="s">
        <v>26</v>
      </c>
    </row>
    <row r="3375" hidden="1">
      <c r="A3375" s="15" t="str">
        <f t="shared" si="570"/>
        <v>W33:4c</v>
      </c>
      <c r="B3375" s="15" t="s">
        <v>1352</v>
      </c>
      <c r="C3375" s="15">
        <v>3.0</v>
      </c>
      <c r="D3375" s="15">
        <v>3.0</v>
      </c>
      <c r="E3375" s="15">
        <v>4.0</v>
      </c>
      <c r="F3375" s="8" t="s">
        <v>8</v>
      </c>
      <c r="G3375" s="8" t="s">
        <v>23</v>
      </c>
      <c r="H3375" t="s">
        <v>278</v>
      </c>
      <c r="I3375" t="s">
        <v>1137</v>
      </c>
      <c r="J3375" s="16">
        <v>1.0</v>
      </c>
      <c r="K3375" s="21">
        <v>233.0</v>
      </c>
      <c r="L3375" s="21">
        <v>218.0</v>
      </c>
      <c r="M3375" s="21">
        <v>225.0</v>
      </c>
      <c r="N3375" s="18" t="s">
        <v>26</v>
      </c>
      <c r="O3375" s="13" t="s">
        <v>1494</v>
      </c>
      <c r="P3375" s="5" t="s">
        <v>57</v>
      </c>
      <c r="Q3375" s="5" t="s">
        <v>276</v>
      </c>
      <c r="R3375" s="5" t="s">
        <v>47</v>
      </c>
      <c r="S3375" s="5" t="s">
        <v>37</v>
      </c>
      <c r="T3375" s="5" t="s">
        <v>37</v>
      </c>
      <c r="U3375" s="5" t="s">
        <v>26</v>
      </c>
    </row>
    <row r="3376" hidden="1">
      <c r="A3376" s="15" t="str">
        <f t="shared" si="570"/>
        <v>W33:4d</v>
      </c>
      <c r="B3376" s="15" t="s">
        <v>1352</v>
      </c>
      <c r="C3376" s="15">
        <v>3.0</v>
      </c>
      <c r="D3376" s="15">
        <v>3.0</v>
      </c>
      <c r="E3376" s="15">
        <v>4.0</v>
      </c>
      <c r="F3376" s="8" t="s">
        <v>9</v>
      </c>
      <c r="G3376" s="8" t="s">
        <v>24</v>
      </c>
      <c r="H3376" t="s">
        <v>317</v>
      </c>
      <c r="I3376" t="s">
        <v>1176</v>
      </c>
      <c r="J3376" s="16">
        <v>1.0</v>
      </c>
      <c r="K3376" s="21">
        <v>9.0</v>
      </c>
      <c r="L3376" s="21">
        <v>-6.0</v>
      </c>
      <c r="M3376" s="21">
        <v>1.0</v>
      </c>
      <c r="N3376" s="18">
        <v>0.26</v>
      </c>
      <c r="O3376" s="13" t="s">
        <v>282</v>
      </c>
      <c r="P3376" s="5" t="s">
        <v>57</v>
      </c>
      <c r="Q3376" s="5" t="s">
        <v>57</v>
      </c>
      <c r="R3376" s="5" t="s">
        <v>276</v>
      </c>
      <c r="S3376" s="5" t="s">
        <v>26</v>
      </c>
      <c r="T3376" s="5" t="s">
        <v>26</v>
      </c>
      <c r="U3376" s="5" t="s">
        <v>26</v>
      </c>
    </row>
    <row r="3377" hidden="1">
      <c r="A3377" s="15" t="str">
        <f t="shared" si="570"/>
        <v>W33:4e</v>
      </c>
      <c r="B3377" s="15" t="s">
        <v>1352</v>
      </c>
      <c r="C3377" s="15">
        <v>3.0</v>
      </c>
      <c r="D3377" s="15">
        <v>3.0</v>
      </c>
      <c r="E3377" s="15">
        <v>4.0</v>
      </c>
      <c r="F3377" s="8" t="s">
        <v>10</v>
      </c>
      <c r="G3377" s="8" t="s">
        <v>24</v>
      </c>
      <c r="H3377" t="s">
        <v>89</v>
      </c>
      <c r="I3377" t="s">
        <v>587</v>
      </c>
      <c r="J3377" s="16">
        <v>2.0</v>
      </c>
      <c r="K3377" s="21">
        <v>-15.0</v>
      </c>
      <c r="L3377" s="21">
        <v>-24.0</v>
      </c>
      <c r="M3377" s="21">
        <v>-19.0</v>
      </c>
      <c r="N3377" s="18">
        <v>0.16</v>
      </c>
      <c r="O3377" s="13" t="s">
        <v>325</v>
      </c>
      <c r="P3377" s="5" t="s">
        <v>57</v>
      </c>
      <c r="Q3377" s="5" t="s">
        <v>276</v>
      </c>
      <c r="R3377" s="5" t="s">
        <v>57</v>
      </c>
      <c r="S3377" s="5" t="s">
        <v>311</v>
      </c>
      <c r="T3377" s="5" t="s">
        <v>26</v>
      </c>
      <c r="U3377" s="5" t="s">
        <v>26</v>
      </c>
    </row>
    <row r="3378" hidden="1">
      <c r="A3378" s="15" t="str">
        <f t="shared" si="570"/>
        <v>W33:4f</v>
      </c>
      <c r="B3378" s="15" t="s">
        <v>1352</v>
      </c>
      <c r="C3378" s="15">
        <v>3.0</v>
      </c>
      <c r="D3378" s="15">
        <v>3.0</v>
      </c>
      <c r="E3378" s="15">
        <v>4.0</v>
      </c>
      <c r="F3378" s="8" t="s">
        <v>11</v>
      </c>
      <c r="G3378" s="8" t="s">
        <v>22</v>
      </c>
      <c r="H3378" t="s">
        <v>93</v>
      </c>
      <c r="I3378" t="s">
        <v>1495</v>
      </c>
      <c r="J3378" s="16">
        <v>9.0</v>
      </c>
      <c r="K3378" s="21">
        <v>-33.0</v>
      </c>
      <c r="L3378" s="21">
        <v>-39.0</v>
      </c>
      <c r="M3378" s="21">
        <v>-37.0</v>
      </c>
      <c r="N3378" s="18" t="s">
        <v>26</v>
      </c>
      <c r="O3378" s="13" t="s">
        <v>379</v>
      </c>
      <c r="P3378" s="5" t="s">
        <v>57</v>
      </c>
      <c r="Q3378" s="5" t="s">
        <v>26</v>
      </c>
      <c r="R3378" s="5" t="s">
        <v>57</v>
      </c>
      <c r="S3378" s="5" t="s">
        <v>47</v>
      </c>
      <c r="T3378" s="5" t="s">
        <v>47</v>
      </c>
      <c r="U3378" s="5" t="s">
        <v>37</v>
      </c>
    </row>
    <row r="3379" hidden="1">
      <c r="A3379" s="15" t="str">
        <f t="shared" si="570"/>
        <v>W33:4g</v>
      </c>
      <c r="B3379" s="15" t="s">
        <v>1352</v>
      </c>
      <c r="C3379" s="15">
        <v>3.0</v>
      </c>
      <c r="D3379" s="15">
        <v>3.0</v>
      </c>
      <c r="E3379" s="15">
        <v>4.0</v>
      </c>
      <c r="F3379" s="8" t="s">
        <v>12</v>
      </c>
      <c r="G3379" s="8" t="s">
        <v>23</v>
      </c>
      <c r="H3379" t="s">
        <v>92</v>
      </c>
      <c r="I3379" t="s">
        <v>600</v>
      </c>
      <c r="J3379" s="16">
        <v>0.0</v>
      </c>
      <c r="K3379" s="21">
        <v>-207.0</v>
      </c>
      <c r="L3379" s="21">
        <v>-228.0</v>
      </c>
      <c r="M3379" s="21">
        <v>-218.0</v>
      </c>
      <c r="N3379" s="18" t="s">
        <v>281</v>
      </c>
      <c r="O3379" s="13" t="s">
        <v>415</v>
      </c>
      <c r="P3379" s="5" t="s">
        <v>47</v>
      </c>
      <c r="Q3379" s="5" t="s">
        <v>57</v>
      </c>
      <c r="R3379" s="5" t="s">
        <v>276</v>
      </c>
      <c r="S3379" s="5" t="s">
        <v>37</v>
      </c>
      <c r="T3379" s="5" t="s">
        <v>26</v>
      </c>
      <c r="U3379" s="5" t="s">
        <v>26</v>
      </c>
    </row>
    <row r="3380" hidden="1">
      <c r="A3380" s="15" t="str">
        <f t="shared" si="570"/>
        <v>W33:4h</v>
      </c>
      <c r="B3380" s="15" t="s">
        <v>1352</v>
      </c>
      <c r="C3380" s="15">
        <v>3.0</v>
      </c>
      <c r="D3380" s="15">
        <v>3.0</v>
      </c>
      <c r="E3380" s="15">
        <v>4.0</v>
      </c>
      <c r="F3380" s="8" t="s">
        <v>13</v>
      </c>
      <c r="G3380" s="8" t="s">
        <v>22</v>
      </c>
      <c r="H3380" t="s">
        <v>88</v>
      </c>
      <c r="I3380" t="s">
        <v>456</v>
      </c>
      <c r="J3380" s="16">
        <v>6.0</v>
      </c>
      <c r="K3380" s="21">
        <v>-244.0</v>
      </c>
      <c r="L3380" s="21">
        <v>-247.0</v>
      </c>
      <c r="M3380" s="21">
        <v>-245.0</v>
      </c>
      <c r="N3380" s="18" t="s">
        <v>26</v>
      </c>
      <c r="O3380" s="13" t="s">
        <v>354</v>
      </c>
      <c r="P3380" s="5" t="s">
        <v>57</v>
      </c>
      <c r="Q3380" s="5" t="s">
        <v>47</v>
      </c>
      <c r="R3380" s="5" t="s">
        <v>57</v>
      </c>
      <c r="S3380" s="5" t="s">
        <v>47</v>
      </c>
      <c r="T3380" s="5" t="s">
        <v>37</v>
      </c>
      <c r="U3380" s="5" t="s">
        <v>26</v>
      </c>
    </row>
    <row r="3381" hidden="1">
      <c r="A3381" s="15" t="str">
        <f>if(OR(G3381="Secondary Relay",G3381="Prime Relay",G3381="Citadel Class Relay"),F3381,join("",if(B3381="East Rim","E",if(B3381="South Rim","S",if(B3381="West Rim","W","N"))),C3381,D3381,":",E3381,if(F3381="S","",F3381)))</f>
        <v>W33:4</v>
      </c>
      <c r="B3381" s="15" t="s">
        <v>1352</v>
      </c>
      <c r="C3381" s="15">
        <v>3.0</v>
      </c>
      <c r="D3381" s="15">
        <v>3.0</v>
      </c>
      <c r="E3381" s="15">
        <v>4.0</v>
      </c>
      <c r="F3381" s="8" t="s">
        <v>302</v>
      </c>
      <c r="G3381" s="8" t="s">
        <v>303</v>
      </c>
      <c r="H3381" t="s">
        <v>288</v>
      </c>
      <c r="I3381" s="42" t="s">
        <v>1496</v>
      </c>
      <c r="J3381" s="16"/>
      <c r="K3381" s="21"/>
      <c r="L3381" s="21"/>
      <c r="M3381" s="21"/>
      <c r="N3381" s="18"/>
      <c r="O3381" s="13"/>
      <c r="P3381" s="5" t="s">
        <v>37</v>
      </c>
      <c r="Q3381" s="5" t="s">
        <v>276</v>
      </c>
      <c r="R3381" s="5" t="s">
        <v>47</v>
      </c>
      <c r="S3381" s="5" t="s">
        <v>47</v>
      </c>
      <c r="T3381" s="5" t="s">
        <v>26</v>
      </c>
      <c r="U3381" s="5" t="s">
        <v>26</v>
      </c>
    </row>
    <row r="3382" hidden="1">
      <c r="A3382" s="15" t="str">
        <f t="shared" ref="A3382:A3387" si="571">if(OR(G3382="Secondary Relay",G3382="Prime Relay"),F3382,join("",if(B3382="East Rim","E",if(B3382="South Rim","S",if(B3382="West Rim","W","N"))),C3382,D3382,":",E3382,if(F3382="S","",F3382)))</f>
        <v>W33:5a</v>
      </c>
      <c r="B3382" s="15" t="s">
        <v>1352</v>
      </c>
      <c r="C3382" s="15">
        <v>3.0</v>
      </c>
      <c r="D3382" s="15">
        <v>3.0</v>
      </c>
      <c r="E3382" s="15">
        <v>5.0</v>
      </c>
      <c r="F3382" s="8" t="s">
        <v>6</v>
      </c>
      <c r="G3382" s="8" t="s">
        <v>23</v>
      </c>
      <c r="H3382" t="s">
        <v>278</v>
      </c>
      <c r="I3382" t="s">
        <v>699</v>
      </c>
      <c r="J3382" s="16">
        <v>0.0</v>
      </c>
      <c r="K3382" s="21">
        <v>1391.0</v>
      </c>
      <c r="L3382" s="21">
        <v>1374.0</v>
      </c>
      <c r="M3382" s="21">
        <v>1385.0</v>
      </c>
      <c r="N3382" s="18" t="s">
        <v>26</v>
      </c>
      <c r="O3382" s="13" t="s">
        <v>1139</v>
      </c>
      <c r="P3382" s="5" t="s">
        <v>276</v>
      </c>
      <c r="Q3382" s="5" t="s">
        <v>276</v>
      </c>
      <c r="R3382" s="5" t="s">
        <v>57</v>
      </c>
      <c r="S3382" s="5" t="s">
        <v>37</v>
      </c>
      <c r="T3382" s="5" t="s">
        <v>311</v>
      </c>
      <c r="U3382" s="5" t="s">
        <v>26</v>
      </c>
    </row>
    <row r="3383" hidden="1">
      <c r="A3383" s="15" t="str">
        <f t="shared" si="571"/>
        <v>W33:5b</v>
      </c>
      <c r="B3383" s="15" t="s">
        <v>1352</v>
      </c>
      <c r="C3383" s="15">
        <v>3.0</v>
      </c>
      <c r="D3383" s="15">
        <v>3.0</v>
      </c>
      <c r="E3383" s="15">
        <v>5.0</v>
      </c>
      <c r="F3383" s="8" t="s">
        <v>7</v>
      </c>
      <c r="G3383" s="8" t="s">
        <v>23</v>
      </c>
      <c r="H3383" t="s">
        <v>288</v>
      </c>
      <c r="I3383" t="s">
        <v>1141</v>
      </c>
      <c r="J3383" s="16">
        <v>2.0</v>
      </c>
      <c r="K3383" s="21">
        <v>805.0</v>
      </c>
      <c r="L3383" s="21">
        <v>695.0</v>
      </c>
      <c r="M3383" s="21">
        <v>750.0</v>
      </c>
      <c r="N3383" s="18" t="s">
        <v>26</v>
      </c>
      <c r="O3383" s="13" t="s">
        <v>297</v>
      </c>
      <c r="P3383" s="5" t="s">
        <v>47</v>
      </c>
      <c r="Q3383" s="5" t="s">
        <v>57</v>
      </c>
      <c r="R3383" s="5" t="s">
        <v>57</v>
      </c>
      <c r="S3383" s="5" t="s">
        <v>47</v>
      </c>
      <c r="T3383" s="5" t="s">
        <v>26</v>
      </c>
      <c r="U3383" s="5" t="s">
        <v>57</v>
      </c>
    </row>
    <row r="3384" hidden="1">
      <c r="A3384" s="15" t="str">
        <f t="shared" si="571"/>
        <v>W33:5c</v>
      </c>
      <c r="B3384" s="15" t="s">
        <v>1352</v>
      </c>
      <c r="C3384" s="15">
        <v>3.0</v>
      </c>
      <c r="D3384" s="15">
        <v>3.0</v>
      </c>
      <c r="E3384" s="15">
        <v>5.0</v>
      </c>
      <c r="F3384" s="8" t="s">
        <v>8</v>
      </c>
      <c r="G3384" s="8" t="s">
        <v>24</v>
      </c>
      <c r="H3384" t="s">
        <v>89</v>
      </c>
      <c r="I3384" t="s">
        <v>334</v>
      </c>
      <c r="J3384" s="16">
        <v>1.0</v>
      </c>
      <c r="K3384" s="21">
        <v>5.0</v>
      </c>
      <c r="L3384" s="21">
        <v>1.0</v>
      </c>
      <c r="M3384" s="21">
        <v>3.0</v>
      </c>
      <c r="N3384" s="18">
        <v>0.1</v>
      </c>
      <c r="O3384" s="13" t="s">
        <v>354</v>
      </c>
      <c r="P3384" s="5" t="s">
        <v>47</v>
      </c>
      <c r="Q3384" s="5" t="s">
        <v>276</v>
      </c>
      <c r="R3384" s="5" t="s">
        <v>311</v>
      </c>
      <c r="S3384" s="5" t="s">
        <v>57</v>
      </c>
      <c r="T3384" s="5" t="s">
        <v>26</v>
      </c>
      <c r="U3384" s="5" t="s">
        <v>37</v>
      </c>
    </row>
    <row r="3385" hidden="1">
      <c r="A3385" s="15" t="str">
        <f t="shared" si="571"/>
        <v>W33:5d</v>
      </c>
      <c r="B3385" s="15" t="s">
        <v>1352</v>
      </c>
      <c r="C3385" s="15">
        <v>3.0</v>
      </c>
      <c r="D3385" s="15">
        <v>3.0</v>
      </c>
      <c r="E3385" s="15">
        <v>5.0</v>
      </c>
      <c r="F3385" s="8" t="s">
        <v>9</v>
      </c>
      <c r="G3385" s="8" t="s">
        <v>22</v>
      </c>
      <c r="H3385" t="s">
        <v>93</v>
      </c>
      <c r="I3385" t="s">
        <v>782</v>
      </c>
      <c r="J3385" s="16">
        <v>4.0</v>
      </c>
      <c r="K3385" s="21">
        <v>-122.0</v>
      </c>
      <c r="L3385" s="21">
        <v>-163.0</v>
      </c>
      <c r="M3385" s="21">
        <v>-142.0</v>
      </c>
      <c r="N3385" s="18" t="s">
        <v>26</v>
      </c>
      <c r="O3385" s="13" t="s">
        <v>287</v>
      </c>
      <c r="P3385" s="5" t="s">
        <v>57</v>
      </c>
      <c r="Q3385" s="5" t="s">
        <v>311</v>
      </c>
      <c r="R3385" s="5" t="s">
        <v>57</v>
      </c>
      <c r="S3385" s="5" t="s">
        <v>276</v>
      </c>
      <c r="T3385" s="5" t="s">
        <v>26</v>
      </c>
      <c r="U3385" s="5" t="s">
        <v>37</v>
      </c>
    </row>
    <row r="3386" hidden="1">
      <c r="A3386" s="15" t="str">
        <f t="shared" si="571"/>
        <v>W33:5e</v>
      </c>
      <c r="B3386" s="15" t="s">
        <v>1352</v>
      </c>
      <c r="C3386" s="15">
        <v>3.0</v>
      </c>
      <c r="D3386" s="15">
        <v>3.0</v>
      </c>
      <c r="E3386" s="15">
        <v>5.0</v>
      </c>
      <c r="F3386" s="8" t="s">
        <v>10</v>
      </c>
      <c r="G3386" s="8" t="s">
        <v>22</v>
      </c>
      <c r="H3386" t="s">
        <v>92</v>
      </c>
      <c r="I3386" t="s">
        <v>328</v>
      </c>
      <c r="J3386" s="16">
        <v>2.0</v>
      </c>
      <c r="K3386" s="21">
        <v>-124.0</v>
      </c>
      <c r="L3386" s="21">
        <v>-145.0</v>
      </c>
      <c r="M3386" s="21">
        <v>-135.0</v>
      </c>
      <c r="N3386" s="18" t="s">
        <v>26</v>
      </c>
      <c r="O3386" s="13" t="s">
        <v>275</v>
      </c>
      <c r="P3386" s="5" t="s">
        <v>57</v>
      </c>
      <c r="Q3386" s="5" t="s">
        <v>57</v>
      </c>
      <c r="R3386" s="5" t="s">
        <v>57</v>
      </c>
      <c r="S3386" s="5" t="s">
        <v>26</v>
      </c>
      <c r="T3386" s="5" t="s">
        <v>26</v>
      </c>
      <c r="U3386" s="5" t="s">
        <v>37</v>
      </c>
    </row>
    <row r="3387" hidden="1">
      <c r="A3387" s="15" t="str">
        <f t="shared" si="571"/>
        <v>W33:5f</v>
      </c>
      <c r="B3387" s="15" t="s">
        <v>1352</v>
      </c>
      <c r="C3387" s="15">
        <v>3.0</v>
      </c>
      <c r="D3387" s="15">
        <v>3.0</v>
      </c>
      <c r="E3387" s="15">
        <v>5.0</v>
      </c>
      <c r="F3387" s="8" t="s">
        <v>11</v>
      </c>
      <c r="G3387" s="8" t="s">
        <v>22</v>
      </c>
      <c r="H3387" t="s">
        <v>90</v>
      </c>
      <c r="I3387" t="s">
        <v>1310</v>
      </c>
      <c r="J3387" s="16">
        <v>12.0</v>
      </c>
      <c r="K3387" s="21">
        <v>-151.0</v>
      </c>
      <c r="L3387" s="21">
        <v>-180.0</v>
      </c>
      <c r="M3387" s="21">
        <v>-166.0</v>
      </c>
      <c r="N3387" s="18" t="s">
        <v>26</v>
      </c>
      <c r="O3387" s="13" t="s">
        <v>384</v>
      </c>
      <c r="P3387" s="5" t="s">
        <v>47</v>
      </c>
      <c r="Q3387" s="5" t="s">
        <v>57</v>
      </c>
      <c r="R3387" s="5" t="s">
        <v>57</v>
      </c>
      <c r="S3387" s="5" t="s">
        <v>47</v>
      </c>
      <c r="T3387" s="5" t="s">
        <v>37</v>
      </c>
      <c r="U3387" s="5" t="s">
        <v>26</v>
      </c>
    </row>
    <row r="3388" hidden="1">
      <c r="A3388" s="15" t="str">
        <f>if(OR(G3388="Secondary Relay",G3388="Prime Relay",G3388="Citadel Class Relay"),F3388,join("",if(B3388="East Rim","E",if(B3388="South Rim","S",if(B3388="West Rim","W","N"))),C3388,D3388,":",E3388,if(F3388="S","",F3388)))</f>
        <v>W33:5</v>
      </c>
      <c r="B3388" s="15" t="s">
        <v>1352</v>
      </c>
      <c r="C3388" s="15">
        <v>3.0</v>
      </c>
      <c r="D3388" s="15">
        <v>3.0</v>
      </c>
      <c r="E3388" s="15">
        <v>5.0</v>
      </c>
      <c r="F3388" s="8" t="s">
        <v>302</v>
      </c>
      <c r="G3388" s="8" t="s">
        <v>303</v>
      </c>
      <c r="H3388" t="s">
        <v>278</v>
      </c>
      <c r="I3388" s="42" t="s">
        <v>368</v>
      </c>
      <c r="J3388" s="16"/>
      <c r="K3388" s="21"/>
      <c r="L3388" s="21"/>
      <c r="M3388" s="21"/>
      <c r="N3388" s="18"/>
      <c r="O3388" s="13"/>
      <c r="P3388" s="5" t="s">
        <v>57</v>
      </c>
      <c r="Q3388" s="5" t="s">
        <v>276</v>
      </c>
      <c r="R3388" s="5" t="s">
        <v>57</v>
      </c>
      <c r="S3388" s="5" t="s">
        <v>26</v>
      </c>
      <c r="T3388" s="5" t="s">
        <v>311</v>
      </c>
      <c r="U3388" s="5" t="s">
        <v>26</v>
      </c>
    </row>
    <row r="3389" hidden="1">
      <c r="A3389" s="15" t="str">
        <f t="shared" ref="A3389:A3391" si="572">if(OR(G3389="Secondary Relay",G3389="Prime Relay"),F3389,join("",if(B3389="East Rim","E",if(B3389="South Rim","S",if(B3389="West Rim","W","N"))),C3389,D3389,":",E3389,if(F3389="S","",F3389)))</f>
        <v>W33:6a</v>
      </c>
      <c r="B3389" s="15" t="s">
        <v>1352</v>
      </c>
      <c r="C3389" s="15">
        <v>3.0</v>
      </c>
      <c r="D3389" s="15">
        <v>3.0</v>
      </c>
      <c r="E3389" s="15">
        <v>6.0</v>
      </c>
      <c r="F3389" s="8" t="s">
        <v>6</v>
      </c>
      <c r="G3389" s="8" t="s">
        <v>23</v>
      </c>
      <c r="H3389" t="s">
        <v>278</v>
      </c>
      <c r="I3389" t="s">
        <v>586</v>
      </c>
      <c r="J3389" s="16">
        <v>0.0</v>
      </c>
      <c r="K3389" s="21">
        <v>13.0</v>
      </c>
      <c r="L3389" s="21">
        <v>-10.0</v>
      </c>
      <c r="M3389" s="21">
        <v>3.0</v>
      </c>
      <c r="N3389" s="18" t="s">
        <v>26</v>
      </c>
      <c r="O3389" s="13" t="s">
        <v>275</v>
      </c>
      <c r="P3389" s="5" t="s">
        <v>57</v>
      </c>
      <c r="Q3389" s="5" t="s">
        <v>276</v>
      </c>
      <c r="R3389" s="5" t="s">
        <v>47</v>
      </c>
      <c r="S3389" s="5" t="s">
        <v>26</v>
      </c>
      <c r="T3389" s="5" t="s">
        <v>26</v>
      </c>
      <c r="U3389" s="5" t="s">
        <v>26</v>
      </c>
    </row>
    <row r="3390" hidden="1">
      <c r="A3390" s="15" t="str">
        <f t="shared" si="572"/>
        <v>W33:6b</v>
      </c>
      <c r="B3390" s="15" t="s">
        <v>1352</v>
      </c>
      <c r="C3390" s="15">
        <v>3.0</v>
      </c>
      <c r="D3390" s="15">
        <v>3.0</v>
      </c>
      <c r="E3390" s="15">
        <v>6.0</v>
      </c>
      <c r="F3390" s="8" t="s">
        <v>7</v>
      </c>
      <c r="G3390" s="8" t="s">
        <v>22</v>
      </c>
      <c r="H3390" t="s">
        <v>89</v>
      </c>
      <c r="I3390" t="s">
        <v>416</v>
      </c>
      <c r="J3390" s="16">
        <v>10.0</v>
      </c>
      <c r="K3390" s="21">
        <v>-165.0</v>
      </c>
      <c r="L3390" s="21">
        <v>-231.0</v>
      </c>
      <c r="M3390" s="21">
        <v>-196.0</v>
      </c>
      <c r="N3390" s="18" t="s">
        <v>26</v>
      </c>
      <c r="O3390" s="13" t="s">
        <v>293</v>
      </c>
      <c r="P3390" s="5" t="s">
        <v>276</v>
      </c>
      <c r="Q3390" s="5" t="s">
        <v>276</v>
      </c>
      <c r="R3390" s="5" t="s">
        <v>57</v>
      </c>
      <c r="S3390" s="5" t="s">
        <v>37</v>
      </c>
      <c r="T3390" s="5" t="s">
        <v>37</v>
      </c>
      <c r="U3390" s="5" t="s">
        <v>57</v>
      </c>
    </row>
    <row r="3391" hidden="1">
      <c r="A3391" s="15" t="str">
        <f t="shared" si="572"/>
        <v>W33:6c</v>
      </c>
      <c r="B3391" s="15" t="s">
        <v>1352</v>
      </c>
      <c r="C3391" s="15">
        <v>3.0</v>
      </c>
      <c r="D3391" s="15">
        <v>3.0</v>
      </c>
      <c r="E3391" s="15">
        <v>6.0</v>
      </c>
      <c r="F3391" s="8" t="s">
        <v>8</v>
      </c>
      <c r="G3391" s="8" t="s">
        <v>23</v>
      </c>
      <c r="H3391" t="s">
        <v>92</v>
      </c>
      <c r="I3391" t="s">
        <v>1497</v>
      </c>
      <c r="J3391" s="16">
        <v>1.0</v>
      </c>
      <c r="K3391" s="21">
        <v>-201.0</v>
      </c>
      <c r="L3391" s="21">
        <v>-255.0</v>
      </c>
      <c r="M3391" s="21">
        <v>-226.0</v>
      </c>
      <c r="N3391" s="18" t="s">
        <v>281</v>
      </c>
      <c r="O3391" s="13" t="s">
        <v>426</v>
      </c>
      <c r="P3391" s="5" t="s">
        <v>276</v>
      </c>
      <c r="Q3391" s="5" t="s">
        <v>47</v>
      </c>
      <c r="R3391" s="5" t="s">
        <v>276</v>
      </c>
      <c r="S3391" s="5" t="s">
        <v>47</v>
      </c>
      <c r="T3391" s="5" t="s">
        <v>47</v>
      </c>
      <c r="U3391" s="5" t="s">
        <v>37</v>
      </c>
    </row>
    <row r="3392" hidden="1">
      <c r="A3392" s="15" t="str">
        <f>if(OR(G3392="Secondary Relay",G3392="Prime Relay",G3392="Citadel Class Relay"),F3392,join("",if(B3392="East Rim","E",if(B3392="South Rim","S",if(B3392="West Rim","W","N"))),C3392,D3392,":",E3392,if(F3392="S","",F3392)))</f>
        <v>W33:6</v>
      </c>
      <c r="B3392" s="15" t="s">
        <v>1352</v>
      </c>
      <c r="C3392" s="15">
        <v>3.0</v>
      </c>
      <c r="D3392" s="15">
        <v>3.0</v>
      </c>
      <c r="E3392" s="15">
        <v>6.0</v>
      </c>
      <c r="F3392" s="8" t="s">
        <v>302</v>
      </c>
      <c r="G3392" s="8" t="s">
        <v>303</v>
      </c>
      <c r="H3392" t="s">
        <v>285</v>
      </c>
      <c r="I3392" s="42" t="s">
        <v>927</v>
      </c>
      <c r="J3392" s="16"/>
      <c r="K3392" s="21"/>
      <c r="L3392" s="21"/>
      <c r="M3392" s="21"/>
      <c r="N3392" s="18"/>
      <c r="O3392" s="13"/>
      <c r="P3392" s="5" t="s">
        <v>57</v>
      </c>
      <c r="Q3392" s="5" t="s">
        <v>57</v>
      </c>
      <c r="R3392" s="5" t="s">
        <v>276</v>
      </c>
      <c r="S3392" s="5" t="s">
        <v>26</v>
      </c>
      <c r="T3392" s="5" t="s">
        <v>37</v>
      </c>
      <c r="U3392" s="5" t="s">
        <v>37</v>
      </c>
    </row>
    <row r="3393" hidden="1">
      <c r="A3393" s="15" t="str">
        <f t="shared" ref="A3393:A3398" si="573">if(OR(G3393="Secondary Relay",G3393="Prime Relay"),F3393,join("",if(B3393="East Rim","E",if(B3393="South Rim","S",if(B3393="West Rim","W","N"))),C3393,D3393,":",E3393,if(F3393="S","",F3393)))</f>
        <v>W33:7a</v>
      </c>
      <c r="B3393" s="15" t="s">
        <v>1352</v>
      </c>
      <c r="C3393" s="15">
        <v>3.0</v>
      </c>
      <c r="D3393" s="15">
        <v>3.0</v>
      </c>
      <c r="E3393" s="15">
        <v>7.0</v>
      </c>
      <c r="F3393" s="8" t="s">
        <v>6</v>
      </c>
      <c r="G3393" s="8" t="s">
        <v>23</v>
      </c>
      <c r="H3393" t="s">
        <v>291</v>
      </c>
      <c r="I3393" t="s">
        <v>425</v>
      </c>
      <c r="J3393" s="16">
        <v>0.0</v>
      </c>
      <c r="K3393" s="21">
        <v>181.0</v>
      </c>
      <c r="L3393" s="21">
        <v>179.0</v>
      </c>
      <c r="M3393" s="21">
        <v>180.0</v>
      </c>
      <c r="N3393" s="18" t="s">
        <v>26</v>
      </c>
      <c r="O3393" s="13" t="s">
        <v>567</v>
      </c>
      <c r="P3393" s="5" t="s">
        <v>57</v>
      </c>
      <c r="Q3393" s="5" t="s">
        <v>57</v>
      </c>
      <c r="R3393" s="5" t="s">
        <v>276</v>
      </c>
      <c r="S3393" s="5" t="s">
        <v>276</v>
      </c>
      <c r="T3393" s="5" t="s">
        <v>57</v>
      </c>
      <c r="U3393" s="5" t="s">
        <v>26</v>
      </c>
    </row>
    <row r="3394" hidden="1">
      <c r="A3394" s="15" t="str">
        <f t="shared" si="573"/>
        <v>W33:7b</v>
      </c>
      <c r="B3394" s="15" t="s">
        <v>1352</v>
      </c>
      <c r="C3394" s="15">
        <v>3.0</v>
      </c>
      <c r="D3394" s="15">
        <v>3.0</v>
      </c>
      <c r="E3394" s="15">
        <v>7.0</v>
      </c>
      <c r="F3394" s="8" t="s">
        <v>7</v>
      </c>
      <c r="G3394" s="8" t="s">
        <v>23</v>
      </c>
      <c r="H3394" t="s">
        <v>93</v>
      </c>
      <c r="I3394" t="s">
        <v>1108</v>
      </c>
      <c r="J3394" s="16">
        <v>1.0</v>
      </c>
      <c r="K3394" s="21">
        <v>99.0</v>
      </c>
      <c r="L3394" s="21">
        <v>13.0</v>
      </c>
      <c r="M3394" s="21">
        <v>54.0</v>
      </c>
      <c r="N3394" s="18" t="s">
        <v>26</v>
      </c>
      <c r="O3394" s="13" t="s">
        <v>426</v>
      </c>
      <c r="P3394" s="5" t="s">
        <v>57</v>
      </c>
      <c r="Q3394" s="5" t="s">
        <v>57</v>
      </c>
      <c r="R3394" s="5" t="s">
        <v>57</v>
      </c>
      <c r="S3394" s="5" t="s">
        <v>37</v>
      </c>
      <c r="T3394" s="5" t="s">
        <v>26</v>
      </c>
      <c r="U3394" s="5" t="s">
        <v>26</v>
      </c>
    </row>
    <row r="3395" hidden="1">
      <c r="A3395" s="15" t="str">
        <f t="shared" si="573"/>
        <v>W33:7c</v>
      </c>
      <c r="B3395" s="15" t="s">
        <v>1352</v>
      </c>
      <c r="C3395" s="15">
        <v>3.0</v>
      </c>
      <c r="D3395" s="15">
        <v>3.0</v>
      </c>
      <c r="E3395" s="15">
        <v>7.0</v>
      </c>
      <c r="F3395" s="8" t="s">
        <v>8</v>
      </c>
      <c r="G3395" s="8" t="s">
        <v>23</v>
      </c>
      <c r="H3395" t="s">
        <v>87</v>
      </c>
      <c r="I3395" t="s">
        <v>1108</v>
      </c>
      <c r="J3395" s="16">
        <v>0.0</v>
      </c>
      <c r="K3395" s="21">
        <v>78.0</v>
      </c>
      <c r="L3395" s="21">
        <v>-7.0</v>
      </c>
      <c r="M3395" s="21">
        <v>37.0</v>
      </c>
      <c r="N3395" s="18">
        <v>0.46</v>
      </c>
      <c r="O3395" s="13" t="s">
        <v>310</v>
      </c>
      <c r="P3395" s="5" t="s">
        <v>47</v>
      </c>
      <c r="Q3395" s="5" t="s">
        <v>276</v>
      </c>
      <c r="R3395" s="5" t="s">
        <v>57</v>
      </c>
      <c r="S3395" s="5" t="s">
        <v>37</v>
      </c>
      <c r="T3395" s="5" t="s">
        <v>37</v>
      </c>
      <c r="U3395" s="5" t="s">
        <v>26</v>
      </c>
    </row>
    <row r="3396" hidden="1">
      <c r="A3396" s="15" t="str">
        <f t="shared" si="573"/>
        <v>W33:7d</v>
      </c>
      <c r="B3396" s="15" t="s">
        <v>1352</v>
      </c>
      <c r="C3396" s="15">
        <v>3.0</v>
      </c>
      <c r="D3396" s="15">
        <v>3.0</v>
      </c>
      <c r="E3396" s="15">
        <v>7.0</v>
      </c>
      <c r="F3396" s="8" t="s">
        <v>9</v>
      </c>
      <c r="G3396" s="8" t="s">
        <v>22</v>
      </c>
      <c r="H3396" t="s">
        <v>91</v>
      </c>
      <c r="I3396" t="s">
        <v>1498</v>
      </c>
      <c r="J3396" s="16">
        <v>19.0</v>
      </c>
      <c r="K3396" s="21">
        <v>-118.0</v>
      </c>
      <c r="L3396" s="21">
        <v>-193.0</v>
      </c>
      <c r="M3396" s="21">
        <v>-156.0</v>
      </c>
      <c r="N3396" s="18" t="s">
        <v>26</v>
      </c>
      <c r="O3396" s="13" t="s">
        <v>310</v>
      </c>
      <c r="P3396" s="5" t="s">
        <v>47</v>
      </c>
      <c r="Q3396" s="5" t="s">
        <v>276</v>
      </c>
      <c r="R3396" s="5" t="s">
        <v>57</v>
      </c>
      <c r="S3396" s="5" t="s">
        <v>276</v>
      </c>
      <c r="T3396" s="5" t="s">
        <v>26</v>
      </c>
      <c r="U3396" s="5" t="s">
        <v>37</v>
      </c>
    </row>
    <row r="3397" hidden="1">
      <c r="A3397" s="15" t="str">
        <f t="shared" si="573"/>
        <v>W33:7e</v>
      </c>
      <c r="B3397" s="15" t="s">
        <v>1352</v>
      </c>
      <c r="C3397" s="15">
        <v>3.0</v>
      </c>
      <c r="D3397" s="15">
        <v>3.0</v>
      </c>
      <c r="E3397" s="15">
        <v>7.0</v>
      </c>
      <c r="F3397" s="8" t="s">
        <v>10</v>
      </c>
      <c r="G3397" s="8" t="s">
        <v>22</v>
      </c>
      <c r="H3397" t="s">
        <v>91</v>
      </c>
      <c r="I3397" t="s">
        <v>1121</v>
      </c>
      <c r="J3397" s="16">
        <v>9.0</v>
      </c>
      <c r="K3397" s="21">
        <v>-208.0</v>
      </c>
      <c r="L3397" s="21">
        <v>-243.0</v>
      </c>
      <c r="M3397" s="21">
        <v>-227.0</v>
      </c>
      <c r="N3397" s="18" t="s">
        <v>26</v>
      </c>
      <c r="O3397" s="13" t="s">
        <v>313</v>
      </c>
      <c r="P3397" s="5" t="s">
        <v>47</v>
      </c>
      <c r="Q3397" s="5" t="s">
        <v>26</v>
      </c>
      <c r="R3397" s="5" t="s">
        <v>57</v>
      </c>
      <c r="S3397" s="5" t="s">
        <v>47</v>
      </c>
      <c r="T3397" s="5" t="s">
        <v>26</v>
      </c>
      <c r="U3397" s="5" t="s">
        <v>26</v>
      </c>
    </row>
    <row r="3398" hidden="1">
      <c r="A3398" s="15" t="str">
        <f t="shared" si="573"/>
        <v>W33:7f</v>
      </c>
      <c r="B3398" s="15" t="s">
        <v>1352</v>
      </c>
      <c r="C3398" s="15">
        <v>3.0</v>
      </c>
      <c r="D3398" s="15">
        <v>3.0</v>
      </c>
      <c r="E3398" s="15">
        <v>7.0</v>
      </c>
      <c r="F3398" s="8" t="s">
        <v>11</v>
      </c>
      <c r="G3398" s="8" t="s">
        <v>22</v>
      </c>
      <c r="H3398" t="s">
        <v>91</v>
      </c>
      <c r="I3398" t="s">
        <v>1344</v>
      </c>
      <c r="J3398" s="16">
        <v>11.0</v>
      </c>
      <c r="K3398" s="21">
        <v>-231.0</v>
      </c>
      <c r="L3398" s="21">
        <v>-249.0</v>
      </c>
      <c r="M3398" s="21">
        <v>-238.0</v>
      </c>
      <c r="N3398" s="18" t="s">
        <v>26</v>
      </c>
      <c r="O3398" s="13" t="s">
        <v>384</v>
      </c>
      <c r="P3398" s="5" t="s">
        <v>57</v>
      </c>
      <c r="Q3398" s="5" t="s">
        <v>276</v>
      </c>
      <c r="R3398" s="5" t="s">
        <v>37</v>
      </c>
      <c r="S3398" s="5" t="s">
        <v>47</v>
      </c>
      <c r="T3398" s="5" t="s">
        <v>47</v>
      </c>
      <c r="U3398" s="5" t="s">
        <v>37</v>
      </c>
    </row>
    <row r="3399" hidden="1">
      <c r="A3399" s="15" t="str">
        <f>if(OR(G3399="Secondary Relay",G3399="Prime Relay",G3399="Citadel Class Relay"),F3399,join("",if(B3399="East Rim","E",if(B3399="South Rim","S",if(B3399="West Rim","W","N"))),C3399,D3399,":",E3399,if(F3399="S","",F3399)))</f>
        <v>W33:7</v>
      </c>
      <c r="B3399" s="15" t="s">
        <v>1352</v>
      </c>
      <c r="C3399" s="15">
        <v>3.0</v>
      </c>
      <c r="D3399" s="15">
        <v>3.0</v>
      </c>
      <c r="E3399" s="15">
        <v>7.0</v>
      </c>
      <c r="F3399" s="8" t="s">
        <v>302</v>
      </c>
      <c r="G3399" s="8" t="s">
        <v>303</v>
      </c>
      <c r="H3399" t="s">
        <v>443</v>
      </c>
      <c r="I3399" s="8" t="s">
        <v>1499</v>
      </c>
      <c r="J3399" s="16"/>
      <c r="K3399" s="21"/>
      <c r="L3399" s="21"/>
      <c r="M3399" s="21"/>
      <c r="N3399" s="18"/>
      <c r="O3399" s="13"/>
      <c r="P3399" s="5" t="s">
        <v>276</v>
      </c>
      <c r="Q3399" s="5" t="s">
        <v>57</v>
      </c>
      <c r="R3399" s="5" t="s">
        <v>311</v>
      </c>
      <c r="S3399" s="5" t="s">
        <v>47</v>
      </c>
      <c r="T3399" s="5" t="s">
        <v>47</v>
      </c>
      <c r="U3399" s="5" t="s">
        <v>47</v>
      </c>
    </row>
    <row r="3400" hidden="1">
      <c r="A3400" s="15" t="str">
        <f t="shared" ref="A3400:A3403" si="574">if(OR(G3400="Secondary Relay",G3400="Prime Relay"),F3400,join("",if(B3400="East Rim","E",if(B3400="South Rim","S",if(B3400="West Rim","W","N"))),C3400,D3400,":",E3400,if(F3400="S","",F3400)))</f>
        <v>W34:0a</v>
      </c>
      <c r="B3400" s="15" t="s">
        <v>1352</v>
      </c>
      <c r="C3400" s="15">
        <v>3.0</v>
      </c>
      <c r="D3400" s="15">
        <v>4.0</v>
      </c>
      <c r="E3400" s="15">
        <v>0.0</v>
      </c>
      <c r="F3400" s="8" t="s">
        <v>6</v>
      </c>
      <c r="G3400" s="8" t="s">
        <v>23</v>
      </c>
      <c r="H3400" t="s">
        <v>93</v>
      </c>
      <c r="I3400" t="s">
        <v>789</v>
      </c>
      <c r="J3400" s="16">
        <v>2.0</v>
      </c>
      <c r="K3400" s="21">
        <v>18.0</v>
      </c>
      <c r="L3400" s="21">
        <v>-18.0</v>
      </c>
      <c r="M3400" s="21">
        <v>0.0</v>
      </c>
      <c r="N3400" s="18" t="s">
        <v>26</v>
      </c>
      <c r="O3400" s="13" t="s">
        <v>307</v>
      </c>
      <c r="P3400" s="5" t="s">
        <v>57</v>
      </c>
      <c r="Q3400" s="5" t="s">
        <v>276</v>
      </c>
      <c r="R3400" s="5" t="s">
        <v>276</v>
      </c>
      <c r="S3400" s="5" t="s">
        <v>311</v>
      </c>
      <c r="T3400" s="5" t="s">
        <v>47</v>
      </c>
      <c r="U3400" s="5" t="s">
        <v>37</v>
      </c>
    </row>
    <row r="3401" hidden="1">
      <c r="A3401" s="15" t="str">
        <f t="shared" si="574"/>
        <v>W34:0b</v>
      </c>
      <c r="B3401" s="15" t="s">
        <v>1352</v>
      </c>
      <c r="C3401" s="15">
        <v>3.0</v>
      </c>
      <c r="D3401" s="15">
        <v>4.0</v>
      </c>
      <c r="E3401" s="15">
        <v>0.0</v>
      </c>
      <c r="F3401" s="8" t="s">
        <v>7</v>
      </c>
      <c r="G3401" s="8" t="s">
        <v>22</v>
      </c>
      <c r="H3401" t="s">
        <v>91</v>
      </c>
      <c r="I3401" t="s">
        <v>1500</v>
      </c>
      <c r="J3401" s="16">
        <v>8.0</v>
      </c>
      <c r="K3401" s="21">
        <v>-51.0</v>
      </c>
      <c r="L3401" s="21">
        <v>-73.0</v>
      </c>
      <c r="M3401" s="21">
        <v>-62.0</v>
      </c>
      <c r="N3401" s="18" t="s">
        <v>26</v>
      </c>
      <c r="O3401" s="13" t="s">
        <v>323</v>
      </c>
      <c r="P3401" s="5" t="s">
        <v>311</v>
      </c>
      <c r="Q3401" s="5" t="s">
        <v>276</v>
      </c>
      <c r="R3401" s="5" t="s">
        <v>37</v>
      </c>
      <c r="S3401" s="5" t="s">
        <v>47</v>
      </c>
      <c r="T3401" s="5" t="s">
        <v>26</v>
      </c>
      <c r="U3401" s="5" t="s">
        <v>26</v>
      </c>
    </row>
    <row r="3402" hidden="1">
      <c r="A3402" s="15" t="str">
        <f t="shared" si="574"/>
        <v>W34:0c</v>
      </c>
      <c r="B3402" s="15" t="s">
        <v>1352</v>
      </c>
      <c r="C3402" s="15">
        <v>3.0</v>
      </c>
      <c r="D3402" s="15">
        <v>4.0</v>
      </c>
      <c r="E3402" s="15">
        <v>0.0</v>
      </c>
      <c r="F3402" s="8" t="s">
        <v>8</v>
      </c>
      <c r="G3402" s="8" t="s">
        <v>22</v>
      </c>
      <c r="H3402" t="s">
        <v>90</v>
      </c>
      <c r="I3402" t="s">
        <v>559</v>
      </c>
      <c r="J3402" s="16">
        <v>11.0</v>
      </c>
      <c r="K3402" s="21">
        <v>-59.0</v>
      </c>
      <c r="L3402" s="21">
        <v>-99.0</v>
      </c>
      <c r="M3402" s="21">
        <v>-81.0</v>
      </c>
      <c r="N3402" s="18" t="s">
        <v>26</v>
      </c>
      <c r="O3402" s="13" t="s">
        <v>310</v>
      </c>
      <c r="P3402" s="5" t="s">
        <v>57</v>
      </c>
      <c r="Q3402" s="5" t="s">
        <v>57</v>
      </c>
      <c r="R3402" s="5" t="s">
        <v>276</v>
      </c>
      <c r="S3402" s="5" t="s">
        <v>37</v>
      </c>
      <c r="T3402" s="5" t="s">
        <v>26</v>
      </c>
      <c r="U3402" s="5" t="s">
        <v>26</v>
      </c>
    </row>
    <row r="3403" hidden="1">
      <c r="A3403" s="15" t="str">
        <f t="shared" si="574"/>
        <v>W34:0d</v>
      </c>
      <c r="B3403" s="15" t="s">
        <v>1352</v>
      </c>
      <c r="C3403" s="15">
        <v>3.0</v>
      </c>
      <c r="D3403" s="15">
        <v>4.0</v>
      </c>
      <c r="E3403" s="15">
        <v>0.0</v>
      </c>
      <c r="F3403" s="8" t="s">
        <v>9</v>
      </c>
      <c r="G3403" s="8" t="s">
        <v>22</v>
      </c>
      <c r="H3403" t="s">
        <v>93</v>
      </c>
      <c r="I3403" t="s">
        <v>1244</v>
      </c>
      <c r="J3403" s="16">
        <v>6.0</v>
      </c>
      <c r="K3403" s="21">
        <v>-101.0</v>
      </c>
      <c r="L3403" s="21">
        <v>-149.0</v>
      </c>
      <c r="M3403" s="21">
        <v>-125.0</v>
      </c>
      <c r="N3403" s="18" t="s">
        <v>26</v>
      </c>
      <c r="O3403" s="13" t="s">
        <v>313</v>
      </c>
      <c r="P3403" s="5" t="s">
        <v>47</v>
      </c>
      <c r="Q3403" s="5" t="s">
        <v>47</v>
      </c>
      <c r="R3403" s="5" t="s">
        <v>57</v>
      </c>
      <c r="S3403" s="5" t="s">
        <v>26</v>
      </c>
      <c r="T3403" s="5" t="s">
        <v>37</v>
      </c>
      <c r="U3403" s="5" t="s">
        <v>26</v>
      </c>
    </row>
    <row r="3404" hidden="1">
      <c r="A3404" s="15" t="str">
        <f t="shared" ref="A3404:A3405" si="575">if(OR(G3404="Secondary Relay",G3404="Prime Relay",G3404="Citadel Class Relay"),F3404,join("",if(B3404="East Rim","E",if(B3404="South Rim","S",if(B3404="West Rim","W","N"))),C3404,D3404,":",E3404,if(F3404="S","",F3404)))</f>
        <v>W34:0</v>
      </c>
      <c r="B3404" s="15" t="s">
        <v>1352</v>
      </c>
      <c r="C3404" s="15">
        <v>3.0</v>
      </c>
      <c r="D3404" s="15">
        <v>4.0</v>
      </c>
      <c r="E3404" s="15">
        <v>0.0</v>
      </c>
      <c r="F3404" s="8" t="s">
        <v>302</v>
      </c>
      <c r="G3404" s="8" t="s">
        <v>303</v>
      </c>
      <c r="H3404" t="s">
        <v>278</v>
      </c>
      <c r="I3404" s="42" t="s">
        <v>753</v>
      </c>
      <c r="J3404" s="16"/>
      <c r="K3404" s="21"/>
      <c r="L3404" s="21"/>
      <c r="M3404" s="21"/>
      <c r="N3404" s="18"/>
      <c r="O3404" s="13"/>
      <c r="P3404" s="5" t="s">
        <v>311</v>
      </c>
      <c r="Q3404" s="5" t="s">
        <v>276</v>
      </c>
      <c r="R3404" s="5" t="s">
        <v>26</v>
      </c>
      <c r="S3404" s="5" t="s">
        <v>26</v>
      </c>
      <c r="T3404" s="5" t="s">
        <v>47</v>
      </c>
      <c r="U3404" s="5" t="s">
        <v>26</v>
      </c>
    </row>
    <row r="3405" hidden="1">
      <c r="A3405" s="15" t="str">
        <f t="shared" si="575"/>
        <v>W34 Secondary Relay</v>
      </c>
      <c r="B3405" s="15" t="s">
        <v>1352</v>
      </c>
      <c r="C3405" s="15">
        <v>3.0</v>
      </c>
      <c r="D3405" s="15">
        <v>4.0</v>
      </c>
      <c r="E3405" s="15">
        <v>0.0</v>
      </c>
      <c r="F3405" s="8" t="s">
        <v>1501</v>
      </c>
      <c r="G3405" s="8" t="s">
        <v>300</v>
      </c>
      <c r="J3405" s="16"/>
      <c r="K3405" s="21"/>
      <c r="L3405" s="21"/>
      <c r="M3405" s="21"/>
      <c r="N3405" s="18"/>
      <c r="O3405" s="13"/>
      <c r="P3405" s="15"/>
      <c r="Q3405" s="15"/>
      <c r="R3405" s="15"/>
      <c r="S3405" s="15"/>
      <c r="T3405" s="15"/>
      <c r="U3405" s="15"/>
    </row>
    <row r="3406" hidden="1">
      <c r="A3406" s="15" t="str">
        <f t="shared" ref="A3406:A3411" si="576">if(OR(G3406="Secondary Relay",G3406="Prime Relay"),F3406,join("",if(B3406="East Rim","E",if(B3406="South Rim","S",if(B3406="West Rim","W","N"))),C3406,D3406,":",E3406,if(F3406="S","",F3406)))</f>
        <v>W34:1a</v>
      </c>
      <c r="B3406" s="15" t="s">
        <v>1352</v>
      </c>
      <c r="C3406" s="15">
        <v>3.0</v>
      </c>
      <c r="D3406" s="15">
        <v>4.0</v>
      </c>
      <c r="E3406" s="15">
        <v>1.0</v>
      </c>
      <c r="F3406" s="8" t="s">
        <v>6</v>
      </c>
      <c r="G3406" s="8" t="s">
        <v>23</v>
      </c>
      <c r="H3406" t="s">
        <v>278</v>
      </c>
      <c r="I3406" t="s">
        <v>475</v>
      </c>
      <c r="J3406" s="16">
        <v>0.0</v>
      </c>
      <c r="K3406" s="21">
        <v>887.0</v>
      </c>
      <c r="L3406" s="21">
        <v>838.0</v>
      </c>
      <c r="M3406" s="21">
        <v>865.0</v>
      </c>
      <c r="N3406" s="18" t="s">
        <v>26</v>
      </c>
      <c r="O3406" s="13" t="s">
        <v>310</v>
      </c>
      <c r="P3406" s="5" t="s">
        <v>57</v>
      </c>
      <c r="Q3406" s="5" t="s">
        <v>26</v>
      </c>
      <c r="R3406" s="5" t="s">
        <v>47</v>
      </c>
      <c r="S3406" s="5" t="s">
        <v>37</v>
      </c>
      <c r="T3406" s="5" t="s">
        <v>37</v>
      </c>
      <c r="U3406" s="5" t="s">
        <v>57</v>
      </c>
    </row>
    <row r="3407" hidden="1">
      <c r="A3407" s="15" t="str">
        <f t="shared" si="576"/>
        <v>W34:1b</v>
      </c>
      <c r="B3407" s="15" t="s">
        <v>1352</v>
      </c>
      <c r="C3407" s="15">
        <v>3.0</v>
      </c>
      <c r="D3407" s="15">
        <v>4.0</v>
      </c>
      <c r="E3407" s="15">
        <v>1.0</v>
      </c>
      <c r="F3407" s="8" t="s">
        <v>7</v>
      </c>
      <c r="G3407" s="8" t="s">
        <v>23</v>
      </c>
      <c r="H3407" t="s">
        <v>288</v>
      </c>
      <c r="I3407" t="s">
        <v>1024</v>
      </c>
      <c r="J3407" s="16">
        <v>1.0</v>
      </c>
      <c r="K3407" s="21">
        <v>853.0</v>
      </c>
      <c r="L3407" s="21">
        <v>727.0</v>
      </c>
      <c r="M3407" s="21">
        <v>792.0</v>
      </c>
      <c r="N3407" s="18" t="s">
        <v>26</v>
      </c>
      <c r="O3407" s="13" t="s">
        <v>1502</v>
      </c>
      <c r="P3407" s="5" t="s">
        <v>47</v>
      </c>
      <c r="Q3407" s="5" t="s">
        <v>37</v>
      </c>
      <c r="R3407" s="5" t="s">
        <v>276</v>
      </c>
      <c r="S3407" s="5" t="s">
        <v>26</v>
      </c>
      <c r="T3407" s="5" t="s">
        <v>37</v>
      </c>
      <c r="U3407" s="5" t="s">
        <v>26</v>
      </c>
    </row>
    <row r="3408" hidden="1">
      <c r="A3408" s="15" t="str">
        <f t="shared" si="576"/>
        <v>W34:1c</v>
      </c>
      <c r="B3408" s="15" t="s">
        <v>1352</v>
      </c>
      <c r="C3408" s="15">
        <v>3.0</v>
      </c>
      <c r="D3408" s="15">
        <v>4.0</v>
      </c>
      <c r="E3408" s="15">
        <v>1.0</v>
      </c>
      <c r="F3408" s="8" t="s">
        <v>8</v>
      </c>
      <c r="G3408" s="8" t="s">
        <v>22</v>
      </c>
      <c r="H3408" t="s">
        <v>92</v>
      </c>
      <c r="I3408" t="s">
        <v>416</v>
      </c>
      <c r="J3408" s="16">
        <v>6.0</v>
      </c>
      <c r="K3408" s="21">
        <v>-82.0</v>
      </c>
      <c r="L3408" s="21">
        <v>-114.0</v>
      </c>
      <c r="M3408" s="21">
        <v>-98.0</v>
      </c>
      <c r="N3408" s="18" t="s">
        <v>26</v>
      </c>
      <c r="O3408" s="13" t="s">
        <v>275</v>
      </c>
      <c r="P3408" s="5" t="s">
        <v>47</v>
      </c>
      <c r="Q3408" s="5" t="s">
        <v>37</v>
      </c>
      <c r="R3408" s="5" t="s">
        <v>57</v>
      </c>
      <c r="S3408" s="5" t="s">
        <v>276</v>
      </c>
      <c r="T3408" s="5" t="s">
        <v>26</v>
      </c>
      <c r="U3408" s="5" t="s">
        <v>26</v>
      </c>
    </row>
    <row r="3409" hidden="1">
      <c r="A3409" s="15" t="str">
        <f t="shared" si="576"/>
        <v>W34:1d</v>
      </c>
      <c r="B3409" s="15" t="s">
        <v>1352</v>
      </c>
      <c r="C3409" s="15">
        <v>3.0</v>
      </c>
      <c r="D3409" s="15">
        <v>4.0</v>
      </c>
      <c r="E3409" s="15">
        <v>1.0</v>
      </c>
      <c r="F3409" s="8" t="s">
        <v>9</v>
      </c>
      <c r="G3409" s="8" t="s">
        <v>22</v>
      </c>
      <c r="H3409" t="s">
        <v>92</v>
      </c>
      <c r="I3409" t="s">
        <v>274</v>
      </c>
      <c r="J3409" s="16">
        <v>6.0</v>
      </c>
      <c r="K3409" s="21">
        <v>-130.0</v>
      </c>
      <c r="L3409" s="21">
        <v>-142.0</v>
      </c>
      <c r="M3409" s="21">
        <v>-137.0</v>
      </c>
      <c r="N3409" s="18" t="s">
        <v>26</v>
      </c>
      <c r="O3409" s="13" t="s">
        <v>293</v>
      </c>
      <c r="P3409" s="5" t="s">
        <v>47</v>
      </c>
      <c r="Q3409" s="5" t="s">
        <v>276</v>
      </c>
      <c r="R3409" s="5" t="s">
        <v>47</v>
      </c>
      <c r="S3409" s="5" t="s">
        <v>57</v>
      </c>
      <c r="T3409" s="5" t="s">
        <v>26</v>
      </c>
      <c r="U3409" s="5" t="s">
        <v>26</v>
      </c>
    </row>
    <row r="3410" hidden="1">
      <c r="A3410" s="15" t="str">
        <f t="shared" si="576"/>
        <v>W34:1e</v>
      </c>
      <c r="B3410" s="15" t="s">
        <v>1352</v>
      </c>
      <c r="C3410" s="15">
        <v>3.0</v>
      </c>
      <c r="D3410" s="15">
        <v>4.0</v>
      </c>
      <c r="E3410" s="15">
        <v>1.0</v>
      </c>
      <c r="F3410" s="8" t="s">
        <v>10</v>
      </c>
      <c r="G3410" s="8" t="s">
        <v>22</v>
      </c>
      <c r="H3410" t="s">
        <v>92</v>
      </c>
      <c r="I3410" t="s">
        <v>328</v>
      </c>
      <c r="J3410" s="16">
        <v>5.0</v>
      </c>
      <c r="K3410" s="21">
        <v>-136.0</v>
      </c>
      <c r="L3410" s="21">
        <v>-164.0</v>
      </c>
      <c r="M3410" s="21">
        <v>-149.0</v>
      </c>
      <c r="N3410" s="18" t="s">
        <v>26</v>
      </c>
      <c r="O3410" s="13" t="s">
        <v>293</v>
      </c>
      <c r="P3410" s="5" t="s">
        <v>57</v>
      </c>
      <c r="Q3410" s="5" t="s">
        <v>276</v>
      </c>
      <c r="R3410" s="5" t="s">
        <v>57</v>
      </c>
      <c r="S3410" s="5" t="s">
        <v>57</v>
      </c>
      <c r="T3410" s="5" t="s">
        <v>26</v>
      </c>
      <c r="U3410" s="5" t="s">
        <v>26</v>
      </c>
    </row>
    <row r="3411" hidden="1">
      <c r="A3411" s="15" t="str">
        <f t="shared" si="576"/>
        <v>W34:1f</v>
      </c>
      <c r="B3411" s="15" t="s">
        <v>1352</v>
      </c>
      <c r="C3411" s="15">
        <v>3.0</v>
      </c>
      <c r="D3411" s="15">
        <v>4.0</v>
      </c>
      <c r="E3411" s="15">
        <v>1.0</v>
      </c>
      <c r="F3411" s="8" t="s">
        <v>11</v>
      </c>
      <c r="G3411" s="8" t="s">
        <v>22</v>
      </c>
      <c r="H3411" t="s">
        <v>90</v>
      </c>
      <c r="I3411" t="s">
        <v>1037</v>
      </c>
      <c r="J3411" s="16">
        <v>11.0</v>
      </c>
      <c r="K3411" s="21">
        <v>-200.0</v>
      </c>
      <c r="L3411" s="21">
        <v>-236.0</v>
      </c>
      <c r="M3411" s="21">
        <v>-216.0</v>
      </c>
      <c r="N3411" s="18" t="s">
        <v>26</v>
      </c>
      <c r="O3411" s="13" t="s">
        <v>419</v>
      </c>
      <c r="P3411" s="5" t="s">
        <v>37</v>
      </c>
      <c r="Q3411" s="5" t="s">
        <v>276</v>
      </c>
      <c r="R3411" s="5" t="s">
        <v>276</v>
      </c>
      <c r="S3411" s="5" t="s">
        <v>37</v>
      </c>
      <c r="T3411" s="5" t="s">
        <v>26</v>
      </c>
      <c r="U3411" s="5" t="s">
        <v>26</v>
      </c>
    </row>
    <row r="3412" hidden="1">
      <c r="A3412" s="15" t="str">
        <f>if(OR(G3412="Secondary Relay",G3412="Prime Relay",G3412="Citadel Class Relay"),F3412,join("",if(B3412="East Rim","E",if(B3412="South Rim","S",if(B3412="West Rim","W","N"))),C3412,D3412,":",E3412,if(F3412="S","",F3412)))</f>
        <v>W34:1</v>
      </c>
      <c r="B3412" s="15" t="s">
        <v>1352</v>
      </c>
      <c r="C3412" s="15">
        <v>3.0</v>
      </c>
      <c r="D3412" s="15">
        <v>4.0</v>
      </c>
      <c r="E3412" s="15">
        <v>1.0</v>
      </c>
      <c r="F3412" s="8" t="s">
        <v>302</v>
      </c>
      <c r="G3412" s="8" t="s">
        <v>303</v>
      </c>
      <c r="H3412" t="s">
        <v>278</v>
      </c>
      <c r="I3412" s="42" t="s">
        <v>1496</v>
      </c>
      <c r="J3412" s="16"/>
      <c r="K3412" s="21"/>
      <c r="L3412" s="21"/>
      <c r="M3412" s="21"/>
      <c r="N3412" s="18"/>
      <c r="O3412" s="13"/>
      <c r="P3412" s="5" t="s">
        <v>57</v>
      </c>
      <c r="Q3412" s="5" t="s">
        <v>276</v>
      </c>
      <c r="R3412" s="5" t="s">
        <v>57</v>
      </c>
      <c r="S3412" s="5" t="s">
        <v>57</v>
      </c>
      <c r="T3412" s="5" t="s">
        <v>37</v>
      </c>
      <c r="U3412" s="5" t="s">
        <v>26</v>
      </c>
    </row>
    <row r="3413" hidden="1">
      <c r="A3413" s="15" t="str">
        <f t="shared" ref="A3413:A3419" si="577">if(OR(G3413="Secondary Relay",G3413="Prime Relay"),F3413,join("",if(B3413="East Rim","E",if(B3413="South Rim","S",if(B3413="West Rim","W","N"))),C3413,D3413,":",E3413,if(F3413="S","",F3413)))</f>
        <v>W34:2a</v>
      </c>
      <c r="B3413" s="15" t="s">
        <v>1352</v>
      </c>
      <c r="C3413" s="15">
        <v>3.0</v>
      </c>
      <c r="D3413" s="15">
        <v>4.0</v>
      </c>
      <c r="E3413" s="15">
        <v>2.0</v>
      </c>
      <c r="F3413" s="8" t="s">
        <v>6</v>
      </c>
      <c r="G3413" s="8" t="s">
        <v>23</v>
      </c>
      <c r="H3413" t="s">
        <v>93</v>
      </c>
      <c r="I3413" t="s">
        <v>324</v>
      </c>
      <c r="J3413" s="16">
        <v>0.0</v>
      </c>
      <c r="K3413" s="21">
        <v>1304.0</v>
      </c>
      <c r="L3413" s="21">
        <v>460.0</v>
      </c>
      <c r="M3413" s="21">
        <v>882.0</v>
      </c>
      <c r="N3413" s="18" t="s">
        <v>26</v>
      </c>
      <c r="O3413" s="13" t="s">
        <v>313</v>
      </c>
      <c r="P3413" s="5" t="s">
        <v>26</v>
      </c>
      <c r="Q3413" s="5" t="s">
        <v>276</v>
      </c>
      <c r="R3413" s="5" t="s">
        <v>57</v>
      </c>
      <c r="S3413" s="5" t="s">
        <v>26</v>
      </c>
      <c r="T3413" s="5" t="s">
        <v>26</v>
      </c>
      <c r="U3413" s="5" t="s">
        <v>26</v>
      </c>
    </row>
    <row r="3414" hidden="1">
      <c r="A3414" s="15" t="str">
        <f t="shared" si="577"/>
        <v>W34:2b</v>
      </c>
      <c r="B3414" s="15" t="s">
        <v>1352</v>
      </c>
      <c r="C3414" s="15">
        <v>3.0</v>
      </c>
      <c r="D3414" s="15">
        <v>4.0</v>
      </c>
      <c r="E3414" s="15">
        <v>2.0</v>
      </c>
      <c r="F3414" s="8" t="s">
        <v>7</v>
      </c>
      <c r="G3414" s="8" t="s">
        <v>23</v>
      </c>
      <c r="H3414" t="s">
        <v>278</v>
      </c>
      <c r="I3414" t="s">
        <v>1503</v>
      </c>
      <c r="J3414" s="16">
        <v>1.0</v>
      </c>
      <c r="K3414" s="21">
        <v>373.0</v>
      </c>
      <c r="L3414" s="21">
        <v>318.0</v>
      </c>
      <c r="M3414" s="21">
        <v>344.0</v>
      </c>
      <c r="N3414" s="18" t="s">
        <v>26</v>
      </c>
      <c r="O3414" s="13" t="s">
        <v>284</v>
      </c>
      <c r="P3414" s="5" t="s">
        <v>276</v>
      </c>
      <c r="Q3414" s="5" t="s">
        <v>37</v>
      </c>
      <c r="R3414" s="5" t="s">
        <v>57</v>
      </c>
      <c r="S3414" s="5" t="s">
        <v>47</v>
      </c>
      <c r="T3414" s="5" t="s">
        <v>47</v>
      </c>
      <c r="U3414" s="5" t="s">
        <v>26</v>
      </c>
    </row>
    <row r="3415" hidden="1">
      <c r="A3415" s="15" t="str">
        <f t="shared" si="577"/>
        <v>W34:2c</v>
      </c>
      <c r="B3415" s="15" t="s">
        <v>1352</v>
      </c>
      <c r="C3415" s="15">
        <v>3.0</v>
      </c>
      <c r="D3415" s="15">
        <v>4.0</v>
      </c>
      <c r="E3415" s="15">
        <v>2.0</v>
      </c>
      <c r="F3415" s="8" t="s">
        <v>8</v>
      </c>
      <c r="G3415" s="8" t="s">
        <v>24</v>
      </c>
      <c r="H3415" t="s">
        <v>87</v>
      </c>
      <c r="I3415" t="s">
        <v>1504</v>
      </c>
      <c r="J3415" s="16">
        <v>2.0</v>
      </c>
      <c r="K3415" s="21">
        <v>13.0</v>
      </c>
      <c r="L3415" s="21">
        <v>4.0</v>
      </c>
      <c r="M3415" s="21">
        <v>7.0</v>
      </c>
      <c r="N3415" s="18">
        <v>0.5</v>
      </c>
      <c r="O3415" s="13" t="s">
        <v>391</v>
      </c>
      <c r="P3415" s="5" t="s">
        <v>57</v>
      </c>
      <c r="Q3415" s="5" t="s">
        <v>276</v>
      </c>
      <c r="R3415" s="5" t="s">
        <v>57</v>
      </c>
      <c r="S3415" s="5" t="s">
        <v>37</v>
      </c>
      <c r="T3415" s="5" t="s">
        <v>26</v>
      </c>
      <c r="U3415" s="5" t="s">
        <v>26</v>
      </c>
    </row>
    <row r="3416" hidden="1">
      <c r="A3416" s="15" t="str">
        <f t="shared" si="577"/>
        <v>W34:2d</v>
      </c>
      <c r="B3416" s="15" t="s">
        <v>1352</v>
      </c>
      <c r="C3416" s="15">
        <v>3.0</v>
      </c>
      <c r="D3416" s="15">
        <v>4.0</v>
      </c>
      <c r="E3416" s="15">
        <v>2.0</v>
      </c>
      <c r="F3416" s="8" t="s">
        <v>9</v>
      </c>
      <c r="G3416" s="8" t="s">
        <v>22</v>
      </c>
      <c r="H3416" t="s">
        <v>93</v>
      </c>
      <c r="I3416" t="s">
        <v>1505</v>
      </c>
      <c r="J3416" s="16">
        <v>12.0</v>
      </c>
      <c r="K3416" s="21">
        <v>-57.0</v>
      </c>
      <c r="L3416" s="21">
        <v>-134.0</v>
      </c>
      <c r="M3416" s="21">
        <v>-98.0</v>
      </c>
      <c r="N3416" s="18" t="s">
        <v>26</v>
      </c>
      <c r="O3416" s="13" t="s">
        <v>284</v>
      </c>
      <c r="P3416" s="5" t="s">
        <v>57</v>
      </c>
      <c r="Q3416" s="5" t="s">
        <v>57</v>
      </c>
      <c r="R3416" s="5" t="s">
        <v>276</v>
      </c>
      <c r="S3416" s="5" t="s">
        <v>37</v>
      </c>
      <c r="T3416" s="5" t="s">
        <v>26</v>
      </c>
      <c r="U3416" s="5" t="s">
        <v>26</v>
      </c>
    </row>
    <row r="3417" hidden="1">
      <c r="A3417" s="15" t="str">
        <f t="shared" si="577"/>
        <v>W34:2e</v>
      </c>
      <c r="B3417" s="15" t="s">
        <v>1352</v>
      </c>
      <c r="C3417" s="15">
        <v>3.0</v>
      </c>
      <c r="D3417" s="15">
        <v>4.0</v>
      </c>
      <c r="E3417" s="15">
        <v>2.0</v>
      </c>
      <c r="F3417" s="8" t="s">
        <v>10</v>
      </c>
      <c r="G3417" s="8" t="s">
        <v>22</v>
      </c>
      <c r="H3417" t="s">
        <v>93</v>
      </c>
      <c r="I3417" t="s">
        <v>978</v>
      </c>
      <c r="J3417" s="16">
        <v>9.0</v>
      </c>
      <c r="K3417" s="21">
        <v>-71.0</v>
      </c>
      <c r="L3417" s="21">
        <v>-76.0</v>
      </c>
      <c r="M3417" s="21">
        <v>-74.0</v>
      </c>
      <c r="N3417" s="18" t="s">
        <v>26</v>
      </c>
      <c r="O3417" s="13" t="s">
        <v>329</v>
      </c>
      <c r="P3417" s="5" t="s">
        <v>276</v>
      </c>
      <c r="Q3417" s="5" t="s">
        <v>276</v>
      </c>
      <c r="R3417" s="5" t="s">
        <v>37</v>
      </c>
      <c r="S3417" s="5" t="s">
        <v>26</v>
      </c>
      <c r="T3417" s="5" t="s">
        <v>26</v>
      </c>
      <c r="U3417" s="5" t="s">
        <v>26</v>
      </c>
    </row>
    <row r="3418" hidden="1">
      <c r="A3418" s="15" t="str">
        <f t="shared" si="577"/>
        <v>W34:2f</v>
      </c>
      <c r="B3418" s="15" t="s">
        <v>1352</v>
      </c>
      <c r="C3418" s="15">
        <v>3.0</v>
      </c>
      <c r="D3418" s="15">
        <v>4.0</v>
      </c>
      <c r="E3418" s="15">
        <v>2.0</v>
      </c>
      <c r="F3418" s="8" t="s">
        <v>11</v>
      </c>
      <c r="G3418" s="8" t="s">
        <v>22</v>
      </c>
      <c r="H3418" t="s">
        <v>91</v>
      </c>
      <c r="I3418" t="s">
        <v>1506</v>
      </c>
      <c r="J3418" s="16">
        <v>17.0</v>
      </c>
      <c r="K3418" s="21">
        <v>-144.0</v>
      </c>
      <c r="L3418" s="21">
        <v>-181.0</v>
      </c>
      <c r="M3418" s="21">
        <v>-162.0</v>
      </c>
      <c r="N3418" s="18" t="s">
        <v>26</v>
      </c>
      <c r="O3418" s="13" t="s">
        <v>323</v>
      </c>
      <c r="P3418" s="5" t="s">
        <v>26</v>
      </c>
      <c r="Q3418" s="5" t="s">
        <v>276</v>
      </c>
      <c r="R3418" s="5" t="s">
        <v>47</v>
      </c>
      <c r="S3418" s="5" t="s">
        <v>47</v>
      </c>
      <c r="T3418" s="5" t="s">
        <v>47</v>
      </c>
      <c r="U3418" s="5" t="s">
        <v>26</v>
      </c>
    </row>
    <row r="3419" hidden="1">
      <c r="A3419" s="15" t="str">
        <f t="shared" si="577"/>
        <v>W34:2g</v>
      </c>
      <c r="B3419" s="15" t="s">
        <v>1352</v>
      </c>
      <c r="C3419" s="15">
        <v>3.0</v>
      </c>
      <c r="D3419" s="15">
        <v>4.0</v>
      </c>
      <c r="E3419" s="15">
        <v>2.0</v>
      </c>
      <c r="F3419" s="8" t="s">
        <v>12</v>
      </c>
      <c r="G3419" s="8" t="s">
        <v>22</v>
      </c>
      <c r="H3419" t="s">
        <v>87</v>
      </c>
      <c r="I3419" t="s">
        <v>274</v>
      </c>
      <c r="J3419" s="16">
        <v>7.0</v>
      </c>
      <c r="K3419" s="21">
        <v>-151.0</v>
      </c>
      <c r="L3419" s="21">
        <v>-155.0</v>
      </c>
      <c r="M3419" s="21">
        <v>-155.0</v>
      </c>
      <c r="N3419" s="18" t="s">
        <v>26</v>
      </c>
      <c r="O3419" s="13" t="s">
        <v>417</v>
      </c>
      <c r="P3419" s="5" t="s">
        <v>37</v>
      </c>
      <c r="Q3419" s="5" t="s">
        <v>57</v>
      </c>
      <c r="R3419" s="5" t="s">
        <v>276</v>
      </c>
      <c r="S3419" s="5" t="s">
        <v>47</v>
      </c>
      <c r="T3419" s="5" t="s">
        <v>47</v>
      </c>
      <c r="U3419" s="5" t="s">
        <v>37</v>
      </c>
    </row>
    <row r="3420" hidden="1">
      <c r="A3420" s="15" t="str">
        <f>if(OR(G3420="Secondary Relay",G3420="Prime Relay",G3420="Citadel Class Relay"),F3420,join("",if(B3420="East Rim","E",if(B3420="South Rim","S",if(B3420="West Rim","W","N"))),C3420,D3420,":",E3420,if(F3420="S","",F3420)))</f>
        <v>W34:2</v>
      </c>
      <c r="B3420" s="15" t="s">
        <v>1352</v>
      </c>
      <c r="C3420" s="15">
        <v>3.0</v>
      </c>
      <c r="D3420" s="15">
        <v>4.0</v>
      </c>
      <c r="E3420" s="15">
        <v>2.0</v>
      </c>
      <c r="F3420" s="8" t="s">
        <v>302</v>
      </c>
      <c r="G3420" s="8" t="s">
        <v>303</v>
      </c>
      <c r="H3420" t="s">
        <v>288</v>
      </c>
      <c r="I3420" s="42" t="s">
        <v>532</v>
      </c>
      <c r="J3420" s="16"/>
      <c r="K3420" s="21"/>
      <c r="L3420" s="21"/>
      <c r="M3420" s="21"/>
      <c r="N3420" s="18"/>
      <c r="O3420" s="13"/>
      <c r="P3420" s="5" t="s">
        <v>26</v>
      </c>
      <c r="Q3420" s="5" t="s">
        <v>276</v>
      </c>
      <c r="R3420" s="5" t="s">
        <v>57</v>
      </c>
      <c r="S3420" s="5" t="s">
        <v>311</v>
      </c>
      <c r="T3420" s="5" t="s">
        <v>26</v>
      </c>
      <c r="U3420" s="5" t="s">
        <v>26</v>
      </c>
    </row>
    <row r="3421" hidden="1">
      <c r="A3421" s="15" t="str">
        <f t="shared" ref="A3421:A3422" si="578">if(OR(G3421="Secondary Relay",G3421="Prime Relay"),F3421,join("",if(B3421="East Rim","E",if(B3421="South Rim","S",if(B3421="West Rim","W","N"))),C3421,D3421,":",E3421,if(F3421="S","",F3421)))</f>
        <v>W34:3a</v>
      </c>
      <c r="B3421" s="15" t="s">
        <v>1352</v>
      </c>
      <c r="C3421" s="15">
        <v>3.0</v>
      </c>
      <c r="D3421" s="15">
        <v>4.0</v>
      </c>
      <c r="E3421" s="15">
        <v>3.0</v>
      </c>
      <c r="F3421" s="8" t="s">
        <v>6</v>
      </c>
      <c r="G3421" s="8" t="s">
        <v>22</v>
      </c>
      <c r="H3421" t="s">
        <v>88</v>
      </c>
      <c r="I3421" t="s">
        <v>416</v>
      </c>
      <c r="J3421" s="16">
        <v>5.0</v>
      </c>
      <c r="K3421" s="21">
        <v>-191.0</v>
      </c>
      <c r="L3421" s="21">
        <v>-207.0</v>
      </c>
      <c r="M3421" s="21">
        <v>-199.0</v>
      </c>
      <c r="N3421" s="18" t="s">
        <v>26</v>
      </c>
      <c r="O3421" s="13" t="s">
        <v>379</v>
      </c>
      <c r="P3421" s="5" t="s">
        <v>37</v>
      </c>
      <c r="Q3421" s="5" t="s">
        <v>311</v>
      </c>
      <c r="R3421" s="5" t="s">
        <v>47</v>
      </c>
      <c r="S3421" s="5" t="s">
        <v>276</v>
      </c>
      <c r="T3421" s="5" t="s">
        <v>26</v>
      </c>
      <c r="U3421" s="5" t="s">
        <v>26</v>
      </c>
    </row>
    <row r="3422" hidden="1">
      <c r="A3422" s="15" t="str">
        <f t="shared" si="578"/>
        <v>W34:3b</v>
      </c>
      <c r="B3422" s="15" t="s">
        <v>1352</v>
      </c>
      <c r="C3422" s="15">
        <v>3.0</v>
      </c>
      <c r="D3422" s="15">
        <v>4.0</v>
      </c>
      <c r="E3422" s="15">
        <v>3.0</v>
      </c>
      <c r="F3422" s="8" t="s">
        <v>7</v>
      </c>
      <c r="G3422" s="8" t="s">
        <v>22</v>
      </c>
      <c r="H3422" t="s">
        <v>93</v>
      </c>
      <c r="I3422" t="s">
        <v>1507</v>
      </c>
      <c r="J3422" s="16">
        <v>2.0</v>
      </c>
      <c r="K3422" s="21">
        <v>-204.0</v>
      </c>
      <c r="L3422" s="21">
        <v>-246.0</v>
      </c>
      <c r="M3422" s="21">
        <v>-227.0</v>
      </c>
      <c r="N3422" s="18" t="s">
        <v>26</v>
      </c>
      <c r="O3422" s="13" t="s">
        <v>287</v>
      </c>
      <c r="P3422" s="5" t="s">
        <v>37</v>
      </c>
      <c r="Q3422" s="5" t="s">
        <v>57</v>
      </c>
      <c r="R3422" s="5" t="s">
        <v>57</v>
      </c>
      <c r="S3422" s="5" t="s">
        <v>37</v>
      </c>
      <c r="T3422" s="5" t="s">
        <v>37</v>
      </c>
      <c r="U3422" s="5" t="s">
        <v>26</v>
      </c>
    </row>
    <row r="3423" hidden="1">
      <c r="A3423" s="15" t="str">
        <f>if(OR(G3423="Secondary Relay",G3423="Prime Relay",G3423="Citadel Class Relay"),F3423,join("",if(B3423="East Rim","E",if(B3423="South Rim","S",if(B3423="West Rim","W","N"))),C3423,D3423,":",E3423,if(F3423="S","",F3423)))</f>
        <v>W34:3</v>
      </c>
      <c r="B3423" s="15" t="s">
        <v>1352</v>
      </c>
      <c r="C3423" s="15">
        <v>3.0</v>
      </c>
      <c r="D3423" s="15">
        <v>4.0</v>
      </c>
      <c r="E3423" s="15">
        <v>3.0</v>
      </c>
      <c r="F3423" s="8" t="s">
        <v>302</v>
      </c>
      <c r="G3423" s="8" t="s">
        <v>303</v>
      </c>
      <c r="H3423" t="s">
        <v>278</v>
      </c>
      <c r="I3423" s="42" t="s">
        <v>651</v>
      </c>
      <c r="J3423" s="16"/>
      <c r="K3423" s="21"/>
      <c r="L3423" s="21"/>
      <c r="M3423" s="21"/>
      <c r="N3423" s="18"/>
      <c r="O3423" s="13"/>
      <c r="P3423" s="5" t="s">
        <v>276</v>
      </c>
      <c r="Q3423" s="5" t="s">
        <v>57</v>
      </c>
      <c r="R3423" s="5" t="s">
        <v>57</v>
      </c>
      <c r="S3423" s="5" t="s">
        <v>57</v>
      </c>
      <c r="T3423" s="5" t="s">
        <v>26</v>
      </c>
      <c r="U3423" s="5" t="s">
        <v>311</v>
      </c>
    </row>
    <row r="3424" hidden="1">
      <c r="A3424" s="15" t="str">
        <f t="shared" ref="A3424:A3427" si="579">if(OR(G3424="Secondary Relay",G3424="Prime Relay"),F3424,join("",if(B3424="East Rim","E",if(B3424="South Rim","S",if(B3424="West Rim","W","N"))),C3424,D3424,":",E3424,if(F3424="S","",F3424)))</f>
        <v>W34:4a</v>
      </c>
      <c r="B3424" s="15" t="s">
        <v>1352</v>
      </c>
      <c r="C3424" s="15">
        <v>3.0</v>
      </c>
      <c r="D3424" s="15">
        <v>4.0</v>
      </c>
      <c r="E3424" s="15">
        <v>4.0</v>
      </c>
      <c r="F3424" s="8" t="s">
        <v>6</v>
      </c>
      <c r="G3424" s="8" t="s">
        <v>23</v>
      </c>
      <c r="H3424" t="s">
        <v>278</v>
      </c>
      <c r="I3424" t="s">
        <v>556</v>
      </c>
      <c r="J3424" s="16">
        <v>0.0</v>
      </c>
      <c r="K3424" s="21">
        <v>702.0</v>
      </c>
      <c r="L3424" s="21">
        <v>686.0</v>
      </c>
      <c r="M3424" s="21">
        <v>695.0</v>
      </c>
      <c r="N3424" s="18" t="s">
        <v>26</v>
      </c>
      <c r="O3424" s="13" t="s">
        <v>1038</v>
      </c>
      <c r="P3424" s="5" t="s">
        <v>47</v>
      </c>
      <c r="Q3424" s="5" t="s">
        <v>57</v>
      </c>
      <c r="R3424" s="5" t="s">
        <v>57</v>
      </c>
      <c r="S3424" s="5" t="s">
        <v>47</v>
      </c>
      <c r="T3424" s="5" t="s">
        <v>47</v>
      </c>
      <c r="U3424" s="5" t="s">
        <v>26</v>
      </c>
    </row>
    <row r="3425" hidden="1">
      <c r="A3425" s="15" t="str">
        <f t="shared" si="579"/>
        <v>W34:4b</v>
      </c>
      <c r="B3425" s="15" t="s">
        <v>1352</v>
      </c>
      <c r="C3425" s="15">
        <v>3.0</v>
      </c>
      <c r="D3425" s="15">
        <v>4.0</v>
      </c>
      <c r="E3425" s="15">
        <v>4.0</v>
      </c>
      <c r="F3425" s="8" t="s">
        <v>7</v>
      </c>
      <c r="G3425" s="8" t="s">
        <v>24</v>
      </c>
      <c r="H3425" t="s">
        <v>317</v>
      </c>
      <c r="I3425" t="s">
        <v>772</v>
      </c>
      <c r="J3425" s="16">
        <v>2.0</v>
      </c>
      <c r="K3425" s="21">
        <v>17.0</v>
      </c>
      <c r="L3425" s="21">
        <v>3.0</v>
      </c>
      <c r="M3425" s="21">
        <v>11.0</v>
      </c>
      <c r="N3425" s="18">
        <v>0.4</v>
      </c>
      <c r="O3425" s="13" t="s">
        <v>297</v>
      </c>
      <c r="P3425" s="5" t="s">
        <v>276</v>
      </c>
      <c r="Q3425" s="5" t="s">
        <v>57</v>
      </c>
      <c r="R3425" s="5" t="s">
        <v>57</v>
      </c>
      <c r="S3425" s="5" t="s">
        <v>47</v>
      </c>
      <c r="T3425" s="5" t="s">
        <v>37</v>
      </c>
      <c r="U3425" s="5" t="s">
        <v>57</v>
      </c>
    </row>
    <row r="3426" hidden="1">
      <c r="A3426" s="15" t="str">
        <f t="shared" si="579"/>
        <v>W34:4c</v>
      </c>
      <c r="B3426" s="15" t="s">
        <v>1352</v>
      </c>
      <c r="C3426" s="15">
        <v>3.0</v>
      </c>
      <c r="D3426" s="15">
        <v>4.0</v>
      </c>
      <c r="E3426" s="15">
        <v>4.0</v>
      </c>
      <c r="F3426" s="8" t="s">
        <v>8</v>
      </c>
      <c r="G3426" s="8" t="s">
        <v>22</v>
      </c>
      <c r="H3426" t="s">
        <v>90</v>
      </c>
      <c r="I3426" t="s">
        <v>1214</v>
      </c>
      <c r="J3426" s="16">
        <v>12.0</v>
      </c>
      <c r="K3426" s="21">
        <v>-114.0</v>
      </c>
      <c r="L3426" s="21">
        <v>-139.0</v>
      </c>
      <c r="M3426" s="21">
        <v>-126.0</v>
      </c>
      <c r="N3426" s="18" t="s">
        <v>26</v>
      </c>
      <c r="O3426" s="13" t="s">
        <v>313</v>
      </c>
      <c r="P3426" s="5" t="s">
        <v>57</v>
      </c>
      <c r="Q3426" s="5" t="s">
        <v>57</v>
      </c>
      <c r="R3426" s="5" t="s">
        <v>47</v>
      </c>
      <c r="S3426" s="5" t="s">
        <v>26</v>
      </c>
      <c r="T3426" s="5" t="s">
        <v>57</v>
      </c>
      <c r="U3426" s="5" t="s">
        <v>26</v>
      </c>
    </row>
    <row r="3427" hidden="1">
      <c r="A3427" s="15" t="str">
        <f t="shared" si="579"/>
        <v>W34:4d</v>
      </c>
      <c r="B3427" s="15" t="s">
        <v>1352</v>
      </c>
      <c r="C3427" s="15">
        <v>3.0</v>
      </c>
      <c r="D3427" s="15">
        <v>4.0</v>
      </c>
      <c r="E3427" s="15">
        <v>4.0</v>
      </c>
      <c r="F3427" s="8" t="s">
        <v>9</v>
      </c>
      <c r="G3427" s="8" t="s">
        <v>22</v>
      </c>
      <c r="H3427" t="s">
        <v>88</v>
      </c>
      <c r="I3427" t="s">
        <v>274</v>
      </c>
      <c r="J3427" s="16">
        <v>2.0</v>
      </c>
      <c r="K3427" s="21">
        <v>-196.0</v>
      </c>
      <c r="L3427" s="21">
        <v>-238.0</v>
      </c>
      <c r="M3427" s="21">
        <v>-219.0</v>
      </c>
      <c r="N3427" s="18" t="s">
        <v>26</v>
      </c>
      <c r="O3427" s="13" t="s">
        <v>287</v>
      </c>
      <c r="P3427" s="5" t="s">
        <v>57</v>
      </c>
      <c r="Q3427" s="5" t="s">
        <v>57</v>
      </c>
      <c r="R3427" s="5" t="s">
        <v>57</v>
      </c>
      <c r="S3427" s="5" t="s">
        <v>26</v>
      </c>
      <c r="T3427" s="5" t="s">
        <v>26</v>
      </c>
      <c r="U3427" s="5" t="s">
        <v>26</v>
      </c>
    </row>
    <row r="3428" hidden="1">
      <c r="A3428" s="15" t="str">
        <f>if(OR(G3428="Secondary Relay",G3428="Prime Relay",G3428="Citadel Class Relay"),F3428,join("",if(B3428="East Rim","E",if(B3428="South Rim","S",if(B3428="West Rim","W","N"))),C3428,D3428,":",E3428,if(F3428="S","",F3428)))</f>
        <v>W34:4</v>
      </c>
      <c r="B3428" s="15" t="s">
        <v>1352</v>
      </c>
      <c r="C3428" s="15">
        <v>3.0</v>
      </c>
      <c r="D3428" s="15">
        <v>4.0</v>
      </c>
      <c r="E3428" s="15">
        <v>4.0</v>
      </c>
      <c r="F3428" s="8" t="s">
        <v>302</v>
      </c>
      <c r="G3428" s="8" t="s">
        <v>303</v>
      </c>
      <c r="H3428" t="s">
        <v>278</v>
      </c>
      <c r="I3428" s="42" t="s">
        <v>420</v>
      </c>
      <c r="J3428" s="16"/>
      <c r="K3428" s="21"/>
      <c r="L3428" s="21"/>
      <c r="M3428" s="21"/>
      <c r="N3428" s="18"/>
      <c r="O3428" s="13"/>
      <c r="P3428" s="5" t="s">
        <v>57</v>
      </c>
      <c r="Q3428" s="5" t="s">
        <v>37</v>
      </c>
      <c r="R3428" s="5" t="s">
        <v>311</v>
      </c>
      <c r="S3428" s="5" t="s">
        <v>26</v>
      </c>
      <c r="T3428" s="5" t="s">
        <v>37</v>
      </c>
      <c r="U3428" s="5" t="s">
        <v>26</v>
      </c>
    </row>
    <row r="3429" hidden="1">
      <c r="A3429" s="15" t="str">
        <f t="shared" ref="A3429:A3432" si="580">if(OR(G3429="Secondary Relay",G3429="Prime Relay"),F3429,join("",if(B3429="East Rim","E",if(B3429="South Rim","S",if(B3429="West Rim","W","N"))),C3429,D3429,":",E3429,if(F3429="S","",F3429)))</f>
        <v>W34:5a</v>
      </c>
      <c r="B3429" s="15" t="s">
        <v>1352</v>
      </c>
      <c r="C3429" s="15">
        <v>3.0</v>
      </c>
      <c r="D3429" s="15">
        <v>4.0</v>
      </c>
      <c r="E3429" s="15">
        <v>5.0</v>
      </c>
      <c r="F3429" s="8" t="s">
        <v>6</v>
      </c>
      <c r="G3429" s="8" t="s">
        <v>23</v>
      </c>
      <c r="H3429" t="s">
        <v>93</v>
      </c>
      <c r="I3429" t="s">
        <v>334</v>
      </c>
      <c r="J3429" s="16">
        <v>2.0</v>
      </c>
      <c r="K3429" s="21">
        <v>19.0</v>
      </c>
      <c r="L3429" s="21">
        <v>-74.0</v>
      </c>
      <c r="M3429" s="21">
        <v>-30.0</v>
      </c>
      <c r="N3429" s="18" t="s">
        <v>26</v>
      </c>
      <c r="O3429" s="13" t="s">
        <v>1508</v>
      </c>
      <c r="P3429" s="5" t="s">
        <v>276</v>
      </c>
      <c r="Q3429" s="5" t="s">
        <v>57</v>
      </c>
      <c r="R3429" s="5" t="s">
        <v>276</v>
      </c>
      <c r="S3429" s="5" t="s">
        <v>37</v>
      </c>
      <c r="T3429" s="5" t="s">
        <v>37</v>
      </c>
      <c r="U3429" s="5" t="s">
        <v>47</v>
      </c>
    </row>
    <row r="3430" hidden="1">
      <c r="A3430" s="15" t="str">
        <f t="shared" si="580"/>
        <v>W34:5b</v>
      </c>
      <c r="B3430" s="15" t="s">
        <v>1352</v>
      </c>
      <c r="C3430" s="15">
        <v>3.0</v>
      </c>
      <c r="D3430" s="15">
        <v>4.0</v>
      </c>
      <c r="E3430" s="15">
        <v>5.0</v>
      </c>
      <c r="F3430" s="8" t="s">
        <v>7</v>
      </c>
      <c r="G3430" s="8" t="s">
        <v>24</v>
      </c>
      <c r="H3430" t="s">
        <v>87</v>
      </c>
      <c r="I3430" t="s">
        <v>991</v>
      </c>
      <c r="J3430" s="16">
        <v>2.0</v>
      </c>
      <c r="K3430" s="21">
        <v>9.0</v>
      </c>
      <c r="L3430" s="21">
        <v>4.0</v>
      </c>
      <c r="M3430" s="21">
        <v>8.0</v>
      </c>
      <c r="N3430" s="18">
        <v>0.79</v>
      </c>
      <c r="O3430" s="13" t="s">
        <v>579</v>
      </c>
      <c r="P3430" s="5" t="s">
        <v>47</v>
      </c>
      <c r="Q3430" s="5" t="s">
        <v>276</v>
      </c>
      <c r="R3430" s="5" t="s">
        <v>47</v>
      </c>
      <c r="S3430" s="5" t="s">
        <v>26</v>
      </c>
      <c r="T3430" s="5" t="s">
        <v>26</v>
      </c>
      <c r="U3430" s="5" t="s">
        <v>276</v>
      </c>
    </row>
    <row r="3431" hidden="1">
      <c r="A3431" s="15" t="str">
        <f t="shared" si="580"/>
        <v>W34:5c</v>
      </c>
      <c r="B3431" s="15" t="s">
        <v>1352</v>
      </c>
      <c r="C3431" s="15">
        <v>3.0</v>
      </c>
      <c r="D3431" s="15">
        <v>4.0</v>
      </c>
      <c r="E3431" s="15">
        <v>5.0</v>
      </c>
      <c r="F3431" s="8" t="s">
        <v>8</v>
      </c>
      <c r="G3431" s="8" t="s">
        <v>24</v>
      </c>
      <c r="H3431" t="s">
        <v>87</v>
      </c>
      <c r="I3431" t="s">
        <v>982</v>
      </c>
      <c r="J3431" s="16">
        <v>1.0</v>
      </c>
      <c r="K3431" s="21">
        <v>6.0</v>
      </c>
      <c r="L3431" s="21">
        <v>-12.0</v>
      </c>
      <c r="M3431" s="21">
        <v>-2.0</v>
      </c>
      <c r="N3431" s="18">
        <v>0.67</v>
      </c>
      <c r="O3431" s="13" t="s">
        <v>354</v>
      </c>
      <c r="P3431" s="5" t="s">
        <v>276</v>
      </c>
      <c r="Q3431" s="5" t="s">
        <v>37</v>
      </c>
      <c r="R3431" s="5" t="s">
        <v>57</v>
      </c>
      <c r="S3431" s="5" t="s">
        <v>57</v>
      </c>
      <c r="T3431" s="5" t="s">
        <v>26</v>
      </c>
      <c r="U3431" s="5" t="s">
        <v>26</v>
      </c>
    </row>
    <row r="3432" hidden="1">
      <c r="A3432" s="15" t="str">
        <f t="shared" si="580"/>
        <v>W34:5d</v>
      </c>
      <c r="B3432" s="15" t="s">
        <v>1352</v>
      </c>
      <c r="C3432" s="15">
        <v>3.0</v>
      </c>
      <c r="D3432" s="15">
        <v>4.0</v>
      </c>
      <c r="E3432" s="15">
        <v>5.0</v>
      </c>
      <c r="F3432" s="8" t="s">
        <v>9</v>
      </c>
      <c r="G3432" s="8" t="s">
        <v>22</v>
      </c>
      <c r="H3432" t="s">
        <v>93</v>
      </c>
      <c r="I3432" t="s">
        <v>1287</v>
      </c>
      <c r="J3432" s="16">
        <v>19.0</v>
      </c>
      <c r="K3432" s="21">
        <v>-168.0</v>
      </c>
      <c r="L3432" s="21">
        <v>-171.0</v>
      </c>
      <c r="M3432" s="21">
        <v>-170.0</v>
      </c>
      <c r="N3432" s="18" t="s">
        <v>26</v>
      </c>
      <c r="O3432" s="13" t="s">
        <v>290</v>
      </c>
      <c r="P3432" s="5" t="s">
        <v>276</v>
      </c>
      <c r="Q3432" s="5" t="s">
        <v>276</v>
      </c>
      <c r="R3432" s="5" t="s">
        <v>311</v>
      </c>
      <c r="S3432" s="5" t="s">
        <v>276</v>
      </c>
      <c r="T3432" s="5" t="s">
        <v>26</v>
      </c>
      <c r="U3432" s="5" t="s">
        <v>26</v>
      </c>
    </row>
    <row r="3433" hidden="1">
      <c r="A3433" s="15" t="str">
        <f>if(OR(G3433="Secondary Relay",G3433="Prime Relay",G3433="Citadel Class Relay"),F3433,join("",if(B3433="East Rim","E",if(B3433="South Rim","S",if(B3433="West Rim","W","N"))),C3433,D3433,":",E3433,if(F3433="S","",F3433)))</f>
        <v>W34:5</v>
      </c>
      <c r="B3433" s="15" t="s">
        <v>1352</v>
      </c>
      <c r="C3433" s="15">
        <v>3.0</v>
      </c>
      <c r="D3433" s="15">
        <v>4.0</v>
      </c>
      <c r="E3433" s="15">
        <v>5.0</v>
      </c>
      <c r="F3433" s="8" t="s">
        <v>302</v>
      </c>
      <c r="G3433" s="8" t="s">
        <v>303</v>
      </c>
      <c r="H3433" t="s">
        <v>278</v>
      </c>
      <c r="I3433" s="42" t="s">
        <v>687</v>
      </c>
      <c r="J3433" s="16"/>
      <c r="K3433" s="21"/>
      <c r="L3433" s="21"/>
      <c r="M3433" s="21"/>
      <c r="N3433" s="18"/>
      <c r="O3433" s="13"/>
      <c r="P3433" s="5" t="s">
        <v>47</v>
      </c>
      <c r="Q3433" s="5" t="s">
        <v>276</v>
      </c>
      <c r="R3433" s="5" t="s">
        <v>47</v>
      </c>
      <c r="S3433" s="5" t="s">
        <v>37</v>
      </c>
      <c r="T3433" s="5" t="s">
        <v>26</v>
      </c>
      <c r="U3433" s="5" t="s">
        <v>37</v>
      </c>
    </row>
    <row r="3434" hidden="1">
      <c r="A3434" s="15" t="str">
        <f t="shared" ref="A3434:A3438" si="581">if(OR(G3434="Secondary Relay",G3434="Prime Relay"),F3434,join("",if(B3434="East Rim","E",if(B3434="South Rim","S",if(B3434="West Rim","W","N"))),C3434,D3434,":",E3434,if(F3434="S","",F3434)))</f>
        <v>W34:6a</v>
      </c>
      <c r="B3434" s="15" t="s">
        <v>1352</v>
      </c>
      <c r="C3434" s="15">
        <v>3.0</v>
      </c>
      <c r="D3434" s="15">
        <v>4.0</v>
      </c>
      <c r="E3434" s="15">
        <v>6.0</v>
      </c>
      <c r="F3434" s="8" t="s">
        <v>6</v>
      </c>
      <c r="G3434" s="8" t="s">
        <v>23</v>
      </c>
      <c r="H3434" t="s">
        <v>93</v>
      </c>
      <c r="I3434" t="s">
        <v>745</v>
      </c>
      <c r="J3434" s="16">
        <v>1.0</v>
      </c>
      <c r="K3434" s="21">
        <v>673.0</v>
      </c>
      <c r="L3434" s="21">
        <v>484.0</v>
      </c>
      <c r="M3434" s="21">
        <v>581.0</v>
      </c>
      <c r="N3434" s="18" t="s">
        <v>26</v>
      </c>
      <c r="O3434" s="13" t="s">
        <v>1095</v>
      </c>
      <c r="P3434" s="5" t="s">
        <v>57</v>
      </c>
      <c r="Q3434" s="5" t="s">
        <v>57</v>
      </c>
      <c r="R3434" s="5" t="s">
        <v>57</v>
      </c>
      <c r="S3434" s="5" t="s">
        <v>26</v>
      </c>
      <c r="T3434" s="5" t="s">
        <v>37</v>
      </c>
      <c r="U3434" s="5" t="s">
        <v>26</v>
      </c>
    </row>
    <row r="3435" hidden="1">
      <c r="A3435" s="15" t="str">
        <f t="shared" si="581"/>
        <v>W34:6b</v>
      </c>
      <c r="B3435" s="15" t="s">
        <v>1352</v>
      </c>
      <c r="C3435" s="15">
        <v>3.0</v>
      </c>
      <c r="D3435" s="15">
        <v>4.0</v>
      </c>
      <c r="E3435" s="15">
        <v>6.0</v>
      </c>
      <c r="F3435" s="8" t="s">
        <v>7</v>
      </c>
      <c r="G3435" s="8" t="s">
        <v>24</v>
      </c>
      <c r="H3435" t="s">
        <v>87</v>
      </c>
      <c r="I3435" t="s">
        <v>655</v>
      </c>
      <c r="J3435" s="16">
        <v>1.0</v>
      </c>
      <c r="K3435" s="21">
        <v>19.0</v>
      </c>
      <c r="L3435" s="21">
        <v>-1.0</v>
      </c>
      <c r="M3435" s="21">
        <v>8.0</v>
      </c>
      <c r="N3435" s="18">
        <v>0.7</v>
      </c>
      <c r="O3435" s="13" t="s">
        <v>351</v>
      </c>
      <c r="P3435" s="5" t="s">
        <v>26</v>
      </c>
      <c r="Q3435" s="5" t="s">
        <v>276</v>
      </c>
      <c r="R3435" s="5" t="s">
        <v>57</v>
      </c>
      <c r="S3435" s="5" t="s">
        <v>26</v>
      </c>
      <c r="T3435" s="5" t="s">
        <v>47</v>
      </c>
      <c r="U3435" s="5" t="s">
        <v>26</v>
      </c>
    </row>
    <row r="3436" hidden="1">
      <c r="A3436" s="15" t="str">
        <f t="shared" si="581"/>
        <v>W34:6c</v>
      </c>
      <c r="B3436" s="15" t="s">
        <v>1352</v>
      </c>
      <c r="C3436" s="15">
        <v>3.0</v>
      </c>
      <c r="D3436" s="15">
        <v>4.0</v>
      </c>
      <c r="E3436" s="15">
        <v>6.0</v>
      </c>
      <c r="F3436" s="8" t="s">
        <v>8</v>
      </c>
      <c r="G3436" s="8" t="s">
        <v>24</v>
      </c>
      <c r="H3436" t="s">
        <v>87</v>
      </c>
      <c r="I3436" t="s">
        <v>448</v>
      </c>
      <c r="J3436" s="16">
        <v>2.0</v>
      </c>
      <c r="K3436" s="21">
        <v>18.0</v>
      </c>
      <c r="L3436" s="21">
        <v>0.0</v>
      </c>
      <c r="M3436" s="21">
        <v>10.0</v>
      </c>
      <c r="N3436" s="18">
        <v>0.95</v>
      </c>
      <c r="O3436" s="13" t="s">
        <v>297</v>
      </c>
      <c r="P3436" s="5" t="s">
        <v>276</v>
      </c>
      <c r="Q3436" s="5" t="s">
        <v>57</v>
      </c>
      <c r="R3436" s="5" t="s">
        <v>57</v>
      </c>
      <c r="S3436" s="5" t="s">
        <v>26</v>
      </c>
      <c r="T3436" s="5" t="s">
        <v>26</v>
      </c>
      <c r="U3436" s="5" t="s">
        <v>26</v>
      </c>
    </row>
    <row r="3437" hidden="1">
      <c r="A3437" s="15" t="str">
        <f t="shared" si="581"/>
        <v>W34:6d</v>
      </c>
      <c r="B3437" s="15" t="s">
        <v>1352</v>
      </c>
      <c r="C3437" s="15">
        <v>3.0</v>
      </c>
      <c r="D3437" s="15">
        <v>4.0</v>
      </c>
      <c r="E3437" s="15">
        <v>6.0</v>
      </c>
      <c r="F3437" s="8" t="s">
        <v>9</v>
      </c>
      <c r="G3437" s="8" t="s">
        <v>22</v>
      </c>
      <c r="H3437" t="s">
        <v>93</v>
      </c>
      <c r="I3437" t="s">
        <v>1509</v>
      </c>
      <c r="J3437" s="16">
        <v>5.0</v>
      </c>
      <c r="K3437" s="21">
        <v>-200.0</v>
      </c>
      <c r="L3437" s="21">
        <v>-228.0</v>
      </c>
      <c r="M3437" s="21">
        <v>-213.0</v>
      </c>
      <c r="N3437" s="18" t="s">
        <v>26</v>
      </c>
      <c r="O3437" s="13" t="s">
        <v>284</v>
      </c>
      <c r="P3437" s="5" t="s">
        <v>47</v>
      </c>
      <c r="Q3437" s="5" t="s">
        <v>57</v>
      </c>
      <c r="R3437" s="5" t="s">
        <v>57</v>
      </c>
      <c r="S3437" s="5" t="s">
        <v>47</v>
      </c>
      <c r="T3437" s="5" t="s">
        <v>26</v>
      </c>
      <c r="U3437" s="5" t="s">
        <v>26</v>
      </c>
    </row>
    <row r="3438" hidden="1">
      <c r="A3438" s="15" t="str">
        <f t="shared" si="581"/>
        <v>W34:6e</v>
      </c>
      <c r="B3438" s="15" t="s">
        <v>1352</v>
      </c>
      <c r="C3438" s="15">
        <v>3.0</v>
      </c>
      <c r="D3438" s="15">
        <v>4.0</v>
      </c>
      <c r="E3438" s="15">
        <v>6.0</v>
      </c>
      <c r="F3438" s="8" t="s">
        <v>10</v>
      </c>
      <c r="G3438" s="8" t="s">
        <v>22</v>
      </c>
      <c r="H3438" t="s">
        <v>92</v>
      </c>
      <c r="I3438" t="s">
        <v>355</v>
      </c>
      <c r="J3438" s="16">
        <v>2.0</v>
      </c>
      <c r="K3438" s="21">
        <v>-218.0</v>
      </c>
      <c r="L3438" s="21">
        <v>-245.0</v>
      </c>
      <c r="M3438" s="21">
        <v>-234.0</v>
      </c>
      <c r="N3438" s="18" t="s">
        <v>26</v>
      </c>
      <c r="O3438" s="13" t="s">
        <v>323</v>
      </c>
      <c r="P3438" s="5" t="s">
        <v>57</v>
      </c>
      <c r="Q3438" s="5" t="s">
        <v>276</v>
      </c>
      <c r="R3438" s="5" t="s">
        <v>37</v>
      </c>
      <c r="S3438" s="5" t="s">
        <v>47</v>
      </c>
      <c r="T3438" s="5" t="s">
        <v>26</v>
      </c>
      <c r="U3438" s="5" t="s">
        <v>26</v>
      </c>
    </row>
    <row r="3439" hidden="1">
      <c r="A3439" s="15" t="str">
        <f>if(OR(G3439="Secondary Relay",G3439="Prime Relay",G3439="Citadel Class Relay"),F3439,join("",if(B3439="East Rim","E",if(B3439="South Rim","S",if(B3439="West Rim","W","N"))),C3439,D3439,":",E3439,if(F3439="S","",F3439)))</f>
        <v>W34:6</v>
      </c>
      <c r="B3439" s="15" t="s">
        <v>1352</v>
      </c>
      <c r="C3439" s="15">
        <v>3.0</v>
      </c>
      <c r="D3439" s="15">
        <v>4.0</v>
      </c>
      <c r="E3439" s="15">
        <v>6.0</v>
      </c>
      <c r="F3439" s="8" t="s">
        <v>302</v>
      </c>
      <c r="G3439" s="8" t="s">
        <v>303</v>
      </c>
      <c r="H3439" t="s">
        <v>288</v>
      </c>
      <c r="I3439" s="42" t="s">
        <v>927</v>
      </c>
      <c r="J3439" s="16"/>
      <c r="K3439" s="21"/>
      <c r="L3439" s="21"/>
      <c r="M3439" s="21"/>
      <c r="N3439" s="18"/>
      <c r="O3439" s="13"/>
      <c r="P3439" s="5" t="s">
        <v>276</v>
      </c>
      <c r="Q3439" s="5" t="s">
        <v>26</v>
      </c>
      <c r="R3439" s="5" t="s">
        <v>276</v>
      </c>
      <c r="S3439" s="5" t="s">
        <v>47</v>
      </c>
      <c r="T3439" s="5" t="s">
        <v>37</v>
      </c>
      <c r="U3439" s="5" t="s">
        <v>26</v>
      </c>
    </row>
    <row r="3440" hidden="1">
      <c r="A3440" s="15" t="str">
        <f t="shared" ref="A3440:A3441" si="582">if(OR(G3440="Secondary Relay",G3440="Prime Relay"),F3440,join("",if(B3440="East Rim","E",if(B3440="South Rim","S",if(B3440="West Rim","W","N"))),C3440,D3440,":",E3440,if(F3440="S","",F3440)))</f>
        <v>W34:7a</v>
      </c>
      <c r="B3440" s="15" t="s">
        <v>1352</v>
      </c>
      <c r="C3440" s="15">
        <v>3.0</v>
      </c>
      <c r="D3440" s="15">
        <v>4.0</v>
      </c>
      <c r="E3440" s="15">
        <v>7.0</v>
      </c>
      <c r="F3440" s="8" t="s">
        <v>6</v>
      </c>
      <c r="G3440" s="8" t="s">
        <v>23</v>
      </c>
      <c r="H3440" t="s">
        <v>88</v>
      </c>
      <c r="I3440" t="s">
        <v>541</v>
      </c>
      <c r="J3440" s="16">
        <v>1.0</v>
      </c>
      <c r="K3440" s="21">
        <v>1754.0</v>
      </c>
      <c r="L3440" s="21">
        <v>817.0</v>
      </c>
      <c r="M3440" s="21">
        <v>1288.0</v>
      </c>
      <c r="N3440" s="18" t="s">
        <v>26</v>
      </c>
      <c r="O3440" s="13" t="s">
        <v>419</v>
      </c>
      <c r="P3440" s="5" t="s">
        <v>57</v>
      </c>
      <c r="Q3440" s="5" t="s">
        <v>57</v>
      </c>
      <c r="R3440" s="5" t="s">
        <v>57</v>
      </c>
      <c r="S3440" s="5" t="s">
        <v>57</v>
      </c>
      <c r="T3440" s="5" t="s">
        <v>26</v>
      </c>
      <c r="U3440" s="5" t="s">
        <v>26</v>
      </c>
    </row>
    <row r="3441" hidden="1">
      <c r="A3441" s="15" t="str">
        <f t="shared" si="582"/>
        <v>W34:7b</v>
      </c>
      <c r="B3441" s="15" t="s">
        <v>1352</v>
      </c>
      <c r="C3441" s="15">
        <v>3.0</v>
      </c>
      <c r="D3441" s="15">
        <v>4.0</v>
      </c>
      <c r="E3441" s="15">
        <v>7.0</v>
      </c>
      <c r="F3441" s="8" t="s">
        <v>7</v>
      </c>
      <c r="G3441" s="8" t="s">
        <v>24</v>
      </c>
      <c r="H3441" t="s">
        <v>87</v>
      </c>
      <c r="I3441" t="s">
        <v>625</v>
      </c>
      <c r="J3441" s="16">
        <v>1.0</v>
      </c>
      <c r="K3441" s="21">
        <v>8.0</v>
      </c>
      <c r="L3441" s="21">
        <v>-8.0</v>
      </c>
      <c r="M3441" s="21">
        <v>2.0</v>
      </c>
      <c r="N3441" s="18">
        <v>0.74</v>
      </c>
      <c r="O3441" s="13" t="s">
        <v>354</v>
      </c>
      <c r="P3441" s="5" t="s">
        <v>37</v>
      </c>
      <c r="Q3441" s="5" t="s">
        <v>276</v>
      </c>
      <c r="R3441" s="5" t="s">
        <v>57</v>
      </c>
      <c r="S3441" s="5" t="s">
        <v>47</v>
      </c>
      <c r="T3441" s="5" t="s">
        <v>26</v>
      </c>
      <c r="U3441" s="5" t="s">
        <v>37</v>
      </c>
    </row>
    <row r="3442" hidden="1">
      <c r="A3442" s="15" t="str">
        <f>if(OR(G3442="Secondary Relay",G3442="Prime Relay",G3442="Citadel Class Relay"),F3442,join("",if(B3442="East Rim","E",if(B3442="South Rim","S",if(B3442="West Rim","W","N"))),C3442,D3442,":",E3442,if(F3442="S","",F3442)))</f>
        <v>W34:7</v>
      </c>
      <c r="B3442" s="15" t="s">
        <v>1352</v>
      </c>
      <c r="C3442" s="15">
        <v>3.0</v>
      </c>
      <c r="D3442" s="15">
        <v>4.0</v>
      </c>
      <c r="E3442" s="15">
        <v>7.0</v>
      </c>
      <c r="F3442" s="8" t="s">
        <v>302</v>
      </c>
      <c r="G3442" s="8" t="s">
        <v>303</v>
      </c>
      <c r="H3442" t="s">
        <v>278</v>
      </c>
      <c r="I3442" s="42" t="s">
        <v>455</v>
      </c>
      <c r="J3442" s="16"/>
      <c r="K3442" s="21"/>
      <c r="L3442" s="21"/>
      <c r="M3442" s="21"/>
      <c r="N3442" s="18"/>
      <c r="O3442" s="13"/>
      <c r="P3442" s="5" t="s">
        <v>57</v>
      </c>
      <c r="Q3442" s="5" t="s">
        <v>276</v>
      </c>
      <c r="R3442" s="5" t="s">
        <v>57</v>
      </c>
      <c r="S3442" s="5" t="s">
        <v>57</v>
      </c>
      <c r="T3442" s="5" t="s">
        <v>47</v>
      </c>
      <c r="U3442" s="5" t="s">
        <v>26</v>
      </c>
    </row>
    <row r="3443" hidden="1">
      <c r="A3443" s="15" t="str">
        <f t="shared" ref="A3443:A3446" si="583">if(OR(G3443="Secondary Relay",G3443="Prime Relay"),F3443,join("",if(B3443="East Rim","E",if(B3443="South Rim","S",if(B3443="West Rim","W","N"))),C3443,D3443,":",E3443,if(F3443="S","",F3443)))</f>
        <v>W34:8a</v>
      </c>
      <c r="B3443" s="15" t="s">
        <v>1352</v>
      </c>
      <c r="C3443" s="15">
        <v>3.0</v>
      </c>
      <c r="D3443" s="15">
        <v>4.0</v>
      </c>
      <c r="E3443" s="15">
        <v>8.0</v>
      </c>
      <c r="F3443" s="8" t="s">
        <v>6</v>
      </c>
      <c r="G3443" s="8" t="s">
        <v>24</v>
      </c>
      <c r="H3443" t="s">
        <v>89</v>
      </c>
      <c r="I3443" t="s">
        <v>570</v>
      </c>
      <c r="J3443" s="16">
        <v>1.0</v>
      </c>
      <c r="K3443" s="21">
        <v>-5.0</v>
      </c>
      <c r="L3443" s="21">
        <v>-14.0</v>
      </c>
      <c r="M3443" s="21">
        <v>-9.0</v>
      </c>
      <c r="N3443" s="18">
        <v>0.19</v>
      </c>
      <c r="O3443" s="13" t="s">
        <v>284</v>
      </c>
      <c r="P3443" s="5" t="s">
        <v>47</v>
      </c>
      <c r="Q3443" s="5" t="s">
        <v>276</v>
      </c>
      <c r="R3443" s="5" t="s">
        <v>57</v>
      </c>
      <c r="S3443" s="5" t="s">
        <v>37</v>
      </c>
      <c r="T3443" s="5" t="s">
        <v>26</v>
      </c>
      <c r="U3443" s="5" t="s">
        <v>26</v>
      </c>
    </row>
    <row r="3444" hidden="1">
      <c r="A3444" s="15" t="str">
        <f t="shared" si="583"/>
        <v>W34:8b</v>
      </c>
      <c r="B3444" s="15" t="s">
        <v>1352</v>
      </c>
      <c r="C3444" s="15">
        <v>3.0</v>
      </c>
      <c r="D3444" s="15">
        <v>4.0</v>
      </c>
      <c r="E3444" s="15">
        <v>8.0</v>
      </c>
      <c r="F3444" s="8" t="s">
        <v>7</v>
      </c>
      <c r="G3444" s="8" t="s">
        <v>22</v>
      </c>
      <c r="H3444" t="s">
        <v>91</v>
      </c>
      <c r="I3444" t="s">
        <v>1510</v>
      </c>
      <c r="J3444" s="16">
        <v>22.0</v>
      </c>
      <c r="K3444" s="21">
        <v>-54.0</v>
      </c>
      <c r="L3444" s="21">
        <v>-64.0</v>
      </c>
      <c r="M3444" s="21">
        <v>-58.0</v>
      </c>
      <c r="N3444" s="18" t="s">
        <v>26</v>
      </c>
      <c r="O3444" s="13" t="s">
        <v>419</v>
      </c>
      <c r="P3444" s="5" t="s">
        <v>276</v>
      </c>
      <c r="Q3444" s="5" t="s">
        <v>37</v>
      </c>
      <c r="R3444" s="5" t="s">
        <v>47</v>
      </c>
      <c r="S3444" s="5" t="s">
        <v>57</v>
      </c>
      <c r="T3444" s="5" t="s">
        <v>37</v>
      </c>
      <c r="U3444" s="5" t="s">
        <v>26</v>
      </c>
    </row>
    <row r="3445" hidden="1">
      <c r="A3445" s="15" t="str">
        <f t="shared" si="583"/>
        <v>W34:8c</v>
      </c>
      <c r="B3445" s="15" t="s">
        <v>1352</v>
      </c>
      <c r="C3445" s="15">
        <v>3.0</v>
      </c>
      <c r="D3445" s="15">
        <v>4.0</v>
      </c>
      <c r="E3445" s="15">
        <v>8.0</v>
      </c>
      <c r="F3445" s="8" t="s">
        <v>8</v>
      </c>
      <c r="G3445" s="8" t="s">
        <v>22</v>
      </c>
      <c r="H3445" t="s">
        <v>88</v>
      </c>
      <c r="I3445" t="s">
        <v>385</v>
      </c>
      <c r="J3445" s="16">
        <v>0.0</v>
      </c>
      <c r="K3445" s="21">
        <v>-200.0</v>
      </c>
      <c r="L3445" s="21">
        <v>-212.0</v>
      </c>
      <c r="M3445" s="21">
        <v>-207.0</v>
      </c>
      <c r="N3445" s="18" t="s">
        <v>26</v>
      </c>
      <c r="O3445" s="13" t="s">
        <v>290</v>
      </c>
      <c r="P3445" s="5" t="s">
        <v>26</v>
      </c>
      <c r="Q3445" s="5" t="s">
        <v>276</v>
      </c>
      <c r="R3445" s="5" t="s">
        <v>57</v>
      </c>
      <c r="S3445" s="5" t="s">
        <v>37</v>
      </c>
      <c r="T3445" s="5" t="s">
        <v>57</v>
      </c>
      <c r="U3445" s="5" t="s">
        <v>26</v>
      </c>
    </row>
    <row r="3446" hidden="1">
      <c r="A3446" s="15" t="str">
        <f t="shared" si="583"/>
        <v>W34:8d</v>
      </c>
      <c r="B3446" s="15" t="s">
        <v>1352</v>
      </c>
      <c r="C3446" s="15">
        <v>3.0</v>
      </c>
      <c r="D3446" s="15">
        <v>4.0</v>
      </c>
      <c r="E3446" s="15">
        <v>8.0</v>
      </c>
      <c r="F3446" s="8" t="s">
        <v>9</v>
      </c>
      <c r="G3446" s="8" t="s">
        <v>22</v>
      </c>
      <c r="H3446" t="s">
        <v>93</v>
      </c>
      <c r="I3446" t="s">
        <v>635</v>
      </c>
      <c r="J3446" s="16">
        <v>12.0</v>
      </c>
      <c r="K3446" s="21">
        <v>-239.0</v>
      </c>
      <c r="L3446" s="21">
        <v>-251.0</v>
      </c>
      <c r="M3446" s="21">
        <v>-246.0</v>
      </c>
      <c r="N3446" s="18" t="s">
        <v>26</v>
      </c>
      <c r="O3446" s="13" t="s">
        <v>310</v>
      </c>
      <c r="P3446" s="5" t="s">
        <v>57</v>
      </c>
      <c r="Q3446" s="5" t="s">
        <v>311</v>
      </c>
      <c r="R3446" s="5" t="s">
        <v>276</v>
      </c>
      <c r="S3446" s="5" t="s">
        <v>57</v>
      </c>
      <c r="T3446" s="5" t="s">
        <v>26</v>
      </c>
      <c r="U3446" s="5" t="s">
        <v>26</v>
      </c>
    </row>
    <row r="3447" hidden="1">
      <c r="A3447" s="15" t="str">
        <f>if(OR(G3447="Secondary Relay",G3447="Prime Relay",G3447="Citadel Class Relay"),F3447,join("",if(B3447="East Rim","E",if(B3447="South Rim","S",if(B3447="West Rim","W","N"))),C3447,D3447,":",E3447,if(F3447="S","",F3447)))</f>
        <v>W34:8</v>
      </c>
      <c r="B3447" s="15" t="s">
        <v>1352</v>
      </c>
      <c r="C3447" s="15">
        <v>3.0</v>
      </c>
      <c r="D3447" s="15">
        <v>4.0</v>
      </c>
      <c r="E3447" s="15">
        <v>8.0</v>
      </c>
      <c r="F3447" s="8" t="s">
        <v>302</v>
      </c>
      <c r="G3447" s="8" t="s">
        <v>303</v>
      </c>
      <c r="H3447" t="s">
        <v>1006</v>
      </c>
      <c r="I3447" s="42" t="s">
        <v>1511</v>
      </c>
      <c r="J3447" s="16"/>
      <c r="K3447" s="21"/>
      <c r="L3447" s="21"/>
      <c r="M3447" s="21"/>
      <c r="N3447" s="18"/>
      <c r="O3447" s="13"/>
      <c r="P3447" s="5" t="s">
        <v>57</v>
      </c>
      <c r="Q3447" s="5" t="s">
        <v>57</v>
      </c>
      <c r="R3447" s="5" t="s">
        <v>276</v>
      </c>
      <c r="S3447" s="5" t="s">
        <v>47</v>
      </c>
      <c r="T3447" s="5" t="s">
        <v>26</v>
      </c>
      <c r="U3447" s="5" t="s">
        <v>26</v>
      </c>
    </row>
    <row r="3448" hidden="1">
      <c r="A3448" s="15" t="str">
        <f>if(OR(G3448="Secondary Relay",G3448="Prime Relay"),F3448,join("",if(B3448="East Rim","E",if(B3448="South Rim","S",if(B3448="West Rim","W","N"))),C3448,D3448,":",E3448,if(F3448="S","",F3448)))</f>
        <v>W35:0a</v>
      </c>
      <c r="B3448" s="15" t="s">
        <v>1352</v>
      </c>
      <c r="C3448" s="15">
        <v>3.0</v>
      </c>
      <c r="D3448" s="15">
        <v>5.0</v>
      </c>
      <c r="E3448" s="15">
        <v>0.0</v>
      </c>
      <c r="F3448" s="8" t="s">
        <v>6</v>
      </c>
      <c r="G3448" s="8" t="s">
        <v>23</v>
      </c>
      <c r="H3448" t="s">
        <v>93</v>
      </c>
      <c r="I3448" t="s">
        <v>600</v>
      </c>
      <c r="J3448" s="16">
        <v>0.0</v>
      </c>
      <c r="K3448" s="21">
        <v>243.0</v>
      </c>
      <c r="L3448" s="21">
        <v>-221.0</v>
      </c>
      <c r="M3448" s="21">
        <v>9.0</v>
      </c>
      <c r="N3448" s="18" t="s">
        <v>26</v>
      </c>
      <c r="O3448" s="13" t="s">
        <v>384</v>
      </c>
      <c r="P3448" s="5" t="s">
        <v>37</v>
      </c>
      <c r="Q3448" s="5" t="s">
        <v>57</v>
      </c>
      <c r="R3448" s="5" t="s">
        <v>57</v>
      </c>
      <c r="S3448" s="5" t="s">
        <v>276</v>
      </c>
      <c r="T3448" s="5" t="s">
        <v>57</v>
      </c>
      <c r="U3448" s="5" t="s">
        <v>26</v>
      </c>
    </row>
    <row r="3449" hidden="1">
      <c r="A3449" s="15" t="str">
        <f t="shared" ref="A3449:A3450" si="584">if(OR(G3449="Secondary Relay",G3449="Prime Relay",G3449="Citadel Class Relay"),F3449,join("",if(B3449="East Rim","E",if(B3449="South Rim","S",if(B3449="West Rim","W","N"))),C3449,D3449,":",E3449,if(F3449="S","",F3449)))</f>
        <v>W35:0</v>
      </c>
      <c r="B3449" s="15" t="s">
        <v>1352</v>
      </c>
      <c r="C3449" s="15">
        <v>3.0</v>
      </c>
      <c r="D3449" s="15">
        <v>5.0</v>
      </c>
      <c r="E3449" s="15">
        <v>0.0</v>
      </c>
      <c r="F3449" s="8" t="s">
        <v>302</v>
      </c>
      <c r="G3449" s="8" t="s">
        <v>303</v>
      </c>
      <c r="H3449" t="s">
        <v>278</v>
      </c>
      <c r="I3449" s="42" t="s">
        <v>538</v>
      </c>
      <c r="J3449" s="16"/>
      <c r="K3449" s="21"/>
      <c r="L3449" s="21"/>
      <c r="M3449" s="21"/>
      <c r="N3449" s="18"/>
      <c r="O3449" s="13"/>
      <c r="P3449" s="5" t="s">
        <v>276</v>
      </c>
      <c r="Q3449" s="5" t="s">
        <v>57</v>
      </c>
      <c r="R3449" s="5" t="s">
        <v>276</v>
      </c>
      <c r="S3449" s="5" t="s">
        <v>47</v>
      </c>
      <c r="T3449" s="5" t="s">
        <v>26</v>
      </c>
      <c r="U3449" s="5" t="s">
        <v>37</v>
      </c>
    </row>
    <row r="3450" hidden="1">
      <c r="A3450" s="15" t="str">
        <f t="shared" si="584"/>
        <v>W35 Secondary Relay</v>
      </c>
      <c r="B3450" s="15" t="s">
        <v>1352</v>
      </c>
      <c r="C3450" s="15">
        <v>3.0</v>
      </c>
      <c r="D3450" s="15">
        <v>5.0</v>
      </c>
      <c r="E3450" s="15">
        <v>0.0</v>
      </c>
      <c r="F3450" s="8" t="s">
        <v>1512</v>
      </c>
      <c r="G3450" s="8" t="s">
        <v>300</v>
      </c>
      <c r="J3450" s="16"/>
      <c r="K3450" s="21"/>
      <c r="L3450" s="21"/>
      <c r="M3450" s="21"/>
      <c r="N3450" s="18"/>
      <c r="O3450" s="13"/>
      <c r="P3450" s="15"/>
      <c r="Q3450" s="15"/>
      <c r="R3450" s="15"/>
      <c r="S3450" s="15"/>
      <c r="T3450" s="15"/>
      <c r="U3450" s="15"/>
    </row>
    <row r="3451" hidden="1">
      <c r="A3451" s="15" t="str">
        <f>if(OR(G3451="Secondary Relay",G3451="Prime Relay"),F3451,join("",if(B3451="East Rim","E",if(B3451="South Rim","S",if(B3451="West Rim","W","N"))),C3451,D3451,":",E3451,if(F3451="S","",F3451)))</f>
        <v>W35:1a</v>
      </c>
      <c r="B3451" s="15" t="s">
        <v>1352</v>
      </c>
      <c r="C3451" s="15">
        <v>3.0</v>
      </c>
      <c r="D3451" s="15">
        <v>5.0</v>
      </c>
      <c r="E3451" s="15">
        <v>1.0</v>
      </c>
      <c r="F3451" s="8" t="s">
        <v>6</v>
      </c>
      <c r="G3451" s="8" t="s">
        <v>23</v>
      </c>
      <c r="H3451" t="s">
        <v>93</v>
      </c>
      <c r="I3451" t="s">
        <v>289</v>
      </c>
      <c r="J3451" s="16">
        <v>1.0</v>
      </c>
      <c r="K3451" s="21">
        <v>87.0</v>
      </c>
      <c r="L3451" s="21">
        <v>16.0</v>
      </c>
      <c r="M3451" s="21">
        <v>50.0</v>
      </c>
      <c r="N3451" s="18" t="s">
        <v>26</v>
      </c>
      <c r="O3451" s="13" t="s">
        <v>287</v>
      </c>
      <c r="P3451" s="5" t="s">
        <v>276</v>
      </c>
      <c r="Q3451" s="5" t="s">
        <v>57</v>
      </c>
      <c r="R3451" s="5" t="s">
        <v>47</v>
      </c>
      <c r="S3451" s="5" t="s">
        <v>26</v>
      </c>
      <c r="T3451" s="5" t="s">
        <v>26</v>
      </c>
      <c r="U3451" s="5" t="s">
        <v>26</v>
      </c>
    </row>
    <row r="3452" hidden="1">
      <c r="A3452" s="15" t="str">
        <f t="shared" ref="A3452:A3453" si="585">if(OR(G3452="Secondary Relay",G3452="Prime Relay",G3452="Citadel Class Relay"),F3452,join("",if(B3452="East Rim","E",if(B3452="South Rim","S",if(B3452="West Rim","W","N"))),C3452,D3452,":",E3452,if(F3452="S","",F3452)))</f>
        <v>W35:1</v>
      </c>
      <c r="B3452" s="15" t="s">
        <v>1352</v>
      </c>
      <c r="C3452" s="15">
        <v>3.0</v>
      </c>
      <c r="D3452" s="15">
        <v>5.0</v>
      </c>
      <c r="E3452" s="15">
        <v>1.0</v>
      </c>
      <c r="F3452" s="8" t="s">
        <v>302</v>
      </c>
      <c r="G3452" s="8" t="s">
        <v>303</v>
      </c>
      <c r="H3452" t="s">
        <v>278</v>
      </c>
      <c r="I3452" s="42" t="s">
        <v>783</v>
      </c>
      <c r="J3452" s="16"/>
      <c r="K3452" s="21"/>
      <c r="L3452" s="21"/>
      <c r="M3452" s="21"/>
      <c r="N3452" s="18"/>
      <c r="O3452" s="13"/>
      <c r="P3452" s="5" t="s">
        <v>37</v>
      </c>
      <c r="Q3452" s="5" t="s">
        <v>276</v>
      </c>
      <c r="R3452" s="5" t="s">
        <v>57</v>
      </c>
      <c r="S3452" s="5" t="s">
        <v>276</v>
      </c>
      <c r="T3452" s="5" t="s">
        <v>26</v>
      </c>
      <c r="U3452" s="5" t="s">
        <v>26</v>
      </c>
    </row>
    <row r="3453" hidden="1">
      <c r="A3453" s="15" t="str">
        <f t="shared" si="585"/>
        <v>W35-W41 Primary Relay</v>
      </c>
      <c r="B3453" s="15" t="s">
        <v>1352</v>
      </c>
      <c r="C3453" s="15">
        <v>3.0</v>
      </c>
      <c r="D3453" s="15">
        <v>5.0</v>
      </c>
      <c r="E3453" s="8">
        <v>1.0</v>
      </c>
      <c r="F3453" s="8" t="s">
        <v>1513</v>
      </c>
      <c r="G3453" s="8" t="s">
        <v>219</v>
      </c>
      <c r="I3453" s="42"/>
      <c r="J3453" s="16"/>
      <c r="K3453" s="21"/>
      <c r="L3453" s="21"/>
      <c r="M3453" s="21"/>
      <c r="N3453" s="18"/>
      <c r="O3453" s="13"/>
      <c r="P3453" s="5"/>
      <c r="Q3453" s="5"/>
      <c r="R3453" s="5"/>
      <c r="S3453" s="5"/>
      <c r="T3453" s="5"/>
      <c r="U3453" s="5"/>
    </row>
    <row r="3454" hidden="1">
      <c r="A3454" s="15" t="str">
        <f t="shared" ref="A3454:A3459" si="586">if(OR(G3454="Secondary Relay",G3454="Prime Relay"),F3454,join("",if(B3454="East Rim","E",if(B3454="South Rim","S",if(B3454="West Rim","W","N"))),C3454,D3454,":",E3454,if(F3454="S","",F3454)))</f>
        <v>W35:2a</v>
      </c>
      <c r="B3454" s="15" t="s">
        <v>1352</v>
      </c>
      <c r="C3454" s="15">
        <v>3.0</v>
      </c>
      <c r="D3454" s="15">
        <v>5.0</v>
      </c>
      <c r="E3454" s="15">
        <v>2.0</v>
      </c>
      <c r="F3454" s="8" t="s">
        <v>6</v>
      </c>
      <c r="G3454" s="8" t="s">
        <v>23</v>
      </c>
      <c r="H3454" t="s">
        <v>93</v>
      </c>
      <c r="I3454" t="s">
        <v>381</v>
      </c>
      <c r="J3454" s="16">
        <v>0.0</v>
      </c>
      <c r="K3454" s="21">
        <v>942.0</v>
      </c>
      <c r="L3454" s="21">
        <v>9.0</v>
      </c>
      <c r="M3454" s="21">
        <v>478.0</v>
      </c>
      <c r="N3454" s="18" t="s">
        <v>26</v>
      </c>
      <c r="O3454" s="13" t="s">
        <v>313</v>
      </c>
      <c r="P3454" s="5" t="s">
        <v>57</v>
      </c>
      <c r="Q3454" s="5" t="s">
        <v>276</v>
      </c>
      <c r="R3454" s="5" t="s">
        <v>26</v>
      </c>
      <c r="S3454" s="5" t="s">
        <v>37</v>
      </c>
      <c r="T3454" s="5" t="s">
        <v>26</v>
      </c>
      <c r="U3454" s="5" t="s">
        <v>26</v>
      </c>
    </row>
    <row r="3455" hidden="1">
      <c r="A3455" s="15" t="str">
        <f t="shared" si="586"/>
        <v>W35:2b</v>
      </c>
      <c r="B3455" s="15" t="s">
        <v>1352</v>
      </c>
      <c r="C3455" s="15">
        <v>3.0</v>
      </c>
      <c r="D3455" s="15">
        <v>5.0</v>
      </c>
      <c r="E3455" s="15">
        <v>2.0</v>
      </c>
      <c r="F3455" s="8" t="s">
        <v>7</v>
      </c>
      <c r="G3455" s="8" t="s">
        <v>23</v>
      </c>
      <c r="H3455" t="s">
        <v>93</v>
      </c>
      <c r="I3455" t="s">
        <v>1514</v>
      </c>
      <c r="J3455" s="16">
        <v>2.0</v>
      </c>
      <c r="K3455" s="21">
        <v>868.0</v>
      </c>
      <c r="L3455" s="21">
        <v>777.0</v>
      </c>
      <c r="M3455" s="21">
        <v>823.0</v>
      </c>
      <c r="N3455" s="18" t="s">
        <v>26</v>
      </c>
      <c r="O3455" s="13" t="s">
        <v>315</v>
      </c>
      <c r="P3455" s="5" t="s">
        <v>57</v>
      </c>
      <c r="Q3455" s="5" t="s">
        <v>57</v>
      </c>
      <c r="R3455" s="5" t="s">
        <v>57</v>
      </c>
      <c r="S3455" s="5" t="s">
        <v>276</v>
      </c>
      <c r="T3455" s="5" t="s">
        <v>26</v>
      </c>
      <c r="U3455" s="5" t="s">
        <v>26</v>
      </c>
    </row>
    <row r="3456" hidden="1">
      <c r="A3456" s="15" t="str">
        <f t="shared" si="586"/>
        <v>W35:2c</v>
      </c>
      <c r="B3456" s="15" t="s">
        <v>1352</v>
      </c>
      <c r="C3456" s="15">
        <v>3.0</v>
      </c>
      <c r="D3456" s="15">
        <v>5.0</v>
      </c>
      <c r="E3456" s="15">
        <v>2.0</v>
      </c>
      <c r="F3456" s="8" t="s">
        <v>8</v>
      </c>
      <c r="G3456" s="8" t="s">
        <v>24</v>
      </c>
      <c r="H3456" t="s">
        <v>87</v>
      </c>
      <c r="I3456" t="s">
        <v>545</v>
      </c>
      <c r="J3456" s="16">
        <v>2.0</v>
      </c>
      <c r="K3456" s="21">
        <v>17.0</v>
      </c>
      <c r="L3456" s="21">
        <v>7.0</v>
      </c>
      <c r="M3456" s="21">
        <v>10.0</v>
      </c>
      <c r="N3456" s="18">
        <v>0.68</v>
      </c>
      <c r="O3456" s="13" t="s">
        <v>405</v>
      </c>
      <c r="P3456" s="5" t="s">
        <v>276</v>
      </c>
      <c r="Q3456" s="5" t="s">
        <v>57</v>
      </c>
      <c r="R3456" s="5" t="s">
        <v>57</v>
      </c>
      <c r="S3456" s="5" t="s">
        <v>47</v>
      </c>
      <c r="T3456" s="5" t="s">
        <v>37</v>
      </c>
      <c r="U3456" s="5" t="s">
        <v>47</v>
      </c>
    </row>
    <row r="3457" hidden="1">
      <c r="A3457" s="15" t="str">
        <f t="shared" si="586"/>
        <v>W35:2d</v>
      </c>
      <c r="B3457" s="15" t="s">
        <v>1352</v>
      </c>
      <c r="C3457" s="15">
        <v>3.0</v>
      </c>
      <c r="D3457" s="15">
        <v>5.0</v>
      </c>
      <c r="E3457" s="15">
        <v>2.0</v>
      </c>
      <c r="F3457" s="8" t="s">
        <v>9</v>
      </c>
      <c r="G3457" s="8" t="s">
        <v>24</v>
      </c>
      <c r="H3457" t="s">
        <v>317</v>
      </c>
      <c r="I3457" t="s">
        <v>545</v>
      </c>
      <c r="J3457" s="16">
        <v>1.0</v>
      </c>
      <c r="K3457" s="21">
        <v>12.0</v>
      </c>
      <c r="L3457" s="21">
        <v>10.0</v>
      </c>
      <c r="M3457" s="21">
        <v>13.0</v>
      </c>
      <c r="N3457" s="18">
        <v>0.41</v>
      </c>
      <c r="O3457" s="13" t="s">
        <v>441</v>
      </c>
      <c r="P3457" s="5" t="s">
        <v>57</v>
      </c>
      <c r="Q3457" s="5" t="s">
        <v>276</v>
      </c>
      <c r="R3457" s="5" t="s">
        <v>57</v>
      </c>
      <c r="S3457" s="5" t="s">
        <v>26</v>
      </c>
      <c r="T3457" s="5" t="s">
        <v>276</v>
      </c>
      <c r="U3457" s="5" t="s">
        <v>26</v>
      </c>
    </row>
    <row r="3458" hidden="1">
      <c r="A3458" s="15" t="str">
        <f t="shared" si="586"/>
        <v>W35:2e</v>
      </c>
      <c r="B3458" s="15" t="s">
        <v>1352</v>
      </c>
      <c r="C3458" s="15">
        <v>3.0</v>
      </c>
      <c r="D3458" s="15">
        <v>5.0</v>
      </c>
      <c r="E3458" s="15">
        <v>2.0</v>
      </c>
      <c r="F3458" s="8" t="s">
        <v>10</v>
      </c>
      <c r="G3458" s="8" t="s">
        <v>22</v>
      </c>
      <c r="H3458" t="s">
        <v>92</v>
      </c>
      <c r="I3458" t="s">
        <v>274</v>
      </c>
      <c r="J3458" s="16">
        <v>6.0</v>
      </c>
      <c r="K3458" s="21">
        <v>-26.0</v>
      </c>
      <c r="L3458" s="21">
        <v>-67.0</v>
      </c>
      <c r="M3458" s="21">
        <v>-47.0</v>
      </c>
      <c r="N3458" s="18" t="s">
        <v>26</v>
      </c>
      <c r="O3458" s="13" t="s">
        <v>384</v>
      </c>
      <c r="P3458" s="5" t="s">
        <v>37</v>
      </c>
      <c r="Q3458" s="5" t="s">
        <v>276</v>
      </c>
      <c r="R3458" s="5" t="s">
        <v>311</v>
      </c>
      <c r="S3458" s="5" t="s">
        <v>26</v>
      </c>
      <c r="T3458" s="5" t="s">
        <v>26</v>
      </c>
      <c r="U3458" s="5" t="s">
        <v>276</v>
      </c>
    </row>
    <row r="3459" hidden="1">
      <c r="A3459" s="15" t="str">
        <f t="shared" si="586"/>
        <v>W35:2f</v>
      </c>
      <c r="B3459" s="15" t="s">
        <v>1352</v>
      </c>
      <c r="C3459" s="15">
        <v>3.0</v>
      </c>
      <c r="D3459" s="15">
        <v>5.0</v>
      </c>
      <c r="E3459" s="15">
        <v>2.0</v>
      </c>
      <c r="F3459" s="8" t="s">
        <v>11</v>
      </c>
      <c r="G3459" s="8" t="s">
        <v>22</v>
      </c>
      <c r="H3459" t="s">
        <v>91</v>
      </c>
      <c r="I3459" t="s">
        <v>1515</v>
      </c>
      <c r="J3459" s="16">
        <v>10.0</v>
      </c>
      <c r="K3459" s="21">
        <v>-187.0</v>
      </c>
      <c r="L3459" s="21">
        <v>-215.0</v>
      </c>
      <c r="M3459" s="21">
        <v>-199.0</v>
      </c>
      <c r="N3459" s="18" t="s">
        <v>26</v>
      </c>
      <c r="O3459" s="13" t="s">
        <v>379</v>
      </c>
      <c r="P3459" s="5" t="s">
        <v>47</v>
      </c>
      <c r="Q3459" s="5" t="s">
        <v>57</v>
      </c>
      <c r="R3459" s="5" t="s">
        <v>57</v>
      </c>
      <c r="S3459" s="5" t="s">
        <v>37</v>
      </c>
      <c r="T3459" s="5" t="s">
        <v>311</v>
      </c>
      <c r="U3459" s="5" t="s">
        <v>26</v>
      </c>
    </row>
    <row r="3460" hidden="1">
      <c r="A3460" s="15" t="str">
        <f>if(OR(G3460="Secondary Relay",G3460="Prime Relay",G3460="Citadel Class Relay"),F3460,join("",if(B3460="East Rim","E",if(B3460="South Rim","S",if(B3460="West Rim","W","N"))),C3460,D3460,":",E3460,if(F3460="S","",F3460)))</f>
        <v>W35:2</v>
      </c>
      <c r="B3460" s="15" t="s">
        <v>1352</v>
      </c>
      <c r="C3460" s="15">
        <v>3.0</v>
      </c>
      <c r="D3460" s="15">
        <v>5.0</v>
      </c>
      <c r="E3460" s="15">
        <v>2.0</v>
      </c>
      <c r="F3460" s="8" t="s">
        <v>302</v>
      </c>
      <c r="G3460" s="8" t="s">
        <v>303</v>
      </c>
      <c r="H3460" t="s">
        <v>278</v>
      </c>
      <c r="I3460" s="42" t="s">
        <v>616</v>
      </c>
      <c r="J3460" s="16"/>
      <c r="K3460" s="21"/>
      <c r="L3460" s="21"/>
      <c r="M3460" s="21"/>
      <c r="N3460" s="18"/>
      <c r="O3460" s="13"/>
      <c r="P3460" s="5" t="s">
        <v>47</v>
      </c>
      <c r="Q3460" s="5" t="s">
        <v>276</v>
      </c>
      <c r="R3460" s="5" t="s">
        <v>57</v>
      </c>
      <c r="S3460" s="5" t="s">
        <v>57</v>
      </c>
      <c r="T3460" s="5" t="s">
        <v>26</v>
      </c>
      <c r="U3460" s="5" t="s">
        <v>26</v>
      </c>
    </row>
    <row r="3461" hidden="1">
      <c r="A3461" s="15" t="str">
        <f t="shared" ref="A3461:A3468" si="587">if(OR(G3461="Secondary Relay",G3461="Prime Relay"),F3461,join("",if(B3461="East Rim","E",if(B3461="South Rim","S",if(B3461="West Rim","W","N"))),C3461,D3461,":",E3461,if(F3461="S","",F3461)))</f>
        <v>W35:3a</v>
      </c>
      <c r="B3461" s="15" t="s">
        <v>1352</v>
      </c>
      <c r="C3461" s="15">
        <v>3.0</v>
      </c>
      <c r="D3461" s="15">
        <v>5.0</v>
      </c>
      <c r="E3461" s="15">
        <v>3.0</v>
      </c>
      <c r="F3461" s="8" t="s">
        <v>6</v>
      </c>
      <c r="G3461" s="8" t="s">
        <v>23</v>
      </c>
      <c r="H3461" t="s">
        <v>93</v>
      </c>
      <c r="I3461" t="s">
        <v>546</v>
      </c>
      <c r="J3461" s="16">
        <v>2.0</v>
      </c>
      <c r="K3461" s="21">
        <v>1267.0</v>
      </c>
      <c r="L3461" s="21">
        <v>354.0</v>
      </c>
      <c r="M3461" s="21">
        <v>813.0</v>
      </c>
      <c r="N3461" s="18" t="s">
        <v>26</v>
      </c>
      <c r="O3461" s="13" t="s">
        <v>307</v>
      </c>
      <c r="P3461" s="5" t="s">
        <v>47</v>
      </c>
      <c r="Q3461" s="5" t="s">
        <v>276</v>
      </c>
      <c r="R3461" s="5" t="s">
        <v>57</v>
      </c>
      <c r="S3461" s="5" t="s">
        <v>37</v>
      </c>
      <c r="T3461" s="5" t="s">
        <v>26</v>
      </c>
      <c r="U3461" s="5" t="s">
        <v>26</v>
      </c>
    </row>
    <row r="3462" hidden="1">
      <c r="A3462" s="15" t="str">
        <f t="shared" si="587"/>
        <v>W35:3b</v>
      </c>
      <c r="B3462" s="15" t="s">
        <v>1352</v>
      </c>
      <c r="C3462" s="15">
        <v>3.0</v>
      </c>
      <c r="D3462" s="15">
        <v>5.0</v>
      </c>
      <c r="E3462" s="15">
        <v>3.0</v>
      </c>
      <c r="F3462" s="8" t="s">
        <v>7</v>
      </c>
      <c r="G3462" s="8" t="s">
        <v>23</v>
      </c>
      <c r="H3462" t="s">
        <v>93</v>
      </c>
      <c r="I3462" t="s">
        <v>390</v>
      </c>
      <c r="J3462" s="16">
        <v>0.0</v>
      </c>
      <c r="K3462" s="21">
        <v>418.0</v>
      </c>
      <c r="L3462" s="21">
        <v>382.0</v>
      </c>
      <c r="M3462" s="21">
        <v>398.0</v>
      </c>
      <c r="N3462" s="18" t="s">
        <v>26</v>
      </c>
      <c r="O3462" s="13" t="s">
        <v>1097</v>
      </c>
      <c r="P3462" s="5" t="s">
        <v>47</v>
      </c>
      <c r="Q3462" s="5" t="s">
        <v>276</v>
      </c>
      <c r="R3462" s="5" t="s">
        <v>276</v>
      </c>
      <c r="S3462" s="5" t="s">
        <v>26</v>
      </c>
      <c r="T3462" s="5" t="s">
        <v>47</v>
      </c>
      <c r="U3462" s="5" t="s">
        <v>26</v>
      </c>
    </row>
    <row r="3463" hidden="1">
      <c r="A3463" s="15" t="str">
        <f t="shared" si="587"/>
        <v>W35:3c</v>
      </c>
      <c r="B3463" s="15" t="s">
        <v>1352</v>
      </c>
      <c r="C3463" s="15">
        <v>3.0</v>
      </c>
      <c r="D3463" s="15">
        <v>5.0</v>
      </c>
      <c r="E3463" s="15">
        <v>3.0</v>
      </c>
      <c r="F3463" s="8" t="s">
        <v>8</v>
      </c>
      <c r="G3463" s="8" t="s">
        <v>22</v>
      </c>
      <c r="H3463" t="s">
        <v>91</v>
      </c>
      <c r="I3463" t="s">
        <v>1516</v>
      </c>
      <c r="J3463" s="16">
        <v>7.0</v>
      </c>
      <c r="K3463" s="21">
        <v>-8.0</v>
      </c>
      <c r="L3463" s="21">
        <v>-71.0</v>
      </c>
      <c r="M3463" s="21">
        <v>-40.0</v>
      </c>
      <c r="N3463" s="18" t="s">
        <v>26</v>
      </c>
      <c r="O3463" s="13" t="s">
        <v>284</v>
      </c>
      <c r="P3463" s="5" t="s">
        <v>57</v>
      </c>
      <c r="Q3463" s="5" t="s">
        <v>37</v>
      </c>
      <c r="R3463" s="5" t="s">
        <v>57</v>
      </c>
      <c r="S3463" s="5" t="s">
        <v>37</v>
      </c>
      <c r="T3463" s="5" t="s">
        <v>26</v>
      </c>
      <c r="U3463" s="5" t="s">
        <v>26</v>
      </c>
    </row>
    <row r="3464" hidden="1">
      <c r="A3464" s="15" t="str">
        <f t="shared" si="587"/>
        <v>W35:3d</v>
      </c>
      <c r="B3464" s="15" t="s">
        <v>1352</v>
      </c>
      <c r="C3464" s="15">
        <v>3.0</v>
      </c>
      <c r="D3464" s="15">
        <v>5.0</v>
      </c>
      <c r="E3464" s="15">
        <v>3.0</v>
      </c>
      <c r="F3464" s="8" t="s">
        <v>9</v>
      </c>
      <c r="G3464" s="8" t="s">
        <v>24</v>
      </c>
      <c r="H3464" t="s">
        <v>87</v>
      </c>
      <c r="I3464" t="s">
        <v>334</v>
      </c>
      <c r="J3464" s="16">
        <v>1.0</v>
      </c>
      <c r="K3464" s="21">
        <v>-13.0</v>
      </c>
      <c r="L3464" s="21">
        <v>-19.0</v>
      </c>
      <c r="M3464" s="21">
        <v>-14.0</v>
      </c>
      <c r="N3464" s="18">
        <v>0.74</v>
      </c>
      <c r="O3464" s="13" t="s">
        <v>293</v>
      </c>
      <c r="P3464" s="5" t="s">
        <v>57</v>
      </c>
      <c r="Q3464" s="5" t="s">
        <v>57</v>
      </c>
      <c r="R3464" s="5" t="s">
        <v>57</v>
      </c>
      <c r="S3464" s="5" t="s">
        <v>47</v>
      </c>
      <c r="T3464" s="5" t="s">
        <v>26</v>
      </c>
      <c r="U3464" s="5" t="s">
        <v>276</v>
      </c>
    </row>
    <row r="3465" hidden="1">
      <c r="A3465" s="15" t="str">
        <f t="shared" si="587"/>
        <v>W35:3e</v>
      </c>
      <c r="B3465" s="15" t="s">
        <v>1352</v>
      </c>
      <c r="C3465" s="15">
        <v>3.0</v>
      </c>
      <c r="D3465" s="15">
        <v>5.0</v>
      </c>
      <c r="E3465" s="15">
        <v>3.0</v>
      </c>
      <c r="F3465" s="8" t="s">
        <v>10</v>
      </c>
      <c r="G3465" s="8" t="s">
        <v>22</v>
      </c>
      <c r="H3465" t="s">
        <v>93</v>
      </c>
      <c r="I3465" t="s">
        <v>1061</v>
      </c>
      <c r="J3465" s="16">
        <v>5.0</v>
      </c>
      <c r="K3465" s="21">
        <v>-99.0</v>
      </c>
      <c r="L3465" s="21">
        <v>-135.0</v>
      </c>
      <c r="M3465" s="21">
        <v>-118.0</v>
      </c>
      <c r="N3465" s="18" t="s">
        <v>26</v>
      </c>
      <c r="O3465" s="13" t="s">
        <v>284</v>
      </c>
      <c r="P3465" s="5" t="s">
        <v>57</v>
      </c>
      <c r="Q3465" s="5" t="s">
        <v>57</v>
      </c>
      <c r="R3465" s="5" t="s">
        <v>57</v>
      </c>
      <c r="S3465" s="5" t="s">
        <v>47</v>
      </c>
      <c r="T3465" s="5" t="s">
        <v>26</v>
      </c>
      <c r="U3465" s="5" t="s">
        <v>26</v>
      </c>
    </row>
    <row r="3466" hidden="1">
      <c r="A3466" s="15" t="str">
        <f t="shared" si="587"/>
        <v>W35:3f</v>
      </c>
      <c r="B3466" s="15" t="s">
        <v>1352</v>
      </c>
      <c r="C3466" s="15">
        <v>3.0</v>
      </c>
      <c r="D3466" s="15">
        <v>5.0</v>
      </c>
      <c r="E3466" s="15">
        <v>3.0</v>
      </c>
      <c r="F3466" s="8" t="s">
        <v>11</v>
      </c>
      <c r="G3466" s="8" t="s">
        <v>22</v>
      </c>
      <c r="H3466" t="s">
        <v>93</v>
      </c>
      <c r="I3466" t="s">
        <v>1517</v>
      </c>
      <c r="J3466" s="16">
        <v>11.0</v>
      </c>
      <c r="K3466" s="21">
        <v>-174.0</v>
      </c>
      <c r="L3466" s="21">
        <v>-217.0</v>
      </c>
      <c r="M3466" s="21">
        <v>-194.0</v>
      </c>
      <c r="N3466" s="18" t="s">
        <v>26</v>
      </c>
      <c r="O3466" s="13" t="s">
        <v>293</v>
      </c>
      <c r="P3466" s="5" t="s">
        <v>57</v>
      </c>
      <c r="Q3466" s="5" t="s">
        <v>276</v>
      </c>
      <c r="R3466" s="5" t="s">
        <v>57</v>
      </c>
      <c r="S3466" s="5" t="s">
        <v>47</v>
      </c>
      <c r="T3466" s="5" t="s">
        <v>37</v>
      </c>
      <c r="U3466" s="5" t="s">
        <v>26</v>
      </c>
    </row>
    <row r="3467" hidden="1">
      <c r="A3467" s="15" t="str">
        <f t="shared" si="587"/>
        <v>W35:3g</v>
      </c>
      <c r="B3467" s="15" t="s">
        <v>1352</v>
      </c>
      <c r="C3467" s="15">
        <v>3.0</v>
      </c>
      <c r="D3467" s="15">
        <v>5.0</v>
      </c>
      <c r="E3467" s="15">
        <v>3.0</v>
      </c>
      <c r="F3467" s="8" t="s">
        <v>12</v>
      </c>
      <c r="G3467" s="8" t="s">
        <v>22</v>
      </c>
      <c r="H3467" t="s">
        <v>93</v>
      </c>
      <c r="I3467" t="s">
        <v>1518</v>
      </c>
      <c r="J3467" s="16">
        <v>13.0</v>
      </c>
      <c r="K3467" s="21">
        <v>-221.0</v>
      </c>
      <c r="L3467" s="21">
        <v>-238.0</v>
      </c>
      <c r="M3467" s="21">
        <v>-228.0</v>
      </c>
      <c r="N3467" s="18" t="s">
        <v>26</v>
      </c>
      <c r="O3467" s="13" t="s">
        <v>419</v>
      </c>
      <c r="P3467" s="5" t="s">
        <v>47</v>
      </c>
      <c r="Q3467" s="5" t="s">
        <v>276</v>
      </c>
      <c r="R3467" s="5" t="s">
        <v>26</v>
      </c>
      <c r="S3467" s="5" t="s">
        <v>47</v>
      </c>
      <c r="T3467" s="5" t="s">
        <v>26</v>
      </c>
      <c r="U3467" s="5" t="s">
        <v>26</v>
      </c>
    </row>
    <row r="3468" hidden="1">
      <c r="A3468" s="15" t="str">
        <f t="shared" si="587"/>
        <v>W35:3h</v>
      </c>
      <c r="B3468" s="15" t="s">
        <v>1352</v>
      </c>
      <c r="C3468" s="15">
        <v>3.0</v>
      </c>
      <c r="D3468" s="15">
        <v>5.0</v>
      </c>
      <c r="E3468" s="15">
        <v>3.0</v>
      </c>
      <c r="F3468" s="8" t="s">
        <v>13</v>
      </c>
      <c r="G3468" s="8" t="s">
        <v>22</v>
      </c>
      <c r="H3468" t="s">
        <v>92</v>
      </c>
      <c r="I3468" t="s">
        <v>416</v>
      </c>
      <c r="J3468" s="16">
        <v>2.0</v>
      </c>
      <c r="K3468" s="21">
        <v>-239.0</v>
      </c>
      <c r="L3468" s="21">
        <v>-242.0</v>
      </c>
      <c r="M3468" s="21">
        <v>-242.0</v>
      </c>
      <c r="N3468" s="18" t="s">
        <v>26</v>
      </c>
      <c r="O3468" s="13" t="s">
        <v>354</v>
      </c>
      <c r="P3468" s="5" t="s">
        <v>47</v>
      </c>
      <c r="Q3468" s="5" t="s">
        <v>311</v>
      </c>
      <c r="R3468" s="5" t="s">
        <v>26</v>
      </c>
      <c r="S3468" s="5" t="s">
        <v>37</v>
      </c>
      <c r="T3468" s="5" t="s">
        <v>37</v>
      </c>
      <c r="U3468" s="5" t="s">
        <v>26</v>
      </c>
    </row>
    <row r="3469" hidden="1">
      <c r="A3469" s="15" t="str">
        <f>if(OR(G3469="Secondary Relay",G3469="Prime Relay",G3469="Citadel Class Relay"),F3469,join("",if(B3469="East Rim","E",if(B3469="South Rim","S",if(B3469="West Rim","W","N"))),C3469,D3469,":",E3469,if(F3469="S","",F3469)))</f>
        <v>W35:3</v>
      </c>
      <c r="B3469" s="15" t="s">
        <v>1352</v>
      </c>
      <c r="C3469" s="15">
        <v>3.0</v>
      </c>
      <c r="D3469" s="15">
        <v>5.0</v>
      </c>
      <c r="E3469" s="15">
        <v>3.0</v>
      </c>
      <c r="F3469" s="8" t="s">
        <v>302</v>
      </c>
      <c r="G3469" s="8" t="s">
        <v>303</v>
      </c>
      <c r="H3469" t="s">
        <v>285</v>
      </c>
      <c r="I3469" s="42" t="s">
        <v>1433</v>
      </c>
      <c r="J3469" s="16"/>
      <c r="K3469" s="21"/>
      <c r="L3469" s="21"/>
      <c r="M3469" s="21"/>
      <c r="N3469" s="18"/>
      <c r="O3469" s="13"/>
      <c r="P3469" s="5" t="s">
        <v>47</v>
      </c>
      <c r="Q3469" s="5" t="s">
        <v>276</v>
      </c>
      <c r="R3469" s="5" t="s">
        <v>57</v>
      </c>
      <c r="S3469" s="5" t="s">
        <v>26</v>
      </c>
      <c r="T3469" s="5" t="s">
        <v>26</v>
      </c>
      <c r="U3469" s="5" t="s">
        <v>26</v>
      </c>
    </row>
    <row r="3470" hidden="1">
      <c r="A3470" s="15" t="str">
        <f t="shared" ref="A3470:A3475" si="588">if(OR(G3470="Secondary Relay",G3470="Prime Relay"),F3470,join("",if(B3470="East Rim","E",if(B3470="South Rim","S",if(B3470="West Rim","W","N"))),C3470,D3470,":",E3470,if(F3470="S","",F3470)))</f>
        <v>W35:4a</v>
      </c>
      <c r="B3470" s="15" t="s">
        <v>1352</v>
      </c>
      <c r="C3470" s="15">
        <v>3.0</v>
      </c>
      <c r="D3470" s="15">
        <v>5.0</v>
      </c>
      <c r="E3470" s="15">
        <v>4.0</v>
      </c>
      <c r="F3470" s="8" t="s">
        <v>6</v>
      </c>
      <c r="G3470" s="8" t="s">
        <v>23</v>
      </c>
      <c r="H3470" t="s">
        <v>288</v>
      </c>
      <c r="I3470" t="s">
        <v>425</v>
      </c>
      <c r="J3470" s="16">
        <v>1.0</v>
      </c>
      <c r="K3470" s="21">
        <v>459.0</v>
      </c>
      <c r="L3470" s="21">
        <v>451.0</v>
      </c>
      <c r="M3470" s="21">
        <v>454.0</v>
      </c>
      <c r="N3470" s="18" t="s">
        <v>26</v>
      </c>
      <c r="O3470" s="13" t="s">
        <v>293</v>
      </c>
      <c r="P3470" s="5" t="s">
        <v>276</v>
      </c>
      <c r="Q3470" s="5" t="s">
        <v>57</v>
      </c>
      <c r="R3470" s="5" t="s">
        <v>57</v>
      </c>
      <c r="S3470" s="5" t="s">
        <v>57</v>
      </c>
      <c r="T3470" s="5" t="s">
        <v>26</v>
      </c>
      <c r="U3470" s="5" t="s">
        <v>37</v>
      </c>
    </row>
    <row r="3471" hidden="1">
      <c r="A3471" s="15" t="str">
        <f t="shared" si="588"/>
        <v>W35:4b</v>
      </c>
      <c r="B3471" s="15" t="s">
        <v>1352</v>
      </c>
      <c r="C3471" s="15">
        <v>3.0</v>
      </c>
      <c r="D3471" s="15">
        <v>5.0</v>
      </c>
      <c r="E3471" s="15">
        <v>4.0</v>
      </c>
      <c r="F3471" s="8" t="s">
        <v>7</v>
      </c>
      <c r="G3471" s="8" t="s">
        <v>24</v>
      </c>
      <c r="H3471" t="s">
        <v>285</v>
      </c>
      <c r="I3471" t="s">
        <v>732</v>
      </c>
      <c r="J3471" s="16">
        <v>1.0</v>
      </c>
      <c r="K3471" s="21">
        <v>3.0</v>
      </c>
      <c r="L3471" s="21">
        <v>-14.0</v>
      </c>
      <c r="M3471" s="21">
        <v>-6.0</v>
      </c>
      <c r="N3471" s="18">
        <v>0.24</v>
      </c>
      <c r="O3471" s="13" t="s">
        <v>284</v>
      </c>
      <c r="P3471" s="5" t="s">
        <v>57</v>
      </c>
      <c r="Q3471" s="5" t="s">
        <v>276</v>
      </c>
      <c r="R3471" s="5" t="s">
        <v>57</v>
      </c>
      <c r="S3471" s="5" t="s">
        <v>37</v>
      </c>
      <c r="T3471" s="5" t="s">
        <v>37</v>
      </c>
      <c r="U3471" s="5" t="s">
        <v>57</v>
      </c>
    </row>
    <row r="3472" hidden="1">
      <c r="A3472" s="15" t="str">
        <f t="shared" si="588"/>
        <v>W35:4c</v>
      </c>
      <c r="B3472" s="15" t="s">
        <v>1352</v>
      </c>
      <c r="C3472" s="15">
        <v>3.0</v>
      </c>
      <c r="D3472" s="15">
        <v>5.0</v>
      </c>
      <c r="E3472" s="15">
        <v>4.0</v>
      </c>
      <c r="F3472" s="8" t="s">
        <v>8</v>
      </c>
      <c r="G3472" s="8" t="s">
        <v>22</v>
      </c>
      <c r="H3472" t="s">
        <v>92</v>
      </c>
      <c r="I3472" t="s">
        <v>456</v>
      </c>
      <c r="J3472" s="16">
        <v>6.0</v>
      </c>
      <c r="K3472" s="21">
        <v>-29.0</v>
      </c>
      <c r="L3472" s="21">
        <v>-79.0</v>
      </c>
      <c r="M3472" s="21">
        <v>-52.0</v>
      </c>
      <c r="N3472" s="18" t="s">
        <v>26</v>
      </c>
      <c r="O3472" s="13" t="s">
        <v>386</v>
      </c>
      <c r="P3472" s="5" t="s">
        <v>26</v>
      </c>
      <c r="Q3472" s="5" t="s">
        <v>57</v>
      </c>
      <c r="R3472" s="5" t="s">
        <v>57</v>
      </c>
      <c r="S3472" s="5" t="s">
        <v>311</v>
      </c>
      <c r="T3472" s="5" t="s">
        <v>26</v>
      </c>
      <c r="U3472" s="5" t="s">
        <v>37</v>
      </c>
    </row>
    <row r="3473" hidden="1">
      <c r="A3473" s="15" t="str">
        <f t="shared" si="588"/>
        <v>W35:4d</v>
      </c>
      <c r="B3473" s="15" t="s">
        <v>1352</v>
      </c>
      <c r="C3473" s="15">
        <v>3.0</v>
      </c>
      <c r="D3473" s="15">
        <v>5.0</v>
      </c>
      <c r="E3473" s="15">
        <v>4.0</v>
      </c>
      <c r="F3473" s="8" t="s">
        <v>9</v>
      </c>
      <c r="G3473" s="8" t="s">
        <v>22</v>
      </c>
      <c r="H3473" t="s">
        <v>93</v>
      </c>
      <c r="I3473" t="s">
        <v>1519</v>
      </c>
      <c r="J3473" s="16">
        <v>16.0</v>
      </c>
      <c r="K3473" s="21">
        <v>-106.0</v>
      </c>
      <c r="L3473" s="21">
        <v>-107.0</v>
      </c>
      <c r="M3473" s="21">
        <v>-107.0</v>
      </c>
      <c r="N3473" s="18" t="s">
        <v>26</v>
      </c>
      <c r="O3473" s="13" t="s">
        <v>329</v>
      </c>
      <c r="P3473" s="5" t="s">
        <v>276</v>
      </c>
      <c r="Q3473" s="5" t="s">
        <v>37</v>
      </c>
      <c r="R3473" s="5" t="s">
        <v>57</v>
      </c>
      <c r="S3473" s="5" t="s">
        <v>57</v>
      </c>
      <c r="T3473" s="5" t="s">
        <v>37</v>
      </c>
      <c r="U3473" s="5" t="s">
        <v>26</v>
      </c>
    </row>
    <row r="3474" hidden="1">
      <c r="A3474" s="15" t="str">
        <f t="shared" si="588"/>
        <v>W35:4e</v>
      </c>
      <c r="B3474" s="15" t="s">
        <v>1352</v>
      </c>
      <c r="C3474" s="15">
        <v>3.0</v>
      </c>
      <c r="D3474" s="15">
        <v>5.0</v>
      </c>
      <c r="E3474" s="15">
        <v>4.0</v>
      </c>
      <c r="F3474" s="8" t="s">
        <v>10</v>
      </c>
      <c r="G3474" s="8" t="s">
        <v>22</v>
      </c>
      <c r="H3474" t="s">
        <v>90</v>
      </c>
      <c r="I3474" t="s">
        <v>681</v>
      </c>
      <c r="J3474" s="16">
        <v>6.0</v>
      </c>
      <c r="K3474" s="21">
        <v>-172.0</v>
      </c>
      <c r="L3474" s="21">
        <v>-179.0</v>
      </c>
      <c r="M3474" s="21">
        <v>-177.0</v>
      </c>
      <c r="N3474" s="18" t="s">
        <v>26</v>
      </c>
      <c r="O3474" s="13" t="s">
        <v>310</v>
      </c>
      <c r="P3474" s="5" t="s">
        <v>47</v>
      </c>
      <c r="Q3474" s="5" t="s">
        <v>26</v>
      </c>
      <c r="R3474" s="5" t="s">
        <v>57</v>
      </c>
      <c r="S3474" s="5" t="s">
        <v>26</v>
      </c>
      <c r="T3474" s="5" t="s">
        <v>276</v>
      </c>
      <c r="U3474" s="5" t="s">
        <v>26</v>
      </c>
    </row>
    <row r="3475" hidden="1">
      <c r="A3475" s="15" t="str">
        <f t="shared" si="588"/>
        <v>W35:4f</v>
      </c>
      <c r="B3475" s="15" t="s">
        <v>1352</v>
      </c>
      <c r="C3475" s="15">
        <v>3.0</v>
      </c>
      <c r="D3475" s="15">
        <v>5.0</v>
      </c>
      <c r="E3475" s="15">
        <v>4.0</v>
      </c>
      <c r="F3475" s="8" t="s">
        <v>11</v>
      </c>
      <c r="G3475" s="8" t="s">
        <v>22</v>
      </c>
      <c r="H3475" t="s">
        <v>92</v>
      </c>
      <c r="I3475" t="s">
        <v>385</v>
      </c>
      <c r="J3475" s="16">
        <v>1.0</v>
      </c>
      <c r="K3475" s="21">
        <v>-238.0</v>
      </c>
      <c r="L3475" s="21">
        <v>-258.0</v>
      </c>
      <c r="M3475" s="21">
        <v>-250.0</v>
      </c>
      <c r="N3475" s="18" t="s">
        <v>26</v>
      </c>
      <c r="O3475" s="13" t="s">
        <v>417</v>
      </c>
      <c r="P3475" s="5" t="s">
        <v>276</v>
      </c>
      <c r="Q3475" s="5" t="s">
        <v>276</v>
      </c>
      <c r="R3475" s="5" t="s">
        <v>57</v>
      </c>
      <c r="S3475" s="5" t="s">
        <v>47</v>
      </c>
      <c r="T3475" s="5" t="s">
        <v>26</v>
      </c>
      <c r="U3475" s="5" t="s">
        <v>26</v>
      </c>
    </row>
    <row r="3476" hidden="1">
      <c r="A3476" s="15" t="str">
        <f>if(OR(G3476="Secondary Relay",G3476="Prime Relay",G3476="Citadel Class Relay"),F3476,join("",if(B3476="East Rim","E",if(B3476="South Rim","S",if(B3476="West Rim","W","N"))),C3476,D3476,":",E3476,if(F3476="S","",F3476)))</f>
        <v>W35:4</v>
      </c>
      <c r="B3476" s="15" t="s">
        <v>1352</v>
      </c>
      <c r="C3476" s="15">
        <v>3.0</v>
      </c>
      <c r="D3476" s="15">
        <v>5.0</v>
      </c>
      <c r="E3476" s="15">
        <v>4.0</v>
      </c>
      <c r="F3476" s="8" t="s">
        <v>302</v>
      </c>
      <c r="G3476" s="8" t="s">
        <v>303</v>
      </c>
      <c r="H3476" t="s">
        <v>278</v>
      </c>
      <c r="I3476" s="42" t="s">
        <v>430</v>
      </c>
      <c r="J3476" s="16"/>
      <c r="K3476" s="21"/>
      <c r="L3476" s="21"/>
      <c r="M3476" s="21"/>
      <c r="N3476" s="18"/>
      <c r="O3476" s="13"/>
      <c r="P3476" s="5" t="s">
        <v>47</v>
      </c>
      <c r="Q3476" s="5" t="s">
        <v>57</v>
      </c>
      <c r="R3476" s="5" t="s">
        <v>276</v>
      </c>
      <c r="S3476" s="5" t="s">
        <v>26</v>
      </c>
      <c r="T3476" s="5" t="s">
        <v>26</v>
      </c>
      <c r="U3476" s="5" t="s">
        <v>26</v>
      </c>
    </row>
    <row r="3477" hidden="1">
      <c r="A3477" s="15" t="str">
        <f t="shared" ref="A3477:A3481" si="589">if(OR(G3477="Secondary Relay",G3477="Prime Relay"),F3477,join("",if(B3477="East Rim","E",if(B3477="South Rim","S",if(B3477="West Rim","W","N"))),C3477,D3477,":",E3477,if(F3477="S","",F3477)))</f>
        <v>W35:5a</v>
      </c>
      <c r="B3477" s="15" t="s">
        <v>1352</v>
      </c>
      <c r="C3477" s="15">
        <v>3.0</v>
      </c>
      <c r="D3477" s="15">
        <v>5.0</v>
      </c>
      <c r="E3477" s="15">
        <v>5.0</v>
      </c>
      <c r="F3477" s="8" t="s">
        <v>6</v>
      </c>
      <c r="G3477" s="8" t="s">
        <v>23</v>
      </c>
      <c r="H3477" t="s">
        <v>288</v>
      </c>
      <c r="I3477" t="s">
        <v>789</v>
      </c>
      <c r="J3477" s="16">
        <v>0.0</v>
      </c>
      <c r="K3477" s="21">
        <v>1379.0</v>
      </c>
      <c r="L3477" s="21">
        <v>447.0</v>
      </c>
      <c r="M3477" s="21">
        <v>915.0</v>
      </c>
      <c r="N3477" s="18" t="s">
        <v>26</v>
      </c>
      <c r="O3477" s="13" t="s">
        <v>1200</v>
      </c>
      <c r="P3477" s="5" t="s">
        <v>276</v>
      </c>
      <c r="Q3477" s="5" t="s">
        <v>276</v>
      </c>
      <c r="R3477" s="5" t="s">
        <v>57</v>
      </c>
      <c r="S3477" s="5" t="s">
        <v>37</v>
      </c>
      <c r="T3477" s="5" t="s">
        <v>47</v>
      </c>
      <c r="U3477" s="5" t="s">
        <v>26</v>
      </c>
    </row>
    <row r="3478" hidden="1">
      <c r="A3478" s="15" t="str">
        <f t="shared" si="589"/>
        <v>W35:5b</v>
      </c>
      <c r="B3478" s="15" t="s">
        <v>1352</v>
      </c>
      <c r="C3478" s="15">
        <v>3.0</v>
      </c>
      <c r="D3478" s="15">
        <v>5.0</v>
      </c>
      <c r="E3478" s="15">
        <v>5.0</v>
      </c>
      <c r="F3478" s="8" t="s">
        <v>7</v>
      </c>
      <c r="G3478" s="8" t="s">
        <v>23</v>
      </c>
      <c r="H3478" t="s">
        <v>93</v>
      </c>
      <c r="I3478" t="s">
        <v>594</v>
      </c>
      <c r="J3478" s="16">
        <v>1.0</v>
      </c>
      <c r="K3478" s="21">
        <v>89.0</v>
      </c>
      <c r="L3478" s="21">
        <v>-109.0</v>
      </c>
      <c r="M3478" s="21">
        <v>-9.0</v>
      </c>
      <c r="N3478" s="18" t="s">
        <v>26</v>
      </c>
      <c r="O3478" s="13" t="s">
        <v>1457</v>
      </c>
      <c r="P3478" s="5" t="s">
        <v>57</v>
      </c>
      <c r="Q3478" s="5" t="s">
        <v>57</v>
      </c>
      <c r="R3478" s="5" t="s">
        <v>57</v>
      </c>
      <c r="S3478" s="5" t="s">
        <v>47</v>
      </c>
      <c r="T3478" s="5" t="s">
        <v>26</v>
      </c>
      <c r="U3478" s="5" t="s">
        <v>26</v>
      </c>
    </row>
    <row r="3479" hidden="1">
      <c r="A3479" s="15" t="str">
        <f t="shared" si="589"/>
        <v>W35:5c</v>
      </c>
      <c r="B3479" s="15" t="s">
        <v>1352</v>
      </c>
      <c r="C3479" s="15">
        <v>3.0</v>
      </c>
      <c r="D3479" s="15">
        <v>5.0</v>
      </c>
      <c r="E3479" s="15">
        <v>5.0</v>
      </c>
      <c r="F3479" s="8" t="s">
        <v>8</v>
      </c>
      <c r="G3479" s="8" t="s">
        <v>23</v>
      </c>
      <c r="H3479" t="s">
        <v>92</v>
      </c>
      <c r="I3479" t="s">
        <v>496</v>
      </c>
      <c r="J3479" s="16">
        <v>2.0</v>
      </c>
      <c r="K3479" s="21">
        <v>-41.0</v>
      </c>
      <c r="L3479" s="21">
        <v>-61.0</v>
      </c>
      <c r="M3479" s="21">
        <v>-53.0</v>
      </c>
      <c r="N3479" s="18" t="s">
        <v>281</v>
      </c>
      <c r="O3479" s="13" t="s">
        <v>315</v>
      </c>
      <c r="P3479" s="5" t="s">
        <v>47</v>
      </c>
      <c r="Q3479" s="5" t="s">
        <v>26</v>
      </c>
      <c r="R3479" s="5" t="s">
        <v>276</v>
      </c>
      <c r="S3479" s="5" t="s">
        <v>47</v>
      </c>
      <c r="T3479" s="5" t="s">
        <v>47</v>
      </c>
      <c r="U3479" s="5" t="s">
        <v>57</v>
      </c>
    </row>
    <row r="3480" hidden="1">
      <c r="A3480" s="15" t="str">
        <f t="shared" si="589"/>
        <v>W35:5d</v>
      </c>
      <c r="B3480" s="15" t="s">
        <v>1352</v>
      </c>
      <c r="C3480" s="15">
        <v>3.0</v>
      </c>
      <c r="D3480" s="15">
        <v>5.0</v>
      </c>
      <c r="E3480" s="15">
        <v>5.0</v>
      </c>
      <c r="F3480" s="8" t="s">
        <v>9</v>
      </c>
      <c r="G3480" s="8" t="s">
        <v>22</v>
      </c>
      <c r="H3480" t="s">
        <v>93</v>
      </c>
      <c r="I3480" t="s">
        <v>1520</v>
      </c>
      <c r="J3480" s="16">
        <v>10.0</v>
      </c>
      <c r="K3480" s="21">
        <v>-189.0</v>
      </c>
      <c r="L3480" s="21">
        <v>-231.0</v>
      </c>
      <c r="M3480" s="21">
        <v>-211.0</v>
      </c>
      <c r="N3480" s="18" t="s">
        <v>26</v>
      </c>
      <c r="O3480" s="13" t="s">
        <v>310</v>
      </c>
      <c r="P3480" s="5" t="s">
        <v>276</v>
      </c>
      <c r="Q3480" s="5" t="s">
        <v>37</v>
      </c>
      <c r="R3480" s="5" t="s">
        <v>57</v>
      </c>
      <c r="S3480" s="5" t="s">
        <v>47</v>
      </c>
      <c r="T3480" s="5" t="s">
        <v>47</v>
      </c>
      <c r="U3480" s="5" t="s">
        <v>26</v>
      </c>
    </row>
    <row r="3481" hidden="1">
      <c r="A3481" s="15" t="str">
        <f t="shared" si="589"/>
        <v>W35:5e</v>
      </c>
      <c r="B3481" s="15" t="s">
        <v>1352</v>
      </c>
      <c r="C3481" s="15">
        <v>3.0</v>
      </c>
      <c r="D3481" s="15">
        <v>5.0</v>
      </c>
      <c r="E3481" s="15">
        <v>5.0</v>
      </c>
      <c r="F3481" s="8" t="s">
        <v>10</v>
      </c>
      <c r="G3481" s="8" t="s">
        <v>23</v>
      </c>
      <c r="H3481" t="s">
        <v>92</v>
      </c>
      <c r="I3481" t="s">
        <v>401</v>
      </c>
      <c r="J3481" s="16">
        <v>0.0</v>
      </c>
      <c r="K3481" s="21">
        <v>-233.0</v>
      </c>
      <c r="L3481" s="21">
        <v>-246.0</v>
      </c>
      <c r="M3481" s="21">
        <v>-240.0</v>
      </c>
      <c r="N3481" s="18" t="s">
        <v>281</v>
      </c>
      <c r="O3481" s="13" t="s">
        <v>329</v>
      </c>
      <c r="P3481" s="5" t="s">
        <v>37</v>
      </c>
      <c r="Q3481" s="5" t="s">
        <v>276</v>
      </c>
      <c r="R3481" s="5" t="s">
        <v>276</v>
      </c>
      <c r="S3481" s="5" t="s">
        <v>47</v>
      </c>
      <c r="T3481" s="5" t="s">
        <v>26</v>
      </c>
      <c r="U3481" s="5" t="s">
        <v>26</v>
      </c>
    </row>
    <row r="3482" hidden="1">
      <c r="A3482" s="15" t="str">
        <f>if(OR(G3482="Secondary Relay",G3482="Prime Relay",G3482="Citadel Class Relay"),F3482,join("",if(B3482="East Rim","E",if(B3482="South Rim","S",if(B3482="West Rim","W","N"))),C3482,D3482,":",E3482,if(F3482="S","",F3482)))</f>
        <v>W35:5</v>
      </c>
      <c r="B3482" s="15" t="s">
        <v>1352</v>
      </c>
      <c r="C3482" s="15">
        <v>3.0</v>
      </c>
      <c r="D3482" s="15">
        <v>5.0</v>
      </c>
      <c r="E3482" s="15">
        <v>5.0</v>
      </c>
      <c r="F3482" s="8" t="s">
        <v>302</v>
      </c>
      <c r="G3482" s="8" t="s">
        <v>303</v>
      </c>
      <c r="H3482" t="s">
        <v>278</v>
      </c>
      <c r="I3482" s="42" t="s">
        <v>460</v>
      </c>
      <c r="J3482" s="16"/>
      <c r="K3482" s="21"/>
      <c r="L3482" s="21"/>
      <c r="M3482" s="21"/>
      <c r="N3482" s="18"/>
      <c r="O3482" s="13"/>
      <c r="P3482" s="5" t="s">
        <v>26</v>
      </c>
      <c r="Q3482" s="5" t="s">
        <v>57</v>
      </c>
      <c r="R3482" s="5" t="s">
        <v>57</v>
      </c>
      <c r="S3482" s="5" t="s">
        <v>37</v>
      </c>
      <c r="T3482" s="5" t="s">
        <v>26</v>
      </c>
      <c r="U3482" s="5" t="s">
        <v>26</v>
      </c>
    </row>
    <row r="3483" hidden="1">
      <c r="A3483" s="15" t="str">
        <f t="shared" ref="A3483:A3488" si="590">if(OR(G3483="Secondary Relay",G3483="Prime Relay"),F3483,join("",if(B3483="East Rim","E",if(B3483="South Rim","S",if(B3483="West Rim","W","N"))),C3483,D3483,":",E3483,if(F3483="S","",F3483)))</f>
        <v>W40:0a</v>
      </c>
      <c r="B3483" s="15" t="s">
        <v>1352</v>
      </c>
      <c r="C3483" s="15">
        <v>4.0</v>
      </c>
      <c r="D3483" s="15">
        <v>0.0</v>
      </c>
      <c r="E3483" s="15">
        <v>0.0</v>
      </c>
      <c r="F3483" s="8" t="s">
        <v>6</v>
      </c>
      <c r="G3483" s="8" t="s">
        <v>23</v>
      </c>
      <c r="H3483" t="s">
        <v>291</v>
      </c>
      <c r="I3483" t="s">
        <v>1077</v>
      </c>
      <c r="J3483" s="16">
        <v>1.0</v>
      </c>
      <c r="K3483" s="21">
        <v>949.0</v>
      </c>
      <c r="L3483" s="21">
        <v>0.0</v>
      </c>
      <c r="M3483" s="21">
        <v>474.0</v>
      </c>
      <c r="N3483" s="18" t="s">
        <v>26</v>
      </c>
      <c r="O3483" s="13" t="s">
        <v>282</v>
      </c>
      <c r="P3483" s="5" t="s">
        <v>26</v>
      </c>
      <c r="Q3483" s="5" t="s">
        <v>47</v>
      </c>
      <c r="R3483" s="5" t="s">
        <v>57</v>
      </c>
      <c r="S3483" s="5" t="s">
        <v>47</v>
      </c>
      <c r="T3483" s="5" t="s">
        <v>37</v>
      </c>
      <c r="U3483" s="5" t="s">
        <v>37</v>
      </c>
    </row>
    <row r="3484" hidden="1">
      <c r="A3484" s="15" t="str">
        <f t="shared" si="590"/>
        <v>W40:0b</v>
      </c>
      <c r="B3484" s="15" t="s">
        <v>1352</v>
      </c>
      <c r="C3484" s="15">
        <v>4.0</v>
      </c>
      <c r="D3484" s="15">
        <v>0.0</v>
      </c>
      <c r="E3484" s="15">
        <v>0.0</v>
      </c>
      <c r="F3484" s="8" t="s">
        <v>7</v>
      </c>
      <c r="G3484" s="8" t="s">
        <v>23</v>
      </c>
      <c r="H3484" t="s">
        <v>278</v>
      </c>
      <c r="I3484" t="s">
        <v>511</v>
      </c>
      <c r="J3484" s="16">
        <v>0.0</v>
      </c>
      <c r="K3484" s="21">
        <v>607.0</v>
      </c>
      <c r="L3484" s="21">
        <v>585.0</v>
      </c>
      <c r="M3484" s="21">
        <v>596.0</v>
      </c>
      <c r="N3484" s="18" t="s">
        <v>26</v>
      </c>
      <c r="O3484" s="13" t="s">
        <v>1521</v>
      </c>
      <c r="P3484" s="5" t="s">
        <v>26</v>
      </c>
      <c r="Q3484" s="5" t="s">
        <v>57</v>
      </c>
      <c r="R3484" s="5" t="s">
        <v>57</v>
      </c>
      <c r="S3484" s="5" t="s">
        <v>57</v>
      </c>
      <c r="T3484" s="5" t="s">
        <v>26</v>
      </c>
      <c r="U3484" s="5" t="s">
        <v>26</v>
      </c>
    </row>
    <row r="3485" hidden="1">
      <c r="A3485" s="15" t="str">
        <f t="shared" si="590"/>
        <v>W40:0c</v>
      </c>
      <c r="B3485" s="15" t="s">
        <v>1352</v>
      </c>
      <c r="C3485" s="15">
        <v>4.0</v>
      </c>
      <c r="D3485" s="15">
        <v>0.0</v>
      </c>
      <c r="E3485" s="15">
        <v>0.0</v>
      </c>
      <c r="F3485" s="8" t="s">
        <v>8</v>
      </c>
      <c r="G3485" s="8" t="s">
        <v>23</v>
      </c>
      <c r="H3485" t="s">
        <v>93</v>
      </c>
      <c r="I3485" t="s">
        <v>702</v>
      </c>
      <c r="J3485" s="16">
        <v>1.0</v>
      </c>
      <c r="K3485" s="21">
        <v>215.0</v>
      </c>
      <c r="L3485" s="21">
        <v>-208.0</v>
      </c>
      <c r="M3485" s="21">
        <v>3.0</v>
      </c>
      <c r="N3485" s="18" t="s">
        <v>26</v>
      </c>
      <c r="O3485" s="13" t="s">
        <v>1522</v>
      </c>
      <c r="P3485" s="5" t="s">
        <v>57</v>
      </c>
      <c r="Q3485" s="5" t="s">
        <v>57</v>
      </c>
      <c r="R3485" s="5" t="s">
        <v>57</v>
      </c>
      <c r="S3485" s="5" t="s">
        <v>26</v>
      </c>
      <c r="T3485" s="5" t="s">
        <v>26</v>
      </c>
      <c r="U3485" s="5" t="s">
        <v>26</v>
      </c>
    </row>
    <row r="3486" hidden="1">
      <c r="A3486" s="15" t="str">
        <f t="shared" si="590"/>
        <v>W40:0d</v>
      </c>
      <c r="B3486" s="15" t="s">
        <v>1352</v>
      </c>
      <c r="C3486" s="15">
        <v>4.0</v>
      </c>
      <c r="D3486" s="15">
        <v>0.0</v>
      </c>
      <c r="E3486" s="15">
        <v>0.0</v>
      </c>
      <c r="F3486" s="8" t="s">
        <v>9</v>
      </c>
      <c r="G3486" s="8" t="s">
        <v>24</v>
      </c>
      <c r="H3486" t="s">
        <v>87</v>
      </c>
      <c r="I3486" t="s">
        <v>452</v>
      </c>
      <c r="J3486" s="16">
        <v>1.0</v>
      </c>
      <c r="K3486" s="21">
        <v>1.0</v>
      </c>
      <c r="L3486" s="21">
        <v>0.0</v>
      </c>
      <c r="M3486" s="21">
        <v>-1.0</v>
      </c>
      <c r="N3486" s="18">
        <v>0.99</v>
      </c>
      <c r="O3486" s="13" t="s">
        <v>284</v>
      </c>
      <c r="P3486" s="5" t="s">
        <v>57</v>
      </c>
      <c r="Q3486" s="5" t="s">
        <v>57</v>
      </c>
      <c r="R3486" s="5" t="s">
        <v>276</v>
      </c>
      <c r="S3486" s="5" t="s">
        <v>47</v>
      </c>
      <c r="T3486" s="5" t="s">
        <v>26</v>
      </c>
      <c r="U3486" s="5" t="s">
        <v>37</v>
      </c>
    </row>
    <row r="3487" hidden="1">
      <c r="A3487" s="15" t="str">
        <f t="shared" si="590"/>
        <v>W40:0e</v>
      </c>
      <c r="B3487" s="15" t="s">
        <v>1352</v>
      </c>
      <c r="C3487" s="15">
        <v>4.0</v>
      </c>
      <c r="D3487" s="15">
        <v>0.0</v>
      </c>
      <c r="E3487" s="15">
        <v>0.0</v>
      </c>
      <c r="F3487" s="8" t="s">
        <v>10</v>
      </c>
      <c r="G3487" s="8" t="s">
        <v>22</v>
      </c>
      <c r="H3487" t="s">
        <v>92</v>
      </c>
      <c r="I3487" t="s">
        <v>355</v>
      </c>
      <c r="J3487" s="16">
        <v>0.0</v>
      </c>
      <c r="K3487" s="21">
        <v>-43.0</v>
      </c>
      <c r="L3487" s="21">
        <v>-54.0</v>
      </c>
      <c r="M3487" s="21">
        <v>-51.0</v>
      </c>
      <c r="N3487" s="18" t="s">
        <v>26</v>
      </c>
      <c r="O3487" s="13" t="s">
        <v>284</v>
      </c>
      <c r="P3487" s="5" t="s">
        <v>57</v>
      </c>
      <c r="Q3487" s="5" t="s">
        <v>276</v>
      </c>
      <c r="R3487" s="5" t="s">
        <v>57</v>
      </c>
      <c r="S3487" s="5" t="s">
        <v>37</v>
      </c>
      <c r="T3487" s="5" t="s">
        <v>26</v>
      </c>
      <c r="U3487" s="5" t="s">
        <v>26</v>
      </c>
    </row>
    <row r="3488" hidden="1">
      <c r="A3488" s="15" t="str">
        <f t="shared" si="590"/>
        <v>W40:0f</v>
      </c>
      <c r="B3488" s="15" t="s">
        <v>1352</v>
      </c>
      <c r="C3488" s="15">
        <v>4.0</v>
      </c>
      <c r="D3488" s="15">
        <v>0.0</v>
      </c>
      <c r="E3488" s="15">
        <v>0.0</v>
      </c>
      <c r="F3488" s="8" t="s">
        <v>11</v>
      </c>
      <c r="G3488" s="8" t="s">
        <v>22</v>
      </c>
      <c r="H3488" t="s">
        <v>92</v>
      </c>
      <c r="I3488" t="s">
        <v>328</v>
      </c>
      <c r="J3488" s="16">
        <v>0.0</v>
      </c>
      <c r="K3488" s="21">
        <v>-172.0</v>
      </c>
      <c r="L3488" s="21">
        <v>-177.0</v>
      </c>
      <c r="M3488" s="21">
        <v>-177.0</v>
      </c>
      <c r="N3488" s="18" t="s">
        <v>26</v>
      </c>
      <c r="O3488" s="13" t="s">
        <v>417</v>
      </c>
      <c r="P3488" s="5" t="s">
        <v>57</v>
      </c>
      <c r="Q3488" s="5" t="s">
        <v>276</v>
      </c>
      <c r="R3488" s="5" t="s">
        <v>57</v>
      </c>
      <c r="S3488" s="5" t="s">
        <v>37</v>
      </c>
      <c r="T3488" s="5" t="s">
        <v>37</v>
      </c>
      <c r="U3488" s="5" t="s">
        <v>26</v>
      </c>
    </row>
    <row r="3489" hidden="1">
      <c r="A3489" s="15" t="str">
        <f t="shared" ref="A3489:A3490" si="591">if(OR(G3489="Secondary Relay",G3489="Prime Relay",G3489="Citadel Class Relay"),F3489,join("",if(B3489="East Rim","E",if(B3489="South Rim","S",if(B3489="West Rim","W","N"))),C3489,D3489,":",E3489,if(F3489="S","",F3489)))</f>
        <v>W40:0</v>
      </c>
      <c r="B3489" s="15" t="s">
        <v>1352</v>
      </c>
      <c r="C3489" s="15">
        <v>4.0</v>
      </c>
      <c r="D3489" s="15">
        <v>0.0</v>
      </c>
      <c r="E3489" s="15">
        <v>0.0</v>
      </c>
      <c r="F3489" s="8" t="s">
        <v>302</v>
      </c>
      <c r="G3489" s="8" t="s">
        <v>303</v>
      </c>
      <c r="H3489" t="s">
        <v>1006</v>
      </c>
      <c r="I3489" s="42" t="s">
        <v>1511</v>
      </c>
      <c r="J3489" s="16"/>
      <c r="K3489" s="21"/>
      <c r="L3489" s="21"/>
      <c r="M3489" s="21"/>
      <c r="N3489" s="18"/>
      <c r="O3489" s="13"/>
      <c r="P3489" s="5" t="s">
        <v>276</v>
      </c>
      <c r="Q3489" s="5" t="s">
        <v>276</v>
      </c>
      <c r="R3489" s="5" t="s">
        <v>57</v>
      </c>
      <c r="S3489" s="5" t="s">
        <v>57</v>
      </c>
      <c r="T3489" s="5" t="s">
        <v>276</v>
      </c>
      <c r="U3489" s="5" t="s">
        <v>26</v>
      </c>
    </row>
    <row r="3490" hidden="1">
      <c r="A3490" s="15" t="str">
        <f t="shared" si="591"/>
        <v>W40 Secondary Relay</v>
      </c>
      <c r="B3490" s="15" t="s">
        <v>1352</v>
      </c>
      <c r="C3490" s="15">
        <v>4.0</v>
      </c>
      <c r="D3490" s="15">
        <v>0.0</v>
      </c>
      <c r="E3490" s="15">
        <v>0.0</v>
      </c>
      <c r="F3490" s="8" t="s">
        <v>1523</v>
      </c>
      <c r="G3490" s="8" t="s">
        <v>300</v>
      </c>
      <c r="J3490" s="16"/>
      <c r="K3490" s="21"/>
      <c r="L3490" s="21"/>
      <c r="M3490" s="21"/>
      <c r="N3490" s="18"/>
      <c r="O3490" s="13"/>
      <c r="P3490" s="15"/>
      <c r="Q3490" s="15"/>
      <c r="R3490" s="15"/>
      <c r="S3490" s="15"/>
      <c r="T3490" s="15"/>
      <c r="U3490" s="15"/>
    </row>
    <row r="3491" hidden="1">
      <c r="A3491" s="15" t="str">
        <f t="shared" ref="A3491:A3493" si="592">if(OR(G3491="Secondary Relay",G3491="Prime Relay"),F3491,join("",if(B3491="East Rim","E",if(B3491="South Rim","S",if(B3491="West Rim","W","N"))),C3491,D3491,":",E3491,if(F3491="S","",F3491)))</f>
        <v>W40:1a</v>
      </c>
      <c r="B3491" s="15" t="s">
        <v>1352</v>
      </c>
      <c r="C3491" s="15">
        <v>4.0</v>
      </c>
      <c r="D3491" s="15">
        <v>0.0</v>
      </c>
      <c r="E3491" s="15">
        <v>1.0</v>
      </c>
      <c r="F3491" s="8" t="s">
        <v>6</v>
      </c>
      <c r="G3491" s="8" t="s">
        <v>23</v>
      </c>
      <c r="H3491" t="s">
        <v>278</v>
      </c>
      <c r="I3491" t="s">
        <v>489</v>
      </c>
      <c r="J3491" s="16">
        <v>1.0</v>
      </c>
      <c r="K3491" s="21">
        <v>64.0</v>
      </c>
      <c r="L3491" s="21">
        <v>-58.0</v>
      </c>
      <c r="M3491" s="21">
        <v>4.0</v>
      </c>
      <c r="N3491" s="18" t="s">
        <v>26</v>
      </c>
      <c r="O3491" s="13" t="s">
        <v>1524</v>
      </c>
      <c r="P3491" s="5" t="s">
        <v>276</v>
      </c>
      <c r="Q3491" s="5" t="s">
        <v>57</v>
      </c>
      <c r="R3491" s="5" t="s">
        <v>57</v>
      </c>
      <c r="S3491" s="5" t="s">
        <v>47</v>
      </c>
      <c r="T3491" s="5" t="s">
        <v>47</v>
      </c>
      <c r="U3491" s="5" t="s">
        <v>26</v>
      </c>
    </row>
    <row r="3492" hidden="1">
      <c r="A3492" s="15" t="str">
        <f t="shared" si="592"/>
        <v>W40:1b</v>
      </c>
      <c r="B3492" s="15" t="s">
        <v>1352</v>
      </c>
      <c r="C3492" s="15">
        <v>4.0</v>
      </c>
      <c r="D3492" s="15">
        <v>0.0</v>
      </c>
      <c r="E3492" s="15">
        <v>1.0</v>
      </c>
      <c r="F3492" s="8" t="s">
        <v>7</v>
      </c>
      <c r="G3492" s="8" t="s">
        <v>22</v>
      </c>
      <c r="H3492" t="s">
        <v>91</v>
      </c>
      <c r="I3492" t="s">
        <v>1525</v>
      </c>
      <c r="J3492" s="16">
        <v>25.0</v>
      </c>
      <c r="K3492" s="21">
        <v>-16.0</v>
      </c>
      <c r="L3492" s="21">
        <v>-21.0</v>
      </c>
      <c r="M3492" s="21">
        <v>-21.0</v>
      </c>
      <c r="N3492" s="18" t="s">
        <v>26</v>
      </c>
      <c r="O3492" s="13" t="s">
        <v>275</v>
      </c>
      <c r="P3492" s="5" t="s">
        <v>47</v>
      </c>
      <c r="Q3492" s="5" t="s">
        <v>276</v>
      </c>
      <c r="R3492" s="5" t="s">
        <v>276</v>
      </c>
      <c r="S3492" s="5" t="s">
        <v>37</v>
      </c>
      <c r="T3492" s="5" t="s">
        <v>276</v>
      </c>
      <c r="U3492" s="5" t="s">
        <v>26</v>
      </c>
    </row>
    <row r="3493" hidden="1">
      <c r="A3493" s="15" t="str">
        <f t="shared" si="592"/>
        <v>W40:1c</v>
      </c>
      <c r="B3493" s="15" t="s">
        <v>1352</v>
      </c>
      <c r="C3493" s="15">
        <v>4.0</v>
      </c>
      <c r="D3493" s="15">
        <v>0.0</v>
      </c>
      <c r="E3493" s="15">
        <v>1.0</v>
      </c>
      <c r="F3493" s="8" t="s">
        <v>8</v>
      </c>
      <c r="G3493" s="8" t="s">
        <v>22</v>
      </c>
      <c r="H3493" t="s">
        <v>92</v>
      </c>
      <c r="I3493" t="s">
        <v>328</v>
      </c>
      <c r="J3493" s="16">
        <v>6.0</v>
      </c>
      <c r="K3493" s="21">
        <v>-224.0</v>
      </c>
      <c r="L3493" s="21">
        <v>-252.0</v>
      </c>
      <c r="M3493" s="21">
        <v>-236.0</v>
      </c>
      <c r="N3493" s="18" t="s">
        <v>26</v>
      </c>
      <c r="O3493" s="13" t="s">
        <v>293</v>
      </c>
      <c r="P3493" s="5" t="s">
        <v>26</v>
      </c>
      <c r="Q3493" s="5" t="s">
        <v>276</v>
      </c>
      <c r="R3493" s="5" t="s">
        <v>276</v>
      </c>
      <c r="S3493" s="5" t="s">
        <v>47</v>
      </c>
      <c r="T3493" s="5" t="s">
        <v>26</v>
      </c>
      <c r="U3493" s="5" t="s">
        <v>26</v>
      </c>
    </row>
    <row r="3494" hidden="1">
      <c r="A3494" s="15" t="str">
        <f>if(OR(G3494="Secondary Relay",G3494="Prime Relay",G3494="Citadel Class Relay"),F3494,join("",if(B3494="East Rim","E",if(B3494="South Rim","S",if(B3494="West Rim","W","N"))),C3494,D3494,":",E3494,if(F3494="S","",F3494)))</f>
        <v>W40:1</v>
      </c>
      <c r="B3494" s="15" t="s">
        <v>1352</v>
      </c>
      <c r="C3494" s="15">
        <v>4.0</v>
      </c>
      <c r="D3494" s="15">
        <v>0.0</v>
      </c>
      <c r="E3494" s="15">
        <v>1.0</v>
      </c>
      <c r="F3494" s="8" t="s">
        <v>302</v>
      </c>
      <c r="G3494" s="8" t="s">
        <v>303</v>
      </c>
      <c r="H3494" t="s">
        <v>288</v>
      </c>
      <c r="I3494" s="42" t="s">
        <v>1526</v>
      </c>
      <c r="J3494" s="16"/>
      <c r="K3494" s="21"/>
      <c r="L3494" s="21"/>
      <c r="M3494" s="21"/>
      <c r="N3494" s="18"/>
      <c r="O3494" s="13"/>
      <c r="P3494" s="5" t="s">
        <v>26</v>
      </c>
      <c r="Q3494" s="5" t="s">
        <v>276</v>
      </c>
      <c r="R3494" s="5" t="s">
        <v>47</v>
      </c>
      <c r="S3494" s="5" t="s">
        <v>26</v>
      </c>
      <c r="T3494" s="5" t="s">
        <v>26</v>
      </c>
      <c r="U3494" s="5" t="s">
        <v>26</v>
      </c>
    </row>
    <row r="3495" hidden="1">
      <c r="A3495" s="15" t="str">
        <f t="shared" ref="A3495:A3500" si="593">if(OR(G3495="Secondary Relay",G3495="Prime Relay"),F3495,join("",if(B3495="East Rim","E",if(B3495="South Rim","S",if(B3495="West Rim","W","N"))),C3495,D3495,":",E3495,if(F3495="S","",F3495)))</f>
        <v>W40:2a</v>
      </c>
      <c r="B3495" s="15" t="s">
        <v>1352</v>
      </c>
      <c r="C3495" s="15">
        <v>4.0</v>
      </c>
      <c r="D3495" s="15">
        <v>0.0</v>
      </c>
      <c r="E3495" s="15">
        <v>2.0</v>
      </c>
      <c r="F3495" s="8" t="s">
        <v>6</v>
      </c>
      <c r="G3495" s="8" t="s">
        <v>24</v>
      </c>
      <c r="H3495" t="s">
        <v>89</v>
      </c>
      <c r="I3495" t="s">
        <v>326</v>
      </c>
      <c r="J3495" s="16">
        <v>2.0</v>
      </c>
      <c r="K3495" s="21">
        <v>42.0</v>
      </c>
      <c r="L3495" s="21">
        <v>0.0</v>
      </c>
      <c r="M3495" s="21">
        <v>21.0</v>
      </c>
      <c r="N3495" s="18">
        <v>0.1</v>
      </c>
      <c r="O3495" s="13" t="s">
        <v>391</v>
      </c>
      <c r="P3495" s="5" t="s">
        <v>276</v>
      </c>
      <c r="Q3495" s="5" t="s">
        <v>57</v>
      </c>
      <c r="R3495" s="5" t="s">
        <v>276</v>
      </c>
      <c r="S3495" s="5" t="s">
        <v>37</v>
      </c>
      <c r="T3495" s="5" t="s">
        <v>26</v>
      </c>
      <c r="U3495" s="5" t="s">
        <v>26</v>
      </c>
    </row>
    <row r="3496" hidden="1">
      <c r="A3496" s="15" t="str">
        <f t="shared" si="593"/>
        <v>W40:2b</v>
      </c>
      <c r="B3496" s="15" t="s">
        <v>1352</v>
      </c>
      <c r="C3496" s="15">
        <v>4.0</v>
      </c>
      <c r="D3496" s="15">
        <v>0.0</v>
      </c>
      <c r="E3496" s="15">
        <v>2.0</v>
      </c>
      <c r="F3496" s="8" t="s">
        <v>7</v>
      </c>
      <c r="G3496" s="8" t="s">
        <v>22</v>
      </c>
      <c r="H3496" t="s">
        <v>92</v>
      </c>
      <c r="I3496" t="s">
        <v>274</v>
      </c>
      <c r="J3496" s="16">
        <v>1.0</v>
      </c>
      <c r="K3496" s="21">
        <v>-16.0</v>
      </c>
      <c r="L3496" s="21">
        <v>-89.0</v>
      </c>
      <c r="M3496" s="21">
        <v>-51.0</v>
      </c>
      <c r="N3496" s="18" t="s">
        <v>26</v>
      </c>
      <c r="O3496" s="13" t="s">
        <v>386</v>
      </c>
      <c r="P3496" s="5" t="s">
        <v>276</v>
      </c>
      <c r="Q3496" s="5" t="s">
        <v>57</v>
      </c>
      <c r="R3496" s="5" t="s">
        <v>311</v>
      </c>
      <c r="S3496" s="5" t="s">
        <v>37</v>
      </c>
      <c r="T3496" s="5" t="s">
        <v>47</v>
      </c>
      <c r="U3496" s="5" t="s">
        <v>26</v>
      </c>
    </row>
    <row r="3497" hidden="1">
      <c r="A3497" s="15" t="str">
        <f t="shared" si="593"/>
        <v>W40:2c</v>
      </c>
      <c r="B3497" s="15" t="s">
        <v>1352</v>
      </c>
      <c r="C3497" s="15">
        <v>4.0</v>
      </c>
      <c r="D3497" s="15">
        <v>0.0</v>
      </c>
      <c r="E3497" s="15">
        <v>2.0</v>
      </c>
      <c r="F3497" s="8" t="s">
        <v>8</v>
      </c>
      <c r="G3497" s="8" t="s">
        <v>22</v>
      </c>
      <c r="H3497" t="s">
        <v>92</v>
      </c>
      <c r="I3497" t="s">
        <v>456</v>
      </c>
      <c r="J3497" s="16">
        <v>4.0</v>
      </c>
      <c r="K3497" s="21">
        <v>-109.0</v>
      </c>
      <c r="L3497" s="21">
        <v>-153.0</v>
      </c>
      <c r="M3497" s="21">
        <v>-132.0</v>
      </c>
      <c r="N3497" s="18" t="s">
        <v>26</v>
      </c>
      <c r="O3497" s="13" t="s">
        <v>315</v>
      </c>
      <c r="P3497" s="5" t="s">
        <v>311</v>
      </c>
      <c r="Q3497" s="5" t="s">
        <v>57</v>
      </c>
      <c r="R3497" s="5" t="s">
        <v>37</v>
      </c>
      <c r="S3497" s="5" t="s">
        <v>47</v>
      </c>
      <c r="T3497" s="5" t="s">
        <v>37</v>
      </c>
      <c r="U3497" s="5" t="s">
        <v>26</v>
      </c>
    </row>
    <row r="3498" hidden="1">
      <c r="A3498" s="15" t="str">
        <f t="shared" si="593"/>
        <v>W40:2d</v>
      </c>
      <c r="B3498" s="15" t="s">
        <v>1352</v>
      </c>
      <c r="C3498" s="15">
        <v>4.0</v>
      </c>
      <c r="D3498" s="15">
        <v>0.0</v>
      </c>
      <c r="E3498" s="15">
        <v>2.0</v>
      </c>
      <c r="F3498" s="8" t="s">
        <v>9</v>
      </c>
      <c r="G3498" s="8" t="s">
        <v>22</v>
      </c>
      <c r="H3498" t="s">
        <v>90</v>
      </c>
      <c r="I3498" t="s">
        <v>1215</v>
      </c>
      <c r="J3498" s="16">
        <v>2.0</v>
      </c>
      <c r="K3498" s="21">
        <v>-118.0</v>
      </c>
      <c r="L3498" s="21">
        <v>-192.0</v>
      </c>
      <c r="M3498" s="21">
        <v>-154.0</v>
      </c>
      <c r="N3498" s="18" t="s">
        <v>26</v>
      </c>
      <c r="O3498" s="13" t="s">
        <v>290</v>
      </c>
      <c r="P3498" s="5" t="s">
        <v>276</v>
      </c>
      <c r="Q3498" s="5" t="s">
        <v>57</v>
      </c>
      <c r="R3498" s="5" t="s">
        <v>47</v>
      </c>
      <c r="S3498" s="5" t="s">
        <v>37</v>
      </c>
      <c r="T3498" s="5" t="s">
        <v>47</v>
      </c>
      <c r="U3498" s="5" t="s">
        <v>37</v>
      </c>
    </row>
    <row r="3499" hidden="1">
      <c r="A3499" s="15" t="str">
        <f t="shared" si="593"/>
        <v>W40:2e</v>
      </c>
      <c r="B3499" s="15" t="s">
        <v>1352</v>
      </c>
      <c r="C3499" s="15">
        <v>4.0</v>
      </c>
      <c r="D3499" s="15">
        <v>0.0</v>
      </c>
      <c r="E3499" s="15">
        <v>2.0</v>
      </c>
      <c r="F3499" s="8" t="s">
        <v>10</v>
      </c>
      <c r="G3499" s="8" t="s">
        <v>22</v>
      </c>
      <c r="H3499" t="s">
        <v>93</v>
      </c>
      <c r="I3499" t="s">
        <v>1346</v>
      </c>
      <c r="J3499" s="16">
        <v>20.0</v>
      </c>
      <c r="K3499" s="21">
        <v>-135.0</v>
      </c>
      <c r="L3499" s="21">
        <v>-144.0</v>
      </c>
      <c r="M3499" s="21">
        <v>-139.0</v>
      </c>
      <c r="N3499" s="18" t="s">
        <v>26</v>
      </c>
      <c r="O3499" s="13" t="s">
        <v>275</v>
      </c>
      <c r="P3499" s="5" t="s">
        <v>26</v>
      </c>
      <c r="Q3499" s="5" t="s">
        <v>276</v>
      </c>
      <c r="R3499" s="5" t="s">
        <v>276</v>
      </c>
      <c r="S3499" s="5" t="s">
        <v>57</v>
      </c>
      <c r="T3499" s="5" t="s">
        <v>311</v>
      </c>
      <c r="U3499" s="5" t="s">
        <v>26</v>
      </c>
    </row>
    <row r="3500" hidden="1">
      <c r="A3500" s="15" t="str">
        <f t="shared" si="593"/>
        <v>W40:2f</v>
      </c>
      <c r="B3500" s="15" t="s">
        <v>1352</v>
      </c>
      <c r="C3500" s="15">
        <v>4.0</v>
      </c>
      <c r="D3500" s="15">
        <v>0.0</v>
      </c>
      <c r="E3500" s="15">
        <v>2.0</v>
      </c>
      <c r="F3500" s="8" t="s">
        <v>11</v>
      </c>
      <c r="G3500" s="8" t="s">
        <v>22</v>
      </c>
      <c r="H3500" t="s">
        <v>91</v>
      </c>
      <c r="I3500" t="s">
        <v>799</v>
      </c>
      <c r="J3500" s="16">
        <v>23.0</v>
      </c>
      <c r="K3500" s="21">
        <v>-168.0</v>
      </c>
      <c r="L3500" s="21">
        <v>-245.0</v>
      </c>
      <c r="M3500" s="21">
        <v>-209.0</v>
      </c>
      <c r="N3500" s="18" t="s">
        <v>26</v>
      </c>
      <c r="O3500" s="13" t="s">
        <v>354</v>
      </c>
      <c r="P3500" s="5" t="s">
        <v>47</v>
      </c>
      <c r="Q3500" s="5" t="s">
        <v>57</v>
      </c>
      <c r="R3500" s="5" t="s">
        <v>57</v>
      </c>
      <c r="S3500" s="5" t="s">
        <v>276</v>
      </c>
      <c r="T3500" s="5" t="s">
        <v>37</v>
      </c>
      <c r="U3500" s="5" t="s">
        <v>57</v>
      </c>
    </row>
    <row r="3501" hidden="1">
      <c r="A3501" s="15" t="str">
        <f>if(OR(G3501="Secondary Relay",G3501="Prime Relay",G3501="Citadel Class Relay"),F3501,join("",if(B3501="East Rim","E",if(B3501="South Rim","S",if(B3501="West Rim","W","N"))),C3501,D3501,":",E3501,if(F3501="S","",F3501)))</f>
        <v>W40:2</v>
      </c>
      <c r="B3501" s="15" t="s">
        <v>1352</v>
      </c>
      <c r="C3501" s="15">
        <v>4.0</v>
      </c>
      <c r="D3501" s="15">
        <v>0.0</v>
      </c>
      <c r="E3501" s="15">
        <v>2.0</v>
      </c>
      <c r="F3501" s="8" t="s">
        <v>302</v>
      </c>
      <c r="G3501" s="8" t="s">
        <v>303</v>
      </c>
      <c r="H3501" t="s">
        <v>278</v>
      </c>
      <c r="I3501" s="8" t="s">
        <v>620</v>
      </c>
      <c r="J3501" s="16"/>
      <c r="K3501" s="21"/>
      <c r="L3501" s="21"/>
      <c r="M3501" s="21"/>
      <c r="N3501" s="18"/>
      <c r="O3501" s="13"/>
      <c r="P3501" s="5" t="s">
        <v>311</v>
      </c>
      <c r="Q3501" s="5" t="s">
        <v>57</v>
      </c>
      <c r="R3501" s="5" t="s">
        <v>47</v>
      </c>
      <c r="S3501" s="5" t="s">
        <v>26</v>
      </c>
      <c r="T3501" s="5" t="s">
        <v>47</v>
      </c>
      <c r="U3501" s="5" t="s">
        <v>26</v>
      </c>
    </row>
    <row r="3502" hidden="1">
      <c r="A3502" s="15" t="str">
        <f t="shared" ref="A3502:A3503" si="594">if(OR(G3502="Secondary Relay",G3502="Prime Relay"),F3502,join("",if(B3502="East Rim","E",if(B3502="South Rim","S",if(B3502="West Rim","W","N"))),C3502,D3502,":",E3502,if(F3502="S","",F3502)))</f>
        <v>W40:3a</v>
      </c>
      <c r="B3502" s="15" t="s">
        <v>1352</v>
      </c>
      <c r="C3502" s="15">
        <v>4.0</v>
      </c>
      <c r="D3502" s="15">
        <v>0.0</v>
      </c>
      <c r="E3502" s="15">
        <v>3.0</v>
      </c>
      <c r="F3502" s="8" t="s">
        <v>6</v>
      </c>
      <c r="G3502" s="8" t="s">
        <v>23</v>
      </c>
      <c r="H3502" t="s">
        <v>285</v>
      </c>
      <c r="I3502" t="s">
        <v>1118</v>
      </c>
      <c r="J3502" s="16">
        <v>0.0</v>
      </c>
      <c r="K3502" s="21">
        <v>650.0</v>
      </c>
      <c r="L3502" s="21">
        <v>641.0</v>
      </c>
      <c r="M3502" s="21">
        <v>644.0</v>
      </c>
      <c r="N3502" s="18" t="s">
        <v>26</v>
      </c>
      <c r="O3502" s="13" t="s">
        <v>313</v>
      </c>
      <c r="P3502" s="5" t="s">
        <v>57</v>
      </c>
      <c r="Q3502" s="5" t="s">
        <v>276</v>
      </c>
      <c r="R3502" s="5" t="s">
        <v>57</v>
      </c>
      <c r="S3502" s="5" t="s">
        <v>276</v>
      </c>
      <c r="T3502" s="5" t="s">
        <v>26</v>
      </c>
      <c r="U3502" s="5" t="s">
        <v>26</v>
      </c>
    </row>
    <row r="3503" hidden="1">
      <c r="A3503" s="15" t="str">
        <f t="shared" si="594"/>
        <v>W40:3b</v>
      </c>
      <c r="B3503" s="15" t="s">
        <v>1352</v>
      </c>
      <c r="C3503" s="15">
        <v>4.0</v>
      </c>
      <c r="D3503" s="15">
        <v>0.0</v>
      </c>
      <c r="E3503" s="15">
        <v>3.0</v>
      </c>
      <c r="F3503" s="8" t="s">
        <v>7</v>
      </c>
      <c r="G3503" s="8" t="s">
        <v>22</v>
      </c>
      <c r="H3503" t="s">
        <v>91</v>
      </c>
      <c r="I3503" t="s">
        <v>678</v>
      </c>
      <c r="J3503" s="16">
        <v>12.0</v>
      </c>
      <c r="K3503" s="21">
        <v>-124.0</v>
      </c>
      <c r="L3503" s="21">
        <v>-134.0</v>
      </c>
      <c r="M3503" s="21">
        <v>-131.0</v>
      </c>
      <c r="N3503" s="18" t="s">
        <v>26</v>
      </c>
      <c r="O3503" s="13" t="s">
        <v>329</v>
      </c>
      <c r="P3503" s="5" t="s">
        <v>276</v>
      </c>
      <c r="Q3503" s="5" t="s">
        <v>276</v>
      </c>
      <c r="R3503" s="5" t="s">
        <v>57</v>
      </c>
      <c r="S3503" s="5" t="s">
        <v>26</v>
      </c>
      <c r="T3503" s="5" t="s">
        <v>26</v>
      </c>
      <c r="U3503" s="5" t="s">
        <v>26</v>
      </c>
    </row>
    <row r="3504" hidden="1">
      <c r="A3504" s="15" t="str">
        <f>if(OR(G3504="Secondary Relay",G3504="Prime Relay",G3504="Citadel Class Relay"),F3504,join("",if(B3504="East Rim","E",if(B3504="South Rim","S",if(B3504="West Rim","W","N"))),C3504,D3504,":",E3504,if(F3504="S","",F3504)))</f>
        <v>W40:3</v>
      </c>
      <c r="B3504" s="15" t="s">
        <v>1352</v>
      </c>
      <c r="C3504" s="15">
        <v>4.0</v>
      </c>
      <c r="D3504" s="15">
        <v>0.0</v>
      </c>
      <c r="E3504" s="15">
        <v>3.0</v>
      </c>
      <c r="F3504" s="8" t="s">
        <v>302</v>
      </c>
      <c r="G3504" s="8" t="s">
        <v>303</v>
      </c>
      <c r="H3504" t="s">
        <v>278</v>
      </c>
      <c r="I3504" s="42" t="s">
        <v>432</v>
      </c>
      <c r="J3504" s="16"/>
      <c r="K3504" s="21"/>
      <c r="L3504" s="21"/>
      <c r="M3504" s="21"/>
      <c r="N3504" s="18"/>
      <c r="O3504" s="13"/>
      <c r="P3504" s="5" t="s">
        <v>276</v>
      </c>
      <c r="Q3504" s="5" t="s">
        <v>37</v>
      </c>
      <c r="R3504" s="5" t="s">
        <v>57</v>
      </c>
      <c r="S3504" s="5" t="s">
        <v>57</v>
      </c>
      <c r="T3504" s="5" t="s">
        <v>37</v>
      </c>
      <c r="U3504" s="5" t="s">
        <v>57</v>
      </c>
    </row>
    <row r="3505" hidden="1">
      <c r="A3505" s="15" t="str">
        <f>if(OR(G3505="Secondary Relay",G3505="Prime Relay"),F3505,join("",if(B3505="East Rim","E",if(B3505="South Rim","S",if(B3505="West Rim","W","N"))),C3505,D3505,":",E3505,if(F3505="S","",F3505)))</f>
        <v>W40:4a</v>
      </c>
      <c r="B3505" s="15" t="s">
        <v>1352</v>
      </c>
      <c r="C3505" s="15">
        <v>4.0</v>
      </c>
      <c r="D3505" s="15">
        <v>0.0</v>
      </c>
      <c r="E3505" s="15">
        <v>4.0</v>
      </c>
      <c r="F3505" s="8" t="s">
        <v>6</v>
      </c>
      <c r="G3505" s="8" t="s">
        <v>23</v>
      </c>
      <c r="H3505" t="s">
        <v>88</v>
      </c>
      <c r="I3505" t="s">
        <v>1527</v>
      </c>
      <c r="J3505" s="16">
        <v>2.0</v>
      </c>
      <c r="K3505" s="21">
        <v>324.0</v>
      </c>
      <c r="L3505" s="21">
        <v>293.0</v>
      </c>
      <c r="M3505" s="21">
        <v>308.0</v>
      </c>
      <c r="N3505" s="18" t="s">
        <v>26</v>
      </c>
      <c r="O3505" s="13" t="s">
        <v>1528</v>
      </c>
      <c r="P3505" s="5" t="s">
        <v>26</v>
      </c>
      <c r="Q3505" s="5" t="s">
        <v>276</v>
      </c>
      <c r="R3505" s="5" t="s">
        <v>276</v>
      </c>
      <c r="S3505" s="5" t="s">
        <v>57</v>
      </c>
      <c r="T3505" s="5" t="s">
        <v>26</v>
      </c>
      <c r="U3505" s="5" t="s">
        <v>26</v>
      </c>
    </row>
    <row r="3506" hidden="1">
      <c r="A3506" s="15" t="str">
        <f>if(OR(G3506="Secondary Relay",G3506="Prime Relay",G3506="Citadel Class Relay"),F3506,join("",if(B3506="East Rim","E",if(B3506="South Rim","S",if(B3506="West Rim","W","N"))),C3506,D3506,":",E3506,if(F3506="S","",F3506)))</f>
        <v>W40:4</v>
      </c>
      <c r="B3506" s="15" t="s">
        <v>1352</v>
      </c>
      <c r="C3506" s="15">
        <v>4.0</v>
      </c>
      <c r="D3506" s="15">
        <v>0.0</v>
      </c>
      <c r="E3506" s="15">
        <v>4.0</v>
      </c>
      <c r="F3506" s="8" t="s">
        <v>302</v>
      </c>
      <c r="G3506" s="8" t="s">
        <v>303</v>
      </c>
      <c r="H3506" t="s">
        <v>278</v>
      </c>
      <c r="I3506" s="42" t="s">
        <v>460</v>
      </c>
      <c r="J3506" s="16"/>
      <c r="K3506" s="21"/>
      <c r="L3506" s="21"/>
      <c r="M3506" s="21"/>
      <c r="N3506" s="18"/>
      <c r="O3506" s="13"/>
      <c r="P3506" s="5" t="s">
        <v>57</v>
      </c>
      <c r="Q3506" s="5" t="s">
        <v>276</v>
      </c>
      <c r="R3506" s="5" t="s">
        <v>57</v>
      </c>
      <c r="S3506" s="5" t="s">
        <v>26</v>
      </c>
      <c r="T3506" s="5" t="s">
        <v>57</v>
      </c>
      <c r="U3506" s="5" t="s">
        <v>26</v>
      </c>
    </row>
    <row r="3507" hidden="1">
      <c r="A3507" s="15" t="str">
        <f t="shared" ref="A3507:A3513" si="595">if(OR(G3507="Secondary Relay",G3507="Prime Relay"),F3507,join("",if(B3507="East Rim","E",if(B3507="South Rim","S",if(B3507="West Rim","W","N"))),C3507,D3507,":",E3507,if(F3507="S","",F3507)))</f>
        <v>W40:5a</v>
      </c>
      <c r="B3507" s="15" t="s">
        <v>1352</v>
      </c>
      <c r="C3507" s="15">
        <v>4.0</v>
      </c>
      <c r="D3507" s="15">
        <v>0.0</v>
      </c>
      <c r="E3507" s="15">
        <v>5.0</v>
      </c>
      <c r="F3507" s="8" t="s">
        <v>6</v>
      </c>
      <c r="G3507" s="8" t="s">
        <v>23</v>
      </c>
      <c r="H3507" t="s">
        <v>278</v>
      </c>
      <c r="I3507" t="s">
        <v>1529</v>
      </c>
      <c r="J3507" s="16">
        <v>1.0</v>
      </c>
      <c r="K3507" s="21">
        <v>456.0</v>
      </c>
      <c r="L3507" s="21">
        <v>449.0</v>
      </c>
      <c r="M3507" s="21">
        <v>455.0</v>
      </c>
      <c r="N3507" s="18" t="s">
        <v>26</v>
      </c>
      <c r="O3507" s="13" t="s">
        <v>351</v>
      </c>
      <c r="P3507" s="5" t="s">
        <v>276</v>
      </c>
      <c r="Q3507" s="5" t="s">
        <v>57</v>
      </c>
      <c r="R3507" s="5" t="s">
        <v>276</v>
      </c>
      <c r="S3507" s="5" t="s">
        <v>276</v>
      </c>
      <c r="T3507" s="5" t="s">
        <v>47</v>
      </c>
      <c r="U3507" s="5" t="s">
        <v>26</v>
      </c>
    </row>
    <row r="3508" hidden="1">
      <c r="A3508" s="15" t="str">
        <f t="shared" si="595"/>
        <v>W40:5b</v>
      </c>
      <c r="B3508" s="15" t="s">
        <v>1352</v>
      </c>
      <c r="C3508" s="15">
        <v>4.0</v>
      </c>
      <c r="D3508" s="15">
        <v>0.0</v>
      </c>
      <c r="E3508" s="15">
        <v>5.0</v>
      </c>
      <c r="F3508" s="8" t="s">
        <v>7</v>
      </c>
      <c r="G3508" s="8" t="s">
        <v>23</v>
      </c>
      <c r="H3508" t="s">
        <v>288</v>
      </c>
      <c r="I3508" t="s">
        <v>598</v>
      </c>
      <c r="J3508" s="16">
        <v>2.0</v>
      </c>
      <c r="K3508" s="21">
        <v>286.0</v>
      </c>
      <c r="L3508" s="21">
        <v>263.0</v>
      </c>
      <c r="M3508" s="21">
        <v>277.0</v>
      </c>
      <c r="N3508" s="18" t="s">
        <v>26</v>
      </c>
      <c r="O3508" s="13" t="s">
        <v>408</v>
      </c>
      <c r="P3508" s="5" t="s">
        <v>47</v>
      </c>
      <c r="Q3508" s="5" t="s">
        <v>26</v>
      </c>
      <c r="R3508" s="5" t="s">
        <v>276</v>
      </c>
      <c r="S3508" s="5" t="s">
        <v>26</v>
      </c>
      <c r="T3508" s="5" t="s">
        <v>26</v>
      </c>
      <c r="U3508" s="5" t="s">
        <v>26</v>
      </c>
    </row>
    <row r="3509" hidden="1">
      <c r="A3509" s="15" t="str">
        <f t="shared" si="595"/>
        <v>W40:5c</v>
      </c>
      <c r="B3509" s="15" t="s">
        <v>1352</v>
      </c>
      <c r="C3509" s="15">
        <v>4.0</v>
      </c>
      <c r="D3509" s="15">
        <v>0.0</v>
      </c>
      <c r="E3509" s="15">
        <v>5.0</v>
      </c>
      <c r="F3509" s="8" t="s">
        <v>8</v>
      </c>
      <c r="G3509" s="8" t="s">
        <v>24</v>
      </c>
      <c r="H3509" t="s">
        <v>317</v>
      </c>
      <c r="I3509" t="s">
        <v>563</v>
      </c>
      <c r="J3509" s="16">
        <v>2.0</v>
      </c>
      <c r="K3509" s="21">
        <v>9.0</v>
      </c>
      <c r="L3509" s="21">
        <v>-18.0</v>
      </c>
      <c r="M3509" s="21">
        <v>-5.0</v>
      </c>
      <c r="N3509" s="18">
        <v>0.26</v>
      </c>
      <c r="O3509" s="13" t="s">
        <v>389</v>
      </c>
      <c r="P3509" s="5" t="s">
        <v>57</v>
      </c>
      <c r="Q3509" s="5" t="s">
        <v>47</v>
      </c>
      <c r="R3509" s="5" t="s">
        <v>57</v>
      </c>
      <c r="S3509" s="5" t="s">
        <v>37</v>
      </c>
      <c r="T3509" s="5" t="s">
        <v>37</v>
      </c>
      <c r="U3509" s="5" t="s">
        <v>37</v>
      </c>
    </row>
    <row r="3510" hidden="1">
      <c r="A3510" s="15" t="str">
        <f t="shared" si="595"/>
        <v>W40:5d</v>
      </c>
      <c r="B3510" s="15" t="s">
        <v>1352</v>
      </c>
      <c r="C3510" s="15">
        <v>4.0</v>
      </c>
      <c r="D3510" s="15">
        <v>0.0</v>
      </c>
      <c r="E3510" s="15">
        <v>5.0</v>
      </c>
      <c r="F3510" s="8" t="s">
        <v>9</v>
      </c>
      <c r="G3510" s="8" t="s">
        <v>24</v>
      </c>
      <c r="H3510" t="s">
        <v>317</v>
      </c>
      <c r="I3510" t="s">
        <v>331</v>
      </c>
      <c r="J3510" s="16">
        <v>2.0</v>
      </c>
      <c r="K3510" s="21">
        <v>7.0</v>
      </c>
      <c r="L3510" s="21">
        <v>-6.0</v>
      </c>
      <c r="M3510" s="21">
        <v>1.0</v>
      </c>
      <c r="N3510" s="18">
        <v>0.28</v>
      </c>
      <c r="O3510" s="13" t="s">
        <v>284</v>
      </c>
      <c r="P3510" s="5" t="s">
        <v>57</v>
      </c>
      <c r="Q3510" s="5" t="s">
        <v>276</v>
      </c>
      <c r="R3510" s="5" t="s">
        <v>57</v>
      </c>
      <c r="S3510" s="5" t="s">
        <v>26</v>
      </c>
      <c r="T3510" s="5" t="s">
        <v>26</v>
      </c>
      <c r="U3510" s="5" t="s">
        <v>26</v>
      </c>
    </row>
    <row r="3511" hidden="1">
      <c r="A3511" s="15" t="str">
        <f t="shared" si="595"/>
        <v>W40:5e</v>
      </c>
      <c r="B3511" s="15" t="s">
        <v>1352</v>
      </c>
      <c r="C3511" s="15">
        <v>4.0</v>
      </c>
      <c r="D3511" s="15">
        <v>0.0</v>
      </c>
      <c r="E3511" s="15">
        <v>5.0</v>
      </c>
      <c r="F3511" s="8" t="s">
        <v>10</v>
      </c>
      <c r="G3511" s="8" t="s">
        <v>22</v>
      </c>
      <c r="H3511" t="s">
        <v>91</v>
      </c>
      <c r="I3511" t="s">
        <v>1483</v>
      </c>
      <c r="J3511" s="16">
        <v>11.0</v>
      </c>
      <c r="K3511" s="21">
        <v>-9.0</v>
      </c>
      <c r="L3511" s="21">
        <v>-85.0</v>
      </c>
      <c r="M3511" s="21">
        <v>-46.0</v>
      </c>
      <c r="N3511" s="18" t="s">
        <v>26</v>
      </c>
      <c r="O3511" s="13" t="s">
        <v>313</v>
      </c>
      <c r="P3511" s="5" t="s">
        <v>57</v>
      </c>
      <c r="Q3511" s="5" t="s">
        <v>276</v>
      </c>
      <c r="R3511" s="5" t="s">
        <v>276</v>
      </c>
      <c r="S3511" s="5" t="s">
        <v>37</v>
      </c>
      <c r="T3511" s="5" t="s">
        <v>37</v>
      </c>
      <c r="U3511" s="5" t="s">
        <v>57</v>
      </c>
    </row>
    <row r="3512" hidden="1">
      <c r="A3512" s="15" t="str">
        <f t="shared" si="595"/>
        <v>W40:5f</v>
      </c>
      <c r="B3512" s="15" t="s">
        <v>1352</v>
      </c>
      <c r="C3512" s="15">
        <v>4.0</v>
      </c>
      <c r="D3512" s="15">
        <v>0.0</v>
      </c>
      <c r="E3512" s="15">
        <v>5.0</v>
      </c>
      <c r="F3512" s="8" t="s">
        <v>11</v>
      </c>
      <c r="G3512" s="8" t="s">
        <v>22</v>
      </c>
      <c r="H3512" t="s">
        <v>91</v>
      </c>
      <c r="I3512" t="s">
        <v>1530</v>
      </c>
      <c r="J3512" s="16">
        <v>21.0</v>
      </c>
      <c r="K3512" s="21">
        <v>-14.0</v>
      </c>
      <c r="L3512" s="21">
        <v>-82.0</v>
      </c>
      <c r="M3512" s="21">
        <v>-50.0</v>
      </c>
      <c r="N3512" s="18" t="s">
        <v>26</v>
      </c>
      <c r="O3512" s="13" t="s">
        <v>419</v>
      </c>
      <c r="P3512" s="5" t="s">
        <v>26</v>
      </c>
      <c r="Q3512" s="5" t="s">
        <v>47</v>
      </c>
      <c r="R3512" s="5" t="s">
        <v>57</v>
      </c>
      <c r="S3512" s="5" t="s">
        <v>47</v>
      </c>
      <c r="T3512" s="5" t="s">
        <v>26</v>
      </c>
      <c r="U3512" s="5" t="s">
        <v>26</v>
      </c>
    </row>
    <row r="3513" hidden="1">
      <c r="A3513" s="15" t="str">
        <f t="shared" si="595"/>
        <v>W40:5g</v>
      </c>
      <c r="B3513" s="15" t="s">
        <v>1352</v>
      </c>
      <c r="C3513" s="15">
        <v>4.0</v>
      </c>
      <c r="D3513" s="15">
        <v>0.0</v>
      </c>
      <c r="E3513" s="15">
        <v>5.0</v>
      </c>
      <c r="F3513" s="8" t="s">
        <v>12</v>
      </c>
      <c r="G3513" s="8" t="s">
        <v>22</v>
      </c>
      <c r="H3513" t="s">
        <v>89</v>
      </c>
      <c r="I3513" t="s">
        <v>456</v>
      </c>
      <c r="J3513" s="16">
        <v>8.0</v>
      </c>
      <c r="K3513" s="21">
        <v>-165.0</v>
      </c>
      <c r="L3513" s="21">
        <v>-232.0</v>
      </c>
      <c r="M3513" s="21">
        <v>-198.0</v>
      </c>
      <c r="N3513" s="18" t="s">
        <v>26</v>
      </c>
      <c r="O3513" s="13" t="s">
        <v>419</v>
      </c>
      <c r="P3513" s="5" t="s">
        <v>276</v>
      </c>
      <c r="Q3513" s="5" t="s">
        <v>37</v>
      </c>
      <c r="R3513" s="5" t="s">
        <v>57</v>
      </c>
      <c r="S3513" s="5" t="s">
        <v>37</v>
      </c>
      <c r="T3513" s="5" t="s">
        <v>26</v>
      </c>
      <c r="U3513" s="5" t="s">
        <v>57</v>
      </c>
    </row>
    <row r="3514" hidden="1">
      <c r="A3514" s="15" t="str">
        <f t="shared" ref="A3514:A3515" si="596">if(OR(G3514="Secondary Relay",G3514="Prime Relay",G3514="Citadel Class Relay"),F3514,join("",if(B3514="East Rim","E",if(B3514="South Rim","S",if(B3514="West Rim","W","N"))),C3514,D3514,":",E3514,if(F3514="S","",F3514)))</f>
        <v>W40:5</v>
      </c>
      <c r="B3514" s="15" t="s">
        <v>1352</v>
      </c>
      <c r="C3514" s="15">
        <v>4.0</v>
      </c>
      <c r="D3514" s="15">
        <v>0.0</v>
      </c>
      <c r="E3514" s="15">
        <v>5.0</v>
      </c>
      <c r="F3514" s="8" t="s">
        <v>302</v>
      </c>
      <c r="G3514" s="8" t="s">
        <v>303</v>
      </c>
      <c r="H3514" t="s">
        <v>278</v>
      </c>
      <c r="I3514" s="42" t="s">
        <v>741</v>
      </c>
      <c r="J3514" s="16"/>
      <c r="K3514" s="21"/>
      <c r="L3514" s="21"/>
      <c r="M3514" s="21"/>
      <c r="N3514" s="18"/>
      <c r="O3514" s="13"/>
      <c r="P3514" s="5" t="s">
        <v>311</v>
      </c>
      <c r="Q3514" s="5" t="s">
        <v>57</v>
      </c>
      <c r="R3514" s="5" t="s">
        <v>57</v>
      </c>
      <c r="S3514" s="5" t="s">
        <v>37</v>
      </c>
      <c r="T3514" s="5" t="s">
        <v>276</v>
      </c>
      <c r="U3514" s="5" t="s">
        <v>26</v>
      </c>
    </row>
    <row r="3515" hidden="1">
      <c r="A3515" s="15" t="str">
        <f t="shared" si="596"/>
        <v>W40-N20 Primary Relay</v>
      </c>
      <c r="B3515" s="15" t="s">
        <v>1352</v>
      </c>
      <c r="C3515" s="15">
        <v>4.0</v>
      </c>
      <c r="D3515" s="8">
        <v>0.0</v>
      </c>
      <c r="E3515" s="8">
        <v>5.0</v>
      </c>
      <c r="F3515" s="8" t="s">
        <v>1531</v>
      </c>
      <c r="G3515" s="8" t="s">
        <v>219</v>
      </c>
      <c r="I3515" s="42"/>
      <c r="J3515" s="16"/>
      <c r="K3515" s="21"/>
      <c r="L3515" s="21"/>
      <c r="M3515" s="21"/>
      <c r="N3515" s="18"/>
      <c r="O3515" s="13"/>
      <c r="P3515" s="5"/>
      <c r="Q3515" s="5"/>
      <c r="R3515" s="5"/>
      <c r="S3515" s="5"/>
      <c r="T3515" s="5"/>
      <c r="U3515" s="5"/>
    </row>
    <row r="3516" hidden="1">
      <c r="A3516" s="15" t="str">
        <f t="shared" ref="A3516:A3518" si="597">if(OR(G3516="Secondary Relay",G3516="Prime Relay"),F3516,join("",if(B3516="East Rim","E",if(B3516="South Rim","S",if(B3516="West Rim","W","N"))),C3516,D3516,":",E3516,if(F3516="S","",F3516)))</f>
        <v>W40:6a</v>
      </c>
      <c r="B3516" s="15" t="s">
        <v>1352</v>
      </c>
      <c r="C3516" s="15">
        <v>4.0</v>
      </c>
      <c r="D3516" s="15">
        <v>0.0</v>
      </c>
      <c r="E3516" s="15">
        <v>6.0</v>
      </c>
      <c r="F3516" s="8" t="s">
        <v>6</v>
      </c>
      <c r="G3516" s="8" t="s">
        <v>23</v>
      </c>
      <c r="H3516" t="s">
        <v>93</v>
      </c>
      <c r="I3516" t="s">
        <v>599</v>
      </c>
      <c r="J3516" s="16">
        <v>2.0</v>
      </c>
      <c r="K3516" s="21">
        <v>629.0</v>
      </c>
      <c r="L3516" s="21">
        <v>588.0</v>
      </c>
      <c r="M3516" s="21">
        <v>609.0</v>
      </c>
      <c r="N3516" s="18" t="s">
        <v>26</v>
      </c>
      <c r="O3516" s="13" t="s">
        <v>315</v>
      </c>
      <c r="P3516" s="5" t="s">
        <v>37</v>
      </c>
      <c r="Q3516" s="5" t="s">
        <v>311</v>
      </c>
      <c r="R3516" s="5" t="s">
        <v>57</v>
      </c>
      <c r="S3516" s="5" t="s">
        <v>26</v>
      </c>
      <c r="T3516" s="5" t="s">
        <v>37</v>
      </c>
      <c r="U3516" s="5" t="s">
        <v>37</v>
      </c>
    </row>
    <row r="3517" hidden="1">
      <c r="A3517" s="15" t="str">
        <f t="shared" si="597"/>
        <v>W40:6b</v>
      </c>
      <c r="B3517" s="15" t="s">
        <v>1352</v>
      </c>
      <c r="C3517" s="15">
        <v>4.0</v>
      </c>
      <c r="D3517" s="15">
        <v>0.0</v>
      </c>
      <c r="E3517" s="15">
        <v>6.0</v>
      </c>
      <c r="F3517" s="8" t="s">
        <v>7</v>
      </c>
      <c r="G3517" s="8" t="s">
        <v>23</v>
      </c>
      <c r="H3517" t="s">
        <v>278</v>
      </c>
      <c r="I3517" t="s">
        <v>292</v>
      </c>
      <c r="J3517" s="16">
        <v>0.0</v>
      </c>
      <c r="K3517" s="21">
        <v>189.0</v>
      </c>
      <c r="L3517" s="21">
        <v>181.0</v>
      </c>
      <c r="M3517" s="21">
        <v>186.0</v>
      </c>
      <c r="N3517" s="18" t="s">
        <v>26</v>
      </c>
      <c r="O3517" s="13" t="s">
        <v>1532</v>
      </c>
      <c r="P3517" s="5" t="s">
        <v>37</v>
      </c>
      <c r="Q3517" s="5" t="s">
        <v>276</v>
      </c>
      <c r="R3517" s="5" t="s">
        <v>57</v>
      </c>
      <c r="S3517" s="5" t="s">
        <v>26</v>
      </c>
      <c r="T3517" s="5" t="s">
        <v>37</v>
      </c>
      <c r="U3517" s="5" t="s">
        <v>26</v>
      </c>
    </row>
    <row r="3518" hidden="1">
      <c r="A3518" s="15" t="str">
        <f t="shared" si="597"/>
        <v>W40:6c</v>
      </c>
      <c r="B3518" s="15" t="s">
        <v>1352</v>
      </c>
      <c r="C3518" s="15">
        <v>4.0</v>
      </c>
      <c r="D3518" s="15">
        <v>0.0</v>
      </c>
      <c r="E3518" s="15">
        <v>6.0</v>
      </c>
      <c r="F3518" s="8" t="s">
        <v>8</v>
      </c>
      <c r="G3518" s="8" t="s">
        <v>24</v>
      </c>
      <c r="H3518" t="s">
        <v>87</v>
      </c>
      <c r="I3518" t="s">
        <v>594</v>
      </c>
      <c r="J3518" s="16">
        <v>1.0</v>
      </c>
      <c r="K3518" s="21">
        <v>-11.0</v>
      </c>
      <c r="L3518" s="21">
        <v>-17.0</v>
      </c>
      <c r="M3518" s="21">
        <v>-13.0</v>
      </c>
      <c r="N3518" s="18">
        <v>0.59</v>
      </c>
      <c r="O3518" s="13" t="s">
        <v>297</v>
      </c>
      <c r="P3518" s="5" t="s">
        <v>47</v>
      </c>
      <c r="Q3518" s="5" t="s">
        <v>57</v>
      </c>
      <c r="R3518" s="5" t="s">
        <v>276</v>
      </c>
      <c r="S3518" s="5" t="s">
        <v>276</v>
      </c>
      <c r="T3518" s="5" t="s">
        <v>47</v>
      </c>
      <c r="U3518" s="5" t="s">
        <v>26</v>
      </c>
    </row>
    <row r="3519" hidden="1">
      <c r="A3519" s="15" t="str">
        <f>if(OR(G3519="Secondary Relay",G3519="Prime Relay",G3519="Citadel Class Relay"),F3519,join("",if(B3519="East Rim","E",if(B3519="South Rim","S",if(B3519="West Rim","W","N"))),C3519,D3519,":",E3519,if(F3519="S","",F3519)))</f>
        <v>W40:6</v>
      </c>
      <c r="B3519" s="15" t="s">
        <v>1352</v>
      </c>
      <c r="C3519" s="15">
        <v>4.0</v>
      </c>
      <c r="D3519" s="15">
        <v>0.0</v>
      </c>
      <c r="E3519" s="15">
        <v>6.0</v>
      </c>
      <c r="F3519" s="8" t="s">
        <v>302</v>
      </c>
      <c r="G3519" s="8" t="s">
        <v>303</v>
      </c>
      <c r="H3519" t="s">
        <v>278</v>
      </c>
      <c r="I3519" s="42" t="s">
        <v>538</v>
      </c>
      <c r="J3519" s="16"/>
      <c r="K3519" s="21"/>
      <c r="L3519" s="21"/>
      <c r="M3519" s="21"/>
      <c r="N3519" s="18"/>
      <c r="O3519" s="13"/>
      <c r="P3519" s="5" t="s">
        <v>57</v>
      </c>
      <c r="Q3519" s="5" t="s">
        <v>47</v>
      </c>
      <c r="R3519" s="5" t="s">
        <v>57</v>
      </c>
      <c r="S3519" s="5" t="s">
        <v>37</v>
      </c>
      <c r="T3519" s="5" t="s">
        <v>37</v>
      </c>
      <c r="U3519" s="5" t="s">
        <v>26</v>
      </c>
    </row>
    <row r="3520" hidden="1">
      <c r="A3520" s="15" t="str">
        <f t="shared" ref="A3520:A3522" si="598">if(OR(G3520="Secondary Relay",G3520="Prime Relay"),F3520,join("",if(B3520="East Rim","E",if(B3520="South Rim","S",if(B3520="West Rim","W","N"))),C3520,D3520,":",E3520,if(F3520="S","",F3520)))</f>
        <v>W40:7a</v>
      </c>
      <c r="B3520" s="15" t="s">
        <v>1352</v>
      </c>
      <c r="C3520" s="15">
        <v>4.0</v>
      </c>
      <c r="D3520" s="15">
        <v>0.0</v>
      </c>
      <c r="E3520" s="15">
        <v>7.0</v>
      </c>
      <c r="F3520" s="8" t="s">
        <v>6</v>
      </c>
      <c r="G3520" s="8" t="s">
        <v>23</v>
      </c>
      <c r="H3520" t="s">
        <v>291</v>
      </c>
      <c r="I3520" t="s">
        <v>709</v>
      </c>
      <c r="J3520" s="16">
        <v>0.0</v>
      </c>
      <c r="K3520" s="21">
        <v>1045.0</v>
      </c>
      <c r="L3520" s="21">
        <v>97.0</v>
      </c>
      <c r="M3520" s="21">
        <v>572.0</v>
      </c>
      <c r="N3520" s="18" t="s">
        <v>26</v>
      </c>
      <c r="O3520" s="13" t="s">
        <v>1192</v>
      </c>
      <c r="P3520" s="5" t="s">
        <v>57</v>
      </c>
      <c r="Q3520" s="5" t="s">
        <v>47</v>
      </c>
      <c r="R3520" s="5" t="s">
        <v>57</v>
      </c>
      <c r="S3520" s="5" t="s">
        <v>26</v>
      </c>
      <c r="T3520" s="5" t="s">
        <v>26</v>
      </c>
      <c r="U3520" s="5" t="s">
        <v>47</v>
      </c>
    </row>
    <row r="3521" hidden="1">
      <c r="A3521" s="15" t="str">
        <f t="shared" si="598"/>
        <v>W40:7b</v>
      </c>
      <c r="B3521" s="15" t="s">
        <v>1352</v>
      </c>
      <c r="C3521" s="15">
        <v>4.0</v>
      </c>
      <c r="D3521" s="15">
        <v>0.0</v>
      </c>
      <c r="E3521" s="15">
        <v>7.0</v>
      </c>
      <c r="F3521" s="8" t="s">
        <v>7</v>
      </c>
      <c r="G3521" s="8" t="s">
        <v>23</v>
      </c>
      <c r="H3521" t="s">
        <v>288</v>
      </c>
      <c r="I3521" t="s">
        <v>516</v>
      </c>
      <c r="J3521" s="16">
        <v>1.0</v>
      </c>
      <c r="K3521" s="21">
        <v>141.0</v>
      </c>
      <c r="L3521" s="21">
        <v>135.0</v>
      </c>
      <c r="M3521" s="21">
        <v>136.0</v>
      </c>
      <c r="N3521" s="18" t="s">
        <v>26</v>
      </c>
      <c r="O3521" s="13" t="s">
        <v>1171</v>
      </c>
      <c r="P3521" s="5" t="s">
        <v>47</v>
      </c>
      <c r="Q3521" s="5" t="s">
        <v>311</v>
      </c>
      <c r="R3521" s="5" t="s">
        <v>57</v>
      </c>
      <c r="S3521" s="5" t="s">
        <v>37</v>
      </c>
      <c r="T3521" s="5" t="s">
        <v>47</v>
      </c>
      <c r="U3521" s="5" t="s">
        <v>26</v>
      </c>
    </row>
    <row r="3522" hidden="1">
      <c r="A3522" s="15" t="str">
        <f t="shared" si="598"/>
        <v>W40:7c</v>
      </c>
      <c r="B3522" s="15" t="s">
        <v>1352</v>
      </c>
      <c r="C3522" s="15">
        <v>4.0</v>
      </c>
      <c r="D3522" s="15">
        <v>0.0</v>
      </c>
      <c r="E3522" s="15">
        <v>7.0</v>
      </c>
      <c r="F3522" s="8" t="s">
        <v>8</v>
      </c>
      <c r="G3522" s="8" t="s">
        <v>22</v>
      </c>
      <c r="H3522" t="s">
        <v>87</v>
      </c>
      <c r="I3522" t="s">
        <v>328</v>
      </c>
      <c r="J3522" s="16">
        <v>6.0</v>
      </c>
      <c r="K3522" s="21">
        <v>-163.0</v>
      </c>
      <c r="L3522" s="21">
        <v>-174.0</v>
      </c>
      <c r="M3522" s="21">
        <v>-171.0</v>
      </c>
      <c r="N3522" s="18" t="s">
        <v>26</v>
      </c>
      <c r="O3522" s="13" t="s">
        <v>313</v>
      </c>
      <c r="P3522" s="5" t="s">
        <v>37</v>
      </c>
      <c r="Q3522" s="5" t="s">
        <v>276</v>
      </c>
      <c r="R3522" s="5" t="s">
        <v>276</v>
      </c>
      <c r="S3522" s="5" t="s">
        <v>26</v>
      </c>
      <c r="T3522" s="5" t="s">
        <v>37</v>
      </c>
      <c r="U3522" s="5" t="s">
        <v>37</v>
      </c>
    </row>
    <row r="3523" hidden="1">
      <c r="A3523" s="15" t="str">
        <f>if(OR(G3523="Secondary Relay",G3523="Prime Relay",G3523="Citadel Class Relay"),F3523,join("",if(B3523="East Rim","E",if(B3523="South Rim","S",if(B3523="West Rim","W","N"))),C3523,D3523,":",E3523,if(F3523="S","",F3523)))</f>
        <v>W40:7</v>
      </c>
      <c r="B3523" s="15" t="s">
        <v>1352</v>
      </c>
      <c r="C3523" s="15">
        <v>4.0</v>
      </c>
      <c r="D3523" s="15">
        <v>0.0</v>
      </c>
      <c r="E3523" s="15">
        <v>7.0</v>
      </c>
      <c r="F3523" s="8" t="s">
        <v>302</v>
      </c>
      <c r="G3523" s="8" t="s">
        <v>303</v>
      </c>
      <c r="H3523" t="s">
        <v>554</v>
      </c>
      <c r="I3523" s="42" t="s">
        <v>1533</v>
      </c>
      <c r="J3523" s="16"/>
      <c r="K3523" s="21"/>
      <c r="L3523" s="21"/>
      <c r="M3523" s="21"/>
      <c r="N3523" s="18"/>
      <c r="O3523" s="13"/>
      <c r="P3523" s="5" t="s">
        <v>57</v>
      </c>
      <c r="Q3523" s="5" t="s">
        <v>276</v>
      </c>
      <c r="R3523" s="5" t="s">
        <v>57</v>
      </c>
      <c r="S3523" s="5" t="s">
        <v>26</v>
      </c>
      <c r="T3523" s="5" t="s">
        <v>37</v>
      </c>
      <c r="U3523" s="5" t="s">
        <v>37</v>
      </c>
    </row>
    <row r="3524" hidden="1">
      <c r="A3524" s="15" t="str">
        <f t="shared" ref="A3524:A3528" si="599">if(OR(G3524="Secondary Relay",G3524="Prime Relay"),F3524,join("",if(B3524="East Rim","E",if(B3524="South Rim","S",if(B3524="West Rim","W","N"))),C3524,D3524,":",E3524,if(F3524="S","",F3524)))</f>
        <v>W40:8a</v>
      </c>
      <c r="B3524" s="15" t="s">
        <v>1352</v>
      </c>
      <c r="C3524" s="15">
        <v>4.0</v>
      </c>
      <c r="D3524" s="15">
        <v>0.0</v>
      </c>
      <c r="E3524" s="15">
        <v>8.0</v>
      </c>
      <c r="F3524" s="8" t="s">
        <v>6</v>
      </c>
      <c r="G3524" s="8" t="s">
        <v>23</v>
      </c>
      <c r="H3524" t="s">
        <v>88</v>
      </c>
      <c r="I3524" t="s">
        <v>1529</v>
      </c>
      <c r="J3524" s="16">
        <v>1.0</v>
      </c>
      <c r="K3524" s="21">
        <v>786.0</v>
      </c>
      <c r="L3524" s="21">
        <v>776.0</v>
      </c>
      <c r="M3524" s="21">
        <v>779.0</v>
      </c>
      <c r="N3524" s="18" t="s">
        <v>26</v>
      </c>
      <c r="O3524" s="13" t="s">
        <v>1036</v>
      </c>
      <c r="P3524" s="5" t="s">
        <v>276</v>
      </c>
      <c r="Q3524" s="5" t="s">
        <v>26</v>
      </c>
      <c r="R3524" s="5" t="s">
        <v>57</v>
      </c>
      <c r="S3524" s="5" t="s">
        <v>276</v>
      </c>
      <c r="T3524" s="5" t="s">
        <v>26</v>
      </c>
      <c r="U3524" s="5" t="s">
        <v>26</v>
      </c>
    </row>
    <row r="3525" hidden="1">
      <c r="A3525" s="15" t="str">
        <f t="shared" si="599"/>
        <v>W40:8b</v>
      </c>
      <c r="B3525" s="15" t="s">
        <v>1352</v>
      </c>
      <c r="C3525" s="15">
        <v>4.0</v>
      </c>
      <c r="D3525" s="15">
        <v>0.0</v>
      </c>
      <c r="E3525" s="15">
        <v>8.0</v>
      </c>
      <c r="F3525" s="8" t="s">
        <v>7</v>
      </c>
      <c r="G3525" s="8" t="s">
        <v>23</v>
      </c>
      <c r="H3525" t="s">
        <v>93</v>
      </c>
      <c r="I3525" t="s">
        <v>976</v>
      </c>
      <c r="J3525" s="16">
        <v>0.0</v>
      </c>
      <c r="K3525" s="21">
        <v>171.0</v>
      </c>
      <c r="L3525" s="21">
        <v>154.0</v>
      </c>
      <c r="M3525" s="21">
        <v>164.0</v>
      </c>
      <c r="N3525" s="18" t="s">
        <v>26</v>
      </c>
      <c r="O3525" s="13" t="s">
        <v>567</v>
      </c>
      <c r="P3525" s="5" t="s">
        <v>276</v>
      </c>
      <c r="Q3525" s="5" t="s">
        <v>57</v>
      </c>
      <c r="R3525" s="5" t="s">
        <v>37</v>
      </c>
      <c r="S3525" s="5" t="s">
        <v>26</v>
      </c>
      <c r="T3525" s="5" t="s">
        <v>37</v>
      </c>
      <c r="U3525" s="5" t="s">
        <v>37</v>
      </c>
    </row>
    <row r="3526" hidden="1">
      <c r="A3526" s="15" t="str">
        <f t="shared" si="599"/>
        <v>W40:8c</v>
      </c>
      <c r="B3526" s="15" t="s">
        <v>1352</v>
      </c>
      <c r="C3526" s="15">
        <v>4.0</v>
      </c>
      <c r="D3526" s="15">
        <v>0.0</v>
      </c>
      <c r="E3526" s="15">
        <v>8.0</v>
      </c>
      <c r="F3526" s="8" t="s">
        <v>8</v>
      </c>
      <c r="G3526" s="8" t="s">
        <v>23</v>
      </c>
      <c r="H3526" t="s">
        <v>278</v>
      </c>
      <c r="I3526" t="s">
        <v>401</v>
      </c>
      <c r="J3526" s="16">
        <v>0.0</v>
      </c>
      <c r="K3526" s="21">
        <v>169.0</v>
      </c>
      <c r="L3526" s="21">
        <v>-152.0</v>
      </c>
      <c r="M3526" s="21">
        <v>7.0</v>
      </c>
      <c r="N3526" s="18" t="s">
        <v>26</v>
      </c>
      <c r="O3526" s="13" t="s">
        <v>1015</v>
      </c>
      <c r="P3526" s="5" t="s">
        <v>276</v>
      </c>
      <c r="Q3526" s="5" t="s">
        <v>276</v>
      </c>
      <c r="R3526" s="5" t="s">
        <v>276</v>
      </c>
      <c r="S3526" s="5" t="s">
        <v>276</v>
      </c>
      <c r="T3526" s="5" t="s">
        <v>26</v>
      </c>
      <c r="U3526" s="5" t="s">
        <v>26</v>
      </c>
    </row>
    <row r="3527" hidden="1">
      <c r="A3527" s="15" t="str">
        <f t="shared" si="599"/>
        <v>W40:8d</v>
      </c>
      <c r="B3527" s="15" t="s">
        <v>1352</v>
      </c>
      <c r="C3527" s="15">
        <v>4.0</v>
      </c>
      <c r="D3527" s="15">
        <v>0.0</v>
      </c>
      <c r="E3527" s="15">
        <v>8.0</v>
      </c>
      <c r="F3527" s="8" t="s">
        <v>9</v>
      </c>
      <c r="G3527" s="8" t="s">
        <v>24</v>
      </c>
      <c r="H3527" t="s">
        <v>89</v>
      </c>
      <c r="I3527" t="s">
        <v>772</v>
      </c>
      <c r="J3527" s="16">
        <v>1.0</v>
      </c>
      <c r="K3527" s="21">
        <v>22.0</v>
      </c>
      <c r="L3527" s="21">
        <v>14.0</v>
      </c>
      <c r="M3527" s="21">
        <v>17.0</v>
      </c>
      <c r="N3527" s="18">
        <v>0.16</v>
      </c>
      <c r="O3527" s="13" t="s">
        <v>441</v>
      </c>
      <c r="P3527" s="5" t="s">
        <v>57</v>
      </c>
      <c r="Q3527" s="5" t="s">
        <v>311</v>
      </c>
      <c r="R3527" s="5" t="s">
        <v>57</v>
      </c>
      <c r="S3527" s="5" t="s">
        <v>57</v>
      </c>
      <c r="T3527" s="5" t="s">
        <v>311</v>
      </c>
      <c r="U3527" s="5" t="s">
        <v>47</v>
      </c>
    </row>
    <row r="3528" hidden="1">
      <c r="A3528" s="15" t="str">
        <f t="shared" si="599"/>
        <v>W40:8e</v>
      </c>
      <c r="B3528" s="15" t="s">
        <v>1352</v>
      </c>
      <c r="C3528" s="15">
        <v>4.0</v>
      </c>
      <c r="D3528" s="15">
        <v>0.0</v>
      </c>
      <c r="E3528" s="15">
        <v>8.0</v>
      </c>
      <c r="F3528" s="8" t="s">
        <v>10</v>
      </c>
      <c r="G3528" s="8" t="s">
        <v>22</v>
      </c>
      <c r="H3528" t="s">
        <v>92</v>
      </c>
      <c r="I3528" t="s">
        <v>416</v>
      </c>
      <c r="J3528" s="16">
        <v>5.0</v>
      </c>
      <c r="K3528" s="21">
        <v>-13.0</v>
      </c>
      <c r="L3528" s="21">
        <v>-73.0</v>
      </c>
      <c r="M3528" s="21">
        <v>-41.0</v>
      </c>
      <c r="N3528" s="18" t="s">
        <v>26</v>
      </c>
      <c r="O3528" s="13" t="s">
        <v>329</v>
      </c>
      <c r="P3528" s="5" t="s">
        <v>57</v>
      </c>
      <c r="Q3528" s="5" t="s">
        <v>47</v>
      </c>
      <c r="R3528" s="5" t="s">
        <v>57</v>
      </c>
      <c r="S3528" s="5" t="s">
        <v>37</v>
      </c>
      <c r="T3528" s="5" t="s">
        <v>37</v>
      </c>
      <c r="U3528" s="5" t="s">
        <v>26</v>
      </c>
    </row>
    <row r="3529" hidden="1">
      <c r="A3529" s="15" t="str">
        <f>if(OR(G3529="Secondary Relay",G3529="Prime Relay",G3529="Citadel Class Relay"),F3529,join("",if(B3529="East Rim","E",if(B3529="South Rim","S",if(B3529="West Rim","W","N"))),C3529,D3529,":",E3529,if(F3529="S","",F3529)))</f>
        <v>W40:8</v>
      </c>
      <c r="B3529" s="15" t="s">
        <v>1352</v>
      </c>
      <c r="C3529" s="15">
        <v>4.0</v>
      </c>
      <c r="D3529" s="15">
        <v>0.0</v>
      </c>
      <c r="E3529" s="15">
        <v>8.0</v>
      </c>
      <c r="F3529" s="8" t="s">
        <v>302</v>
      </c>
      <c r="G3529" s="8" t="s">
        <v>303</v>
      </c>
      <c r="H3529" t="s">
        <v>278</v>
      </c>
      <c r="I3529" s="42" t="s">
        <v>572</v>
      </c>
      <c r="J3529" s="16"/>
      <c r="K3529" s="21"/>
      <c r="L3529" s="21"/>
      <c r="M3529" s="21"/>
      <c r="N3529" s="18"/>
      <c r="O3529" s="13"/>
      <c r="P3529" s="5" t="s">
        <v>57</v>
      </c>
      <c r="Q3529" s="5" t="s">
        <v>57</v>
      </c>
      <c r="R3529" s="5" t="s">
        <v>57</v>
      </c>
      <c r="S3529" s="5" t="s">
        <v>276</v>
      </c>
      <c r="T3529" s="5" t="s">
        <v>26</v>
      </c>
      <c r="U3529" s="5" t="s">
        <v>26</v>
      </c>
    </row>
    <row r="3530" hidden="1">
      <c r="A3530" s="15" t="str">
        <f t="shared" ref="A3530:A3536" si="600">if(OR(G3530="Secondary Relay",G3530="Prime Relay"),F3530,join("",if(B3530="East Rim","E",if(B3530="South Rim","S",if(B3530="West Rim","W","N"))),C3530,D3530,":",E3530,if(F3530="S","",F3530)))</f>
        <v>W40:9a</v>
      </c>
      <c r="B3530" s="15" t="s">
        <v>1352</v>
      </c>
      <c r="C3530" s="15">
        <v>4.0</v>
      </c>
      <c r="D3530" s="15">
        <v>0.0</v>
      </c>
      <c r="E3530" s="15">
        <v>9.0</v>
      </c>
      <c r="F3530" s="8" t="s">
        <v>6</v>
      </c>
      <c r="G3530" s="8" t="s">
        <v>23</v>
      </c>
      <c r="H3530" t="s">
        <v>288</v>
      </c>
      <c r="I3530" t="s">
        <v>450</v>
      </c>
      <c r="J3530" s="16">
        <v>1.0</v>
      </c>
      <c r="K3530" s="21">
        <v>617.0</v>
      </c>
      <c r="L3530" s="21">
        <v>608.0</v>
      </c>
      <c r="M3530" s="21">
        <v>614.0</v>
      </c>
      <c r="N3530" s="18" t="s">
        <v>26</v>
      </c>
      <c r="O3530" s="13" t="s">
        <v>351</v>
      </c>
      <c r="P3530" s="5" t="s">
        <v>57</v>
      </c>
      <c r="Q3530" s="5" t="s">
        <v>57</v>
      </c>
      <c r="R3530" s="5" t="s">
        <v>276</v>
      </c>
      <c r="S3530" s="5" t="s">
        <v>26</v>
      </c>
      <c r="T3530" s="5" t="s">
        <v>26</v>
      </c>
      <c r="U3530" s="5" t="s">
        <v>26</v>
      </c>
    </row>
    <row r="3531" hidden="1">
      <c r="A3531" s="15" t="str">
        <f t="shared" si="600"/>
        <v>W40:9b</v>
      </c>
      <c r="B3531" s="15" t="s">
        <v>1352</v>
      </c>
      <c r="C3531" s="15">
        <v>4.0</v>
      </c>
      <c r="D3531" s="15">
        <v>0.0</v>
      </c>
      <c r="E3531" s="15">
        <v>9.0</v>
      </c>
      <c r="F3531" s="8" t="s">
        <v>7</v>
      </c>
      <c r="G3531" s="8" t="s">
        <v>23</v>
      </c>
      <c r="H3531" t="s">
        <v>288</v>
      </c>
      <c r="I3531" t="s">
        <v>621</v>
      </c>
      <c r="J3531" s="16">
        <v>1.0</v>
      </c>
      <c r="K3531" s="21">
        <v>417.0</v>
      </c>
      <c r="L3531" s="21">
        <v>359.0</v>
      </c>
      <c r="M3531" s="21">
        <v>390.0</v>
      </c>
      <c r="N3531" s="18" t="s">
        <v>26</v>
      </c>
      <c r="O3531" s="13" t="s">
        <v>336</v>
      </c>
      <c r="P3531" s="5" t="s">
        <v>276</v>
      </c>
      <c r="Q3531" s="5" t="s">
        <v>276</v>
      </c>
      <c r="R3531" s="5" t="s">
        <v>57</v>
      </c>
      <c r="S3531" s="5" t="s">
        <v>47</v>
      </c>
      <c r="T3531" s="5" t="s">
        <v>26</v>
      </c>
      <c r="U3531" s="5" t="s">
        <v>26</v>
      </c>
    </row>
    <row r="3532" hidden="1">
      <c r="A3532" s="15" t="str">
        <f t="shared" si="600"/>
        <v>W40:9c</v>
      </c>
      <c r="B3532" s="15" t="s">
        <v>1352</v>
      </c>
      <c r="C3532" s="15">
        <v>4.0</v>
      </c>
      <c r="D3532" s="15">
        <v>0.0</v>
      </c>
      <c r="E3532" s="15">
        <v>9.0</v>
      </c>
      <c r="F3532" s="8" t="s">
        <v>8</v>
      </c>
      <c r="G3532" s="8" t="s">
        <v>23</v>
      </c>
      <c r="H3532" t="s">
        <v>93</v>
      </c>
      <c r="I3532" t="s">
        <v>1534</v>
      </c>
      <c r="J3532" s="16">
        <v>2.0</v>
      </c>
      <c r="K3532" s="21">
        <v>159.0</v>
      </c>
      <c r="L3532" s="21">
        <v>-140.0</v>
      </c>
      <c r="M3532" s="21">
        <v>12.0</v>
      </c>
      <c r="N3532" s="18" t="s">
        <v>26</v>
      </c>
      <c r="O3532" s="13" t="s">
        <v>284</v>
      </c>
      <c r="P3532" s="5" t="s">
        <v>57</v>
      </c>
      <c r="Q3532" s="5" t="s">
        <v>276</v>
      </c>
      <c r="R3532" s="5" t="s">
        <v>37</v>
      </c>
      <c r="S3532" s="5" t="s">
        <v>37</v>
      </c>
      <c r="T3532" s="5" t="s">
        <v>26</v>
      </c>
      <c r="U3532" s="5" t="s">
        <v>26</v>
      </c>
    </row>
    <row r="3533" hidden="1">
      <c r="A3533" s="15" t="str">
        <f t="shared" si="600"/>
        <v>W40:9d</v>
      </c>
      <c r="B3533" s="15" t="s">
        <v>1352</v>
      </c>
      <c r="C3533" s="15">
        <v>4.0</v>
      </c>
      <c r="D3533" s="15">
        <v>0.0</v>
      </c>
      <c r="E3533" s="15">
        <v>9.0</v>
      </c>
      <c r="F3533" s="8" t="s">
        <v>9</v>
      </c>
      <c r="G3533" s="8" t="s">
        <v>22</v>
      </c>
      <c r="H3533" t="s">
        <v>90</v>
      </c>
      <c r="I3533" t="s">
        <v>672</v>
      </c>
      <c r="J3533" s="16">
        <v>12.0</v>
      </c>
      <c r="K3533" s="21">
        <v>-18.0</v>
      </c>
      <c r="L3533" s="21">
        <v>-43.0</v>
      </c>
      <c r="M3533" s="21">
        <v>-29.0</v>
      </c>
      <c r="N3533" s="18" t="s">
        <v>26</v>
      </c>
      <c r="O3533" s="13" t="s">
        <v>415</v>
      </c>
      <c r="P3533" s="5" t="s">
        <v>57</v>
      </c>
      <c r="Q3533" s="5" t="s">
        <v>276</v>
      </c>
      <c r="R3533" s="5" t="s">
        <v>47</v>
      </c>
      <c r="S3533" s="5" t="s">
        <v>47</v>
      </c>
      <c r="T3533" s="5" t="s">
        <v>26</v>
      </c>
      <c r="U3533" s="5" t="s">
        <v>26</v>
      </c>
    </row>
    <row r="3534" hidden="1">
      <c r="A3534" s="15" t="str">
        <f t="shared" si="600"/>
        <v>W40:9e</v>
      </c>
      <c r="B3534" s="15" t="s">
        <v>1352</v>
      </c>
      <c r="C3534" s="15">
        <v>4.0</v>
      </c>
      <c r="D3534" s="15">
        <v>0.0</v>
      </c>
      <c r="E3534" s="15">
        <v>9.0</v>
      </c>
      <c r="F3534" s="8" t="s">
        <v>10</v>
      </c>
      <c r="G3534" s="8" t="s">
        <v>22</v>
      </c>
      <c r="H3534" t="s">
        <v>92</v>
      </c>
      <c r="I3534" t="s">
        <v>416</v>
      </c>
      <c r="J3534" s="16">
        <v>2.0</v>
      </c>
      <c r="K3534" s="21">
        <v>-77.0</v>
      </c>
      <c r="L3534" s="21">
        <v>-83.0</v>
      </c>
      <c r="M3534" s="21">
        <v>-78.0</v>
      </c>
      <c r="N3534" s="18" t="s">
        <v>26</v>
      </c>
      <c r="O3534" s="13" t="s">
        <v>290</v>
      </c>
      <c r="P3534" s="5" t="s">
        <v>47</v>
      </c>
      <c r="Q3534" s="5" t="s">
        <v>57</v>
      </c>
      <c r="R3534" s="5" t="s">
        <v>57</v>
      </c>
      <c r="S3534" s="5" t="s">
        <v>57</v>
      </c>
      <c r="T3534" s="5" t="s">
        <v>26</v>
      </c>
      <c r="U3534" s="5" t="s">
        <v>276</v>
      </c>
    </row>
    <row r="3535" hidden="1">
      <c r="A3535" s="15" t="str">
        <f t="shared" si="600"/>
        <v>W40:9f</v>
      </c>
      <c r="B3535" s="15" t="s">
        <v>1352</v>
      </c>
      <c r="C3535" s="15">
        <v>4.0</v>
      </c>
      <c r="D3535" s="15">
        <v>0.0</v>
      </c>
      <c r="E3535" s="15">
        <v>9.0</v>
      </c>
      <c r="F3535" s="8" t="s">
        <v>11</v>
      </c>
      <c r="G3535" s="8" t="s">
        <v>22</v>
      </c>
      <c r="H3535" t="s">
        <v>91</v>
      </c>
      <c r="I3535" t="s">
        <v>1358</v>
      </c>
      <c r="J3535" s="16">
        <v>17.0</v>
      </c>
      <c r="K3535" s="21">
        <v>-86.0</v>
      </c>
      <c r="L3535" s="21">
        <v>-133.0</v>
      </c>
      <c r="M3535" s="21">
        <v>-108.0</v>
      </c>
      <c r="N3535" s="18" t="s">
        <v>26</v>
      </c>
      <c r="O3535" s="13" t="s">
        <v>386</v>
      </c>
      <c r="P3535" s="5" t="s">
        <v>311</v>
      </c>
      <c r="Q3535" s="5" t="s">
        <v>57</v>
      </c>
      <c r="R3535" s="5" t="s">
        <v>276</v>
      </c>
      <c r="S3535" s="5" t="s">
        <v>37</v>
      </c>
      <c r="T3535" s="5" t="s">
        <v>26</v>
      </c>
      <c r="U3535" s="5" t="s">
        <v>26</v>
      </c>
    </row>
    <row r="3536" hidden="1">
      <c r="A3536" s="15" t="str">
        <f t="shared" si="600"/>
        <v>W40:9g</v>
      </c>
      <c r="B3536" s="15" t="s">
        <v>1352</v>
      </c>
      <c r="C3536" s="15">
        <v>4.0</v>
      </c>
      <c r="D3536" s="15">
        <v>0.0</v>
      </c>
      <c r="E3536" s="15">
        <v>9.0</v>
      </c>
      <c r="F3536" s="8" t="s">
        <v>12</v>
      </c>
      <c r="G3536" s="8" t="s">
        <v>23</v>
      </c>
      <c r="H3536" t="s">
        <v>92</v>
      </c>
      <c r="I3536" t="s">
        <v>1529</v>
      </c>
      <c r="J3536" s="16">
        <v>0.0</v>
      </c>
      <c r="K3536" s="21">
        <v>-143.0</v>
      </c>
      <c r="L3536" s="21">
        <v>-177.0</v>
      </c>
      <c r="M3536" s="21">
        <v>-161.0</v>
      </c>
      <c r="N3536" s="18" t="s">
        <v>281</v>
      </c>
      <c r="O3536" s="13" t="s">
        <v>323</v>
      </c>
      <c r="P3536" s="5" t="s">
        <v>57</v>
      </c>
      <c r="Q3536" s="5" t="s">
        <v>276</v>
      </c>
      <c r="R3536" s="5" t="s">
        <v>47</v>
      </c>
      <c r="S3536" s="5" t="s">
        <v>57</v>
      </c>
      <c r="T3536" s="5" t="s">
        <v>47</v>
      </c>
      <c r="U3536" s="5" t="s">
        <v>26</v>
      </c>
    </row>
    <row r="3537" hidden="1">
      <c r="A3537" s="15" t="str">
        <f>if(OR(G3537="Secondary Relay",G3537="Prime Relay",G3537="Citadel Class Relay"),F3537,join("",if(B3537="East Rim","E",if(B3537="South Rim","S",if(B3537="West Rim","W","N"))),C3537,D3537,":",E3537,if(F3537="S","",F3537)))</f>
        <v>W40:9</v>
      </c>
      <c r="B3537" s="15" t="s">
        <v>1352</v>
      </c>
      <c r="C3537" s="15">
        <v>4.0</v>
      </c>
      <c r="D3537" s="15">
        <v>0.0</v>
      </c>
      <c r="E3537" s="15">
        <v>9.0</v>
      </c>
      <c r="F3537" s="8" t="s">
        <v>302</v>
      </c>
      <c r="G3537" s="8" t="s">
        <v>303</v>
      </c>
      <c r="H3537" t="s">
        <v>288</v>
      </c>
      <c r="I3537" s="42" t="s">
        <v>1094</v>
      </c>
      <c r="J3537" s="16"/>
      <c r="K3537" s="21"/>
      <c r="L3537" s="21"/>
      <c r="M3537" s="21"/>
      <c r="N3537" s="18"/>
      <c r="O3537" s="13"/>
      <c r="P3537" s="5" t="s">
        <v>57</v>
      </c>
      <c r="Q3537" s="5" t="s">
        <v>276</v>
      </c>
      <c r="R3537" s="5" t="s">
        <v>276</v>
      </c>
      <c r="S3537" s="5" t="s">
        <v>311</v>
      </c>
      <c r="T3537" s="5" t="s">
        <v>276</v>
      </c>
      <c r="U3537" s="5" t="s">
        <v>26</v>
      </c>
    </row>
    <row r="3538" hidden="1">
      <c r="A3538" s="15" t="str">
        <f t="shared" ref="A3538:A3545" si="601">if(OR(G3538="Secondary Relay",G3538="Prime Relay"),F3538,join("",if(B3538="East Rim","E",if(B3538="South Rim","S",if(B3538="West Rim","W","N"))),C3538,D3538,":",E3538,if(F3538="S","",F3538)))</f>
        <v>W40:10a</v>
      </c>
      <c r="B3538" s="15" t="s">
        <v>1352</v>
      </c>
      <c r="C3538" s="15">
        <v>4.0</v>
      </c>
      <c r="D3538" s="15">
        <v>0.0</v>
      </c>
      <c r="E3538" s="15">
        <v>10.0</v>
      </c>
      <c r="F3538" s="8" t="s">
        <v>6</v>
      </c>
      <c r="G3538" s="8" t="s">
        <v>23</v>
      </c>
      <c r="H3538" t="s">
        <v>288</v>
      </c>
      <c r="I3538" t="s">
        <v>312</v>
      </c>
      <c r="J3538" s="16">
        <v>1.0</v>
      </c>
      <c r="K3538" s="21">
        <v>225.0</v>
      </c>
      <c r="L3538" s="21">
        <v>160.0</v>
      </c>
      <c r="M3538" s="21">
        <v>194.0</v>
      </c>
      <c r="N3538" s="18" t="s">
        <v>26</v>
      </c>
      <c r="O3538" s="13" t="s">
        <v>336</v>
      </c>
      <c r="P3538" s="5" t="s">
        <v>276</v>
      </c>
      <c r="Q3538" s="5" t="s">
        <v>57</v>
      </c>
      <c r="R3538" s="5" t="s">
        <v>276</v>
      </c>
      <c r="S3538" s="5" t="s">
        <v>47</v>
      </c>
      <c r="T3538" s="5" t="s">
        <v>57</v>
      </c>
      <c r="U3538" s="5" t="s">
        <v>47</v>
      </c>
    </row>
    <row r="3539" hidden="1">
      <c r="A3539" s="15" t="str">
        <f t="shared" si="601"/>
        <v>W40:10b</v>
      </c>
      <c r="B3539" s="15" t="s">
        <v>1352</v>
      </c>
      <c r="C3539" s="15">
        <v>4.0</v>
      </c>
      <c r="D3539" s="15">
        <v>0.0</v>
      </c>
      <c r="E3539" s="15">
        <v>10.0</v>
      </c>
      <c r="F3539" s="8" t="s">
        <v>7</v>
      </c>
      <c r="G3539" s="8" t="s">
        <v>22</v>
      </c>
      <c r="H3539" t="s">
        <v>93</v>
      </c>
      <c r="I3539" t="s">
        <v>1535</v>
      </c>
      <c r="J3539" s="16">
        <v>3.0</v>
      </c>
      <c r="K3539" s="21">
        <v>-56.0</v>
      </c>
      <c r="L3539" s="21">
        <v>-125.0</v>
      </c>
      <c r="M3539" s="21">
        <v>-90.0</v>
      </c>
      <c r="N3539" s="18" t="s">
        <v>26</v>
      </c>
      <c r="O3539" s="13" t="s">
        <v>275</v>
      </c>
      <c r="P3539" s="5" t="s">
        <v>57</v>
      </c>
      <c r="Q3539" s="5" t="s">
        <v>276</v>
      </c>
      <c r="R3539" s="5" t="s">
        <v>57</v>
      </c>
      <c r="S3539" s="5" t="s">
        <v>26</v>
      </c>
      <c r="T3539" s="5" t="s">
        <v>47</v>
      </c>
      <c r="U3539" s="5" t="s">
        <v>276</v>
      </c>
    </row>
    <row r="3540" hidden="1">
      <c r="A3540" s="15" t="str">
        <f t="shared" si="601"/>
        <v>W40:10c</v>
      </c>
      <c r="B3540" s="15" t="s">
        <v>1352</v>
      </c>
      <c r="C3540" s="15">
        <v>4.0</v>
      </c>
      <c r="D3540" s="15">
        <v>0.0</v>
      </c>
      <c r="E3540" s="15">
        <v>10.0</v>
      </c>
      <c r="F3540" s="8" t="s">
        <v>8</v>
      </c>
      <c r="G3540" s="8" t="s">
        <v>22</v>
      </c>
      <c r="H3540" t="s">
        <v>93</v>
      </c>
      <c r="I3540" t="s">
        <v>536</v>
      </c>
      <c r="J3540" s="16">
        <v>12.0</v>
      </c>
      <c r="K3540" s="21">
        <v>-57.0</v>
      </c>
      <c r="L3540" s="21">
        <v>-72.0</v>
      </c>
      <c r="M3540" s="21">
        <v>-65.0</v>
      </c>
      <c r="N3540" s="18" t="s">
        <v>26</v>
      </c>
      <c r="O3540" s="13" t="s">
        <v>293</v>
      </c>
      <c r="P3540" s="5" t="s">
        <v>57</v>
      </c>
      <c r="Q3540" s="5" t="s">
        <v>57</v>
      </c>
      <c r="R3540" s="5" t="s">
        <v>276</v>
      </c>
      <c r="S3540" s="5" t="s">
        <v>47</v>
      </c>
      <c r="T3540" s="5" t="s">
        <v>37</v>
      </c>
      <c r="U3540" s="5" t="s">
        <v>26</v>
      </c>
    </row>
    <row r="3541" hidden="1">
      <c r="A3541" s="15" t="str">
        <f t="shared" si="601"/>
        <v>W40:10d</v>
      </c>
      <c r="B3541" s="15" t="s">
        <v>1352</v>
      </c>
      <c r="C3541" s="15">
        <v>4.0</v>
      </c>
      <c r="D3541" s="15">
        <v>0.0</v>
      </c>
      <c r="E3541" s="15">
        <v>10.0</v>
      </c>
      <c r="F3541" s="8" t="s">
        <v>9</v>
      </c>
      <c r="G3541" s="8" t="s">
        <v>23</v>
      </c>
      <c r="H3541" t="s">
        <v>92</v>
      </c>
      <c r="I3541" t="s">
        <v>448</v>
      </c>
      <c r="J3541" s="16">
        <v>1.0</v>
      </c>
      <c r="K3541" s="21">
        <v>-69.0</v>
      </c>
      <c r="L3541" s="21">
        <v>-95.0</v>
      </c>
      <c r="M3541" s="21">
        <v>-82.0</v>
      </c>
      <c r="N3541" s="18" t="s">
        <v>281</v>
      </c>
      <c r="O3541" s="13" t="s">
        <v>293</v>
      </c>
      <c r="P3541" s="5" t="s">
        <v>57</v>
      </c>
      <c r="Q3541" s="5" t="s">
        <v>57</v>
      </c>
      <c r="R3541" s="5" t="s">
        <v>57</v>
      </c>
      <c r="S3541" s="5" t="s">
        <v>26</v>
      </c>
      <c r="T3541" s="5" t="s">
        <v>311</v>
      </c>
      <c r="U3541" s="5" t="s">
        <v>57</v>
      </c>
    </row>
    <row r="3542" hidden="1">
      <c r="A3542" s="15" t="str">
        <f t="shared" si="601"/>
        <v>W40:10e</v>
      </c>
      <c r="B3542" s="15" t="s">
        <v>1352</v>
      </c>
      <c r="C3542" s="15">
        <v>4.0</v>
      </c>
      <c r="D3542" s="15">
        <v>0.0</v>
      </c>
      <c r="E3542" s="15">
        <v>10.0</v>
      </c>
      <c r="F3542" s="8" t="s">
        <v>10</v>
      </c>
      <c r="G3542" s="8" t="s">
        <v>22</v>
      </c>
      <c r="H3542" t="s">
        <v>87</v>
      </c>
      <c r="I3542" t="s">
        <v>274</v>
      </c>
      <c r="J3542" s="16">
        <v>3.0</v>
      </c>
      <c r="K3542" s="21">
        <v>-75.0</v>
      </c>
      <c r="L3542" s="21">
        <v>-88.0</v>
      </c>
      <c r="M3542" s="21">
        <v>-81.0</v>
      </c>
      <c r="N3542" s="18" t="s">
        <v>26</v>
      </c>
      <c r="O3542" s="13" t="s">
        <v>415</v>
      </c>
      <c r="P3542" s="5" t="s">
        <v>57</v>
      </c>
      <c r="Q3542" s="5" t="s">
        <v>57</v>
      </c>
      <c r="R3542" s="5" t="s">
        <v>57</v>
      </c>
      <c r="S3542" s="5" t="s">
        <v>26</v>
      </c>
      <c r="T3542" s="5" t="s">
        <v>37</v>
      </c>
      <c r="U3542" s="5" t="s">
        <v>26</v>
      </c>
    </row>
    <row r="3543" hidden="1">
      <c r="A3543" s="15" t="str">
        <f t="shared" si="601"/>
        <v>W40:10f</v>
      </c>
      <c r="B3543" s="15" t="s">
        <v>1352</v>
      </c>
      <c r="C3543" s="15">
        <v>4.0</v>
      </c>
      <c r="D3543" s="15">
        <v>0.0</v>
      </c>
      <c r="E3543" s="15">
        <v>10.0</v>
      </c>
      <c r="F3543" s="8" t="s">
        <v>11</v>
      </c>
      <c r="G3543" s="8" t="s">
        <v>22</v>
      </c>
      <c r="H3543" t="s">
        <v>93</v>
      </c>
      <c r="I3543" t="s">
        <v>1536</v>
      </c>
      <c r="J3543" s="16">
        <v>6.0</v>
      </c>
      <c r="K3543" s="21">
        <v>-87.0</v>
      </c>
      <c r="L3543" s="21">
        <v>-90.0</v>
      </c>
      <c r="M3543" s="21">
        <v>-87.0</v>
      </c>
      <c r="N3543" s="18" t="s">
        <v>26</v>
      </c>
      <c r="O3543" s="13" t="s">
        <v>287</v>
      </c>
      <c r="P3543" s="5" t="s">
        <v>37</v>
      </c>
      <c r="Q3543" s="5" t="s">
        <v>276</v>
      </c>
      <c r="R3543" s="5" t="s">
        <v>276</v>
      </c>
      <c r="S3543" s="5" t="s">
        <v>26</v>
      </c>
      <c r="T3543" s="5" t="s">
        <v>26</v>
      </c>
      <c r="U3543" s="5" t="s">
        <v>57</v>
      </c>
    </row>
    <row r="3544" hidden="1">
      <c r="A3544" s="15" t="str">
        <f t="shared" si="601"/>
        <v>W40:10g</v>
      </c>
      <c r="B3544" s="15" t="s">
        <v>1352</v>
      </c>
      <c r="C3544" s="15">
        <v>4.0</v>
      </c>
      <c r="D3544" s="15">
        <v>0.0</v>
      </c>
      <c r="E3544" s="15">
        <v>10.0</v>
      </c>
      <c r="F3544" s="8" t="s">
        <v>12</v>
      </c>
      <c r="G3544" s="8" t="s">
        <v>23</v>
      </c>
      <c r="H3544" t="s">
        <v>92</v>
      </c>
      <c r="I3544" t="s">
        <v>1117</v>
      </c>
      <c r="J3544" s="16">
        <v>0.0</v>
      </c>
      <c r="K3544" s="21">
        <v>-96.0</v>
      </c>
      <c r="L3544" s="21">
        <v>-107.0</v>
      </c>
      <c r="M3544" s="21">
        <v>-103.0</v>
      </c>
      <c r="N3544" s="18" t="s">
        <v>281</v>
      </c>
      <c r="O3544" s="13" t="s">
        <v>567</v>
      </c>
      <c r="P3544" s="5" t="s">
        <v>57</v>
      </c>
      <c r="Q3544" s="5" t="s">
        <v>57</v>
      </c>
      <c r="R3544" s="5" t="s">
        <v>57</v>
      </c>
      <c r="S3544" s="5" t="s">
        <v>57</v>
      </c>
      <c r="T3544" s="5" t="s">
        <v>26</v>
      </c>
      <c r="U3544" s="5" t="s">
        <v>26</v>
      </c>
    </row>
    <row r="3545" hidden="1">
      <c r="A3545" s="15" t="str">
        <f t="shared" si="601"/>
        <v>W40:10h</v>
      </c>
      <c r="B3545" s="15" t="s">
        <v>1352</v>
      </c>
      <c r="C3545" s="15">
        <v>4.0</v>
      </c>
      <c r="D3545" s="15">
        <v>0.0</v>
      </c>
      <c r="E3545" s="15">
        <v>10.0</v>
      </c>
      <c r="F3545" s="8" t="s">
        <v>13</v>
      </c>
      <c r="G3545" s="8" t="s">
        <v>22</v>
      </c>
      <c r="H3545" t="s">
        <v>92</v>
      </c>
      <c r="I3545" t="s">
        <v>416</v>
      </c>
      <c r="J3545" s="16">
        <v>5.0</v>
      </c>
      <c r="K3545" s="21">
        <v>-135.0</v>
      </c>
      <c r="L3545" s="21">
        <v>-198.0</v>
      </c>
      <c r="M3545" s="21">
        <v>-169.0</v>
      </c>
      <c r="N3545" s="18" t="s">
        <v>26</v>
      </c>
      <c r="O3545" s="13" t="s">
        <v>287</v>
      </c>
      <c r="P3545" s="5" t="s">
        <v>57</v>
      </c>
      <c r="Q3545" s="5" t="s">
        <v>37</v>
      </c>
      <c r="R3545" s="5" t="s">
        <v>57</v>
      </c>
      <c r="S3545" s="5" t="s">
        <v>37</v>
      </c>
      <c r="T3545" s="5" t="s">
        <v>37</v>
      </c>
      <c r="U3545" s="5" t="s">
        <v>37</v>
      </c>
    </row>
    <row r="3546" hidden="1">
      <c r="A3546" s="15" t="str">
        <f>if(OR(G3546="Secondary Relay",G3546="Prime Relay",G3546="Citadel Class Relay"),F3546,join("",if(B3546="East Rim","E",if(B3546="South Rim","S",if(B3546="West Rim","W","N"))),C3546,D3546,":",E3546,if(F3546="S","",F3546)))</f>
        <v>W40:10</v>
      </c>
      <c r="B3546" s="15" t="s">
        <v>1352</v>
      </c>
      <c r="C3546" s="15">
        <v>4.0</v>
      </c>
      <c r="D3546" s="15">
        <v>0.0</v>
      </c>
      <c r="E3546" s="15">
        <v>10.0</v>
      </c>
      <c r="F3546" s="8" t="s">
        <v>302</v>
      </c>
      <c r="G3546" s="8" t="s">
        <v>303</v>
      </c>
      <c r="H3546" t="s">
        <v>443</v>
      </c>
      <c r="I3546" s="42" t="s">
        <v>1181</v>
      </c>
      <c r="J3546" s="16"/>
      <c r="K3546" s="21"/>
      <c r="L3546" s="21"/>
      <c r="M3546" s="21"/>
      <c r="N3546" s="18"/>
      <c r="O3546" s="13"/>
      <c r="P3546" s="5" t="s">
        <v>57</v>
      </c>
      <c r="Q3546" s="5" t="s">
        <v>57</v>
      </c>
      <c r="R3546" s="5" t="s">
        <v>37</v>
      </c>
      <c r="S3546" s="5" t="s">
        <v>26</v>
      </c>
      <c r="T3546" s="5" t="s">
        <v>37</v>
      </c>
      <c r="U3546" s="5" t="s">
        <v>26</v>
      </c>
    </row>
    <row r="3547" hidden="1">
      <c r="A3547" s="15" t="str">
        <f t="shared" ref="A3547:A3551" si="602">if(OR(G3547="Secondary Relay",G3547="Prime Relay"),F3547,join("",if(B3547="East Rim","E",if(B3547="South Rim","S",if(B3547="West Rim","W","N"))),C3547,D3547,":",E3547,if(F3547="S","",F3547)))</f>
        <v>W40:11a</v>
      </c>
      <c r="B3547" s="15" t="s">
        <v>1352</v>
      </c>
      <c r="C3547" s="15">
        <v>4.0</v>
      </c>
      <c r="D3547" s="15">
        <v>0.0</v>
      </c>
      <c r="E3547" s="15">
        <v>11.0</v>
      </c>
      <c r="F3547" s="8" t="s">
        <v>6</v>
      </c>
      <c r="G3547" s="8" t="s">
        <v>23</v>
      </c>
      <c r="H3547" t="s">
        <v>288</v>
      </c>
      <c r="I3547" t="s">
        <v>578</v>
      </c>
      <c r="J3547" s="16">
        <v>0.0</v>
      </c>
      <c r="K3547" s="21">
        <v>251.0</v>
      </c>
      <c r="L3547" s="21">
        <v>180.0</v>
      </c>
      <c r="M3547" s="21">
        <v>218.0</v>
      </c>
      <c r="N3547" s="18" t="s">
        <v>26</v>
      </c>
      <c r="O3547" s="13" t="s">
        <v>1537</v>
      </c>
      <c r="P3547" s="5" t="s">
        <v>57</v>
      </c>
      <c r="Q3547" s="5" t="s">
        <v>276</v>
      </c>
      <c r="R3547" s="5" t="s">
        <v>276</v>
      </c>
      <c r="S3547" s="5" t="s">
        <v>47</v>
      </c>
      <c r="T3547" s="5" t="s">
        <v>37</v>
      </c>
      <c r="U3547" s="5" t="s">
        <v>26</v>
      </c>
    </row>
    <row r="3548" hidden="1">
      <c r="A3548" s="15" t="str">
        <f t="shared" si="602"/>
        <v>W40:11b</v>
      </c>
      <c r="B3548" s="15" t="s">
        <v>1352</v>
      </c>
      <c r="C3548" s="15">
        <v>4.0</v>
      </c>
      <c r="D3548" s="15">
        <v>0.0</v>
      </c>
      <c r="E3548" s="15">
        <v>11.0</v>
      </c>
      <c r="F3548" s="8" t="s">
        <v>7</v>
      </c>
      <c r="G3548" s="8" t="s">
        <v>23</v>
      </c>
      <c r="H3548" t="s">
        <v>291</v>
      </c>
      <c r="I3548" t="s">
        <v>371</v>
      </c>
      <c r="J3548" s="16">
        <v>1.0</v>
      </c>
      <c r="K3548" s="21">
        <v>218.0</v>
      </c>
      <c r="L3548" s="21">
        <v>-231.0</v>
      </c>
      <c r="M3548" s="21">
        <v>-5.0</v>
      </c>
      <c r="N3548" s="18" t="s">
        <v>26</v>
      </c>
      <c r="O3548" s="13" t="s">
        <v>313</v>
      </c>
      <c r="P3548" s="5" t="s">
        <v>276</v>
      </c>
      <c r="Q3548" s="5" t="s">
        <v>57</v>
      </c>
      <c r="R3548" s="5" t="s">
        <v>57</v>
      </c>
      <c r="S3548" s="5" t="s">
        <v>26</v>
      </c>
      <c r="T3548" s="5" t="s">
        <v>311</v>
      </c>
      <c r="U3548" s="5" t="s">
        <v>47</v>
      </c>
    </row>
    <row r="3549" hidden="1">
      <c r="A3549" s="15" t="str">
        <f t="shared" si="602"/>
        <v>W40:11c</v>
      </c>
      <c r="B3549" s="15" t="s">
        <v>1352</v>
      </c>
      <c r="C3549" s="15">
        <v>4.0</v>
      </c>
      <c r="D3549" s="15">
        <v>0.0</v>
      </c>
      <c r="E3549" s="15">
        <v>11.0</v>
      </c>
      <c r="F3549" s="8" t="s">
        <v>8</v>
      </c>
      <c r="G3549" s="8" t="s">
        <v>22</v>
      </c>
      <c r="H3549" t="s">
        <v>87</v>
      </c>
      <c r="I3549" t="s">
        <v>442</v>
      </c>
      <c r="J3549" s="16">
        <v>0.0</v>
      </c>
      <c r="K3549" s="21">
        <v>0.0</v>
      </c>
      <c r="L3549" s="21">
        <v>-6.0</v>
      </c>
      <c r="M3549" s="21">
        <v>-5.0</v>
      </c>
      <c r="N3549" s="18" t="s">
        <v>26</v>
      </c>
      <c r="O3549" s="13" t="s">
        <v>415</v>
      </c>
      <c r="P3549" s="5" t="s">
        <v>47</v>
      </c>
      <c r="Q3549" s="5" t="s">
        <v>276</v>
      </c>
      <c r="R3549" s="5" t="s">
        <v>47</v>
      </c>
      <c r="S3549" s="5" t="s">
        <v>26</v>
      </c>
      <c r="T3549" s="5" t="s">
        <v>26</v>
      </c>
      <c r="U3549" s="5" t="s">
        <v>26</v>
      </c>
    </row>
    <row r="3550" hidden="1">
      <c r="A3550" s="15" t="str">
        <f t="shared" si="602"/>
        <v>W40:11d</v>
      </c>
      <c r="B3550" s="15" t="s">
        <v>1352</v>
      </c>
      <c r="C3550" s="15">
        <v>4.0</v>
      </c>
      <c r="D3550" s="15">
        <v>0.0</v>
      </c>
      <c r="E3550" s="15">
        <v>11.0</v>
      </c>
      <c r="F3550" s="8" t="s">
        <v>9</v>
      </c>
      <c r="G3550" s="8" t="s">
        <v>23</v>
      </c>
      <c r="H3550" t="s">
        <v>87</v>
      </c>
      <c r="I3550" t="s">
        <v>324</v>
      </c>
      <c r="J3550" s="16">
        <v>0.0</v>
      </c>
      <c r="K3550" s="21">
        <v>0.0</v>
      </c>
      <c r="L3550" s="21">
        <v>-35.0</v>
      </c>
      <c r="M3550" s="21">
        <v>-17.0</v>
      </c>
      <c r="N3550" s="18">
        <v>0.58</v>
      </c>
      <c r="O3550" s="13" t="s">
        <v>384</v>
      </c>
      <c r="P3550" s="5" t="s">
        <v>37</v>
      </c>
      <c r="Q3550" s="5" t="s">
        <v>26</v>
      </c>
      <c r="R3550" s="5" t="s">
        <v>276</v>
      </c>
      <c r="S3550" s="5" t="s">
        <v>26</v>
      </c>
      <c r="T3550" s="5" t="s">
        <v>26</v>
      </c>
      <c r="U3550" s="5" t="s">
        <v>26</v>
      </c>
    </row>
    <row r="3551" hidden="1">
      <c r="A3551" s="15" t="str">
        <f t="shared" si="602"/>
        <v>W40:11e</v>
      </c>
      <c r="B3551" s="15" t="s">
        <v>1352</v>
      </c>
      <c r="C3551" s="15">
        <v>4.0</v>
      </c>
      <c r="D3551" s="15">
        <v>0.0</v>
      </c>
      <c r="E3551" s="15">
        <v>11.0</v>
      </c>
      <c r="F3551" s="8" t="s">
        <v>10</v>
      </c>
      <c r="G3551" s="8" t="s">
        <v>22</v>
      </c>
      <c r="H3551" t="s">
        <v>91</v>
      </c>
      <c r="I3551" t="s">
        <v>1397</v>
      </c>
      <c r="J3551" s="16">
        <v>5.0</v>
      </c>
      <c r="K3551" s="21">
        <v>-245.0</v>
      </c>
      <c r="L3551" s="21">
        <v>-246.0</v>
      </c>
      <c r="M3551" s="21">
        <v>-248.0</v>
      </c>
      <c r="N3551" s="18" t="s">
        <v>26</v>
      </c>
      <c r="O3551" s="13" t="s">
        <v>354</v>
      </c>
      <c r="P3551" s="5" t="s">
        <v>47</v>
      </c>
      <c r="Q3551" s="5" t="s">
        <v>311</v>
      </c>
      <c r="R3551" s="5" t="s">
        <v>276</v>
      </c>
      <c r="S3551" s="5" t="s">
        <v>26</v>
      </c>
      <c r="T3551" s="5" t="s">
        <v>26</v>
      </c>
      <c r="U3551" s="5" t="s">
        <v>26</v>
      </c>
    </row>
    <row r="3552" hidden="1">
      <c r="A3552" s="15" t="str">
        <f>if(OR(G3552="Secondary Relay",G3552="Prime Relay",G3552="Citadel Class Relay"),F3552,join("",if(B3552="East Rim","E",if(B3552="South Rim","S",if(B3552="West Rim","W","N"))),C3552,D3552,":",E3552,if(F3552="S","",F3552)))</f>
        <v>W40:11</v>
      </c>
      <c r="B3552" s="15" t="s">
        <v>1352</v>
      </c>
      <c r="C3552" s="15">
        <v>4.0</v>
      </c>
      <c r="D3552" s="15">
        <v>0.0</v>
      </c>
      <c r="E3552" s="15">
        <v>11.0</v>
      </c>
      <c r="F3552" s="8" t="s">
        <v>302</v>
      </c>
      <c r="G3552" s="8" t="s">
        <v>303</v>
      </c>
      <c r="H3552" t="s">
        <v>278</v>
      </c>
      <c r="I3552" s="42" t="s">
        <v>753</v>
      </c>
      <c r="J3552" s="16"/>
      <c r="K3552" s="21"/>
      <c r="L3552" s="21"/>
      <c r="M3552" s="21"/>
      <c r="N3552" s="18"/>
      <c r="O3552" s="13"/>
      <c r="P3552" s="5" t="s">
        <v>47</v>
      </c>
      <c r="Q3552" s="5" t="s">
        <v>276</v>
      </c>
      <c r="R3552" s="5" t="s">
        <v>276</v>
      </c>
      <c r="S3552" s="5" t="s">
        <v>47</v>
      </c>
      <c r="T3552" s="5" t="s">
        <v>26</v>
      </c>
      <c r="U3552" s="5" t="s">
        <v>26</v>
      </c>
    </row>
    <row r="3553" hidden="1">
      <c r="A3553" s="15" t="str">
        <f t="shared" ref="A3553:A3559" si="603">if(OR(G3553="Secondary Relay",G3553="Prime Relay"),F3553,join("",if(B3553="East Rim","E",if(B3553="South Rim","S",if(B3553="West Rim","W","N"))),C3553,D3553,":",E3553,if(F3553="S","",F3553)))</f>
        <v>W41:0a</v>
      </c>
      <c r="B3553" s="15" t="s">
        <v>1352</v>
      </c>
      <c r="C3553" s="15">
        <v>4.0</v>
      </c>
      <c r="D3553" s="15">
        <v>1.0</v>
      </c>
      <c r="E3553" s="15">
        <v>0.0</v>
      </c>
      <c r="F3553" s="8" t="s">
        <v>6</v>
      </c>
      <c r="G3553" s="8" t="s">
        <v>23</v>
      </c>
      <c r="H3553" t="s">
        <v>291</v>
      </c>
      <c r="I3553" t="s">
        <v>425</v>
      </c>
      <c r="J3553" s="16">
        <v>1.0</v>
      </c>
      <c r="K3553" s="21">
        <v>703.0</v>
      </c>
      <c r="L3553" s="21">
        <v>645.0</v>
      </c>
      <c r="M3553" s="21">
        <v>674.0</v>
      </c>
      <c r="N3553" s="18" t="s">
        <v>26</v>
      </c>
      <c r="O3553" s="13" t="s">
        <v>1538</v>
      </c>
      <c r="P3553" s="5" t="s">
        <v>311</v>
      </c>
      <c r="Q3553" s="5" t="s">
        <v>276</v>
      </c>
      <c r="R3553" s="5" t="s">
        <v>57</v>
      </c>
      <c r="S3553" s="5" t="s">
        <v>57</v>
      </c>
      <c r="T3553" s="5" t="s">
        <v>26</v>
      </c>
      <c r="U3553" s="5" t="s">
        <v>26</v>
      </c>
    </row>
    <row r="3554" hidden="1">
      <c r="A3554" s="15" t="str">
        <f t="shared" si="603"/>
        <v>W41:0b</v>
      </c>
      <c r="B3554" s="15" t="s">
        <v>1352</v>
      </c>
      <c r="C3554" s="15">
        <v>4.0</v>
      </c>
      <c r="D3554" s="15">
        <v>1.0</v>
      </c>
      <c r="E3554" s="15">
        <v>0.0</v>
      </c>
      <c r="F3554" s="8" t="s">
        <v>7</v>
      </c>
      <c r="G3554" s="8" t="s">
        <v>23</v>
      </c>
      <c r="H3554" t="s">
        <v>88</v>
      </c>
      <c r="I3554" t="s">
        <v>1232</v>
      </c>
      <c r="J3554" s="16">
        <v>0.0</v>
      </c>
      <c r="K3554" s="21">
        <v>432.0</v>
      </c>
      <c r="L3554" s="21">
        <v>325.0</v>
      </c>
      <c r="M3554" s="21">
        <v>379.0</v>
      </c>
      <c r="N3554" s="18" t="s">
        <v>26</v>
      </c>
      <c r="O3554" s="13" t="s">
        <v>290</v>
      </c>
      <c r="P3554" s="5" t="s">
        <v>57</v>
      </c>
      <c r="Q3554" s="5" t="s">
        <v>276</v>
      </c>
      <c r="R3554" s="5" t="s">
        <v>276</v>
      </c>
      <c r="S3554" s="5" t="s">
        <v>47</v>
      </c>
      <c r="T3554" s="5" t="s">
        <v>47</v>
      </c>
      <c r="U3554" s="5" t="s">
        <v>37</v>
      </c>
    </row>
    <row r="3555" hidden="1">
      <c r="A3555" s="15" t="str">
        <f t="shared" si="603"/>
        <v>W41:0c</v>
      </c>
      <c r="B3555" s="15" t="s">
        <v>1352</v>
      </c>
      <c r="C3555" s="15">
        <v>4.0</v>
      </c>
      <c r="D3555" s="15">
        <v>1.0</v>
      </c>
      <c r="E3555" s="15">
        <v>0.0</v>
      </c>
      <c r="F3555" s="8" t="s">
        <v>8</v>
      </c>
      <c r="G3555" s="8" t="s">
        <v>23</v>
      </c>
      <c r="H3555" t="s">
        <v>278</v>
      </c>
      <c r="I3555" t="s">
        <v>634</v>
      </c>
      <c r="J3555" s="16">
        <v>1.0</v>
      </c>
      <c r="K3555" s="21">
        <v>132.0</v>
      </c>
      <c r="L3555" s="21">
        <v>-120.0</v>
      </c>
      <c r="M3555" s="21">
        <v>6.0</v>
      </c>
      <c r="N3555" s="18" t="s">
        <v>26</v>
      </c>
      <c r="O3555" s="13" t="s">
        <v>1539</v>
      </c>
      <c r="P3555" s="5" t="s">
        <v>57</v>
      </c>
      <c r="Q3555" s="5" t="s">
        <v>57</v>
      </c>
      <c r="R3555" s="5" t="s">
        <v>47</v>
      </c>
      <c r="S3555" s="5" t="s">
        <v>47</v>
      </c>
      <c r="T3555" s="5" t="s">
        <v>37</v>
      </c>
      <c r="U3555" s="5" t="s">
        <v>26</v>
      </c>
    </row>
    <row r="3556" hidden="1">
      <c r="A3556" s="15" t="str">
        <f t="shared" si="603"/>
        <v>W41:0d</v>
      </c>
      <c r="B3556" s="15" t="s">
        <v>1352</v>
      </c>
      <c r="C3556" s="15">
        <v>4.0</v>
      </c>
      <c r="D3556" s="15">
        <v>1.0</v>
      </c>
      <c r="E3556" s="15">
        <v>0.0</v>
      </c>
      <c r="F3556" s="8" t="s">
        <v>9</v>
      </c>
      <c r="G3556" s="8" t="s">
        <v>24</v>
      </c>
      <c r="H3556" t="s">
        <v>317</v>
      </c>
      <c r="I3556" t="s">
        <v>792</v>
      </c>
      <c r="J3556" s="16">
        <v>2.0</v>
      </c>
      <c r="K3556" s="21">
        <v>16.0</v>
      </c>
      <c r="L3556" s="21">
        <v>0.0</v>
      </c>
      <c r="M3556" s="21">
        <v>6.0</v>
      </c>
      <c r="N3556" s="18">
        <v>0.48</v>
      </c>
      <c r="O3556" s="13" t="s">
        <v>297</v>
      </c>
      <c r="P3556" s="5" t="s">
        <v>57</v>
      </c>
      <c r="Q3556" s="5" t="s">
        <v>37</v>
      </c>
      <c r="R3556" s="5" t="s">
        <v>47</v>
      </c>
      <c r="S3556" s="5" t="s">
        <v>26</v>
      </c>
      <c r="T3556" s="5" t="s">
        <v>37</v>
      </c>
      <c r="U3556" s="5" t="s">
        <v>57</v>
      </c>
    </row>
    <row r="3557" hidden="1">
      <c r="A3557" s="15" t="str">
        <f t="shared" si="603"/>
        <v>W41:0e</v>
      </c>
      <c r="B3557" s="15" t="s">
        <v>1352</v>
      </c>
      <c r="C3557" s="15">
        <v>4.0</v>
      </c>
      <c r="D3557" s="15">
        <v>1.0</v>
      </c>
      <c r="E3557" s="15">
        <v>0.0</v>
      </c>
      <c r="F3557" s="8" t="s">
        <v>10</v>
      </c>
      <c r="G3557" s="8" t="s">
        <v>23</v>
      </c>
      <c r="H3557" t="s">
        <v>278</v>
      </c>
      <c r="I3557" t="s">
        <v>401</v>
      </c>
      <c r="J3557" s="16">
        <v>1.0</v>
      </c>
      <c r="K3557" s="21">
        <v>-7.0</v>
      </c>
      <c r="L3557" s="21">
        <v>-16.0</v>
      </c>
      <c r="M3557" s="21">
        <v>-12.0</v>
      </c>
      <c r="N3557" s="18" t="s">
        <v>26</v>
      </c>
      <c r="O3557" s="13" t="s">
        <v>313</v>
      </c>
      <c r="P3557" s="5" t="s">
        <v>37</v>
      </c>
      <c r="Q3557" s="5" t="s">
        <v>276</v>
      </c>
      <c r="R3557" s="5" t="s">
        <v>57</v>
      </c>
      <c r="S3557" s="5" t="s">
        <v>37</v>
      </c>
      <c r="T3557" s="5" t="s">
        <v>26</v>
      </c>
      <c r="U3557" s="5" t="s">
        <v>26</v>
      </c>
    </row>
    <row r="3558" hidden="1">
      <c r="A3558" s="15" t="str">
        <f t="shared" si="603"/>
        <v>W41:0f</v>
      </c>
      <c r="B3558" s="15" t="s">
        <v>1352</v>
      </c>
      <c r="C3558" s="15">
        <v>4.0</v>
      </c>
      <c r="D3558" s="15">
        <v>1.0</v>
      </c>
      <c r="E3558" s="15">
        <v>0.0</v>
      </c>
      <c r="F3558" s="8" t="s">
        <v>11</v>
      </c>
      <c r="G3558" s="8" t="s">
        <v>22</v>
      </c>
      <c r="H3558" t="s">
        <v>93</v>
      </c>
      <c r="I3558" t="s">
        <v>1495</v>
      </c>
      <c r="J3558" s="16">
        <v>8.0</v>
      </c>
      <c r="K3558" s="21">
        <v>-154.0</v>
      </c>
      <c r="L3558" s="21">
        <v>-190.0</v>
      </c>
      <c r="M3558" s="21">
        <v>-174.0</v>
      </c>
      <c r="N3558" s="18" t="s">
        <v>26</v>
      </c>
      <c r="O3558" s="13" t="s">
        <v>287</v>
      </c>
      <c r="P3558" s="5" t="s">
        <v>57</v>
      </c>
      <c r="Q3558" s="5" t="s">
        <v>276</v>
      </c>
      <c r="R3558" s="5" t="s">
        <v>47</v>
      </c>
      <c r="S3558" s="5" t="s">
        <v>57</v>
      </c>
      <c r="T3558" s="5" t="s">
        <v>26</v>
      </c>
      <c r="U3558" s="5" t="s">
        <v>26</v>
      </c>
    </row>
    <row r="3559" hidden="1">
      <c r="A3559" s="15" t="str">
        <f t="shared" si="603"/>
        <v>W41:0g</v>
      </c>
      <c r="B3559" s="15" t="s">
        <v>1352</v>
      </c>
      <c r="C3559" s="15">
        <v>4.0</v>
      </c>
      <c r="D3559" s="15">
        <v>1.0</v>
      </c>
      <c r="E3559" s="15">
        <v>0.0</v>
      </c>
      <c r="F3559" s="8" t="s">
        <v>12</v>
      </c>
      <c r="G3559" s="8" t="s">
        <v>23</v>
      </c>
      <c r="H3559" t="s">
        <v>92</v>
      </c>
      <c r="I3559" t="s">
        <v>309</v>
      </c>
      <c r="J3559" s="16">
        <v>0.0</v>
      </c>
      <c r="K3559" s="21">
        <v>-204.0</v>
      </c>
      <c r="L3559" s="21">
        <v>-255.0</v>
      </c>
      <c r="M3559" s="21">
        <v>-229.0</v>
      </c>
      <c r="N3559" s="18" t="s">
        <v>281</v>
      </c>
      <c r="O3559" s="13" t="s">
        <v>323</v>
      </c>
      <c r="P3559" s="5" t="s">
        <v>47</v>
      </c>
      <c r="Q3559" s="5" t="s">
        <v>276</v>
      </c>
      <c r="R3559" s="5" t="s">
        <v>47</v>
      </c>
      <c r="S3559" s="5" t="s">
        <v>47</v>
      </c>
      <c r="T3559" s="5" t="s">
        <v>26</v>
      </c>
      <c r="U3559" s="5" t="s">
        <v>26</v>
      </c>
    </row>
    <row r="3560" hidden="1">
      <c r="A3560" s="15" t="str">
        <f t="shared" ref="A3560:A3561" si="604">if(OR(G3560="Secondary Relay",G3560="Prime Relay",G3560="Citadel Class Relay"),F3560,join("",if(B3560="East Rim","E",if(B3560="South Rim","S",if(B3560="West Rim","W","N"))),C3560,D3560,":",E3560,if(F3560="S","",F3560)))</f>
        <v>W41:0</v>
      </c>
      <c r="B3560" s="15" t="s">
        <v>1352</v>
      </c>
      <c r="C3560" s="15">
        <v>4.0</v>
      </c>
      <c r="D3560" s="15">
        <v>1.0</v>
      </c>
      <c r="E3560" s="15">
        <v>0.0</v>
      </c>
      <c r="F3560" s="8" t="s">
        <v>302</v>
      </c>
      <c r="G3560" s="8" t="s">
        <v>303</v>
      </c>
      <c r="H3560" t="s">
        <v>443</v>
      </c>
      <c r="I3560" s="42" t="s">
        <v>1540</v>
      </c>
      <c r="J3560" s="16"/>
      <c r="K3560" s="21"/>
      <c r="L3560" s="21"/>
      <c r="M3560" s="21"/>
      <c r="N3560" s="18"/>
      <c r="O3560" s="13"/>
      <c r="P3560" s="5" t="s">
        <v>57</v>
      </c>
      <c r="Q3560" s="5" t="s">
        <v>276</v>
      </c>
      <c r="R3560" s="5" t="s">
        <v>47</v>
      </c>
      <c r="S3560" s="5" t="s">
        <v>47</v>
      </c>
      <c r="T3560" s="5" t="s">
        <v>26</v>
      </c>
      <c r="U3560" s="5" t="s">
        <v>26</v>
      </c>
    </row>
    <row r="3561" hidden="1">
      <c r="A3561" s="15" t="str">
        <f t="shared" si="604"/>
        <v>W41 Secondary Relay</v>
      </c>
      <c r="B3561" s="15" t="s">
        <v>1352</v>
      </c>
      <c r="C3561" s="15">
        <v>4.0</v>
      </c>
      <c r="D3561" s="15">
        <v>1.0</v>
      </c>
      <c r="E3561" s="15">
        <v>0.0</v>
      </c>
      <c r="F3561" s="8" t="s">
        <v>1541</v>
      </c>
      <c r="G3561" s="8" t="s">
        <v>300</v>
      </c>
      <c r="J3561" s="16"/>
      <c r="K3561" s="21"/>
      <c r="L3561" s="21"/>
      <c r="M3561" s="21"/>
      <c r="N3561" s="18"/>
      <c r="O3561" s="13"/>
      <c r="P3561" s="15"/>
      <c r="Q3561" s="15"/>
      <c r="R3561" s="15"/>
      <c r="S3561" s="15"/>
      <c r="T3561" s="15"/>
      <c r="U3561" s="15"/>
    </row>
    <row r="3562" hidden="1">
      <c r="A3562" s="15" t="str">
        <f t="shared" ref="A3562:A3565" si="605">if(OR(G3562="Secondary Relay",G3562="Prime Relay"),F3562,join("",if(B3562="East Rim","E",if(B3562="South Rim","S",if(B3562="West Rim","W","N"))),C3562,D3562,":",E3562,if(F3562="S","",F3562)))</f>
        <v>W41:1a</v>
      </c>
      <c r="B3562" s="15" t="s">
        <v>1352</v>
      </c>
      <c r="C3562" s="15">
        <v>4.0</v>
      </c>
      <c r="D3562" s="15">
        <v>1.0</v>
      </c>
      <c r="E3562" s="15">
        <v>1.0</v>
      </c>
      <c r="F3562" s="8" t="s">
        <v>6</v>
      </c>
      <c r="G3562" s="8" t="s">
        <v>24</v>
      </c>
      <c r="H3562" t="s">
        <v>87</v>
      </c>
      <c r="I3562" t="s">
        <v>335</v>
      </c>
      <c r="J3562" s="16">
        <v>1.0</v>
      </c>
      <c r="K3562" s="21">
        <v>13.0</v>
      </c>
      <c r="L3562" s="21">
        <v>-6.0</v>
      </c>
      <c r="M3562" s="21">
        <v>3.0</v>
      </c>
      <c r="N3562" s="18">
        <v>0.88</v>
      </c>
      <c r="O3562" s="13" t="s">
        <v>284</v>
      </c>
      <c r="P3562" s="5" t="s">
        <v>276</v>
      </c>
      <c r="Q3562" s="5" t="s">
        <v>57</v>
      </c>
      <c r="R3562" s="5" t="s">
        <v>276</v>
      </c>
      <c r="S3562" s="5" t="s">
        <v>57</v>
      </c>
      <c r="T3562" s="5" t="s">
        <v>47</v>
      </c>
      <c r="U3562" s="5" t="s">
        <v>26</v>
      </c>
    </row>
    <row r="3563" hidden="1">
      <c r="A3563" s="15" t="str">
        <f t="shared" si="605"/>
        <v>W41:1b</v>
      </c>
      <c r="B3563" s="15" t="s">
        <v>1352</v>
      </c>
      <c r="C3563" s="15">
        <v>4.0</v>
      </c>
      <c r="D3563" s="15">
        <v>1.0</v>
      </c>
      <c r="E3563" s="15">
        <v>1.0</v>
      </c>
      <c r="F3563" s="8" t="s">
        <v>7</v>
      </c>
      <c r="G3563" s="8" t="s">
        <v>22</v>
      </c>
      <c r="H3563" t="s">
        <v>92</v>
      </c>
      <c r="I3563" t="s">
        <v>355</v>
      </c>
      <c r="J3563" s="16">
        <v>3.0</v>
      </c>
      <c r="K3563" s="21">
        <v>-26.0</v>
      </c>
      <c r="L3563" s="21">
        <v>-74.0</v>
      </c>
      <c r="M3563" s="21">
        <v>-51.0</v>
      </c>
      <c r="N3563" s="18" t="s">
        <v>26</v>
      </c>
      <c r="O3563" s="13" t="s">
        <v>287</v>
      </c>
      <c r="P3563" s="5" t="s">
        <v>57</v>
      </c>
      <c r="Q3563" s="5" t="s">
        <v>311</v>
      </c>
      <c r="R3563" s="5" t="s">
        <v>276</v>
      </c>
      <c r="S3563" s="5" t="s">
        <v>37</v>
      </c>
      <c r="T3563" s="5" t="s">
        <v>26</v>
      </c>
      <c r="U3563" s="5" t="s">
        <v>37</v>
      </c>
    </row>
    <row r="3564" hidden="1">
      <c r="A3564" s="15" t="str">
        <f t="shared" si="605"/>
        <v>W41:1c</v>
      </c>
      <c r="B3564" s="15" t="s">
        <v>1352</v>
      </c>
      <c r="C3564" s="15">
        <v>4.0</v>
      </c>
      <c r="D3564" s="15">
        <v>1.0</v>
      </c>
      <c r="E3564" s="15">
        <v>1.0</v>
      </c>
      <c r="F3564" s="8" t="s">
        <v>8</v>
      </c>
      <c r="G3564" s="8" t="s">
        <v>22</v>
      </c>
      <c r="H3564" t="s">
        <v>92</v>
      </c>
      <c r="I3564" t="s">
        <v>385</v>
      </c>
      <c r="J3564" s="16">
        <v>3.0</v>
      </c>
      <c r="K3564" s="21">
        <v>-45.0</v>
      </c>
      <c r="L3564" s="21">
        <v>-71.0</v>
      </c>
      <c r="M3564" s="21">
        <v>-58.0</v>
      </c>
      <c r="N3564" s="18" t="s">
        <v>26</v>
      </c>
      <c r="O3564" s="13" t="s">
        <v>417</v>
      </c>
      <c r="P3564" s="5" t="s">
        <v>57</v>
      </c>
      <c r="Q3564" s="5" t="s">
        <v>276</v>
      </c>
      <c r="R3564" s="5" t="s">
        <v>37</v>
      </c>
      <c r="S3564" s="5" t="s">
        <v>57</v>
      </c>
      <c r="T3564" s="5" t="s">
        <v>26</v>
      </c>
      <c r="U3564" s="5" t="s">
        <v>26</v>
      </c>
    </row>
    <row r="3565" hidden="1">
      <c r="A3565" s="15" t="str">
        <f t="shared" si="605"/>
        <v>W41:1d</v>
      </c>
      <c r="B3565" s="15" t="s">
        <v>1352</v>
      </c>
      <c r="C3565" s="15">
        <v>4.0</v>
      </c>
      <c r="D3565" s="15">
        <v>1.0</v>
      </c>
      <c r="E3565" s="15">
        <v>1.0</v>
      </c>
      <c r="F3565" s="8" t="s">
        <v>9</v>
      </c>
      <c r="G3565" s="8" t="s">
        <v>22</v>
      </c>
      <c r="H3565" t="s">
        <v>92</v>
      </c>
      <c r="I3565" t="s">
        <v>328</v>
      </c>
      <c r="J3565" s="16">
        <v>0.0</v>
      </c>
      <c r="K3565" s="21">
        <v>-155.0</v>
      </c>
      <c r="L3565" s="21">
        <v>-235.0</v>
      </c>
      <c r="M3565" s="21">
        <v>-194.0</v>
      </c>
      <c r="N3565" s="18" t="s">
        <v>26</v>
      </c>
      <c r="O3565" s="13" t="s">
        <v>287</v>
      </c>
      <c r="P3565" s="5" t="s">
        <v>57</v>
      </c>
      <c r="Q3565" s="5" t="s">
        <v>276</v>
      </c>
      <c r="R3565" s="5" t="s">
        <v>57</v>
      </c>
      <c r="S3565" s="5" t="s">
        <v>47</v>
      </c>
      <c r="T3565" s="5" t="s">
        <v>57</v>
      </c>
      <c r="U3565" s="5" t="s">
        <v>26</v>
      </c>
    </row>
    <row r="3566" hidden="1">
      <c r="A3566" s="15" t="str">
        <f t="shared" ref="A3566:A3567" si="606">if(OR(G3566="Secondary Relay",G3566="Prime Relay",G3566="Citadel Class Relay"),F3566,join("",if(B3566="East Rim","E",if(B3566="South Rim","S",if(B3566="West Rim","W","N"))),C3566,D3566,":",E3566,if(F3566="S","",F3566)))</f>
        <v>W41:1</v>
      </c>
      <c r="B3566" s="15" t="s">
        <v>1352</v>
      </c>
      <c r="C3566" s="15">
        <v>4.0</v>
      </c>
      <c r="D3566" s="15">
        <v>1.0</v>
      </c>
      <c r="E3566" s="15">
        <v>1.0</v>
      </c>
      <c r="F3566" s="8" t="s">
        <v>302</v>
      </c>
      <c r="G3566" s="8" t="s">
        <v>303</v>
      </c>
      <c r="H3566" t="s">
        <v>278</v>
      </c>
      <c r="I3566" s="42" t="s">
        <v>651</v>
      </c>
      <c r="J3566" s="16"/>
      <c r="K3566" s="21"/>
      <c r="L3566" s="21"/>
      <c r="M3566" s="21"/>
      <c r="N3566" s="18"/>
      <c r="O3566" s="13"/>
      <c r="P3566" s="5" t="s">
        <v>57</v>
      </c>
      <c r="Q3566" s="5" t="s">
        <v>276</v>
      </c>
      <c r="R3566" s="5" t="s">
        <v>276</v>
      </c>
      <c r="S3566" s="5" t="s">
        <v>311</v>
      </c>
      <c r="T3566" s="5" t="s">
        <v>26</v>
      </c>
      <c r="U3566" s="5" t="s">
        <v>26</v>
      </c>
    </row>
    <row r="3567" hidden="1">
      <c r="A3567" s="15" t="str">
        <f t="shared" si="606"/>
        <v>W41:2a</v>
      </c>
      <c r="B3567" s="15" t="s">
        <v>1352</v>
      </c>
      <c r="C3567" s="15">
        <v>4.0</v>
      </c>
      <c r="D3567" s="15">
        <v>1.0</v>
      </c>
      <c r="E3567" s="15">
        <v>2.0</v>
      </c>
      <c r="F3567" s="8" t="s">
        <v>6</v>
      </c>
      <c r="G3567" s="8" t="s">
        <v>23</v>
      </c>
      <c r="H3567" t="s">
        <v>88</v>
      </c>
      <c r="I3567" t="s">
        <v>1001</v>
      </c>
      <c r="J3567" s="16">
        <v>2.0</v>
      </c>
      <c r="K3567" s="21">
        <v>382.0</v>
      </c>
      <c r="L3567" s="21">
        <v>287.0</v>
      </c>
      <c r="M3567" s="21">
        <v>337.0</v>
      </c>
      <c r="N3567" s="18" t="s">
        <v>26</v>
      </c>
      <c r="O3567" s="13" t="s">
        <v>389</v>
      </c>
      <c r="P3567" s="5" t="s">
        <v>57</v>
      </c>
      <c r="Q3567" s="5" t="s">
        <v>57</v>
      </c>
      <c r="R3567" s="5" t="s">
        <v>57</v>
      </c>
      <c r="S3567" s="5" t="s">
        <v>276</v>
      </c>
      <c r="T3567" s="5" t="s">
        <v>47</v>
      </c>
      <c r="U3567" s="5" t="s">
        <v>26</v>
      </c>
    </row>
    <row r="3568" hidden="1">
      <c r="A3568" s="15" t="str">
        <f t="shared" ref="A3568:A3575" si="607">if(OR(G3568="Secondary Relay",G3568="Prime Relay"),F3568,join("",if(B3568="East Rim","E",if(B3568="South Rim","S",if(B3568="West Rim","W","N"))),C3568,D3568,":",E3568,if(F3568="S","",F3568)))</f>
        <v>W41:2b</v>
      </c>
      <c r="B3568" s="15" t="s">
        <v>1352</v>
      </c>
      <c r="C3568" s="15">
        <v>4.0</v>
      </c>
      <c r="D3568" s="15">
        <v>1.0</v>
      </c>
      <c r="E3568" s="15">
        <v>2.0</v>
      </c>
      <c r="F3568" s="8" t="s">
        <v>7</v>
      </c>
      <c r="G3568" s="8" t="s">
        <v>24</v>
      </c>
      <c r="H3568" t="s">
        <v>318</v>
      </c>
      <c r="I3568" t="s">
        <v>692</v>
      </c>
      <c r="J3568" s="16">
        <v>1.0</v>
      </c>
      <c r="K3568" s="21">
        <v>21.0</v>
      </c>
      <c r="L3568" s="21">
        <v>20.0</v>
      </c>
      <c r="M3568" s="21">
        <v>19.0</v>
      </c>
      <c r="N3568" s="18">
        <v>0.45</v>
      </c>
      <c r="O3568" s="13" t="s">
        <v>297</v>
      </c>
      <c r="P3568" s="5" t="s">
        <v>57</v>
      </c>
      <c r="Q3568" s="5" t="s">
        <v>276</v>
      </c>
      <c r="R3568" s="5" t="s">
        <v>57</v>
      </c>
      <c r="S3568" s="5" t="s">
        <v>37</v>
      </c>
      <c r="T3568" s="5" t="s">
        <v>47</v>
      </c>
      <c r="U3568" s="5" t="s">
        <v>37</v>
      </c>
    </row>
    <row r="3569" hidden="1">
      <c r="A3569" s="15" t="str">
        <f t="shared" si="607"/>
        <v>W41:2c</v>
      </c>
      <c r="B3569" s="15" t="s">
        <v>1352</v>
      </c>
      <c r="C3569" s="15">
        <v>4.0</v>
      </c>
      <c r="D3569" s="15">
        <v>1.0</v>
      </c>
      <c r="E3569" s="15">
        <v>2.0</v>
      </c>
      <c r="F3569" s="8" t="s">
        <v>8</v>
      </c>
      <c r="G3569" s="8" t="s">
        <v>22</v>
      </c>
      <c r="H3569" t="s">
        <v>89</v>
      </c>
      <c r="I3569" t="s">
        <v>442</v>
      </c>
      <c r="J3569" s="16">
        <v>9.0</v>
      </c>
      <c r="K3569" s="21">
        <v>-73.0</v>
      </c>
      <c r="L3569" s="21">
        <v>-119.0</v>
      </c>
      <c r="M3569" s="21">
        <v>-96.0</v>
      </c>
      <c r="N3569" s="18" t="s">
        <v>26</v>
      </c>
      <c r="O3569" s="13" t="s">
        <v>315</v>
      </c>
      <c r="P3569" s="5" t="s">
        <v>276</v>
      </c>
      <c r="Q3569" s="5" t="s">
        <v>57</v>
      </c>
      <c r="R3569" s="5" t="s">
        <v>57</v>
      </c>
      <c r="S3569" s="5" t="s">
        <v>26</v>
      </c>
      <c r="T3569" s="5" t="s">
        <v>26</v>
      </c>
      <c r="U3569" s="5" t="s">
        <v>26</v>
      </c>
    </row>
    <row r="3570" hidden="1">
      <c r="A3570" s="15" t="str">
        <f t="shared" si="607"/>
        <v>W41:2d</v>
      </c>
      <c r="B3570" s="15" t="s">
        <v>1352</v>
      </c>
      <c r="C3570" s="15">
        <v>4.0</v>
      </c>
      <c r="D3570" s="15">
        <v>1.0</v>
      </c>
      <c r="E3570" s="15">
        <v>2.0</v>
      </c>
      <c r="F3570" s="8" t="s">
        <v>9</v>
      </c>
      <c r="G3570" s="15" t="s">
        <v>22</v>
      </c>
      <c r="H3570" t="s">
        <v>91</v>
      </c>
      <c r="I3570" t="s">
        <v>1542</v>
      </c>
      <c r="J3570" s="16">
        <v>24.0</v>
      </c>
      <c r="K3570" s="21">
        <v>-120.0</v>
      </c>
      <c r="L3570" s="21">
        <v>-147.0</v>
      </c>
      <c r="M3570" s="21">
        <v>-136.0</v>
      </c>
      <c r="N3570" s="18" t="s">
        <v>26</v>
      </c>
      <c r="O3570" s="13" t="s">
        <v>315</v>
      </c>
      <c r="P3570" s="5" t="s">
        <v>57</v>
      </c>
      <c r="Q3570" s="5" t="s">
        <v>57</v>
      </c>
      <c r="R3570" s="5" t="s">
        <v>47</v>
      </c>
      <c r="S3570" s="5" t="s">
        <v>47</v>
      </c>
      <c r="T3570" s="5" t="s">
        <v>57</v>
      </c>
      <c r="U3570" s="5" t="s">
        <v>26</v>
      </c>
    </row>
    <row r="3571" hidden="1">
      <c r="A3571" s="15" t="str">
        <f t="shared" si="607"/>
        <v>W41:2e</v>
      </c>
      <c r="B3571" s="15" t="s">
        <v>1352</v>
      </c>
      <c r="C3571" s="15">
        <v>4.0</v>
      </c>
      <c r="D3571" s="15">
        <v>1.0</v>
      </c>
      <c r="E3571" s="15">
        <v>2.0</v>
      </c>
      <c r="F3571" s="8" t="s">
        <v>10</v>
      </c>
      <c r="G3571" s="8" t="s">
        <v>22</v>
      </c>
      <c r="H3571" t="s">
        <v>90</v>
      </c>
      <c r="I3571" t="s">
        <v>298</v>
      </c>
      <c r="J3571" s="16">
        <v>7.0</v>
      </c>
      <c r="K3571" s="21">
        <v>-134.0</v>
      </c>
      <c r="L3571" s="21">
        <v>-155.0</v>
      </c>
      <c r="M3571" s="21">
        <v>-143.0</v>
      </c>
      <c r="N3571" s="18" t="s">
        <v>26</v>
      </c>
      <c r="O3571" s="13" t="s">
        <v>293</v>
      </c>
      <c r="P3571" s="5" t="s">
        <v>276</v>
      </c>
      <c r="Q3571" s="5" t="s">
        <v>57</v>
      </c>
      <c r="R3571" s="5" t="s">
        <v>311</v>
      </c>
      <c r="S3571" s="5" t="s">
        <v>26</v>
      </c>
      <c r="T3571" s="5" t="s">
        <v>37</v>
      </c>
      <c r="U3571" s="5" t="s">
        <v>37</v>
      </c>
    </row>
    <row r="3572" hidden="1">
      <c r="A3572" s="15" t="str">
        <f t="shared" si="607"/>
        <v>W41:2f</v>
      </c>
      <c r="B3572" s="15" t="s">
        <v>1352</v>
      </c>
      <c r="C3572" s="15">
        <v>4.0</v>
      </c>
      <c r="D3572" s="15">
        <v>1.0</v>
      </c>
      <c r="E3572" s="15">
        <v>2.0</v>
      </c>
      <c r="F3572" s="8" t="s">
        <v>11</v>
      </c>
      <c r="G3572" s="8" t="s">
        <v>22</v>
      </c>
      <c r="H3572" t="s">
        <v>93</v>
      </c>
      <c r="I3572" t="s">
        <v>973</v>
      </c>
      <c r="J3572" s="16">
        <v>12.0</v>
      </c>
      <c r="K3572" s="21">
        <v>-135.0</v>
      </c>
      <c r="L3572" s="21">
        <v>-171.0</v>
      </c>
      <c r="M3572" s="21">
        <v>-152.0</v>
      </c>
      <c r="N3572" s="18" t="s">
        <v>26</v>
      </c>
      <c r="O3572" s="13" t="s">
        <v>329</v>
      </c>
      <c r="P3572" s="5" t="s">
        <v>57</v>
      </c>
      <c r="Q3572" s="5" t="s">
        <v>57</v>
      </c>
      <c r="R3572" s="5" t="s">
        <v>276</v>
      </c>
      <c r="S3572" s="5" t="s">
        <v>26</v>
      </c>
      <c r="T3572" s="5" t="s">
        <v>26</v>
      </c>
      <c r="U3572" s="5" t="s">
        <v>26</v>
      </c>
    </row>
    <row r="3573" hidden="1">
      <c r="A3573" s="15" t="str">
        <f t="shared" si="607"/>
        <v>W41:2g</v>
      </c>
      <c r="B3573" s="15" t="s">
        <v>1352</v>
      </c>
      <c r="C3573" s="15">
        <v>4.0</v>
      </c>
      <c r="D3573" s="15">
        <v>1.0</v>
      </c>
      <c r="E3573" s="15">
        <v>2.0</v>
      </c>
      <c r="F3573" s="8" t="s">
        <v>12</v>
      </c>
      <c r="G3573" s="8" t="s">
        <v>22</v>
      </c>
      <c r="H3573" t="s">
        <v>92</v>
      </c>
      <c r="I3573" t="s">
        <v>385</v>
      </c>
      <c r="J3573" s="16">
        <v>0.0</v>
      </c>
      <c r="K3573" s="21">
        <v>-182.0</v>
      </c>
      <c r="L3573" s="21">
        <v>-244.0</v>
      </c>
      <c r="M3573" s="21">
        <v>-212.0</v>
      </c>
      <c r="N3573" s="18" t="s">
        <v>26</v>
      </c>
      <c r="O3573" s="13" t="s">
        <v>384</v>
      </c>
      <c r="P3573" s="5" t="s">
        <v>276</v>
      </c>
      <c r="Q3573" s="5" t="s">
        <v>57</v>
      </c>
      <c r="R3573" s="5" t="s">
        <v>57</v>
      </c>
      <c r="S3573" s="5" t="s">
        <v>37</v>
      </c>
      <c r="T3573" s="5" t="s">
        <v>37</v>
      </c>
      <c r="U3573" s="5" t="s">
        <v>26</v>
      </c>
    </row>
    <row r="3574" hidden="1">
      <c r="A3574" s="15" t="str">
        <f t="shared" si="607"/>
        <v>W41:2h</v>
      </c>
      <c r="B3574" s="15" t="s">
        <v>1352</v>
      </c>
      <c r="C3574" s="15">
        <v>4.0</v>
      </c>
      <c r="D3574" s="15">
        <v>1.0</v>
      </c>
      <c r="E3574" s="15">
        <v>2.0</v>
      </c>
      <c r="F3574" s="8" t="s">
        <v>13</v>
      </c>
      <c r="G3574" s="8" t="s">
        <v>23</v>
      </c>
      <c r="H3574" t="s">
        <v>92</v>
      </c>
      <c r="I3574" t="s">
        <v>593</v>
      </c>
      <c r="J3574" s="16">
        <v>0.0</v>
      </c>
      <c r="K3574" s="21">
        <v>-243.0</v>
      </c>
      <c r="L3574" s="21">
        <v>-247.0</v>
      </c>
      <c r="M3574" s="21">
        <v>-245.0</v>
      </c>
      <c r="N3574" s="18" t="s">
        <v>281</v>
      </c>
      <c r="O3574" s="13" t="s">
        <v>567</v>
      </c>
      <c r="P3574" s="5" t="s">
        <v>57</v>
      </c>
      <c r="Q3574" s="5" t="s">
        <v>57</v>
      </c>
      <c r="R3574" s="5" t="s">
        <v>276</v>
      </c>
      <c r="S3574" s="5" t="s">
        <v>47</v>
      </c>
      <c r="T3574" s="5" t="s">
        <v>47</v>
      </c>
      <c r="U3574" s="5" t="s">
        <v>26</v>
      </c>
    </row>
    <row r="3575" hidden="1">
      <c r="A3575" s="15" t="str">
        <f t="shared" si="607"/>
        <v>W41:2</v>
      </c>
      <c r="B3575" s="15" t="s">
        <v>1352</v>
      </c>
      <c r="C3575" s="15">
        <v>4.0</v>
      </c>
      <c r="D3575" s="15">
        <v>1.0</v>
      </c>
      <c r="E3575" s="15">
        <v>2.0</v>
      </c>
      <c r="F3575" s="8" t="s">
        <v>302</v>
      </c>
      <c r="G3575" s="8" t="s">
        <v>303</v>
      </c>
      <c r="H3575" t="s">
        <v>278</v>
      </c>
      <c r="I3575" s="42" t="s">
        <v>735</v>
      </c>
      <c r="J3575" s="16"/>
      <c r="K3575" s="21"/>
      <c r="L3575" s="21"/>
      <c r="M3575" s="21"/>
      <c r="N3575" s="18"/>
      <c r="O3575" s="13"/>
      <c r="P3575" s="5" t="s">
        <v>37</v>
      </c>
      <c r="Q3575" s="5" t="s">
        <v>37</v>
      </c>
      <c r="R3575" s="5" t="s">
        <v>47</v>
      </c>
      <c r="S3575" s="5" t="s">
        <v>47</v>
      </c>
      <c r="T3575" s="5" t="s">
        <v>26</v>
      </c>
      <c r="U3575" s="5" t="s">
        <v>26</v>
      </c>
    </row>
    <row r="3576" hidden="1">
      <c r="A3576" s="15" t="str">
        <f>if(OR(G3576="Secondary Relay",G3576="Prime Relay",G3576="Citadel Class Relay"),F3576,join("",if(B3576="East Rim","E",if(B3576="South Rim","S",if(B3576="West Rim","W","N"))),C3576,D3576,":",E3576,if(F3576="S","",F3576)))</f>
        <v>W41-W35 Primary Relay</v>
      </c>
      <c r="B3576" s="15" t="s">
        <v>1352</v>
      </c>
      <c r="C3576" s="15">
        <v>4.0</v>
      </c>
      <c r="D3576" s="15">
        <v>1.0</v>
      </c>
      <c r="E3576" s="15">
        <v>2.0</v>
      </c>
      <c r="F3576" s="8" t="s">
        <v>1543</v>
      </c>
      <c r="G3576" s="8" t="s">
        <v>219</v>
      </c>
      <c r="I3576" s="42"/>
      <c r="J3576" s="16"/>
      <c r="K3576" s="21"/>
      <c r="L3576" s="21"/>
      <c r="M3576" s="21"/>
      <c r="N3576" s="18"/>
      <c r="O3576" s="13"/>
      <c r="P3576" s="5"/>
      <c r="Q3576" s="5"/>
      <c r="R3576" s="5"/>
      <c r="S3576" s="5"/>
      <c r="T3576" s="5"/>
      <c r="U3576" s="5"/>
    </row>
    <row r="3577" hidden="1">
      <c r="A3577" s="15" t="str">
        <f t="shared" ref="A3577:A3578" si="608">if(OR(G3577="Secondary Relay",G3577="Prime Relay"),F3577,join("",if(B3577="East Rim","E",if(B3577="South Rim","S",if(B3577="West Rim","W","N"))),C3577,D3577,":",E3577,if(F3577="S","",F3577)))</f>
        <v>W42:0a</v>
      </c>
      <c r="B3577" s="15" t="s">
        <v>1352</v>
      </c>
      <c r="C3577" s="15">
        <v>4.0</v>
      </c>
      <c r="D3577" s="15">
        <v>2.0</v>
      </c>
      <c r="E3577" s="15">
        <v>0.0</v>
      </c>
      <c r="F3577" s="8" t="s">
        <v>6</v>
      </c>
      <c r="G3577" s="8" t="s">
        <v>23</v>
      </c>
      <c r="H3577" t="s">
        <v>288</v>
      </c>
      <c r="I3577" t="s">
        <v>688</v>
      </c>
      <c r="J3577" s="16">
        <v>1.0</v>
      </c>
      <c r="K3577" s="21">
        <v>234.0</v>
      </c>
      <c r="L3577" s="21">
        <v>150.0</v>
      </c>
      <c r="M3577" s="21">
        <v>191.0</v>
      </c>
      <c r="N3577" s="18" t="s">
        <v>26</v>
      </c>
      <c r="O3577" s="13" t="s">
        <v>1544</v>
      </c>
      <c r="P3577" s="5" t="s">
        <v>311</v>
      </c>
      <c r="Q3577" s="5" t="s">
        <v>26</v>
      </c>
      <c r="R3577" s="5" t="s">
        <v>57</v>
      </c>
      <c r="S3577" s="5" t="s">
        <v>37</v>
      </c>
      <c r="T3577" s="5" t="s">
        <v>26</v>
      </c>
      <c r="U3577" s="5" t="s">
        <v>37</v>
      </c>
    </row>
    <row r="3578" hidden="1">
      <c r="A3578" s="15" t="str">
        <f t="shared" si="608"/>
        <v>W42:0b</v>
      </c>
      <c r="B3578" s="15" t="s">
        <v>1352</v>
      </c>
      <c r="C3578" s="15">
        <v>4.0</v>
      </c>
      <c r="D3578" s="15">
        <v>2.0</v>
      </c>
      <c r="E3578" s="15">
        <v>0.0</v>
      </c>
      <c r="F3578" s="8" t="s">
        <v>7</v>
      </c>
      <c r="G3578" s="8" t="s">
        <v>22</v>
      </c>
      <c r="H3578" t="s">
        <v>90</v>
      </c>
      <c r="I3578" t="s">
        <v>412</v>
      </c>
      <c r="J3578" s="16">
        <v>0.0</v>
      </c>
      <c r="K3578" s="21">
        <v>-211.0</v>
      </c>
      <c r="L3578" s="21">
        <v>-220.0</v>
      </c>
      <c r="M3578" s="21">
        <v>-218.0</v>
      </c>
      <c r="N3578" s="18" t="s">
        <v>26</v>
      </c>
      <c r="O3578" s="13" t="s">
        <v>384</v>
      </c>
      <c r="P3578" s="5" t="s">
        <v>276</v>
      </c>
      <c r="Q3578" s="5" t="s">
        <v>57</v>
      </c>
      <c r="R3578" s="5" t="s">
        <v>57</v>
      </c>
      <c r="S3578" s="5" t="s">
        <v>57</v>
      </c>
      <c r="T3578" s="5" t="s">
        <v>26</v>
      </c>
      <c r="U3578" s="5" t="s">
        <v>26</v>
      </c>
    </row>
    <row r="3579" hidden="1">
      <c r="A3579" s="15" t="str">
        <f t="shared" ref="A3579:A3580" si="609">if(OR(G3579="Secondary Relay",G3579="Prime Relay",G3579="Citadel Class Relay"),F3579,join("",if(B3579="East Rim","E",if(B3579="South Rim","S",if(B3579="West Rim","W","N"))),C3579,D3579,":",E3579,if(F3579="S","",F3579)))</f>
        <v>W42:0</v>
      </c>
      <c r="B3579" s="15" t="s">
        <v>1352</v>
      </c>
      <c r="C3579" s="15">
        <v>4.0</v>
      </c>
      <c r="D3579" s="15">
        <v>2.0</v>
      </c>
      <c r="E3579" s="15">
        <v>0.0</v>
      </c>
      <c r="F3579" s="8" t="s">
        <v>302</v>
      </c>
      <c r="G3579" s="8" t="s">
        <v>303</v>
      </c>
      <c r="H3579" t="s">
        <v>278</v>
      </c>
      <c r="I3579" s="42" t="s">
        <v>432</v>
      </c>
      <c r="J3579" s="16"/>
      <c r="K3579" s="21"/>
      <c r="L3579" s="21"/>
      <c r="M3579" s="21"/>
      <c r="N3579" s="18"/>
      <c r="O3579" s="13"/>
      <c r="P3579" s="5" t="s">
        <v>47</v>
      </c>
      <c r="Q3579" s="5" t="s">
        <v>57</v>
      </c>
      <c r="R3579" s="5" t="s">
        <v>47</v>
      </c>
      <c r="S3579" s="5" t="s">
        <v>276</v>
      </c>
      <c r="T3579" s="5" t="s">
        <v>26</v>
      </c>
      <c r="U3579" s="5" t="s">
        <v>37</v>
      </c>
    </row>
    <row r="3580" hidden="1">
      <c r="A3580" s="15" t="str">
        <f t="shared" si="609"/>
        <v>W42 Secondary Relay</v>
      </c>
      <c r="B3580" s="15" t="s">
        <v>1352</v>
      </c>
      <c r="C3580" s="15">
        <v>4.0</v>
      </c>
      <c r="D3580" s="15">
        <v>2.0</v>
      </c>
      <c r="E3580" s="15">
        <v>0.0</v>
      </c>
      <c r="F3580" s="8" t="s">
        <v>1545</v>
      </c>
      <c r="G3580" s="8" t="s">
        <v>300</v>
      </c>
      <c r="J3580" s="16"/>
      <c r="K3580" s="21"/>
      <c r="L3580" s="21"/>
      <c r="M3580" s="21"/>
      <c r="N3580" s="18"/>
      <c r="O3580" s="13"/>
      <c r="P3580" s="15"/>
      <c r="Q3580" s="15"/>
      <c r="R3580" s="15"/>
      <c r="S3580" s="15"/>
      <c r="T3580" s="15"/>
      <c r="U3580" s="15"/>
    </row>
    <row r="3581" hidden="1">
      <c r="A3581" s="15" t="str">
        <f t="shared" ref="A3581:A3588" si="610">if(OR(G3581="Secondary Relay",G3581="Prime Relay"),F3581,join("",if(B3581="East Rim","E",if(B3581="South Rim","S",if(B3581="West Rim","W","N"))),C3581,D3581,":",E3581,if(F3581="S","",F3581)))</f>
        <v>W42:1a</v>
      </c>
      <c r="B3581" s="15" t="s">
        <v>1352</v>
      </c>
      <c r="C3581" s="15">
        <v>4.0</v>
      </c>
      <c r="D3581" s="15">
        <v>2.0</v>
      </c>
      <c r="E3581" s="15">
        <v>1.0</v>
      </c>
      <c r="F3581" s="8" t="s">
        <v>6</v>
      </c>
      <c r="G3581" s="8" t="s">
        <v>23</v>
      </c>
      <c r="H3581" t="s">
        <v>93</v>
      </c>
      <c r="I3581" t="s">
        <v>369</v>
      </c>
      <c r="J3581" s="16">
        <v>0.0</v>
      </c>
      <c r="K3581" s="21">
        <v>1360.0</v>
      </c>
      <c r="L3581" s="21">
        <v>365.0</v>
      </c>
      <c r="M3581" s="21">
        <v>863.0</v>
      </c>
      <c r="N3581" s="18" t="s">
        <v>26</v>
      </c>
      <c r="O3581" s="13" t="s">
        <v>1447</v>
      </c>
      <c r="P3581" s="5" t="s">
        <v>311</v>
      </c>
      <c r="Q3581" s="5" t="s">
        <v>276</v>
      </c>
      <c r="R3581" s="5" t="s">
        <v>57</v>
      </c>
      <c r="S3581" s="5" t="s">
        <v>26</v>
      </c>
      <c r="T3581" s="5" t="s">
        <v>37</v>
      </c>
      <c r="U3581" s="5" t="s">
        <v>26</v>
      </c>
    </row>
    <row r="3582" hidden="1">
      <c r="A3582" s="15" t="str">
        <f t="shared" si="610"/>
        <v>W42:1b</v>
      </c>
      <c r="B3582" s="15" t="s">
        <v>1352</v>
      </c>
      <c r="C3582" s="15">
        <v>4.0</v>
      </c>
      <c r="D3582" s="15">
        <v>2.0</v>
      </c>
      <c r="E3582" s="15">
        <v>1.0</v>
      </c>
      <c r="F3582" s="8" t="s">
        <v>7</v>
      </c>
      <c r="G3582" s="8" t="s">
        <v>23</v>
      </c>
      <c r="H3582" t="s">
        <v>93</v>
      </c>
      <c r="I3582" t="s">
        <v>587</v>
      </c>
      <c r="J3582" s="16">
        <v>0.0</v>
      </c>
      <c r="K3582" s="21">
        <v>807.0</v>
      </c>
      <c r="L3582" s="21">
        <v>784.0</v>
      </c>
      <c r="M3582" s="21">
        <v>795.0</v>
      </c>
      <c r="N3582" s="18" t="s">
        <v>26</v>
      </c>
      <c r="O3582" s="13" t="s">
        <v>1192</v>
      </c>
      <c r="P3582" s="5" t="s">
        <v>37</v>
      </c>
      <c r="Q3582" s="5" t="s">
        <v>311</v>
      </c>
      <c r="R3582" s="5" t="s">
        <v>57</v>
      </c>
      <c r="S3582" s="5" t="s">
        <v>276</v>
      </c>
      <c r="T3582" s="5" t="s">
        <v>26</v>
      </c>
      <c r="U3582" s="5" t="s">
        <v>26</v>
      </c>
    </row>
    <row r="3583" hidden="1">
      <c r="A3583" s="15" t="str">
        <f t="shared" si="610"/>
        <v>W42:1c</v>
      </c>
      <c r="B3583" s="15" t="s">
        <v>1352</v>
      </c>
      <c r="C3583" s="15">
        <v>4.0</v>
      </c>
      <c r="D3583" s="15">
        <v>2.0</v>
      </c>
      <c r="E3583" s="15">
        <v>1.0</v>
      </c>
      <c r="F3583" s="8" t="s">
        <v>8</v>
      </c>
      <c r="G3583" s="8" t="s">
        <v>23</v>
      </c>
      <c r="H3583" t="s">
        <v>87</v>
      </c>
      <c r="I3583" t="s">
        <v>1182</v>
      </c>
      <c r="J3583" s="16">
        <v>0.0</v>
      </c>
      <c r="K3583" s="21">
        <v>130.0</v>
      </c>
      <c r="L3583" s="21">
        <v>91.0</v>
      </c>
      <c r="M3583" s="21">
        <v>109.0</v>
      </c>
      <c r="N3583" s="18">
        <v>0.34</v>
      </c>
      <c r="O3583" s="13" t="s">
        <v>332</v>
      </c>
      <c r="P3583" s="5" t="s">
        <v>37</v>
      </c>
      <c r="Q3583" s="5" t="s">
        <v>276</v>
      </c>
      <c r="R3583" s="5" t="s">
        <v>57</v>
      </c>
      <c r="S3583" s="5" t="s">
        <v>26</v>
      </c>
      <c r="T3583" s="5" t="s">
        <v>26</v>
      </c>
      <c r="U3583" s="5" t="s">
        <v>26</v>
      </c>
    </row>
    <row r="3584" hidden="1">
      <c r="A3584" s="15" t="str">
        <f t="shared" si="610"/>
        <v>W42:1d</v>
      </c>
      <c r="B3584" s="15" t="s">
        <v>1352</v>
      </c>
      <c r="C3584" s="15">
        <v>4.0</v>
      </c>
      <c r="D3584" s="15">
        <v>2.0</v>
      </c>
      <c r="E3584" s="15">
        <v>1.0</v>
      </c>
      <c r="F3584" s="8" t="s">
        <v>9</v>
      </c>
      <c r="G3584" s="8" t="s">
        <v>24</v>
      </c>
      <c r="H3584" t="s">
        <v>318</v>
      </c>
      <c r="I3584" t="s">
        <v>569</v>
      </c>
      <c r="J3584" s="16">
        <v>2.0</v>
      </c>
      <c r="K3584" s="21">
        <v>-2.0</v>
      </c>
      <c r="L3584" s="21">
        <v>-14.0</v>
      </c>
      <c r="M3584" s="21">
        <v>-7.0</v>
      </c>
      <c r="N3584" s="18">
        <v>0.43</v>
      </c>
      <c r="O3584" s="13" t="s">
        <v>579</v>
      </c>
      <c r="P3584" s="5" t="s">
        <v>47</v>
      </c>
      <c r="Q3584" s="5" t="s">
        <v>276</v>
      </c>
      <c r="R3584" s="5" t="s">
        <v>47</v>
      </c>
      <c r="S3584" s="5" t="s">
        <v>26</v>
      </c>
      <c r="T3584" s="5" t="s">
        <v>37</v>
      </c>
      <c r="U3584" s="5" t="s">
        <v>37</v>
      </c>
    </row>
    <row r="3585" hidden="1">
      <c r="A3585" s="15" t="str">
        <f t="shared" si="610"/>
        <v>W42:1e</v>
      </c>
      <c r="B3585" s="15" t="s">
        <v>1352</v>
      </c>
      <c r="C3585" s="15">
        <v>4.0</v>
      </c>
      <c r="D3585" s="15">
        <v>2.0</v>
      </c>
      <c r="E3585" s="15">
        <v>1.0</v>
      </c>
      <c r="F3585" s="8" t="s">
        <v>10</v>
      </c>
      <c r="G3585" s="8" t="s">
        <v>23</v>
      </c>
      <c r="H3585" t="s">
        <v>92</v>
      </c>
      <c r="I3585" t="s">
        <v>306</v>
      </c>
      <c r="J3585" s="16">
        <v>0.0</v>
      </c>
      <c r="K3585" s="21">
        <v>-81.0</v>
      </c>
      <c r="L3585" s="21">
        <v>-111.0</v>
      </c>
      <c r="M3585" s="21">
        <v>-94.0</v>
      </c>
      <c r="N3585" s="18" t="s">
        <v>281</v>
      </c>
      <c r="O3585" s="13" t="s">
        <v>313</v>
      </c>
      <c r="P3585" s="5" t="s">
        <v>57</v>
      </c>
      <c r="Q3585" s="5" t="s">
        <v>57</v>
      </c>
      <c r="R3585" s="5" t="s">
        <v>57</v>
      </c>
      <c r="S3585" s="5" t="s">
        <v>26</v>
      </c>
      <c r="T3585" s="5" t="s">
        <v>26</v>
      </c>
      <c r="U3585" s="5" t="s">
        <v>26</v>
      </c>
    </row>
    <row r="3586" hidden="1">
      <c r="A3586" s="15" t="str">
        <f t="shared" si="610"/>
        <v>W42:1f</v>
      </c>
      <c r="B3586" s="15" t="s">
        <v>1352</v>
      </c>
      <c r="C3586" s="15">
        <v>4.0</v>
      </c>
      <c r="D3586" s="15">
        <v>2.0</v>
      </c>
      <c r="E3586" s="15">
        <v>1.0</v>
      </c>
      <c r="F3586" s="8" t="s">
        <v>11</v>
      </c>
      <c r="G3586" s="8" t="s">
        <v>22</v>
      </c>
      <c r="H3586" t="s">
        <v>91</v>
      </c>
      <c r="I3586" t="s">
        <v>1546</v>
      </c>
      <c r="J3586" s="16">
        <v>16.0</v>
      </c>
      <c r="K3586" s="21">
        <v>-112.0</v>
      </c>
      <c r="L3586" s="21">
        <v>-153.0</v>
      </c>
      <c r="M3586" s="21">
        <v>-131.0</v>
      </c>
      <c r="N3586" s="18" t="s">
        <v>26</v>
      </c>
      <c r="O3586" s="13" t="s">
        <v>323</v>
      </c>
      <c r="P3586" s="5" t="s">
        <v>57</v>
      </c>
      <c r="Q3586" s="5" t="s">
        <v>276</v>
      </c>
      <c r="R3586" s="5" t="s">
        <v>57</v>
      </c>
      <c r="S3586" s="5" t="s">
        <v>26</v>
      </c>
      <c r="T3586" s="5" t="s">
        <v>37</v>
      </c>
      <c r="U3586" s="5" t="s">
        <v>37</v>
      </c>
    </row>
    <row r="3587" hidden="1">
      <c r="A3587" s="15" t="str">
        <f t="shared" si="610"/>
        <v>W42:1g</v>
      </c>
      <c r="B3587" s="15" t="s">
        <v>1352</v>
      </c>
      <c r="C3587" s="15">
        <v>4.0</v>
      </c>
      <c r="D3587" s="15">
        <v>2.0</v>
      </c>
      <c r="E3587" s="15">
        <v>1.0</v>
      </c>
      <c r="F3587" s="8" t="s">
        <v>12</v>
      </c>
      <c r="G3587" s="8" t="s">
        <v>22</v>
      </c>
      <c r="H3587" t="s">
        <v>93</v>
      </c>
      <c r="I3587" t="s">
        <v>739</v>
      </c>
      <c r="J3587" s="16">
        <v>14.0</v>
      </c>
      <c r="K3587" s="21">
        <v>-217.0</v>
      </c>
      <c r="L3587" s="21">
        <v>-232.0</v>
      </c>
      <c r="M3587" s="21">
        <v>-226.0</v>
      </c>
      <c r="N3587" s="18" t="s">
        <v>26</v>
      </c>
      <c r="O3587" s="13" t="s">
        <v>323</v>
      </c>
      <c r="P3587" s="5" t="s">
        <v>57</v>
      </c>
      <c r="Q3587" s="5" t="s">
        <v>57</v>
      </c>
      <c r="R3587" s="5" t="s">
        <v>311</v>
      </c>
      <c r="S3587" s="5" t="s">
        <v>47</v>
      </c>
      <c r="T3587" s="5" t="s">
        <v>37</v>
      </c>
      <c r="U3587" s="5" t="s">
        <v>37</v>
      </c>
    </row>
    <row r="3588" hidden="1">
      <c r="A3588" s="15" t="str">
        <f t="shared" si="610"/>
        <v>W42:1h</v>
      </c>
      <c r="B3588" s="15" t="s">
        <v>1352</v>
      </c>
      <c r="C3588" s="15">
        <v>4.0</v>
      </c>
      <c r="D3588" s="15">
        <v>2.0</v>
      </c>
      <c r="E3588" s="15">
        <v>1.0</v>
      </c>
      <c r="F3588" s="8" t="s">
        <v>13</v>
      </c>
      <c r="G3588" s="8" t="s">
        <v>22</v>
      </c>
      <c r="H3588" t="s">
        <v>91</v>
      </c>
      <c r="I3588" t="s">
        <v>592</v>
      </c>
      <c r="J3588" s="16">
        <v>7.0</v>
      </c>
      <c r="K3588" s="21">
        <v>-225.0</v>
      </c>
      <c r="L3588" s="21">
        <v>-240.0</v>
      </c>
      <c r="M3588" s="21">
        <v>-231.0</v>
      </c>
      <c r="N3588" s="18" t="s">
        <v>26</v>
      </c>
      <c r="O3588" s="13" t="s">
        <v>384</v>
      </c>
      <c r="P3588" s="5" t="s">
        <v>57</v>
      </c>
      <c r="Q3588" s="5" t="s">
        <v>276</v>
      </c>
      <c r="R3588" s="5" t="s">
        <v>57</v>
      </c>
      <c r="S3588" s="5" t="s">
        <v>57</v>
      </c>
      <c r="T3588" s="5" t="s">
        <v>26</v>
      </c>
      <c r="U3588" s="5" t="s">
        <v>26</v>
      </c>
    </row>
    <row r="3589" hidden="1">
      <c r="A3589" s="15" t="str">
        <f>if(OR(G3589="Secondary Relay",G3589="Prime Relay",G3589="Citadel Class Relay"),F3589,join("",if(B3589="East Rim","E",if(B3589="South Rim","S",if(B3589="West Rim","W","N"))),C3589,D3589,":",E3589,if(F3589="S","",F3589)))</f>
        <v>W42:1</v>
      </c>
      <c r="B3589" s="15" t="s">
        <v>1352</v>
      </c>
      <c r="C3589" s="15">
        <v>4.0</v>
      </c>
      <c r="D3589" s="15">
        <v>2.0</v>
      </c>
      <c r="E3589" s="15">
        <v>1.0</v>
      </c>
      <c r="F3589" s="8" t="s">
        <v>302</v>
      </c>
      <c r="G3589" s="8" t="s">
        <v>303</v>
      </c>
      <c r="H3589" t="s">
        <v>278</v>
      </c>
      <c r="I3589" s="42" t="s">
        <v>308</v>
      </c>
      <c r="J3589" s="16"/>
      <c r="K3589" s="21"/>
      <c r="L3589" s="21"/>
      <c r="M3589" s="21"/>
      <c r="N3589" s="18"/>
      <c r="O3589" s="13"/>
      <c r="P3589" s="5" t="s">
        <v>47</v>
      </c>
      <c r="Q3589" s="5" t="s">
        <v>26</v>
      </c>
      <c r="R3589" s="5" t="s">
        <v>276</v>
      </c>
      <c r="S3589" s="5" t="s">
        <v>47</v>
      </c>
      <c r="T3589" s="5" t="s">
        <v>47</v>
      </c>
      <c r="U3589" s="5" t="s">
        <v>57</v>
      </c>
    </row>
    <row r="3590" hidden="1">
      <c r="A3590" s="15" t="str">
        <f t="shared" ref="A3590:A3591" si="611">if(OR(G3590="Secondary Relay",G3590="Prime Relay"),F3590,join("",if(B3590="East Rim","E",if(B3590="South Rim","S",if(B3590="West Rim","W","N"))),C3590,D3590,":",E3590,if(F3590="S","",F3590)))</f>
        <v>W42:2a</v>
      </c>
      <c r="B3590" s="15" t="s">
        <v>1352</v>
      </c>
      <c r="C3590" s="15">
        <v>4.0</v>
      </c>
      <c r="D3590" s="15">
        <v>2.0</v>
      </c>
      <c r="E3590" s="15">
        <v>2.0</v>
      </c>
      <c r="F3590" s="8" t="s">
        <v>6</v>
      </c>
      <c r="G3590" s="8" t="s">
        <v>23</v>
      </c>
      <c r="H3590" t="s">
        <v>278</v>
      </c>
      <c r="I3590" t="s">
        <v>663</v>
      </c>
      <c r="J3590" s="16">
        <v>1.0</v>
      </c>
      <c r="K3590" s="21">
        <v>384.0</v>
      </c>
      <c r="L3590" s="21">
        <v>375.0</v>
      </c>
      <c r="M3590" s="21">
        <v>380.0</v>
      </c>
      <c r="N3590" s="18" t="s">
        <v>26</v>
      </c>
      <c r="O3590" s="13" t="s">
        <v>426</v>
      </c>
      <c r="P3590" s="5" t="s">
        <v>47</v>
      </c>
      <c r="Q3590" s="5" t="s">
        <v>57</v>
      </c>
      <c r="R3590" s="5" t="s">
        <v>311</v>
      </c>
      <c r="S3590" s="5" t="s">
        <v>276</v>
      </c>
      <c r="T3590" s="5" t="s">
        <v>47</v>
      </c>
      <c r="U3590" s="5" t="s">
        <v>26</v>
      </c>
    </row>
    <row r="3591" hidden="1">
      <c r="A3591" s="15" t="str">
        <f t="shared" si="611"/>
        <v>W42:2b</v>
      </c>
      <c r="B3591" s="15" t="s">
        <v>1352</v>
      </c>
      <c r="C3591" s="15">
        <v>4.0</v>
      </c>
      <c r="D3591" s="15">
        <v>2.0</v>
      </c>
      <c r="E3591" s="15">
        <v>2.0</v>
      </c>
      <c r="F3591" s="8" t="s">
        <v>7</v>
      </c>
      <c r="G3591" s="8" t="s">
        <v>22</v>
      </c>
      <c r="H3591" t="s">
        <v>92</v>
      </c>
      <c r="I3591" t="s">
        <v>385</v>
      </c>
      <c r="J3591" s="16">
        <v>1.0</v>
      </c>
      <c r="K3591" s="21">
        <v>-162.0</v>
      </c>
      <c r="L3591" s="21">
        <v>-176.0</v>
      </c>
      <c r="M3591" s="21">
        <v>-170.0</v>
      </c>
      <c r="N3591" s="18" t="s">
        <v>26</v>
      </c>
      <c r="O3591" s="13" t="s">
        <v>419</v>
      </c>
      <c r="P3591" s="5" t="s">
        <v>311</v>
      </c>
      <c r="Q3591" s="5" t="s">
        <v>276</v>
      </c>
      <c r="R3591" s="5" t="s">
        <v>57</v>
      </c>
      <c r="S3591" s="5" t="s">
        <v>311</v>
      </c>
      <c r="T3591" s="5" t="s">
        <v>57</v>
      </c>
      <c r="U3591" s="5" t="s">
        <v>26</v>
      </c>
    </row>
    <row r="3592" hidden="1">
      <c r="A3592" s="15" t="str">
        <f t="shared" ref="A3592:A3593" si="612">if(OR(G3592="Secondary Relay",G3592="Prime Relay",G3592="Citadel Class Relay"),F3592,join("",if(B3592="East Rim","E",if(B3592="South Rim","S",if(B3592="West Rim","W","N"))),C3592,D3592,":",E3592,if(F3592="S","",F3592)))</f>
        <v>W42:2</v>
      </c>
      <c r="B3592" s="15" t="s">
        <v>1352</v>
      </c>
      <c r="C3592" s="15">
        <v>4.0</v>
      </c>
      <c r="D3592" s="15">
        <v>2.0</v>
      </c>
      <c r="E3592" s="15">
        <v>2.0</v>
      </c>
      <c r="F3592" s="8" t="s">
        <v>302</v>
      </c>
      <c r="G3592" s="8" t="s">
        <v>303</v>
      </c>
      <c r="H3592" t="s">
        <v>278</v>
      </c>
      <c r="I3592" s="42" t="s">
        <v>590</v>
      </c>
      <c r="J3592" s="16"/>
      <c r="K3592" s="21"/>
      <c r="L3592" s="21"/>
      <c r="M3592" s="21"/>
      <c r="N3592" s="18"/>
      <c r="O3592" s="13"/>
      <c r="P3592" s="5" t="s">
        <v>47</v>
      </c>
      <c r="Q3592" s="5" t="s">
        <v>276</v>
      </c>
      <c r="R3592" s="5" t="s">
        <v>57</v>
      </c>
      <c r="S3592" s="5" t="s">
        <v>47</v>
      </c>
      <c r="T3592" s="5" t="s">
        <v>47</v>
      </c>
      <c r="U3592" s="5" t="s">
        <v>37</v>
      </c>
    </row>
    <row r="3593" hidden="1">
      <c r="A3593" s="15" t="str">
        <f t="shared" si="612"/>
        <v>W42:3a</v>
      </c>
      <c r="B3593" s="15" t="s">
        <v>1352</v>
      </c>
      <c r="C3593" s="15">
        <v>4.0</v>
      </c>
      <c r="D3593" s="15">
        <v>2.0</v>
      </c>
      <c r="E3593" s="15">
        <v>3.0</v>
      </c>
      <c r="F3593" s="8" t="s">
        <v>6</v>
      </c>
      <c r="G3593" s="8" t="s">
        <v>23</v>
      </c>
      <c r="H3593" t="s">
        <v>87</v>
      </c>
      <c r="I3593" t="s">
        <v>1547</v>
      </c>
      <c r="J3593" s="16">
        <v>0.0</v>
      </c>
      <c r="K3593" s="21">
        <v>44.0</v>
      </c>
      <c r="L3593" s="21">
        <v>29.0</v>
      </c>
      <c r="M3593" s="21">
        <v>37.0</v>
      </c>
      <c r="N3593" s="18">
        <v>0.51</v>
      </c>
      <c r="O3593" s="13" t="s">
        <v>384</v>
      </c>
      <c r="P3593" s="5" t="s">
        <v>37</v>
      </c>
      <c r="Q3593" s="5" t="s">
        <v>47</v>
      </c>
      <c r="R3593" s="5" t="s">
        <v>57</v>
      </c>
      <c r="S3593" s="5" t="s">
        <v>26</v>
      </c>
      <c r="T3593" s="5" t="s">
        <v>57</v>
      </c>
      <c r="U3593" s="5" t="s">
        <v>26</v>
      </c>
    </row>
    <row r="3594" hidden="1">
      <c r="A3594" s="15" t="str">
        <f t="shared" ref="A3594:A3596" si="613">if(OR(G3594="Secondary Relay",G3594="Prime Relay"),F3594,join("",if(B3594="East Rim","E",if(B3594="South Rim","S",if(B3594="West Rim","W","N"))),C3594,D3594,":",E3594,if(F3594="S","",F3594)))</f>
        <v>W42:3b</v>
      </c>
      <c r="B3594" s="15" t="s">
        <v>1352</v>
      </c>
      <c r="C3594" s="15">
        <v>4.0</v>
      </c>
      <c r="D3594" s="15">
        <v>2.0</v>
      </c>
      <c r="E3594" s="15">
        <v>3.0</v>
      </c>
      <c r="F3594" s="8" t="s">
        <v>7</v>
      </c>
      <c r="G3594" s="8" t="s">
        <v>24</v>
      </c>
      <c r="H3594" t="s">
        <v>285</v>
      </c>
      <c r="I3594" t="s">
        <v>493</v>
      </c>
      <c r="J3594" s="16">
        <v>1.0</v>
      </c>
      <c r="K3594" s="21">
        <v>26.0</v>
      </c>
      <c r="L3594" s="21">
        <v>24.0</v>
      </c>
      <c r="M3594" s="21">
        <v>26.0</v>
      </c>
      <c r="N3594" s="18">
        <v>0.1</v>
      </c>
      <c r="O3594" s="13" t="s">
        <v>419</v>
      </c>
      <c r="P3594" s="5" t="s">
        <v>57</v>
      </c>
      <c r="Q3594" s="5" t="s">
        <v>57</v>
      </c>
      <c r="R3594" s="5" t="s">
        <v>57</v>
      </c>
      <c r="S3594" s="5" t="s">
        <v>47</v>
      </c>
      <c r="T3594" s="5" t="s">
        <v>276</v>
      </c>
      <c r="U3594" s="5" t="s">
        <v>26</v>
      </c>
    </row>
    <row r="3595" hidden="1">
      <c r="A3595" s="15" t="str">
        <f t="shared" si="613"/>
        <v>W42:3c</v>
      </c>
      <c r="B3595" s="15" t="s">
        <v>1352</v>
      </c>
      <c r="C3595" s="15">
        <v>4.0</v>
      </c>
      <c r="D3595" s="15">
        <v>2.0</v>
      </c>
      <c r="E3595" s="15">
        <v>3.0</v>
      </c>
      <c r="F3595" s="8" t="s">
        <v>8</v>
      </c>
      <c r="G3595" s="8" t="s">
        <v>24</v>
      </c>
      <c r="H3595" t="s">
        <v>305</v>
      </c>
      <c r="I3595" t="s">
        <v>1176</v>
      </c>
      <c r="J3595" s="16">
        <v>2.0</v>
      </c>
      <c r="K3595" s="21">
        <v>8.0</v>
      </c>
      <c r="L3595" s="21">
        <v>-6.0</v>
      </c>
      <c r="M3595" s="21">
        <v>1.0</v>
      </c>
      <c r="N3595" s="18">
        <v>0.39</v>
      </c>
      <c r="O3595" s="13" t="s">
        <v>315</v>
      </c>
      <c r="P3595" s="5" t="s">
        <v>276</v>
      </c>
      <c r="Q3595" s="5" t="s">
        <v>57</v>
      </c>
      <c r="R3595" s="5" t="s">
        <v>276</v>
      </c>
      <c r="S3595" s="5" t="s">
        <v>26</v>
      </c>
      <c r="T3595" s="5" t="s">
        <v>47</v>
      </c>
      <c r="U3595" s="5" t="s">
        <v>26</v>
      </c>
    </row>
    <row r="3596" hidden="1">
      <c r="A3596" s="15" t="str">
        <f t="shared" si="613"/>
        <v>W42:3</v>
      </c>
      <c r="B3596" s="15" t="s">
        <v>1352</v>
      </c>
      <c r="C3596" s="15">
        <v>4.0</v>
      </c>
      <c r="D3596" s="15">
        <v>2.0</v>
      </c>
      <c r="E3596" s="15">
        <v>3.0</v>
      </c>
      <c r="F3596" s="8" t="s">
        <v>302</v>
      </c>
      <c r="G3596" s="8" t="s">
        <v>303</v>
      </c>
      <c r="H3596" t="s">
        <v>278</v>
      </c>
      <c r="I3596" s="42" t="s">
        <v>753</v>
      </c>
      <c r="J3596" s="16"/>
      <c r="K3596" s="21"/>
      <c r="L3596" s="21"/>
      <c r="M3596" s="21"/>
      <c r="N3596" s="18"/>
      <c r="O3596" s="13"/>
      <c r="P3596" s="5" t="s">
        <v>57</v>
      </c>
      <c r="Q3596" s="5" t="s">
        <v>276</v>
      </c>
      <c r="R3596" s="5" t="s">
        <v>57</v>
      </c>
      <c r="S3596" s="5" t="s">
        <v>311</v>
      </c>
      <c r="T3596" s="5" t="s">
        <v>26</v>
      </c>
      <c r="U3596" s="5" t="s">
        <v>26</v>
      </c>
    </row>
    <row r="3597" hidden="1">
      <c r="A3597" s="15" t="str">
        <f>if(OR(G3597="Secondary Relay",G3597="Prime Relay",G3597="Citadel Class Relay"),F3597,join("",if(B3597="East Rim","E",if(B3597="South Rim","S",if(B3597="West Rim","W","N"))),C3597,D3597,":",E3597,if(F3597="S","",F3597)))</f>
        <v>W42:4a</v>
      </c>
      <c r="B3597" s="15" t="s">
        <v>1352</v>
      </c>
      <c r="C3597" s="15">
        <v>4.0</v>
      </c>
      <c r="D3597" s="15">
        <v>2.0</v>
      </c>
      <c r="E3597" s="15">
        <v>4.0</v>
      </c>
      <c r="F3597" s="8" t="s">
        <v>6</v>
      </c>
      <c r="G3597" s="8" t="s">
        <v>22</v>
      </c>
      <c r="H3597" t="s">
        <v>90</v>
      </c>
      <c r="I3597" t="s">
        <v>1548</v>
      </c>
      <c r="J3597" s="16">
        <v>2.0</v>
      </c>
      <c r="K3597" s="21">
        <v>-28.0</v>
      </c>
      <c r="L3597" s="21">
        <v>-56.0</v>
      </c>
      <c r="M3597" s="21">
        <v>-44.0</v>
      </c>
      <c r="N3597" s="18" t="s">
        <v>26</v>
      </c>
      <c r="O3597" s="13" t="s">
        <v>310</v>
      </c>
      <c r="P3597" s="5" t="s">
        <v>57</v>
      </c>
      <c r="Q3597" s="5" t="s">
        <v>57</v>
      </c>
      <c r="R3597" s="5" t="s">
        <v>57</v>
      </c>
      <c r="S3597" s="5" t="s">
        <v>37</v>
      </c>
      <c r="T3597" s="5" t="s">
        <v>47</v>
      </c>
      <c r="U3597" s="5" t="s">
        <v>37</v>
      </c>
    </row>
    <row r="3598" hidden="1">
      <c r="A3598" s="15" t="str">
        <f t="shared" ref="A3598:A3602" si="614">if(OR(G3598="Secondary Relay",G3598="Prime Relay"),F3598,join("",if(B3598="East Rim","E",if(B3598="South Rim","S",if(B3598="West Rim","W","N"))),C3598,D3598,":",E3598,if(F3598="S","",F3598)))</f>
        <v>W42:4b</v>
      </c>
      <c r="B3598" s="15" t="s">
        <v>1352</v>
      </c>
      <c r="C3598" s="15">
        <v>4.0</v>
      </c>
      <c r="D3598" s="15">
        <v>2.0</v>
      </c>
      <c r="E3598" s="15">
        <v>4.0</v>
      </c>
      <c r="F3598" s="8" t="s">
        <v>7</v>
      </c>
      <c r="G3598" s="8" t="s">
        <v>22</v>
      </c>
      <c r="H3598" t="s">
        <v>92</v>
      </c>
      <c r="I3598" t="s">
        <v>456</v>
      </c>
      <c r="J3598" s="16">
        <v>0.0</v>
      </c>
      <c r="K3598" s="21">
        <v>-61.0</v>
      </c>
      <c r="L3598" s="21">
        <v>-66.0</v>
      </c>
      <c r="M3598" s="21">
        <v>-63.0</v>
      </c>
      <c r="N3598" s="18" t="s">
        <v>26</v>
      </c>
      <c r="O3598" s="13" t="s">
        <v>313</v>
      </c>
      <c r="P3598" s="5" t="s">
        <v>26</v>
      </c>
      <c r="Q3598" s="5" t="s">
        <v>311</v>
      </c>
      <c r="R3598" s="5" t="s">
        <v>57</v>
      </c>
      <c r="S3598" s="5" t="s">
        <v>26</v>
      </c>
      <c r="T3598" s="5" t="s">
        <v>26</v>
      </c>
      <c r="U3598" s="5" t="s">
        <v>26</v>
      </c>
    </row>
    <row r="3599" hidden="1">
      <c r="A3599" s="15" t="str">
        <f t="shared" si="614"/>
        <v>W42:4c</v>
      </c>
      <c r="B3599" s="15" t="s">
        <v>1352</v>
      </c>
      <c r="C3599" s="15">
        <v>4.0</v>
      </c>
      <c r="D3599" s="15">
        <v>2.0</v>
      </c>
      <c r="E3599" s="15">
        <v>4.0</v>
      </c>
      <c r="F3599" s="8" t="s">
        <v>8</v>
      </c>
      <c r="G3599" s="8" t="s">
        <v>22</v>
      </c>
      <c r="H3599" t="s">
        <v>93</v>
      </c>
      <c r="I3599" t="s">
        <v>1549</v>
      </c>
      <c r="J3599" s="16">
        <v>7.0</v>
      </c>
      <c r="K3599" s="21">
        <v>-108.0</v>
      </c>
      <c r="L3599" s="21">
        <v>-195.0</v>
      </c>
      <c r="M3599" s="21">
        <v>-151.0</v>
      </c>
      <c r="N3599" s="18" t="s">
        <v>26</v>
      </c>
      <c r="O3599" s="13" t="s">
        <v>379</v>
      </c>
      <c r="P3599" s="5" t="s">
        <v>37</v>
      </c>
      <c r="Q3599" s="5" t="s">
        <v>276</v>
      </c>
      <c r="R3599" s="5" t="s">
        <v>57</v>
      </c>
      <c r="S3599" s="5" t="s">
        <v>276</v>
      </c>
      <c r="T3599" s="5" t="s">
        <v>26</v>
      </c>
      <c r="U3599" s="5" t="s">
        <v>26</v>
      </c>
    </row>
    <row r="3600" hidden="1">
      <c r="A3600" s="15" t="str">
        <f t="shared" si="614"/>
        <v>W42:4d</v>
      </c>
      <c r="B3600" s="15" t="s">
        <v>1352</v>
      </c>
      <c r="C3600" s="15">
        <v>4.0</v>
      </c>
      <c r="D3600" s="15">
        <v>2.0</v>
      </c>
      <c r="E3600" s="15">
        <v>4.0</v>
      </c>
      <c r="F3600" s="8" t="s">
        <v>9</v>
      </c>
      <c r="G3600" s="8" t="s">
        <v>22</v>
      </c>
      <c r="H3600" t="s">
        <v>91</v>
      </c>
      <c r="I3600" t="s">
        <v>1550</v>
      </c>
      <c r="J3600" s="16">
        <v>11.0</v>
      </c>
      <c r="K3600" s="21">
        <v>-121.0</v>
      </c>
      <c r="L3600" s="21">
        <v>-194.0</v>
      </c>
      <c r="M3600" s="21">
        <v>-159.0</v>
      </c>
      <c r="N3600" s="18" t="s">
        <v>26</v>
      </c>
      <c r="O3600" s="13" t="s">
        <v>290</v>
      </c>
      <c r="P3600" s="5" t="s">
        <v>276</v>
      </c>
      <c r="Q3600" s="5" t="s">
        <v>47</v>
      </c>
      <c r="R3600" s="5" t="s">
        <v>57</v>
      </c>
      <c r="S3600" s="5" t="s">
        <v>47</v>
      </c>
      <c r="T3600" s="5" t="s">
        <v>37</v>
      </c>
      <c r="U3600" s="5" t="s">
        <v>26</v>
      </c>
    </row>
    <row r="3601" hidden="1">
      <c r="A3601" s="15" t="str">
        <f t="shared" si="614"/>
        <v>W42:4e</v>
      </c>
      <c r="B3601" s="15" t="s">
        <v>1352</v>
      </c>
      <c r="C3601" s="15">
        <v>4.0</v>
      </c>
      <c r="D3601" s="15">
        <v>2.0</v>
      </c>
      <c r="E3601" s="15">
        <v>4.0</v>
      </c>
      <c r="F3601" s="8" t="s">
        <v>10</v>
      </c>
      <c r="G3601" s="8" t="s">
        <v>22</v>
      </c>
      <c r="H3601" t="s">
        <v>93</v>
      </c>
      <c r="I3601" t="s">
        <v>730</v>
      </c>
      <c r="J3601" s="16">
        <v>8.0</v>
      </c>
      <c r="K3601" s="21">
        <v>-222.0</v>
      </c>
      <c r="L3601" s="21">
        <v>-245.0</v>
      </c>
      <c r="M3601" s="21">
        <v>-232.0</v>
      </c>
      <c r="N3601" s="18" t="s">
        <v>26</v>
      </c>
      <c r="O3601" s="13" t="s">
        <v>284</v>
      </c>
      <c r="P3601" s="5" t="s">
        <v>276</v>
      </c>
      <c r="Q3601" s="5" t="s">
        <v>311</v>
      </c>
      <c r="R3601" s="5" t="s">
        <v>47</v>
      </c>
      <c r="S3601" s="5" t="s">
        <v>311</v>
      </c>
      <c r="T3601" s="5" t="s">
        <v>37</v>
      </c>
      <c r="U3601" s="5" t="s">
        <v>26</v>
      </c>
    </row>
    <row r="3602" hidden="1">
      <c r="A3602" s="15" t="str">
        <f t="shared" si="614"/>
        <v>W42:4</v>
      </c>
      <c r="B3602" s="15" t="s">
        <v>1352</v>
      </c>
      <c r="C3602" s="15">
        <v>4.0</v>
      </c>
      <c r="D3602" s="15">
        <v>2.0</v>
      </c>
      <c r="E3602" s="15">
        <v>4.0</v>
      </c>
      <c r="F3602" s="8" t="s">
        <v>302</v>
      </c>
      <c r="G3602" s="8" t="s">
        <v>303</v>
      </c>
      <c r="H3602" t="s">
        <v>278</v>
      </c>
      <c r="I3602" s="42" t="s">
        <v>753</v>
      </c>
      <c r="J3602" s="16"/>
      <c r="K3602" s="21"/>
      <c r="L3602" s="21"/>
      <c r="M3602" s="21"/>
      <c r="N3602" s="18"/>
      <c r="O3602" s="13"/>
      <c r="P3602" s="5" t="s">
        <v>276</v>
      </c>
      <c r="Q3602" s="5" t="s">
        <v>276</v>
      </c>
      <c r="R3602" s="5" t="s">
        <v>47</v>
      </c>
      <c r="S3602" s="5" t="s">
        <v>276</v>
      </c>
      <c r="T3602" s="5" t="s">
        <v>26</v>
      </c>
      <c r="U3602" s="5" t="s">
        <v>26</v>
      </c>
    </row>
    <row r="3603" hidden="1">
      <c r="A3603" s="15" t="str">
        <f>if(OR(G3603="Secondary Relay",G3603="Prime Relay",G3603="Citadel Class Relay"),F3603,join("",if(B3603="East Rim","E",if(B3603="South Rim","S",if(B3603="West Rim","W","N"))),C3603,D3603,":",E3603,if(F3603="S","",F3603)))</f>
        <v>W42:5a</v>
      </c>
      <c r="B3603" s="15" t="s">
        <v>1352</v>
      </c>
      <c r="C3603" s="15">
        <v>4.0</v>
      </c>
      <c r="D3603" s="15">
        <v>2.0</v>
      </c>
      <c r="E3603" s="15">
        <v>5.0</v>
      </c>
      <c r="F3603" s="8" t="s">
        <v>6</v>
      </c>
      <c r="G3603" s="8" t="s">
        <v>24</v>
      </c>
      <c r="H3603" t="s">
        <v>317</v>
      </c>
      <c r="I3603" t="s">
        <v>350</v>
      </c>
      <c r="J3603" s="16">
        <v>1.0</v>
      </c>
      <c r="K3603" s="21">
        <v>12.0</v>
      </c>
      <c r="L3603" s="21">
        <v>7.0</v>
      </c>
      <c r="M3603" s="21">
        <v>12.0</v>
      </c>
      <c r="N3603" s="18">
        <v>0.44</v>
      </c>
      <c r="O3603" s="13" t="s">
        <v>336</v>
      </c>
      <c r="P3603" s="5" t="s">
        <v>57</v>
      </c>
      <c r="Q3603" s="5" t="s">
        <v>276</v>
      </c>
      <c r="R3603" s="5" t="s">
        <v>57</v>
      </c>
      <c r="S3603" s="5" t="s">
        <v>26</v>
      </c>
      <c r="T3603" s="5" t="s">
        <v>37</v>
      </c>
      <c r="U3603" s="5" t="s">
        <v>26</v>
      </c>
    </row>
    <row r="3604" hidden="1">
      <c r="A3604" s="15" t="str">
        <f t="shared" ref="A3604:A3608" si="615">if(OR(G3604="Secondary Relay",G3604="Prime Relay"),F3604,join("",if(B3604="East Rim","E",if(B3604="South Rim","S",if(B3604="West Rim","W","N"))),C3604,D3604,":",E3604,if(F3604="S","",F3604)))</f>
        <v>W42:5b</v>
      </c>
      <c r="B3604" s="15" t="s">
        <v>1352</v>
      </c>
      <c r="C3604" s="15">
        <v>4.0</v>
      </c>
      <c r="D3604" s="15">
        <v>2.0</v>
      </c>
      <c r="E3604" s="15">
        <v>5.0</v>
      </c>
      <c r="F3604" s="8" t="s">
        <v>7</v>
      </c>
      <c r="G3604" s="8" t="s">
        <v>23</v>
      </c>
      <c r="H3604" t="s">
        <v>92</v>
      </c>
      <c r="I3604" t="s">
        <v>977</v>
      </c>
      <c r="J3604" s="16">
        <v>0.0</v>
      </c>
      <c r="K3604" s="21">
        <v>-44.0</v>
      </c>
      <c r="L3604" s="21">
        <v>-48.0</v>
      </c>
      <c r="M3604" s="21">
        <v>-44.0</v>
      </c>
      <c r="N3604" s="18" t="s">
        <v>281</v>
      </c>
      <c r="O3604" s="13" t="s">
        <v>329</v>
      </c>
      <c r="P3604" s="5" t="s">
        <v>47</v>
      </c>
      <c r="Q3604" s="5" t="s">
        <v>57</v>
      </c>
      <c r="R3604" s="5" t="s">
        <v>57</v>
      </c>
      <c r="S3604" s="5" t="s">
        <v>47</v>
      </c>
      <c r="T3604" s="5" t="s">
        <v>57</v>
      </c>
      <c r="U3604" s="5" t="s">
        <v>37</v>
      </c>
    </row>
    <row r="3605" hidden="1">
      <c r="A3605" s="15" t="str">
        <f t="shared" si="615"/>
        <v>W42:5c</v>
      </c>
      <c r="B3605" s="15" t="s">
        <v>1352</v>
      </c>
      <c r="C3605" s="15">
        <v>4.0</v>
      </c>
      <c r="D3605" s="15">
        <v>2.0</v>
      </c>
      <c r="E3605" s="15">
        <v>5.0</v>
      </c>
      <c r="F3605" s="8" t="s">
        <v>8</v>
      </c>
      <c r="G3605" s="8" t="s">
        <v>22</v>
      </c>
      <c r="H3605" t="s">
        <v>91</v>
      </c>
      <c r="I3605" t="s">
        <v>1551</v>
      </c>
      <c r="J3605" s="16">
        <v>20.0</v>
      </c>
      <c r="K3605" s="21">
        <v>-206.0</v>
      </c>
      <c r="L3605" s="21">
        <v>-222.0</v>
      </c>
      <c r="M3605" s="21">
        <v>-215.0</v>
      </c>
      <c r="N3605" s="18" t="s">
        <v>26</v>
      </c>
      <c r="O3605" s="13" t="s">
        <v>379</v>
      </c>
      <c r="P3605" s="5" t="s">
        <v>311</v>
      </c>
      <c r="Q3605" s="5" t="s">
        <v>57</v>
      </c>
      <c r="R3605" s="5" t="s">
        <v>276</v>
      </c>
      <c r="S3605" s="5" t="s">
        <v>57</v>
      </c>
      <c r="T3605" s="5" t="s">
        <v>26</v>
      </c>
      <c r="U3605" s="5" t="s">
        <v>26</v>
      </c>
    </row>
    <row r="3606" hidden="1">
      <c r="A3606" s="15" t="str">
        <f t="shared" si="615"/>
        <v>W42:5d</v>
      </c>
      <c r="B3606" s="15" t="s">
        <v>1352</v>
      </c>
      <c r="C3606" s="15">
        <v>4.0</v>
      </c>
      <c r="D3606" s="15">
        <v>2.0</v>
      </c>
      <c r="E3606" s="15">
        <v>5.0</v>
      </c>
      <c r="F3606" s="8" t="s">
        <v>9</v>
      </c>
      <c r="G3606" s="8" t="s">
        <v>22</v>
      </c>
      <c r="H3606" t="s">
        <v>87</v>
      </c>
      <c r="I3606" t="s">
        <v>456</v>
      </c>
      <c r="J3606" s="16">
        <v>4.0</v>
      </c>
      <c r="K3606" s="21">
        <v>-208.0</v>
      </c>
      <c r="L3606" s="21">
        <v>-241.0</v>
      </c>
      <c r="M3606" s="21">
        <v>-225.0</v>
      </c>
      <c r="N3606" s="18" t="s">
        <v>26</v>
      </c>
      <c r="O3606" s="13" t="s">
        <v>313</v>
      </c>
      <c r="P3606" s="5" t="s">
        <v>47</v>
      </c>
      <c r="Q3606" s="5" t="s">
        <v>57</v>
      </c>
      <c r="R3606" s="5" t="s">
        <v>47</v>
      </c>
      <c r="S3606" s="5" t="s">
        <v>37</v>
      </c>
      <c r="T3606" s="5" t="s">
        <v>26</v>
      </c>
      <c r="U3606" s="5" t="s">
        <v>57</v>
      </c>
    </row>
    <row r="3607" hidden="1">
      <c r="A3607" s="15" t="str">
        <f t="shared" si="615"/>
        <v>W42:5e</v>
      </c>
      <c r="B3607" s="15" t="s">
        <v>1352</v>
      </c>
      <c r="C3607" s="15">
        <v>4.0</v>
      </c>
      <c r="D3607" s="15">
        <v>2.0</v>
      </c>
      <c r="E3607" s="15">
        <v>5.0</v>
      </c>
      <c r="F3607" s="8" t="s">
        <v>10</v>
      </c>
      <c r="G3607" s="8" t="s">
        <v>22</v>
      </c>
      <c r="H3607" t="s">
        <v>91</v>
      </c>
      <c r="I3607" t="s">
        <v>682</v>
      </c>
      <c r="J3607" s="16">
        <v>10.0</v>
      </c>
      <c r="K3607" s="21">
        <v>-232.0</v>
      </c>
      <c r="L3607" s="21">
        <v>-239.0</v>
      </c>
      <c r="M3607" s="21">
        <v>-235.0</v>
      </c>
      <c r="N3607" s="18" t="s">
        <v>26</v>
      </c>
      <c r="O3607" s="13" t="s">
        <v>323</v>
      </c>
      <c r="P3607" s="5" t="s">
        <v>57</v>
      </c>
      <c r="Q3607" s="5" t="s">
        <v>276</v>
      </c>
      <c r="R3607" s="5" t="s">
        <v>47</v>
      </c>
      <c r="S3607" s="5" t="s">
        <v>47</v>
      </c>
      <c r="T3607" s="5" t="s">
        <v>37</v>
      </c>
      <c r="U3607" s="5" t="s">
        <v>26</v>
      </c>
    </row>
    <row r="3608" hidden="1">
      <c r="A3608" s="15" t="str">
        <f t="shared" si="615"/>
        <v>W42:5</v>
      </c>
      <c r="B3608" s="15" t="s">
        <v>1352</v>
      </c>
      <c r="C3608" s="15">
        <v>4.0</v>
      </c>
      <c r="D3608" s="15">
        <v>2.0</v>
      </c>
      <c r="E3608" s="15">
        <v>5.0</v>
      </c>
      <c r="F3608" s="8" t="s">
        <v>302</v>
      </c>
      <c r="G3608" s="8" t="s">
        <v>303</v>
      </c>
      <c r="H3608" t="s">
        <v>278</v>
      </c>
      <c r="I3608" s="8" t="s">
        <v>483</v>
      </c>
      <c r="J3608" s="16"/>
      <c r="K3608" s="21"/>
      <c r="L3608" s="21"/>
      <c r="M3608" s="21"/>
      <c r="N3608" s="18"/>
      <c r="O3608" s="13"/>
      <c r="P3608" s="5" t="s">
        <v>57</v>
      </c>
      <c r="Q3608" s="5" t="s">
        <v>276</v>
      </c>
      <c r="R3608" s="5" t="s">
        <v>276</v>
      </c>
      <c r="S3608" s="5" t="s">
        <v>276</v>
      </c>
      <c r="T3608" s="5" t="s">
        <v>311</v>
      </c>
      <c r="U3608" s="5" t="s">
        <v>26</v>
      </c>
    </row>
    <row r="3609" hidden="1">
      <c r="A3609" s="15" t="str">
        <f>if(OR(G3609="Secondary Relay",G3609="Prime Relay",G3609="Citadel Class Relay"),F3609,join("",if(B3609="East Rim","E",if(B3609="South Rim","S",if(B3609="West Rim","W","N"))),C3609,D3609,":",E3609,if(F3609="S","",F3609)))</f>
        <v>W42-E04 Primary Relay</v>
      </c>
      <c r="B3609" s="15" t="s">
        <v>1352</v>
      </c>
      <c r="C3609" s="15">
        <v>4.0</v>
      </c>
      <c r="D3609" s="15">
        <v>2.0</v>
      </c>
      <c r="E3609" s="8">
        <v>5.0</v>
      </c>
      <c r="F3609" s="8" t="s">
        <v>1552</v>
      </c>
      <c r="G3609" s="8" t="s">
        <v>219</v>
      </c>
      <c r="I3609" s="42"/>
      <c r="J3609" s="16"/>
      <c r="K3609" s="21"/>
      <c r="L3609" s="21"/>
      <c r="M3609" s="21"/>
      <c r="N3609" s="18"/>
      <c r="O3609" s="13"/>
      <c r="P3609" s="5"/>
      <c r="Q3609" s="5"/>
      <c r="R3609" s="5"/>
      <c r="S3609" s="5"/>
      <c r="T3609" s="5"/>
      <c r="U3609" s="5"/>
    </row>
    <row r="3610" hidden="1">
      <c r="A3610" s="15" t="str">
        <f t="shared" ref="A3610:A3616" si="616">if(OR(G3610="Secondary Relay",G3610="Prime Relay"),F3610,join("",if(B3610="East Rim","E",if(B3610="South Rim","S",if(B3610="West Rim","W","N"))),C3610,D3610,":",E3610,if(F3610="S","",F3610)))</f>
        <v>W42:6a</v>
      </c>
      <c r="B3610" s="15" t="s">
        <v>1352</v>
      </c>
      <c r="C3610" s="15">
        <v>4.0</v>
      </c>
      <c r="D3610" s="15">
        <v>2.0</v>
      </c>
      <c r="E3610" s="15">
        <v>6.0</v>
      </c>
      <c r="F3610" s="8" t="s">
        <v>6</v>
      </c>
      <c r="G3610" s="8" t="s">
        <v>23</v>
      </c>
      <c r="H3610" t="s">
        <v>93</v>
      </c>
      <c r="I3610" t="s">
        <v>296</v>
      </c>
      <c r="J3610" s="16">
        <v>0.0</v>
      </c>
      <c r="K3610" s="21">
        <v>588.0</v>
      </c>
      <c r="L3610" s="21">
        <v>447.0</v>
      </c>
      <c r="M3610" s="21">
        <v>518.0</v>
      </c>
      <c r="N3610" s="18" t="s">
        <v>26</v>
      </c>
      <c r="O3610" s="13" t="s">
        <v>384</v>
      </c>
      <c r="P3610" s="5" t="s">
        <v>311</v>
      </c>
      <c r="Q3610" s="5" t="s">
        <v>276</v>
      </c>
      <c r="R3610" s="5" t="s">
        <v>57</v>
      </c>
      <c r="S3610" s="5" t="s">
        <v>37</v>
      </c>
      <c r="T3610" s="5" t="s">
        <v>276</v>
      </c>
      <c r="U3610" s="5" t="s">
        <v>26</v>
      </c>
    </row>
    <row r="3611" hidden="1">
      <c r="A3611" s="15" t="str">
        <f t="shared" si="616"/>
        <v>W42:6b</v>
      </c>
      <c r="B3611" s="15" t="s">
        <v>1352</v>
      </c>
      <c r="C3611" s="15">
        <v>4.0</v>
      </c>
      <c r="D3611" s="15">
        <v>2.0</v>
      </c>
      <c r="E3611" s="15">
        <v>6.0</v>
      </c>
      <c r="F3611" s="8" t="s">
        <v>7</v>
      </c>
      <c r="G3611" s="8" t="s">
        <v>23</v>
      </c>
      <c r="H3611" t="s">
        <v>93</v>
      </c>
      <c r="I3611" t="s">
        <v>333</v>
      </c>
      <c r="J3611" s="16">
        <v>2.0</v>
      </c>
      <c r="K3611" s="21">
        <v>231.0</v>
      </c>
      <c r="L3611" s="21">
        <v>-210.0</v>
      </c>
      <c r="M3611" s="21">
        <v>12.0</v>
      </c>
      <c r="N3611" s="18" t="s">
        <v>26</v>
      </c>
      <c r="O3611" s="13" t="s">
        <v>408</v>
      </c>
      <c r="P3611" s="5" t="s">
        <v>276</v>
      </c>
      <c r="Q3611" s="5" t="s">
        <v>57</v>
      </c>
      <c r="R3611" s="5" t="s">
        <v>57</v>
      </c>
      <c r="S3611" s="5" t="s">
        <v>311</v>
      </c>
      <c r="T3611" s="5" t="s">
        <v>37</v>
      </c>
      <c r="U3611" s="5" t="s">
        <v>26</v>
      </c>
    </row>
    <row r="3612" hidden="1">
      <c r="A3612" s="15" t="str">
        <f t="shared" si="616"/>
        <v>W42:6c</v>
      </c>
      <c r="B3612" s="15" t="s">
        <v>1352</v>
      </c>
      <c r="C3612" s="15">
        <v>4.0</v>
      </c>
      <c r="D3612" s="15">
        <v>2.0</v>
      </c>
      <c r="E3612" s="15">
        <v>6.0</v>
      </c>
      <c r="F3612" s="8" t="s">
        <v>8</v>
      </c>
      <c r="G3612" s="8" t="s">
        <v>23</v>
      </c>
      <c r="H3612" t="s">
        <v>87</v>
      </c>
      <c r="I3612" t="s">
        <v>350</v>
      </c>
      <c r="J3612" s="16">
        <v>1.0</v>
      </c>
      <c r="K3612" s="21">
        <v>-8.0</v>
      </c>
      <c r="L3612" s="21">
        <v>-13.0</v>
      </c>
      <c r="M3612" s="21">
        <v>-9.0</v>
      </c>
      <c r="N3612" s="18">
        <v>0.65</v>
      </c>
      <c r="O3612" s="13" t="s">
        <v>282</v>
      </c>
      <c r="P3612" s="5" t="s">
        <v>57</v>
      </c>
      <c r="Q3612" s="5" t="s">
        <v>57</v>
      </c>
      <c r="R3612" s="5" t="s">
        <v>57</v>
      </c>
      <c r="S3612" s="5" t="s">
        <v>276</v>
      </c>
      <c r="T3612" s="5" t="s">
        <v>26</v>
      </c>
      <c r="U3612" s="5" t="s">
        <v>26</v>
      </c>
    </row>
    <row r="3613" hidden="1">
      <c r="A3613" s="15" t="str">
        <f t="shared" si="616"/>
        <v>W42:6d</v>
      </c>
      <c r="B3613" s="15" t="s">
        <v>1352</v>
      </c>
      <c r="C3613" s="15">
        <v>4.0</v>
      </c>
      <c r="D3613" s="15">
        <v>2.0</v>
      </c>
      <c r="E3613" s="15">
        <v>6.0</v>
      </c>
      <c r="F3613" s="8" t="s">
        <v>9</v>
      </c>
      <c r="G3613" s="8" t="s">
        <v>22</v>
      </c>
      <c r="H3613" t="s">
        <v>93</v>
      </c>
      <c r="I3613" t="s">
        <v>429</v>
      </c>
      <c r="J3613" s="16">
        <v>2.0</v>
      </c>
      <c r="K3613" s="21">
        <v>-73.0</v>
      </c>
      <c r="L3613" s="21">
        <v>-136.0</v>
      </c>
      <c r="M3613" s="21">
        <v>-105.0</v>
      </c>
      <c r="N3613" s="18" t="s">
        <v>26</v>
      </c>
      <c r="O3613" s="13" t="s">
        <v>287</v>
      </c>
      <c r="P3613" s="5" t="s">
        <v>276</v>
      </c>
      <c r="Q3613" s="5" t="s">
        <v>276</v>
      </c>
      <c r="R3613" s="5" t="s">
        <v>276</v>
      </c>
      <c r="S3613" s="5" t="s">
        <v>47</v>
      </c>
      <c r="T3613" s="5" t="s">
        <v>276</v>
      </c>
      <c r="U3613" s="5" t="s">
        <v>37</v>
      </c>
    </row>
    <row r="3614" hidden="1">
      <c r="A3614" s="15" t="str">
        <f t="shared" si="616"/>
        <v>W42:6e</v>
      </c>
      <c r="B3614" s="15" t="s">
        <v>1352</v>
      </c>
      <c r="C3614" s="15">
        <v>4.0</v>
      </c>
      <c r="D3614" s="15">
        <v>2.0</v>
      </c>
      <c r="E3614" s="15">
        <v>6.0</v>
      </c>
      <c r="F3614" s="8" t="s">
        <v>10</v>
      </c>
      <c r="G3614" s="8" t="s">
        <v>22</v>
      </c>
      <c r="H3614" t="s">
        <v>91</v>
      </c>
      <c r="I3614" t="s">
        <v>1553</v>
      </c>
      <c r="J3614" s="16">
        <v>25.0</v>
      </c>
      <c r="K3614" s="21">
        <v>-81.0</v>
      </c>
      <c r="L3614" s="21">
        <v>-117.0</v>
      </c>
      <c r="M3614" s="21">
        <v>-100.0</v>
      </c>
      <c r="N3614" s="18" t="s">
        <v>26</v>
      </c>
      <c r="O3614" s="13" t="s">
        <v>313</v>
      </c>
      <c r="P3614" s="5" t="s">
        <v>57</v>
      </c>
      <c r="Q3614" s="5" t="s">
        <v>276</v>
      </c>
      <c r="R3614" s="5" t="s">
        <v>276</v>
      </c>
      <c r="S3614" s="5" t="s">
        <v>47</v>
      </c>
      <c r="T3614" s="5" t="s">
        <v>26</v>
      </c>
      <c r="U3614" s="5" t="s">
        <v>26</v>
      </c>
    </row>
    <row r="3615" hidden="1">
      <c r="A3615" s="15" t="str">
        <f t="shared" si="616"/>
        <v>W42:6f</v>
      </c>
      <c r="B3615" s="15" t="s">
        <v>1352</v>
      </c>
      <c r="C3615" s="15">
        <v>4.0</v>
      </c>
      <c r="D3615" s="15">
        <v>2.0</v>
      </c>
      <c r="E3615" s="15">
        <v>6.0</v>
      </c>
      <c r="F3615" s="8" t="s">
        <v>11</v>
      </c>
      <c r="G3615" s="8" t="s">
        <v>23</v>
      </c>
      <c r="H3615" t="s">
        <v>92</v>
      </c>
      <c r="I3615" t="s">
        <v>634</v>
      </c>
      <c r="J3615" s="16">
        <v>1.0</v>
      </c>
      <c r="K3615" s="21">
        <v>-84.0</v>
      </c>
      <c r="L3615" s="21">
        <v>-151.0</v>
      </c>
      <c r="M3615" s="21">
        <v>-117.0</v>
      </c>
      <c r="N3615" s="18" t="s">
        <v>281</v>
      </c>
      <c r="O3615" s="13" t="s">
        <v>297</v>
      </c>
      <c r="P3615" s="5" t="s">
        <v>276</v>
      </c>
      <c r="Q3615" s="5" t="s">
        <v>276</v>
      </c>
      <c r="R3615" s="5" t="s">
        <v>276</v>
      </c>
      <c r="S3615" s="5" t="s">
        <v>57</v>
      </c>
      <c r="T3615" s="5" t="s">
        <v>26</v>
      </c>
      <c r="U3615" s="5" t="s">
        <v>47</v>
      </c>
    </row>
    <row r="3616" hidden="1">
      <c r="A3616" s="15" t="str">
        <f t="shared" si="616"/>
        <v>W42:6g</v>
      </c>
      <c r="B3616" s="15" t="s">
        <v>1352</v>
      </c>
      <c r="C3616" s="15">
        <v>4.0</v>
      </c>
      <c r="D3616" s="15">
        <v>2.0</v>
      </c>
      <c r="E3616" s="15">
        <v>6.0</v>
      </c>
      <c r="F3616" s="8" t="s">
        <v>12</v>
      </c>
      <c r="G3616" s="8" t="s">
        <v>22</v>
      </c>
      <c r="H3616" t="s">
        <v>93</v>
      </c>
      <c r="I3616" t="s">
        <v>435</v>
      </c>
      <c r="J3616" s="16">
        <v>4.0</v>
      </c>
      <c r="K3616" s="21">
        <v>-237.0</v>
      </c>
      <c r="L3616" s="21">
        <v>-260.0</v>
      </c>
      <c r="M3616" s="21">
        <v>-248.0</v>
      </c>
      <c r="N3616" s="18" t="s">
        <v>26</v>
      </c>
      <c r="O3616" s="13" t="s">
        <v>284</v>
      </c>
      <c r="P3616" s="5" t="s">
        <v>57</v>
      </c>
      <c r="Q3616" s="5" t="s">
        <v>276</v>
      </c>
      <c r="R3616" s="5" t="s">
        <v>57</v>
      </c>
      <c r="S3616" s="5" t="s">
        <v>26</v>
      </c>
      <c r="T3616" s="5" t="s">
        <v>26</v>
      </c>
      <c r="U3616" s="5" t="s">
        <v>26</v>
      </c>
    </row>
    <row r="3617" hidden="1">
      <c r="A3617" s="15" t="str">
        <f>if(OR(G3617="Secondary Relay",G3617="Prime Relay",G3617="Citadel Class Relay"),F3617,join("",if(B3617="East Rim","E",if(B3617="South Rim","S",if(B3617="West Rim","W","N"))),C3617,D3617,":",E3617,if(F3617="S","",F3617)))</f>
        <v>W42:6</v>
      </c>
      <c r="B3617" s="15" t="s">
        <v>1352</v>
      </c>
      <c r="C3617" s="15">
        <v>4.0</v>
      </c>
      <c r="D3617" s="15">
        <v>2.0</v>
      </c>
      <c r="E3617" s="15">
        <v>6.0</v>
      </c>
      <c r="F3617" s="8" t="s">
        <v>302</v>
      </c>
      <c r="G3617" s="8" t="s">
        <v>303</v>
      </c>
      <c r="H3617" t="s">
        <v>278</v>
      </c>
      <c r="I3617" s="42" t="s">
        <v>432</v>
      </c>
      <c r="J3617" s="16"/>
      <c r="K3617" s="21"/>
      <c r="L3617" s="21"/>
      <c r="M3617" s="21"/>
      <c r="N3617" s="18"/>
      <c r="O3617" s="13"/>
      <c r="P3617" s="5" t="s">
        <v>57</v>
      </c>
      <c r="Q3617" s="5" t="s">
        <v>311</v>
      </c>
      <c r="R3617" s="5" t="s">
        <v>276</v>
      </c>
      <c r="S3617" s="5" t="s">
        <v>26</v>
      </c>
      <c r="T3617" s="5" t="s">
        <v>47</v>
      </c>
      <c r="U3617" s="5" t="s">
        <v>26</v>
      </c>
    </row>
    <row r="3618" hidden="1">
      <c r="A3618" s="15" t="str">
        <f t="shared" ref="A3618:A3621" si="617">if(OR(G3618="Secondary Relay",G3618="Prime Relay"),F3618,join("",if(B3618="East Rim","E",if(B3618="South Rim","S",if(B3618="West Rim","W","N"))),C3618,D3618,":",E3618,if(F3618="S","",F3618)))</f>
        <v>W42:7a</v>
      </c>
      <c r="B3618" s="15" t="s">
        <v>1352</v>
      </c>
      <c r="C3618" s="15">
        <v>4.0</v>
      </c>
      <c r="D3618" s="15">
        <v>2.0</v>
      </c>
      <c r="E3618" s="15">
        <v>7.0</v>
      </c>
      <c r="F3618" s="8" t="s">
        <v>6</v>
      </c>
      <c r="G3618" s="8" t="s">
        <v>24</v>
      </c>
      <c r="H3618" t="s">
        <v>317</v>
      </c>
      <c r="I3618" t="s">
        <v>596</v>
      </c>
      <c r="J3618" s="16">
        <v>1.0</v>
      </c>
      <c r="K3618" s="21">
        <v>25.0</v>
      </c>
      <c r="L3618" s="21">
        <v>5.0</v>
      </c>
      <c r="M3618" s="21">
        <v>15.0</v>
      </c>
      <c r="N3618" s="18">
        <v>0.25</v>
      </c>
      <c r="O3618" s="13" t="s">
        <v>441</v>
      </c>
      <c r="P3618" s="5" t="s">
        <v>57</v>
      </c>
      <c r="Q3618" s="5" t="s">
        <v>276</v>
      </c>
      <c r="R3618" s="5" t="s">
        <v>37</v>
      </c>
      <c r="S3618" s="5" t="s">
        <v>26</v>
      </c>
      <c r="T3618" s="5" t="s">
        <v>47</v>
      </c>
      <c r="U3618" s="5" t="s">
        <v>26</v>
      </c>
    </row>
    <row r="3619" hidden="1">
      <c r="A3619" s="15" t="str">
        <f t="shared" si="617"/>
        <v>W42:7b</v>
      </c>
      <c r="B3619" s="15" t="s">
        <v>1352</v>
      </c>
      <c r="C3619" s="15">
        <v>4.0</v>
      </c>
      <c r="D3619" s="15">
        <v>2.0</v>
      </c>
      <c r="E3619" s="15">
        <v>7.0</v>
      </c>
      <c r="F3619" s="8" t="s">
        <v>7</v>
      </c>
      <c r="G3619" s="8" t="s">
        <v>22</v>
      </c>
      <c r="H3619" t="s">
        <v>92</v>
      </c>
      <c r="I3619" t="s">
        <v>385</v>
      </c>
      <c r="J3619" s="16">
        <v>6.0</v>
      </c>
      <c r="K3619" s="21">
        <v>-62.0</v>
      </c>
      <c r="L3619" s="21">
        <v>-93.0</v>
      </c>
      <c r="M3619" s="21">
        <v>-78.0</v>
      </c>
      <c r="N3619" s="18" t="s">
        <v>26</v>
      </c>
      <c r="O3619" s="13" t="s">
        <v>384</v>
      </c>
      <c r="P3619" s="5" t="s">
        <v>276</v>
      </c>
      <c r="Q3619" s="5" t="s">
        <v>57</v>
      </c>
      <c r="R3619" s="5" t="s">
        <v>276</v>
      </c>
      <c r="S3619" s="5" t="s">
        <v>37</v>
      </c>
      <c r="T3619" s="5" t="s">
        <v>26</v>
      </c>
      <c r="U3619" s="5" t="s">
        <v>26</v>
      </c>
    </row>
    <row r="3620" hidden="1">
      <c r="A3620" s="15" t="str">
        <f t="shared" si="617"/>
        <v>W42:7c</v>
      </c>
      <c r="B3620" s="15" t="s">
        <v>1352</v>
      </c>
      <c r="C3620" s="15">
        <v>4.0</v>
      </c>
      <c r="D3620" s="15">
        <v>2.0</v>
      </c>
      <c r="E3620" s="15">
        <v>7.0</v>
      </c>
      <c r="F3620" s="8" t="s">
        <v>8</v>
      </c>
      <c r="G3620" s="8" t="s">
        <v>22</v>
      </c>
      <c r="H3620" t="s">
        <v>90</v>
      </c>
      <c r="I3620" t="s">
        <v>377</v>
      </c>
      <c r="J3620" s="16">
        <v>2.0</v>
      </c>
      <c r="K3620" s="21">
        <v>-123.0</v>
      </c>
      <c r="L3620" s="21">
        <v>-143.0</v>
      </c>
      <c r="M3620" s="21">
        <v>-135.0</v>
      </c>
      <c r="N3620" s="18" t="s">
        <v>26</v>
      </c>
      <c r="O3620" s="13" t="s">
        <v>384</v>
      </c>
      <c r="P3620" s="5" t="s">
        <v>276</v>
      </c>
      <c r="Q3620" s="5" t="s">
        <v>57</v>
      </c>
      <c r="R3620" s="5" t="s">
        <v>57</v>
      </c>
      <c r="S3620" s="5" t="s">
        <v>57</v>
      </c>
      <c r="T3620" s="5" t="s">
        <v>37</v>
      </c>
      <c r="U3620" s="5" t="s">
        <v>26</v>
      </c>
    </row>
    <row r="3621" hidden="1">
      <c r="A3621" s="15" t="str">
        <f t="shared" si="617"/>
        <v>W42:7d</v>
      </c>
      <c r="B3621" s="15" t="s">
        <v>1352</v>
      </c>
      <c r="C3621" s="15">
        <v>4.0</v>
      </c>
      <c r="D3621" s="15">
        <v>2.0</v>
      </c>
      <c r="E3621" s="15">
        <v>7.0</v>
      </c>
      <c r="F3621" s="8" t="s">
        <v>9</v>
      </c>
      <c r="G3621" s="8" t="s">
        <v>22</v>
      </c>
      <c r="H3621" t="s">
        <v>92</v>
      </c>
      <c r="I3621" t="s">
        <v>328</v>
      </c>
      <c r="J3621" s="16">
        <v>6.0</v>
      </c>
      <c r="K3621" s="21">
        <v>-166.0</v>
      </c>
      <c r="L3621" s="21">
        <v>-207.0</v>
      </c>
      <c r="M3621" s="21">
        <v>-186.0</v>
      </c>
      <c r="N3621" s="18" t="s">
        <v>26</v>
      </c>
      <c r="O3621" s="13" t="s">
        <v>313</v>
      </c>
      <c r="P3621" s="5" t="s">
        <v>57</v>
      </c>
      <c r="Q3621" s="5" t="s">
        <v>276</v>
      </c>
      <c r="R3621" s="5" t="s">
        <v>57</v>
      </c>
      <c r="S3621" s="5" t="s">
        <v>26</v>
      </c>
      <c r="T3621" s="5" t="s">
        <v>26</v>
      </c>
      <c r="U3621" s="5" t="s">
        <v>26</v>
      </c>
    </row>
    <row r="3622" hidden="1">
      <c r="A3622" s="15" t="str">
        <f>if(OR(G3622="Secondary Relay",G3622="Prime Relay",G3622="Citadel Class Relay"),F3622,join("",if(B3622="East Rim","E",if(B3622="South Rim","S",if(B3622="West Rim","W","N"))),C3622,D3622,":",E3622,if(F3622="S","",F3622)))</f>
        <v>W42:7</v>
      </c>
      <c r="B3622" s="15" t="s">
        <v>1352</v>
      </c>
      <c r="C3622" s="15">
        <v>4.0</v>
      </c>
      <c r="D3622" s="15">
        <v>2.0</v>
      </c>
      <c r="E3622" s="15">
        <v>7.0</v>
      </c>
      <c r="F3622" s="8" t="s">
        <v>302</v>
      </c>
      <c r="G3622" s="8" t="s">
        <v>303</v>
      </c>
      <c r="H3622" t="s">
        <v>554</v>
      </c>
      <c r="I3622" s="42" t="s">
        <v>590</v>
      </c>
      <c r="J3622" s="16"/>
      <c r="K3622" s="21"/>
      <c r="L3622" s="21"/>
      <c r="M3622" s="21"/>
      <c r="N3622" s="18"/>
      <c r="O3622" s="13"/>
      <c r="P3622" s="5" t="s">
        <v>47</v>
      </c>
      <c r="Q3622" s="5" t="s">
        <v>276</v>
      </c>
      <c r="R3622" s="5" t="s">
        <v>57</v>
      </c>
      <c r="S3622" s="5" t="s">
        <v>276</v>
      </c>
      <c r="T3622" s="5" t="s">
        <v>26</v>
      </c>
      <c r="U3622" s="5" t="s">
        <v>26</v>
      </c>
    </row>
    <row r="3623" hidden="1">
      <c r="A3623" s="15" t="str">
        <f t="shared" ref="A3623:A3625" si="618">if(OR(G3623="Secondary Relay",G3623="Prime Relay"),F3623,join("",if(B3623="East Rim","E",if(B3623="South Rim","S",if(B3623="West Rim","W","N"))),C3623,D3623,":",E3623,if(F3623="S","",F3623)))</f>
        <v>W42:8a</v>
      </c>
      <c r="B3623" s="15" t="s">
        <v>1352</v>
      </c>
      <c r="C3623" s="15">
        <v>4.0</v>
      </c>
      <c r="D3623" s="15">
        <v>2.0</v>
      </c>
      <c r="E3623" s="15">
        <v>8.0</v>
      </c>
      <c r="F3623" s="8" t="s">
        <v>6</v>
      </c>
      <c r="G3623" s="8" t="s">
        <v>23</v>
      </c>
      <c r="H3623" t="s">
        <v>291</v>
      </c>
      <c r="I3623" t="s">
        <v>388</v>
      </c>
      <c r="J3623" s="16">
        <v>1.0</v>
      </c>
      <c r="K3623" s="21">
        <v>505.0</v>
      </c>
      <c r="L3623" s="21">
        <v>427.0</v>
      </c>
      <c r="M3623" s="21">
        <v>467.0</v>
      </c>
      <c r="N3623" s="18" t="s">
        <v>26</v>
      </c>
      <c r="O3623" s="13" t="s">
        <v>287</v>
      </c>
      <c r="P3623" s="5" t="s">
        <v>276</v>
      </c>
      <c r="Q3623" s="5" t="s">
        <v>276</v>
      </c>
      <c r="R3623" s="5" t="s">
        <v>47</v>
      </c>
      <c r="S3623" s="5" t="s">
        <v>57</v>
      </c>
      <c r="T3623" s="5" t="s">
        <v>37</v>
      </c>
      <c r="U3623" s="5" t="s">
        <v>37</v>
      </c>
    </row>
    <row r="3624" hidden="1">
      <c r="A3624" s="15" t="str">
        <f t="shared" si="618"/>
        <v>W42:8b</v>
      </c>
      <c r="B3624" s="15" t="s">
        <v>1352</v>
      </c>
      <c r="C3624" s="15">
        <v>4.0</v>
      </c>
      <c r="D3624" s="15">
        <v>2.0</v>
      </c>
      <c r="E3624" s="15">
        <v>8.0</v>
      </c>
      <c r="F3624" s="8" t="s">
        <v>7</v>
      </c>
      <c r="G3624" s="8" t="s">
        <v>24</v>
      </c>
      <c r="H3624" t="s">
        <v>87</v>
      </c>
      <c r="I3624" t="s">
        <v>326</v>
      </c>
      <c r="J3624" s="16">
        <v>1.0</v>
      </c>
      <c r="K3624" s="21">
        <v>-6.0</v>
      </c>
      <c r="L3624" s="21">
        <v>-6.0</v>
      </c>
      <c r="M3624" s="21">
        <v>-6.0</v>
      </c>
      <c r="N3624" s="18">
        <v>0.74</v>
      </c>
      <c r="O3624" s="13" t="s">
        <v>287</v>
      </c>
      <c r="P3624" s="5" t="s">
        <v>26</v>
      </c>
      <c r="Q3624" s="5" t="s">
        <v>57</v>
      </c>
      <c r="R3624" s="5" t="s">
        <v>57</v>
      </c>
      <c r="S3624" s="5" t="s">
        <v>37</v>
      </c>
      <c r="T3624" s="5" t="s">
        <v>37</v>
      </c>
      <c r="U3624" s="5" t="s">
        <v>26</v>
      </c>
    </row>
    <row r="3625" hidden="1">
      <c r="A3625" s="15" t="str">
        <f t="shared" si="618"/>
        <v>W42:8c</v>
      </c>
      <c r="B3625" s="15" t="s">
        <v>1352</v>
      </c>
      <c r="C3625" s="15">
        <v>4.0</v>
      </c>
      <c r="D3625" s="15">
        <v>2.0</v>
      </c>
      <c r="E3625" s="15">
        <v>8.0</v>
      </c>
      <c r="F3625" s="8" t="s">
        <v>8</v>
      </c>
      <c r="G3625" s="8" t="s">
        <v>22</v>
      </c>
      <c r="H3625" t="s">
        <v>87</v>
      </c>
      <c r="I3625" t="s">
        <v>328</v>
      </c>
      <c r="J3625" s="16">
        <v>0.0</v>
      </c>
      <c r="K3625" s="21">
        <v>-139.0</v>
      </c>
      <c r="L3625" s="21">
        <v>-191.0</v>
      </c>
      <c r="M3625" s="21">
        <v>-163.0</v>
      </c>
      <c r="N3625" s="18" t="s">
        <v>26</v>
      </c>
      <c r="O3625" s="13" t="s">
        <v>329</v>
      </c>
      <c r="P3625" s="5" t="s">
        <v>47</v>
      </c>
      <c r="Q3625" s="5" t="s">
        <v>57</v>
      </c>
      <c r="R3625" s="5" t="s">
        <v>276</v>
      </c>
      <c r="S3625" s="5" t="s">
        <v>26</v>
      </c>
      <c r="T3625" s="5" t="s">
        <v>26</v>
      </c>
      <c r="U3625" s="5" t="s">
        <v>37</v>
      </c>
    </row>
    <row r="3626" hidden="1">
      <c r="A3626" s="15" t="str">
        <f>if(OR(G3626="Secondary Relay",G3626="Prime Relay",G3626="Citadel Class Relay"),F3626,join("",if(B3626="East Rim","E",if(B3626="South Rim","S",if(B3626="West Rim","W","N"))),C3626,D3626,":",E3626,if(F3626="S","",F3626)))</f>
        <v>W42:8</v>
      </c>
      <c r="B3626" s="15" t="s">
        <v>1352</v>
      </c>
      <c r="C3626" s="15">
        <v>4.0</v>
      </c>
      <c r="D3626" s="15">
        <v>2.0</v>
      </c>
      <c r="E3626" s="15">
        <v>8.0</v>
      </c>
      <c r="F3626" s="8" t="s">
        <v>302</v>
      </c>
      <c r="G3626" s="8" t="s">
        <v>303</v>
      </c>
      <c r="H3626" t="s">
        <v>278</v>
      </c>
      <c r="I3626" s="42" t="s">
        <v>590</v>
      </c>
      <c r="J3626" s="16"/>
      <c r="K3626" s="21"/>
      <c r="L3626" s="21"/>
      <c r="M3626" s="21"/>
      <c r="N3626" s="18"/>
      <c r="O3626" s="13"/>
      <c r="P3626" s="5" t="s">
        <v>276</v>
      </c>
      <c r="Q3626" s="5" t="s">
        <v>276</v>
      </c>
      <c r="R3626" s="5" t="s">
        <v>57</v>
      </c>
      <c r="S3626" s="5" t="s">
        <v>37</v>
      </c>
      <c r="T3626" s="5" t="s">
        <v>37</v>
      </c>
      <c r="U3626" s="5" t="s">
        <v>26</v>
      </c>
    </row>
    <row r="3627" hidden="1">
      <c r="A3627" s="15" t="str">
        <f t="shared" ref="A3627:A3630" si="619">if(OR(G3627="Secondary Relay",G3627="Prime Relay"),F3627,join("",if(B3627="East Rim","E",if(B3627="South Rim","S",if(B3627="West Rim","W","N"))),C3627,D3627,":",E3627,if(F3627="S","",F3627)))</f>
        <v>W42:9a</v>
      </c>
      <c r="B3627" s="15" t="s">
        <v>1352</v>
      </c>
      <c r="C3627" s="15">
        <v>4.0</v>
      </c>
      <c r="D3627" s="15">
        <v>2.0</v>
      </c>
      <c r="E3627" s="15">
        <v>9.0</v>
      </c>
      <c r="F3627" s="8" t="s">
        <v>6</v>
      </c>
      <c r="G3627" s="8" t="s">
        <v>23</v>
      </c>
      <c r="H3627" t="s">
        <v>288</v>
      </c>
      <c r="I3627" t="s">
        <v>643</v>
      </c>
      <c r="J3627" s="16">
        <v>0.0</v>
      </c>
      <c r="K3627" s="21">
        <v>279.0</v>
      </c>
      <c r="L3627" s="21">
        <v>218.0</v>
      </c>
      <c r="M3627" s="21">
        <v>248.0</v>
      </c>
      <c r="N3627" s="18" t="s">
        <v>26</v>
      </c>
      <c r="O3627" s="13" t="s">
        <v>293</v>
      </c>
      <c r="P3627" s="5" t="s">
        <v>311</v>
      </c>
      <c r="Q3627" s="5" t="s">
        <v>276</v>
      </c>
      <c r="R3627" s="5" t="s">
        <v>276</v>
      </c>
      <c r="S3627" s="5" t="s">
        <v>57</v>
      </c>
      <c r="T3627" s="5" t="s">
        <v>26</v>
      </c>
      <c r="U3627" s="5" t="s">
        <v>276</v>
      </c>
    </row>
    <row r="3628" hidden="1">
      <c r="A3628" s="15" t="str">
        <f t="shared" si="619"/>
        <v>W42:9b</v>
      </c>
      <c r="B3628" s="15" t="s">
        <v>1352</v>
      </c>
      <c r="C3628" s="15">
        <v>4.0</v>
      </c>
      <c r="D3628" s="15">
        <v>2.0</v>
      </c>
      <c r="E3628" s="15">
        <v>9.0</v>
      </c>
      <c r="F3628" s="8" t="s">
        <v>7</v>
      </c>
      <c r="G3628" s="8" t="s">
        <v>22</v>
      </c>
      <c r="H3628" t="s">
        <v>91</v>
      </c>
      <c r="I3628" t="s">
        <v>1554</v>
      </c>
      <c r="J3628" s="16">
        <v>17.0</v>
      </c>
      <c r="K3628" s="21">
        <v>-79.0</v>
      </c>
      <c r="L3628" s="21">
        <v>-87.0</v>
      </c>
      <c r="M3628" s="21">
        <v>-84.0</v>
      </c>
      <c r="N3628" s="18" t="s">
        <v>26</v>
      </c>
      <c r="O3628" s="13" t="s">
        <v>354</v>
      </c>
      <c r="P3628" s="5" t="s">
        <v>57</v>
      </c>
      <c r="Q3628" s="5" t="s">
        <v>57</v>
      </c>
      <c r="R3628" s="5" t="s">
        <v>276</v>
      </c>
      <c r="S3628" s="5" t="s">
        <v>47</v>
      </c>
      <c r="T3628" s="5" t="s">
        <v>37</v>
      </c>
      <c r="U3628" s="5" t="s">
        <v>47</v>
      </c>
    </row>
    <row r="3629" hidden="1">
      <c r="A3629" s="15" t="str">
        <f t="shared" si="619"/>
        <v>W42:9c</v>
      </c>
      <c r="B3629" s="15" t="s">
        <v>1352</v>
      </c>
      <c r="C3629" s="15">
        <v>4.0</v>
      </c>
      <c r="D3629" s="15">
        <v>2.0</v>
      </c>
      <c r="E3629" s="15">
        <v>9.0</v>
      </c>
      <c r="F3629" s="8" t="s">
        <v>8</v>
      </c>
      <c r="G3629" s="8" t="s">
        <v>22</v>
      </c>
      <c r="H3629" t="s">
        <v>91</v>
      </c>
      <c r="I3629" t="s">
        <v>998</v>
      </c>
      <c r="J3629" s="16">
        <v>24.0</v>
      </c>
      <c r="K3629" s="21">
        <v>-98.0</v>
      </c>
      <c r="L3629" s="21">
        <v>-112.0</v>
      </c>
      <c r="M3629" s="21">
        <v>-107.0</v>
      </c>
      <c r="N3629" s="18" t="s">
        <v>26</v>
      </c>
      <c r="O3629" s="13" t="s">
        <v>290</v>
      </c>
      <c r="P3629" s="5" t="s">
        <v>57</v>
      </c>
      <c r="Q3629" s="5" t="s">
        <v>276</v>
      </c>
      <c r="R3629" s="5" t="s">
        <v>276</v>
      </c>
      <c r="S3629" s="5" t="s">
        <v>37</v>
      </c>
      <c r="T3629" s="5" t="s">
        <v>37</v>
      </c>
      <c r="U3629" s="5" t="s">
        <v>26</v>
      </c>
    </row>
    <row r="3630" hidden="1">
      <c r="A3630" s="15" t="str">
        <f t="shared" si="619"/>
        <v>W42:9d</v>
      </c>
      <c r="B3630" s="15" t="s">
        <v>1352</v>
      </c>
      <c r="C3630" s="15">
        <v>4.0</v>
      </c>
      <c r="D3630" s="15">
        <v>2.0</v>
      </c>
      <c r="E3630" s="15">
        <v>9.0</v>
      </c>
      <c r="F3630" s="8" t="s">
        <v>9</v>
      </c>
      <c r="G3630" s="8" t="s">
        <v>22</v>
      </c>
      <c r="H3630" t="s">
        <v>90</v>
      </c>
      <c r="I3630" t="s">
        <v>412</v>
      </c>
      <c r="J3630" s="16">
        <v>11.0</v>
      </c>
      <c r="K3630" s="21">
        <v>-210.0</v>
      </c>
      <c r="L3630" s="21">
        <v>-227.0</v>
      </c>
      <c r="M3630" s="21">
        <v>-218.0</v>
      </c>
      <c r="N3630" s="18" t="s">
        <v>26</v>
      </c>
      <c r="O3630" s="13" t="s">
        <v>275</v>
      </c>
      <c r="P3630" s="5" t="s">
        <v>57</v>
      </c>
      <c r="Q3630" s="5" t="s">
        <v>37</v>
      </c>
      <c r="R3630" s="5" t="s">
        <v>57</v>
      </c>
      <c r="S3630" s="5" t="s">
        <v>47</v>
      </c>
      <c r="T3630" s="5" t="s">
        <v>26</v>
      </c>
      <c r="U3630" s="5" t="s">
        <v>26</v>
      </c>
    </row>
    <row r="3631" hidden="1">
      <c r="A3631" s="15" t="str">
        <f>if(OR(G3631="Secondary Relay",G3631="Prime Relay",G3631="Citadel Class Relay"),F3631,join("",if(B3631="East Rim","E",if(B3631="South Rim","S",if(B3631="West Rim","W","N"))),C3631,D3631,":",E3631,if(F3631="S","",F3631)))</f>
        <v>W42:9</v>
      </c>
      <c r="B3631" s="15" t="s">
        <v>1352</v>
      </c>
      <c r="C3631" s="15">
        <v>4.0</v>
      </c>
      <c r="D3631" s="15">
        <v>2.0</v>
      </c>
      <c r="E3631" s="15">
        <v>9.0</v>
      </c>
      <c r="F3631" s="8" t="s">
        <v>302</v>
      </c>
      <c r="G3631" s="8" t="s">
        <v>303</v>
      </c>
      <c r="H3631" t="s">
        <v>288</v>
      </c>
      <c r="I3631" s="42" t="s">
        <v>424</v>
      </c>
      <c r="J3631" s="16"/>
      <c r="K3631" s="21"/>
      <c r="L3631" s="21"/>
      <c r="M3631" s="21"/>
      <c r="N3631" s="18"/>
      <c r="O3631" s="13"/>
      <c r="P3631" s="5" t="s">
        <v>57</v>
      </c>
      <c r="Q3631" s="5" t="s">
        <v>276</v>
      </c>
      <c r="R3631" s="5" t="s">
        <v>57</v>
      </c>
      <c r="S3631" s="5" t="s">
        <v>47</v>
      </c>
      <c r="T3631" s="5" t="s">
        <v>37</v>
      </c>
      <c r="U3631" s="5" t="s">
        <v>26</v>
      </c>
    </row>
    <row r="3632" hidden="1">
      <c r="A3632" s="15" t="str">
        <f t="shared" ref="A3632:A3634" si="620">if(OR(G3632="Secondary Relay",G3632="Prime Relay"),F3632,join("",if(B3632="East Rim","E",if(B3632="South Rim","S",if(B3632="West Rim","W","N"))),C3632,D3632,":",E3632,if(F3632="S","",F3632)))</f>
        <v>W42:10a</v>
      </c>
      <c r="B3632" s="15" t="s">
        <v>1352</v>
      </c>
      <c r="C3632" s="15">
        <v>4.0</v>
      </c>
      <c r="D3632" s="15">
        <v>2.0</v>
      </c>
      <c r="E3632" s="15">
        <v>10.0</v>
      </c>
      <c r="F3632" s="8" t="s">
        <v>6</v>
      </c>
      <c r="G3632" s="8" t="s">
        <v>23</v>
      </c>
      <c r="H3632" t="s">
        <v>291</v>
      </c>
      <c r="I3632" t="s">
        <v>1071</v>
      </c>
      <c r="J3632" s="16">
        <v>1.0</v>
      </c>
      <c r="K3632" s="21">
        <v>907.0</v>
      </c>
      <c r="L3632" s="21">
        <v>0.0</v>
      </c>
      <c r="M3632" s="21">
        <v>453.0</v>
      </c>
      <c r="N3632" s="18" t="s">
        <v>26</v>
      </c>
      <c r="O3632" s="13" t="s">
        <v>297</v>
      </c>
      <c r="P3632" s="5" t="s">
        <v>276</v>
      </c>
      <c r="Q3632" s="5" t="s">
        <v>311</v>
      </c>
      <c r="R3632" s="5" t="s">
        <v>276</v>
      </c>
      <c r="S3632" s="5" t="s">
        <v>26</v>
      </c>
      <c r="T3632" s="5" t="s">
        <v>311</v>
      </c>
      <c r="U3632" s="5" t="s">
        <v>26</v>
      </c>
    </row>
    <row r="3633" hidden="1">
      <c r="A3633" s="15" t="str">
        <f t="shared" si="620"/>
        <v>W42:10b</v>
      </c>
      <c r="B3633" s="15" t="s">
        <v>1352</v>
      </c>
      <c r="C3633" s="15">
        <v>4.0</v>
      </c>
      <c r="D3633" s="15">
        <v>2.0</v>
      </c>
      <c r="E3633" s="15">
        <v>10.0</v>
      </c>
      <c r="F3633" s="8" t="s">
        <v>7</v>
      </c>
      <c r="G3633" s="8" t="s">
        <v>23</v>
      </c>
      <c r="H3633" t="s">
        <v>291</v>
      </c>
      <c r="I3633" t="s">
        <v>573</v>
      </c>
      <c r="J3633" s="16">
        <v>1.0</v>
      </c>
      <c r="K3633" s="21">
        <v>823.0</v>
      </c>
      <c r="L3633" s="21">
        <v>-6.0</v>
      </c>
      <c r="M3633" s="21">
        <v>411.0</v>
      </c>
      <c r="N3633" s="18" t="s">
        <v>26</v>
      </c>
      <c r="O3633" s="13" t="s">
        <v>1427</v>
      </c>
      <c r="P3633" s="5" t="s">
        <v>57</v>
      </c>
      <c r="Q3633" s="5" t="s">
        <v>276</v>
      </c>
      <c r="R3633" s="5" t="s">
        <v>57</v>
      </c>
      <c r="S3633" s="5" t="s">
        <v>47</v>
      </c>
      <c r="T3633" s="5" t="s">
        <v>37</v>
      </c>
      <c r="U3633" s="5" t="s">
        <v>26</v>
      </c>
    </row>
    <row r="3634" hidden="1">
      <c r="A3634" s="15" t="str">
        <f t="shared" si="620"/>
        <v>W42:10c</v>
      </c>
      <c r="B3634" s="15" t="s">
        <v>1352</v>
      </c>
      <c r="C3634" s="15">
        <v>4.0</v>
      </c>
      <c r="D3634" s="15">
        <v>2.0</v>
      </c>
      <c r="E3634" s="15">
        <v>10.0</v>
      </c>
      <c r="F3634" s="8" t="s">
        <v>8</v>
      </c>
      <c r="G3634" s="8" t="s">
        <v>24</v>
      </c>
      <c r="H3634" t="s">
        <v>87</v>
      </c>
      <c r="I3634" t="s">
        <v>767</v>
      </c>
      <c r="J3634" s="16">
        <v>2.0</v>
      </c>
      <c r="K3634" s="21">
        <v>4.0</v>
      </c>
      <c r="L3634" s="21">
        <v>-7.0</v>
      </c>
      <c r="M3634" s="21">
        <v>-2.0</v>
      </c>
      <c r="N3634" s="18">
        <v>0.57</v>
      </c>
      <c r="O3634" s="13" t="s">
        <v>297</v>
      </c>
      <c r="P3634" s="5" t="s">
        <v>37</v>
      </c>
      <c r="Q3634" s="5" t="s">
        <v>57</v>
      </c>
      <c r="R3634" s="5" t="s">
        <v>47</v>
      </c>
      <c r="S3634" s="5" t="s">
        <v>37</v>
      </c>
      <c r="T3634" s="5" t="s">
        <v>276</v>
      </c>
      <c r="U3634" s="5" t="s">
        <v>26</v>
      </c>
    </row>
    <row r="3635" hidden="1">
      <c r="A3635" s="15" t="str">
        <f>if(OR(G3635="Secondary Relay",G3635="Prime Relay",G3635="Citadel Class Relay"),F3635,join("",if(B3635="East Rim","E",if(B3635="South Rim","S",if(B3635="West Rim","W","N"))),C3635,D3635,":",E3635,if(F3635="S","",F3635)))</f>
        <v>W42:10</v>
      </c>
      <c r="B3635" s="15" t="s">
        <v>1352</v>
      </c>
      <c r="C3635" s="15">
        <v>4.0</v>
      </c>
      <c r="D3635" s="15">
        <v>2.0</v>
      </c>
      <c r="E3635" s="15">
        <v>10.0</v>
      </c>
      <c r="F3635" s="8" t="s">
        <v>302</v>
      </c>
      <c r="G3635" s="8" t="s">
        <v>303</v>
      </c>
      <c r="H3635" t="s">
        <v>278</v>
      </c>
      <c r="I3635" s="42" t="s">
        <v>538</v>
      </c>
      <c r="J3635" s="16"/>
      <c r="K3635" s="21"/>
      <c r="L3635" s="21"/>
      <c r="M3635" s="21"/>
      <c r="N3635" s="18"/>
      <c r="O3635" s="13"/>
      <c r="P3635" s="5" t="s">
        <v>37</v>
      </c>
      <c r="Q3635" s="5" t="s">
        <v>57</v>
      </c>
      <c r="R3635" s="5" t="s">
        <v>276</v>
      </c>
      <c r="S3635" s="5" t="s">
        <v>57</v>
      </c>
      <c r="T3635" s="5" t="s">
        <v>26</v>
      </c>
      <c r="U3635" s="5" t="s">
        <v>26</v>
      </c>
    </row>
    <row r="3636" hidden="1">
      <c r="A3636" s="15" t="str">
        <f t="shared" ref="A3636:A3641" si="621">if(OR(G3636="Secondary Relay",G3636="Prime Relay"),F3636,join("",if(B3636="East Rim","E",if(B3636="South Rim","S",if(B3636="West Rim","W","N"))),C3636,D3636,":",E3636,if(F3636="S","",F3636)))</f>
        <v>W43:0a</v>
      </c>
      <c r="B3636" s="15" t="s">
        <v>1352</v>
      </c>
      <c r="C3636" s="15">
        <v>4.0</v>
      </c>
      <c r="D3636" s="15">
        <v>3.0</v>
      </c>
      <c r="E3636" s="15">
        <v>0.0</v>
      </c>
      <c r="F3636" s="8" t="s">
        <v>6</v>
      </c>
      <c r="G3636" s="8" t="s">
        <v>23</v>
      </c>
      <c r="H3636" t="s">
        <v>88</v>
      </c>
      <c r="I3636" t="s">
        <v>1108</v>
      </c>
      <c r="J3636" s="16">
        <v>0.0</v>
      </c>
      <c r="K3636" s="21">
        <v>1414.0</v>
      </c>
      <c r="L3636" s="21">
        <v>538.0</v>
      </c>
      <c r="M3636" s="21">
        <v>976.0</v>
      </c>
      <c r="N3636" s="18" t="s">
        <v>26</v>
      </c>
      <c r="O3636" s="13" t="s">
        <v>1336</v>
      </c>
      <c r="P3636" s="5" t="s">
        <v>37</v>
      </c>
      <c r="Q3636" s="5" t="s">
        <v>37</v>
      </c>
      <c r="R3636" s="5" t="s">
        <v>26</v>
      </c>
      <c r="S3636" s="5" t="s">
        <v>26</v>
      </c>
      <c r="T3636" s="5" t="s">
        <v>26</v>
      </c>
      <c r="U3636" s="5" t="s">
        <v>37</v>
      </c>
    </row>
    <row r="3637" hidden="1">
      <c r="A3637" s="15" t="str">
        <f t="shared" si="621"/>
        <v>W43:0b</v>
      </c>
      <c r="B3637" s="15" t="s">
        <v>1352</v>
      </c>
      <c r="C3637" s="15">
        <v>4.0</v>
      </c>
      <c r="D3637" s="15">
        <v>3.0</v>
      </c>
      <c r="E3637" s="15">
        <v>0.0</v>
      </c>
      <c r="F3637" s="8" t="s">
        <v>7</v>
      </c>
      <c r="G3637" s="8" t="s">
        <v>23</v>
      </c>
      <c r="H3637" t="s">
        <v>87</v>
      </c>
      <c r="I3637" t="s">
        <v>698</v>
      </c>
      <c r="J3637" s="16">
        <v>1.0</v>
      </c>
      <c r="K3637" s="21">
        <v>56.0</v>
      </c>
      <c r="L3637" s="21">
        <v>27.0</v>
      </c>
      <c r="M3637" s="21">
        <v>43.0</v>
      </c>
      <c r="N3637" s="18">
        <v>0.52</v>
      </c>
      <c r="O3637" s="13" t="s">
        <v>336</v>
      </c>
      <c r="P3637" s="5" t="s">
        <v>57</v>
      </c>
      <c r="Q3637" s="5" t="s">
        <v>57</v>
      </c>
      <c r="R3637" s="5" t="s">
        <v>57</v>
      </c>
      <c r="S3637" s="5" t="s">
        <v>57</v>
      </c>
      <c r="T3637" s="5" t="s">
        <v>37</v>
      </c>
      <c r="U3637" s="5" t="s">
        <v>276</v>
      </c>
    </row>
    <row r="3638" hidden="1">
      <c r="A3638" s="15" t="str">
        <f t="shared" si="621"/>
        <v>W43:0c</v>
      </c>
      <c r="B3638" s="15" t="s">
        <v>1352</v>
      </c>
      <c r="C3638" s="15">
        <v>4.0</v>
      </c>
      <c r="D3638" s="15">
        <v>3.0</v>
      </c>
      <c r="E3638" s="15">
        <v>0.0</v>
      </c>
      <c r="F3638" s="8" t="s">
        <v>8</v>
      </c>
      <c r="G3638" s="8" t="s">
        <v>24</v>
      </c>
      <c r="H3638" t="s">
        <v>87</v>
      </c>
      <c r="I3638" t="s">
        <v>440</v>
      </c>
      <c r="J3638" s="16">
        <v>2.0</v>
      </c>
      <c r="K3638" s="21">
        <v>27.0</v>
      </c>
      <c r="L3638" s="21">
        <v>24.0</v>
      </c>
      <c r="M3638" s="21">
        <v>24.0</v>
      </c>
      <c r="N3638" s="18">
        <v>0.81</v>
      </c>
      <c r="O3638" s="13" t="s">
        <v>391</v>
      </c>
      <c r="P3638" s="5" t="s">
        <v>57</v>
      </c>
      <c r="Q3638" s="5" t="s">
        <v>57</v>
      </c>
      <c r="R3638" s="5" t="s">
        <v>276</v>
      </c>
      <c r="S3638" s="5" t="s">
        <v>276</v>
      </c>
      <c r="T3638" s="5" t="s">
        <v>47</v>
      </c>
      <c r="U3638" s="5" t="s">
        <v>26</v>
      </c>
    </row>
    <row r="3639" hidden="1">
      <c r="A3639" s="15" t="str">
        <f t="shared" si="621"/>
        <v>W43:0d</v>
      </c>
      <c r="B3639" s="15" t="s">
        <v>1352</v>
      </c>
      <c r="C3639" s="15">
        <v>4.0</v>
      </c>
      <c r="D3639" s="15">
        <v>3.0</v>
      </c>
      <c r="E3639" s="15">
        <v>0.0</v>
      </c>
      <c r="F3639" s="8" t="s">
        <v>9</v>
      </c>
      <c r="G3639" s="8" t="s">
        <v>22</v>
      </c>
      <c r="H3639" t="s">
        <v>91</v>
      </c>
      <c r="I3639" t="s">
        <v>1555</v>
      </c>
      <c r="J3639" s="16">
        <v>16.0</v>
      </c>
      <c r="K3639" s="21">
        <v>-58.0</v>
      </c>
      <c r="L3639" s="21">
        <v>-106.0</v>
      </c>
      <c r="M3639" s="21">
        <v>-82.0</v>
      </c>
      <c r="N3639" s="18" t="s">
        <v>26</v>
      </c>
      <c r="O3639" s="13" t="s">
        <v>354</v>
      </c>
      <c r="P3639" s="5" t="s">
        <v>57</v>
      </c>
      <c r="Q3639" s="5" t="s">
        <v>57</v>
      </c>
      <c r="R3639" s="5" t="s">
        <v>57</v>
      </c>
      <c r="S3639" s="5" t="s">
        <v>57</v>
      </c>
      <c r="T3639" s="5" t="s">
        <v>37</v>
      </c>
      <c r="U3639" s="5" t="s">
        <v>26</v>
      </c>
    </row>
    <row r="3640" hidden="1">
      <c r="A3640" s="15" t="str">
        <f t="shared" si="621"/>
        <v>W43:0e</v>
      </c>
      <c r="B3640" s="15" t="s">
        <v>1352</v>
      </c>
      <c r="C3640" s="15">
        <v>4.0</v>
      </c>
      <c r="D3640" s="15">
        <v>3.0</v>
      </c>
      <c r="E3640" s="15">
        <v>0.0</v>
      </c>
      <c r="F3640" s="8" t="s">
        <v>10</v>
      </c>
      <c r="G3640" s="8" t="s">
        <v>22</v>
      </c>
      <c r="H3640" t="s">
        <v>92</v>
      </c>
      <c r="I3640" t="s">
        <v>385</v>
      </c>
      <c r="J3640" s="16">
        <v>6.0</v>
      </c>
      <c r="K3640" s="21">
        <v>-101.0</v>
      </c>
      <c r="L3640" s="21">
        <v>-129.0</v>
      </c>
      <c r="M3640" s="21">
        <v>-115.0</v>
      </c>
      <c r="N3640" s="18" t="s">
        <v>26</v>
      </c>
      <c r="O3640" s="13" t="s">
        <v>313</v>
      </c>
      <c r="P3640" s="5" t="s">
        <v>57</v>
      </c>
      <c r="Q3640" s="5" t="s">
        <v>276</v>
      </c>
      <c r="R3640" s="5" t="s">
        <v>57</v>
      </c>
      <c r="S3640" s="5" t="s">
        <v>37</v>
      </c>
      <c r="T3640" s="5" t="s">
        <v>26</v>
      </c>
      <c r="U3640" s="5" t="s">
        <v>26</v>
      </c>
    </row>
    <row r="3641" hidden="1">
      <c r="A3641" s="15" t="str">
        <f t="shared" si="621"/>
        <v>W43:0f</v>
      </c>
      <c r="B3641" s="15" t="s">
        <v>1352</v>
      </c>
      <c r="C3641" s="15">
        <v>4.0</v>
      </c>
      <c r="D3641" s="15">
        <v>3.0</v>
      </c>
      <c r="E3641" s="15">
        <v>0.0</v>
      </c>
      <c r="F3641" s="8" t="s">
        <v>11</v>
      </c>
      <c r="G3641" s="8" t="s">
        <v>22</v>
      </c>
      <c r="H3641" t="s">
        <v>90</v>
      </c>
      <c r="I3641" t="s">
        <v>650</v>
      </c>
      <c r="J3641" s="16">
        <v>6.0</v>
      </c>
      <c r="K3641" s="21">
        <v>-231.0</v>
      </c>
      <c r="L3641" s="21">
        <v>-250.0</v>
      </c>
      <c r="M3641" s="21">
        <v>-241.0</v>
      </c>
      <c r="N3641" s="18" t="s">
        <v>26</v>
      </c>
      <c r="O3641" s="13" t="s">
        <v>417</v>
      </c>
      <c r="P3641" s="5" t="s">
        <v>276</v>
      </c>
      <c r="Q3641" s="5" t="s">
        <v>37</v>
      </c>
      <c r="R3641" s="5" t="s">
        <v>311</v>
      </c>
      <c r="S3641" s="5" t="s">
        <v>26</v>
      </c>
      <c r="T3641" s="5" t="s">
        <v>37</v>
      </c>
      <c r="U3641" s="5" t="s">
        <v>26</v>
      </c>
    </row>
    <row r="3642" hidden="1">
      <c r="A3642" s="15" t="str">
        <f t="shared" ref="A3642:A3643" si="622">if(OR(G3642="Secondary Relay",G3642="Prime Relay",G3642="Citadel Class Relay"),F3642,join("",if(B3642="East Rim","E",if(B3642="South Rim","S",if(B3642="West Rim","W","N"))),C3642,D3642,":",E3642,if(F3642="S","",F3642)))</f>
        <v>W43:0</v>
      </c>
      <c r="B3642" s="15" t="s">
        <v>1352</v>
      </c>
      <c r="C3642" s="15">
        <v>4.0</v>
      </c>
      <c r="D3642" s="15">
        <v>3.0</v>
      </c>
      <c r="E3642" s="15">
        <v>0.0</v>
      </c>
      <c r="F3642" s="8" t="s">
        <v>302</v>
      </c>
      <c r="G3642" s="8" t="s">
        <v>303</v>
      </c>
      <c r="H3642" t="s">
        <v>278</v>
      </c>
      <c r="I3642" s="42" t="s">
        <v>862</v>
      </c>
      <c r="J3642" s="16"/>
      <c r="K3642" s="21"/>
      <c r="L3642" s="21"/>
      <c r="M3642" s="21"/>
      <c r="N3642" s="18"/>
      <c r="O3642" s="13"/>
      <c r="P3642" s="5" t="s">
        <v>37</v>
      </c>
      <c r="Q3642" s="5" t="s">
        <v>57</v>
      </c>
      <c r="R3642" s="5" t="s">
        <v>57</v>
      </c>
      <c r="S3642" s="5" t="s">
        <v>26</v>
      </c>
      <c r="T3642" s="5" t="s">
        <v>26</v>
      </c>
      <c r="U3642" s="5" t="s">
        <v>26</v>
      </c>
    </row>
    <row r="3643" hidden="1">
      <c r="A3643" s="15" t="str">
        <f t="shared" si="622"/>
        <v>W43 Secondary Relay</v>
      </c>
      <c r="B3643" s="15" t="s">
        <v>1352</v>
      </c>
      <c r="C3643" s="15">
        <v>4.0</v>
      </c>
      <c r="D3643" s="15">
        <v>3.0</v>
      </c>
      <c r="E3643" s="15">
        <v>0.0</v>
      </c>
      <c r="F3643" s="8" t="s">
        <v>1556</v>
      </c>
      <c r="G3643" s="8" t="s">
        <v>300</v>
      </c>
      <c r="J3643" s="16"/>
      <c r="K3643" s="21"/>
      <c r="L3643" s="21"/>
      <c r="M3643" s="21"/>
      <c r="N3643" s="18"/>
      <c r="O3643" s="13"/>
      <c r="P3643" s="15"/>
      <c r="Q3643" s="15"/>
      <c r="R3643" s="15"/>
      <c r="S3643" s="15"/>
      <c r="T3643" s="15"/>
      <c r="U3643" s="15"/>
    </row>
    <row r="3644" hidden="1">
      <c r="A3644" s="15" t="str">
        <f>if(OR(G3644="Secondary Relay",G3644="Prime Relay"),F3644,join("",if(B3644="East Rim","E",if(B3644="South Rim","S",if(B3644="West Rim","W","N"))),C3644,D3644,":",E3644,if(F3644="S","",F3644)))</f>
        <v>W43:1a</v>
      </c>
      <c r="B3644" s="15" t="s">
        <v>1352</v>
      </c>
      <c r="C3644" s="15">
        <v>4.0</v>
      </c>
      <c r="D3644" s="15">
        <v>3.0</v>
      </c>
      <c r="E3644" s="15">
        <v>1.0</v>
      </c>
      <c r="F3644" s="8" t="s">
        <v>6</v>
      </c>
      <c r="G3644" s="8" t="s">
        <v>23</v>
      </c>
      <c r="H3644" t="s">
        <v>288</v>
      </c>
      <c r="I3644" t="s">
        <v>1557</v>
      </c>
      <c r="J3644" s="16">
        <v>1.0</v>
      </c>
      <c r="K3644" s="21">
        <v>1558.0</v>
      </c>
      <c r="L3644" s="21">
        <v>711.0</v>
      </c>
      <c r="M3644" s="21">
        <v>1135.0</v>
      </c>
      <c r="N3644" s="18" t="s">
        <v>26</v>
      </c>
      <c r="O3644" s="13" t="s">
        <v>1558</v>
      </c>
      <c r="P3644" s="5" t="s">
        <v>276</v>
      </c>
      <c r="Q3644" s="5" t="s">
        <v>311</v>
      </c>
      <c r="R3644" s="5" t="s">
        <v>57</v>
      </c>
      <c r="S3644" s="5" t="s">
        <v>57</v>
      </c>
      <c r="T3644" s="5" t="s">
        <v>311</v>
      </c>
      <c r="U3644" s="5" t="s">
        <v>26</v>
      </c>
    </row>
    <row r="3645" hidden="1">
      <c r="A3645" s="15" t="str">
        <f>if(OR(G3645="Secondary Relay",G3645="Prime Relay",G3645="Citadel Class Relay"),F3645,join("",if(B3645="East Rim","E",if(B3645="South Rim","S",if(B3645="West Rim","W","N"))),C3645,D3645,":",E3645,if(F3645="S","",F3645)))</f>
        <v>W43:1</v>
      </c>
      <c r="B3645" s="15" t="s">
        <v>1352</v>
      </c>
      <c r="C3645" s="15">
        <v>4.0</v>
      </c>
      <c r="D3645" s="15">
        <v>3.0</v>
      </c>
      <c r="E3645" s="15">
        <v>1.0</v>
      </c>
      <c r="F3645" s="8" t="s">
        <v>302</v>
      </c>
      <c r="G3645" s="8" t="s">
        <v>303</v>
      </c>
      <c r="H3645" t="s">
        <v>288</v>
      </c>
      <c r="I3645" s="42" t="s">
        <v>1559</v>
      </c>
      <c r="J3645" s="16"/>
      <c r="K3645" s="21"/>
      <c r="L3645" s="21"/>
      <c r="M3645" s="21"/>
      <c r="N3645" s="18"/>
      <c r="O3645" s="13"/>
      <c r="P3645" s="5" t="s">
        <v>57</v>
      </c>
      <c r="Q3645" s="5" t="s">
        <v>57</v>
      </c>
      <c r="R3645" s="5" t="s">
        <v>311</v>
      </c>
      <c r="S3645" s="5" t="s">
        <v>26</v>
      </c>
      <c r="T3645" s="5" t="s">
        <v>26</v>
      </c>
      <c r="U3645" s="5" t="s">
        <v>26</v>
      </c>
    </row>
    <row r="3646" hidden="1">
      <c r="A3646" s="15" t="str">
        <f t="shared" ref="A3646:A3647" si="623">if(OR(G3646="Secondary Relay",G3646="Prime Relay"),F3646,join("",if(B3646="East Rim","E",if(B3646="South Rim","S",if(B3646="West Rim","W","N"))),C3646,D3646,":",E3646,if(F3646="S","",F3646)))</f>
        <v>W43:2a</v>
      </c>
      <c r="B3646" s="15" t="s">
        <v>1352</v>
      </c>
      <c r="C3646" s="15">
        <v>4.0</v>
      </c>
      <c r="D3646" s="15">
        <v>3.0</v>
      </c>
      <c r="E3646" s="15">
        <v>2.0</v>
      </c>
      <c r="F3646" s="8" t="s">
        <v>6</v>
      </c>
      <c r="G3646" s="8" t="s">
        <v>23</v>
      </c>
      <c r="H3646" t="s">
        <v>288</v>
      </c>
      <c r="I3646" t="s">
        <v>1071</v>
      </c>
      <c r="J3646" s="16">
        <v>1.0</v>
      </c>
      <c r="K3646" s="21">
        <v>716.0</v>
      </c>
      <c r="L3646" s="21">
        <v>708.0</v>
      </c>
      <c r="M3646" s="21">
        <v>713.0</v>
      </c>
      <c r="N3646" s="18" t="s">
        <v>26</v>
      </c>
      <c r="O3646" s="13" t="s">
        <v>313</v>
      </c>
      <c r="P3646" s="5" t="s">
        <v>57</v>
      </c>
      <c r="Q3646" s="5" t="s">
        <v>276</v>
      </c>
      <c r="R3646" s="5" t="s">
        <v>276</v>
      </c>
      <c r="S3646" s="5" t="s">
        <v>276</v>
      </c>
      <c r="T3646" s="5" t="s">
        <v>57</v>
      </c>
      <c r="U3646" s="5" t="s">
        <v>26</v>
      </c>
    </row>
    <row r="3647" hidden="1">
      <c r="A3647" s="15" t="str">
        <f t="shared" si="623"/>
        <v>W43:2b</v>
      </c>
      <c r="B3647" s="15" t="s">
        <v>1352</v>
      </c>
      <c r="C3647" s="15">
        <v>4.0</v>
      </c>
      <c r="D3647" s="15">
        <v>3.0</v>
      </c>
      <c r="E3647" s="15">
        <v>2.0</v>
      </c>
      <c r="F3647" s="8" t="s">
        <v>7</v>
      </c>
      <c r="G3647" s="8" t="s">
        <v>23</v>
      </c>
      <c r="H3647" t="s">
        <v>93</v>
      </c>
      <c r="I3647" t="s">
        <v>724</v>
      </c>
      <c r="J3647" s="16">
        <v>2.0</v>
      </c>
      <c r="K3647" s="21">
        <v>95.0</v>
      </c>
      <c r="L3647" s="21">
        <v>58.0</v>
      </c>
      <c r="M3647" s="21">
        <v>78.0</v>
      </c>
      <c r="N3647" s="18">
        <v>0.13</v>
      </c>
      <c r="O3647" s="13" t="s">
        <v>293</v>
      </c>
      <c r="P3647" s="5" t="s">
        <v>37</v>
      </c>
      <c r="Q3647" s="5" t="s">
        <v>57</v>
      </c>
      <c r="R3647" s="5" t="s">
        <v>47</v>
      </c>
      <c r="S3647" s="5" t="s">
        <v>47</v>
      </c>
      <c r="T3647" s="5" t="s">
        <v>47</v>
      </c>
      <c r="U3647" s="5" t="s">
        <v>26</v>
      </c>
    </row>
    <row r="3648" hidden="1">
      <c r="A3648" s="15" t="str">
        <f>if(OR(G3648="Secondary Relay",G3648="Prime Relay",G3648="Citadel Class Relay"),F3648,join("",if(B3648="East Rim","E",if(B3648="South Rim","S",if(B3648="West Rim","W","N"))),C3648,D3648,":",E3648,if(F3648="S","",F3648)))</f>
        <v>W43:2</v>
      </c>
      <c r="B3648" s="15" t="s">
        <v>1352</v>
      </c>
      <c r="C3648" s="15">
        <v>4.0</v>
      </c>
      <c r="D3648" s="15">
        <v>3.0</v>
      </c>
      <c r="E3648" s="15">
        <v>2.0</v>
      </c>
      <c r="F3648" s="8" t="s">
        <v>302</v>
      </c>
      <c r="G3648" s="8" t="s">
        <v>303</v>
      </c>
      <c r="H3648" t="s">
        <v>278</v>
      </c>
      <c r="I3648" s="42" t="s">
        <v>483</v>
      </c>
      <c r="J3648" s="16"/>
      <c r="K3648" s="21"/>
      <c r="L3648" s="21"/>
      <c r="M3648" s="21"/>
      <c r="N3648" s="18"/>
      <c r="O3648" s="13"/>
      <c r="P3648" s="5" t="s">
        <v>276</v>
      </c>
      <c r="Q3648" s="5" t="s">
        <v>276</v>
      </c>
      <c r="R3648" s="5" t="s">
        <v>57</v>
      </c>
      <c r="S3648" s="5" t="s">
        <v>276</v>
      </c>
      <c r="T3648" s="5" t="s">
        <v>26</v>
      </c>
      <c r="U3648" s="5" t="s">
        <v>57</v>
      </c>
    </row>
    <row r="3649" hidden="1">
      <c r="A3649" s="15" t="str">
        <f t="shared" ref="A3649:A3651" si="624">if(OR(G3649="Secondary Relay",G3649="Prime Relay"),F3649,join("",if(B3649="East Rim","E",if(B3649="South Rim","S",if(B3649="West Rim","W","N"))),C3649,D3649,":",E3649,if(F3649="S","",F3649)))</f>
        <v>W43:3a</v>
      </c>
      <c r="B3649" s="15" t="s">
        <v>1352</v>
      </c>
      <c r="C3649" s="15">
        <v>4.0</v>
      </c>
      <c r="D3649" s="15">
        <v>3.0</v>
      </c>
      <c r="E3649" s="15">
        <v>3.0</v>
      </c>
      <c r="F3649" s="8" t="s">
        <v>6</v>
      </c>
      <c r="G3649" s="8" t="s">
        <v>22</v>
      </c>
      <c r="H3649" t="s">
        <v>93</v>
      </c>
      <c r="I3649" t="s">
        <v>1065</v>
      </c>
      <c r="J3649" s="16">
        <v>14.0</v>
      </c>
      <c r="K3649" s="21">
        <v>-55.0</v>
      </c>
      <c r="L3649" s="21">
        <v>-67.0</v>
      </c>
      <c r="M3649" s="21">
        <v>-63.0</v>
      </c>
      <c r="N3649" s="18" t="s">
        <v>26</v>
      </c>
      <c r="O3649" s="13" t="s">
        <v>379</v>
      </c>
      <c r="P3649" s="5" t="s">
        <v>276</v>
      </c>
      <c r="Q3649" s="5" t="s">
        <v>276</v>
      </c>
      <c r="R3649" s="5" t="s">
        <v>276</v>
      </c>
      <c r="S3649" s="5" t="s">
        <v>47</v>
      </c>
      <c r="T3649" s="5" t="s">
        <v>26</v>
      </c>
      <c r="U3649" s="5" t="s">
        <v>26</v>
      </c>
    </row>
    <row r="3650" hidden="1">
      <c r="A3650" s="15" t="str">
        <f t="shared" si="624"/>
        <v>W43:3b</v>
      </c>
      <c r="B3650" s="15" t="s">
        <v>1352</v>
      </c>
      <c r="C3650" s="15">
        <v>4.0</v>
      </c>
      <c r="D3650" s="15">
        <v>3.0</v>
      </c>
      <c r="E3650" s="15">
        <v>3.0</v>
      </c>
      <c r="F3650" s="8" t="s">
        <v>7</v>
      </c>
      <c r="G3650" s="8" t="s">
        <v>23</v>
      </c>
      <c r="H3650" t="s">
        <v>92</v>
      </c>
      <c r="I3650" t="s">
        <v>583</v>
      </c>
      <c r="J3650" s="16">
        <v>0.0</v>
      </c>
      <c r="K3650" s="21">
        <v>-97.0</v>
      </c>
      <c r="L3650" s="21">
        <v>-104.0</v>
      </c>
      <c r="M3650" s="21">
        <v>-99.0</v>
      </c>
      <c r="N3650" s="18" t="s">
        <v>281</v>
      </c>
      <c r="O3650" s="13" t="s">
        <v>310</v>
      </c>
      <c r="P3650" s="5" t="s">
        <v>276</v>
      </c>
      <c r="Q3650" s="5" t="s">
        <v>276</v>
      </c>
      <c r="R3650" s="5" t="s">
        <v>276</v>
      </c>
      <c r="S3650" s="5" t="s">
        <v>47</v>
      </c>
      <c r="T3650" s="5" t="s">
        <v>26</v>
      </c>
      <c r="U3650" s="5" t="s">
        <v>26</v>
      </c>
    </row>
    <row r="3651" hidden="1">
      <c r="A3651" s="15" t="str">
        <f t="shared" si="624"/>
        <v>W43:3c</v>
      </c>
      <c r="B3651" s="15" t="s">
        <v>1352</v>
      </c>
      <c r="C3651" s="15">
        <v>4.0</v>
      </c>
      <c r="D3651" s="15">
        <v>3.0</v>
      </c>
      <c r="E3651" s="15">
        <v>3.0</v>
      </c>
      <c r="F3651" s="8" t="s">
        <v>8</v>
      </c>
      <c r="G3651" s="8" t="s">
        <v>22</v>
      </c>
      <c r="H3651" t="s">
        <v>92</v>
      </c>
      <c r="I3651" t="s">
        <v>416</v>
      </c>
      <c r="J3651" s="16">
        <v>5.0</v>
      </c>
      <c r="K3651" s="21">
        <v>-130.0</v>
      </c>
      <c r="L3651" s="21">
        <v>-143.0</v>
      </c>
      <c r="M3651" s="21">
        <v>-138.0</v>
      </c>
      <c r="N3651" s="18" t="s">
        <v>26</v>
      </c>
      <c r="O3651" s="13" t="s">
        <v>275</v>
      </c>
      <c r="P3651" s="5" t="s">
        <v>57</v>
      </c>
      <c r="Q3651" s="5" t="s">
        <v>276</v>
      </c>
      <c r="R3651" s="5" t="s">
        <v>276</v>
      </c>
      <c r="S3651" s="5" t="s">
        <v>57</v>
      </c>
      <c r="T3651" s="5" t="s">
        <v>37</v>
      </c>
      <c r="U3651" s="5" t="s">
        <v>26</v>
      </c>
    </row>
    <row r="3652" hidden="1">
      <c r="A3652" s="15" t="str">
        <f>if(OR(G3652="Secondary Relay",G3652="Prime Relay",G3652="Citadel Class Relay"),F3652,join("",if(B3652="East Rim","E",if(B3652="South Rim","S",if(B3652="West Rim","W","N"))),C3652,D3652,":",E3652,if(F3652="S","",F3652)))</f>
        <v>W43:3</v>
      </c>
      <c r="B3652" s="15" t="s">
        <v>1352</v>
      </c>
      <c r="C3652" s="15">
        <v>4.0</v>
      </c>
      <c r="D3652" s="15">
        <v>3.0</v>
      </c>
      <c r="E3652" s="15">
        <v>3.0</v>
      </c>
      <c r="F3652" s="8" t="s">
        <v>302</v>
      </c>
      <c r="G3652" s="8" t="s">
        <v>303</v>
      </c>
      <c r="H3652" t="s">
        <v>554</v>
      </c>
      <c r="I3652" s="42" t="s">
        <v>1560</v>
      </c>
      <c r="J3652" s="16"/>
      <c r="K3652" s="21"/>
      <c r="L3652" s="21"/>
      <c r="M3652" s="21"/>
      <c r="N3652" s="18"/>
      <c r="O3652" s="13"/>
      <c r="P3652" s="5" t="s">
        <v>47</v>
      </c>
      <c r="Q3652" s="5" t="s">
        <v>311</v>
      </c>
      <c r="R3652" s="5" t="s">
        <v>276</v>
      </c>
      <c r="S3652" s="5" t="s">
        <v>47</v>
      </c>
      <c r="T3652" s="5" t="s">
        <v>47</v>
      </c>
      <c r="U3652" s="5" t="s">
        <v>26</v>
      </c>
    </row>
    <row r="3653" hidden="1">
      <c r="A3653" s="15" t="str">
        <f>if(OR(G3653="Secondary Relay",G3653="Prime Relay"),F3653,join("",if(B3653="East Rim","E",if(B3653="South Rim","S",if(B3653="West Rim","W","N"))),C3653,D3653,":",E3653,if(F3653="S","",F3653)))</f>
        <v>W43:4a</v>
      </c>
      <c r="B3653" s="15" t="s">
        <v>1352</v>
      </c>
      <c r="C3653" s="15">
        <v>4.0</v>
      </c>
      <c r="D3653" s="15">
        <v>3.0</v>
      </c>
      <c r="E3653" s="15">
        <v>4.0</v>
      </c>
      <c r="F3653" s="8" t="s">
        <v>6</v>
      </c>
      <c r="G3653" s="8" t="s">
        <v>22</v>
      </c>
      <c r="H3653" t="s">
        <v>91</v>
      </c>
      <c r="I3653" t="s">
        <v>1019</v>
      </c>
      <c r="J3653" s="16">
        <v>14.0</v>
      </c>
      <c r="K3653" s="21">
        <v>-192.0</v>
      </c>
      <c r="L3653" s="21">
        <v>-215.0</v>
      </c>
      <c r="M3653" s="21">
        <v>-206.0</v>
      </c>
      <c r="N3653" s="18" t="s">
        <v>26</v>
      </c>
      <c r="O3653" s="13" t="s">
        <v>415</v>
      </c>
      <c r="P3653" s="5" t="s">
        <v>37</v>
      </c>
      <c r="Q3653" s="5" t="s">
        <v>47</v>
      </c>
      <c r="R3653" s="5" t="s">
        <v>276</v>
      </c>
      <c r="S3653" s="5" t="s">
        <v>57</v>
      </c>
      <c r="T3653" s="5" t="s">
        <v>26</v>
      </c>
      <c r="U3653" s="5" t="s">
        <v>37</v>
      </c>
    </row>
    <row r="3654" hidden="1">
      <c r="A3654" s="15" t="str">
        <f>if(OR(G3654="Secondary Relay",G3654="Prime Relay",G3654="Citadel Class Relay"),F3654,join("",if(B3654="East Rim","E",if(B3654="South Rim","S",if(B3654="West Rim","W","N"))),C3654,D3654,":",E3654,if(F3654="S","",F3654)))</f>
        <v>W43:4</v>
      </c>
      <c r="B3654" s="15" t="s">
        <v>1352</v>
      </c>
      <c r="C3654" s="15">
        <v>4.0</v>
      </c>
      <c r="D3654" s="15">
        <v>3.0</v>
      </c>
      <c r="E3654" s="15">
        <v>4.0</v>
      </c>
      <c r="F3654" s="8" t="s">
        <v>302</v>
      </c>
      <c r="G3654" s="8" t="s">
        <v>303</v>
      </c>
      <c r="H3654" t="s">
        <v>278</v>
      </c>
      <c r="I3654" s="42" t="s">
        <v>862</v>
      </c>
      <c r="J3654" s="16"/>
      <c r="K3654" s="21"/>
      <c r="L3654" s="21"/>
      <c r="M3654" s="21"/>
      <c r="N3654" s="18"/>
      <c r="O3654" s="13"/>
      <c r="P3654" s="5" t="s">
        <v>47</v>
      </c>
      <c r="Q3654" s="5" t="s">
        <v>57</v>
      </c>
      <c r="R3654" s="5" t="s">
        <v>276</v>
      </c>
      <c r="S3654" s="5" t="s">
        <v>26</v>
      </c>
      <c r="T3654" s="5" t="s">
        <v>26</v>
      </c>
      <c r="U3654" s="5" t="s">
        <v>26</v>
      </c>
    </row>
    <row r="3655" hidden="1">
      <c r="A3655" s="15" t="str">
        <f t="shared" ref="A3655:A3657" si="625">if(OR(G3655="Secondary Relay",G3655="Prime Relay"),F3655,join("",if(B3655="East Rim","E",if(B3655="South Rim","S",if(B3655="West Rim","W","N"))),C3655,D3655,":",E3655,if(F3655="S","",F3655)))</f>
        <v>W43:5a</v>
      </c>
      <c r="B3655" s="15" t="s">
        <v>1352</v>
      </c>
      <c r="C3655" s="15">
        <v>4.0</v>
      </c>
      <c r="D3655" s="15">
        <v>3.0</v>
      </c>
      <c r="E3655" s="15">
        <v>5.0</v>
      </c>
      <c r="F3655" s="8" t="s">
        <v>6</v>
      </c>
      <c r="G3655" s="8" t="s">
        <v>23</v>
      </c>
      <c r="H3655" t="s">
        <v>291</v>
      </c>
      <c r="I3655" t="s">
        <v>663</v>
      </c>
      <c r="J3655" s="16">
        <v>0.0</v>
      </c>
      <c r="K3655" s="21">
        <v>150.0</v>
      </c>
      <c r="L3655" s="21">
        <v>-135.0</v>
      </c>
      <c r="M3655" s="21">
        <v>10.0</v>
      </c>
      <c r="N3655" s="18" t="s">
        <v>26</v>
      </c>
      <c r="O3655" s="13" t="s">
        <v>384</v>
      </c>
      <c r="P3655" s="5" t="s">
        <v>57</v>
      </c>
      <c r="Q3655" s="5" t="s">
        <v>311</v>
      </c>
      <c r="R3655" s="5" t="s">
        <v>276</v>
      </c>
      <c r="S3655" s="5" t="s">
        <v>47</v>
      </c>
      <c r="T3655" s="5" t="s">
        <v>37</v>
      </c>
      <c r="U3655" s="5" t="s">
        <v>37</v>
      </c>
    </row>
    <row r="3656" hidden="1">
      <c r="A3656" s="15" t="str">
        <f t="shared" si="625"/>
        <v>W43:5b</v>
      </c>
      <c r="B3656" s="15" t="s">
        <v>1352</v>
      </c>
      <c r="C3656" s="15">
        <v>4.0</v>
      </c>
      <c r="D3656" s="15">
        <v>3.0</v>
      </c>
      <c r="E3656" s="15">
        <v>5.0</v>
      </c>
      <c r="F3656" s="8" t="s">
        <v>7</v>
      </c>
      <c r="G3656" s="8" t="s">
        <v>24</v>
      </c>
      <c r="H3656" t="s">
        <v>87</v>
      </c>
      <c r="I3656" t="s">
        <v>497</v>
      </c>
      <c r="J3656" s="16">
        <v>2.0</v>
      </c>
      <c r="K3656" s="21">
        <v>17.0</v>
      </c>
      <c r="L3656" s="21">
        <v>12.0</v>
      </c>
      <c r="M3656" s="21">
        <v>15.0</v>
      </c>
      <c r="N3656" s="18">
        <v>0.69</v>
      </c>
      <c r="O3656" s="13" t="s">
        <v>579</v>
      </c>
      <c r="P3656" s="5" t="s">
        <v>57</v>
      </c>
      <c r="Q3656" s="5" t="s">
        <v>276</v>
      </c>
      <c r="R3656" s="5" t="s">
        <v>57</v>
      </c>
      <c r="S3656" s="5" t="s">
        <v>37</v>
      </c>
      <c r="T3656" s="5" t="s">
        <v>26</v>
      </c>
      <c r="U3656" s="5" t="s">
        <v>26</v>
      </c>
    </row>
    <row r="3657" hidden="1">
      <c r="A3657" s="15" t="str">
        <f t="shared" si="625"/>
        <v>W43:5c</v>
      </c>
      <c r="B3657" s="15" t="s">
        <v>1352</v>
      </c>
      <c r="C3657" s="15">
        <v>4.0</v>
      </c>
      <c r="D3657" s="15">
        <v>3.0</v>
      </c>
      <c r="E3657" s="15">
        <v>5.0</v>
      </c>
      <c r="F3657" s="8" t="s">
        <v>8</v>
      </c>
      <c r="G3657" s="8" t="s">
        <v>22</v>
      </c>
      <c r="H3657" t="s">
        <v>87</v>
      </c>
      <c r="I3657" t="s">
        <v>328</v>
      </c>
      <c r="J3657" s="16">
        <v>6.0</v>
      </c>
      <c r="K3657" s="21">
        <v>-225.0</v>
      </c>
      <c r="L3657" s="21">
        <v>-260.0</v>
      </c>
      <c r="M3657" s="21">
        <v>-242.0</v>
      </c>
      <c r="N3657" s="18" t="s">
        <v>26</v>
      </c>
      <c r="O3657" s="13" t="s">
        <v>419</v>
      </c>
      <c r="P3657" s="5" t="s">
        <v>47</v>
      </c>
      <c r="Q3657" s="5" t="s">
        <v>57</v>
      </c>
      <c r="R3657" s="5" t="s">
        <v>57</v>
      </c>
      <c r="S3657" s="5" t="s">
        <v>311</v>
      </c>
      <c r="T3657" s="5" t="s">
        <v>47</v>
      </c>
      <c r="U3657" s="5" t="s">
        <v>26</v>
      </c>
    </row>
    <row r="3658" hidden="1">
      <c r="A3658" s="15" t="str">
        <f>if(OR(G3658="Secondary Relay",G3658="Prime Relay",G3658="Citadel Class Relay"),F3658,join("",if(B3658="East Rim","E",if(B3658="South Rim","S",if(B3658="West Rim","W","N"))),C3658,D3658,":",E3658,if(F3658="S","",F3658)))</f>
        <v>W43:5</v>
      </c>
      <c r="B3658" s="15" t="s">
        <v>1352</v>
      </c>
      <c r="C3658" s="15">
        <v>4.0</v>
      </c>
      <c r="D3658" s="15">
        <v>3.0</v>
      </c>
      <c r="E3658" s="15">
        <v>5.0</v>
      </c>
      <c r="F3658" s="8" t="s">
        <v>302</v>
      </c>
      <c r="G3658" s="8" t="s">
        <v>303</v>
      </c>
      <c r="H3658" t="s">
        <v>443</v>
      </c>
      <c r="I3658" s="42" t="s">
        <v>1499</v>
      </c>
      <c r="J3658" s="16"/>
      <c r="K3658" s="21"/>
      <c r="L3658" s="21"/>
      <c r="M3658" s="21"/>
      <c r="N3658" s="18"/>
      <c r="O3658" s="13"/>
      <c r="P3658" s="5" t="s">
        <v>276</v>
      </c>
      <c r="Q3658" s="5" t="s">
        <v>276</v>
      </c>
      <c r="R3658" s="5" t="s">
        <v>37</v>
      </c>
      <c r="S3658" s="5" t="s">
        <v>47</v>
      </c>
      <c r="T3658" s="5" t="s">
        <v>47</v>
      </c>
      <c r="U3658" s="5" t="s">
        <v>26</v>
      </c>
    </row>
    <row r="3659" hidden="1">
      <c r="A3659" s="15" t="str">
        <f t="shared" ref="A3659:A3664" si="626">if(OR(G3659="Secondary Relay",G3659="Prime Relay"),F3659,join("",if(B3659="East Rim","E",if(B3659="South Rim","S",if(B3659="West Rim","W","N"))),C3659,D3659,":",E3659,if(F3659="S","",F3659)))</f>
        <v>W43:6a</v>
      </c>
      <c r="B3659" s="15" t="s">
        <v>1352</v>
      </c>
      <c r="C3659" s="15">
        <v>4.0</v>
      </c>
      <c r="D3659" s="15">
        <v>3.0</v>
      </c>
      <c r="E3659" s="15">
        <v>6.0</v>
      </c>
      <c r="F3659" s="8" t="s">
        <v>6</v>
      </c>
      <c r="G3659" s="8" t="s">
        <v>23</v>
      </c>
      <c r="H3659" t="s">
        <v>87</v>
      </c>
      <c r="I3659" t="s">
        <v>577</v>
      </c>
      <c r="J3659" s="16">
        <v>0.0</v>
      </c>
      <c r="K3659" s="21">
        <v>98.0</v>
      </c>
      <c r="L3659" s="21">
        <v>67.0</v>
      </c>
      <c r="M3659" s="21">
        <v>83.0</v>
      </c>
      <c r="N3659" s="18">
        <v>0.83</v>
      </c>
      <c r="O3659" s="13" t="s">
        <v>293</v>
      </c>
      <c r="P3659" s="5" t="s">
        <v>57</v>
      </c>
      <c r="Q3659" s="5" t="s">
        <v>276</v>
      </c>
      <c r="R3659" s="5" t="s">
        <v>57</v>
      </c>
      <c r="S3659" s="5" t="s">
        <v>57</v>
      </c>
      <c r="T3659" s="5" t="s">
        <v>57</v>
      </c>
      <c r="U3659" s="5" t="s">
        <v>37</v>
      </c>
    </row>
    <row r="3660" hidden="1">
      <c r="A3660" s="15" t="str">
        <f t="shared" si="626"/>
        <v>W43:6b</v>
      </c>
      <c r="B3660" s="15" t="s">
        <v>1352</v>
      </c>
      <c r="C3660" s="15">
        <v>4.0</v>
      </c>
      <c r="D3660" s="15">
        <v>3.0</v>
      </c>
      <c r="E3660" s="15">
        <v>6.0</v>
      </c>
      <c r="F3660" s="8" t="s">
        <v>7</v>
      </c>
      <c r="G3660" s="8" t="s">
        <v>24</v>
      </c>
      <c r="H3660" t="s">
        <v>285</v>
      </c>
      <c r="I3660" t="s">
        <v>543</v>
      </c>
      <c r="J3660" s="16">
        <v>1.0</v>
      </c>
      <c r="K3660" s="21">
        <v>39.0</v>
      </c>
      <c r="L3660" s="21">
        <v>33.0</v>
      </c>
      <c r="M3660" s="21">
        <v>38.0</v>
      </c>
      <c r="N3660" s="18">
        <v>0.21</v>
      </c>
      <c r="O3660" s="13" t="s">
        <v>293</v>
      </c>
      <c r="P3660" s="5" t="s">
        <v>47</v>
      </c>
      <c r="Q3660" s="5" t="s">
        <v>276</v>
      </c>
      <c r="R3660" s="5" t="s">
        <v>57</v>
      </c>
      <c r="S3660" s="5" t="s">
        <v>26</v>
      </c>
      <c r="T3660" s="5" t="s">
        <v>311</v>
      </c>
      <c r="U3660" s="5" t="s">
        <v>26</v>
      </c>
    </row>
    <row r="3661" hidden="1">
      <c r="A3661" s="15" t="str">
        <f t="shared" si="626"/>
        <v>W43:6c</v>
      </c>
      <c r="B3661" s="15" t="s">
        <v>1352</v>
      </c>
      <c r="C3661" s="15">
        <v>4.0</v>
      </c>
      <c r="D3661" s="15">
        <v>3.0</v>
      </c>
      <c r="E3661" s="15">
        <v>6.0</v>
      </c>
      <c r="F3661" s="8" t="s">
        <v>8</v>
      </c>
      <c r="G3661" s="8" t="s">
        <v>22</v>
      </c>
      <c r="H3661" t="s">
        <v>91</v>
      </c>
      <c r="I3661" t="s">
        <v>1561</v>
      </c>
      <c r="J3661" s="16">
        <v>6.0</v>
      </c>
      <c r="K3661" s="21">
        <v>-133.0</v>
      </c>
      <c r="L3661" s="21">
        <v>-148.0</v>
      </c>
      <c r="M3661" s="21">
        <v>-140.0</v>
      </c>
      <c r="N3661" s="18" t="s">
        <v>26</v>
      </c>
      <c r="O3661" s="13" t="s">
        <v>384</v>
      </c>
      <c r="P3661" s="5" t="s">
        <v>47</v>
      </c>
      <c r="Q3661" s="5" t="s">
        <v>276</v>
      </c>
      <c r="R3661" s="5" t="s">
        <v>276</v>
      </c>
      <c r="S3661" s="5" t="s">
        <v>26</v>
      </c>
      <c r="T3661" s="5" t="s">
        <v>26</v>
      </c>
      <c r="U3661" s="5" t="s">
        <v>26</v>
      </c>
    </row>
    <row r="3662" hidden="1">
      <c r="A3662" s="15" t="str">
        <f t="shared" si="626"/>
        <v>W43:6d</v>
      </c>
      <c r="B3662" s="15" t="s">
        <v>1352</v>
      </c>
      <c r="C3662" s="15">
        <v>4.0</v>
      </c>
      <c r="D3662" s="15">
        <v>3.0</v>
      </c>
      <c r="E3662" s="15">
        <v>6.0</v>
      </c>
      <c r="F3662" s="8" t="s">
        <v>9</v>
      </c>
      <c r="G3662" s="8" t="s">
        <v>23</v>
      </c>
      <c r="H3662" t="s">
        <v>92</v>
      </c>
      <c r="I3662" t="s">
        <v>475</v>
      </c>
      <c r="J3662" s="16">
        <v>1.0</v>
      </c>
      <c r="K3662" s="21">
        <v>-136.0</v>
      </c>
      <c r="L3662" s="21">
        <v>-148.0</v>
      </c>
      <c r="M3662" s="21">
        <v>-142.0</v>
      </c>
      <c r="N3662" s="18" t="s">
        <v>281</v>
      </c>
      <c r="O3662" s="13" t="s">
        <v>1562</v>
      </c>
      <c r="P3662" s="5" t="s">
        <v>47</v>
      </c>
      <c r="Q3662" s="5" t="s">
        <v>57</v>
      </c>
      <c r="R3662" s="5" t="s">
        <v>311</v>
      </c>
      <c r="S3662" s="5" t="s">
        <v>47</v>
      </c>
      <c r="T3662" s="5" t="s">
        <v>37</v>
      </c>
      <c r="U3662" s="5" t="s">
        <v>26</v>
      </c>
    </row>
    <row r="3663" hidden="1">
      <c r="A3663" s="15" t="str">
        <f t="shared" si="626"/>
        <v>W43:6e</v>
      </c>
      <c r="B3663" s="15" t="s">
        <v>1352</v>
      </c>
      <c r="C3663" s="15">
        <v>4.0</v>
      </c>
      <c r="D3663" s="15">
        <v>3.0</v>
      </c>
      <c r="E3663" s="15">
        <v>6.0</v>
      </c>
      <c r="F3663" s="8" t="s">
        <v>10</v>
      </c>
      <c r="G3663" s="8" t="s">
        <v>22</v>
      </c>
      <c r="H3663" t="s">
        <v>91</v>
      </c>
      <c r="I3663" t="s">
        <v>1561</v>
      </c>
      <c r="J3663" s="16">
        <v>20.0</v>
      </c>
      <c r="K3663" s="21">
        <v>-146.0</v>
      </c>
      <c r="L3663" s="21">
        <v>-191.0</v>
      </c>
      <c r="M3663" s="21">
        <v>-171.0</v>
      </c>
      <c r="N3663" s="18" t="s">
        <v>26</v>
      </c>
      <c r="O3663" s="13" t="s">
        <v>284</v>
      </c>
      <c r="P3663" s="5" t="s">
        <v>37</v>
      </c>
      <c r="Q3663" s="5" t="s">
        <v>57</v>
      </c>
      <c r="R3663" s="5" t="s">
        <v>276</v>
      </c>
      <c r="S3663" s="5" t="s">
        <v>26</v>
      </c>
      <c r="T3663" s="5" t="s">
        <v>26</v>
      </c>
      <c r="U3663" s="5" t="s">
        <v>26</v>
      </c>
    </row>
    <row r="3664" hidden="1">
      <c r="A3664" s="15" t="str">
        <f t="shared" si="626"/>
        <v>W43:6f</v>
      </c>
      <c r="B3664" s="15" t="s">
        <v>1352</v>
      </c>
      <c r="C3664" s="15">
        <v>4.0</v>
      </c>
      <c r="D3664" s="15">
        <v>3.0</v>
      </c>
      <c r="E3664" s="15">
        <v>6.0</v>
      </c>
      <c r="F3664" s="8" t="s">
        <v>11</v>
      </c>
      <c r="G3664" s="8" t="s">
        <v>22</v>
      </c>
      <c r="H3664" t="s">
        <v>93</v>
      </c>
      <c r="I3664" t="s">
        <v>1563</v>
      </c>
      <c r="J3664" s="16">
        <v>17.0</v>
      </c>
      <c r="K3664" s="21">
        <v>-152.0</v>
      </c>
      <c r="L3664" s="21">
        <v>-158.0</v>
      </c>
      <c r="M3664" s="21">
        <v>-155.0</v>
      </c>
      <c r="N3664" s="18" t="s">
        <v>26</v>
      </c>
      <c r="O3664" s="13" t="s">
        <v>415</v>
      </c>
      <c r="P3664" s="5" t="s">
        <v>276</v>
      </c>
      <c r="Q3664" s="5" t="s">
        <v>57</v>
      </c>
      <c r="R3664" s="5" t="s">
        <v>311</v>
      </c>
      <c r="S3664" s="5" t="s">
        <v>26</v>
      </c>
      <c r="T3664" s="5" t="s">
        <v>37</v>
      </c>
      <c r="U3664" s="5" t="s">
        <v>26</v>
      </c>
    </row>
    <row r="3665" hidden="1">
      <c r="A3665" s="15" t="str">
        <f>if(OR(G3665="Secondary Relay",G3665="Prime Relay",G3665="Citadel Class Relay"),F3665,join("",if(B3665="East Rim","E",if(B3665="South Rim","S",if(B3665="West Rim","W","N"))),C3665,D3665,":",E3665,if(F3665="S","",F3665)))</f>
        <v>W43:6</v>
      </c>
      <c r="B3665" s="15" t="s">
        <v>1352</v>
      </c>
      <c r="C3665" s="15">
        <v>4.0</v>
      </c>
      <c r="D3665" s="15">
        <v>3.0</v>
      </c>
      <c r="E3665" s="15">
        <v>6.0</v>
      </c>
      <c r="F3665" s="8" t="s">
        <v>302</v>
      </c>
      <c r="G3665" s="8" t="s">
        <v>303</v>
      </c>
      <c r="H3665" t="s">
        <v>278</v>
      </c>
      <c r="I3665" s="42" t="s">
        <v>337</v>
      </c>
      <c r="J3665" s="16"/>
      <c r="K3665" s="21"/>
      <c r="L3665" s="21"/>
      <c r="M3665" s="21"/>
      <c r="N3665" s="18"/>
      <c r="O3665" s="13"/>
      <c r="P3665" s="5" t="s">
        <v>47</v>
      </c>
      <c r="Q3665" s="5" t="s">
        <v>57</v>
      </c>
      <c r="R3665" s="5" t="s">
        <v>57</v>
      </c>
      <c r="S3665" s="5" t="s">
        <v>47</v>
      </c>
      <c r="T3665" s="5" t="s">
        <v>37</v>
      </c>
      <c r="U3665" s="5" t="s">
        <v>37</v>
      </c>
    </row>
    <row r="3666" hidden="1">
      <c r="A3666" s="15" t="str">
        <f>if(OR(G3666="Secondary Relay",G3666="Prime Relay"),F3666,join("",if(B3666="East Rim","E",if(B3666="South Rim","S",if(B3666="West Rim","W","N"))),C3666,D3666,":",E3666,if(F3666="S","",F3666)))</f>
        <v>W43:7a</v>
      </c>
      <c r="B3666" s="15" t="s">
        <v>1352</v>
      </c>
      <c r="C3666" s="15">
        <v>4.0</v>
      </c>
      <c r="D3666" s="15">
        <v>3.0</v>
      </c>
      <c r="E3666" s="15">
        <v>7.0</v>
      </c>
      <c r="F3666" s="8" t="s">
        <v>6</v>
      </c>
      <c r="G3666" s="8" t="s">
        <v>23</v>
      </c>
      <c r="H3666" t="s">
        <v>88</v>
      </c>
      <c r="I3666" t="s">
        <v>475</v>
      </c>
      <c r="J3666" s="16">
        <v>1.0</v>
      </c>
      <c r="K3666" s="21">
        <v>216.0</v>
      </c>
      <c r="L3666" s="21">
        <v>211.0</v>
      </c>
      <c r="M3666" s="21">
        <v>212.0</v>
      </c>
      <c r="N3666" s="18" t="s">
        <v>26</v>
      </c>
      <c r="O3666" s="13" t="s">
        <v>1494</v>
      </c>
      <c r="P3666" s="5" t="s">
        <v>26</v>
      </c>
      <c r="Q3666" s="5" t="s">
        <v>57</v>
      </c>
      <c r="R3666" s="5" t="s">
        <v>47</v>
      </c>
      <c r="S3666" s="5" t="s">
        <v>47</v>
      </c>
      <c r="T3666" s="5" t="s">
        <v>37</v>
      </c>
      <c r="U3666" s="5" t="s">
        <v>37</v>
      </c>
    </row>
    <row r="3667" hidden="1">
      <c r="A3667" s="15" t="str">
        <f t="shared" ref="A3667:A3668" si="627">if(OR(G3667="Secondary Relay",G3667="Prime Relay",G3667="Citadel Class Relay"),F3667,join("",if(B3667="East Rim","E",if(B3667="South Rim","S",if(B3667="West Rim","W","N"))),C3667,D3667,":",E3667,if(F3667="S","",F3667)))</f>
        <v>W43:7</v>
      </c>
      <c r="B3667" s="15" t="s">
        <v>1352</v>
      </c>
      <c r="C3667" s="15">
        <v>4.0</v>
      </c>
      <c r="D3667" s="8">
        <v>3.0</v>
      </c>
      <c r="E3667" s="8">
        <v>7.0</v>
      </c>
      <c r="F3667" s="8" t="s">
        <v>302</v>
      </c>
      <c r="G3667" s="8" t="s">
        <v>303</v>
      </c>
      <c r="H3667" t="s">
        <v>278</v>
      </c>
      <c r="I3667" s="42" t="s">
        <v>529</v>
      </c>
      <c r="J3667" s="16"/>
      <c r="K3667" s="21"/>
      <c r="L3667" s="21"/>
      <c r="M3667" s="21"/>
      <c r="N3667" s="18"/>
      <c r="O3667" s="13"/>
      <c r="P3667" s="5" t="s">
        <v>57</v>
      </c>
      <c r="Q3667" s="5" t="s">
        <v>57</v>
      </c>
      <c r="R3667" s="5" t="s">
        <v>276</v>
      </c>
      <c r="S3667" s="5" t="s">
        <v>57</v>
      </c>
      <c r="T3667" s="5" t="s">
        <v>26</v>
      </c>
      <c r="U3667" s="5" t="s">
        <v>37</v>
      </c>
    </row>
    <row r="3668" hidden="1">
      <c r="A3668" s="15" t="str">
        <f t="shared" si="627"/>
        <v>W43-S21 Primary Relay</v>
      </c>
      <c r="B3668" s="15" t="s">
        <v>1352</v>
      </c>
      <c r="C3668" s="15">
        <v>4.0</v>
      </c>
      <c r="D3668" s="8">
        <v>3.0</v>
      </c>
      <c r="E3668" s="8">
        <v>7.0</v>
      </c>
      <c r="F3668" s="8" t="s">
        <v>1564</v>
      </c>
      <c r="G3668" s="8" t="s">
        <v>219</v>
      </c>
      <c r="I3668" s="42"/>
      <c r="J3668" s="16"/>
      <c r="K3668" s="21"/>
      <c r="L3668" s="21"/>
      <c r="M3668" s="21"/>
      <c r="N3668" s="18"/>
      <c r="O3668" s="13"/>
      <c r="P3668" s="5"/>
      <c r="Q3668" s="5"/>
      <c r="R3668" s="5"/>
      <c r="S3668" s="5"/>
      <c r="T3668" s="5"/>
      <c r="U3668" s="5"/>
    </row>
    <row r="3669" hidden="1">
      <c r="A3669" s="15" t="str">
        <f t="shared" ref="A3669:A3672" si="628">if(OR(G3669="Secondary Relay",G3669="Prime Relay"),F3669,join("",if(B3669="East Rim","E",if(B3669="South Rim","S",if(B3669="West Rim","W","N"))),C3669,D3669,":",E3669,if(F3669="S","",F3669)))</f>
        <v>W43:8a</v>
      </c>
      <c r="B3669" s="15" t="s">
        <v>1352</v>
      </c>
      <c r="C3669" s="15">
        <v>4.0</v>
      </c>
      <c r="D3669" s="15">
        <v>3.0</v>
      </c>
      <c r="E3669" s="15">
        <v>8.0</v>
      </c>
      <c r="F3669" s="8" t="s">
        <v>6</v>
      </c>
      <c r="G3669" s="8" t="s">
        <v>23</v>
      </c>
      <c r="H3669" t="s">
        <v>93</v>
      </c>
      <c r="I3669" t="s">
        <v>383</v>
      </c>
      <c r="J3669" s="16">
        <v>1.0</v>
      </c>
      <c r="K3669" s="21">
        <v>223.0</v>
      </c>
      <c r="L3669" s="21">
        <v>130.0</v>
      </c>
      <c r="M3669" s="21">
        <v>179.0</v>
      </c>
      <c r="N3669" s="18" t="s">
        <v>26</v>
      </c>
      <c r="O3669" s="13" t="s">
        <v>284</v>
      </c>
      <c r="P3669" s="5" t="s">
        <v>47</v>
      </c>
      <c r="Q3669" s="5" t="s">
        <v>276</v>
      </c>
      <c r="R3669" s="5" t="s">
        <v>57</v>
      </c>
      <c r="S3669" s="5" t="s">
        <v>26</v>
      </c>
      <c r="T3669" s="5" t="s">
        <v>47</v>
      </c>
      <c r="U3669" s="5" t="s">
        <v>26</v>
      </c>
    </row>
    <row r="3670" hidden="1">
      <c r="A3670" s="15" t="str">
        <f t="shared" si="628"/>
        <v>W43:8b</v>
      </c>
      <c r="B3670" s="15" t="s">
        <v>1352</v>
      </c>
      <c r="C3670" s="15">
        <v>4.0</v>
      </c>
      <c r="D3670" s="15">
        <v>3.0</v>
      </c>
      <c r="E3670" s="15">
        <v>8.0</v>
      </c>
      <c r="F3670" s="8" t="s">
        <v>7</v>
      </c>
      <c r="G3670" s="8" t="s">
        <v>23</v>
      </c>
      <c r="H3670" t="s">
        <v>278</v>
      </c>
      <c r="I3670" t="s">
        <v>333</v>
      </c>
      <c r="J3670" s="16">
        <v>2.0</v>
      </c>
      <c r="K3670" s="21">
        <v>219.0</v>
      </c>
      <c r="L3670" s="21">
        <v>193.0</v>
      </c>
      <c r="M3670" s="21">
        <v>207.0</v>
      </c>
      <c r="N3670" s="18" t="s">
        <v>26</v>
      </c>
      <c r="O3670" s="13" t="s">
        <v>408</v>
      </c>
      <c r="P3670" s="5" t="s">
        <v>57</v>
      </c>
      <c r="Q3670" s="5" t="s">
        <v>276</v>
      </c>
      <c r="R3670" s="5" t="s">
        <v>57</v>
      </c>
      <c r="S3670" s="5" t="s">
        <v>47</v>
      </c>
      <c r="T3670" s="5" t="s">
        <v>26</v>
      </c>
      <c r="U3670" s="5" t="s">
        <v>26</v>
      </c>
    </row>
    <row r="3671" hidden="1">
      <c r="A3671" s="15" t="str">
        <f t="shared" si="628"/>
        <v>W43:8c</v>
      </c>
      <c r="B3671" s="15" t="s">
        <v>1352</v>
      </c>
      <c r="C3671" s="15">
        <v>4.0</v>
      </c>
      <c r="D3671" s="15">
        <v>3.0</v>
      </c>
      <c r="E3671" s="15">
        <v>8.0</v>
      </c>
      <c r="F3671" s="8" t="s">
        <v>8</v>
      </c>
      <c r="G3671" s="8" t="s">
        <v>22</v>
      </c>
      <c r="H3671" t="s">
        <v>91</v>
      </c>
      <c r="I3671" t="s">
        <v>1565</v>
      </c>
      <c r="J3671" s="16">
        <v>10.0</v>
      </c>
      <c r="K3671" s="21">
        <v>-63.0</v>
      </c>
      <c r="L3671" s="21">
        <v>-63.0</v>
      </c>
      <c r="M3671" s="21">
        <v>-64.0</v>
      </c>
      <c r="N3671" s="18" t="s">
        <v>26</v>
      </c>
      <c r="O3671" s="13" t="s">
        <v>415</v>
      </c>
      <c r="P3671" s="5" t="s">
        <v>311</v>
      </c>
      <c r="Q3671" s="5" t="s">
        <v>57</v>
      </c>
      <c r="R3671" s="5" t="s">
        <v>276</v>
      </c>
      <c r="S3671" s="5" t="s">
        <v>26</v>
      </c>
      <c r="T3671" s="5" t="s">
        <v>57</v>
      </c>
      <c r="U3671" s="5" t="s">
        <v>26</v>
      </c>
    </row>
    <row r="3672" hidden="1">
      <c r="A3672" s="15" t="str">
        <f t="shared" si="628"/>
        <v>W43:8d</v>
      </c>
      <c r="B3672" s="15" t="s">
        <v>1352</v>
      </c>
      <c r="C3672" s="15">
        <v>4.0</v>
      </c>
      <c r="D3672" s="15">
        <v>3.0</v>
      </c>
      <c r="E3672" s="15">
        <v>8.0</v>
      </c>
      <c r="F3672" s="8" t="s">
        <v>9</v>
      </c>
      <c r="G3672" s="8" t="s">
        <v>22</v>
      </c>
      <c r="H3672" t="s">
        <v>87</v>
      </c>
      <c r="I3672" t="s">
        <v>422</v>
      </c>
      <c r="J3672" s="16">
        <v>7.0</v>
      </c>
      <c r="K3672" s="21">
        <v>-162.0</v>
      </c>
      <c r="L3672" s="21">
        <v>-182.0</v>
      </c>
      <c r="M3672" s="21">
        <v>-172.0</v>
      </c>
      <c r="N3672" s="18" t="s">
        <v>26</v>
      </c>
      <c r="O3672" s="13" t="s">
        <v>284</v>
      </c>
      <c r="P3672" s="5" t="s">
        <v>57</v>
      </c>
      <c r="Q3672" s="5" t="s">
        <v>57</v>
      </c>
      <c r="R3672" s="5" t="s">
        <v>311</v>
      </c>
      <c r="S3672" s="5" t="s">
        <v>57</v>
      </c>
      <c r="T3672" s="5" t="s">
        <v>26</v>
      </c>
      <c r="U3672" s="5" t="s">
        <v>26</v>
      </c>
    </row>
    <row r="3673" hidden="1">
      <c r="A3673" s="15" t="str">
        <f>if(OR(G3673="Secondary Relay",G3673="Prime Relay",G3673="Citadel Class Relay"),F3673,join("",if(B3673="East Rim","E",if(B3673="South Rim","S",if(B3673="West Rim","W","N"))),C3673,D3673,":",E3673,if(F3673="S","",F3673)))</f>
        <v>W43:8</v>
      </c>
      <c r="B3673" s="15" t="s">
        <v>1352</v>
      </c>
      <c r="C3673" s="15">
        <v>4.0</v>
      </c>
      <c r="D3673" s="15">
        <v>3.0</v>
      </c>
      <c r="E3673" s="15">
        <v>8.0</v>
      </c>
      <c r="F3673" s="8" t="s">
        <v>302</v>
      </c>
      <c r="G3673" s="8" t="s">
        <v>303</v>
      </c>
      <c r="H3673" t="s">
        <v>278</v>
      </c>
      <c r="I3673" s="42" t="s">
        <v>862</v>
      </c>
      <c r="J3673" s="16"/>
      <c r="K3673" s="21"/>
      <c r="L3673" s="21"/>
      <c r="M3673" s="21"/>
      <c r="N3673" s="18"/>
      <c r="O3673" s="13"/>
      <c r="P3673" s="5" t="s">
        <v>57</v>
      </c>
      <c r="Q3673" s="5" t="s">
        <v>57</v>
      </c>
      <c r="R3673" s="5" t="s">
        <v>26</v>
      </c>
      <c r="S3673" s="5" t="s">
        <v>26</v>
      </c>
      <c r="T3673" s="5" t="s">
        <v>26</v>
      </c>
      <c r="U3673" s="5" t="s">
        <v>37</v>
      </c>
    </row>
    <row r="3674" hidden="1">
      <c r="A3674" s="15" t="str">
        <f t="shared" ref="A3674:A3680" si="629">if(OR(G3674="Secondary Relay",G3674="Prime Relay"),F3674,join("",if(B3674="East Rim","E",if(B3674="South Rim","S",if(B3674="West Rim","W","N"))),C3674,D3674,":",E3674,if(F3674="S","",F3674)))</f>
        <v>W43:9a</v>
      </c>
      <c r="B3674" s="15" t="s">
        <v>1352</v>
      </c>
      <c r="C3674" s="15">
        <v>4.0</v>
      </c>
      <c r="D3674" s="15">
        <v>3.0</v>
      </c>
      <c r="E3674" s="15">
        <v>9.0</v>
      </c>
      <c r="F3674" s="8" t="s">
        <v>6</v>
      </c>
      <c r="G3674" s="8" t="s">
        <v>23</v>
      </c>
      <c r="H3674" t="s">
        <v>278</v>
      </c>
      <c r="I3674" t="s">
        <v>1474</v>
      </c>
      <c r="J3674" s="16">
        <v>0.0</v>
      </c>
      <c r="K3674" s="21">
        <v>1348.0</v>
      </c>
      <c r="L3674" s="21">
        <v>358.0</v>
      </c>
      <c r="M3674" s="21">
        <v>852.0</v>
      </c>
      <c r="N3674" s="18" t="s">
        <v>26</v>
      </c>
      <c r="O3674" s="13" t="s">
        <v>1413</v>
      </c>
      <c r="P3674" s="5" t="s">
        <v>276</v>
      </c>
      <c r="Q3674" s="5" t="s">
        <v>311</v>
      </c>
      <c r="R3674" s="5" t="s">
        <v>57</v>
      </c>
      <c r="S3674" s="5" t="s">
        <v>311</v>
      </c>
      <c r="T3674" s="5" t="s">
        <v>37</v>
      </c>
      <c r="U3674" s="5" t="s">
        <v>47</v>
      </c>
    </row>
    <row r="3675" hidden="1">
      <c r="A3675" s="15" t="str">
        <f t="shared" si="629"/>
        <v>W43:9b</v>
      </c>
      <c r="B3675" s="15" t="s">
        <v>1352</v>
      </c>
      <c r="C3675" s="15">
        <v>4.0</v>
      </c>
      <c r="D3675" s="15">
        <v>3.0</v>
      </c>
      <c r="E3675" s="15">
        <v>9.0</v>
      </c>
      <c r="F3675" s="8" t="s">
        <v>7</v>
      </c>
      <c r="G3675" s="8" t="s">
        <v>23</v>
      </c>
      <c r="H3675" t="s">
        <v>278</v>
      </c>
      <c r="I3675" t="s">
        <v>772</v>
      </c>
      <c r="J3675" s="16">
        <v>0.0</v>
      </c>
      <c r="K3675" s="21">
        <v>72.0</v>
      </c>
      <c r="L3675" s="21">
        <v>-11.0</v>
      </c>
      <c r="M3675" s="21">
        <v>32.0</v>
      </c>
      <c r="N3675" s="18" t="s">
        <v>26</v>
      </c>
      <c r="O3675" s="13" t="s">
        <v>310</v>
      </c>
      <c r="P3675" s="5" t="s">
        <v>57</v>
      </c>
      <c r="Q3675" s="5" t="s">
        <v>276</v>
      </c>
      <c r="R3675" s="5" t="s">
        <v>311</v>
      </c>
      <c r="S3675" s="5" t="s">
        <v>37</v>
      </c>
      <c r="T3675" s="5" t="s">
        <v>47</v>
      </c>
      <c r="U3675" s="5" t="s">
        <v>26</v>
      </c>
    </row>
    <row r="3676" hidden="1">
      <c r="A3676" s="15" t="str">
        <f t="shared" si="629"/>
        <v>W43:9c</v>
      </c>
      <c r="B3676" s="15" t="s">
        <v>1352</v>
      </c>
      <c r="C3676" s="15">
        <v>4.0</v>
      </c>
      <c r="D3676" s="15">
        <v>3.0</v>
      </c>
      <c r="E3676" s="15">
        <v>9.0</v>
      </c>
      <c r="F3676" s="8" t="s">
        <v>8</v>
      </c>
      <c r="G3676" s="15" t="s">
        <v>24</v>
      </c>
      <c r="H3676" t="s">
        <v>285</v>
      </c>
      <c r="I3676" t="s">
        <v>1566</v>
      </c>
      <c r="J3676" s="16">
        <v>1.0</v>
      </c>
      <c r="K3676" s="21">
        <v>24.0</v>
      </c>
      <c r="L3676" s="21">
        <v>11.0</v>
      </c>
      <c r="M3676" s="21">
        <v>19.0</v>
      </c>
      <c r="N3676" s="18">
        <v>0.19</v>
      </c>
      <c r="O3676" s="13" t="s">
        <v>282</v>
      </c>
      <c r="P3676" s="5" t="s">
        <v>26</v>
      </c>
      <c r="Q3676" s="5" t="s">
        <v>57</v>
      </c>
      <c r="R3676" s="5" t="s">
        <v>276</v>
      </c>
      <c r="S3676" s="5" t="s">
        <v>47</v>
      </c>
      <c r="T3676" s="5" t="s">
        <v>47</v>
      </c>
      <c r="U3676" s="5" t="s">
        <v>26</v>
      </c>
    </row>
    <row r="3677" hidden="1">
      <c r="A3677" s="15" t="str">
        <f t="shared" si="629"/>
        <v>W43:9d</v>
      </c>
      <c r="B3677" s="15" t="s">
        <v>1352</v>
      </c>
      <c r="C3677" s="15">
        <v>4.0</v>
      </c>
      <c r="D3677" s="15">
        <v>3.0</v>
      </c>
      <c r="E3677" s="15">
        <v>9.0</v>
      </c>
      <c r="F3677" s="8" t="s">
        <v>9</v>
      </c>
      <c r="G3677" s="8" t="s">
        <v>22</v>
      </c>
      <c r="H3677" t="s">
        <v>92</v>
      </c>
      <c r="I3677" t="s">
        <v>456</v>
      </c>
      <c r="J3677" s="16">
        <v>0.0</v>
      </c>
      <c r="K3677" s="21">
        <v>-70.0</v>
      </c>
      <c r="L3677" s="21">
        <v>-84.0</v>
      </c>
      <c r="M3677" s="21">
        <v>-78.0</v>
      </c>
      <c r="N3677" s="18" t="s">
        <v>26</v>
      </c>
      <c r="O3677" s="13" t="s">
        <v>386</v>
      </c>
      <c r="P3677" s="5" t="s">
        <v>57</v>
      </c>
      <c r="Q3677" s="5" t="s">
        <v>276</v>
      </c>
      <c r="R3677" s="5" t="s">
        <v>57</v>
      </c>
      <c r="S3677" s="5" t="s">
        <v>37</v>
      </c>
      <c r="T3677" s="5" t="s">
        <v>26</v>
      </c>
      <c r="U3677" s="5" t="s">
        <v>26</v>
      </c>
    </row>
    <row r="3678" hidden="1">
      <c r="A3678" s="15" t="str">
        <f t="shared" si="629"/>
        <v>W43:9e</v>
      </c>
      <c r="B3678" s="15" t="s">
        <v>1352</v>
      </c>
      <c r="C3678" s="15">
        <v>4.0</v>
      </c>
      <c r="D3678" s="15">
        <v>3.0</v>
      </c>
      <c r="E3678" s="15">
        <v>9.0</v>
      </c>
      <c r="F3678" s="8" t="s">
        <v>10</v>
      </c>
      <c r="G3678" s="8" t="s">
        <v>22</v>
      </c>
      <c r="H3678" t="s">
        <v>90</v>
      </c>
      <c r="I3678" t="s">
        <v>1567</v>
      </c>
      <c r="J3678" s="16">
        <v>0.0</v>
      </c>
      <c r="K3678" s="21">
        <v>-70.0</v>
      </c>
      <c r="L3678" s="21">
        <v>-100.0</v>
      </c>
      <c r="M3678" s="21">
        <v>-83.0</v>
      </c>
      <c r="N3678" s="18" t="s">
        <v>26</v>
      </c>
      <c r="O3678" s="13" t="s">
        <v>284</v>
      </c>
      <c r="P3678" s="5" t="s">
        <v>57</v>
      </c>
      <c r="Q3678" s="5" t="s">
        <v>276</v>
      </c>
      <c r="R3678" s="5" t="s">
        <v>276</v>
      </c>
      <c r="S3678" s="5" t="s">
        <v>276</v>
      </c>
      <c r="T3678" s="5" t="s">
        <v>26</v>
      </c>
      <c r="U3678" s="5" t="s">
        <v>26</v>
      </c>
    </row>
    <row r="3679" hidden="1">
      <c r="A3679" s="15" t="str">
        <f t="shared" si="629"/>
        <v>W43:9f</v>
      </c>
      <c r="B3679" s="15" t="s">
        <v>1352</v>
      </c>
      <c r="C3679" s="15">
        <v>4.0</v>
      </c>
      <c r="D3679" s="15">
        <v>3.0</v>
      </c>
      <c r="E3679" s="15">
        <v>9.0</v>
      </c>
      <c r="F3679" s="8" t="s">
        <v>11</v>
      </c>
      <c r="G3679" s="8" t="s">
        <v>23</v>
      </c>
      <c r="H3679" t="s">
        <v>92</v>
      </c>
      <c r="I3679" t="s">
        <v>1568</v>
      </c>
      <c r="J3679" s="16">
        <v>0.0</v>
      </c>
      <c r="K3679" s="21">
        <v>-113.0</v>
      </c>
      <c r="L3679" s="21">
        <v>-142.0</v>
      </c>
      <c r="M3679" s="21">
        <v>-126.0</v>
      </c>
      <c r="N3679" s="18" t="s">
        <v>281</v>
      </c>
      <c r="O3679" s="13" t="s">
        <v>329</v>
      </c>
      <c r="P3679" s="5" t="s">
        <v>37</v>
      </c>
      <c r="Q3679" s="5" t="s">
        <v>57</v>
      </c>
      <c r="R3679" s="5" t="s">
        <v>57</v>
      </c>
      <c r="S3679" s="5" t="s">
        <v>57</v>
      </c>
      <c r="T3679" s="5" t="s">
        <v>47</v>
      </c>
      <c r="U3679" s="5" t="s">
        <v>26</v>
      </c>
    </row>
    <row r="3680" hidden="1">
      <c r="A3680" s="15" t="str">
        <f t="shared" si="629"/>
        <v>W43:9g</v>
      </c>
      <c r="B3680" s="15" t="s">
        <v>1352</v>
      </c>
      <c r="C3680" s="15">
        <v>4.0</v>
      </c>
      <c r="D3680" s="15">
        <v>3.0</v>
      </c>
      <c r="E3680" s="15">
        <v>9.0</v>
      </c>
      <c r="F3680" s="8" t="s">
        <v>12</v>
      </c>
      <c r="G3680" s="8" t="s">
        <v>22</v>
      </c>
      <c r="H3680" t="s">
        <v>92</v>
      </c>
      <c r="I3680" t="s">
        <v>456</v>
      </c>
      <c r="J3680" s="16">
        <v>6.0</v>
      </c>
      <c r="K3680" s="21">
        <v>-181.0</v>
      </c>
      <c r="L3680" s="21">
        <v>-246.0</v>
      </c>
      <c r="M3680" s="21">
        <v>-214.0</v>
      </c>
      <c r="N3680" s="18" t="s">
        <v>26</v>
      </c>
      <c r="O3680" s="13" t="s">
        <v>315</v>
      </c>
      <c r="P3680" s="5" t="s">
        <v>57</v>
      </c>
      <c r="Q3680" s="5" t="s">
        <v>276</v>
      </c>
      <c r="R3680" s="5" t="s">
        <v>57</v>
      </c>
      <c r="S3680" s="5" t="s">
        <v>57</v>
      </c>
      <c r="T3680" s="5" t="s">
        <v>26</v>
      </c>
      <c r="U3680" s="5" t="s">
        <v>26</v>
      </c>
    </row>
    <row r="3681" hidden="1">
      <c r="A3681" s="15" t="str">
        <f>if(OR(G3681="Secondary Relay",G3681="Prime Relay",G3681="Citadel Class Relay"),F3681,join("",if(B3681="East Rim","E",if(B3681="South Rim","S",if(B3681="West Rim","W","N"))),C3681,D3681,":",E3681,if(F3681="S","",F3681)))</f>
        <v>W43:9</v>
      </c>
      <c r="B3681" s="15" t="s">
        <v>1352</v>
      </c>
      <c r="C3681" s="15">
        <v>4.0</v>
      </c>
      <c r="D3681" s="15">
        <v>3.0</v>
      </c>
      <c r="E3681" s="15">
        <v>9.0</v>
      </c>
      <c r="F3681" s="8" t="s">
        <v>302</v>
      </c>
      <c r="G3681" s="8" t="s">
        <v>303</v>
      </c>
      <c r="H3681" t="s">
        <v>278</v>
      </c>
      <c r="I3681" s="42" t="s">
        <v>467</v>
      </c>
      <c r="J3681" s="16"/>
      <c r="K3681" s="21"/>
      <c r="L3681" s="21"/>
      <c r="M3681" s="21"/>
      <c r="N3681" s="18"/>
      <c r="O3681" s="13"/>
      <c r="P3681" s="5" t="s">
        <v>57</v>
      </c>
      <c r="Q3681" s="5" t="s">
        <v>57</v>
      </c>
      <c r="R3681" s="5" t="s">
        <v>276</v>
      </c>
      <c r="S3681" s="5" t="s">
        <v>47</v>
      </c>
      <c r="T3681" s="5" t="s">
        <v>37</v>
      </c>
      <c r="U3681" s="5" t="s">
        <v>26</v>
      </c>
    </row>
    <row r="3682" hidden="1">
      <c r="A3682" s="15" t="str">
        <f t="shared" ref="A3682:A3683" si="630">if(OR(G3682="Secondary Relay",G3682="Prime Relay"),F3682,join("",if(B3682="East Rim","E",if(B3682="South Rim","S",if(B3682="West Rim","W","N"))),C3682,D3682,":",E3682,if(F3682="S","",F3682)))</f>
        <v>W43:10a</v>
      </c>
      <c r="B3682" s="15" t="s">
        <v>1352</v>
      </c>
      <c r="C3682" s="15">
        <v>4.0</v>
      </c>
      <c r="D3682" s="15">
        <v>3.0</v>
      </c>
      <c r="E3682" s="15">
        <v>10.0</v>
      </c>
      <c r="F3682" s="8" t="s">
        <v>6</v>
      </c>
      <c r="G3682" s="8" t="s">
        <v>22</v>
      </c>
      <c r="H3682" t="s">
        <v>93</v>
      </c>
      <c r="I3682" t="s">
        <v>1569</v>
      </c>
      <c r="J3682" s="16">
        <v>2.0</v>
      </c>
      <c r="K3682" s="21">
        <v>-27.0</v>
      </c>
      <c r="L3682" s="21">
        <v>-42.0</v>
      </c>
      <c r="M3682" s="21">
        <v>-35.0</v>
      </c>
      <c r="N3682" s="18" t="s">
        <v>26</v>
      </c>
      <c r="O3682" s="13" t="s">
        <v>329</v>
      </c>
      <c r="P3682" s="5" t="s">
        <v>47</v>
      </c>
      <c r="Q3682" s="5" t="s">
        <v>57</v>
      </c>
      <c r="R3682" s="5" t="s">
        <v>26</v>
      </c>
      <c r="S3682" s="5" t="s">
        <v>37</v>
      </c>
      <c r="T3682" s="5" t="s">
        <v>26</v>
      </c>
      <c r="U3682" s="5" t="s">
        <v>57</v>
      </c>
    </row>
    <row r="3683" hidden="1">
      <c r="A3683" s="15" t="str">
        <f t="shared" si="630"/>
        <v>W43:10b</v>
      </c>
      <c r="B3683" s="15" t="s">
        <v>1352</v>
      </c>
      <c r="C3683" s="15">
        <v>4.0</v>
      </c>
      <c r="D3683" s="15">
        <v>3.0</v>
      </c>
      <c r="E3683" s="15">
        <v>10.0</v>
      </c>
      <c r="F3683" s="8" t="s">
        <v>7</v>
      </c>
      <c r="G3683" s="8" t="s">
        <v>22</v>
      </c>
      <c r="H3683" t="s">
        <v>91</v>
      </c>
      <c r="I3683" t="s">
        <v>780</v>
      </c>
      <c r="J3683" s="16">
        <v>22.0</v>
      </c>
      <c r="K3683" s="21">
        <v>-186.0</v>
      </c>
      <c r="L3683" s="21">
        <v>-195.0</v>
      </c>
      <c r="M3683" s="21">
        <v>-189.0</v>
      </c>
      <c r="N3683" s="18" t="s">
        <v>26</v>
      </c>
      <c r="O3683" s="13" t="s">
        <v>386</v>
      </c>
      <c r="P3683" s="5" t="s">
        <v>276</v>
      </c>
      <c r="Q3683" s="5" t="s">
        <v>276</v>
      </c>
      <c r="R3683" s="5" t="s">
        <v>276</v>
      </c>
      <c r="S3683" s="5" t="s">
        <v>276</v>
      </c>
      <c r="T3683" s="5" t="s">
        <v>26</v>
      </c>
      <c r="U3683" s="5" t="s">
        <v>26</v>
      </c>
    </row>
    <row r="3684" hidden="1">
      <c r="A3684" s="15" t="str">
        <f>if(OR(G3684="Secondary Relay",G3684="Prime Relay",G3684="Citadel Class Relay"),F3684,join("",if(B3684="East Rim","E",if(B3684="South Rim","S",if(B3684="West Rim","W","N"))),C3684,D3684,":",E3684,if(F3684="S","",F3684)))</f>
        <v>W43:10</v>
      </c>
      <c r="B3684" s="15" t="s">
        <v>1352</v>
      </c>
      <c r="C3684" s="15">
        <v>4.0</v>
      </c>
      <c r="D3684" s="15">
        <v>3.0</v>
      </c>
      <c r="E3684" s="15">
        <v>10.0</v>
      </c>
      <c r="F3684" s="8" t="s">
        <v>302</v>
      </c>
      <c r="G3684" s="8" t="s">
        <v>303</v>
      </c>
      <c r="H3684" t="s">
        <v>554</v>
      </c>
      <c r="I3684" s="42" t="s">
        <v>1560</v>
      </c>
      <c r="J3684" s="16"/>
      <c r="K3684" s="21"/>
      <c r="L3684" s="21"/>
      <c r="M3684" s="21"/>
      <c r="N3684" s="18"/>
      <c r="O3684" s="13"/>
      <c r="P3684" s="5" t="s">
        <v>47</v>
      </c>
      <c r="Q3684" s="5" t="s">
        <v>57</v>
      </c>
      <c r="R3684" s="5" t="s">
        <v>276</v>
      </c>
      <c r="S3684" s="5" t="s">
        <v>37</v>
      </c>
      <c r="T3684" s="5" t="s">
        <v>26</v>
      </c>
      <c r="U3684" s="5" t="s">
        <v>26</v>
      </c>
    </row>
    <row r="3685" hidden="1">
      <c r="A3685" s="15" t="str">
        <f>if(OR(G3685="Secondary Relay",G3685="Prime Relay"),F3685,join("",if(B3685="East Rim","E",if(B3685="South Rim","S",if(B3685="West Rim","W","N"))),C3685,D3685,":",E3685,if(F3685="S","",F3685)))</f>
        <v>W43:11a</v>
      </c>
      <c r="B3685" s="15" t="s">
        <v>1352</v>
      </c>
      <c r="C3685" s="15">
        <v>4.0</v>
      </c>
      <c r="D3685" s="15">
        <v>3.0</v>
      </c>
      <c r="E3685" s="15">
        <v>11.0</v>
      </c>
      <c r="F3685" s="8" t="s">
        <v>6</v>
      </c>
      <c r="G3685" s="8" t="s">
        <v>22</v>
      </c>
      <c r="H3685" t="s">
        <v>88</v>
      </c>
      <c r="I3685" t="s">
        <v>328</v>
      </c>
      <c r="J3685" s="16">
        <v>3.0</v>
      </c>
      <c r="K3685" s="21">
        <v>-42.0</v>
      </c>
      <c r="L3685" s="21">
        <v>-59.0</v>
      </c>
      <c r="M3685" s="21">
        <v>-50.0</v>
      </c>
      <c r="N3685" s="18" t="s">
        <v>26</v>
      </c>
      <c r="O3685" s="13" t="s">
        <v>386</v>
      </c>
      <c r="P3685" s="5" t="s">
        <v>57</v>
      </c>
      <c r="Q3685" s="5" t="s">
        <v>57</v>
      </c>
      <c r="R3685" s="5" t="s">
        <v>57</v>
      </c>
      <c r="S3685" s="5" t="s">
        <v>57</v>
      </c>
      <c r="T3685" s="5" t="s">
        <v>26</v>
      </c>
      <c r="U3685" s="5" t="s">
        <v>26</v>
      </c>
    </row>
    <row r="3686" hidden="1">
      <c r="A3686" s="15" t="str">
        <f>if(OR(G3686="Secondary Relay",G3686="Prime Relay",G3686="Citadel Class Relay"),F3686,join("",if(B3686="East Rim","E",if(B3686="South Rim","S",if(B3686="West Rim","W","N"))),C3686,D3686,":",E3686,if(F3686="S","",F3686)))</f>
        <v>W43:11</v>
      </c>
      <c r="B3686" s="15" t="s">
        <v>1352</v>
      </c>
      <c r="C3686" s="15">
        <v>4.0</v>
      </c>
      <c r="D3686" s="15">
        <v>3.0</v>
      </c>
      <c r="E3686" s="15">
        <v>11.0</v>
      </c>
      <c r="F3686" s="8" t="s">
        <v>302</v>
      </c>
      <c r="G3686" s="8" t="s">
        <v>303</v>
      </c>
      <c r="H3686" t="s">
        <v>278</v>
      </c>
      <c r="I3686" s="42" t="s">
        <v>455</v>
      </c>
      <c r="J3686" s="16"/>
      <c r="K3686" s="21"/>
      <c r="L3686" s="21"/>
      <c r="M3686" s="21"/>
      <c r="N3686" s="18"/>
      <c r="O3686" s="13"/>
      <c r="P3686" s="5" t="s">
        <v>57</v>
      </c>
      <c r="Q3686" s="5" t="s">
        <v>276</v>
      </c>
      <c r="R3686" s="5" t="s">
        <v>57</v>
      </c>
      <c r="S3686" s="5" t="s">
        <v>47</v>
      </c>
      <c r="T3686" s="5" t="s">
        <v>37</v>
      </c>
      <c r="U3686" s="5" t="s">
        <v>26</v>
      </c>
    </row>
    <row r="3687" hidden="1">
      <c r="A3687" s="15" t="str">
        <f t="shared" ref="A3687:A3688" si="631">if(OR(G3687="Secondary Relay",G3687="Prime Relay"),F3687,join("",if(B3687="East Rim","E",if(B3687="South Rim","S",if(B3687="West Rim","W","N"))),C3687,D3687,":",E3687,if(F3687="S","",F3687)))</f>
        <v>W50:0a</v>
      </c>
      <c r="B3687" s="15" t="s">
        <v>1352</v>
      </c>
      <c r="C3687" s="15">
        <v>5.0</v>
      </c>
      <c r="D3687" s="15">
        <v>0.0</v>
      </c>
      <c r="E3687" s="15">
        <v>0.0</v>
      </c>
      <c r="F3687" s="8" t="s">
        <v>6</v>
      </c>
      <c r="G3687" s="8" t="s">
        <v>24</v>
      </c>
      <c r="H3687" t="s">
        <v>87</v>
      </c>
      <c r="I3687" t="s">
        <v>674</v>
      </c>
      <c r="J3687" s="16">
        <v>1.0</v>
      </c>
      <c r="K3687" s="21">
        <v>12.0</v>
      </c>
      <c r="L3687" s="21">
        <v>-4.0</v>
      </c>
      <c r="M3687" s="21">
        <v>6.0</v>
      </c>
      <c r="N3687" s="18">
        <v>0.94</v>
      </c>
      <c r="O3687" s="13" t="s">
        <v>441</v>
      </c>
      <c r="P3687" s="5" t="s">
        <v>276</v>
      </c>
      <c r="Q3687" s="5" t="s">
        <v>57</v>
      </c>
      <c r="R3687" s="5" t="s">
        <v>276</v>
      </c>
      <c r="S3687" s="5" t="s">
        <v>311</v>
      </c>
      <c r="T3687" s="5" t="s">
        <v>26</v>
      </c>
      <c r="U3687" s="5" t="s">
        <v>26</v>
      </c>
    </row>
    <row r="3688" hidden="1">
      <c r="A3688" s="15" t="str">
        <f t="shared" si="631"/>
        <v>W50:0b</v>
      </c>
      <c r="B3688" s="15" t="s">
        <v>1352</v>
      </c>
      <c r="C3688" s="15">
        <v>5.0</v>
      </c>
      <c r="D3688" s="15">
        <v>0.0</v>
      </c>
      <c r="E3688" s="15">
        <v>0.0</v>
      </c>
      <c r="F3688" s="8" t="s">
        <v>7</v>
      </c>
      <c r="G3688" s="8" t="s">
        <v>22</v>
      </c>
      <c r="H3688" t="s">
        <v>90</v>
      </c>
      <c r="I3688" t="s">
        <v>778</v>
      </c>
      <c r="J3688" s="16">
        <v>8.0</v>
      </c>
      <c r="K3688" s="21">
        <v>-170.0</v>
      </c>
      <c r="L3688" s="21">
        <v>-196.0</v>
      </c>
      <c r="M3688" s="21">
        <v>-183.0</v>
      </c>
      <c r="N3688" s="18" t="s">
        <v>26</v>
      </c>
      <c r="O3688" s="13" t="s">
        <v>290</v>
      </c>
      <c r="P3688" s="5" t="s">
        <v>26</v>
      </c>
      <c r="Q3688" s="5" t="s">
        <v>276</v>
      </c>
      <c r="R3688" s="5" t="s">
        <v>57</v>
      </c>
      <c r="S3688" s="5" t="s">
        <v>37</v>
      </c>
      <c r="T3688" s="5" t="s">
        <v>37</v>
      </c>
      <c r="U3688" s="5" t="s">
        <v>26</v>
      </c>
    </row>
    <row r="3689" hidden="1">
      <c r="A3689" s="15" t="str">
        <f t="shared" ref="A3689:A3690" si="632">if(OR(G3689="Secondary Relay",G3689="Prime Relay",G3689="Citadel Class Relay"),F3689,join("",if(B3689="East Rim","E",if(B3689="South Rim","S",if(B3689="West Rim","W","N"))),C3689,D3689,":",E3689,if(F3689="S","",F3689)))</f>
        <v>W50:0</v>
      </c>
      <c r="B3689" s="15" t="s">
        <v>1352</v>
      </c>
      <c r="C3689" s="15">
        <v>5.0</v>
      </c>
      <c r="D3689" s="15">
        <v>0.0</v>
      </c>
      <c r="E3689" s="15">
        <v>0.0</v>
      </c>
      <c r="F3689" s="8" t="s">
        <v>302</v>
      </c>
      <c r="G3689" s="8" t="s">
        <v>303</v>
      </c>
      <c r="H3689" t="s">
        <v>87</v>
      </c>
      <c r="I3689" s="8" t="s">
        <v>1570</v>
      </c>
      <c r="J3689" s="16"/>
      <c r="K3689" s="21"/>
      <c r="L3689" s="21"/>
      <c r="M3689" s="21"/>
      <c r="N3689" s="18"/>
      <c r="O3689" s="13"/>
      <c r="P3689" s="5" t="s">
        <v>57</v>
      </c>
      <c r="Q3689" s="5" t="s">
        <v>57</v>
      </c>
      <c r="R3689" s="5" t="s">
        <v>37</v>
      </c>
      <c r="S3689" s="5" t="s">
        <v>57</v>
      </c>
      <c r="T3689" s="5" t="s">
        <v>26</v>
      </c>
      <c r="U3689" s="5" t="s">
        <v>26</v>
      </c>
    </row>
    <row r="3690" hidden="1">
      <c r="A3690" s="15" t="str">
        <f t="shared" si="632"/>
        <v>W50 Secondary Relay</v>
      </c>
      <c r="B3690" s="15" t="s">
        <v>1352</v>
      </c>
      <c r="C3690" s="15">
        <v>5.0</v>
      </c>
      <c r="D3690" s="15">
        <v>0.0</v>
      </c>
      <c r="E3690" s="15">
        <v>0.0</v>
      </c>
      <c r="F3690" s="8" t="s">
        <v>1571</v>
      </c>
      <c r="G3690" s="8" t="s">
        <v>300</v>
      </c>
      <c r="J3690" s="16"/>
      <c r="K3690" s="21"/>
      <c r="L3690" s="21"/>
      <c r="M3690" s="21"/>
      <c r="N3690" s="18"/>
      <c r="O3690" s="13"/>
      <c r="P3690" s="15"/>
      <c r="Q3690" s="15"/>
      <c r="R3690" s="15"/>
      <c r="S3690" s="15"/>
      <c r="T3690" s="15"/>
      <c r="U3690" s="15"/>
    </row>
    <row r="3691" hidden="1">
      <c r="A3691" s="15" t="str">
        <f>if(OR(G3691="Secondary Relay",G3691="Prime Relay"),F3691,join("",if(B3691="East Rim","E",if(B3691="South Rim","S",if(B3691="West Rim","W","N"))),C3691,D3691,":",E3691,if(F3691="S","",F3691)))</f>
        <v>W50:1a</v>
      </c>
      <c r="B3691" s="15" t="s">
        <v>1352</v>
      </c>
      <c r="C3691" s="15">
        <v>5.0</v>
      </c>
      <c r="D3691" s="15">
        <v>0.0</v>
      </c>
      <c r="E3691" s="15">
        <v>1.0</v>
      </c>
      <c r="F3691" s="8" t="s">
        <v>6</v>
      </c>
      <c r="G3691" s="8" t="s">
        <v>22</v>
      </c>
      <c r="H3691" t="s">
        <v>89</v>
      </c>
      <c r="I3691" t="s">
        <v>456</v>
      </c>
      <c r="J3691" s="16">
        <v>8.0</v>
      </c>
      <c r="K3691" s="21">
        <v>-75.0</v>
      </c>
      <c r="L3691" s="21">
        <v>-82.0</v>
      </c>
      <c r="M3691" s="21">
        <v>-78.0</v>
      </c>
      <c r="N3691" s="18" t="s">
        <v>26</v>
      </c>
      <c r="O3691" s="13" t="s">
        <v>415</v>
      </c>
      <c r="P3691" s="5" t="s">
        <v>57</v>
      </c>
      <c r="Q3691" s="5" t="s">
        <v>57</v>
      </c>
      <c r="R3691" s="5" t="s">
        <v>57</v>
      </c>
      <c r="S3691" s="5" t="s">
        <v>26</v>
      </c>
      <c r="T3691" s="5" t="s">
        <v>26</v>
      </c>
      <c r="U3691" s="5" t="s">
        <v>26</v>
      </c>
    </row>
    <row r="3692" hidden="1">
      <c r="A3692" s="15" t="str">
        <f>if(OR(G3692="Secondary Relay",G3692="Prime Relay",G3692="Citadel Class Relay"),F3692,join("",if(B3692="East Rim","E",if(B3692="South Rim","S",if(B3692="West Rim","W","N"))),C3692,D3692,":",E3692,if(F3692="S","",F3692)))</f>
        <v>W50:1</v>
      </c>
      <c r="B3692" s="15" t="s">
        <v>1352</v>
      </c>
      <c r="C3692" s="15">
        <v>5.0</v>
      </c>
      <c r="D3692" s="15">
        <v>0.0</v>
      </c>
      <c r="E3692" s="15">
        <v>1.0</v>
      </c>
      <c r="F3692" s="8" t="s">
        <v>302</v>
      </c>
      <c r="G3692" s="8" t="s">
        <v>303</v>
      </c>
      <c r="H3692" t="s">
        <v>288</v>
      </c>
      <c r="I3692" s="42" t="s">
        <v>1572</v>
      </c>
      <c r="J3692" s="16"/>
      <c r="K3692" s="21"/>
      <c r="L3692" s="21"/>
      <c r="M3692" s="21"/>
      <c r="N3692" s="18"/>
      <c r="O3692" s="13"/>
      <c r="P3692" s="5" t="s">
        <v>276</v>
      </c>
      <c r="Q3692" s="5" t="s">
        <v>276</v>
      </c>
      <c r="R3692" s="5" t="s">
        <v>276</v>
      </c>
      <c r="S3692" s="5" t="s">
        <v>276</v>
      </c>
      <c r="T3692" s="5" t="s">
        <v>26</v>
      </c>
      <c r="U3692" s="5" t="s">
        <v>37</v>
      </c>
    </row>
    <row r="3693" hidden="1">
      <c r="A3693" s="15" t="str">
        <f t="shared" ref="A3693:A3695" si="633">if(OR(G3693="Secondary Relay",G3693="Prime Relay"),F3693,join("",if(B3693="East Rim","E",if(B3693="South Rim","S",if(B3693="West Rim","W","N"))),C3693,D3693,":",E3693,if(F3693="S","",F3693)))</f>
        <v>W50:2a</v>
      </c>
      <c r="B3693" s="15" t="s">
        <v>1352</v>
      </c>
      <c r="C3693" s="15">
        <v>5.0</v>
      </c>
      <c r="D3693" s="15">
        <v>0.0</v>
      </c>
      <c r="E3693" s="15">
        <v>2.0</v>
      </c>
      <c r="F3693" s="8" t="s">
        <v>6</v>
      </c>
      <c r="G3693" s="8" t="s">
        <v>24</v>
      </c>
      <c r="H3693" t="s">
        <v>87</v>
      </c>
      <c r="I3693" t="s">
        <v>792</v>
      </c>
      <c r="J3693" s="16">
        <v>2.0</v>
      </c>
      <c r="K3693" s="21">
        <v>13.0</v>
      </c>
      <c r="L3693" s="21">
        <v>2.0</v>
      </c>
      <c r="M3693" s="21">
        <v>7.0</v>
      </c>
      <c r="N3693" s="18">
        <v>0.92</v>
      </c>
      <c r="O3693" s="13" t="s">
        <v>391</v>
      </c>
      <c r="P3693" s="5" t="s">
        <v>47</v>
      </c>
      <c r="Q3693" s="5" t="s">
        <v>57</v>
      </c>
      <c r="R3693" s="5" t="s">
        <v>276</v>
      </c>
      <c r="S3693" s="5" t="s">
        <v>276</v>
      </c>
      <c r="T3693" s="5" t="s">
        <v>26</v>
      </c>
      <c r="U3693" s="5" t="s">
        <v>37</v>
      </c>
    </row>
    <row r="3694" hidden="1">
      <c r="A3694" s="15" t="str">
        <f t="shared" si="633"/>
        <v>W50:2b</v>
      </c>
      <c r="B3694" s="15" t="s">
        <v>1352</v>
      </c>
      <c r="C3694" s="15">
        <v>5.0</v>
      </c>
      <c r="D3694" s="15">
        <v>0.0</v>
      </c>
      <c r="E3694" s="15">
        <v>2.0</v>
      </c>
      <c r="F3694" s="8" t="s">
        <v>7</v>
      </c>
      <c r="G3694" s="8" t="s">
        <v>22</v>
      </c>
      <c r="H3694" t="s">
        <v>91</v>
      </c>
      <c r="I3694" t="s">
        <v>1573</v>
      </c>
      <c r="J3694" s="16">
        <v>5.0</v>
      </c>
      <c r="K3694" s="21">
        <v>-109.0</v>
      </c>
      <c r="L3694" s="21">
        <v>-110.0</v>
      </c>
      <c r="M3694" s="21">
        <v>-108.0</v>
      </c>
      <c r="N3694" s="18" t="s">
        <v>26</v>
      </c>
      <c r="O3694" s="13" t="s">
        <v>275</v>
      </c>
      <c r="P3694" s="5" t="s">
        <v>47</v>
      </c>
      <c r="Q3694" s="5" t="s">
        <v>57</v>
      </c>
      <c r="R3694" s="5" t="s">
        <v>57</v>
      </c>
      <c r="S3694" s="5" t="s">
        <v>276</v>
      </c>
      <c r="T3694" s="5" t="s">
        <v>37</v>
      </c>
      <c r="U3694" s="5" t="s">
        <v>37</v>
      </c>
    </row>
    <row r="3695" hidden="1">
      <c r="A3695" s="15" t="str">
        <f t="shared" si="633"/>
        <v>W50:2c</v>
      </c>
      <c r="B3695" s="15" t="s">
        <v>1352</v>
      </c>
      <c r="C3695" s="15">
        <v>5.0</v>
      </c>
      <c r="D3695" s="15">
        <v>0.0</v>
      </c>
      <c r="E3695" s="15">
        <v>2.0</v>
      </c>
      <c r="F3695" s="8" t="s">
        <v>8</v>
      </c>
      <c r="G3695" s="8" t="s">
        <v>22</v>
      </c>
      <c r="H3695" t="s">
        <v>92</v>
      </c>
      <c r="I3695" t="s">
        <v>328</v>
      </c>
      <c r="J3695" s="16">
        <v>6.0</v>
      </c>
      <c r="K3695" s="21">
        <v>-241.0</v>
      </c>
      <c r="L3695" s="21">
        <v>-252.0</v>
      </c>
      <c r="M3695" s="21">
        <v>-248.0</v>
      </c>
      <c r="N3695" s="18" t="s">
        <v>26</v>
      </c>
      <c r="O3695" s="13" t="s">
        <v>284</v>
      </c>
      <c r="P3695" s="5" t="s">
        <v>37</v>
      </c>
      <c r="Q3695" s="5" t="s">
        <v>57</v>
      </c>
      <c r="R3695" s="5" t="s">
        <v>311</v>
      </c>
      <c r="S3695" s="5" t="s">
        <v>47</v>
      </c>
      <c r="T3695" s="5" t="s">
        <v>26</v>
      </c>
      <c r="U3695" s="5" t="s">
        <v>26</v>
      </c>
    </row>
    <row r="3696" hidden="1">
      <c r="A3696" s="15" t="str">
        <f>if(OR(G3696="Secondary Relay",G3696="Prime Relay",G3696="Citadel Class Relay"),F3696,join("",if(B3696="East Rim","E",if(B3696="South Rim","S",if(B3696="West Rim","W","N"))),C3696,D3696,":",E3696,if(F3696="S","",F3696)))</f>
        <v>W50:2</v>
      </c>
      <c r="B3696" s="15" t="s">
        <v>1352</v>
      </c>
      <c r="C3696" s="15">
        <v>5.0</v>
      </c>
      <c r="D3696" s="15">
        <v>0.0</v>
      </c>
      <c r="E3696" s="15">
        <v>2.0</v>
      </c>
      <c r="F3696" s="8" t="s">
        <v>302</v>
      </c>
      <c r="G3696" s="8" t="s">
        <v>303</v>
      </c>
      <c r="H3696" t="s">
        <v>443</v>
      </c>
      <c r="I3696" s="42" t="s">
        <v>467</v>
      </c>
      <c r="J3696" s="16"/>
      <c r="K3696" s="21"/>
      <c r="L3696" s="21"/>
      <c r="M3696" s="21"/>
      <c r="N3696" s="18"/>
      <c r="O3696" s="13"/>
      <c r="P3696" s="5" t="s">
        <v>37</v>
      </c>
      <c r="Q3696" s="5" t="s">
        <v>47</v>
      </c>
      <c r="R3696" s="5" t="s">
        <v>57</v>
      </c>
      <c r="S3696" s="5" t="s">
        <v>26</v>
      </c>
      <c r="T3696" s="5" t="s">
        <v>26</v>
      </c>
      <c r="U3696" s="5" t="s">
        <v>26</v>
      </c>
    </row>
    <row r="3697" hidden="1">
      <c r="A3697" s="15" t="str">
        <f t="shared" ref="A3697:A3699" si="634">if(OR(G3697="Secondary Relay",G3697="Prime Relay"),F3697,join("",if(B3697="East Rim","E",if(B3697="South Rim","S",if(B3697="West Rim","W","N"))),C3697,D3697,":",E3697,if(F3697="S","",F3697)))</f>
        <v>W50:3a</v>
      </c>
      <c r="B3697" s="15" t="s">
        <v>1352</v>
      </c>
      <c r="C3697" s="15">
        <v>5.0</v>
      </c>
      <c r="D3697" s="15">
        <v>0.0</v>
      </c>
      <c r="E3697" s="15">
        <v>3.0</v>
      </c>
      <c r="F3697" s="8" t="s">
        <v>6</v>
      </c>
      <c r="G3697" s="8" t="s">
        <v>22</v>
      </c>
      <c r="H3697" t="s">
        <v>89</v>
      </c>
      <c r="I3697" t="s">
        <v>274</v>
      </c>
      <c r="J3697" s="16">
        <v>5.0</v>
      </c>
      <c r="K3697" s="21">
        <v>-33.0</v>
      </c>
      <c r="L3697" s="21">
        <v>-92.0</v>
      </c>
      <c r="M3697" s="21">
        <v>-61.0</v>
      </c>
      <c r="N3697" s="18" t="s">
        <v>26</v>
      </c>
      <c r="O3697" s="13" t="s">
        <v>417</v>
      </c>
      <c r="P3697" s="5" t="s">
        <v>57</v>
      </c>
      <c r="Q3697" s="5" t="s">
        <v>37</v>
      </c>
      <c r="R3697" s="5" t="s">
        <v>276</v>
      </c>
      <c r="S3697" s="5" t="s">
        <v>47</v>
      </c>
      <c r="T3697" s="5" t="s">
        <v>37</v>
      </c>
      <c r="U3697" s="5" t="s">
        <v>26</v>
      </c>
    </row>
    <row r="3698" hidden="1">
      <c r="A3698" s="15" t="str">
        <f t="shared" si="634"/>
        <v>W50:3b</v>
      </c>
      <c r="B3698" s="15" t="s">
        <v>1352</v>
      </c>
      <c r="C3698" s="15">
        <v>5.0</v>
      </c>
      <c r="D3698" s="15">
        <v>0.0</v>
      </c>
      <c r="E3698" s="15">
        <v>3.0</v>
      </c>
      <c r="F3698" s="8" t="s">
        <v>7</v>
      </c>
      <c r="G3698" s="8" t="s">
        <v>22</v>
      </c>
      <c r="H3698" t="s">
        <v>87</v>
      </c>
      <c r="I3698" t="s">
        <v>416</v>
      </c>
      <c r="J3698" s="16">
        <v>3.0</v>
      </c>
      <c r="K3698" s="21">
        <v>-38.0</v>
      </c>
      <c r="L3698" s="21">
        <v>-92.0</v>
      </c>
      <c r="M3698" s="21">
        <v>-67.0</v>
      </c>
      <c r="N3698" s="18" t="s">
        <v>26</v>
      </c>
      <c r="O3698" s="13" t="s">
        <v>293</v>
      </c>
      <c r="P3698" s="5" t="s">
        <v>276</v>
      </c>
      <c r="Q3698" s="5" t="s">
        <v>57</v>
      </c>
      <c r="R3698" s="5" t="s">
        <v>276</v>
      </c>
      <c r="S3698" s="5" t="s">
        <v>57</v>
      </c>
      <c r="T3698" s="5" t="s">
        <v>26</v>
      </c>
      <c r="U3698" s="5" t="s">
        <v>26</v>
      </c>
    </row>
    <row r="3699" hidden="1">
      <c r="A3699" s="15" t="str">
        <f t="shared" si="634"/>
        <v>W50:3c</v>
      </c>
      <c r="B3699" s="15" t="s">
        <v>1352</v>
      </c>
      <c r="C3699" s="15">
        <v>5.0</v>
      </c>
      <c r="D3699" s="15">
        <v>0.0</v>
      </c>
      <c r="E3699" s="15">
        <v>3.0</v>
      </c>
      <c r="F3699" s="8" t="s">
        <v>8</v>
      </c>
      <c r="G3699" s="8" t="s">
        <v>23</v>
      </c>
      <c r="H3699" t="s">
        <v>92</v>
      </c>
      <c r="I3699" t="s">
        <v>414</v>
      </c>
      <c r="J3699" s="16">
        <v>0.0</v>
      </c>
      <c r="K3699" s="21">
        <v>-126.0</v>
      </c>
      <c r="L3699" s="21">
        <v>-155.0</v>
      </c>
      <c r="M3699" s="21">
        <v>-142.0</v>
      </c>
      <c r="N3699" s="18" t="s">
        <v>281</v>
      </c>
      <c r="O3699" s="13" t="s">
        <v>313</v>
      </c>
      <c r="P3699" s="5" t="s">
        <v>57</v>
      </c>
      <c r="Q3699" s="5" t="s">
        <v>57</v>
      </c>
      <c r="R3699" s="5" t="s">
        <v>47</v>
      </c>
      <c r="S3699" s="5" t="s">
        <v>26</v>
      </c>
      <c r="T3699" s="5" t="s">
        <v>26</v>
      </c>
      <c r="U3699" s="5" t="s">
        <v>26</v>
      </c>
    </row>
    <row r="3700" hidden="1">
      <c r="A3700" s="15" t="str">
        <f>if(OR(G3700="Secondary Relay",G3700="Prime Relay",G3700="Citadel Class Relay"),F3700,join("",if(B3700="East Rim","E",if(B3700="South Rim","S",if(B3700="West Rim","W","N"))),C3700,D3700,":",E3700,if(F3700="S","",F3700)))</f>
        <v>W50:3</v>
      </c>
      <c r="B3700" s="15" t="s">
        <v>1352</v>
      </c>
      <c r="C3700" s="15">
        <v>5.0</v>
      </c>
      <c r="D3700" s="15">
        <v>0.0</v>
      </c>
      <c r="E3700" s="15">
        <v>3.0</v>
      </c>
      <c r="F3700" s="8" t="s">
        <v>302</v>
      </c>
      <c r="G3700" s="8" t="s">
        <v>303</v>
      </c>
      <c r="H3700" t="s">
        <v>554</v>
      </c>
      <c r="I3700" s="42" t="s">
        <v>1574</v>
      </c>
      <c r="J3700" s="16"/>
      <c r="K3700" s="21"/>
      <c r="L3700" s="21"/>
      <c r="M3700" s="21"/>
      <c r="N3700" s="18"/>
      <c r="O3700" s="13"/>
      <c r="P3700" s="5" t="s">
        <v>276</v>
      </c>
      <c r="Q3700" s="5" t="s">
        <v>57</v>
      </c>
      <c r="R3700" s="5" t="s">
        <v>57</v>
      </c>
      <c r="S3700" s="5" t="s">
        <v>37</v>
      </c>
      <c r="T3700" s="5" t="s">
        <v>26</v>
      </c>
      <c r="U3700" s="5" t="s">
        <v>26</v>
      </c>
    </row>
    <row r="3701" hidden="1">
      <c r="A3701" s="15" t="str">
        <f t="shared" ref="A3701:A3704" si="635">if(OR(G3701="Secondary Relay",G3701="Prime Relay"),F3701,join("",if(B3701="East Rim","E",if(B3701="South Rim","S",if(B3701="West Rim","W","N"))),C3701,D3701,":",E3701,if(F3701="S","",F3701)))</f>
        <v>W50:4a</v>
      </c>
      <c r="B3701" s="15" t="s">
        <v>1352</v>
      </c>
      <c r="C3701" s="15">
        <v>5.0</v>
      </c>
      <c r="D3701" s="15">
        <v>0.0</v>
      </c>
      <c r="E3701" s="15">
        <v>4.0</v>
      </c>
      <c r="F3701" s="8" t="s">
        <v>6</v>
      </c>
      <c r="G3701" s="8" t="s">
        <v>23</v>
      </c>
      <c r="H3701" t="s">
        <v>93</v>
      </c>
      <c r="I3701" t="s">
        <v>486</v>
      </c>
      <c r="J3701" s="16">
        <v>1.0</v>
      </c>
      <c r="K3701" s="21">
        <v>811.0</v>
      </c>
      <c r="L3701" s="21">
        <v>806.0</v>
      </c>
      <c r="M3701" s="21">
        <v>810.0</v>
      </c>
      <c r="N3701" s="18" t="s">
        <v>26</v>
      </c>
      <c r="O3701" s="13" t="s">
        <v>297</v>
      </c>
      <c r="P3701" s="5" t="s">
        <v>57</v>
      </c>
      <c r="Q3701" s="5" t="s">
        <v>276</v>
      </c>
      <c r="R3701" s="5" t="s">
        <v>47</v>
      </c>
      <c r="S3701" s="5" t="s">
        <v>37</v>
      </c>
      <c r="T3701" s="5" t="s">
        <v>26</v>
      </c>
      <c r="U3701" s="5" t="s">
        <v>26</v>
      </c>
    </row>
    <row r="3702" hidden="1">
      <c r="A3702" s="15" t="str">
        <f t="shared" si="635"/>
        <v>W50:4b</v>
      </c>
      <c r="B3702" s="15" t="s">
        <v>1352</v>
      </c>
      <c r="C3702" s="15">
        <v>5.0</v>
      </c>
      <c r="D3702" s="15">
        <v>0.0</v>
      </c>
      <c r="E3702" s="15">
        <v>4.0</v>
      </c>
      <c r="F3702" s="8" t="s">
        <v>7</v>
      </c>
      <c r="G3702" s="8" t="s">
        <v>23</v>
      </c>
      <c r="H3702" t="s">
        <v>278</v>
      </c>
      <c r="I3702" t="s">
        <v>745</v>
      </c>
      <c r="J3702" s="16">
        <v>0.0</v>
      </c>
      <c r="K3702" s="21">
        <v>488.0</v>
      </c>
      <c r="L3702" s="21">
        <v>473.0</v>
      </c>
      <c r="M3702" s="21">
        <v>483.0</v>
      </c>
      <c r="N3702" s="18" t="s">
        <v>26</v>
      </c>
      <c r="O3702" s="13" t="s">
        <v>332</v>
      </c>
      <c r="P3702" s="5" t="s">
        <v>57</v>
      </c>
      <c r="Q3702" s="5" t="s">
        <v>57</v>
      </c>
      <c r="R3702" s="5" t="s">
        <v>57</v>
      </c>
      <c r="S3702" s="5" t="s">
        <v>311</v>
      </c>
      <c r="T3702" s="5" t="s">
        <v>26</v>
      </c>
      <c r="U3702" s="5" t="s">
        <v>26</v>
      </c>
    </row>
    <row r="3703" hidden="1">
      <c r="A3703" s="15" t="str">
        <f t="shared" si="635"/>
        <v>W50:4c</v>
      </c>
      <c r="B3703" s="15" t="s">
        <v>1352</v>
      </c>
      <c r="C3703" s="15">
        <v>5.0</v>
      </c>
      <c r="D3703" s="15">
        <v>0.0</v>
      </c>
      <c r="E3703" s="15">
        <v>4.0</v>
      </c>
      <c r="F3703" s="8" t="s">
        <v>8</v>
      </c>
      <c r="G3703" s="8" t="s">
        <v>22</v>
      </c>
      <c r="H3703" t="s">
        <v>92</v>
      </c>
      <c r="I3703" t="s">
        <v>456</v>
      </c>
      <c r="J3703" s="16">
        <v>0.0</v>
      </c>
      <c r="K3703" s="21">
        <v>-24.0</v>
      </c>
      <c r="L3703" s="21">
        <v>-86.0</v>
      </c>
      <c r="M3703" s="21">
        <v>-55.0</v>
      </c>
      <c r="N3703" s="18" t="s">
        <v>26</v>
      </c>
      <c r="O3703" s="13" t="s">
        <v>379</v>
      </c>
      <c r="P3703" s="5" t="s">
        <v>37</v>
      </c>
      <c r="Q3703" s="5" t="s">
        <v>57</v>
      </c>
      <c r="R3703" s="5" t="s">
        <v>276</v>
      </c>
      <c r="S3703" s="5" t="s">
        <v>47</v>
      </c>
      <c r="T3703" s="5" t="s">
        <v>26</v>
      </c>
      <c r="U3703" s="5" t="s">
        <v>47</v>
      </c>
    </row>
    <row r="3704" hidden="1">
      <c r="A3704" s="15" t="str">
        <f t="shared" si="635"/>
        <v>W50:4d</v>
      </c>
      <c r="B3704" s="15" t="s">
        <v>1352</v>
      </c>
      <c r="C3704" s="15">
        <v>5.0</v>
      </c>
      <c r="D3704" s="15">
        <v>0.0</v>
      </c>
      <c r="E3704" s="15">
        <v>4.0</v>
      </c>
      <c r="F3704" s="8" t="s">
        <v>9</v>
      </c>
      <c r="G3704" s="8" t="s">
        <v>22</v>
      </c>
      <c r="H3704" t="s">
        <v>91</v>
      </c>
      <c r="I3704" t="s">
        <v>1575</v>
      </c>
      <c r="J3704" s="16">
        <v>14.0</v>
      </c>
      <c r="K3704" s="21">
        <v>-202.0</v>
      </c>
      <c r="L3704" s="21">
        <v>-211.0</v>
      </c>
      <c r="M3704" s="21">
        <v>-209.0</v>
      </c>
      <c r="N3704" s="18" t="s">
        <v>26</v>
      </c>
      <c r="O3704" s="13" t="s">
        <v>287</v>
      </c>
      <c r="P3704" s="5" t="s">
        <v>57</v>
      </c>
      <c r="Q3704" s="5" t="s">
        <v>276</v>
      </c>
      <c r="R3704" s="5" t="s">
        <v>57</v>
      </c>
      <c r="S3704" s="5" t="s">
        <v>47</v>
      </c>
      <c r="T3704" s="5" t="s">
        <v>47</v>
      </c>
      <c r="U3704" s="5" t="s">
        <v>26</v>
      </c>
    </row>
    <row r="3705" hidden="1">
      <c r="A3705" s="15" t="str">
        <f>if(OR(G3705="Secondary Relay",G3705="Prime Relay",G3705="Citadel Class Relay"),F3705,join("",if(B3705="East Rim","E",if(B3705="South Rim","S",if(B3705="West Rim","W","N"))),C3705,D3705,":",E3705,if(F3705="S","",F3705)))</f>
        <v>W50:4</v>
      </c>
      <c r="B3705" s="15" t="s">
        <v>1352</v>
      </c>
      <c r="C3705" s="15">
        <v>5.0</v>
      </c>
      <c r="D3705" s="15">
        <v>0.0</v>
      </c>
      <c r="E3705" s="15">
        <v>4.0</v>
      </c>
      <c r="F3705" s="8" t="s">
        <v>302</v>
      </c>
      <c r="G3705" s="8" t="s">
        <v>303</v>
      </c>
      <c r="H3705" t="s">
        <v>278</v>
      </c>
      <c r="I3705" s="42" t="s">
        <v>606</v>
      </c>
      <c r="J3705" s="16"/>
      <c r="K3705" s="21"/>
      <c r="L3705" s="21"/>
      <c r="M3705" s="21"/>
      <c r="N3705" s="18"/>
      <c r="O3705" s="13"/>
      <c r="P3705" s="5" t="s">
        <v>57</v>
      </c>
      <c r="Q3705" s="5" t="s">
        <v>276</v>
      </c>
      <c r="R3705" s="5" t="s">
        <v>57</v>
      </c>
      <c r="S3705" s="5" t="s">
        <v>26</v>
      </c>
      <c r="T3705" s="5" t="s">
        <v>26</v>
      </c>
      <c r="U3705" s="5" t="s">
        <v>26</v>
      </c>
    </row>
    <row r="3706" hidden="1">
      <c r="A3706" s="15" t="str">
        <f t="shared" ref="A3706:A3710" si="636">if(OR(G3706="Secondary Relay",G3706="Prime Relay"),F3706,join("",if(B3706="East Rim","E",if(B3706="South Rim","S",if(B3706="West Rim","W","N"))),C3706,D3706,":",E3706,if(F3706="S","",F3706)))</f>
        <v>W50:5a</v>
      </c>
      <c r="B3706" s="15" t="s">
        <v>1352</v>
      </c>
      <c r="C3706" s="15">
        <v>5.0</v>
      </c>
      <c r="D3706" s="15">
        <v>0.0</v>
      </c>
      <c r="E3706" s="15">
        <v>5.0</v>
      </c>
      <c r="F3706" s="8" t="s">
        <v>6</v>
      </c>
      <c r="G3706" s="8" t="s">
        <v>23</v>
      </c>
      <c r="H3706" t="s">
        <v>88</v>
      </c>
      <c r="I3706" t="s">
        <v>309</v>
      </c>
      <c r="J3706" s="16">
        <v>2.0</v>
      </c>
      <c r="K3706" s="21">
        <v>932.0</v>
      </c>
      <c r="L3706" s="21">
        <v>897.0</v>
      </c>
      <c r="M3706" s="21">
        <v>916.0</v>
      </c>
      <c r="N3706" s="18" t="s">
        <v>26</v>
      </c>
      <c r="O3706" s="13" t="s">
        <v>284</v>
      </c>
      <c r="P3706" s="5" t="s">
        <v>57</v>
      </c>
      <c r="Q3706" s="5" t="s">
        <v>311</v>
      </c>
      <c r="R3706" s="5" t="s">
        <v>26</v>
      </c>
      <c r="S3706" s="5" t="s">
        <v>26</v>
      </c>
      <c r="T3706" s="5" t="s">
        <v>26</v>
      </c>
      <c r="U3706" s="5" t="s">
        <v>26</v>
      </c>
    </row>
    <row r="3707" hidden="1">
      <c r="A3707" s="15" t="str">
        <f t="shared" si="636"/>
        <v>W50:5b</v>
      </c>
      <c r="B3707" s="15" t="s">
        <v>1352</v>
      </c>
      <c r="C3707" s="15">
        <v>5.0</v>
      </c>
      <c r="D3707" s="15">
        <v>0.0</v>
      </c>
      <c r="E3707" s="15">
        <v>5.0</v>
      </c>
      <c r="F3707" s="8" t="s">
        <v>7</v>
      </c>
      <c r="G3707" s="8" t="s">
        <v>23</v>
      </c>
      <c r="H3707" t="s">
        <v>93</v>
      </c>
      <c r="I3707" t="s">
        <v>1150</v>
      </c>
      <c r="J3707" s="16">
        <v>0.0</v>
      </c>
      <c r="K3707" s="21">
        <v>191.0</v>
      </c>
      <c r="L3707" s="21">
        <v>150.0</v>
      </c>
      <c r="M3707" s="21">
        <v>171.0</v>
      </c>
      <c r="N3707" s="18" t="s">
        <v>26</v>
      </c>
      <c r="O3707" s="13" t="s">
        <v>310</v>
      </c>
      <c r="P3707" s="5" t="s">
        <v>57</v>
      </c>
      <c r="Q3707" s="5" t="s">
        <v>47</v>
      </c>
      <c r="R3707" s="5" t="s">
        <v>47</v>
      </c>
      <c r="S3707" s="5" t="s">
        <v>276</v>
      </c>
      <c r="T3707" s="5" t="s">
        <v>37</v>
      </c>
      <c r="U3707" s="5" t="s">
        <v>37</v>
      </c>
    </row>
    <row r="3708" hidden="1">
      <c r="A3708" s="15" t="str">
        <f t="shared" si="636"/>
        <v>W50:5c</v>
      </c>
      <c r="B3708" s="15" t="s">
        <v>1352</v>
      </c>
      <c r="C3708" s="15">
        <v>5.0</v>
      </c>
      <c r="D3708" s="15">
        <v>0.0</v>
      </c>
      <c r="E3708" s="15">
        <v>5.0</v>
      </c>
      <c r="F3708" s="8" t="s">
        <v>8</v>
      </c>
      <c r="G3708" s="8" t="s">
        <v>23</v>
      </c>
      <c r="H3708" t="s">
        <v>87</v>
      </c>
      <c r="I3708" t="s">
        <v>369</v>
      </c>
      <c r="J3708" s="16">
        <v>1.0</v>
      </c>
      <c r="K3708" s="21">
        <v>106.0</v>
      </c>
      <c r="L3708" s="21">
        <v>95.0</v>
      </c>
      <c r="M3708" s="21">
        <v>100.0</v>
      </c>
      <c r="N3708" s="18">
        <v>0.55</v>
      </c>
      <c r="O3708" s="13" t="s">
        <v>419</v>
      </c>
      <c r="P3708" s="5" t="s">
        <v>37</v>
      </c>
      <c r="Q3708" s="5" t="s">
        <v>311</v>
      </c>
      <c r="R3708" s="5" t="s">
        <v>57</v>
      </c>
      <c r="S3708" s="5" t="s">
        <v>26</v>
      </c>
      <c r="T3708" s="5" t="s">
        <v>26</v>
      </c>
      <c r="U3708" s="5" t="s">
        <v>26</v>
      </c>
    </row>
    <row r="3709" hidden="1">
      <c r="A3709" s="15" t="str">
        <f t="shared" si="636"/>
        <v>W50:5d</v>
      </c>
      <c r="B3709" s="15" t="s">
        <v>1352</v>
      </c>
      <c r="C3709" s="15">
        <v>5.0</v>
      </c>
      <c r="D3709" s="15">
        <v>0.0</v>
      </c>
      <c r="E3709" s="15">
        <v>5.0</v>
      </c>
      <c r="F3709" s="8" t="s">
        <v>9</v>
      </c>
      <c r="G3709" s="8" t="s">
        <v>22</v>
      </c>
      <c r="H3709" t="s">
        <v>91</v>
      </c>
      <c r="I3709" t="s">
        <v>1576</v>
      </c>
      <c r="J3709" s="16">
        <v>24.0</v>
      </c>
      <c r="K3709" s="21">
        <v>-18.0</v>
      </c>
      <c r="L3709" s="21">
        <v>-66.0</v>
      </c>
      <c r="M3709" s="21">
        <v>-44.0</v>
      </c>
      <c r="N3709" s="18" t="s">
        <v>26</v>
      </c>
      <c r="O3709" s="13" t="s">
        <v>323</v>
      </c>
      <c r="P3709" s="5" t="s">
        <v>26</v>
      </c>
      <c r="Q3709" s="5" t="s">
        <v>311</v>
      </c>
      <c r="R3709" s="5" t="s">
        <v>276</v>
      </c>
      <c r="S3709" s="5" t="s">
        <v>37</v>
      </c>
      <c r="T3709" s="5" t="s">
        <v>26</v>
      </c>
      <c r="U3709" s="5" t="s">
        <v>26</v>
      </c>
    </row>
    <row r="3710" hidden="1">
      <c r="A3710" s="15" t="str">
        <f t="shared" si="636"/>
        <v>W50:5e</v>
      </c>
      <c r="B3710" s="15" t="s">
        <v>1352</v>
      </c>
      <c r="C3710" s="15">
        <v>5.0</v>
      </c>
      <c r="D3710" s="15">
        <v>0.0</v>
      </c>
      <c r="E3710" s="15">
        <v>5.0</v>
      </c>
      <c r="F3710" s="8" t="s">
        <v>10</v>
      </c>
      <c r="G3710" s="8" t="s">
        <v>22</v>
      </c>
      <c r="H3710" t="s">
        <v>90</v>
      </c>
      <c r="I3710" t="s">
        <v>398</v>
      </c>
      <c r="J3710" s="16">
        <v>9.0</v>
      </c>
      <c r="K3710" s="21">
        <v>-60.0</v>
      </c>
      <c r="L3710" s="21">
        <v>-66.0</v>
      </c>
      <c r="M3710" s="21">
        <v>-65.0</v>
      </c>
      <c r="N3710" s="18" t="s">
        <v>26</v>
      </c>
      <c r="O3710" s="13" t="s">
        <v>415</v>
      </c>
      <c r="P3710" s="5" t="s">
        <v>26</v>
      </c>
      <c r="Q3710" s="5" t="s">
        <v>276</v>
      </c>
      <c r="R3710" s="5" t="s">
        <v>276</v>
      </c>
      <c r="S3710" s="5" t="s">
        <v>47</v>
      </c>
      <c r="T3710" s="5" t="s">
        <v>26</v>
      </c>
      <c r="U3710" s="5" t="s">
        <v>26</v>
      </c>
    </row>
    <row r="3711" hidden="1">
      <c r="A3711" s="15" t="str">
        <f>if(OR(G3711="Secondary Relay",G3711="Prime Relay",G3711="Citadel Class Relay"),F3711,join("",if(B3711="East Rim","E",if(B3711="South Rim","S",if(B3711="West Rim","W","N"))),C3711,D3711,":",E3711,if(F3711="S","",F3711)))</f>
        <v>W50:5</v>
      </c>
      <c r="B3711" s="15" t="s">
        <v>1352</v>
      </c>
      <c r="C3711" s="15">
        <v>5.0</v>
      </c>
      <c r="D3711" s="15">
        <v>0.0</v>
      </c>
      <c r="E3711" s="15">
        <v>5.0</v>
      </c>
      <c r="F3711" s="8" t="s">
        <v>302</v>
      </c>
      <c r="G3711" s="8" t="s">
        <v>303</v>
      </c>
      <c r="H3711" t="s">
        <v>278</v>
      </c>
      <c r="I3711" s="42" t="s">
        <v>474</v>
      </c>
      <c r="J3711" s="16"/>
      <c r="K3711" s="21"/>
      <c r="L3711" s="21"/>
      <c r="M3711" s="21"/>
      <c r="N3711" s="18"/>
      <c r="O3711" s="13"/>
      <c r="P3711" s="5" t="s">
        <v>57</v>
      </c>
      <c r="Q3711" s="5" t="s">
        <v>57</v>
      </c>
      <c r="R3711" s="5" t="s">
        <v>57</v>
      </c>
      <c r="S3711" s="5" t="s">
        <v>37</v>
      </c>
      <c r="T3711" s="5" t="s">
        <v>26</v>
      </c>
      <c r="U3711" s="5" t="s">
        <v>26</v>
      </c>
    </row>
    <row r="3712" hidden="1">
      <c r="A3712" s="15" t="str">
        <f>if(OR(G3712="Secondary Relay",G3712="Prime Relay"),F3712,join("",if(B3712="East Rim","E",if(B3712="South Rim","S",if(B3712="West Rim","W","N"))),C3712,D3712,":",E3712,if(F3712="S","",F3712)))</f>
        <v>W50:6a</v>
      </c>
      <c r="B3712" s="15" t="s">
        <v>1352</v>
      </c>
      <c r="C3712" s="15">
        <v>5.0</v>
      </c>
      <c r="D3712" s="15">
        <v>0.0</v>
      </c>
      <c r="E3712" s="15">
        <v>6.0</v>
      </c>
      <c r="F3712" s="8" t="s">
        <v>6</v>
      </c>
      <c r="G3712" s="8" t="s">
        <v>23</v>
      </c>
      <c r="H3712" t="s">
        <v>92</v>
      </c>
      <c r="I3712" t="s">
        <v>577</v>
      </c>
      <c r="J3712" s="16">
        <v>0.0</v>
      </c>
      <c r="K3712" s="21">
        <v>-74.0</v>
      </c>
      <c r="L3712" s="21">
        <v>-110.0</v>
      </c>
      <c r="M3712" s="21">
        <v>-93.0</v>
      </c>
      <c r="N3712" s="18" t="s">
        <v>281</v>
      </c>
      <c r="O3712" s="13" t="s">
        <v>567</v>
      </c>
      <c r="P3712" s="5" t="s">
        <v>57</v>
      </c>
      <c r="Q3712" s="5" t="s">
        <v>57</v>
      </c>
      <c r="R3712" s="5" t="s">
        <v>57</v>
      </c>
      <c r="S3712" s="5" t="s">
        <v>47</v>
      </c>
      <c r="T3712" s="5" t="s">
        <v>311</v>
      </c>
      <c r="U3712" s="5" t="s">
        <v>26</v>
      </c>
    </row>
    <row r="3713" hidden="1">
      <c r="A3713" s="15" t="str">
        <f t="shared" ref="A3713:A3714" si="637">if(OR(G3713="Secondary Relay",G3713="Prime Relay",G3713="Citadel Class Relay"),F3713,join("",if(B3713="East Rim","E",if(B3713="South Rim","S",if(B3713="West Rim","W","N"))),C3713,D3713,":",E3713,if(F3713="S","",F3713)))</f>
        <v>W50:6</v>
      </c>
      <c r="B3713" s="15" t="s">
        <v>1352</v>
      </c>
      <c r="C3713" s="15">
        <v>5.0</v>
      </c>
      <c r="D3713" s="15">
        <v>0.0</v>
      </c>
      <c r="E3713" s="15">
        <v>6.0</v>
      </c>
      <c r="F3713" s="8" t="s">
        <v>302</v>
      </c>
      <c r="G3713" s="8" t="s">
        <v>303</v>
      </c>
      <c r="H3713" t="s">
        <v>278</v>
      </c>
      <c r="I3713" s="42" t="s">
        <v>862</v>
      </c>
      <c r="J3713" s="16"/>
      <c r="K3713" s="21"/>
      <c r="L3713" s="21"/>
      <c r="M3713" s="21"/>
      <c r="N3713" s="18"/>
      <c r="O3713" s="13"/>
      <c r="P3713" s="5" t="s">
        <v>276</v>
      </c>
      <c r="Q3713" s="5" t="s">
        <v>57</v>
      </c>
      <c r="R3713" s="5" t="s">
        <v>57</v>
      </c>
      <c r="S3713" s="5" t="s">
        <v>37</v>
      </c>
      <c r="T3713" s="5" t="s">
        <v>26</v>
      </c>
      <c r="U3713" s="5" t="s">
        <v>26</v>
      </c>
    </row>
    <row r="3714" hidden="1">
      <c r="A3714" s="15" t="str">
        <f t="shared" si="637"/>
        <v>W50-S20 Primary Relay</v>
      </c>
      <c r="B3714" s="15" t="s">
        <v>1352</v>
      </c>
      <c r="C3714" s="15">
        <v>5.0</v>
      </c>
      <c r="D3714" s="15">
        <v>0.0</v>
      </c>
      <c r="E3714" s="15">
        <v>6.0</v>
      </c>
      <c r="F3714" s="8" t="s">
        <v>1577</v>
      </c>
      <c r="G3714" s="8" t="s">
        <v>219</v>
      </c>
      <c r="I3714" s="42"/>
      <c r="J3714" s="16"/>
      <c r="K3714" s="21"/>
      <c r="L3714" s="21"/>
      <c r="M3714" s="21"/>
      <c r="N3714" s="18"/>
      <c r="O3714" s="13"/>
      <c r="P3714" s="5"/>
      <c r="Q3714" s="5"/>
      <c r="R3714" s="5"/>
      <c r="S3714" s="5"/>
      <c r="T3714" s="5"/>
      <c r="U3714" s="5"/>
    </row>
    <row r="3715" hidden="1">
      <c r="A3715" s="15" t="str">
        <f>if(OR(G3715="Secondary Relay",G3715="Prime Relay"),F3715,join("",if(B3715="East Rim","E",if(B3715="South Rim","S",if(B3715="West Rim","W","N"))),C3715,D3715,":",E3715,if(F3715="S","",F3715)))</f>
        <v>W50:7a</v>
      </c>
      <c r="B3715" s="15" t="s">
        <v>1352</v>
      </c>
      <c r="C3715" s="15">
        <v>5.0</v>
      </c>
      <c r="D3715" s="15">
        <v>0.0</v>
      </c>
      <c r="E3715" s="15">
        <v>7.0</v>
      </c>
      <c r="F3715" s="8" t="s">
        <v>6</v>
      </c>
      <c r="G3715" s="8" t="s">
        <v>22</v>
      </c>
      <c r="H3715" t="s">
        <v>91</v>
      </c>
      <c r="I3715" t="s">
        <v>512</v>
      </c>
      <c r="J3715" s="16">
        <v>21.0</v>
      </c>
      <c r="K3715" s="21">
        <v>-200.0</v>
      </c>
      <c r="L3715" s="21">
        <v>-208.0</v>
      </c>
      <c r="M3715" s="21">
        <v>-204.0</v>
      </c>
      <c r="N3715" s="18" t="s">
        <v>26</v>
      </c>
      <c r="O3715" s="13" t="s">
        <v>379</v>
      </c>
      <c r="P3715" s="5" t="s">
        <v>57</v>
      </c>
      <c r="Q3715" s="5" t="s">
        <v>57</v>
      </c>
      <c r="R3715" s="5" t="s">
        <v>57</v>
      </c>
      <c r="S3715" s="5" t="s">
        <v>37</v>
      </c>
      <c r="T3715" s="5" t="s">
        <v>26</v>
      </c>
      <c r="U3715" s="5" t="s">
        <v>26</v>
      </c>
    </row>
    <row r="3716" hidden="1">
      <c r="A3716" s="15" t="str">
        <f>if(OR(G3716="Secondary Relay",G3716="Prime Relay",G3716="Citadel Class Relay"),F3716,join("",if(B3716="East Rim","E",if(B3716="South Rim","S",if(B3716="West Rim","W","N"))),C3716,D3716,":",E3716,if(F3716="S","",F3716)))</f>
        <v>W50:7</v>
      </c>
      <c r="B3716" s="15" t="s">
        <v>1352</v>
      </c>
      <c r="C3716" s="15">
        <v>5.0</v>
      </c>
      <c r="D3716" s="15">
        <v>0.0</v>
      </c>
      <c r="E3716" s="15">
        <v>7.0</v>
      </c>
      <c r="F3716" s="8" t="s">
        <v>302</v>
      </c>
      <c r="G3716" s="8" t="s">
        <v>303</v>
      </c>
      <c r="H3716" t="s">
        <v>285</v>
      </c>
      <c r="I3716" s="42" t="s">
        <v>801</v>
      </c>
      <c r="J3716" s="16"/>
      <c r="K3716" s="21"/>
      <c r="L3716" s="21"/>
      <c r="M3716" s="21"/>
      <c r="N3716" s="18"/>
      <c r="O3716" s="13"/>
      <c r="P3716" s="5" t="s">
        <v>276</v>
      </c>
      <c r="Q3716" s="5" t="s">
        <v>57</v>
      </c>
      <c r="R3716" s="5" t="s">
        <v>47</v>
      </c>
      <c r="S3716" s="5" t="s">
        <v>47</v>
      </c>
      <c r="T3716" s="5" t="s">
        <v>26</v>
      </c>
      <c r="U3716" s="5" t="s">
        <v>276</v>
      </c>
    </row>
    <row r="3717" hidden="1">
      <c r="A3717" s="15" t="str">
        <f t="shared" ref="A3717:A3720" si="638">if(OR(G3717="Secondary Relay",G3717="Prime Relay"),F3717,join("",if(B3717="East Rim","E",if(B3717="South Rim","S",if(B3717="West Rim","W","N"))),C3717,D3717,":",E3717,if(F3717="S","",F3717)))</f>
        <v>W50:8a</v>
      </c>
      <c r="B3717" s="15" t="s">
        <v>1352</v>
      </c>
      <c r="C3717" s="15">
        <v>5.0</v>
      </c>
      <c r="D3717" s="15">
        <v>0.0</v>
      </c>
      <c r="E3717" s="15">
        <v>8.0</v>
      </c>
      <c r="F3717" s="8" t="s">
        <v>6</v>
      </c>
      <c r="G3717" s="8" t="s">
        <v>23</v>
      </c>
      <c r="H3717" t="s">
        <v>88</v>
      </c>
      <c r="I3717" t="s">
        <v>624</v>
      </c>
      <c r="J3717" s="16">
        <v>1.0</v>
      </c>
      <c r="K3717" s="21">
        <v>1121.0</v>
      </c>
      <c r="L3717" s="21">
        <v>1092.0</v>
      </c>
      <c r="M3717" s="21">
        <v>1105.0</v>
      </c>
      <c r="N3717" s="18" t="s">
        <v>26</v>
      </c>
      <c r="O3717" s="13" t="s">
        <v>351</v>
      </c>
      <c r="P3717" s="5" t="s">
        <v>57</v>
      </c>
      <c r="Q3717" s="5" t="s">
        <v>276</v>
      </c>
      <c r="R3717" s="5" t="s">
        <v>57</v>
      </c>
      <c r="S3717" s="5" t="s">
        <v>47</v>
      </c>
      <c r="T3717" s="5" t="s">
        <v>276</v>
      </c>
      <c r="U3717" s="5" t="s">
        <v>26</v>
      </c>
    </row>
    <row r="3718" hidden="1">
      <c r="A3718" s="15" t="str">
        <f t="shared" si="638"/>
        <v>W50:8b</v>
      </c>
      <c r="B3718" s="15" t="s">
        <v>1352</v>
      </c>
      <c r="C3718" s="15">
        <v>5.0</v>
      </c>
      <c r="D3718" s="15">
        <v>0.0</v>
      </c>
      <c r="E3718" s="15">
        <v>8.0</v>
      </c>
      <c r="F3718" s="8" t="s">
        <v>7</v>
      </c>
      <c r="G3718" s="8" t="s">
        <v>23</v>
      </c>
      <c r="H3718" t="s">
        <v>291</v>
      </c>
      <c r="I3718" t="s">
        <v>335</v>
      </c>
      <c r="J3718" s="16">
        <v>0.0</v>
      </c>
      <c r="K3718" s="21">
        <v>1061.0</v>
      </c>
      <c r="L3718" s="21">
        <v>91.0</v>
      </c>
      <c r="M3718" s="21">
        <v>575.0</v>
      </c>
      <c r="N3718" s="18" t="s">
        <v>26</v>
      </c>
      <c r="O3718" s="13" t="s">
        <v>1578</v>
      </c>
      <c r="P3718" s="5" t="s">
        <v>57</v>
      </c>
      <c r="Q3718" s="5" t="s">
        <v>276</v>
      </c>
      <c r="R3718" s="5" t="s">
        <v>57</v>
      </c>
      <c r="S3718" s="5" t="s">
        <v>47</v>
      </c>
      <c r="T3718" s="5" t="s">
        <v>47</v>
      </c>
      <c r="U3718" s="5" t="s">
        <v>26</v>
      </c>
    </row>
    <row r="3719" hidden="1">
      <c r="A3719" s="15" t="str">
        <f t="shared" si="638"/>
        <v>W50:8c</v>
      </c>
      <c r="B3719" s="15" t="s">
        <v>1352</v>
      </c>
      <c r="C3719" s="15">
        <v>5.0</v>
      </c>
      <c r="D3719" s="15">
        <v>0.0</v>
      </c>
      <c r="E3719" s="15">
        <v>8.0</v>
      </c>
      <c r="F3719" s="8" t="s">
        <v>8</v>
      </c>
      <c r="G3719" s="8" t="s">
        <v>23</v>
      </c>
      <c r="H3719" t="s">
        <v>278</v>
      </c>
      <c r="I3719" t="s">
        <v>1579</v>
      </c>
      <c r="J3719" s="16">
        <v>0.0</v>
      </c>
      <c r="K3719" s="21">
        <v>622.0</v>
      </c>
      <c r="L3719" s="21">
        <v>586.0</v>
      </c>
      <c r="M3719" s="21">
        <v>603.0</v>
      </c>
      <c r="N3719" s="18" t="s">
        <v>26</v>
      </c>
      <c r="O3719" s="13" t="s">
        <v>293</v>
      </c>
      <c r="P3719" s="5" t="s">
        <v>57</v>
      </c>
      <c r="Q3719" s="5" t="s">
        <v>311</v>
      </c>
      <c r="R3719" s="5" t="s">
        <v>47</v>
      </c>
      <c r="S3719" s="5" t="s">
        <v>37</v>
      </c>
      <c r="T3719" s="5" t="s">
        <v>47</v>
      </c>
      <c r="U3719" s="5" t="s">
        <v>26</v>
      </c>
    </row>
    <row r="3720" hidden="1">
      <c r="A3720" s="15" t="str">
        <f t="shared" si="638"/>
        <v>W50:8d</v>
      </c>
      <c r="B3720" s="15" t="s">
        <v>1352</v>
      </c>
      <c r="C3720" s="15">
        <v>5.0</v>
      </c>
      <c r="D3720" s="15">
        <v>0.0</v>
      </c>
      <c r="E3720" s="15">
        <v>8.0</v>
      </c>
      <c r="F3720" s="8" t="s">
        <v>9</v>
      </c>
      <c r="G3720" s="8" t="s">
        <v>24</v>
      </c>
      <c r="H3720" t="s">
        <v>87</v>
      </c>
      <c r="I3720" t="s">
        <v>732</v>
      </c>
      <c r="J3720" s="16">
        <v>1.0</v>
      </c>
      <c r="K3720" s="21">
        <v>13.0</v>
      </c>
      <c r="L3720" s="21">
        <v>4.0</v>
      </c>
      <c r="M3720" s="21">
        <v>11.0</v>
      </c>
      <c r="N3720" s="18">
        <v>0.63</v>
      </c>
      <c r="O3720" s="13" t="s">
        <v>441</v>
      </c>
      <c r="P3720" s="5" t="s">
        <v>276</v>
      </c>
      <c r="Q3720" s="5" t="s">
        <v>57</v>
      </c>
      <c r="R3720" s="5" t="s">
        <v>276</v>
      </c>
      <c r="S3720" s="5" t="s">
        <v>276</v>
      </c>
      <c r="T3720" s="5" t="s">
        <v>26</v>
      </c>
      <c r="U3720" s="5" t="s">
        <v>26</v>
      </c>
    </row>
    <row r="3721" hidden="1">
      <c r="A3721" s="15" t="str">
        <f>if(OR(G3721="Secondary Relay",G3721="Prime Relay",G3721="Citadel Class Relay"),F3721,join("",if(B3721="East Rim","E",if(B3721="South Rim","S",if(B3721="West Rim","W","N"))),C3721,D3721,":",E3721,if(F3721="S","",F3721)))</f>
        <v>W50:8</v>
      </c>
      <c r="B3721" s="15" t="s">
        <v>1352</v>
      </c>
      <c r="C3721" s="15">
        <v>5.0</v>
      </c>
      <c r="D3721" s="15">
        <v>0.0</v>
      </c>
      <c r="E3721" s="15">
        <v>8.0</v>
      </c>
      <c r="F3721" s="8" t="s">
        <v>302</v>
      </c>
      <c r="G3721" s="8" t="s">
        <v>303</v>
      </c>
      <c r="H3721" t="s">
        <v>278</v>
      </c>
      <c r="I3721" s="42" t="s">
        <v>358</v>
      </c>
      <c r="J3721" s="16"/>
      <c r="K3721" s="21"/>
      <c r="L3721" s="21"/>
      <c r="M3721" s="21"/>
      <c r="N3721" s="18"/>
      <c r="O3721" s="13"/>
      <c r="P3721" s="5" t="s">
        <v>311</v>
      </c>
      <c r="Q3721" s="5" t="s">
        <v>276</v>
      </c>
      <c r="R3721" s="5" t="s">
        <v>57</v>
      </c>
      <c r="S3721" s="5" t="s">
        <v>57</v>
      </c>
      <c r="T3721" s="5" t="s">
        <v>26</v>
      </c>
      <c r="U3721" s="5" t="s">
        <v>37</v>
      </c>
    </row>
    <row r="3722" hidden="1">
      <c r="A3722" s="15" t="str">
        <f t="shared" ref="A3722:A3729" si="639">if(OR(G3722="Secondary Relay",G3722="Prime Relay"),F3722,join("",if(B3722="East Rim","E",if(B3722="South Rim","S",if(B3722="West Rim","W","N"))),C3722,D3722,":",E3722,if(F3722="S","",F3722)))</f>
        <v>W50:9a</v>
      </c>
      <c r="B3722" s="15" t="s">
        <v>1352</v>
      </c>
      <c r="C3722" s="15">
        <v>5.0</v>
      </c>
      <c r="D3722" s="15">
        <v>0.0</v>
      </c>
      <c r="E3722" s="15">
        <v>9.0</v>
      </c>
      <c r="F3722" s="8" t="s">
        <v>6</v>
      </c>
      <c r="G3722" s="8" t="s">
        <v>23</v>
      </c>
      <c r="H3722" t="s">
        <v>291</v>
      </c>
      <c r="I3722" t="s">
        <v>1008</v>
      </c>
      <c r="J3722" s="16">
        <v>0.0</v>
      </c>
      <c r="K3722" s="21">
        <v>872.0</v>
      </c>
      <c r="L3722" s="21">
        <v>-10.0</v>
      </c>
      <c r="M3722" s="21">
        <v>432.0</v>
      </c>
      <c r="N3722" s="18" t="s">
        <v>26</v>
      </c>
      <c r="O3722" s="13" t="s">
        <v>384</v>
      </c>
      <c r="P3722" s="5" t="s">
        <v>311</v>
      </c>
      <c r="Q3722" s="5" t="s">
        <v>57</v>
      </c>
      <c r="R3722" s="5" t="s">
        <v>47</v>
      </c>
      <c r="S3722" s="5" t="s">
        <v>47</v>
      </c>
      <c r="T3722" s="5" t="s">
        <v>37</v>
      </c>
      <c r="U3722" s="5" t="s">
        <v>26</v>
      </c>
    </row>
    <row r="3723" hidden="1">
      <c r="A3723" s="15" t="str">
        <f t="shared" si="639"/>
        <v>W50:9b</v>
      </c>
      <c r="B3723" s="15" t="s">
        <v>1352</v>
      </c>
      <c r="C3723" s="15">
        <v>5.0</v>
      </c>
      <c r="D3723" s="15">
        <v>0.0</v>
      </c>
      <c r="E3723" s="15">
        <v>9.0</v>
      </c>
      <c r="F3723" s="8" t="s">
        <v>7</v>
      </c>
      <c r="G3723" s="8" t="s">
        <v>23</v>
      </c>
      <c r="H3723" t="s">
        <v>288</v>
      </c>
      <c r="I3723" t="s">
        <v>383</v>
      </c>
      <c r="J3723" s="16">
        <v>1.0</v>
      </c>
      <c r="K3723" s="21">
        <v>262.0</v>
      </c>
      <c r="L3723" s="21">
        <v>104.0</v>
      </c>
      <c r="M3723" s="21">
        <v>181.0</v>
      </c>
      <c r="N3723" s="18" t="s">
        <v>26</v>
      </c>
      <c r="O3723" s="13" t="s">
        <v>1580</v>
      </c>
      <c r="P3723" s="5" t="s">
        <v>37</v>
      </c>
      <c r="Q3723" s="5" t="s">
        <v>47</v>
      </c>
      <c r="R3723" s="5" t="s">
        <v>276</v>
      </c>
      <c r="S3723" s="5" t="s">
        <v>37</v>
      </c>
      <c r="T3723" s="5" t="s">
        <v>26</v>
      </c>
      <c r="U3723" s="5" t="s">
        <v>26</v>
      </c>
    </row>
    <row r="3724" hidden="1">
      <c r="A3724" s="15" t="str">
        <f t="shared" si="639"/>
        <v>W50:9c</v>
      </c>
      <c r="B3724" s="15" t="s">
        <v>1352</v>
      </c>
      <c r="C3724" s="15">
        <v>5.0</v>
      </c>
      <c r="D3724" s="15">
        <v>0.0</v>
      </c>
      <c r="E3724" s="15">
        <v>9.0</v>
      </c>
      <c r="F3724" s="8" t="s">
        <v>8</v>
      </c>
      <c r="G3724" s="8" t="s">
        <v>23</v>
      </c>
      <c r="H3724" t="s">
        <v>92</v>
      </c>
      <c r="I3724" t="s">
        <v>1581</v>
      </c>
      <c r="J3724" s="16">
        <v>2.0</v>
      </c>
      <c r="K3724" s="21">
        <v>-53.0</v>
      </c>
      <c r="L3724" s="21">
        <v>-53.0</v>
      </c>
      <c r="M3724" s="21">
        <v>-55.0</v>
      </c>
      <c r="N3724" s="18" t="s">
        <v>281</v>
      </c>
      <c r="O3724" s="13" t="s">
        <v>297</v>
      </c>
      <c r="P3724" s="5" t="s">
        <v>57</v>
      </c>
      <c r="Q3724" s="5" t="s">
        <v>57</v>
      </c>
      <c r="R3724" s="5" t="s">
        <v>57</v>
      </c>
      <c r="S3724" s="5" t="s">
        <v>47</v>
      </c>
      <c r="T3724" s="5" t="s">
        <v>26</v>
      </c>
      <c r="U3724" s="5" t="s">
        <v>47</v>
      </c>
    </row>
    <row r="3725" hidden="1">
      <c r="A3725" s="15" t="str">
        <f t="shared" si="639"/>
        <v>W50:9d</v>
      </c>
      <c r="B3725" s="15" t="s">
        <v>1352</v>
      </c>
      <c r="C3725" s="15">
        <v>5.0</v>
      </c>
      <c r="D3725" s="15">
        <v>0.0</v>
      </c>
      <c r="E3725" s="15">
        <v>9.0</v>
      </c>
      <c r="F3725" s="8" t="s">
        <v>9</v>
      </c>
      <c r="G3725" s="8" t="s">
        <v>22</v>
      </c>
      <c r="H3725" t="s">
        <v>93</v>
      </c>
      <c r="I3725" t="s">
        <v>1323</v>
      </c>
      <c r="J3725" s="16">
        <v>12.0</v>
      </c>
      <c r="K3725" s="21">
        <v>-55.0</v>
      </c>
      <c r="L3725" s="21">
        <v>-94.0</v>
      </c>
      <c r="M3725" s="21">
        <v>-74.0</v>
      </c>
      <c r="N3725" s="18" t="s">
        <v>26</v>
      </c>
      <c r="O3725" s="13" t="s">
        <v>384</v>
      </c>
      <c r="P3725" s="5" t="s">
        <v>276</v>
      </c>
      <c r="Q3725" s="5" t="s">
        <v>276</v>
      </c>
      <c r="R3725" s="5" t="s">
        <v>57</v>
      </c>
      <c r="S3725" s="5" t="s">
        <v>47</v>
      </c>
      <c r="T3725" s="5" t="s">
        <v>26</v>
      </c>
      <c r="U3725" s="5" t="s">
        <v>26</v>
      </c>
    </row>
    <row r="3726" hidden="1">
      <c r="A3726" s="15" t="str">
        <f t="shared" si="639"/>
        <v>W50:9e</v>
      </c>
      <c r="B3726" s="15" t="s">
        <v>1352</v>
      </c>
      <c r="C3726" s="15">
        <v>5.0</v>
      </c>
      <c r="D3726" s="15">
        <v>0.0</v>
      </c>
      <c r="E3726" s="15">
        <v>9.0</v>
      </c>
      <c r="F3726" s="8" t="s">
        <v>10</v>
      </c>
      <c r="G3726" s="8" t="s">
        <v>22</v>
      </c>
      <c r="H3726" t="s">
        <v>92</v>
      </c>
      <c r="I3726" t="s">
        <v>416</v>
      </c>
      <c r="J3726" s="16">
        <v>6.0</v>
      </c>
      <c r="K3726" s="21">
        <v>-107.0</v>
      </c>
      <c r="L3726" s="21">
        <v>-142.0</v>
      </c>
      <c r="M3726" s="21">
        <v>-127.0</v>
      </c>
      <c r="N3726" s="18" t="s">
        <v>26</v>
      </c>
      <c r="O3726" s="13" t="s">
        <v>379</v>
      </c>
      <c r="P3726" s="5" t="s">
        <v>276</v>
      </c>
      <c r="Q3726" s="5" t="s">
        <v>57</v>
      </c>
      <c r="R3726" s="5" t="s">
        <v>57</v>
      </c>
      <c r="S3726" s="5" t="s">
        <v>47</v>
      </c>
      <c r="T3726" s="5" t="s">
        <v>37</v>
      </c>
      <c r="U3726" s="5" t="s">
        <v>26</v>
      </c>
    </row>
    <row r="3727" hidden="1">
      <c r="A3727" s="15" t="str">
        <f t="shared" si="639"/>
        <v>W50:9f</v>
      </c>
      <c r="B3727" s="15" t="s">
        <v>1352</v>
      </c>
      <c r="C3727" s="15">
        <v>5.0</v>
      </c>
      <c r="D3727" s="15">
        <v>0.0</v>
      </c>
      <c r="E3727" s="15">
        <v>9.0</v>
      </c>
      <c r="F3727" s="8" t="s">
        <v>11</v>
      </c>
      <c r="G3727" s="8" t="s">
        <v>22</v>
      </c>
      <c r="H3727" t="s">
        <v>93</v>
      </c>
      <c r="I3727" t="s">
        <v>1507</v>
      </c>
      <c r="J3727" s="16">
        <v>19.0</v>
      </c>
      <c r="K3727" s="21">
        <v>-150.0</v>
      </c>
      <c r="L3727" s="21">
        <v>-192.0</v>
      </c>
      <c r="M3727" s="21">
        <v>-171.0</v>
      </c>
      <c r="N3727" s="18" t="s">
        <v>26</v>
      </c>
      <c r="O3727" s="13" t="s">
        <v>315</v>
      </c>
      <c r="P3727" s="5" t="s">
        <v>47</v>
      </c>
      <c r="Q3727" s="5" t="s">
        <v>47</v>
      </c>
      <c r="R3727" s="5" t="s">
        <v>57</v>
      </c>
      <c r="S3727" s="5" t="s">
        <v>276</v>
      </c>
      <c r="T3727" s="5" t="s">
        <v>311</v>
      </c>
      <c r="U3727" s="5" t="s">
        <v>57</v>
      </c>
    </row>
    <row r="3728" hidden="1">
      <c r="A3728" s="15" t="str">
        <f t="shared" si="639"/>
        <v>W50:9g</v>
      </c>
      <c r="B3728" s="15" t="s">
        <v>1352</v>
      </c>
      <c r="C3728" s="15">
        <v>5.0</v>
      </c>
      <c r="D3728" s="15">
        <v>0.0</v>
      </c>
      <c r="E3728" s="15">
        <v>9.0</v>
      </c>
      <c r="F3728" s="8" t="s">
        <v>12</v>
      </c>
      <c r="G3728" s="8" t="s">
        <v>22</v>
      </c>
      <c r="H3728" t="s">
        <v>91</v>
      </c>
      <c r="I3728" t="s">
        <v>344</v>
      </c>
      <c r="J3728" s="16">
        <v>10.0</v>
      </c>
      <c r="K3728" s="21">
        <v>-151.0</v>
      </c>
      <c r="L3728" s="21">
        <v>-239.0</v>
      </c>
      <c r="M3728" s="21">
        <v>-195.0</v>
      </c>
      <c r="N3728" s="18" t="s">
        <v>26</v>
      </c>
      <c r="O3728" s="13" t="s">
        <v>417</v>
      </c>
      <c r="P3728" s="5" t="s">
        <v>57</v>
      </c>
      <c r="Q3728" s="5" t="s">
        <v>276</v>
      </c>
      <c r="R3728" s="5" t="s">
        <v>57</v>
      </c>
      <c r="S3728" s="5" t="s">
        <v>37</v>
      </c>
      <c r="T3728" s="5" t="s">
        <v>26</v>
      </c>
      <c r="U3728" s="5" t="s">
        <v>37</v>
      </c>
    </row>
    <row r="3729" hidden="1">
      <c r="A3729" s="15" t="str">
        <f t="shared" si="639"/>
        <v>W50:9h</v>
      </c>
      <c r="B3729" s="15" t="s">
        <v>1352</v>
      </c>
      <c r="C3729" s="15">
        <v>5.0</v>
      </c>
      <c r="D3729" s="15">
        <v>0.0</v>
      </c>
      <c r="E3729" s="15">
        <v>9.0</v>
      </c>
      <c r="F3729" s="8" t="s">
        <v>13</v>
      </c>
      <c r="G3729" s="8" t="s">
        <v>22</v>
      </c>
      <c r="H3729" t="s">
        <v>91</v>
      </c>
      <c r="I3729" t="s">
        <v>1190</v>
      </c>
      <c r="J3729" s="16">
        <v>13.0</v>
      </c>
      <c r="K3729" s="21">
        <v>-219.0</v>
      </c>
      <c r="L3729" s="21">
        <v>-229.0</v>
      </c>
      <c r="M3729" s="21">
        <v>-222.0</v>
      </c>
      <c r="N3729" s="18" t="s">
        <v>26</v>
      </c>
      <c r="O3729" s="13" t="s">
        <v>386</v>
      </c>
      <c r="P3729" s="5" t="s">
        <v>276</v>
      </c>
      <c r="Q3729" s="5" t="s">
        <v>26</v>
      </c>
      <c r="R3729" s="5" t="s">
        <v>276</v>
      </c>
      <c r="S3729" s="5" t="s">
        <v>26</v>
      </c>
      <c r="T3729" s="5" t="s">
        <v>26</v>
      </c>
      <c r="U3729" s="5" t="s">
        <v>26</v>
      </c>
    </row>
    <row r="3730" hidden="1">
      <c r="A3730" s="15" t="str">
        <f>if(OR(G3730="Secondary Relay",G3730="Prime Relay",G3730="Citadel Class Relay"),F3730,join("",if(B3730="East Rim","E",if(B3730="South Rim","S",if(B3730="West Rim","W","N"))),C3730,D3730,":",E3730,if(F3730="S","",F3730)))</f>
        <v>W50:9</v>
      </c>
      <c r="B3730" s="15" t="s">
        <v>1352</v>
      </c>
      <c r="C3730" s="15">
        <v>5.0</v>
      </c>
      <c r="D3730" s="15">
        <v>0.0</v>
      </c>
      <c r="E3730" s="15">
        <v>9.0</v>
      </c>
      <c r="F3730" s="8" t="s">
        <v>302</v>
      </c>
      <c r="G3730" s="8" t="s">
        <v>303</v>
      </c>
      <c r="H3730" t="s">
        <v>443</v>
      </c>
      <c r="I3730" s="42" t="s">
        <v>1181</v>
      </c>
      <c r="J3730" s="16"/>
      <c r="K3730" s="21"/>
      <c r="L3730" s="21"/>
      <c r="M3730" s="21"/>
      <c r="N3730" s="18"/>
      <c r="O3730" s="13"/>
      <c r="P3730" s="5" t="s">
        <v>276</v>
      </c>
      <c r="Q3730" s="5" t="s">
        <v>276</v>
      </c>
      <c r="R3730" s="5" t="s">
        <v>276</v>
      </c>
      <c r="S3730" s="5" t="s">
        <v>37</v>
      </c>
      <c r="T3730" s="5" t="s">
        <v>37</v>
      </c>
      <c r="U3730" s="5" t="s">
        <v>26</v>
      </c>
    </row>
    <row r="3731" hidden="1">
      <c r="A3731" s="15" t="str">
        <f t="shared" ref="A3731:A3738" si="640">if(OR(G3731="Secondary Relay",G3731="Prime Relay"),F3731,join("",if(B3731="East Rim","E",if(B3731="South Rim","S",if(B3731="West Rim","W","N"))),C3731,D3731,":",E3731,if(F3731="S","",F3731)))</f>
        <v>W50:10a</v>
      </c>
      <c r="B3731" s="15" t="s">
        <v>1352</v>
      </c>
      <c r="C3731" s="15">
        <v>5.0</v>
      </c>
      <c r="D3731" s="15">
        <v>0.0</v>
      </c>
      <c r="E3731" s="15">
        <v>10.0</v>
      </c>
      <c r="F3731" s="8" t="s">
        <v>6</v>
      </c>
      <c r="G3731" s="8" t="s">
        <v>23</v>
      </c>
      <c r="H3731" t="s">
        <v>278</v>
      </c>
      <c r="I3731" t="s">
        <v>425</v>
      </c>
      <c r="J3731" s="16">
        <v>1.0</v>
      </c>
      <c r="K3731" s="21">
        <v>812.0</v>
      </c>
      <c r="L3731" s="21">
        <v>672.0</v>
      </c>
      <c r="M3731" s="21">
        <v>741.0</v>
      </c>
      <c r="N3731" s="18" t="s">
        <v>26</v>
      </c>
      <c r="O3731" s="13" t="s">
        <v>287</v>
      </c>
      <c r="P3731" s="5" t="s">
        <v>57</v>
      </c>
      <c r="Q3731" s="5" t="s">
        <v>276</v>
      </c>
      <c r="R3731" s="5" t="s">
        <v>47</v>
      </c>
      <c r="S3731" s="5" t="s">
        <v>57</v>
      </c>
      <c r="T3731" s="5" t="s">
        <v>37</v>
      </c>
      <c r="U3731" s="5" t="s">
        <v>26</v>
      </c>
    </row>
    <row r="3732" hidden="1">
      <c r="A3732" s="15" t="str">
        <f t="shared" si="640"/>
        <v>W50:10b</v>
      </c>
      <c r="B3732" s="15" t="s">
        <v>1352</v>
      </c>
      <c r="C3732" s="15">
        <v>5.0</v>
      </c>
      <c r="D3732" s="15">
        <v>0.0</v>
      </c>
      <c r="E3732" s="15">
        <v>10.0</v>
      </c>
      <c r="F3732" s="8" t="s">
        <v>7</v>
      </c>
      <c r="G3732" s="8" t="s">
        <v>23</v>
      </c>
      <c r="H3732" t="s">
        <v>278</v>
      </c>
      <c r="I3732" t="s">
        <v>745</v>
      </c>
      <c r="J3732" s="16">
        <v>1.0</v>
      </c>
      <c r="K3732" s="21">
        <v>185.0</v>
      </c>
      <c r="L3732" s="21">
        <v>4.0</v>
      </c>
      <c r="M3732" s="21">
        <v>93.0</v>
      </c>
      <c r="N3732" s="18" t="s">
        <v>26</v>
      </c>
      <c r="O3732" s="13" t="s">
        <v>297</v>
      </c>
      <c r="P3732" s="5" t="s">
        <v>276</v>
      </c>
      <c r="Q3732" s="5" t="s">
        <v>276</v>
      </c>
      <c r="R3732" s="5" t="s">
        <v>276</v>
      </c>
      <c r="S3732" s="5" t="s">
        <v>26</v>
      </c>
      <c r="T3732" s="5" t="s">
        <v>26</v>
      </c>
      <c r="U3732" s="5" t="s">
        <v>26</v>
      </c>
    </row>
    <row r="3733" hidden="1">
      <c r="A3733" s="15" t="str">
        <f t="shared" si="640"/>
        <v>W50:10c</v>
      </c>
      <c r="B3733" s="15" t="s">
        <v>1352</v>
      </c>
      <c r="C3733" s="15">
        <v>5.0</v>
      </c>
      <c r="D3733" s="15">
        <v>0.0</v>
      </c>
      <c r="E3733" s="15">
        <v>10.0</v>
      </c>
      <c r="F3733" s="8" t="s">
        <v>8</v>
      </c>
      <c r="G3733" s="8" t="s">
        <v>23</v>
      </c>
      <c r="H3733" t="s">
        <v>93</v>
      </c>
      <c r="I3733" t="s">
        <v>466</v>
      </c>
      <c r="J3733" s="16">
        <v>1.0</v>
      </c>
      <c r="K3733" s="21">
        <v>150.0</v>
      </c>
      <c r="L3733" s="21">
        <v>144.0</v>
      </c>
      <c r="M3733" s="21">
        <v>149.0</v>
      </c>
      <c r="N3733" s="18" t="s">
        <v>26</v>
      </c>
      <c r="O3733" s="13" t="s">
        <v>441</v>
      </c>
      <c r="P3733" s="5" t="s">
        <v>311</v>
      </c>
      <c r="Q3733" s="5" t="s">
        <v>276</v>
      </c>
      <c r="R3733" s="5" t="s">
        <v>57</v>
      </c>
      <c r="S3733" s="5" t="s">
        <v>37</v>
      </c>
      <c r="T3733" s="5" t="s">
        <v>26</v>
      </c>
      <c r="U3733" s="5" t="s">
        <v>26</v>
      </c>
    </row>
    <row r="3734" hidden="1">
      <c r="A3734" s="15" t="str">
        <f t="shared" si="640"/>
        <v>W50:10d</v>
      </c>
      <c r="B3734" s="15" t="s">
        <v>1352</v>
      </c>
      <c r="C3734" s="15">
        <v>5.0</v>
      </c>
      <c r="D3734" s="15">
        <v>0.0</v>
      </c>
      <c r="E3734" s="15">
        <v>10.0</v>
      </c>
      <c r="F3734" s="8" t="s">
        <v>9</v>
      </c>
      <c r="G3734" s="8" t="s">
        <v>23</v>
      </c>
      <c r="H3734" t="s">
        <v>93</v>
      </c>
      <c r="I3734" t="s">
        <v>367</v>
      </c>
      <c r="J3734" s="16">
        <v>0.0</v>
      </c>
      <c r="K3734" s="21">
        <v>83.0</v>
      </c>
      <c r="L3734" s="21">
        <v>-70.0</v>
      </c>
      <c r="M3734" s="21">
        <v>9.0</v>
      </c>
      <c r="N3734" s="18" t="s">
        <v>26</v>
      </c>
      <c r="O3734" s="13" t="s">
        <v>384</v>
      </c>
      <c r="P3734" s="5" t="s">
        <v>276</v>
      </c>
      <c r="Q3734" s="5" t="s">
        <v>47</v>
      </c>
      <c r="R3734" s="5" t="s">
        <v>37</v>
      </c>
      <c r="S3734" s="5" t="s">
        <v>276</v>
      </c>
      <c r="T3734" s="5" t="s">
        <v>26</v>
      </c>
      <c r="U3734" s="5" t="s">
        <v>37</v>
      </c>
    </row>
    <row r="3735" hidden="1">
      <c r="A3735" s="15" t="str">
        <f t="shared" si="640"/>
        <v>W50:10e</v>
      </c>
      <c r="B3735" s="15" t="s">
        <v>1352</v>
      </c>
      <c r="C3735" s="15">
        <v>5.0</v>
      </c>
      <c r="D3735" s="15">
        <v>0.0</v>
      </c>
      <c r="E3735" s="15">
        <v>10.0</v>
      </c>
      <c r="F3735" s="8" t="s">
        <v>10</v>
      </c>
      <c r="G3735" s="8" t="s">
        <v>22</v>
      </c>
      <c r="H3735" t="s">
        <v>87</v>
      </c>
      <c r="I3735" t="s">
        <v>274</v>
      </c>
      <c r="J3735" s="16">
        <v>5.0</v>
      </c>
      <c r="K3735" s="21">
        <v>-20.0</v>
      </c>
      <c r="L3735" s="21">
        <v>-56.0</v>
      </c>
      <c r="M3735" s="21">
        <v>-38.0</v>
      </c>
      <c r="N3735" s="18" t="s">
        <v>26</v>
      </c>
      <c r="O3735" s="13" t="s">
        <v>284</v>
      </c>
      <c r="P3735" s="5" t="s">
        <v>57</v>
      </c>
      <c r="Q3735" s="5" t="s">
        <v>57</v>
      </c>
      <c r="R3735" s="5" t="s">
        <v>276</v>
      </c>
      <c r="S3735" s="5" t="s">
        <v>47</v>
      </c>
      <c r="T3735" s="5" t="s">
        <v>37</v>
      </c>
      <c r="U3735" s="5" t="s">
        <v>26</v>
      </c>
    </row>
    <row r="3736" hidden="1">
      <c r="A3736" s="15" t="str">
        <f t="shared" si="640"/>
        <v>W50:10f</v>
      </c>
      <c r="B3736" s="15" t="s">
        <v>1352</v>
      </c>
      <c r="C3736" s="15">
        <v>5.0</v>
      </c>
      <c r="D3736" s="15">
        <v>0.0</v>
      </c>
      <c r="E3736" s="15">
        <v>10.0</v>
      </c>
      <c r="F3736" s="8" t="s">
        <v>11</v>
      </c>
      <c r="G3736" s="8" t="s">
        <v>22</v>
      </c>
      <c r="H3736" t="s">
        <v>93</v>
      </c>
      <c r="I3736" t="s">
        <v>1582</v>
      </c>
      <c r="J3736" s="16">
        <v>10.0</v>
      </c>
      <c r="K3736" s="21">
        <v>-97.0</v>
      </c>
      <c r="L3736" s="21">
        <v>-108.0</v>
      </c>
      <c r="M3736" s="21">
        <v>-101.0</v>
      </c>
      <c r="N3736" s="18" t="s">
        <v>26</v>
      </c>
      <c r="O3736" s="13" t="s">
        <v>287</v>
      </c>
      <c r="P3736" s="5" t="s">
        <v>57</v>
      </c>
      <c r="Q3736" s="5" t="s">
        <v>26</v>
      </c>
      <c r="R3736" s="5" t="s">
        <v>276</v>
      </c>
      <c r="S3736" s="5" t="s">
        <v>47</v>
      </c>
      <c r="T3736" s="5" t="s">
        <v>26</v>
      </c>
      <c r="U3736" s="5" t="s">
        <v>26</v>
      </c>
    </row>
    <row r="3737" hidden="1">
      <c r="A3737" s="15" t="str">
        <f t="shared" si="640"/>
        <v>W50:10g</v>
      </c>
      <c r="B3737" s="15" t="s">
        <v>1352</v>
      </c>
      <c r="C3737" s="15">
        <v>5.0</v>
      </c>
      <c r="D3737" s="15">
        <v>0.0</v>
      </c>
      <c r="E3737" s="15">
        <v>10.0</v>
      </c>
      <c r="F3737" s="8" t="s">
        <v>12</v>
      </c>
      <c r="G3737" s="8" t="s">
        <v>22</v>
      </c>
      <c r="H3737" t="s">
        <v>92</v>
      </c>
      <c r="I3737" t="s">
        <v>274</v>
      </c>
      <c r="J3737" s="16">
        <v>6.0</v>
      </c>
      <c r="K3737" s="21">
        <v>-164.0</v>
      </c>
      <c r="L3737" s="21">
        <v>-190.0</v>
      </c>
      <c r="M3737" s="21">
        <v>-178.0</v>
      </c>
      <c r="N3737" s="18" t="s">
        <v>26</v>
      </c>
      <c r="O3737" s="13" t="s">
        <v>284</v>
      </c>
      <c r="P3737" s="5" t="s">
        <v>57</v>
      </c>
      <c r="Q3737" s="5" t="s">
        <v>311</v>
      </c>
      <c r="R3737" s="5" t="s">
        <v>276</v>
      </c>
      <c r="S3737" s="5" t="s">
        <v>57</v>
      </c>
      <c r="T3737" s="5" t="s">
        <v>47</v>
      </c>
      <c r="U3737" s="5" t="s">
        <v>47</v>
      </c>
    </row>
    <row r="3738" hidden="1">
      <c r="A3738" s="15" t="str">
        <f t="shared" si="640"/>
        <v>W50:10h</v>
      </c>
      <c r="B3738" s="15" t="s">
        <v>1352</v>
      </c>
      <c r="C3738" s="15">
        <v>5.0</v>
      </c>
      <c r="D3738" s="15">
        <v>0.0</v>
      </c>
      <c r="E3738" s="15">
        <v>10.0</v>
      </c>
      <c r="F3738" s="8" t="s">
        <v>13</v>
      </c>
      <c r="G3738" s="8" t="s">
        <v>22</v>
      </c>
      <c r="H3738" t="s">
        <v>92</v>
      </c>
      <c r="I3738" t="s">
        <v>456</v>
      </c>
      <c r="J3738" s="16">
        <v>5.0</v>
      </c>
      <c r="K3738" s="21">
        <v>-244.0</v>
      </c>
      <c r="L3738" s="21">
        <v>-258.0</v>
      </c>
      <c r="M3738" s="21">
        <v>-251.0</v>
      </c>
      <c r="N3738" s="18" t="s">
        <v>26</v>
      </c>
      <c r="O3738" s="13" t="s">
        <v>323</v>
      </c>
      <c r="P3738" s="5" t="s">
        <v>57</v>
      </c>
      <c r="Q3738" s="5" t="s">
        <v>57</v>
      </c>
      <c r="R3738" s="5" t="s">
        <v>276</v>
      </c>
      <c r="S3738" s="5" t="s">
        <v>47</v>
      </c>
      <c r="T3738" s="5" t="s">
        <v>26</v>
      </c>
      <c r="U3738" s="5" t="s">
        <v>57</v>
      </c>
    </row>
    <row r="3739" hidden="1">
      <c r="A3739" s="15" t="str">
        <f>if(OR(G3739="Secondary Relay",G3739="Prime Relay",G3739="Citadel Class Relay"),F3739,join("",if(B3739="East Rim","E",if(B3739="South Rim","S",if(B3739="West Rim","W","N"))),C3739,D3739,":",E3739,if(F3739="S","",F3739)))</f>
        <v>W50:10</v>
      </c>
      <c r="B3739" s="15" t="s">
        <v>1352</v>
      </c>
      <c r="C3739" s="15">
        <v>5.0</v>
      </c>
      <c r="D3739" s="15">
        <v>0.0</v>
      </c>
      <c r="E3739" s="15">
        <v>10.0</v>
      </c>
      <c r="F3739" s="8" t="s">
        <v>302</v>
      </c>
      <c r="G3739" s="8" t="s">
        <v>303</v>
      </c>
      <c r="H3739" t="s">
        <v>278</v>
      </c>
      <c r="I3739" s="42" t="s">
        <v>620</v>
      </c>
      <c r="J3739" s="16"/>
      <c r="K3739" s="21"/>
      <c r="L3739" s="21"/>
      <c r="M3739" s="21"/>
      <c r="N3739" s="18"/>
      <c r="O3739" s="13"/>
      <c r="P3739" s="5" t="s">
        <v>57</v>
      </c>
      <c r="Q3739" s="5" t="s">
        <v>311</v>
      </c>
      <c r="R3739" s="5" t="s">
        <v>57</v>
      </c>
      <c r="S3739" s="5" t="s">
        <v>37</v>
      </c>
      <c r="T3739" s="5" t="s">
        <v>26</v>
      </c>
      <c r="U3739" s="5" t="s">
        <v>26</v>
      </c>
    </row>
    <row r="3740" hidden="1">
      <c r="A3740" s="15" t="str">
        <f t="shared" ref="A3740:A3745" si="641">if(OR(G3740="Secondary Relay",G3740="Prime Relay"),F3740,join("",if(B3740="East Rim","E",if(B3740="South Rim","S",if(B3740="West Rim","W","N"))),C3740,D3740,":",E3740,if(F3740="S","",F3740)))</f>
        <v>W50:11a</v>
      </c>
      <c r="B3740" s="15" t="s">
        <v>1352</v>
      </c>
      <c r="C3740" s="15">
        <v>5.0</v>
      </c>
      <c r="D3740" s="15">
        <v>0.0</v>
      </c>
      <c r="E3740" s="15">
        <v>11.0</v>
      </c>
      <c r="F3740" s="8" t="s">
        <v>6</v>
      </c>
      <c r="G3740" s="8" t="s">
        <v>23</v>
      </c>
      <c r="H3740" t="s">
        <v>291</v>
      </c>
      <c r="I3740" t="s">
        <v>1203</v>
      </c>
      <c r="J3740" s="16">
        <v>2.0</v>
      </c>
      <c r="K3740" s="21">
        <v>675.0</v>
      </c>
      <c r="L3740" s="21">
        <v>596.0</v>
      </c>
      <c r="M3740" s="21">
        <v>634.0</v>
      </c>
      <c r="N3740" s="18" t="s">
        <v>26</v>
      </c>
      <c r="O3740" s="13" t="s">
        <v>1583</v>
      </c>
      <c r="P3740" s="5" t="s">
        <v>26</v>
      </c>
      <c r="Q3740" s="5" t="s">
        <v>276</v>
      </c>
      <c r="R3740" s="5" t="s">
        <v>311</v>
      </c>
      <c r="S3740" s="5" t="s">
        <v>26</v>
      </c>
      <c r="T3740" s="5" t="s">
        <v>37</v>
      </c>
      <c r="U3740" s="5" t="s">
        <v>26</v>
      </c>
    </row>
    <row r="3741" hidden="1">
      <c r="A3741" s="15" t="str">
        <f t="shared" si="641"/>
        <v>W50:11b</v>
      </c>
      <c r="B3741" s="15" t="s">
        <v>1352</v>
      </c>
      <c r="C3741" s="15">
        <v>5.0</v>
      </c>
      <c r="D3741" s="15">
        <v>0.0</v>
      </c>
      <c r="E3741" s="15">
        <v>11.0</v>
      </c>
      <c r="F3741" s="8" t="s">
        <v>7</v>
      </c>
      <c r="G3741" s="8" t="s">
        <v>23</v>
      </c>
      <c r="H3741" t="s">
        <v>93</v>
      </c>
      <c r="I3741" t="s">
        <v>634</v>
      </c>
      <c r="J3741" s="16">
        <v>0.0</v>
      </c>
      <c r="K3741" s="21">
        <v>494.0</v>
      </c>
      <c r="L3741" s="21">
        <v>485.0</v>
      </c>
      <c r="M3741" s="21">
        <v>492.0</v>
      </c>
      <c r="N3741" s="18" t="s">
        <v>26</v>
      </c>
      <c r="O3741" s="13" t="s">
        <v>567</v>
      </c>
      <c r="P3741" s="5" t="s">
        <v>57</v>
      </c>
      <c r="Q3741" s="5" t="s">
        <v>57</v>
      </c>
      <c r="R3741" s="5" t="s">
        <v>276</v>
      </c>
      <c r="S3741" s="5" t="s">
        <v>57</v>
      </c>
      <c r="T3741" s="5" t="s">
        <v>26</v>
      </c>
      <c r="U3741" s="5" t="s">
        <v>26</v>
      </c>
    </row>
    <row r="3742" hidden="1">
      <c r="A3742" s="15" t="str">
        <f t="shared" si="641"/>
        <v>W50:11c</v>
      </c>
      <c r="B3742" s="15" t="s">
        <v>1352</v>
      </c>
      <c r="C3742" s="15">
        <v>5.0</v>
      </c>
      <c r="D3742" s="15">
        <v>0.0</v>
      </c>
      <c r="E3742" s="15">
        <v>11.0</v>
      </c>
      <c r="F3742" s="8" t="s">
        <v>8</v>
      </c>
      <c r="G3742" s="8" t="s">
        <v>23</v>
      </c>
      <c r="H3742" t="s">
        <v>93</v>
      </c>
      <c r="I3742" t="s">
        <v>683</v>
      </c>
      <c r="J3742" s="16">
        <v>0.0</v>
      </c>
      <c r="K3742" s="21">
        <v>408.0</v>
      </c>
      <c r="L3742" s="21">
        <v>408.0</v>
      </c>
      <c r="M3742" s="21">
        <v>409.0</v>
      </c>
      <c r="N3742" s="18" t="s">
        <v>26</v>
      </c>
      <c r="O3742" s="13" t="s">
        <v>1336</v>
      </c>
      <c r="P3742" s="5" t="s">
        <v>276</v>
      </c>
      <c r="Q3742" s="5" t="s">
        <v>47</v>
      </c>
      <c r="R3742" s="5" t="s">
        <v>26</v>
      </c>
      <c r="S3742" s="5" t="s">
        <v>26</v>
      </c>
      <c r="T3742" s="5" t="s">
        <v>276</v>
      </c>
      <c r="U3742" s="5" t="s">
        <v>26</v>
      </c>
    </row>
    <row r="3743" hidden="1">
      <c r="A3743" s="15" t="str">
        <f t="shared" si="641"/>
        <v>W50:11d</v>
      </c>
      <c r="B3743" s="15" t="s">
        <v>1352</v>
      </c>
      <c r="C3743" s="15">
        <v>5.0</v>
      </c>
      <c r="D3743" s="15">
        <v>0.0</v>
      </c>
      <c r="E3743" s="15">
        <v>11.0</v>
      </c>
      <c r="F3743" s="8" t="s">
        <v>9</v>
      </c>
      <c r="G3743" s="8" t="s">
        <v>23</v>
      </c>
      <c r="H3743" t="s">
        <v>93</v>
      </c>
      <c r="I3743" t="s">
        <v>508</v>
      </c>
      <c r="J3743" s="16">
        <v>1.0</v>
      </c>
      <c r="K3743" s="21">
        <v>109.0</v>
      </c>
      <c r="L3743" s="21">
        <v>-192.0</v>
      </c>
      <c r="M3743" s="21">
        <v>-42.0</v>
      </c>
      <c r="N3743" s="18" t="s">
        <v>26</v>
      </c>
      <c r="O3743" s="13" t="s">
        <v>284</v>
      </c>
      <c r="P3743" s="5" t="s">
        <v>47</v>
      </c>
      <c r="Q3743" s="5" t="s">
        <v>276</v>
      </c>
      <c r="R3743" s="5" t="s">
        <v>26</v>
      </c>
      <c r="S3743" s="5" t="s">
        <v>47</v>
      </c>
      <c r="T3743" s="5" t="s">
        <v>37</v>
      </c>
      <c r="U3743" s="5" t="s">
        <v>26</v>
      </c>
    </row>
    <row r="3744" hidden="1">
      <c r="A3744" s="15" t="str">
        <f t="shared" si="641"/>
        <v>W50:11e</v>
      </c>
      <c r="B3744" s="15" t="s">
        <v>1352</v>
      </c>
      <c r="C3744" s="15">
        <v>5.0</v>
      </c>
      <c r="D3744" s="15">
        <v>0.0</v>
      </c>
      <c r="E3744" s="15">
        <v>11.0</v>
      </c>
      <c r="F3744" s="8" t="s">
        <v>10</v>
      </c>
      <c r="G3744" s="8" t="s">
        <v>24</v>
      </c>
      <c r="H3744" t="s">
        <v>305</v>
      </c>
      <c r="I3744" t="s">
        <v>402</v>
      </c>
      <c r="J3744" s="16">
        <v>1.0</v>
      </c>
      <c r="K3744" s="21">
        <v>27.0</v>
      </c>
      <c r="L3744" s="21">
        <v>16.0</v>
      </c>
      <c r="M3744" s="21">
        <v>20.0</v>
      </c>
      <c r="N3744" s="18">
        <v>0.46</v>
      </c>
      <c r="O3744" s="13" t="s">
        <v>290</v>
      </c>
      <c r="P3744" s="5" t="s">
        <v>47</v>
      </c>
      <c r="Q3744" s="5" t="s">
        <v>26</v>
      </c>
      <c r="R3744" s="5" t="s">
        <v>57</v>
      </c>
      <c r="S3744" s="5" t="s">
        <v>37</v>
      </c>
      <c r="T3744" s="5" t="s">
        <v>26</v>
      </c>
      <c r="U3744" s="5" t="s">
        <v>37</v>
      </c>
    </row>
    <row r="3745" hidden="1">
      <c r="A3745" s="15" t="str">
        <f t="shared" si="641"/>
        <v>W50:11f</v>
      </c>
      <c r="B3745" s="15" t="s">
        <v>1352</v>
      </c>
      <c r="C3745" s="15">
        <v>5.0</v>
      </c>
      <c r="D3745" s="15">
        <v>0.0</v>
      </c>
      <c r="E3745" s="15">
        <v>11.0</v>
      </c>
      <c r="F3745" s="8" t="s">
        <v>11</v>
      </c>
      <c r="G3745" s="8" t="s">
        <v>22</v>
      </c>
      <c r="H3745" t="s">
        <v>92</v>
      </c>
      <c r="I3745" t="s">
        <v>328</v>
      </c>
      <c r="J3745" s="16">
        <v>1.0</v>
      </c>
      <c r="K3745" s="21">
        <v>-26.0</v>
      </c>
      <c r="L3745" s="21">
        <v>-30.0</v>
      </c>
      <c r="M3745" s="21">
        <v>-30.0</v>
      </c>
      <c r="N3745" s="18" t="s">
        <v>26</v>
      </c>
      <c r="O3745" s="13" t="s">
        <v>329</v>
      </c>
      <c r="P3745" s="5" t="s">
        <v>276</v>
      </c>
      <c r="Q3745" s="5" t="s">
        <v>276</v>
      </c>
      <c r="R3745" s="5" t="s">
        <v>57</v>
      </c>
      <c r="S3745" s="5" t="s">
        <v>57</v>
      </c>
      <c r="T3745" s="5" t="s">
        <v>26</v>
      </c>
      <c r="U3745" s="5" t="s">
        <v>26</v>
      </c>
    </row>
    <row r="3746" hidden="1">
      <c r="A3746" s="15" t="str">
        <f>if(OR(G3746="Secondary Relay",G3746="Prime Relay",G3746="Citadel Class Relay"),F3746,join("",if(B3746="East Rim","E",if(B3746="South Rim","S",if(B3746="West Rim","W","N"))),C3746,D3746,":",E3746,if(F3746="S","",F3746)))</f>
        <v>W50:11</v>
      </c>
      <c r="B3746" s="15" t="s">
        <v>1352</v>
      </c>
      <c r="C3746" s="15">
        <v>5.0</v>
      </c>
      <c r="D3746" s="15">
        <v>0.0</v>
      </c>
      <c r="E3746" s="15">
        <v>11.0</v>
      </c>
      <c r="F3746" s="8" t="s">
        <v>302</v>
      </c>
      <c r="G3746" s="8" t="s">
        <v>303</v>
      </c>
      <c r="H3746" t="s">
        <v>278</v>
      </c>
      <c r="I3746" s="42" t="s">
        <v>368</v>
      </c>
      <c r="J3746" s="16"/>
      <c r="K3746" s="21"/>
      <c r="L3746" s="21"/>
      <c r="M3746" s="21"/>
      <c r="N3746" s="18"/>
      <c r="O3746" s="13"/>
      <c r="P3746" s="5" t="s">
        <v>57</v>
      </c>
      <c r="Q3746" s="5" t="s">
        <v>276</v>
      </c>
      <c r="R3746" s="5" t="s">
        <v>26</v>
      </c>
      <c r="S3746" s="5" t="s">
        <v>47</v>
      </c>
      <c r="T3746" s="5" t="s">
        <v>26</v>
      </c>
      <c r="U3746" s="5" t="s">
        <v>26</v>
      </c>
    </row>
  </sheetData>
  <autoFilter ref="$B$1:$U$3746">
    <filterColumn colId="0">
      <filters>
        <filter val="Deep Space"/>
        <filter val="East Rim"/>
        <filter val="Core"/>
      </filters>
    </filterColumn>
    <filterColumn colId="5">
      <filters blank="1">
        <filter val="Gas Giant"/>
        <filter val="Moon"/>
      </filters>
    </filterColumn>
    <filterColumn colId="8">
      <filters blank="1">
        <filter val="22"/>
        <filter val="N/A"/>
        <filter val="23"/>
        <filter val="24"/>
        <filter val="25"/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1"/>
        <filter val="2"/>
        <filter val="3"/>
        <filter val="4"/>
        <filter val="5"/>
        <filter val="6"/>
        <filter val="7"/>
        <filter val="8"/>
        <filter val="9"/>
        <filter val="20"/>
        <filter val="21"/>
      </filters>
    </filterColumn>
  </autoFilter>
  <conditionalFormatting sqref="J1:O3746">
    <cfRule type="containsBlanks" dxfId="0" priority="1">
      <formula>LEN(TRIM(J1))=0</formula>
    </cfRule>
  </conditionalFormatting>
  <conditionalFormatting sqref="P1:U3746">
    <cfRule type="containsBlanks" dxfId="0" priority="2">
      <formula>LEN(TRIM(P1))=0</formula>
    </cfRule>
  </conditionalFormatting>
  <conditionalFormatting sqref="H1:I3746">
    <cfRule type="containsBlanks" dxfId="0" priority="3">
      <formula>LEN(TRIM(H1))=0</formula>
    </cfRule>
  </conditionalFormatting>
  <dataValidations>
    <dataValidation type="list" allowBlank="1" sqref="G2:G3746">
      <formula1>"Gas Giant,Citadel Class Relay,Yard,Prime Relay,Station,Terrestrial,Secondary Relay,Habitable,Star,Moon,Habitable Moon"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dimension ref="A1:AA1000"/>
  <sheetViews>
    <sheetView workbookViewId="0"/>
  </sheetViews>
  <sheetFormatPr customHeight="1" defaultColWidth="14.43" defaultRowHeight="15.75"/>
  <sheetData>
    <row r="1">
      <c r="A1" s="1"/>
      <c r="B1" s="1" t="s">
        <v>0</v>
      </c>
      <c r="C1" s="1" t="s">
        <v>1</v>
      </c>
      <c r="D1" s="1" t="s">
        <v>2</v>
      </c>
      <c r="E1" s="1" t="s">
        <v>3</v>
      </c>
      <c r="F1" s="3" t="s">
        <v>4</v>
      </c>
      <c r="G1" s="1" t="s">
        <v>5</v>
      </c>
      <c r="H1" s="4"/>
      <c r="I1" s="4"/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  <c r="R1" s="4"/>
      <c r="S1" s="4"/>
      <c r="T1" s="4"/>
      <c r="U1" s="4"/>
      <c r="V1" s="4"/>
      <c r="W1" s="4"/>
      <c r="X1" s="4"/>
      <c r="Y1" s="4"/>
      <c r="Z1" s="4"/>
      <c r="AA1" s="4"/>
    </row>
    <row r="2">
      <c r="A2" s="3" t="s">
        <v>26</v>
      </c>
      <c r="B2" s="11">
        <v>0.05</v>
      </c>
      <c r="C2" s="11">
        <v>0.15</v>
      </c>
      <c r="D2" s="11">
        <v>0.05</v>
      </c>
      <c r="E2" s="11">
        <v>0.25</v>
      </c>
      <c r="F2" s="11">
        <v>0.5</v>
      </c>
      <c r="G2" s="11">
        <v>0.75</v>
      </c>
      <c r="H2" s="4"/>
      <c r="I2" s="12" t="s">
        <v>28</v>
      </c>
      <c r="J2" s="4" t="s">
        <v>29</v>
      </c>
      <c r="K2" s="4" t="s">
        <v>30</v>
      </c>
      <c r="L2" s="4" t="s">
        <v>31</v>
      </c>
      <c r="M2" s="4" t="s">
        <v>32</v>
      </c>
      <c r="N2" s="4" t="s">
        <v>33</v>
      </c>
      <c r="O2" s="4" t="s">
        <v>34</v>
      </c>
      <c r="P2" s="4" t="s">
        <v>35</v>
      </c>
      <c r="Q2" s="4" t="s">
        <v>36</v>
      </c>
      <c r="R2" s="4"/>
      <c r="S2" s="4"/>
      <c r="T2" s="4"/>
      <c r="U2" s="4"/>
      <c r="V2" s="4"/>
      <c r="W2" s="4"/>
      <c r="X2" s="4"/>
      <c r="Y2" s="4"/>
      <c r="Z2" s="4"/>
      <c r="AA2" s="4"/>
    </row>
    <row r="3">
      <c r="A3" s="3" t="s">
        <v>37</v>
      </c>
      <c r="B3" s="11">
        <v>0.1</v>
      </c>
      <c r="C3" s="11">
        <v>0.05</v>
      </c>
      <c r="D3" s="11">
        <v>0.05</v>
      </c>
      <c r="E3" s="11">
        <v>0.25</v>
      </c>
      <c r="F3" s="11">
        <v>0.25</v>
      </c>
      <c r="G3" s="11">
        <v>0.15</v>
      </c>
      <c r="H3" s="4"/>
      <c r="I3" s="12" t="s">
        <v>38</v>
      </c>
      <c r="J3" s="4" t="s">
        <v>39</v>
      </c>
      <c r="K3" s="4" t="s">
        <v>40</v>
      </c>
      <c r="L3" s="4" t="s">
        <v>41</v>
      </c>
      <c r="M3" s="4" t="s">
        <v>42</v>
      </c>
      <c r="N3" s="4" t="s">
        <v>43</v>
      </c>
      <c r="O3" s="4" t="s">
        <v>44</v>
      </c>
      <c r="P3" s="4" t="s">
        <v>45</v>
      </c>
      <c r="Q3" s="4" t="s">
        <v>46</v>
      </c>
      <c r="R3" s="4"/>
      <c r="S3" s="4"/>
      <c r="T3" s="4"/>
      <c r="U3" s="4"/>
      <c r="V3" s="4"/>
      <c r="W3" s="4"/>
      <c r="X3" s="4"/>
      <c r="Y3" s="4"/>
      <c r="Z3" s="4"/>
      <c r="AA3" s="4"/>
    </row>
    <row r="4">
      <c r="A4" s="3" t="s">
        <v>47</v>
      </c>
      <c r="B4" s="11">
        <v>0.15</v>
      </c>
      <c r="C4" s="11">
        <v>0.05</v>
      </c>
      <c r="D4" s="11">
        <v>0.1</v>
      </c>
      <c r="E4" s="11">
        <v>0.25</v>
      </c>
      <c r="F4" s="11">
        <v>0.15</v>
      </c>
      <c r="G4" s="11">
        <v>0.05</v>
      </c>
      <c r="H4" s="4"/>
      <c r="I4" s="12" t="s">
        <v>48</v>
      </c>
      <c r="J4" s="4" t="s">
        <v>49</v>
      </c>
      <c r="K4" s="4" t="s">
        <v>50</v>
      </c>
      <c r="L4" s="4" t="s">
        <v>51</v>
      </c>
      <c r="M4" s="4" t="s">
        <v>52</v>
      </c>
      <c r="N4" s="4" t="s">
        <v>53</v>
      </c>
      <c r="O4" s="4" t="s">
        <v>54</v>
      </c>
      <c r="P4" s="4" t="s">
        <v>55</v>
      </c>
      <c r="Q4" s="4" t="s">
        <v>56</v>
      </c>
      <c r="R4" s="4"/>
      <c r="S4" s="4"/>
      <c r="T4" s="4"/>
      <c r="U4" s="4"/>
      <c r="V4" s="4"/>
      <c r="W4" s="4"/>
      <c r="X4" s="4"/>
      <c r="Y4" s="4"/>
      <c r="Z4" s="4"/>
      <c r="AA4" s="4"/>
    </row>
    <row r="5">
      <c r="A5" s="3" t="s">
        <v>57</v>
      </c>
      <c r="B5" s="11">
        <v>0.45</v>
      </c>
      <c r="C5" s="11">
        <v>0.35</v>
      </c>
      <c r="D5" s="11">
        <v>0.5</v>
      </c>
      <c r="E5" s="11">
        <v>0.15</v>
      </c>
      <c r="F5" s="11">
        <v>0.05</v>
      </c>
      <c r="G5" s="11">
        <v>0.04</v>
      </c>
      <c r="H5" s="4"/>
      <c r="I5" s="12" t="s">
        <v>58</v>
      </c>
      <c r="J5" s="4" t="s">
        <v>59</v>
      </c>
      <c r="K5" s="4" t="s">
        <v>60</v>
      </c>
      <c r="L5" s="4" t="s">
        <v>61</v>
      </c>
      <c r="M5" s="4" t="s">
        <v>62</v>
      </c>
      <c r="N5" s="4" t="s">
        <v>63</v>
      </c>
      <c r="O5" s="4" t="s">
        <v>64</v>
      </c>
      <c r="P5" s="4" t="s">
        <v>65</v>
      </c>
      <c r="Q5" s="4" t="s">
        <v>66</v>
      </c>
      <c r="R5" s="4"/>
      <c r="S5" s="4"/>
      <c r="T5" s="4"/>
      <c r="U5" s="4"/>
      <c r="V5" s="4"/>
      <c r="W5" s="4"/>
      <c r="X5" s="4"/>
      <c r="Y5" s="4"/>
      <c r="Z5" s="4"/>
      <c r="AA5" s="4"/>
    </row>
    <row r="6">
      <c r="A6" s="3" t="s">
        <v>67</v>
      </c>
      <c r="B6" s="11">
        <v>0.2</v>
      </c>
      <c r="C6" s="11">
        <v>0.35</v>
      </c>
      <c r="D6" s="11">
        <v>0.25</v>
      </c>
      <c r="E6" s="11">
        <v>0.075</v>
      </c>
      <c r="F6" s="11">
        <v>0.03</v>
      </c>
      <c r="G6" s="11">
        <v>0.0075</v>
      </c>
      <c r="H6" s="4"/>
      <c r="I6" s="12" t="s">
        <v>68</v>
      </c>
      <c r="J6" s="4" t="s">
        <v>69</v>
      </c>
      <c r="K6" s="4" t="s">
        <v>70</v>
      </c>
      <c r="L6" s="4" t="s">
        <v>71</v>
      </c>
      <c r="M6" s="4" t="s">
        <v>72</v>
      </c>
      <c r="N6" s="4" t="s">
        <v>73</v>
      </c>
      <c r="O6" s="4" t="s">
        <v>74</v>
      </c>
      <c r="P6" s="4" t="s">
        <v>75</v>
      </c>
      <c r="Q6" s="4" t="s">
        <v>76</v>
      </c>
      <c r="R6" s="4"/>
      <c r="S6" s="4"/>
      <c r="T6" s="4"/>
      <c r="U6" s="4"/>
      <c r="V6" s="4"/>
      <c r="W6" s="4"/>
      <c r="X6" s="4"/>
      <c r="Y6" s="4"/>
      <c r="Z6" s="4"/>
      <c r="AA6" s="4"/>
    </row>
    <row r="7">
      <c r="A7" s="3" t="s">
        <v>77</v>
      </c>
      <c r="B7" s="11">
        <v>0.05</v>
      </c>
      <c r="C7" s="11">
        <v>0.05</v>
      </c>
      <c r="D7" s="11">
        <v>0.05</v>
      </c>
      <c r="E7" s="11">
        <v>0.025</v>
      </c>
      <c r="F7" s="11">
        <v>0.02</v>
      </c>
      <c r="G7" s="11">
        <v>0.0025</v>
      </c>
      <c r="H7" s="4"/>
      <c r="I7" s="12" t="s">
        <v>78</v>
      </c>
      <c r="J7" s="4" t="s">
        <v>79</v>
      </c>
      <c r="K7" s="4" t="s">
        <v>80</v>
      </c>
      <c r="L7" s="4" t="s">
        <v>81</v>
      </c>
      <c r="M7" s="4" t="s">
        <v>82</v>
      </c>
      <c r="N7" s="4" t="s">
        <v>83</v>
      </c>
      <c r="O7" s="4" t="s">
        <v>84</v>
      </c>
      <c r="P7" s="4" t="s">
        <v>85</v>
      </c>
      <c r="Q7" s="4" t="s">
        <v>86</v>
      </c>
      <c r="R7" s="4"/>
      <c r="S7" s="4"/>
      <c r="T7" s="4"/>
      <c r="U7" s="4"/>
      <c r="V7" s="4"/>
      <c r="W7" s="4"/>
      <c r="X7" s="4"/>
      <c r="Y7" s="4"/>
      <c r="Z7" s="4"/>
      <c r="AA7" s="4"/>
    </row>
    <row r="8">
      <c r="A8" s="4"/>
      <c r="B8" s="14">
        <f t="shared" ref="B8:G8" si="1">SUM(B2:B7)</f>
        <v>1</v>
      </c>
      <c r="C8" s="14">
        <f t="shared" si="1"/>
        <v>1</v>
      </c>
      <c r="D8" s="14">
        <f t="shared" si="1"/>
        <v>1</v>
      </c>
      <c r="E8" s="14">
        <f t="shared" si="1"/>
        <v>1</v>
      </c>
      <c r="F8" s="14">
        <f t="shared" si="1"/>
        <v>1</v>
      </c>
      <c r="G8" s="14">
        <f t="shared" si="1"/>
        <v>1</v>
      </c>
      <c r="H8" s="4"/>
      <c r="I8" s="12" t="s">
        <v>94</v>
      </c>
      <c r="J8" s="4" t="s">
        <v>95</v>
      </c>
      <c r="K8" s="4" t="s">
        <v>96</v>
      </c>
      <c r="L8" s="4" t="s">
        <v>97</v>
      </c>
      <c r="M8" s="4" t="s">
        <v>98</v>
      </c>
      <c r="N8" s="4" t="s">
        <v>99</v>
      </c>
      <c r="O8" s="4" t="s">
        <v>100</v>
      </c>
      <c r="P8" s="4" t="s">
        <v>101</v>
      </c>
      <c r="Q8" s="4" t="s">
        <v>102</v>
      </c>
      <c r="R8" s="4"/>
      <c r="S8" s="4"/>
      <c r="T8" s="4"/>
      <c r="U8" s="4"/>
      <c r="V8" s="4"/>
      <c r="W8" s="4"/>
      <c r="X8" s="4"/>
      <c r="Y8" s="4"/>
      <c r="Z8" s="4"/>
      <c r="AA8" s="4"/>
    </row>
    <row r="9">
      <c r="A9" s="4"/>
      <c r="B9" s="14">
        <f t="shared" ref="B9:G9" si="2">1-sum(B$2:B2)</f>
        <v>0.95</v>
      </c>
      <c r="C9" s="14">
        <f t="shared" si="2"/>
        <v>0.85</v>
      </c>
      <c r="D9" s="14">
        <f t="shared" si="2"/>
        <v>0.95</v>
      </c>
      <c r="E9" s="14">
        <f t="shared" si="2"/>
        <v>0.75</v>
      </c>
      <c r="F9" s="14">
        <f t="shared" si="2"/>
        <v>0.5</v>
      </c>
      <c r="G9" s="14">
        <f t="shared" si="2"/>
        <v>0.25</v>
      </c>
      <c r="H9" s="4"/>
      <c r="I9" s="12" t="s">
        <v>103</v>
      </c>
      <c r="J9" s="4" t="s">
        <v>104</v>
      </c>
      <c r="K9" s="4" t="s">
        <v>105</v>
      </c>
      <c r="L9" s="4" t="s">
        <v>106</v>
      </c>
      <c r="M9" s="4" t="s">
        <v>107</v>
      </c>
      <c r="N9" s="4" t="s">
        <v>108</v>
      </c>
      <c r="O9" s="4" t="s">
        <v>109</v>
      </c>
      <c r="P9" s="4" t="s">
        <v>110</v>
      </c>
      <c r="Q9" s="4" t="s">
        <v>111</v>
      </c>
      <c r="R9" s="4"/>
      <c r="S9" s="4"/>
      <c r="T9" s="4"/>
      <c r="U9" s="4"/>
      <c r="V9" s="4"/>
      <c r="W9" s="4"/>
      <c r="X9" s="4"/>
      <c r="Y9" s="4"/>
      <c r="Z9" s="4"/>
      <c r="AA9" s="4"/>
    </row>
    <row r="10">
      <c r="A10" s="4"/>
      <c r="B10" s="14">
        <f t="shared" ref="B10:G10" si="3">1-sum(B$2:B3)</f>
        <v>0.85</v>
      </c>
      <c r="C10" s="14">
        <f t="shared" si="3"/>
        <v>0.8</v>
      </c>
      <c r="D10" s="14">
        <f t="shared" si="3"/>
        <v>0.9</v>
      </c>
      <c r="E10" s="14">
        <f t="shared" si="3"/>
        <v>0.5</v>
      </c>
      <c r="F10" s="14">
        <f t="shared" si="3"/>
        <v>0.25</v>
      </c>
      <c r="G10" s="14">
        <f t="shared" si="3"/>
        <v>0.1</v>
      </c>
      <c r="H10" s="4"/>
      <c r="I10" s="12" t="s">
        <v>112</v>
      </c>
      <c r="J10" s="4" t="s">
        <v>113</v>
      </c>
      <c r="K10" s="4" t="s">
        <v>114</v>
      </c>
      <c r="L10" s="4" t="s">
        <v>115</v>
      </c>
      <c r="M10" s="4" t="s">
        <v>116</v>
      </c>
      <c r="N10" s="4" t="s">
        <v>117</v>
      </c>
      <c r="O10" s="4" t="s">
        <v>118</v>
      </c>
      <c r="P10" s="4" t="s">
        <v>119</v>
      </c>
      <c r="Q10" s="4" t="s">
        <v>120</v>
      </c>
      <c r="R10" s="4"/>
      <c r="S10" s="4"/>
      <c r="T10" s="4"/>
      <c r="U10" s="4"/>
      <c r="V10" s="4"/>
      <c r="W10" s="4"/>
      <c r="X10" s="4"/>
      <c r="Y10" s="4"/>
      <c r="Z10" s="4"/>
      <c r="AA10" s="4"/>
    </row>
    <row r="11">
      <c r="A11" s="4"/>
      <c r="B11" s="14">
        <f t="shared" ref="B11:G11" si="4">1-sum(B$2:B4)</f>
        <v>0.7</v>
      </c>
      <c r="C11" s="14">
        <f t="shared" si="4"/>
        <v>0.75</v>
      </c>
      <c r="D11" s="14">
        <f t="shared" si="4"/>
        <v>0.8</v>
      </c>
      <c r="E11" s="14">
        <f t="shared" si="4"/>
        <v>0.25</v>
      </c>
      <c r="F11" s="14">
        <f t="shared" si="4"/>
        <v>0.1</v>
      </c>
      <c r="G11" s="14">
        <f t="shared" si="4"/>
        <v>0.05</v>
      </c>
      <c r="H11" s="4"/>
      <c r="I11" s="12" t="s">
        <v>121</v>
      </c>
      <c r="J11" s="4" t="s">
        <v>122</v>
      </c>
      <c r="K11" s="4" t="s">
        <v>123</v>
      </c>
      <c r="L11" s="4" t="s">
        <v>124</v>
      </c>
      <c r="M11" s="4" t="s">
        <v>125</v>
      </c>
      <c r="N11" s="4" t="s">
        <v>126</v>
      </c>
      <c r="O11" s="4" t="s">
        <v>127</v>
      </c>
      <c r="P11" s="4" t="s">
        <v>128</v>
      </c>
      <c r="Q11" s="4" t="s">
        <v>129</v>
      </c>
      <c r="R11" s="4"/>
      <c r="S11" s="4"/>
      <c r="T11" s="4"/>
      <c r="U11" s="4"/>
      <c r="V11" s="4"/>
      <c r="W11" s="4"/>
      <c r="X11" s="4"/>
      <c r="Y11" s="4"/>
      <c r="Z11" s="4"/>
      <c r="AA11" s="4"/>
    </row>
    <row r="12">
      <c r="A12" s="4"/>
      <c r="B12" s="14">
        <f t="shared" ref="B12:G12" si="5">1-sum(B$2:B5)</f>
        <v>0.25</v>
      </c>
      <c r="C12" s="14">
        <f t="shared" si="5"/>
        <v>0.4</v>
      </c>
      <c r="D12" s="14">
        <f t="shared" si="5"/>
        <v>0.3</v>
      </c>
      <c r="E12" s="14">
        <f t="shared" si="5"/>
        <v>0.1</v>
      </c>
      <c r="F12" s="14">
        <f t="shared" si="5"/>
        <v>0.05</v>
      </c>
      <c r="G12" s="14">
        <f t="shared" si="5"/>
        <v>0.01</v>
      </c>
      <c r="H12" s="4"/>
      <c r="I12" s="12" t="s">
        <v>130</v>
      </c>
      <c r="J12" s="4" t="s">
        <v>131</v>
      </c>
      <c r="K12" s="4" t="s">
        <v>132</v>
      </c>
      <c r="L12" s="4" t="s">
        <v>133</v>
      </c>
      <c r="M12" s="4" t="s">
        <v>134</v>
      </c>
      <c r="N12" s="4" t="s">
        <v>135</v>
      </c>
      <c r="O12" s="4" t="s">
        <v>136</v>
      </c>
      <c r="P12" s="4" t="s">
        <v>137</v>
      </c>
      <c r="Q12" s="4" t="s">
        <v>138</v>
      </c>
      <c r="R12" s="4"/>
      <c r="S12" s="4"/>
      <c r="T12" s="4"/>
      <c r="U12" s="4"/>
      <c r="V12" s="4"/>
      <c r="W12" s="4"/>
      <c r="X12" s="4"/>
      <c r="Y12" s="4"/>
      <c r="Z12" s="4"/>
      <c r="AA12" s="4"/>
    </row>
    <row r="13">
      <c r="A13" s="4"/>
      <c r="B13" s="14">
        <f t="shared" ref="B13:G13" si="6">1-sum(B$2:B6)</f>
        <v>0.05</v>
      </c>
      <c r="C13" s="14">
        <f t="shared" si="6"/>
        <v>0.05</v>
      </c>
      <c r="D13" s="14">
        <f t="shared" si="6"/>
        <v>0.05</v>
      </c>
      <c r="E13" s="14">
        <f t="shared" si="6"/>
        <v>0.025</v>
      </c>
      <c r="F13" s="14">
        <f t="shared" si="6"/>
        <v>0.02</v>
      </c>
      <c r="G13" s="14">
        <f t="shared" si="6"/>
        <v>0.0025</v>
      </c>
      <c r="H13" s="4"/>
      <c r="I13" s="12" t="s">
        <v>139</v>
      </c>
      <c r="J13" s="4" t="s">
        <v>140</v>
      </c>
      <c r="K13" s="4" t="s">
        <v>141</v>
      </c>
      <c r="L13" s="4" t="s">
        <v>142</v>
      </c>
      <c r="M13" s="4" t="s">
        <v>143</v>
      </c>
      <c r="N13" s="4" t="s">
        <v>144</v>
      </c>
      <c r="O13" s="4" t="s">
        <v>145</v>
      </c>
      <c r="P13" s="4" t="s">
        <v>146</v>
      </c>
      <c r="Q13" s="4" t="s">
        <v>147</v>
      </c>
      <c r="R13" s="4"/>
      <c r="S13" s="4"/>
      <c r="T13" s="4"/>
      <c r="U13" s="4"/>
      <c r="V13" s="4"/>
      <c r="W13" s="4"/>
      <c r="X13" s="4"/>
      <c r="Y13" s="4"/>
      <c r="Z13" s="4"/>
      <c r="AA13" s="4"/>
    </row>
    <row r="14">
      <c r="A14" s="4"/>
      <c r="B14" s="14">
        <f t="shared" ref="B14:G14" si="7">1-sum(B$2:B7)</f>
        <v>0</v>
      </c>
      <c r="C14" s="14">
        <f t="shared" si="7"/>
        <v>0</v>
      </c>
      <c r="D14" s="14">
        <f t="shared" si="7"/>
        <v>0</v>
      </c>
      <c r="E14" s="14">
        <f t="shared" si="7"/>
        <v>0</v>
      </c>
      <c r="F14" s="14">
        <f t="shared" si="7"/>
        <v>0</v>
      </c>
      <c r="G14" s="14">
        <f t="shared" si="7"/>
        <v>0</v>
      </c>
      <c r="H14" s="4"/>
      <c r="I14" s="12" t="s">
        <v>148</v>
      </c>
      <c r="J14" s="4" t="s">
        <v>149</v>
      </c>
      <c r="K14" s="4" t="s">
        <v>150</v>
      </c>
      <c r="L14" s="4" t="s">
        <v>151</v>
      </c>
      <c r="M14" s="4" t="s">
        <v>152</v>
      </c>
      <c r="N14" s="4" t="s">
        <v>153</v>
      </c>
      <c r="O14" s="4" t="s">
        <v>154</v>
      </c>
      <c r="P14" s="4" t="s">
        <v>155</v>
      </c>
      <c r="Q14" s="4" t="s">
        <v>156</v>
      </c>
      <c r="R14" s="4"/>
      <c r="S14" s="4"/>
      <c r="T14" s="4"/>
      <c r="U14" s="4"/>
      <c r="V14" s="4"/>
      <c r="W14" s="4"/>
      <c r="X14" s="4"/>
      <c r="Y14" s="4"/>
      <c r="Z14" s="4"/>
      <c r="AA14" s="4"/>
    </row>
    <row r="15">
      <c r="A15" s="4"/>
      <c r="B15" s="4"/>
      <c r="C15" s="4"/>
      <c r="D15" s="4"/>
      <c r="E15" s="4"/>
      <c r="F15" s="4"/>
      <c r="G15" s="4"/>
      <c r="H15" s="4"/>
      <c r="I15" s="12" t="s">
        <v>157</v>
      </c>
      <c r="J15" s="4" t="s">
        <v>158</v>
      </c>
      <c r="K15" s="4" t="s">
        <v>159</v>
      </c>
      <c r="L15" s="4" t="s">
        <v>160</v>
      </c>
      <c r="M15" s="4" t="s">
        <v>161</v>
      </c>
      <c r="N15" s="4" t="s">
        <v>162</v>
      </c>
      <c r="O15" s="4" t="s">
        <v>163</v>
      </c>
      <c r="P15" s="4" t="s">
        <v>164</v>
      </c>
      <c r="Q15" s="4" t="s">
        <v>165</v>
      </c>
      <c r="R15" s="4"/>
      <c r="S15" s="4"/>
      <c r="T15" s="4"/>
      <c r="U15" s="4"/>
      <c r="V15" s="4"/>
      <c r="W15" s="4"/>
      <c r="X15" s="4"/>
      <c r="Y15" s="4"/>
      <c r="Z15" s="4"/>
      <c r="AA15" s="4"/>
    </row>
    <row r="16">
      <c r="A16" s="4"/>
      <c r="B16" s="4"/>
      <c r="C16" s="4"/>
      <c r="D16" s="4"/>
      <c r="E16" s="4"/>
      <c r="F16" s="4"/>
      <c r="G16" s="4"/>
      <c r="H16" s="4"/>
      <c r="I16" s="12" t="s">
        <v>166</v>
      </c>
      <c r="J16" s="4" t="s">
        <v>167</v>
      </c>
      <c r="K16" s="4" t="s">
        <v>168</v>
      </c>
      <c r="L16" s="4" t="s">
        <v>169</v>
      </c>
      <c r="M16" s="4" t="s">
        <v>170</v>
      </c>
      <c r="N16" s="4" t="s">
        <v>171</v>
      </c>
      <c r="O16" s="4" t="s">
        <v>172</v>
      </c>
      <c r="P16" s="4" t="s">
        <v>173</v>
      </c>
      <c r="Q16" s="4" t="s">
        <v>174</v>
      </c>
      <c r="R16" s="4"/>
      <c r="S16" s="4"/>
      <c r="T16" s="4"/>
      <c r="U16" s="4"/>
      <c r="V16" s="4"/>
      <c r="W16" s="4"/>
      <c r="X16" s="4"/>
      <c r="Y16" s="4"/>
      <c r="Z16" s="4"/>
      <c r="AA16" s="4"/>
    </row>
    <row r="17">
      <c r="A17" s="4"/>
      <c r="B17" s="4" t="str">
        <f t="shared" ref="B17:B27" si="8">if(RANDBETWEEN(1,100)&lt;5,"None",if(RANDBETWEEN(1,95)&lt;10,"Rare",if(RANDBETWEEN(1,85)&lt;15,"Few",if(RANDBETWEEN(1,70)&lt;45,"Common",if(RANDBETWEEN(1,25)&lt;20,"Rich","Plentyful")))))</f>
        <v>Common</v>
      </c>
      <c r="C17" s="4" t="str">
        <f t="shared" ref="C17:C27" si="9">if(RANDBETWEEN(1,100)&lt;5,"None",if(RANDBETWEEN(1,85)&lt;5,"Rare",if(RANDBETWEEN(1,80)&lt;5,"Few",if(RANDBETWEEN(1,75)&lt;35,"Common",if(RANDBETWEEN(1,40)&lt;35,"Rich","Plentyful")))))</f>
        <v>Plentyful</v>
      </c>
      <c r="D17" s="4" t="str">
        <f t="shared" ref="D17:D27" si="10">if(RANDBETWEEN(1,100)&lt;5,"None",if(RANDBETWEEN(1,95)&lt;5,"Rare",if(RANDBETWEEN(1,90)&lt;10,"Few",if(RANDBETWEEN(1,80)&lt;50,"Common",if(RANDBETWEEN(1,30)&lt;25,"Rich","Plentyful")))))</f>
        <v>Rich</v>
      </c>
      <c r="E17" s="4" t="str">
        <f t="shared" ref="E17:E27" si="11">if(RANDBETWEEN(1,100)&lt;25,"None",if(RANDBETWEEN(1,75)&lt;25,"Rare",if(RANDBETWEEN(1,50)&lt;25,"Few",if(RANDBETWEEN(1,25)&lt;15,"Common",if(RANDBETWEEN(1,100)&lt;75,"Rich","Plentyful")))))</f>
        <v>None</v>
      </c>
      <c r="F17" s="4" t="str">
        <f t="shared" ref="F17:F27" si="12">if(RANDBETWEEN(1,100)&lt;50,"None",if(RANDBETWEEN(1,50)&lt;25,"Rare",if(RANDBETWEEN(1,25)&lt;15,"Few",if(RANDBETWEEN(1,10)&lt;5,"Common",if(RANDBETWEEN(1,5)&lt;3,"Rich","Plentyful")))))</f>
        <v>Plentyful</v>
      </c>
      <c r="G17" s="4" t="str">
        <f t="shared" ref="G17:G27" si="13">if(RANDBETWEEN(1,100)&lt;75,"None",if(RANDBETWEEN(1,25)&lt;15,"Rare",if(RANDBETWEEN(1,10)&lt;5,"Few",if(RANDBETWEEN(1,5)&lt;4,"Common",if(RANDBETWEEN(1,100)&lt;75,"Rich","Plentyful")))))</f>
        <v>None</v>
      </c>
      <c r="H17" s="4"/>
      <c r="I17" s="12" t="s">
        <v>186</v>
      </c>
      <c r="J17" s="4" t="s">
        <v>187</v>
      </c>
      <c r="K17" s="4" t="s">
        <v>188</v>
      </c>
      <c r="L17" s="4" t="s">
        <v>189</v>
      </c>
      <c r="M17" s="4" t="s">
        <v>190</v>
      </c>
      <c r="N17" s="4" t="s">
        <v>191</v>
      </c>
      <c r="O17" s="4" t="s">
        <v>192</v>
      </c>
      <c r="P17" s="4" t="s">
        <v>194</v>
      </c>
      <c r="Q17" s="4" t="s">
        <v>195</v>
      </c>
      <c r="R17" s="4"/>
      <c r="S17" s="4"/>
      <c r="T17" s="4"/>
      <c r="U17" s="4"/>
      <c r="V17" s="4"/>
      <c r="W17" s="4"/>
      <c r="X17" s="4"/>
      <c r="Y17" s="4"/>
      <c r="Z17" s="4"/>
      <c r="AA17" s="4"/>
    </row>
    <row r="18">
      <c r="A18" s="4"/>
      <c r="B18" s="4" t="str">
        <f t="shared" si="8"/>
        <v>Rare</v>
      </c>
      <c r="C18" s="4" t="str">
        <f t="shared" si="9"/>
        <v>Plentyful</v>
      </c>
      <c r="D18" s="4" t="str">
        <f t="shared" si="10"/>
        <v>Rare</v>
      </c>
      <c r="E18" s="4" t="str">
        <f t="shared" si="11"/>
        <v>Rich</v>
      </c>
      <c r="F18" s="4" t="str">
        <f t="shared" si="12"/>
        <v>None</v>
      </c>
      <c r="G18" s="4" t="str">
        <f t="shared" si="13"/>
        <v>None</v>
      </c>
      <c r="H18" s="4"/>
      <c r="I18" s="12" t="s">
        <v>196</v>
      </c>
      <c r="J18" s="4" t="s">
        <v>197</v>
      </c>
      <c r="K18" s="4" t="s">
        <v>198</v>
      </c>
      <c r="L18" s="4" t="s">
        <v>199</v>
      </c>
      <c r="M18" s="4" t="s">
        <v>200</v>
      </c>
      <c r="N18" s="4" t="s">
        <v>201</v>
      </c>
      <c r="O18" s="4" t="s">
        <v>202</v>
      </c>
      <c r="P18" s="4" t="s">
        <v>203</v>
      </c>
      <c r="Q18" s="4" t="s">
        <v>204</v>
      </c>
      <c r="R18" s="4"/>
      <c r="S18" s="4"/>
      <c r="T18" s="4"/>
      <c r="U18" s="4"/>
      <c r="V18" s="4"/>
      <c r="W18" s="4"/>
      <c r="X18" s="4"/>
      <c r="Y18" s="4"/>
      <c r="Z18" s="4"/>
      <c r="AA18" s="4"/>
    </row>
    <row r="19">
      <c r="A19" s="4"/>
      <c r="B19" s="4" t="str">
        <f t="shared" si="8"/>
        <v>Few</v>
      </c>
      <c r="C19" s="4" t="str">
        <f t="shared" si="9"/>
        <v>Common</v>
      </c>
      <c r="D19" s="4" t="str">
        <f t="shared" si="10"/>
        <v>Common</v>
      </c>
      <c r="E19" s="4" t="str">
        <f t="shared" si="11"/>
        <v>None</v>
      </c>
      <c r="F19" s="4" t="str">
        <f t="shared" si="12"/>
        <v>Common</v>
      </c>
      <c r="G19" s="4" t="str">
        <f t="shared" si="13"/>
        <v>None</v>
      </c>
      <c r="H19" s="4"/>
      <c r="I19" s="12" t="s">
        <v>205</v>
      </c>
      <c r="J19" s="4" t="s">
        <v>206</v>
      </c>
      <c r="K19" s="4" t="s">
        <v>207</v>
      </c>
      <c r="L19" s="4" t="s">
        <v>208</v>
      </c>
      <c r="M19" s="4" t="s">
        <v>209</v>
      </c>
      <c r="N19" s="4" t="s">
        <v>210</v>
      </c>
      <c r="O19" s="4" t="s">
        <v>211</v>
      </c>
      <c r="P19" s="4" t="s">
        <v>212</v>
      </c>
      <c r="Q19" s="4" t="s">
        <v>213</v>
      </c>
      <c r="R19" s="4"/>
      <c r="S19" s="4"/>
      <c r="T19" s="4"/>
      <c r="U19" s="4"/>
      <c r="V19" s="4"/>
      <c r="W19" s="4"/>
      <c r="X19" s="4"/>
      <c r="Y19" s="4"/>
      <c r="Z19" s="4"/>
      <c r="AA19" s="4"/>
    </row>
    <row r="20">
      <c r="A20" s="4"/>
      <c r="B20" s="4" t="str">
        <f t="shared" si="8"/>
        <v>None</v>
      </c>
      <c r="C20" s="4" t="str">
        <f t="shared" si="9"/>
        <v>Common</v>
      </c>
      <c r="D20" s="4" t="str">
        <f t="shared" si="10"/>
        <v>Rich</v>
      </c>
      <c r="E20" s="4" t="str">
        <f t="shared" si="11"/>
        <v>Rare</v>
      </c>
      <c r="F20" s="4" t="str">
        <f t="shared" si="12"/>
        <v>Common</v>
      </c>
      <c r="G20" s="4" t="str">
        <f t="shared" si="13"/>
        <v>None</v>
      </c>
      <c r="H20" s="4"/>
      <c r="I20" s="12" t="s">
        <v>215</v>
      </c>
      <c r="J20" s="4" t="s">
        <v>216</v>
      </c>
      <c r="K20" s="4" t="s">
        <v>217</v>
      </c>
      <c r="L20" s="4" t="s">
        <v>218</v>
      </c>
      <c r="M20" s="4" t="s">
        <v>220</v>
      </c>
      <c r="N20" s="4" t="s">
        <v>221</v>
      </c>
      <c r="O20" s="4" t="s">
        <v>222</v>
      </c>
      <c r="P20" s="4" t="s">
        <v>223</v>
      </c>
      <c r="Q20" s="4" t="s">
        <v>224</v>
      </c>
      <c r="R20" s="4"/>
      <c r="S20" s="4"/>
      <c r="T20" s="4"/>
      <c r="U20" s="4"/>
      <c r="V20" s="4"/>
      <c r="W20" s="4"/>
      <c r="X20" s="4"/>
      <c r="Y20" s="4"/>
      <c r="Z20" s="4"/>
      <c r="AA20" s="4"/>
    </row>
    <row r="21">
      <c r="A21" s="4"/>
      <c r="B21" s="4" t="str">
        <f t="shared" si="8"/>
        <v>Common</v>
      </c>
      <c r="C21" s="4" t="str">
        <f t="shared" si="9"/>
        <v>Rich</v>
      </c>
      <c r="D21" s="4" t="str">
        <f t="shared" si="10"/>
        <v>Common</v>
      </c>
      <c r="E21" s="4" t="str">
        <f t="shared" si="11"/>
        <v>Few</v>
      </c>
      <c r="F21" s="4" t="str">
        <f t="shared" si="12"/>
        <v>Common</v>
      </c>
      <c r="G21" s="4" t="str">
        <f t="shared" si="13"/>
        <v>None</v>
      </c>
      <c r="H21" s="4"/>
      <c r="I21" s="12" t="s">
        <v>225</v>
      </c>
      <c r="J21" s="4" t="s">
        <v>226</v>
      </c>
      <c r="K21" s="4" t="s">
        <v>227</v>
      </c>
      <c r="L21" s="4" t="s">
        <v>228</v>
      </c>
      <c r="M21" s="4" t="s">
        <v>229</v>
      </c>
      <c r="N21" s="4" t="s">
        <v>230</v>
      </c>
      <c r="O21" s="4" t="s">
        <v>231</v>
      </c>
      <c r="P21" s="4" t="s">
        <v>232</v>
      </c>
      <c r="Q21" s="4" t="s">
        <v>233</v>
      </c>
      <c r="R21" s="4"/>
      <c r="S21" s="4"/>
      <c r="T21" s="4"/>
      <c r="U21" s="4"/>
      <c r="V21" s="4"/>
      <c r="W21" s="4"/>
      <c r="X21" s="4"/>
      <c r="Y21" s="4"/>
      <c r="Z21" s="4"/>
      <c r="AA21" s="4"/>
    </row>
    <row r="22">
      <c r="A22" s="4"/>
      <c r="B22" s="4" t="str">
        <f t="shared" si="8"/>
        <v>Few</v>
      </c>
      <c r="C22" s="4" t="str">
        <f t="shared" si="9"/>
        <v>Rare</v>
      </c>
      <c r="D22" s="4" t="str">
        <f t="shared" si="10"/>
        <v>Rich</v>
      </c>
      <c r="E22" s="4" t="str">
        <f t="shared" si="11"/>
        <v>None</v>
      </c>
      <c r="F22" s="4" t="str">
        <f t="shared" si="12"/>
        <v>None</v>
      </c>
      <c r="G22" s="4" t="str">
        <f t="shared" si="13"/>
        <v>None</v>
      </c>
      <c r="H22" s="4"/>
      <c r="I22" s="12" t="s">
        <v>237</v>
      </c>
      <c r="J22" s="4" t="s">
        <v>238</v>
      </c>
      <c r="K22" s="4" t="s">
        <v>239</v>
      </c>
      <c r="L22" s="4" t="s">
        <v>240</v>
      </c>
      <c r="M22" s="4" t="s">
        <v>241</v>
      </c>
      <c r="N22" s="4" t="s">
        <v>242</v>
      </c>
      <c r="O22" s="4" t="s">
        <v>243</v>
      </c>
      <c r="P22" s="4" t="s">
        <v>244</v>
      </c>
      <c r="Q22" s="4" t="s">
        <v>245</v>
      </c>
      <c r="R22" s="4"/>
      <c r="S22" s="4"/>
      <c r="T22" s="4"/>
      <c r="U22" s="4"/>
      <c r="V22" s="4"/>
      <c r="W22" s="4"/>
      <c r="X22" s="4"/>
      <c r="Y22" s="4"/>
      <c r="Z22" s="4"/>
      <c r="AA22" s="4"/>
    </row>
    <row r="23">
      <c r="A23" s="4"/>
      <c r="B23" s="4" t="str">
        <f t="shared" si="8"/>
        <v>Common</v>
      </c>
      <c r="C23" s="4" t="str">
        <f t="shared" si="9"/>
        <v>Common</v>
      </c>
      <c r="D23" s="4" t="str">
        <f t="shared" si="10"/>
        <v>Common</v>
      </c>
      <c r="E23" s="4" t="str">
        <f t="shared" si="11"/>
        <v>Common</v>
      </c>
      <c r="F23" s="4" t="str">
        <f t="shared" si="12"/>
        <v>Rare</v>
      </c>
      <c r="G23" s="4" t="str">
        <f t="shared" si="13"/>
        <v>None</v>
      </c>
      <c r="H23" s="4"/>
      <c r="I23" s="12" t="s">
        <v>246</v>
      </c>
      <c r="J23" s="4" t="s">
        <v>247</v>
      </c>
      <c r="K23" s="4" t="s">
        <v>248</v>
      </c>
      <c r="L23" s="4" t="s">
        <v>249</v>
      </c>
      <c r="M23" s="4" t="s">
        <v>250</v>
      </c>
      <c r="N23" s="4" t="s">
        <v>251</v>
      </c>
      <c r="O23" s="4" t="s">
        <v>252</v>
      </c>
      <c r="P23" s="4" t="s">
        <v>253</v>
      </c>
      <c r="Q23" s="4" t="s">
        <v>254</v>
      </c>
      <c r="R23" s="4"/>
      <c r="S23" s="4"/>
      <c r="T23" s="4"/>
      <c r="U23" s="4"/>
      <c r="V23" s="4"/>
      <c r="W23" s="4"/>
      <c r="X23" s="4"/>
      <c r="Y23" s="4"/>
      <c r="Z23" s="4"/>
      <c r="AA23" s="4"/>
    </row>
    <row r="24">
      <c r="A24" s="4"/>
      <c r="B24" s="4" t="str">
        <f t="shared" si="8"/>
        <v>Plentyful</v>
      </c>
      <c r="C24" s="4" t="str">
        <f t="shared" si="9"/>
        <v>Rich</v>
      </c>
      <c r="D24" s="4" t="str">
        <f t="shared" si="10"/>
        <v>Rare</v>
      </c>
      <c r="E24" s="4" t="str">
        <f t="shared" si="11"/>
        <v>Few</v>
      </c>
      <c r="F24" s="4" t="str">
        <f t="shared" si="12"/>
        <v>Rare</v>
      </c>
      <c r="G24" s="4" t="str">
        <f t="shared" si="13"/>
        <v>None</v>
      </c>
      <c r="H24" s="4"/>
      <c r="I24" s="12" t="s">
        <v>255</v>
      </c>
      <c r="J24" s="4" t="s">
        <v>256</v>
      </c>
      <c r="K24" s="4" t="s">
        <v>257</v>
      </c>
      <c r="L24" s="4" t="s">
        <v>258</v>
      </c>
      <c r="M24" s="4" t="s">
        <v>259</v>
      </c>
      <c r="N24" s="4" t="s">
        <v>260</v>
      </c>
      <c r="O24" s="4" t="s">
        <v>261</v>
      </c>
      <c r="P24" s="4" t="s">
        <v>262</v>
      </c>
      <c r="Q24" s="4" t="s">
        <v>263</v>
      </c>
      <c r="R24" s="4"/>
      <c r="S24" s="4"/>
      <c r="T24" s="4"/>
      <c r="U24" s="4"/>
      <c r="V24" s="4"/>
      <c r="W24" s="4"/>
      <c r="X24" s="4"/>
      <c r="Y24" s="4"/>
      <c r="Z24" s="4"/>
      <c r="AA24" s="4"/>
    </row>
    <row r="25">
      <c r="A25" s="4"/>
      <c r="B25" s="4" t="str">
        <f t="shared" si="8"/>
        <v>Plentyful</v>
      </c>
      <c r="C25" s="4" t="str">
        <f t="shared" si="9"/>
        <v>Common</v>
      </c>
      <c r="D25" s="4" t="str">
        <f t="shared" si="10"/>
        <v>Rich</v>
      </c>
      <c r="E25" s="4" t="str">
        <f t="shared" si="11"/>
        <v>None</v>
      </c>
      <c r="F25" s="4" t="str">
        <f t="shared" si="12"/>
        <v>Few</v>
      </c>
      <c r="G25" s="4" t="str">
        <f t="shared" si="13"/>
        <v>Few</v>
      </c>
      <c r="H25" s="4"/>
      <c r="I25" s="12" t="s">
        <v>264</v>
      </c>
      <c r="J25" s="4" t="s">
        <v>265</v>
      </c>
      <c r="K25" s="4" t="s">
        <v>266</v>
      </c>
      <c r="L25" s="4" t="s">
        <v>267</v>
      </c>
      <c r="M25" s="4" t="s">
        <v>268</v>
      </c>
      <c r="N25" s="4" t="s">
        <v>269</v>
      </c>
      <c r="O25" s="4" t="s">
        <v>270</v>
      </c>
      <c r="P25" s="4" t="s">
        <v>271</v>
      </c>
      <c r="Q25" s="4" t="s">
        <v>272</v>
      </c>
      <c r="R25" s="4"/>
      <c r="S25" s="4"/>
      <c r="T25" s="4"/>
      <c r="U25" s="4"/>
      <c r="V25" s="4"/>
      <c r="W25" s="4"/>
      <c r="X25" s="4"/>
      <c r="Y25" s="4"/>
      <c r="Z25" s="4"/>
      <c r="AA25" s="4"/>
    </row>
    <row r="26">
      <c r="A26" s="4"/>
      <c r="B26" s="4" t="str">
        <f t="shared" si="8"/>
        <v>Common</v>
      </c>
      <c r="C26" s="4" t="str">
        <f t="shared" si="9"/>
        <v>Common</v>
      </c>
      <c r="D26" s="4" t="str">
        <f t="shared" si="10"/>
        <v>Plentyful</v>
      </c>
      <c r="E26" s="4" t="str">
        <f t="shared" si="11"/>
        <v>Common</v>
      </c>
      <c r="F26" s="4" t="str">
        <f t="shared" si="12"/>
        <v>Few</v>
      </c>
      <c r="G26" s="4" t="str">
        <f t="shared" si="13"/>
        <v>None</v>
      </c>
      <c r="H26" s="4"/>
      <c r="I26" s="12"/>
      <c r="J26" s="4"/>
      <c r="K26" s="12"/>
      <c r="L26" s="12"/>
      <c r="M26" s="22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>
      <c r="A27" s="4"/>
      <c r="B27" s="4" t="str">
        <f t="shared" si="8"/>
        <v>Rich</v>
      </c>
      <c r="C27" s="4" t="str">
        <f t="shared" si="9"/>
        <v>Common</v>
      </c>
      <c r="D27" s="4" t="str">
        <f t="shared" si="10"/>
        <v>Common</v>
      </c>
      <c r="E27" s="4" t="str">
        <f t="shared" si="11"/>
        <v>Few</v>
      </c>
      <c r="F27" s="4" t="str">
        <f t="shared" si="12"/>
        <v>None</v>
      </c>
      <c r="G27" s="4" t="str">
        <f t="shared" si="13"/>
        <v>None</v>
      </c>
      <c r="H27" s="4"/>
      <c r="I27" s="12"/>
      <c r="J27" s="4"/>
      <c r="K27" s="12"/>
      <c r="L27" s="12"/>
      <c r="M27" s="22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>
      <c r="A28" s="4"/>
      <c r="B28" s="4"/>
      <c r="C28" s="4"/>
      <c r="D28" s="4"/>
      <c r="E28" s="4"/>
      <c r="F28" s="4"/>
      <c r="G28" s="4"/>
      <c r="H28" s="4"/>
      <c r="I28" s="12"/>
      <c r="J28" s="4"/>
      <c r="K28" s="12"/>
      <c r="L28" s="12"/>
      <c r="M28" s="22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>
      <c r="A29" s="4"/>
      <c r="B29" s="4"/>
      <c r="C29" s="4"/>
      <c r="D29" s="4"/>
      <c r="E29" s="4"/>
      <c r="F29" s="4"/>
      <c r="G29" s="4"/>
      <c r="H29" s="4"/>
      <c r="I29" s="12"/>
      <c r="J29" s="4"/>
      <c r="K29" s="12"/>
      <c r="L29" s="12"/>
      <c r="M29" s="22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>
      <c r="A30" s="4"/>
      <c r="B30" s="4"/>
      <c r="C30" s="4"/>
      <c r="D30" s="4"/>
      <c r="E30" s="4"/>
      <c r="F30" s="4"/>
      <c r="G30" s="4"/>
      <c r="H30" s="4"/>
      <c r="I30" s="12" t="s">
        <v>9</v>
      </c>
      <c r="J30" s="3" t="s">
        <v>6</v>
      </c>
      <c r="K30" s="12" t="s">
        <v>7</v>
      </c>
      <c r="L30" s="12" t="s">
        <v>8</v>
      </c>
      <c r="M30" s="22" t="s">
        <v>9</v>
      </c>
      <c r="N30" s="3" t="s">
        <v>10</v>
      </c>
      <c r="O30" s="3" t="s">
        <v>11</v>
      </c>
      <c r="P30" s="3" t="s">
        <v>12</v>
      </c>
      <c r="Q30" s="3" t="s">
        <v>13</v>
      </c>
      <c r="R30" s="4"/>
      <c r="S30" s="4"/>
      <c r="T30" s="4"/>
      <c r="U30" s="4"/>
      <c r="V30" s="4"/>
      <c r="W30" s="4"/>
      <c r="X30" s="4"/>
      <c r="Y30" s="4"/>
      <c r="Z30" s="4"/>
      <c r="AA30" s="4"/>
    </row>
    <row r="31">
      <c r="A31" s="4"/>
      <c r="B31" s="4"/>
      <c r="C31" s="4"/>
      <c r="D31" s="4"/>
      <c r="E31" s="4"/>
      <c r="F31" s="4"/>
      <c r="G31" s="4"/>
      <c r="H31" s="4" t="str">
        <f>INDIRECT(Join("",if(I30="a","J",if(I30="b","K",if(I30="c","L",if(I30="d","M",if(I30="e","N",if(I30="f","O",if(I30="g","P","Q"))))))),"31:",if(I30="a","J",if(I30="b","K",if(I30="c","L",if(I30="d","M",if(I30="e","N",if(I30="f","O",if(I30="g","P","Q"))))))),"60"))</f>
        <v>dα</v>
      </c>
      <c r="I31" s="12">
        <v>1.0</v>
      </c>
      <c r="J31" s="4" t="str">
        <f>INDIRECT(Join("","J2:J",1+$I31))</f>
        <v>aα</v>
      </c>
      <c r="K31" s="4" t="str">
        <f>INDIRECT(Join("","K2:K",1+$I31))</f>
        <v>bα</v>
      </c>
      <c r="L31" s="4" t="str">
        <f>INDIRECT(Join("","L2:L",1+$I31))</f>
        <v>cα</v>
      </c>
      <c r="M31" s="4" t="str">
        <f>INDIRECT(Join("","M2:M",1+$I31))</f>
        <v>dα</v>
      </c>
      <c r="N31" s="4" t="str">
        <f>INDIRECT(Join("","N2:N",1+$I31))</f>
        <v>eα</v>
      </c>
      <c r="O31" s="4" t="str">
        <f>INDIRECT(Join("","O2:O",1+$I31))</f>
        <v>fα</v>
      </c>
      <c r="P31" s="4" t="str">
        <f>INDIRECT(Join("","P2:P",1+$I31))</f>
        <v>gα</v>
      </c>
      <c r="Q31" s="4" t="str">
        <f>INDIRECT(Join("","Q2:Q",1+$I31))</f>
        <v>hα</v>
      </c>
      <c r="R31" s="4"/>
      <c r="S31" s="4"/>
      <c r="T31" s="4"/>
      <c r="U31" s="4"/>
      <c r="V31" s="4"/>
      <c r="W31" s="4"/>
      <c r="X31" s="4"/>
      <c r="Y31" s="4"/>
      <c r="Z31" s="4"/>
      <c r="AA31" s="4"/>
    </row>
    <row r="32">
      <c r="A32" s="4"/>
      <c r="B32" s="4"/>
      <c r="C32" s="4"/>
      <c r="D32" s="4"/>
      <c r="E32" s="4"/>
      <c r="F32" s="4"/>
      <c r="G32" s="4"/>
      <c r="H32" s="4"/>
      <c r="I32" s="12"/>
      <c r="J32" s="4"/>
      <c r="K32" s="12"/>
      <c r="L32" s="12"/>
      <c r="M32" s="22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>
      <c r="A33" s="4"/>
      <c r="B33" s="4"/>
      <c r="C33" s="4"/>
      <c r="D33" s="4"/>
      <c r="E33" s="4"/>
      <c r="F33" s="4"/>
      <c r="G33" s="4"/>
      <c r="H33" s="4"/>
      <c r="I33" s="12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dimension ref="A1:L80"/>
  <sheetViews>
    <sheetView workbookViewId="0"/>
  </sheetViews>
  <sheetFormatPr customHeight="1" defaultColWidth="14.43" defaultRowHeight="15.75"/>
  <sheetData>
    <row r="1">
      <c r="A1" s="2"/>
      <c r="B1" s="2" t="s">
        <v>14</v>
      </c>
      <c r="C1" s="2" t="s">
        <v>15</v>
      </c>
      <c r="D1" s="2" t="s">
        <v>16</v>
      </c>
      <c r="E1" s="2" t="s">
        <v>17</v>
      </c>
      <c r="F1" s="2" t="s">
        <v>18</v>
      </c>
      <c r="G1" s="2" t="s">
        <v>19</v>
      </c>
      <c r="H1" s="2" t="s">
        <v>20</v>
      </c>
      <c r="I1" s="2" t="s">
        <v>21</v>
      </c>
      <c r="J1" s="2"/>
      <c r="K1">
        <f>RANDBETWEEN(1,8)</f>
        <v>3</v>
      </c>
    </row>
    <row r="2">
      <c r="A2" s="5" t="str">
        <f>B4</f>
        <v>Terrestrial</v>
      </c>
      <c r="B2" s="5" t="str">
        <f t="shared" ref="B2:I2" si="1">if($B$4=$C$4,B7,if($B$4=$D$4,B33,if($B$4=$E$4,B55)))</f>
        <v>Pale Blue</v>
      </c>
      <c r="C2" s="5" t="str">
        <f t="shared" si="1"/>
        <v>7 E</v>
      </c>
      <c r="D2" s="6">
        <f t="shared" si="1"/>
        <v>1</v>
      </c>
      <c r="E2" s="7">
        <f t="shared" si="1"/>
        <v>-212</v>
      </c>
      <c r="F2" s="7">
        <f t="shared" si="1"/>
        <v>-256</v>
      </c>
      <c r="G2" s="7">
        <f t="shared" si="1"/>
        <v>-232</v>
      </c>
      <c r="H2" s="5" t="str">
        <f t="shared" si="1"/>
        <v>Frozen</v>
      </c>
      <c r="I2" s="5" t="str">
        <f t="shared" si="1"/>
        <v>16 H</v>
      </c>
      <c r="K2" s="5"/>
    </row>
    <row r="3">
      <c r="B3" s="8">
        <f>RANDBETWEEN(1,100)</f>
        <v>54</v>
      </c>
      <c r="C3" s="8">
        <v>1.0</v>
      </c>
      <c r="D3" s="8">
        <v>50.0</v>
      </c>
      <c r="E3" s="8">
        <v>90.0</v>
      </c>
      <c r="K3" s="5"/>
    </row>
    <row r="4">
      <c r="B4" t="str">
        <f>HLOOKUP(B3,C3:E4,2,true)</f>
        <v>Terrestrial</v>
      </c>
      <c r="C4" s="8" t="s">
        <v>22</v>
      </c>
      <c r="D4" s="8" t="s">
        <v>23</v>
      </c>
      <c r="E4" s="8" t="s">
        <v>24</v>
      </c>
      <c r="I4" s="8" t="s">
        <v>25</v>
      </c>
      <c r="K4" s="5"/>
    </row>
    <row r="5">
      <c r="B5" s="9" t="s">
        <v>22</v>
      </c>
    </row>
    <row r="6">
      <c r="A6" s="10"/>
      <c r="B6" s="2" t="s">
        <v>14</v>
      </c>
      <c r="C6" s="2" t="s">
        <v>15</v>
      </c>
      <c r="D6" s="2" t="s">
        <v>16</v>
      </c>
      <c r="E6" s="2" t="s">
        <v>17</v>
      </c>
      <c r="F6" s="2" t="s">
        <v>18</v>
      </c>
      <c r="G6" s="2" t="s">
        <v>19</v>
      </c>
      <c r="H6" s="2" t="s">
        <v>20</v>
      </c>
      <c r="I6" s="2" t="s">
        <v>21</v>
      </c>
      <c r="J6" s="2" t="s">
        <v>27</v>
      </c>
      <c r="K6" s="5"/>
    </row>
    <row r="7">
      <c r="B7" t="str">
        <f>B9</f>
        <v>Deep Red</v>
      </c>
      <c r="C7" t="str">
        <f>Join(" ",B10,"J")</f>
        <v>5.77 J</v>
      </c>
      <c r="D7">
        <f>B14</f>
        <v>6</v>
      </c>
      <c r="E7" s="13">
        <f>MAx(B24,B28)</f>
        <v>-152</v>
      </c>
      <c r="F7" s="13">
        <f>MIN(B24,B28)</f>
        <v>-192</v>
      </c>
      <c r="G7" s="13">
        <f>Round(AVERAGE(B24,B28))+RANDBETWEEN(-2,2)</f>
        <v>-170</v>
      </c>
      <c r="H7" s="8" t="s">
        <v>26</v>
      </c>
      <c r="I7" t="str">
        <f>B17</f>
        <v>11 H</v>
      </c>
      <c r="J7" t="str">
        <f>B20</f>
        <v>54 Y</v>
      </c>
    </row>
    <row r="8">
      <c r="B8">
        <f>RANDBETWEEN(0,99)</f>
        <v>40</v>
      </c>
      <c r="C8" s="8">
        <v>0.0</v>
      </c>
      <c r="D8" s="8">
        <v>5.0</v>
      </c>
      <c r="E8" s="8">
        <v>10.0</v>
      </c>
      <c r="F8" s="8">
        <v>15.0</v>
      </c>
      <c r="G8" s="8">
        <v>25.0</v>
      </c>
      <c r="H8" s="8">
        <v>50.0</v>
      </c>
      <c r="I8" s="8">
        <v>75.0</v>
      </c>
      <c r="K8" s="5"/>
    </row>
    <row r="9">
      <c r="B9" t="str">
        <f t="shared" ref="B9:B10" si="2">HLOOKUP(B8,C8:I9,2,true)</f>
        <v>Deep Red</v>
      </c>
      <c r="C9" s="8" t="s">
        <v>87</v>
      </c>
      <c r="D9" s="8" t="s">
        <v>88</v>
      </c>
      <c r="E9" s="8" t="s">
        <v>89</v>
      </c>
      <c r="F9" s="8" t="s">
        <v>90</v>
      </c>
      <c r="G9" s="8" t="s">
        <v>91</v>
      </c>
      <c r="H9" s="8" t="s">
        <v>92</v>
      </c>
      <c r="I9" s="8" t="s">
        <v>93</v>
      </c>
      <c r="K9" s="5"/>
    </row>
    <row r="10">
      <c r="B10">
        <f t="shared" si="2"/>
        <v>5.77</v>
      </c>
      <c r="C10">
        <f t="shared" ref="C10:I10" si="3">RANDBETWEEN(C11*100,C12*100)/100</f>
        <v>0.06</v>
      </c>
      <c r="D10">
        <f t="shared" si="3"/>
        <v>3.99</v>
      </c>
      <c r="E10">
        <f t="shared" si="3"/>
        <v>0.9</v>
      </c>
      <c r="F10">
        <f t="shared" si="3"/>
        <v>0.36</v>
      </c>
      <c r="G10">
        <f t="shared" si="3"/>
        <v>5.77</v>
      </c>
      <c r="H10">
        <f t="shared" si="3"/>
        <v>0.03</v>
      </c>
      <c r="I10">
        <f t="shared" si="3"/>
        <v>2.73</v>
      </c>
    </row>
    <row r="11">
      <c r="C11" s="8">
        <v>0.04</v>
      </c>
      <c r="D11" s="8">
        <v>2.0</v>
      </c>
      <c r="E11" s="8">
        <v>0.5</v>
      </c>
      <c r="F11" s="8">
        <v>0.1</v>
      </c>
      <c r="G11" s="8">
        <v>5.0</v>
      </c>
      <c r="H11" s="8">
        <v>0.02</v>
      </c>
      <c r="I11" s="8">
        <v>1.0</v>
      </c>
    </row>
    <row r="12">
      <c r="C12" s="8">
        <v>0.1</v>
      </c>
      <c r="D12" s="8">
        <v>6.0</v>
      </c>
      <c r="E12" s="8">
        <v>1.5</v>
      </c>
      <c r="F12" s="8">
        <v>0.5</v>
      </c>
      <c r="G12" s="8">
        <v>10.0</v>
      </c>
      <c r="H12" s="8">
        <v>0.07</v>
      </c>
      <c r="I12" s="8">
        <v>3.0</v>
      </c>
    </row>
    <row r="13">
      <c r="C13" s="8" t="s">
        <v>87</v>
      </c>
      <c r="D13" s="8" t="s">
        <v>88</v>
      </c>
      <c r="E13" s="8" t="s">
        <v>89</v>
      </c>
      <c r="F13" s="8" t="s">
        <v>90</v>
      </c>
      <c r="G13" s="8" t="s">
        <v>91</v>
      </c>
      <c r="H13" s="8" t="s">
        <v>92</v>
      </c>
      <c r="I13" s="8" t="s">
        <v>93</v>
      </c>
    </row>
    <row r="14">
      <c r="B14">
        <f>HLOOKUP(B9,C13:I14,2,true)</f>
        <v>6</v>
      </c>
      <c r="C14" s="8">
        <f t="shared" ref="C14:I14" si="4">RANDBETWEEN(C15,C16)</f>
        <v>6</v>
      </c>
      <c r="D14" s="8">
        <f t="shared" si="4"/>
        <v>8</v>
      </c>
      <c r="E14" s="8">
        <f t="shared" si="4"/>
        <v>13</v>
      </c>
      <c r="F14" s="8">
        <f t="shared" si="4"/>
        <v>4</v>
      </c>
      <c r="G14" s="8">
        <f t="shared" si="4"/>
        <v>6</v>
      </c>
      <c r="H14" s="8">
        <f t="shared" si="4"/>
        <v>6</v>
      </c>
      <c r="I14" s="8">
        <f t="shared" si="4"/>
        <v>11</v>
      </c>
    </row>
    <row r="15">
      <c r="C15" s="8">
        <v>0.0</v>
      </c>
      <c r="D15" s="8">
        <v>3.0</v>
      </c>
      <c r="E15" s="8">
        <v>2.0</v>
      </c>
      <c r="F15" s="8">
        <v>0.0</v>
      </c>
      <c r="G15" s="8">
        <v>5.0</v>
      </c>
      <c r="H15" s="8">
        <v>0.0</v>
      </c>
      <c r="I15" s="8">
        <v>2.0</v>
      </c>
    </row>
    <row r="16">
      <c r="C16" s="8">
        <v>10.0</v>
      </c>
      <c r="D16" s="8">
        <v>22.0</v>
      </c>
      <c r="E16" s="8">
        <v>16.0</v>
      </c>
      <c r="F16" s="8">
        <v>14.0</v>
      </c>
      <c r="G16" s="8">
        <v>25.0</v>
      </c>
      <c r="H16" s="8">
        <v>6.0</v>
      </c>
      <c r="I16" s="8">
        <v>20.0</v>
      </c>
    </row>
    <row r="17">
      <c r="B17" t="str">
        <f>Join(" ",C17,"H")</f>
        <v>11 H</v>
      </c>
      <c r="C17">
        <f>RANDBETWEEN(D17,E17)</f>
        <v>11</v>
      </c>
      <c r="D17" s="8">
        <v>8.0</v>
      </c>
      <c r="E17" s="8">
        <v>24.0</v>
      </c>
    </row>
    <row r="18">
      <c r="B18">
        <f>RANDBETWEEN(C18,D18)</f>
        <v>8</v>
      </c>
      <c r="C18" s="8">
        <v>6.0</v>
      </c>
      <c r="D18" s="8">
        <v>10.0</v>
      </c>
    </row>
    <row r="19">
      <c r="B19">
        <f>B18</f>
        <v>8</v>
      </c>
      <c r="C19" s="8">
        <v>1.0</v>
      </c>
      <c r="D19" s="8">
        <v>2.0</v>
      </c>
      <c r="E19" s="8">
        <v>3.0</v>
      </c>
      <c r="F19" s="8">
        <v>4.0</v>
      </c>
      <c r="G19" s="8">
        <v>5.0</v>
      </c>
      <c r="H19" s="8">
        <v>6.0</v>
      </c>
      <c r="I19" s="8">
        <v>7.0</v>
      </c>
      <c r="J19" s="8">
        <v>8.0</v>
      </c>
      <c r="K19" s="8">
        <v>9.0</v>
      </c>
      <c r="L19" s="8">
        <v>10.0</v>
      </c>
    </row>
    <row r="20">
      <c r="B20" t="str">
        <f>HLOOKUP(B19,C19:L20,2,False)</f>
        <v>54 Y</v>
      </c>
      <c r="C20" t="str">
        <f t="shared" ref="C20:E20" si="5">Join(" ",RANDBETWEEN(C21,C22),"D")</f>
        <v>1 D</v>
      </c>
      <c r="D20" t="str">
        <f t="shared" si="5"/>
        <v>18 D</v>
      </c>
      <c r="E20" t="str">
        <f t="shared" si="5"/>
        <v>20 D</v>
      </c>
      <c r="F20" t="str">
        <f t="shared" ref="F20:H20" si="6">Join(" ",RANDBETWEEN(F21,F22),"M")</f>
        <v>2 M</v>
      </c>
      <c r="G20" t="str">
        <f t="shared" si="6"/>
        <v>8 M</v>
      </c>
      <c r="H20" t="str">
        <f t="shared" si="6"/>
        <v>16 M</v>
      </c>
      <c r="I20" t="str">
        <f t="shared" ref="I20:L20" si="7">Join(" ",RANDBETWEEN(I21,I22),"Y")</f>
        <v>37 Y</v>
      </c>
      <c r="J20" t="str">
        <f t="shared" si="7"/>
        <v>54 Y</v>
      </c>
      <c r="K20" t="str">
        <f t="shared" si="7"/>
        <v>101 Y</v>
      </c>
      <c r="L20" t="str">
        <f t="shared" si="7"/>
        <v>166 Y</v>
      </c>
    </row>
    <row r="21">
      <c r="C21" s="8">
        <v>1.0</v>
      </c>
      <c r="D21" s="8">
        <v>10.0</v>
      </c>
      <c r="E21" s="8">
        <v>20.0</v>
      </c>
      <c r="F21" s="8">
        <v>1.0</v>
      </c>
      <c r="G21" s="8">
        <v>6.0</v>
      </c>
      <c r="H21" s="8">
        <v>12.0</v>
      </c>
      <c r="I21" s="8">
        <v>2.0</v>
      </c>
      <c r="J21" s="8">
        <v>50.0</v>
      </c>
      <c r="K21" s="8">
        <v>100.0</v>
      </c>
      <c r="L21" s="8">
        <v>150.0</v>
      </c>
    </row>
    <row r="22">
      <c r="C22" s="8">
        <v>10.0</v>
      </c>
      <c r="D22" s="8">
        <v>20.0</v>
      </c>
      <c r="E22" s="8">
        <v>30.0</v>
      </c>
      <c r="F22" s="8">
        <v>6.0</v>
      </c>
      <c r="G22" s="8">
        <v>12.0</v>
      </c>
      <c r="H22" s="8">
        <v>24.0</v>
      </c>
      <c r="I22" s="8">
        <v>50.0</v>
      </c>
      <c r="J22" s="8">
        <v>100.0</v>
      </c>
      <c r="K22" s="8">
        <v>150.0</v>
      </c>
      <c r="L22" s="8">
        <v>200.0</v>
      </c>
    </row>
    <row r="23">
      <c r="B23">
        <f>B19</f>
        <v>8</v>
      </c>
      <c r="C23" s="8">
        <v>1.0</v>
      </c>
      <c r="D23" s="8">
        <v>2.0</v>
      </c>
      <c r="E23" s="8">
        <v>3.0</v>
      </c>
      <c r="F23" s="8">
        <v>4.0</v>
      </c>
      <c r="G23" s="8">
        <v>5.0</v>
      </c>
      <c r="H23" s="8">
        <v>6.0</v>
      </c>
      <c r="I23" s="8">
        <v>7.0</v>
      </c>
      <c r="J23" s="8">
        <v>8.0</v>
      </c>
      <c r="K23" s="8">
        <v>9.0</v>
      </c>
      <c r="L23" s="8">
        <v>10.0</v>
      </c>
    </row>
    <row r="24">
      <c r="B24">
        <f>HLOOKUP(B23,C23:L24,2,False)</f>
        <v>-192</v>
      </c>
      <c r="C24">
        <f t="shared" ref="C24:L24" si="8">RANDBETWEEN(C25,C26)</f>
        <v>898</v>
      </c>
      <c r="D24">
        <f t="shared" si="8"/>
        <v>790</v>
      </c>
      <c r="E24">
        <f t="shared" si="8"/>
        <v>398</v>
      </c>
      <c r="F24">
        <f t="shared" si="8"/>
        <v>114</v>
      </c>
      <c r="G24">
        <f t="shared" si="8"/>
        <v>-68</v>
      </c>
      <c r="H24">
        <f t="shared" si="8"/>
        <v>-87</v>
      </c>
      <c r="I24">
        <f t="shared" si="8"/>
        <v>-79</v>
      </c>
      <c r="J24">
        <f t="shared" si="8"/>
        <v>-192</v>
      </c>
      <c r="K24">
        <f t="shared" si="8"/>
        <v>-178</v>
      </c>
      <c r="L24">
        <f t="shared" si="8"/>
        <v>-241</v>
      </c>
    </row>
    <row r="25">
      <c r="C25" s="8">
        <v>800.0</v>
      </c>
      <c r="D25" s="8">
        <v>400.0</v>
      </c>
      <c r="E25" s="8">
        <v>200.0</v>
      </c>
      <c r="F25" s="8">
        <v>100.0</v>
      </c>
      <c r="G25" s="8">
        <v>-100.0</v>
      </c>
      <c r="H25" s="8">
        <v>-100.0</v>
      </c>
      <c r="I25" s="8">
        <v>-150.0</v>
      </c>
      <c r="J25" s="8">
        <v>-200.0</v>
      </c>
      <c r="K25" s="8">
        <v>-250.0</v>
      </c>
      <c r="L25" s="8">
        <v>-260.0</v>
      </c>
    </row>
    <row r="26">
      <c r="C26" s="8">
        <v>1000.0</v>
      </c>
      <c r="D26" s="8">
        <v>800.0</v>
      </c>
      <c r="E26" s="8">
        <v>400.0</v>
      </c>
      <c r="F26" s="8">
        <v>200.0</v>
      </c>
      <c r="G26" s="8">
        <v>100.0</v>
      </c>
      <c r="H26" s="8">
        <v>0.0</v>
      </c>
      <c r="I26" s="8">
        <v>-50.0</v>
      </c>
      <c r="J26" s="8">
        <v>-100.0</v>
      </c>
      <c r="K26" s="8">
        <v>-150.0</v>
      </c>
      <c r="L26" s="8">
        <v>-200.0</v>
      </c>
    </row>
    <row r="27">
      <c r="B27">
        <f>B23</f>
        <v>8</v>
      </c>
      <c r="C27" s="8">
        <v>1.0</v>
      </c>
      <c r="D27" s="8">
        <v>2.0</v>
      </c>
      <c r="E27" s="8">
        <v>3.0</v>
      </c>
      <c r="F27" s="8">
        <v>4.0</v>
      </c>
      <c r="G27" s="8">
        <v>5.0</v>
      </c>
      <c r="H27" s="8">
        <v>6.0</v>
      </c>
      <c r="I27" s="8">
        <v>7.0</v>
      </c>
      <c r="J27" s="8">
        <v>8.0</v>
      </c>
      <c r="K27" s="8">
        <v>9.0</v>
      </c>
      <c r="L27" s="8">
        <v>10.0</v>
      </c>
    </row>
    <row r="28">
      <c r="B28">
        <f>HLOOKUP(B27,C27:L28,2,False)</f>
        <v>-152</v>
      </c>
      <c r="C28">
        <f t="shared" ref="C28:L28" si="9">RANDBETWEEN(C29,C30)</f>
        <v>911</v>
      </c>
      <c r="D28">
        <f t="shared" si="9"/>
        <v>524</v>
      </c>
      <c r="E28">
        <f t="shared" si="9"/>
        <v>325</v>
      </c>
      <c r="F28">
        <f t="shared" si="9"/>
        <v>137</v>
      </c>
      <c r="G28">
        <f t="shared" si="9"/>
        <v>-8</v>
      </c>
      <c r="H28">
        <f t="shared" si="9"/>
        <v>-4</v>
      </c>
      <c r="I28">
        <f t="shared" si="9"/>
        <v>-90</v>
      </c>
      <c r="J28">
        <f t="shared" si="9"/>
        <v>-152</v>
      </c>
      <c r="K28">
        <f t="shared" si="9"/>
        <v>-179</v>
      </c>
      <c r="L28">
        <f t="shared" si="9"/>
        <v>-252</v>
      </c>
    </row>
    <row r="29">
      <c r="C29" s="8">
        <v>800.0</v>
      </c>
      <c r="D29" s="8">
        <v>400.0</v>
      </c>
      <c r="E29" s="8">
        <v>200.0</v>
      </c>
      <c r="F29" s="8">
        <v>100.0</v>
      </c>
      <c r="G29" s="8">
        <v>-100.0</v>
      </c>
      <c r="H29" s="8">
        <v>-100.0</v>
      </c>
      <c r="I29" s="8">
        <v>-150.0</v>
      </c>
      <c r="J29" s="8">
        <v>-200.0</v>
      </c>
      <c r="K29" s="8">
        <v>-250.0</v>
      </c>
      <c r="L29" s="8">
        <v>-260.0</v>
      </c>
    </row>
    <row r="30">
      <c r="C30" s="8">
        <v>1000.0</v>
      </c>
      <c r="D30" s="8">
        <v>800.0</v>
      </c>
      <c r="E30" s="8">
        <v>400.0</v>
      </c>
      <c r="F30" s="8">
        <v>200.0</v>
      </c>
      <c r="G30" s="8">
        <v>100.0</v>
      </c>
      <c r="H30" s="8">
        <v>0.0</v>
      </c>
      <c r="I30" s="8">
        <v>-50.0</v>
      </c>
      <c r="J30" s="8">
        <v>-100.0</v>
      </c>
      <c r="K30" s="8">
        <v>-150.0</v>
      </c>
      <c r="L30" s="8">
        <v>-200.0</v>
      </c>
    </row>
    <row r="31">
      <c r="A31" s="10"/>
      <c r="B31" s="10" t="s">
        <v>175</v>
      </c>
      <c r="C31" s="2"/>
      <c r="D31" s="2"/>
      <c r="E31" s="2"/>
      <c r="F31" s="2"/>
      <c r="G31" s="2"/>
      <c r="H31" s="2"/>
      <c r="I31" s="2"/>
      <c r="J31" s="2"/>
    </row>
    <row r="32">
      <c r="A32" s="2"/>
      <c r="B32" s="2" t="s">
        <v>14</v>
      </c>
      <c r="C32" s="2" t="s">
        <v>15</v>
      </c>
      <c r="D32" s="2" t="s">
        <v>16</v>
      </c>
      <c r="E32" s="2" t="s">
        <v>17</v>
      </c>
      <c r="F32" s="2" t="s">
        <v>18</v>
      </c>
      <c r="G32" s="2" t="s">
        <v>19</v>
      </c>
      <c r="H32" s="2" t="s">
        <v>20</v>
      </c>
      <c r="I32" s="2" t="s">
        <v>21</v>
      </c>
      <c r="J32" s="2" t="s">
        <v>27</v>
      </c>
    </row>
    <row r="33">
      <c r="B33" t="str">
        <f>C51</f>
        <v>Pale Blue</v>
      </c>
      <c r="C33" t="str">
        <f>Join(" ",B48,"E")</f>
        <v>7 E</v>
      </c>
      <c r="D33">
        <f>B46</f>
        <v>1</v>
      </c>
      <c r="E33" s="13">
        <f>MAx(B40,B44)</f>
        <v>-212</v>
      </c>
      <c r="F33" s="13">
        <f>MIN(B40,B44)</f>
        <v>-256</v>
      </c>
      <c r="G33" s="13">
        <f>Round(AVERAGE(B40,B44))+RANDBETWEEN(-2,2)</f>
        <v>-232</v>
      </c>
      <c r="H33" t="str">
        <f>if(OR(AVERAGE(B40,B44)&gt;120,C38&lt;3),"None",if(AVERAGE(B40,B44)&lt;-20,"Frozen",RANDBETWEEN(10,100)/100))</f>
        <v>Frozen</v>
      </c>
      <c r="I33" t="str">
        <f>Join(" ",if(RANDBETWEEN(0,100)&lt;75,(B46+1)*(12+RANDBETWEEN(-6,6)),IF(RANDBETWEEN(0,100)&lt;75,(B46+3)*(45+RANDBETWEEN(-15,15)),(100+RANDBETWEEN(0,200))*(12+RANDBETWEEN(-10,10)+B46))),"H")</f>
        <v>16 H</v>
      </c>
      <c r="J33" t="str">
        <f>B35</f>
        <v>152 Y</v>
      </c>
    </row>
    <row r="34">
      <c r="B34">
        <f>RANDBETWEEN(1,10)</f>
        <v>10</v>
      </c>
      <c r="C34" s="8">
        <v>1.0</v>
      </c>
      <c r="D34" s="8">
        <v>2.0</v>
      </c>
      <c r="E34" s="8">
        <v>3.0</v>
      </c>
      <c r="F34" s="8">
        <v>4.0</v>
      </c>
      <c r="G34" s="8">
        <v>5.0</v>
      </c>
      <c r="H34" s="8">
        <v>6.0</v>
      </c>
      <c r="I34" s="8">
        <v>7.0</v>
      </c>
      <c r="J34" s="8">
        <v>8.0</v>
      </c>
      <c r="K34" s="8">
        <v>9.0</v>
      </c>
      <c r="L34" s="8">
        <v>10.0</v>
      </c>
    </row>
    <row r="35">
      <c r="B35" t="str">
        <f>HLOOKUP(B34,C34:L35,2,False)</f>
        <v>152 Y</v>
      </c>
      <c r="C35" t="str">
        <f t="shared" ref="C35:E35" si="10">Join(" ",RANDBETWEEN(C36,C37),"D")</f>
        <v>4 D</v>
      </c>
      <c r="D35" t="str">
        <f t="shared" si="10"/>
        <v>10 D</v>
      </c>
      <c r="E35" t="str">
        <f t="shared" si="10"/>
        <v>28 D</v>
      </c>
      <c r="F35" t="str">
        <f t="shared" ref="F35:H35" si="11">Join(" ",RANDBETWEEN(F36,F37),"M")</f>
        <v>6 M</v>
      </c>
      <c r="G35" t="str">
        <f t="shared" si="11"/>
        <v>12 M</v>
      </c>
      <c r="H35" t="str">
        <f t="shared" si="11"/>
        <v>16 M</v>
      </c>
      <c r="I35" t="str">
        <f t="shared" ref="I35:L35" si="12">Join(" ",RANDBETWEEN(I36,I37),"Y")</f>
        <v>12 Y</v>
      </c>
      <c r="J35" t="str">
        <f t="shared" si="12"/>
        <v>84 Y</v>
      </c>
      <c r="K35" t="str">
        <f t="shared" si="12"/>
        <v>118 Y</v>
      </c>
      <c r="L35" t="str">
        <f t="shared" si="12"/>
        <v>152 Y</v>
      </c>
    </row>
    <row r="36">
      <c r="C36" s="8">
        <v>1.0</v>
      </c>
      <c r="D36" s="8">
        <v>10.0</v>
      </c>
      <c r="E36" s="8">
        <v>20.0</v>
      </c>
      <c r="F36" s="8">
        <v>1.0</v>
      </c>
      <c r="G36" s="8">
        <v>6.0</v>
      </c>
      <c r="H36" s="8">
        <v>12.0</v>
      </c>
      <c r="I36" s="8">
        <v>2.0</v>
      </c>
      <c r="J36" s="8">
        <v>50.0</v>
      </c>
      <c r="K36" s="8">
        <v>100.0</v>
      </c>
      <c r="L36" s="8">
        <v>150.0</v>
      </c>
    </row>
    <row r="37">
      <c r="C37" s="8">
        <v>10.0</v>
      </c>
      <c r="D37" s="8">
        <v>20.0</v>
      </c>
      <c r="E37" s="8">
        <v>30.0</v>
      </c>
      <c r="F37" s="8">
        <v>6.0</v>
      </c>
      <c r="G37" s="8">
        <v>12.0</v>
      </c>
      <c r="H37" s="8">
        <v>24.0</v>
      </c>
      <c r="I37" s="8">
        <v>50.0</v>
      </c>
      <c r="J37" s="8">
        <v>100.0</v>
      </c>
      <c r="K37" s="8">
        <v>150.0</v>
      </c>
      <c r="L37" s="8">
        <v>200.0</v>
      </c>
    </row>
    <row r="38">
      <c r="C38" s="8">
        <f>RANDBETWEEN(0,9)</f>
        <v>7</v>
      </c>
      <c r="D38" s="8"/>
      <c r="E38" s="8"/>
      <c r="F38" s="8"/>
      <c r="G38" s="8"/>
      <c r="H38" s="8"/>
      <c r="I38" s="8"/>
      <c r="J38" s="8"/>
      <c r="K38" s="8"/>
      <c r="L38" s="8"/>
    </row>
    <row r="39">
      <c r="B39">
        <f>B34</f>
        <v>10</v>
      </c>
      <c r="C39" s="8">
        <v>1.0</v>
      </c>
      <c r="D39" s="8">
        <v>2.0</v>
      </c>
      <c r="E39" s="8">
        <v>3.0</v>
      </c>
      <c r="F39" s="8">
        <v>4.0</v>
      </c>
      <c r="G39" s="8">
        <v>5.0</v>
      </c>
      <c r="H39" s="8">
        <v>6.0</v>
      </c>
      <c r="I39" s="8">
        <v>7.0</v>
      </c>
      <c r="J39" s="8">
        <v>8.0</v>
      </c>
      <c r="K39" s="8">
        <v>9.0</v>
      </c>
      <c r="L39" s="8">
        <v>10.0</v>
      </c>
    </row>
    <row r="40">
      <c r="B40">
        <f>HLOOKUP(B39,C39:L40,2,False)+((10-B39)*C38*10)</f>
        <v>-256</v>
      </c>
      <c r="C40">
        <f t="shared" ref="C40:L40" si="13">RANDBETWEEN(C41,C42)</f>
        <v>-5</v>
      </c>
      <c r="D40">
        <f t="shared" si="13"/>
        <v>566</v>
      </c>
      <c r="E40">
        <f t="shared" si="13"/>
        <v>394</v>
      </c>
      <c r="F40">
        <f t="shared" si="13"/>
        <v>181</v>
      </c>
      <c r="G40">
        <f t="shared" si="13"/>
        <v>-21</v>
      </c>
      <c r="H40">
        <f t="shared" si="13"/>
        <v>-45</v>
      </c>
      <c r="I40">
        <f t="shared" si="13"/>
        <v>-124</v>
      </c>
      <c r="J40">
        <f t="shared" si="13"/>
        <v>-153</v>
      </c>
      <c r="K40">
        <f t="shared" si="13"/>
        <v>-152</v>
      </c>
      <c r="L40">
        <f t="shared" si="13"/>
        <v>-256</v>
      </c>
    </row>
    <row r="41">
      <c r="C41" s="8">
        <v>-10.0</v>
      </c>
      <c r="D41" s="8">
        <v>400.0</v>
      </c>
      <c r="E41" s="8">
        <v>200.0</v>
      </c>
      <c r="F41" s="8">
        <v>100.0</v>
      </c>
      <c r="G41" s="8">
        <v>-100.0</v>
      </c>
      <c r="H41" s="8">
        <v>-100.0</v>
      </c>
      <c r="I41" s="8">
        <v>-150.0</v>
      </c>
      <c r="J41" s="8">
        <v>-200.0</v>
      </c>
      <c r="K41" s="8">
        <v>-250.0</v>
      </c>
      <c r="L41" s="8">
        <v>-260.0</v>
      </c>
    </row>
    <row r="42">
      <c r="C42" s="8">
        <v>10.0</v>
      </c>
      <c r="D42" s="8">
        <v>800.0</v>
      </c>
      <c r="E42" s="8">
        <v>400.0</v>
      </c>
      <c r="F42" s="8">
        <v>200.0</v>
      </c>
      <c r="G42" s="8">
        <v>100.0</v>
      </c>
      <c r="H42" s="8">
        <v>0.0</v>
      </c>
      <c r="I42" s="8">
        <v>-50.0</v>
      </c>
      <c r="J42" s="8">
        <v>-100.0</v>
      </c>
      <c r="K42" s="8">
        <v>-150.0</v>
      </c>
      <c r="L42" s="8">
        <v>-200.0</v>
      </c>
    </row>
    <row r="43">
      <c r="B43">
        <f>B39</f>
        <v>10</v>
      </c>
      <c r="C43" s="8">
        <v>1.0</v>
      </c>
      <c r="D43" s="8">
        <v>2.0</v>
      </c>
      <c r="E43" s="8">
        <v>3.0</v>
      </c>
      <c r="F43" s="8">
        <v>4.0</v>
      </c>
      <c r="G43" s="8">
        <v>5.0</v>
      </c>
      <c r="H43" s="8">
        <v>6.0</v>
      </c>
      <c r="I43" s="8">
        <v>7.0</v>
      </c>
      <c r="J43" s="8">
        <v>8.0</v>
      </c>
      <c r="K43" s="8">
        <v>9.0</v>
      </c>
      <c r="L43" s="8">
        <v>10.0</v>
      </c>
    </row>
    <row r="44">
      <c r="B44">
        <f>if(And(C38&lt;3,0&gt;HLOOKUP(B43,C43:L44,2,False)),-HLOOKUP(B43,C43:L44,2,False)-((10-B39)*C38*10),HLOOKUP(B43,C43:L44,2,False)+((10-B39)*C38*10))</f>
        <v>-212</v>
      </c>
      <c r="C44">
        <f t="shared" ref="C44:L44" si="14">RANDBETWEEN(C45,C46)</f>
        <v>993</v>
      </c>
      <c r="D44">
        <f t="shared" si="14"/>
        <v>753</v>
      </c>
      <c r="E44">
        <f t="shared" si="14"/>
        <v>209</v>
      </c>
      <c r="F44">
        <f t="shared" si="14"/>
        <v>130</v>
      </c>
      <c r="G44">
        <f t="shared" si="14"/>
        <v>25</v>
      </c>
      <c r="H44">
        <f t="shared" si="14"/>
        <v>-4</v>
      </c>
      <c r="I44">
        <f t="shared" si="14"/>
        <v>-137</v>
      </c>
      <c r="J44">
        <f t="shared" si="14"/>
        <v>-102</v>
      </c>
      <c r="K44">
        <f t="shared" si="14"/>
        <v>-218</v>
      </c>
      <c r="L44">
        <f t="shared" si="14"/>
        <v>-212</v>
      </c>
    </row>
    <row r="45">
      <c r="C45" s="8">
        <v>800.0</v>
      </c>
      <c r="D45" s="8">
        <v>400.0</v>
      </c>
      <c r="E45" s="8">
        <v>200.0</v>
      </c>
      <c r="F45" s="8">
        <v>100.0</v>
      </c>
      <c r="G45" s="8">
        <v>-100.0</v>
      </c>
      <c r="H45" s="8">
        <v>-100.0</v>
      </c>
      <c r="I45" s="8">
        <v>-150.0</v>
      </c>
      <c r="J45" s="8">
        <v>-200.0</v>
      </c>
      <c r="K45" s="8">
        <v>-250.0</v>
      </c>
      <c r="L45" s="8">
        <v>-260.0</v>
      </c>
    </row>
    <row r="46">
      <c r="B46">
        <f>3-Floor(Sqrt(RANDBETWEEN(1,15)))</f>
        <v>1</v>
      </c>
      <c r="C46" s="8">
        <v>1000.0</v>
      </c>
      <c r="D46" s="8">
        <v>800.0</v>
      </c>
      <c r="E46" s="8">
        <v>400.0</v>
      </c>
      <c r="F46" s="8">
        <v>200.0</v>
      </c>
      <c r="G46" s="8">
        <v>100.0</v>
      </c>
      <c r="H46" s="8">
        <v>0.0</v>
      </c>
      <c r="I46" s="8">
        <v>-50.0</v>
      </c>
      <c r="J46" s="8">
        <v>-100.0</v>
      </c>
      <c r="K46" s="8">
        <v>-150.0</v>
      </c>
      <c r="L46" s="8">
        <v>-200.0</v>
      </c>
    </row>
    <row r="47">
      <c r="B47">
        <f>RANDBETWEEN(0,99)</f>
        <v>94</v>
      </c>
      <c r="C47" s="8">
        <v>0.0</v>
      </c>
      <c r="D47" s="8">
        <v>50.0</v>
      </c>
      <c r="E47" s="8">
        <v>75.0</v>
      </c>
      <c r="F47" s="8">
        <v>90.0</v>
      </c>
      <c r="G47" s="8">
        <v>95.0</v>
      </c>
    </row>
    <row r="48">
      <c r="B48">
        <f>HLOOKUP(B47,C47:G48,2,true)</f>
        <v>7</v>
      </c>
      <c r="C48">
        <f t="shared" ref="C48:E48" si="15">RANDBETWEEN(C49*100,C50*100)/100</f>
        <v>0.37</v>
      </c>
      <c r="D48">
        <f t="shared" si="15"/>
        <v>0.79</v>
      </c>
      <c r="E48">
        <f t="shared" si="15"/>
        <v>2.57</v>
      </c>
      <c r="F48">
        <f t="shared" ref="F48:G48" si="16">RANDBETWEEN(F49,F50)</f>
        <v>7</v>
      </c>
      <c r="G48">
        <f t="shared" si="16"/>
        <v>10</v>
      </c>
    </row>
    <row r="49">
      <c r="C49" s="8">
        <v>0.05</v>
      </c>
      <c r="D49" s="8">
        <v>0.75</v>
      </c>
      <c r="E49" s="8">
        <v>1.5</v>
      </c>
      <c r="F49" s="8">
        <v>3.0</v>
      </c>
      <c r="G49" s="8">
        <v>8.0</v>
      </c>
    </row>
    <row r="50">
      <c r="C50" s="8">
        <v>0.75</v>
      </c>
      <c r="D50" s="8">
        <v>1.5</v>
      </c>
      <c r="E50" s="8">
        <v>3.0</v>
      </c>
      <c r="F50" s="8">
        <v>8.0</v>
      </c>
      <c r="G50" s="8">
        <v>14.0</v>
      </c>
    </row>
    <row r="51">
      <c r="C51" t="str">
        <f>if(H33="Frozen","Pale Blue",if(OR(H33="None",H33&lt;30%),HLookup(RANDBETWEEN(1,3)+(C38/3),D51:K52,2,true),"Blue"))</f>
        <v>Pale Blue</v>
      </c>
      <c r="D51" s="8">
        <v>1.0</v>
      </c>
      <c r="E51" s="8">
        <v>2.0</v>
      </c>
      <c r="F51" s="8">
        <v>3.0</v>
      </c>
      <c r="G51" s="8">
        <v>4.0</v>
      </c>
      <c r="H51" s="8">
        <v>5.0</v>
      </c>
      <c r="I51" s="8">
        <v>6.0</v>
      </c>
      <c r="J51" s="8">
        <v>7.0</v>
      </c>
      <c r="K51" s="8">
        <v>8.0</v>
      </c>
    </row>
    <row r="52">
      <c r="D52" s="8" t="s">
        <v>291</v>
      </c>
      <c r="E52" s="8" t="s">
        <v>93</v>
      </c>
      <c r="F52" s="8" t="s">
        <v>278</v>
      </c>
      <c r="G52" s="8" t="s">
        <v>288</v>
      </c>
      <c r="H52" s="8" t="s">
        <v>88</v>
      </c>
      <c r="I52" s="8" t="s">
        <v>285</v>
      </c>
      <c r="J52" s="8" t="s">
        <v>294</v>
      </c>
      <c r="K52" s="8" t="s">
        <v>295</v>
      </c>
    </row>
    <row r="53">
      <c r="B53" s="9" t="s">
        <v>24</v>
      </c>
    </row>
    <row r="54">
      <c r="B54" s="2" t="s">
        <v>14</v>
      </c>
      <c r="C54" s="2" t="s">
        <v>15</v>
      </c>
      <c r="D54" s="2" t="s">
        <v>16</v>
      </c>
      <c r="E54" s="2" t="s">
        <v>17</v>
      </c>
      <c r="F54" s="2" t="s">
        <v>18</v>
      </c>
      <c r="G54" s="2" t="s">
        <v>19</v>
      </c>
      <c r="H54" s="2" t="s">
        <v>20</v>
      </c>
      <c r="I54" s="2" t="s">
        <v>21</v>
      </c>
      <c r="J54" s="2" t="s">
        <v>27</v>
      </c>
    </row>
    <row r="55">
      <c r="B55" t="str">
        <f>C72</f>
        <v>Blue</v>
      </c>
      <c r="C55" t="str">
        <f>jOIN(" ",B69,"E")</f>
        <v>0.94 E</v>
      </c>
      <c r="D55">
        <f>B67</f>
        <v>1</v>
      </c>
      <c r="E55" s="13">
        <f>MAx(B61,B65)</f>
        <v>38</v>
      </c>
      <c r="F55" s="13">
        <f>MIN(B61,B65)</f>
        <v>2</v>
      </c>
      <c r="G55" s="13">
        <f>Round(AVERAGE(B61,B65))+RANDBETWEEN(-2,2)</f>
        <v>22</v>
      </c>
      <c r="H55" s="27">
        <f>RANDBETWEEN(10,100)/100</f>
        <v>0.7</v>
      </c>
      <c r="I55" s="29" t="str">
        <f>Join(" ",((B67+1)*(12+RANDBETWEEN(-6,6))),"H")</f>
        <v>34 H</v>
      </c>
      <c r="J55" t="str">
        <f>B57</f>
        <v>6 M</v>
      </c>
    </row>
    <row r="56">
      <c r="B56">
        <f>RANDBETWEEN(4,7)</f>
        <v>4</v>
      </c>
      <c r="E56" s="8">
        <v>3.0</v>
      </c>
      <c r="F56" s="8">
        <v>4.0</v>
      </c>
      <c r="G56" s="8">
        <v>5.0</v>
      </c>
      <c r="H56" s="8">
        <v>6.0</v>
      </c>
      <c r="I56" s="8">
        <v>7.0</v>
      </c>
      <c r="J56" s="8">
        <v>8.0</v>
      </c>
    </row>
    <row r="57">
      <c r="B57" t="str">
        <f>HLOOKUP(B56,C56:L57,2,False)</f>
        <v>6 M</v>
      </c>
      <c r="E57" t="str">
        <f>Join(" ",RANDBETWEEN(E58,E59),"D")</f>
        <v>20 D</v>
      </c>
      <c r="F57" t="str">
        <f t="shared" ref="F57:H57" si="17">Join(" ",RANDBETWEEN(F58,F59),"M")</f>
        <v>6 M</v>
      </c>
      <c r="G57" t="str">
        <f t="shared" si="17"/>
        <v>10 M</v>
      </c>
      <c r="H57" t="str">
        <f t="shared" si="17"/>
        <v>19 M</v>
      </c>
      <c r="I57" t="str">
        <f t="shared" ref="I57:J57" si="18">Join(" ",RANDBETWEEN(I58,I59),"Y")</f>
        <v>10 Y</v>
      </c>
      <c r="J57" t="str">
        <f t="shared" si="18"/>
        <v>84 Y</v>
      </c>
    </row>
    <row r="58">
      <c r="E58" s="8">
        <v>20.0</v>
      </c>
      <c r="F58" s="8">
        <v>3.0</v>
      </c>
      <c r="G58" s="8">
        <v>6.0</v>
      </c>
      <c r="H58" s="8">
        <v>12.0</v>
      </c>
      <c r="I58" s="8">
        <v>2.0</v>
      </c>
      <c r="J58" s="8">
        <v>50.0</v>
      </c>
    </row>
    <row r="59">
      <c r="E59" s="8">
        <v>30.0</v>
      </c>
      <c r="F59" s="8">
        <v>6.0</v>
      </c>
      <c r="G59" s="8">
        <v>12.0</v>
      </c>
      <c r="H59" s="8">
        <v>24.0</v>
      </c>
      <c r="I59" s="8">
        <v>10.0</v>
      </c>
      <c r="J59" s="8">
        <v>100.0</v>
      </c>
    </row>
    <row r="60">
      <c r="B60">
        <f>B56</f>
        <v>4</v>
      </c>
      <c r="E60" s="30">
        <v>3.0</v>
      </c>
      <c r="F60" s="30">
        <v>4.0</v>
      </c>
      <c r="G60" s="30">
        <v>5.0</v>
      </c>
      <c r="H60" s="30">
        <v>6.0</v>
      </c>
      <c r="I60" s="30">
        <v>7.0</v>
      </c>
      <c r="J60" s="30">
        <v>8.0</v>
      </c>
    </row>
    <row r="61">
      <c r="B61">
        <f>HLOOKUP(B60,C60:L61,2,False)</f>
        <v>2</v>
      </c>
      <c r="E61" s="6">
        <f t="shared" ref="E61:J61" si="19">RANDBETWEEN(E62,E63)</f>
        <v>43</v>
      </c>
      <c r="F61" s="6">
        <f t="shared" si="19"/>
        <v>2</v>
      </c>
      <c r="G61" s="6">
        <f t="shared" si="19"/>
        <v>19</v>
      </c>
      <c r="H61" s="6">
        <f t="shared" si="19"/>
        <v>-6</v>
      </c>
      <c r="I61" s="6">
        <f t="shared" si="19"/>
        <v>-25</v>
      </c>
      <c r="J61" s="6">
        <f t="shared" si="19"/>
        <v>-31</v>
      </c>
    </row>
    <row r="62">
      <c r="E62" s="31">
        <v>10.0</v>
      </c>
      <c r="F62" s="31">
        <v>0.0</v>
      </c>
      <c r="G62" s="31">
        <v>0.0</v>
      </c>
      <c r="H62" s="31">
        <v>-10.0</v>
      </c>
      <c r="I62" s="31">
        <v>-25.0</v>
      </c>
      <c r="J62" s="31">
        <v>-35.0</v>
      </c>
    </row>
    <row r="63">
      <c r="E63" s="31">
        <v>50.0</v>
      </c>
      <c r="F63" s="31">
        <v>50.0</v>
      </c>
      <c r="G63" s="31">
        <v>25.0</v>
      </c>
      <c r="H63" s="31">
        <v>25.0</v>
      </c>
      <c r="I63" s="31">
        <v>10.0</v>
      </c>
      <c r="J63" s="31">
        <v>10.0</v>
      </c>
    </row>
    <row r="64">
      <c r="B64">
        <f>B60</f>
        <v>4</v>
      </c>
      <c r="E64" s="6">
        <v>3.0</v>
      </c>
      <c r="F64" s="6">
        <v>4.0</v>
      </c>
      <c r="G64" s="6">
        <v>5.0</v>
      </c>
      <c r="H64" s="6">
        <v>6.0</v>
      </c>
      <c r="I64" s="6">
        <v>7.0</v>
      </c>
      <c r="J64" s="6">
        <v>8.0</v>
      </c>
    </row>
    <row r="65">
      <c r="B65">
        <f>HLOOKUP(B64,C64:L65,2,False)</f>
        <v>38</v>
      </c>
      <c r="E65" s="6">
        <f t="shared" ref="E65:J65" si="20">RANDBETWEEN(E66,E67)</f>
        <v>34</v>
      </c>
      <c r="F65" s="6">
        <f t="shared" si="20"/>
        <v>38</v>
      </c>
      <c r="G65" s="6">
        <f t="shared" si="20"/>
        <v>23</v>
      </c>
      <c r="H65" s="6">
        <f t="shared" si="20"/>
        <v>22</v>
      </c>
      <c r="I65" s="6">
        <f t="shared" si="20"/>
        <v>-18</v>
      </c>
      <c r="J65" s="6">
        <f t="shared" si="20"/>
        <v>-23</v>
      </c>
    </row>
    <row r="66">
      <c r="E66" s="31">
        <v>10.0</v>
      </c>
      <c r="F66" s="31">
        <v>0.0</v>
      </c>
      <c r="G66" s="31">
        <v>0.0</v>
      </c>
      <c r="H66" s="31">
        <v>-10.0</v>
      </c>
      <c r="I66" s="31">
        <v>-25.0</v>
      </c>
      <c r="J66" s="31">
        <v>-35.0</v>
      </c>
    </row>
    <row r="67">
      <c r="B67">
        <f>3-Floor(Sqrt(RANDBETWEEN(1,8)))</f>
        <v>1</v>
      </c>
      <c r="E67" s="31">
        <v>50.0</v>
      </c>
      <c r="F67" s="31">
        <v>50.0</v>
      </c>
      <c r="G67" s="31">
        <v>25.0</v>
      </c>
      <c r="H67" s="31">
        <v>25.0</v>
      </c>
      <c r="I67" s="31">
        <v>10.0</v>
      </c>
      <c r="J67" s="31">
        <v>10.0</v>
      </c>
    </row>
    <row r="68">
      <c r="B68">
        <f>RANDBETWEEN(0,99)</f>
        <v>42</v>
      </c>
      <c r="C68" s="8">
        <v>0.0</v>
      </c>
      <c r="D68" s="8">
        <v>50.0</v>
      </c>
      <c r="E68" s="8">
        <v>75.0</v>
      </c>
      <c r="F68" s="8">
        <v>90.0</v>
      </c>
      <c r="G68" s="8">
        <v>95.0</v>
      </c>
    </row>
    <row r="69">
      <c r="B69">
        <f>HLOOKUP(B68,C68:G69,2,true)</f>
        <v>0.94</v>
      </c>
      <c r="C69">
        <f t="shared" ref="C69:G69" si="21">RANDBETWEEN(C70*100,C71*100)/100</f>
        <v>0.94</v>
      </c>
      <c r="D69">
        <f t="shared" si="21"/>
        <v>1.08</v>
      </c>
      <c r="E69">
        <f t="shared" si="21"/>
        <v>1.37</v>
      </c>
      <c r="F69">
        <f t="shared" si="21"/>
        <v>1.91</v>
      </c>
      <c r="G69">
        <f t="shared" si="21"/>
        <v>3.28</v>
      </c>
    </row>
    <row r="70">
      <c r="C70" s="8">
        <v>0.75</v>
      </c>
      <c r="D70" s="8">
        <v>1.0</v>
      </c>
      <c r="E70" s="8">
        <v>1.25</v>
      </c>
      <c r="F70" s="8">
        <v>1.5</v>
      </c>
      <c r="G70" s="8">
        <v>2.0</v>
      </c>
    </row>
    <row r="71">
      <c r="C71" s="8">
        <v>1.0</v>
      </c>
      <c r="D71" s="8">
        <v>1.25</v>
      </c>
      <c r="E71" s="8">
        <v>1.5</v>
      </c>
      <c r="F71" s="8">
        <v>2.0</v>
      </c>
      <c r="G71" s="8">
        <v>4.0</v>
      </c>
    </row>
    <row r="72">
      <c r="C72" t="str">
        <f>if(H55&lt;50%,HLookup(RANDBETWEEN(0,2)+FLOOR(H55*10),D72:J73,2,true),"Blue")</f>
        <v>Blue</v>
      </c>
      <c r="D72" s="8">
        <v>1.0</v>
      </c>
      <c r="E72" s="8">
        <v>2.0</v>
      </c>
      <c r="F72" s="8">
        <v>3.0</v>
      </c>
      <c r="G72" s="8">
        <v>4.0</v>
      </c>
      <c r="H72" s="8">
        <v>5.0</v>
      </c>
      <c r="I72" s="8">
        <v>6.0</v>
      </c>
      <c r="J72" s="8">
        <v>7.0</v>
      </c>
    </row>
    <row r="73">
      <c r="D73" s="8" t="s">
        <v>89</v>
      </c>
      <c r="E73" s="8" t="s">
        <v>285</v>
      </c>
      <c r="F73" s="8" t="s">
        <v>316</v>
      </c>
      <c r="G73" s="8" t="s">
        <v>317</v>
      </c>
      <c r="H73" s="8" t="s">
        <v>305</v>
      </c>
      <c r="I73" s="8" t="s">
        <v>318</v>
      </c>
      <c r="J73" s="8" t="s">
        <v>319</v>
      </c>
    </row>
    <row r="79">
      <c r="B79" s="2" t="s">
        <v>14</v>
      </c>
      <c r="C79" s="2" t="s">
        <v>15</v>
      </c>
      <c r="D79" s="2" t="s">
        <v>16</v>
      </c>
      <c r="E79" s="2" t="s">
        <v>17</v>
      </c>
      <c r="F79" s="2" t="s">
        <v>18</v>
      </c>
      <c r="G79" s="2" t="s">
        <v>19</v>
      </c>
      <c r="H79" s="2" t="s">
        <v>20</v>
      </c>
      <c r="I79" s="2" t="s">
        <v>21</v>
      </c>
    </row>
    <row r="80">
      <c r="A80" t="str">
        <f>if(RANDBETWEEN(0,100)&lt;90,"Moon","Habitable Moon")</f>
        <v>Moon</v>
      </c>
      <c r="B80" t="str">
        <f>if(A80="Moon",if(RANDBETWEEN(0,100)&lt;50,"Grey",if(RANDBETWEEN(0,100)&lt;50,"White",if(RANDBETWEEN(0,100)&lt;50,"Red","Yellow"))),if(H80&lt;25,"Yellow",if(H80&lt;50,"Green","Blue")))</f>
        <v>Grey</v>
      </c>
      <c r="C80" t="str">
        <f>Join(" ",RANDBETWEEN(5,100)/100,"E")</f>
        <v>0.62 E</v>
      </c>
      <c r="D80" s="8" t="s">
        <v>280</v>
      </c>
      <c r="E80">
        <f>if(A80="Moon",RANDBETWEEN(-100,300),RANDBETWEEN(10,25))</f>
        <v>-88</v>
      </c>
      <c r="F80">
        <f>if(A80="Moon",RANDBETWEEN(-200,-100),RANDBETWEEN(-5,10))</f>
        <v>-160</v>
      </c>
      <c r="G80">
        <f>AVERAGE(E80,F80)+if(ABS(E80-F80)&gt;5,RANDBETWEEN(-3,3))</f>
        <v>-125</v>
      </c>
      <c r="H80" t="str">
        <f>if(A80="Moon",if(G80&lt;0,"Frozen","None"),RANDBETWEEN(10,90)/100)</f>
        <v>Frozen</v>
      </c>
      <c r="I80" t="str">
        <f>Join(" ",((2)*(12+RANDBETWEEN(-6,6))),"H")</f>
        <v>12 H</v>
      </c>
    </row>
  </sheetData>
  <dataValidations>
    <dataValidation type="list" allowBlank="1" sqref="D4">
      <formula1>"Gas Giant,Citadel Class Relay,Yard,Prime Relay,Station,Terrestrial,Secondary Relay,Habitable,Star"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dimension ref="A1:AD3082"/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min="17" max="17" customWidth="true" width="55.86" collapsed="false"/>
  </cols>
  <sheetData>
    <row r="1">
      <c r="A1" s="32" t="s">
        <v>15</v>
      </c>
      <c r="B1" s="33"/>
      <c r="C1" s="33"/>
      <c r="D1" s="32" t="s">
        <v>340</v>
      </c>
      <c r="E1" s="32" t="s">
        <v>341</v>
      </c>
      <c r="F1" s="32" t="s">
        <v>342</v>
      </c>
      <c r="G1" s="32"/>
      <c r="H1" s="32"/>
      <c r="I1" s="32"/>
      <c r="J1" s="32"/>
      <c r="K1" s="32" t="s">
        <v>343</v>
      </c>
      <c r="L1" s="33">
        <f>AVERAGE(D:D)</f>
        <v>0.7795011338</v>
      </c>
      <c r="M1" s="33">
        <f t="shared" ref="M1:M3" si="2">Round(L1,2)</f>
        <v>0.78</v>
      </c>
      <c r="N1" s="32" t="s">
        <v>17</v>
      </c>
      <c r="O1" s="32" t="s">
        <v>18</v>
      </c>
      <c r="P1" s="32" t="s">
        <v>345</v>
      </c>
      <c r="Q1" s="32" t="s">
        <v>346</v>
      </c>
      <c r="R1" s="32" t="s">
        <v>17</v>
      </c>
      <c r="S1" s="32" t="s">
        <v>18</v>
      </c>
      <c r="T1" s="32" t="s">
        <v>345</v>
      </c>
      <c r="U1" s="32" t="s">
        <v>347</v>
      </c>
      <c r="V1" s="33">
        <f>AVERAGE(R:R)</f>
        <v>114.4260113</v>
      </c>
      <c r="W1" s="33">
        <f t="shared" ref="W1:W3" si="4">Round(V1,2)</f>
        <v>114.43</v>
      </c>
      <c r="X1" s="33" t="str">
        <f>Map!G1</f>
        <v>Type</v>
      </c>
      <c r="Y1" s="33">
        <f>COUNTIF(X:X,"Star")</f>
        <v>442</v>
      </c>
      <c r="Z1" s="32" t="s">
        <v>348</v>
      </c>
      <c r="AA1" s="33"/>
      <c r="AB1" s="33"/>
      <c r="AC1" s="32" t="s">
        <v>349</v>
      </c>
      <c r="AD1" s="33"/>
    </row>
    <row r="2">
      <c r="A2" t="str">
        <f>Map!I2</f>
        <v/>
      </c>
      <c r="B2" t="str">
        <f t="shared" ref="B2:B2524" si="5">IFERROR(__xludf.DUMMYFUNCTION("iferror(SPLIT(A2,"" ""))"),"")</f>
        <v/>
      </c>
      <c r="D2" t="b">
        <f t="shared" ref="D2:D2524" si="6">if(C2="S",B2)</f>
        <v>0</v>
      </c>
      <c r="E2" t="b">
        <f t="shared" ref="E2:E2524" si="7">if(C2="J",B2)</f>
        <v>0</v>
      </c>
      <c r="F2" t="b">
        <f t="shared" ref="F2:F2524" si="8">if(C2="E",B2)</f>
        <v>0</v>
      </c>
      <c r="G2" s="8" t="str">
        <f t="shared" ref="G2:G2524" si="9">if(D2,D2*$L$4,if(E2,E2*$L$5,if(F2,F2*$L$6,"")))</f>
        <v/>
      </c>
      <c r="H2" s="8" t="str">
        <f t="shared" ref="H2:J2" si="1">if(D2,$G2,"")</f>
        <v/>
      </c>
      <c r="I2" s="8" t="str">
        <f t="shared" si="1"/>
        <v/>
      </c>
      <c r="J2" s="8" t="str">
        <f t="shared" si="1"/>
        <v/>
      </c>
      <c r="K2" s="8" t="s">
        <v>356</v>
      </c>
      <c r="L2">
        <f>AVERAGE(E:E)</f>
        <v>2.422532051</v>
      </c>
      <c r="M2">
        <f t="shared" si="2"/>
        <v>2.42</v>
      </c>
      <c r="N2" s="21" t="str">
        <f>Map!K2</f>
        <v/>
      </c>
      <c r="O2" s="21" t="str">
        <f>Map!L2</f>
        <v/>
      </c>
      <c r="P2" s="21" t="str">
        <f>Map!M2</f>
        <v/>
      </c>
      <c r="Q2" t="str">
        <f>Join("-",Map!B2,Map!C2,Map!D2,Map!E2,Map!F2)</f>
        <v>Core-Core-Core-Core-Colletor Base</v>
      </c>
      <c r="R2" t="b">
        <f t="shared" ref="R2:T2" si="3">IFERROR(VALUE(LEFT(N2,SEARCH(" ",N2,1)-1)),FALSE())</f>
        <v>0</v>
      </c>
      <c r="S2" t="b">
        <f t="shared" si="3"/>
        <v>0</v>
      </c>
      <c r="T2" t="b">
        <f t="shared" si="3"/>
        <v>0</v>
      </c>
      <c r="U2" s="8" t="s">
        <v>357</v>
      </c>
      <c r="V2">
        <f>AVERAGE(S:S)</f>
        <v>25.76344086</v>
      </c>
      <c r="W2">
        <f t="shared" si="4"/>
        <v>25.76</v>
      </c>
      <c r="X2" s="33" t="str">
        <f>Map!G2</f>
        <v>Station</v>
      </c>
      <c r="Y2" s="33">
        <f>COUNTIF(X:X,"HABITABLE")</f>
        <v>222</v>
      </c>
      <c r="Z2" t="str">
        <f>Map!O2</f>
        <v/>
      </c>
      <c r="AA2" t="str">
        <f t="shared" ref="AA2:AA2524" si="12">IFERROR(__xludf.DUMMYFUNCTION("iferror(SPLIT(Z2,"" ""))"),"")</f>
        <v/>
      </c>
      <c r="AC2" t="str">
        <f t="shared" ref="AC2:AC2524" si="13">AA2</f>
        <v/>
      </c>
      <c r="AD2">
        <f>AVERAGE(AC:AC)</f>
        <v>68.10291859</v>
      </c>
    </row>
    <row r="3">
      <c r="A3" t="str">
        <f>Map!I3</f>
        <v/>
      </c>
      <c r="B3" t="str">
        <f t="shared" si="5"/>
        <v/>
      </c>
      <c r="D3" t="b">
        <f t="shared" si="6"/>
        <v>0</v>
      </c>
      <c r="E3" t="b">
        <f t="shared" si="7"/>
        <v>0</v>
      </c>
      <c r="F3" t="b">
        <f t="shared" si="8"/>
        <v>0</v>
      </c>
      <c r="G3" s="8" t="str">
        <f t="shared" si="9"/>
        <v/>
      </c>
      <c r="H3" s="8" t="str">
        <f t="shared" ref="H3:J3" si="10">if(D3,$G3,"")</f>
        <v/>
      </c>
      <c r="I3" s="8" t="str">
        <f t="shared" si="10"/>
        <v/>
      </c>
      <c r="J3" s="8" t="str">
        <f t="shared" si="10"/>
        <v/>
      </c>
      <c r="K3" s="8" t="s">
        <v>360</v>
      </c>
      <c r="L3">
        <f>AVERAGE(F:F)</f>
        <v>1.519056047</v>
      </c>
      <c r="M3">
        <f t="shared" si="2"/>
        <v>1.52</v>
      </c>
      <c r="N3" s="21" t="str">
        <f>Map!K3</f>
        <v/>
      </c>
      <c r="O3" s="21" t="str">
        <f>Map!L3</f>
        <v/>
      </c>
      <c r="P3" s="21" t="str">
        <f>Map!M3</f>
        <v/>
      </c>
      <c r="Q3" t="str">
        <f>Join("-",Map!B3,Map!C3,Map!D3,Map!E3,Map!F3)</f>
        <v>Core-Core-Core-Core-Omega Relay</v>
      </c>
      <c r="R3" t="b">
        <f t="shared" ref="R3:T3" si="11">IFERROR(VALUE(LEFT(N3,SEARCH(" ",N3,1)-1)),FALSE())</f>
        <v>0</v>
      </c>
      <c r="S3" t="b">
        <f t="shared" si="11"/>
        <v>0</v>
      </c>
      <c r="T3" t="b">
        <f t="shared" si="11"/>
        <v>0</v>
      </c>
      <c r="U3" s="8" t="s">
        <v>361</v>
      </c>
      <c r="V3">
        <f>AVERAGE(T:T)</f>
        <v>70.093702</v>
      </c>
      <c r="W3">
        <f t="shared" si="4"/>
        <v>70.09</v>
      </c>
      <c r="X3" s="33" t="str">
        <f>Map!G3</f>
        <v>Prime Relay</v>
      </c>
      <c r="Y3" s="33">
        <f>COUNTIF(X:X,"Gas Giant")</f>
        <v>936</v>
      </c>
      <c r="Z3" t="str">
        <f>Map!O3</f>
        <v/>
      </c>
      <c r="AA3" t="str">
        <f t="shared" si="12"/>
        <v/>
      </c>
      <c r="AC3" t="str">
        <f t="shared" si="13"/>
        <v/>
      </c>
    </row>
    <row r="4">
      <c r="A4" t="str">
        <f>Map!I4</f>
        <v/>
      </c>
      <c r="B4" t="str">
        <f t="shared" si="5"/>
        <v/>
      </c>
      <c r="D4" t="b">
        <f t="shared" si="6"/>
        <v>0</v>
      </c>
      <c r="E4" t="b">
        <f t="shared" si="7"/>
        <v>0</v>
      </c>
      <c r="F4" t="b">
        <f t="shared" si="8"/>
        <v>0</v>
      </c>
      <c r="G4" s="8" t="str">
        <f t="shared" si="9"/>
        <v/>
      </c>
      <c r="H4" s="8" t="str">
        <f t="shared" ref="H4:J4" si="14">if(D4,$G4,"")</f>
        <v/>
      </c>
      <c r="I4" s="8" t="str">
        <f t="shared" si="14"/>
        <v/>
      </c>
      <c r="J4" s="8" t="str">
        <f t="shared" si="14"/>
        <v/>
      </c>
      <c r="K4" s="8" t="s">
        <v>362</v>
      </c>
      <c r="L4">
        <f>1.989*Pow(10,30)</f>
        <v>1.989E+30</v>
      </c>
      <c r="N4" s="21" t="str">
        <f>Map!K4</f>
        <v/>
      </c>
      <c r="O4" s="21" t="str">
        <f>Map!L4</f>
        <v/>
      </c>
      <c r="P4" s="21" t="str">
        <f>Map!M4</f>
        <v/>
      </c>
      <c r="Q4" t="str">
        <f>Join("-",Map!B4,Map!C4,Map!D4,Map!E4,Map!F4)</f>
        <v>Deep Space-Deep Space-Deep Space-Deep Space-Reaper Relay</v>
      </c>
      <c r="R4" t="b">
        <f t="shared" ref="R4:T4" si="15">IFERROR(VALUE(LEFT(N4,SEARCH(" ",N4,1)-1)),FALSE())</f>
        <v>0</v>
      </c>
      <c r="S4" t="b">
        <f t="shared" si="15"/>
        <v>0</v>
      </c>
      <c r="T4" t="b">
        <f t="shared" si="15"/>
        <v>0</v>
      </c>
      <c r="X4" s="33" t="str">
        <f>Map!G4</f>
        <v>Citadel Class Relay</v>
      </c>
      <c r="Y4" s="33">
        <f>COUNTIF(X:X,"Terrestrial")</f>
        <v>795</v>
      </c>
      <c r="Z4" t="str">
        <f>Map!O4</f>
        <v/>
      </c>
      <c r="AA4" t="str">
        <f t="shared" si="12"/>
        <v/>
      </c>
      <c r="AC4" t="str">
        <f t="shared" si="13"/>
        <v/>
      </c>
    </row>
    <row r="5">
      <c r="A5" t="str">
        <f>Map!I12</f>
        <v>0.45 J</v>
      </c>
      <c r="B5">
        <f t="shared" si="5"/>
        <v>0.45</v>
      </c>
      <c r="C5" t="str">
        <f>IFERROR(__xludf.DUMMYFUNCTION("""COMPUTED_VALUE"""),"J")</f>
        <v>J</v>
      </c>
      <c r="D5" t="b">
        <f t="shared" si="6"/>
        <v>0</v>
      </c>
      <c r="E5">
        <f t="shared" si="7"/>
        <v>0.45</v>
      </c>
      <c r="F5" t="b">
        <f t="shared" si="8"/>
        <v>0</v>
      </c>
      <c r="G5" s="8">
        <f t="shared" si="9"/>
        <v>8.55E+26</v>
      </c>
      <c r="H5" s="8" t="str">
        <f t="shared" ref="H5:J5" si="16">if(D5,$G5,"")</f>
        <v/>
      </c>
      <c r="I5" s="8">
        <f t="shared" si="16"/>
        <v>8.55E+26</v>
      </c>
      <c r="J5" s="8" t="str">
        <f t="shared" si="16"/>
        <v/>
      </c>
      <c r="K5" s="8" t="s">
        <v>364</v>
      </c>
      <c r="L5">
        <f>1.9*10^27</f>
        <v>1.9E+27</v>
      </c>
      <c r="N5" s="21">
        <f>Map!K12</f>
        <v>-243</v>
      </c>
      <c r="O5" s="21">
        <f>Map!L12</f>
        <v>-255</v>
      </c>
      <c r="P5" s="21">
        <f>Map!M12</f>
        <v>-247</v>
      </c>
      <c r="Q5" t="str">
        <f>Join("-",Map!B12,Map!C12,Map!D12,Map!E12,Map!F12)</f>
        <v>East Rim-0-0-0-b</v>
      </c>
      <c r="R5">
        <f t="shared" ref="R5:T5" si="17">IFERROR(VALUE(LEFT(N5,SEARCH(" ",N5,1)-1)),FALSE())</f>
        <v>-243</v>
      </c>
      <c r="S5">
        <f t="shared" si="17"/>
        <v>-255</v>
      </c>
      <c r="T5">
        <f t="shared" si="17"/>
        <v>-247</v>
      </c>
      <c r="X5" s="33" t="str">
        <f>Map!G12</f>
        <v>Gas Giant</v>
      </c>
      <c r="Z5" s="13" t="str">
        <f>Map!O12</f>
        <v>24 H</v>
      </c>
      <c r="AA5">
        <f t="shared" si="12"/>
        <v>24</v>
      </c>
      <c r="AB5" t="str">
        <f>IFERROR(__xludf.DUMMYFUNCTION("""COMPUTED_VALUE"""),"H")</f>
        <v>H</v>
      </c>
      <c r="AC5">
        <f t="shared" si="13"/>
        <v>24</v>
      </c>
    </row>
    <row r="6">
      <c r="A6" t="str">
        <f>Map!I13</f>
        <v/>
      </c>
      <c r="B6" t="str">
        <f t="shared" si="5"/>
        <v/>
      </c>
      <c r="D6" t="b">
        <f t="shared" si="6"/>
        <v>0</v>
      </c>
      <c r="E6" t="b">
        <f t="shared" si="7"/>
        <v>0</v>
      </c>
      <c r="F6" t="b">
        <f t="shared" si="8"/>
        <v>0</v>
      </c>
      <c r="G6" s="8" t="str">
        <f t="shared" si="9"/>
        <v/>
      </c>
      <c r="H6" s="8" t="str">
        <f t="shared" ref="H6:J6" si="18">if(D6,$G6,"")</f>
        <v/>
      </c>
      <c r="I6" s="8" t="str">
        <f t="shared" si="18"/>
        <v/>
      </c>
      <c r="J6" s="8" t="str">
        <f t="shared" si="18"/>
        <v/>
      </c>
      <c r="K6" s="8" t="s">
        <v>366</v>
      </c>
      <c r="L6">
        <f>5.972*10^24</f>
        <v>5.972E+24</v>
      </c>
      <c r="N6" s="21" t="str">
        <f>Map!K13</f>
        <v/>
      </c>
      <c r="O6" s="21" t="str">
        <f>Map!L13</f>
        <v/>
      </c>
      <c r="P6" s="21" t="str">
        <f>Map!M13</f>
        <v/>
      </c>
      <c r="Q6" t="str">
        <f>Join("-",Map!B13,Map!C13,Map!D13,Map!E13,Map!F13)</f>
        <v>East Rim-0-0-0-E00 Secondary Relay</v>
      </c>
      <c r="R6" t="b">
        <f t="shared" ref="R6:T6" si="19">IFERROR(VALUE(LEFT(N6,SEARCH(" ",N6,1)-1)),FALSE())</f>
        <v>0</v>
      </c>
      <c r="S6" t="b">
        <f t="shared" si="19"/>
        <v>0</v>
      </c>
      <c r="T6" t="b">
        <f t="shared" si="19"/>
        <v>0</v>
      </c>
      <c r="X6" s="33" t="str">
        <f>Map!G13</f>
        <v>Secondary Relay</v>
      </c>
      <c r="Z6" s="13" t="str">
        <f>Map!O13</f>
        <v/>
      </c>
      <c r="AA6" t="str">
        <f t="shared" si="12"/>
        <v/>
      </c>
      <c r="AC6" t="str">
        <f t="shared" si="13"/>
        <v/>
      </c>
    </row>
    <row r="7">
      <c r="A7" s="5" t="str">
        <f>Map!I14</f>
        <v>0.36 S</v>
      </c>
      <c r="B7" s="6">
        <f t="shared" si="5"/>
        <v>0.36</v>
      </c>
      <c r="C7" s="5" t="str">
        <f>IFERROR(__xludf.DUMMYFUNCTION("""COMPUTED_VALUE"""),"S")</f>
        <v>S</v>
      </c>
      <c r="D7" s="34">
        <f t="shared" si="6"/>
        <v>0.36</v>
      </c>
      <c r="E7" s="6" t="b">
        <f t="shared" si="7"/>
        <v>0</v>
      </c>
      <c r="F7" s="34" t="b">
        <f t="shared" si="8"/>
        <v>0</v>
      </c>
      <c r="G7" s="8">
        <f t="shared" si="9"/>
        <v>7.1604E+29</v>
      </c>
      <c r="H7" s="8">
        <f t="shared" ref="H7:J7" si="20">if(D7,$G7,"")</f>
        <v>7.1604E+29</v>
      </c>
      <c r="I7" s="8" t="str">
        <f t="shared" si="20"/>
        <v/>
      </c>
      <c r="J7" s="8" t="str">
        <f t="shared" si="20"/>
        <v/>
      </c>
      <c r="K7" s="35" t="s">
        <v>370</v>
      </c>
      <c r="L7" s="5">
        <f>Sum(G:G)</f>
        <v>6.88056E+32</v>
      </c>
      <c r="M7" s="5"/>
      <c r="N7" s="36" t="str">
        <f>Map!K14</f>
        <v/>
      </c>
      <c r="O7" s="36" t="str">
        <f>Map!L14</f>
        <v/>
      </c>
      <c r="P7" s="36" t="str">
        <f>Map!M14</f>
        <v/>
      </c>
      <c r="Q7" s="5" t="str">
        <f>Join("-",Map!B14,Map!C14,Map!D14,Map!E14,Map!F14)</f>
        <v>East Rim-0-0-0-S</v>
      </c>
      <c r="R7" s="6" t="b">
        <f t="shared" ref="R7:T7" si="21">IFERROR(VALUE(LEFT(N7,SEARCH(" ",N7,1)-1)),FALSE())</f>
        <v>0</v>
      </c>
      <c r="S7" s="6" t="b">
        <f t="shared" si="21"/>
        <v>0</v>
      </c>
      <c r="T7" s="6" t="b">
        <f t="shared" si="21"/>
        <v>0</v>
      </c>
      <c r="U7" s="5"/>
      <c r="V7" s="5"/>
      <c r="W7" s="5"/>
      <c r="X7" s="37" t="str">
        <f>Map!G14</f>
        <v>Star</v>
      </c>
      <c r="Y7" s="5"/>
      <c r="Z7" s="7" t="str">
        <f>Map!O14</f>
        <v/>
      </c>
      <c r="AA7" s="6" t="str">
        <f t="shared" si="12"/>
        <v/>
      </c>
      <c r="AB7" s="5"/>
      <c r="AC7" s="6" t="str">
        <f t="shared" si="13"/>
        <v/>
      </c>
      <c r="AD7" s="5"/>
    </row>
    <row r="8">
      <c r="A8" s="5" t="str">
        <f>Map!I5</f>
        <v>0.05 J</v>
      </c>
      <c r="B8" s="6">
        <f t="shared" si="5"/>
        <v>0.05</v>
      </c>
      <c r="C8" s="5" t="str">
        <f>IFERROR(__xludf.DUMMYFUNCTION("""COMPUTED_VALUE"""),"J")</f>
        <v>J</v>
      </c>
      <c r="D8" s="34" t="b">
        <f t="shared" si="6"/>
        <v>0</v>
      </c>
      <c r="E8" s="6">
        <f t="shared" si="7"/>
        <v>0.05</v>
      </c>
      <c r="F8" s="34" t="b">
        <f t="shared" si="8"/>
        <v>0</v>
      </c>
      <c r="G8" s="8">
        <f t="shared" si="9"/>
        <v>9.5E+25</v>
      </c>
      <c r="H8" s="8" t="str">
        <f t="shared" ref="H8:J8" si="22">if(D8,$G8,"")</f>
        <v/>
      </c>
      <c r="I8" s="8">
        <f t="shared" si="22"/>
        <v>9.5E+25</v>
      </c>
      <c r="J8" s="8" t="str">
        <f t="shared" si="22"/>
        <v/>
      </c>
      <c r="K8" s="35" t="s">
        <v>374</v>
      </c>
      <c r="L8" s="5">
        <f>Sum(I:I)</f>
        <v>4.30823E+30</v>
      </c>
      <c r="M8" s="5"/>
      <c r="N8" s="36">
        <f>Map!K5</f>
        <v>258</v>
      </c>
      <c r="O8" s="36">
        <f>Map!L5</f>
        <v>226</v>
      </c>
      <c r="P8" s="36">
        <f>Map!M5</f>
        <v>240</v>
      </c>
      <c r="Q8" s="5" t="str">
        <f>Join("-",Map!B5,Map!C5,Map!D5,Map!E5,Map!F5)</f>
        <v>East Rim-0-0-0-a</v>
      </c>
      <c r="R8" s="6">
        <f t="shared" ref="R8:T8" si="23">IFERROR(VALUE(LEFT(N8,SEARCH(" ",N8,1)-1)),FALSE())</f>
        <v>258</v>
      </c>
      <c r="S8" s="6">
        <f t="shared" si="23"/>
        <v>226</v>
      </c>
      <c r="T8" s="6">
        <f t="shared" si="23"/>
        <v>240</v>
      </c>
      <c r="U8" s="5"/>
      <c r="V8" s="5"/>
      <c r="W8" s="5"/>
      <c r="X8" s="37" t="str">
        <f>Map!G5</f>
        <v>Gas Giant</v>
      </c>
      <c r="Y8" s="5"/>
      <c r="Z8" s="7" t="str">
        <f>Map!O5</f>
        <v>17 H</v>
      </c>
      <c r="AA8" s="6">
        <f t="shared" si="12"/>
        <v>17</v>
      </c>
      <c r="AB8" s="5" t="str">
        <f>IFERROR(__xludf.DUMMYFUNCTION("""COMPUTED_VALUE"""),"H")</f>
        <v>H</v>
      </c>
      <c r="AC8" s="6">
        <f t="shared" si="13"/>
        <v>17</v>
      </c>
      <c r="AD8" s="5"/>
    </row>
    <row r="9">
      <c r="A9" s="5" t="str">
        <f>Map!I16</f>
        <v>0.45 S</v>
      </c>
      <c r="B9" s="6">
        <f t="shared" si="5"/>
        <v>0.45</v>
      </c>
      <c r="C9" s="5" t="str">
        <f>IFERROR(__xludf.DUMMYFUNCTION("""COMPUTED_VALUE"""),"S")</f>
        <v>S</v>
      </c>
      <c r="D9" s="34">
        <f t="shared" si="6"/>
        <v>0.45</v>
      </c>
      <c r="E9" s="6" t="b">
        <f t="shared" si="7"/>
        <v>0</v>
      </c>
      <c r="F9" s="34" t="b">
        <f t="shared" si="8"/>
        <v>0</v>
      </c>
      <c r="G9" s="8">
        <f t="shared" si="9"/>
        <v>8.9505E+29</v>
      </c>
      <c r="H9" s="8">
        <f t="shared" ref="H9:J9" si="24">if(D9,$G9,"")</f>
        <v>8.9505E+29</v>
      </c>
      <c r="I9" s="8" t="str">
        <f t="shared" si="24"/>
        <v/>
      </c>
      <c r="J9" s="8" t="str">
        <f t="shared" si="24"/>
        <v/>
      </c>
      <c r="K9" s="35" t="s">
        <v>376</v>
      </c>
      <c r="L9" s="5">
        <f>Sum(J:J)</f>
        <v>9.22602E+27</v>
      </c>
      <c r="M9" s="5"/>
      <c r="N9" s="36" t="str">
        <f>Map!K16</f>
        <v/>
      </c>
      <c r="O9" s="36" t="str">
        <f>Map!L16</f>
        <v/>
      </c>
      <c r="P9" s="36" t="str">
        <f>Map!M16</f>
        <v/>
      </c>
      <c r="Q9" s="5" t="str">
        <f>Join("-",Map!B16,Map!C16,Map!D16,Map!E16,Map!F16)</f>
        <v>East Rim-0-0-1-S</v>
      </c>
      <c r="R9" s="6" t="b">
        <f t="shared" ref="R9:T9" si="25">IFERROR(VALUE(LEFT(N9,SEARCH(" ",N9,1)-1)),FALSE())</f>
        <v>0</v>
      </c>
      <c r="S9" s="6" t="b">
        <f t="shared" si="25"/>
        <v>0</v>
      </c>
      <c r="T9" s="6" t="b">
        <f t="shared" si="25"/>
        <v>0</v>
      </c>
      <c r="U9" s="5"/>
      <c r="V9" s="5"/>
      <c r="W9" s="5"/>
      <c r="X9" s="37" t="str">
        <f>Map!G16</f>
        <v>Star</v>
      </c>
      <c r="Y9" s="5"/>
      <c r="Z9" s="7" t="str">
        <f>Map!O16</f>
        <v/>
      </c>
      <c r="AA9" s="6" t="str">
        <f t="shared" si="12"/>
        <v/>
      </c>
      <c r="AB9" s="5"/>
      <c r="AC9" s="6" t="str">
        <f t="shared" si="13"/>
        <v/>
      </c>
      <c r="AD9" s="5"/>
    </row>
    <row r="10">
      <c r="A10" s="5" t="str">
        <f>Map!I15</f>
        <v>0.92 E</v>
      </c>
      <c r="B10" s="6">
        <f t="shared" si="5"/>
        <v>0.92</v>
      </c>
      <c r="C10" s="5" t="str">
        <f>IFERROR(__xludf.DUMMYFUNCTION("""COMPUTED_VALUE"""),"E")</f>
        <v>E</v>
      </c>
      <c r="D10" s="34" t="b">
        <f t="shared" si="6"/>
        <v>0</v>
      </c>
      <c r="E10" s="6" t="b">
        <f t="shared" si="7"/>
        <v>0</v>
      </c>
      <c r="F10" s="34">
        <f t="shared" si="8"/>
        <v>0.92</v>
      </c>
      <c r="G10" s="8">
        <f t="shared" si="9"/>
        <v>5.49424E+24</v>
      </c>
      <c r="H10" s="8" t="str">
        <f t="shared" ref="H10:J10" si="26">if(D10,$G10,"")</f>
        <v/>
      </c>
      <c r="I10" s="8" t="str">
        <f t="shared" si="26"/>
        <v/>
      </c>
      <c r="J10" s="8">
        <f t="shared" si="26"/>
        <v>5.49424E+24</v>
      </c>
      <c r="K10" s="5"/>
      <c r="L10" s="5"/>
      <c r="M10" s="5"/>
      <c r="N10" s="36">
        <f>Map!K15</f>
        <v>20</v>
      </c>
      <c r="O10" s="36">
        <f>Map!L15</f>
        <v>1</v>
      </c>
      <c r="P10" s="36">
        <f>Map!M15</f>
        <v>10</v>
      </c>
      <c r="Q10" s="5" t="str">
        <f>Join("-",Map!B15,Map!C15,Map!D15,Map!E15,Map!F15)</f>
        <v>East Rim-0-0-1-a</v>
      </c>
      <c r="R10" s="6">
        <f t="shared" ref="R10:T10" si="27">IFERROR(VALUE(LEFT(N10,SEARCH(" ",N10,1)-1)),FALSE())</f>
        <v>20</v>
      </c>
      <c r="S10" s="6">
        <f t="shared" si="27"/>
        <v>1</v>
      </c>
      <c r="T10" s="6">
        <f t="shared" si="27"/>
        <v>10</v>
      </c>
      <c r="U10" s="5"/>
      <c r="V10" s="5"/>
      <c r="W10" s="5"/>
      <c r="X10" s="37" t="str">
        <f>Map!G15</f>
        <v>Habitable</v>
      </c>
      <c r="Y10" s="5"/>
      <c r="Z10" s="7" t="str">
        <f>Map!O15</f>
        <v>39 H</v>
      </c>
      <c r="AA10" s="6">
        <f t="shared" si="12"/>
        <v>39</v>
      </c>
      <c r="AB10" s="5" t="str">
        <f>IFERROR(__xludf.DUMMYFUNCTION("""COMPUTED_VALUE"""),"H")</f>
        <v>H</v>
      </c>
      <c r="AC10" s="6">
        <f t="shared" si="13"/>
        <v>39</v>
      </c>
      <c r="AD10" s="5"/>
    </row>
    <row r="11">
      <c r="A11" s="5" t="str">
        <f>Map!I17</f>
        <v>0.37 E</v>
      </c>
      <c r="B11" s="6">
        <f t="shared" si="5"/>
        <v>0.37</v>
      </c>
      <c r="C11" s="5" t="str">
        <f>IFERROR(__xludf.DUMMYFUNCTION("""COMPUTED_VALUE"""),"E")</f>
        <v>E</v>
      </c>
      <c r="D11" s="34" t="b">
        <f t="shared" si="6"/>
        <v>0</v>
      </c>
      <c r="E11" s="6" t="b">
        <f t="shared" si="7"/>
        <v>0</v>
      </c>
      <c r="F11" s="34">
        <f t="shared" si="8"/>
        <v>0.37</v>
      </c>
      <c r="G11" s="8">
        <f t="shared" si="9"/>
        <v>2.20964E+24</v>
      </c>
      <c r="H11" s="8" t="str">
        <f t="shared" ref="H11:J11" si="28">if(D11,$G11,"")</f>
        <v/>
      </c>
      <c r="I11" s="8" t="str">
        <f t="shared" si="28"/>
        <v/>
      </c>
      <c r="J11" s="8">
        <f t="shared" si="28"/>
        <v>2.20964E+24</v>
      </c>
      <c r="K11" s="5"/>
      <c r="L11" s="5"/>
      <c r="M11" s="5"/>
      <c r="N11" s="36">
        <f>Map!K17</f>
        <v>1194</v>
      </c>
      <c r="O11" s="36">
        <f>Map!L17</f>
        <v>357</v>
      </c>
      <c r="P11" s="36">
        <f>Map!M17</f>
        <v>778</v>
      </c>
      <c r="Q11" s="5" t="str">
        <f>Join("-",Map!B17,Map!C17,Map!D17,Map!E17,Map!F17)</f>
        <v>East Rim-0-0-2-a</v>
      </c>
      <c r="R11" s="6">
        <f t="shared" ref="R11:T11" si="29">IFERROR(VALUE(LEFT(N11,SEARCH(" ",N11,1)-1)),FALSE())</f>
        <v>1194</v>
      </c>
      <c r="S11" s="6">
        <f t="shared" si="29"/>
        <v>357</v>
      </c>
      <c r="T11" s="6">
        <f t="shared" si="29"/>
        <v>778</v>
      </c>
      <c r="U11" s="5"/>
      <c r="V11" s="5"/>
      <c r="W11" s="5"/>
      <c r="X11" s="37" t="str">
        <f>Map!G17</f>
        <v>Terrestrial</v>
      </c>
      <c r="Y11" s="5"/>
      <c r="Z11" s="7" t="str">
        <f>Map!O17</f>
        <v>11 H</v>
      </c>
      <c r="AA11" s="6">
        <f t="shared" si="12"/>
        <v>11</v>
      </c>
      <c r="AB11" s="5" t="str">
        <f>IFERROR(__xludf.DUMMYFUNCTION("""COMPUTED_VALUE"""),"H")</f>
        <v>H</v>
      </c>
      <c r="AC11" s="6">
        <f t="shared" si="13"/>
        <v>11</v>
      </c>
      <c r="AD11" s="5"/>
    </row>
    <row r="12">
      <c r="A12" s="5" t="str">
        <f>Map!I18</f>
        <v>0.6 E</v>
      </c>
      <c r="B12" s="6">
        <f t="shared" si="5"/>
        <v>0.6</v>
      </c>
      <c r="C12" s="5" t="str">
        <f>IFERROR(__xludf.DUMMYFUNCTION("""COMPUTED_VALUE"""),"E")</f>
        <v>E</v>
      </c>
      <c r="D12" s="34" t="b">
        <f t="shared" si="6"/>
        <v>0</v>
      </c>
      <c r="E12" s="6" t="b">
        <f t="shared" si="7"/>
        <v>0</v>
      </c>
      <c r="F12" s="34">
        <f t="shared" si="8"/>
        <v>0.6</v>
      </c>
      <c r="G12" s="8">
        <f t="shared" si="9"/>
        <v>3.5832E+24</v>
      </c>
      <c r="H12" s="8" t="str">
        <f t="shared" ref="H12:J12" si="30">if(D12,$G12,"")</f>
        <v/>
      </c>
      <c r="I12" s="8" t="str">
        <f t="shared" si="30"/>
        <v/>
      </c>
      <c r="J12" s="8">
        <f t="shared" si="30"/>
        <v>3.5832E+24</v>
      </c>
      <c r="K12" s="5"/>
      <c r="L12" s="5"/>
      <c r="M12" s="5"/>
      <c r="N12" s="36">
        <f>Map!K18</f>
        <v>131</v>
      </c>
      <c r="O12" s="36">
        <f>Map!L18</f>
        <v>94</v>
      </c>
      <c r="P12" s="36">
        <f>Map!M18</f>
        <v>111</v>
      </c>
      <c r="Q12" s="5" t="str">
        <f>Join("-",Map!B18,Map!C18,Map!D18,Map!E18,Map!F18)</f>
        <v>East Rim-0-0-2-b</v>
      </c>
      <c r="R12" s="6">
        <f t="shared" ref="R12:T12" si="31">IFERROR(VALUE(LEFT(N12,SEARCH(" ",N12,1)-1)),FALSE())</f>
        <v>131</v>
      </c>
      <c r="S12" s="6">
        <f t="shared" si="31"/>
        <v>94</v>
      </c>
      <c r="T12" s="6">
        <f t="shared" si="31"/>
        <v>111</v>
      </c>
      <c r="U12" s="5"/>
      <c r="V12" s="5"/>
      <c r="W12" s="5"/>
      <c r="X12" s="37" t="str">
        <f>Map!G18</f>
        <v>Terrestrial</v>
      </c>
      <c r="Y12" s="5"/>
      <c r="Z12" s="7" t="str">
        <f>Map!O18</f>
        <v>12 H</v>
      </c>
      <c r="AA12" s="6">
        <f t="shared" si="12"/>
        <v>12</v>
      </c>
      <c r="AB12" s="5" t="str">
        <f>IFERROR(__xludf.DUMMYFUNCTION("""COMPUTED_VALUE"""),"H")</f>
        <v>H</v>
      </c>
      <c r="AC12" s="6">
        <f t="shared" si="13"/>
        <v>12</v>
      </c>
      <c r="AD12" s="5"/>
    </row>
    <row r="13">
      <c r="A13" s="5" t="str">
        <f>Map!I25</f>
        <v>8.14 J</v>
      </c>
      <c r="B13" s="6">
        <f t="shared" si="5"/>
        <v>8.14</v>
      </c>
      <c r="C13" s="5" t="str">
        <f>IFERROR(__xludf.DUMMYFUNCTION("""COMPUTED_VALUE"""),"J")</f>
        <v>J</v>
      </c>
      <c r="D13" s="34" t="b">
        <f t="shared" si="6"/>
        <v>0</v>
      </c>
      <c r="E13" s="6">
        <f t="shared" si="7"/>
        <v>8.14</v>
      </c>
      <c r="F13" s="34" t="b">
        <f t="shared" si="8"/>
        <v>0</v>
      </c>
      <c r="G13" s="8">
        <f t="shared" si="9"/>
        <v>1.5466E+28</v>
      </c>
      <c r="H13" s="8" t="str">
        <f t="shared" ref="H13:J13" si="32">if(D13,$G13,"")</f>
        <v/>
      </c>
      <c r="I13" s="8">
        <f t="shared" si="32"/>
        <v>1.5466E+28</v>
      </c>
      <c r="J13" s="8" t="str">
        <f t="shared" si="32"/>
        <v/>
      </c>
      <c r="K13" s="5"/>
      <c r="L13" s="5"/>
      <c r="M13" s="5"/>
      <c r="N13" s="36">
        <f>Map!K25</f>
        <v>-243</v>
      </c>
      <c r="O13" s="36">
        <f>Map!L25</f>
        <v>-247</v>
      </c>
      <c r="P13" s="36">
        <f>Map!M25</f>
        <v>-244</v>
      </c>
      <c r="Q13" s="5" t="str">
        <f>Join("-",Map!B25,Map!C25,Map!D25,Map!E25,Map!F25)</f>
        <v>East Rim-0-0-2-c</v>
      </c>
      <c r="R13" s="6">
        <f t="shared" ref="R13:T13" si="33">IFERROR(VALUE(LEFT(N13,SEARCH(" ",N13,1)-1)),FALSE())</f>
        <v>-243</v>
      </c>
      <c r="S13" s="6">
        <f t="shared" si="33"/>
        <v>-247</v>
      </c>
      <c r="T13" s="6">
        <f t="shared" si="33"/>
        <v>-244</v>
      </c>
      <c r="U13" s="5"/>
      <c r="V13" s="5"/>
      <c r="W13" s="5"/>
      <c r="X13" s="37" t="str">
        <f>Map!G25</f>
        <v>Gas Giant</v>
      </c>
      <c r="Y13" s="5"/>
      <c r="Z13" s="7" t="str">
        <f>Map!O25</f>
        <v>21 H</v>
      </c>
      <c r="AA13" s="6">
        <f t="shared" si="12"/>
        <v>21</v>
      </c>
      <c r="AB13" s="5" t="str">
        <f>IFERROR(__xludf.DUMMYFUNCTION("""COMPUTED_VALUE"""),"H")</f>
        <v>H</v>
      </c>
      <c r="AC13" s="6">
        <f t="shared" si="13"/>
        <v>21</v>
      </c>
      <c r="AD13" s="5"/>
    </row>
    <row r="14">
      <c r="A14" s="5" t="str">
        <f>Map!I294</f>
        <v>1.13 S</v>
      </c>
      <c r="B14" s="6">
        <f t="shared" si="5"/>
        <v>1.13</v>
      </c>
      <c r="C14" s="5" t="str">
        <f>IFERROR(__xludf.DUMMYFUNCTION("""COMPUTED_VALUE"""),"S")</f>
        <v>S</v>
      </c>
      <c r="D14" s="34">
        <f t="shared" si="6"/>
        <v>1.13</v>
      </c>
      <c r="E14" s="6" t="b">
        <f t="shared" si="7"/>
        <v>0</v>
      </c>
      <c r="F14" s="34" t="b">
        <f t="shared" si="8"/>
        <v>0</v>
      </c>
      <c r="G14" s="8">
        <f t="shared" si="9"/>
        <v>2.24757E+30</v>
      </c>
      <c r="H14" s="8">
        <f t="shared" ref="H14:J14" si="34">if(D14,$G14,"")</f>
        <v>2.24757E+30</v>
      </c>
      <c r="I14" s="8" t="str">
        <f t="shared" si="34"/>
        <v/>
      </c>
      <c r="J14" s="8" t="str">
        <f t="shared" si="34"/>
        <v/>
      </c>
      <c r="K14" s="5"/>
      <c r="L14" s="5"/>
      <c r="M14" s="5"/>
      <c r="N14" s="36" t="str">
        <f>Map!K294</f>
        <v/>
      </c>
      <c r="O14" s="36" t="str">
        <f>Map!L294</f>
        <v/>
      </c>
      <c r="P14" s="36" t="str">
        <f>Map!M294</f>
        <v/>
      </c>
      <c r="Q14" s="5" t="str">
        <f>Join("-",Map!B294,Map!C294,Map!D294,Map!E294,Map!F294)</f>
        <v>East Rim-0-1-10-S</v>
      </c>
      <c r="R14" s="6" t="b">
        <f t="shared" ref="R14:T14" si="35">IFERROR(VALUE(LEFT(N14,SEARCH(" ",N14,1)-1)),FALSE())</f>
        <v>0</v>
      </c>
      <c r="S14" s="6" t="b">
        <f t="shared" si="35"/>
        <v>0</v>
      </c>
      <c r="T14" s="6" t="b">
        <f t="shared" si="35"/>
        <v>0</v>
      </c>
      <c r="U14" s="5"/>
      <c r="V14" s="5"/>
      <c r="W14" s="5"/>
      <c r="X14" s="37" t="str">
        <f>Map!G294</f>
        <v>Star</v>
      </c>
      <c r="Y14" s="5"/>
      <c r="Z14" s="7" t="str">
        <f>Map!O294</f>
        <v/>
      </c>
      <c r="AA14" s="6" t="str">
        <f t="shared" si="12"/>
        <v/>
      </c>
      <c r="AB14" s="5"/>
      <c r="AC14" s="6" t="str">
        <f t="shared" si="13"/>
        <v/>
      </c>
      <c r="AD14" s="5"/>
    </row>
    <row r="15">
      <c r="A15" s="5" t="str">
        <f>Map!I295</f>
        <v>0.05 J</v>
      </c>
      <c r="B15" s="6">
        <f t="shared" si="5"/>
        <v>0.05</v>
      </c>
      <c r="C15" s="5" t="str">
        <f>IFERROR(__xludf.DUMMYFUNCTION("""COMPUTED_VALUE"""),"J")</f>
        <v>J</v>
      </c>
      <c r="D15" s="34" t="b">
        <f t="shared" si="6"/>
        <v>0</v>
      </c>
      <c r="E15" s="6">
        <f t="shared" si="7"/>
        <v>0.05</v>
      </c>
      <c r="F15" s="34" t="b">
        <f t="shared" si="8"/>
        <v>0</v>
      </c>
      <c r="G15" s="8">
        <f t="shared" si="9"/>
        <v>9.5E+25</v>
      </c>
      <c r="H15" s="8" t="str">
        <f t="shared" ref="H15:J15" si="36">if(D15,$G15,"")</f>
        <v/>
      </c>
      <c r="I15" s="8">
        <f t="shared" si="36"/>
        <v>9.5E+25</v>
      </c>
      <c r="J15" s="8" t="str">
        <f t="shared" si="36"/>
        <v/>
      </c>
      <c r="K15" s="5"/>
      <c r="L15" s="5"/>
      <c r="M15" s="5"/>
      <c r="N15" s="36">
        <f>Map!K295</f>
        <v>501</v>
      </c>
      <c r="O15" s="36">
        <f>Map!L295</f>
        <v>437</v>
      </c>
      <c r="P15" s="36">
        <f>Map!M295</f>
        <v>467</v>
      </c>
      <c r="Q15" s="5" t="str">
        <f>Join("-",Map!B295,Map!C295,Map!D295,Map!E295,Map!F295)</f>
        <v>East Rim-0-2-0-a</v>
      </c>
      <c r="R15" s="6">
        <f t="shared" ref="R15:T15" si="37">IFERROR(VALUE(LEFT(N15,SEARCH(" ",N15,1)-1)),FALSE())</f>
        <v>501</v>
      </c>
      <c r="S15" s="6">
        <f t="shared" si="37"/>
        <v>437</v>
      </c>
      <c r="T15" s="6">
        <f t="shared" si="37"/>
        <v>467</v>
      </c>
      <c r="U15" s="5"/>
      <c r="V15" s="5"/>
      <c r="W15" s="5"/>
      <c r="X15" s="37" t="str">
        <f>Map!G295</f>
        <v>Gas Giant</v>
      </c>
      <c r="Y15" s="5"/>
      <c r="Z15" s="7" t="str">
        <f>Map!O295</f>
        <v>17 H</v>
      </c>
      <c r="AA15" s="6">
        <f t="shared" si="12"/>
        <v>17</v>
      </c>
      <c r="AB15" s="5" t="str">
        <f>IFERROR(__xludf.DUMMYFUNCTION("""COMPUTED_VALUE"""),"H")</f>
        <v>H</v>
      </c>
      <c r="AC15" s="6">
        <f t="shared" si="13"/>
        <v>17</v>
      </c>
      <c r="AD15" s="5"/>
    </row>
    <row r="16">
      <c r="A16" s="5" t="str">
        <f>Map!I298</f>
        <v>0.25 E</v>
      </c>
      <c r="B16" s="6">
        <f t="shared" si="5"/>
        <v>0.25</v>
      </c>
      <c r="C16" s="5" t="str">
        <f>IFERROR(__xludf.DUMMYFUNCTION("""COMPUTED_VALUE"""),"E")</f>
        <v>E</v>
      </c>
      <c r="D16" s="34" t="b">
        <f t="shared" si="6"/>
        <v>0</v>
      </c>
      <c r="E16" s="6" t="b">
        <f t="shared" si="7"/>
        <v>0</v>
      </c>
      <c r="F16" s="34">
        <f t="shared" si="8"/>
        <v>0.25</v>
      </c>
      <c r="G16" s="8">
        <f t="shared" si="9"/>
        <v>1.493E+24</v>
      </c>
      <c r="H16" s="8" t="str">
        <f t="shared" ref="H16:J16" si="38">if(D16,$G16,"")</f>
        <v/>
      </c>
      <c r="I16" s="8" t="str">
        <f t="shared" si="38"/>
        <v/>
      </c>
      <c r="J16" s="8">
        <f t="shared" si="38"/>
        <v>1.493E+24</v>
      </c>
      <c r="K16" s="5"/>
      <c r="L16" s="5"/>
      <c r="M16" s="5"/>
      <c r="N16" s="36">
        <f>Map!K298</f>
        <v>182</v>
      </c>
      <c r="O16" s="36">
        <f>Map!L298</f>
        <v>137</v>
      </c>
      <c r="P16" s="36">
        <f>Map!M298</f>
        <v>161</v>
      </c>
      <c r="Q16" s="5" t="str">
        <f>Join("-",Map!B298,Map!C298,Map!D298,Map!E298,Map!F298)</f>
        <v>East Rim-0-2-0-b</v>
      </c>
      <c r="R16" s="6">
        <f t="shared" ref="R16:T16" si="39">IFERROR(VALUE(LEFT(N16,SEARCH(" ",N16,1)-1)),FALSE())</f>
        <v>182</v>
      </c>
      <c r="S16" s="6">
        <f t="shared" si="39"/>
        <v>137</v>
      </c>
      <c r="T16" s="6">
        <f t="shared" si="39"/>
        <v>161</v>
      </c>
      <c r="U16" s="5"/>
      <c r="V16" s="5"/>
      <c r="W16" s="5"/>
      <c r="X16" s="37" t="str">
        <f>Map!G298</f>
        <v>Terrestrial</v>
      </c>
      <c r="Y16" s="5"/>
      <c r="Z16" s="7" t="str">
        <f>Map!O298</f>
        <v>51 H</v>
      </c>
      <c r="AA16" s="6">
        <f t="shared" si="12"/>
        <v>51</v>
      </c>
      <c r="AB16" s="5" t="str">
        <f>IFERROR(__xludf.DUMMYFUNCTION("""COMPUTED_VALUE"""),"H")</f>
        <v>H</v>
      </c>
      <c r="AC16" s="6">
        <f t="shared" si="13"/>
        <v>51</v>
      </c>
      <c r="AD16" s="5"/>
    </row>
    <row r="17">
      <c r="A17" s="5" t="str">
        <f>Map!I299</f>
        <v>2.92 E</v>
      </c>
      <c r="B17" s="6">
        <f t="shared" si="5"/>
        <v>2.92</v>
      </c>
      <c r="C17" s="5" t="str">
        <f>IFERROR(__xludf.DUMMYFUNCTION("""COMPUTED_VALUE"""),"E")</f>
        <v>E</v>
      </c>
      <c r="D17" s="34" t="b">
        <f t="shared" si="6"/>
        <v>0</v>
      </c>
      <c r="E17" s="6" t="b">
        <f t="shared" si="7"/>
        <v>0</v>
      </c>
      <c r="F17" s="34">
        <f t="shared" si="8"/>
        <v>2.92</v>
      </c>
      <c r="G17" s="8">
        <f t="shared" si="9"/>
        <v>1.74382E+25</v>
      </c>
      <c r="H17" s="8" t="str">
        <f t="shared" ref="H17:J17" si="40">if(D17,$G17,"")</f>
        <v/>
      </c>
      <c r="I17" s="8" t="str">
        <f t="shared" si="40"/>
        <v/>
      </c>
      <c r="J17" s="8">
        <f t="shared" si="40"/>
        <v>1.74382E+25</v>
      </c>
      <c r="K17" s="5"/>
      <c r="L17" s="5"/>
      <c r="M17" s="5"/>
      <c r="N17" s="36">
        <f>Map!K299</f>
        <v>12</v>
      </c>
      <c r="O17" s="36">
        <f>Map!L299</f>
        <v>1</v>
      </c>
      <c r="P17" s="36">
        <f>Map!M299</f>
        <v>8</v>
      </c>
      <c r="Q17" s="5" t="str">
        <f>Join("-",Map!B299,Map!C299,Map!D299,Map!E299,Map!F299)</f>
        <v>East Rim-0-2-0-c</v>
      </c>
      <c r="R17" s="6">
        <f t="shared" ref="R17:T17" si="41">IFERROR(VALUE(LEFT(N17,SEARCH(" ",N17,1)-1)),FALSE())</f>
        <v>12</v>
      </c>
      <c r="S17" s="6">
        <f t="shared" si="41"/>
        <v>1</v>
      </c>
      <c r="T17" s="6">
        <f t="shared" si="41"/>
        <v>8</v>
      </c>
      <c r="U17" s="5"/>
      <c r="V17" s="5"/>
      <c r="W17" s="5"/>
      <c r="X17" s="37" t="str">
        <f>Map!G299</f>
        <v>Habitable</v>
      </c>
      <c r="Y17" s="5"/>
      <c r="Z17" s="7" t="str">
        <f>Map!O299</f>
        <v>27 H</v>
      </c>
      <c r="AA17" s="6">
        <f t="shared" si="12"/>
        <v>27</v>
      </c>
      <c r="AB17" s="5" t="str">
        <f>IFERROR(__xludf.DUMMYFUNCTION("""COMPUTED_VALUE"""),"H")</f>
        <v>H</v>
      </c>
      <c r="AC17" s="6">
        <f t="shared" si="13"/>
        <v>27</v>
      </c>
      <c r="AD17" s="5"/>
    </row>
    <row r="18">
      <c r="A18" s="5" t="str">
        <f>Map!I300</f>
        <v>13 E</v>
      </c>
      <c r="B18" s="6">
        <f t="shared" si="5"/>
        <v>13</v>
      </c>
      <c r="C18" s="5" t="str">
        <f>IFERROR(__xludf.DUMMYFUNCTION("""COMPUTED_VALUE"""),"E")</f>
        <v>E</v>
      </c>
      <c r="D18" s="34" t="b">
        <f t="shared" si="6"/>
        <v>0</v>
      </c>
      <c r="E18" s="6" t="b">
        <f t="shared" si="7"/>
        <v>0</v>
      </c>
      <c r="F18" s="34">
        <f t="shared" si="8"/>
        <v>13</v>
      </c>
      <c r="G18" s="8">
        <f t="shared" si="9"/>
        <v>7.7636E+25</v>
      </c>
      <c r="H18" s="8" t="str">
        <f t="shared" ref="H18:J18" si="42">if(D18,$G18,"")</f>
        <v/>
      </c>
      <c r="I18" s="8" t="str">
        <f t="shared" si="42"/>
        <v/>
      </c>
      <c r="J18" s="8">
        <f t="shared" si="42"/>
        <v>7.7636E+25</v>
      </c>
      <c r="K18" s="5"/>
      <c r="L18" s="5"/>
      <c r="M18" s="5"/>
      <c r="N18" s="36">
        <f>Map!K300</f>
        <v>-207</v>
      </c>
      <c r="O18" s="36">
        <f>Map!L300</f>
        <v>-213</v>
      </c>
      <c r="P18" s="36">
        <f>Map!M300</f>
        <v>-211</v>
      </c>
      <c r="Q18" s="5" t="str">
        <f>Join("-",Map!B300,Map!C300,Map!D300,Map!E300,Map!F300)</f>
        <v>East Rim-0-2-0-d</v>
      </c>
      <c r="R18" s="6">
        <f t="shared" ref="R18:T18" si="43">IFERROR(VALUE(LEFT(N18,SEARCH(" ",N18,1)-1)),FALSE())</f>
        <v>-207</v>
      </c>
      <c r="S18" s="6">
        <f t="shared" si="43"/>
        <v>-213</v>
      </c>
      <c r="T18" s="6">
        <f t="shared" si="43"/>
        <v>-211</v>
      </c>
      <c r="U18" s="5"/>
      <c r="V18" s="5"/>
      <c r="W18" s="5"/>
      <c r="X18" s="37" t="str">
        <f>Map!G300</f>
        <v>Terrestrial</v>
      </c>
      <c r="Y18" s="5"/>
      <c r="Z18" s="7" t="str">
        <f>Map!O300</f>
        <v>48 H</v>
      </c>
      <c r="AA18" s="6">
        <f t="shared" si="12"/>
        <v>48</v>
      </c>
      <c r="AB18" s="5" t="str">
        <f>IFERROR(__xludf.DUMMYFUNCTION("""COMPUTED_VALUE"""),"H")</f>
        <v>H</v>
      </c>
      <c r="AC18" s="6">
        <f t="shared" si="13"/>
        <v>48</v>
      </c>
      <c r="AD18" s="5"/>
    </row>
    <row r="19">
      <c r="A19" s="5" t="str">
        <f>Map!I301</f>
        <v/>
      </c>
      <c r="B19" s="6" t="str">
        <f t="shared" si="5"/>
        <v/>
      </c>
      <c r="C19" s="5"/>
      <c r="D19" s="34" t="b">
        <f t="shared" si="6"/>
        <v>0</v>
      </c>
      <c r="E19" s="6" t="b">
        <f t="shared" si="7"/>
        <v>0</v>
      </c>
      <c r="F19" s="34" t="b">
        <f t="shared" si="8"/>
        <v>0</v>
      </c>
      <c r="G19" s="8" t="str">
        <f t="shared" si="9"/>
        <v/>
      </c>
      <c r="H19" s="8" t="str">
        <f t="shared" ref="H19:J19" si="44">if(D19,$G19,"")</f>
        <v/>
      </c>
      <c r="I19" s="8" t="str">
        <f t="shared" si="44"/>
        <v/>
      </c>
      <c r="J19" s="8" t="str">
        <f t="shared" si="44"/>
        <v/>
      </c>
      <c r="K19" s="5"/>
      <c r="L19" s="5"/>
      <c r="M19" s="5"/>
      <c r="N19" s="36" t="str">
        <f>Map!K301</f>
        <v/>
      </c>
      <c r="O19" s="36" t="str">
        <f>Map!L301</f>
        <v/>
      </c>
      <c r="P19" s="36" t="str">
        <f>Map!M301</f>
        <v/>
      </c>
      <c r="Q19" s="5" t="str">
        <f>Join("-",Map!B301,Map!C301,Map!D301,Map!E301,Map!F301)</f>
        <v>East Rim-0-2-0-E02 Secondary Relay</v>
      </c>
      <c r="R19" s="6" t="b">
        <f t="shared" ref="R19:T19" si="45">IFERROR(VALUE(LEFT(N19,SEARCH(" ",N19,1)-1)),FALSE())</f>
        <v>0</v>
      </c>
      <c r="S19" s="6" t="b">
        <f t="shared" si="45"/>
        <v>0</v>
      </c>
      <c r="T19" s="6" t="b">
        <f t="shared" si="45"/>
        <v>0</v>
      </c>
      <c r="U19" s="5"/>
      <c r="V19" s="5"/>
      <c r="W19" s="5"/>
      <c r="X19" s="37" t="str">
        <f>Map!G301</f>
        <v>Secondary Relay</v>
      </c>
      <c r="Y19" s="5"/>
      <c r="Z19" s="7" t="str">
        <f>Map!O301</f>
        <v/>
      </c>
      <c r="AA19" s="6" t="str">
        <f t="shared" si="12"/>
        <v/>
      </c>
      <c r="AB19" s="5"/>
      <c r="AC19" s="6" t="str">
        <f t="shared" si="13"/>
        <v/>
      </c>
      <c r="AD19" s="5"/>
    </row>
    <row r="20">
      <c r="A20" s="5" t="str">
        <f>Map!I302</f>
        <v>0.26 S</v>
      </c>
      <c r="B20" s="6">
        <f t="shared" si="5"/>
        <v>0.26</v>
      </c>
      <c r="C20" s="5" t="str">
        <f>IFERROR(__xludf.DUMMYFUNCTION("""COMPUTED_VALUE"""),"S")</f>
        <v>S</v>
      </c>
      <c r="D20" s="34">
        <f t="shared" si="6"/>
        <v>0.26</v>
      </c>
      <c r="E20" s="6" t="b">
        <f t="shared" si="7"/>
        <v>0</v>
      </c>
      <c r="F20" s="34" t="b">
        <f t="shared" si="8"/>
        <v>0</v>
      </c>
      <c r="G20" s="8">
        <f t="shared" si="9"/>
        <v>5.1714E+29</v>
      </c>
      <c r="H20" s="8">
        <f t="shared" ref="H20:J20" si="46">if(D20,$G20,"")</f>
        <v>5.1714E+29</v>
      </c>
      <c r="I20" s="8" t="str">
        <f t="shared" si="46"/>
        <v/>
      </c>
      <c r="J20" s="8" t="str">
        <f t="shared" si="46"/>
        <v/>
      </c>
      <c r="K20" s="5"/>
      <c r="L20" s="5"/>
      <c r="M20" s="5"/>
      <c r="N20" s="36" t="str">
        <f>Map!K302</f>
        <v/>
      </c>
      <c r="O20" s="36" t="str">
        <f>Map!L302</f>
        <v/>
      </c>
      <c r="P20" s="36" t="str">
        <f>Map!M302</f>
        <v/>
      </c>
      <c r="Q20" s="5" t="str">
        <f>Join("-",Map!B302,Map!C302,Map!D302,Map!E302,Map!F302)</f>
        <v>East Rim-0-2-0-S</v>
      </c>
      <c r="R20" s="6" t="b">
        <f t="shared" ref="R20:T20" si="47">IFERROR(VALUE(LEFT(N20,SEARCH(" ",N20,1)-1)),FALSE())</f>
        <v>0</v>
      </c>
      <c r="S20" s="6" t="b">
        <f t="shared" si="47"/>
        <v>0</v>
      </c>
      <c r="T20" s="6" t="b">
        <f t="shared" si="47"/>
        <v>0</v>
      </c>
      <c r="U20" s="5"/>
      <c r="V20" s="5"/>
      <c r="W20" s="5"/>
      <c r="X20" s="37" t="str">
        <f>Map!G302</f>
        <v>Star</v>
      </c>
      <c r="Y20" s="5"/>
      <c r="Z20" s="7" t="str">
        <f>Map!O302</f>
        <v/>
      </c>
      <c r="AA20" s="6" t="str">
        <f t="shared" si="12"/>
        <v/>
      </c>
      <c r="AB20" s="5"/>
      <c r="AC20" s="6" t="str">
        <f t="shared" si="13"/>
        <v/>
      </c>
      <c r="AD20" s="5"/>
    </row>
    <row r="21">
      <c r="A21" s="5" t="str">
        <f>Map!I303</f>
        <v>0.24 E</v>
      </c>
      <c r="B21" s="6">
        <f t="shared" si="5"/>
        <v>0.24</v>
      </c>
      <c r="C21" s="5" t="str">
        <f>IFERROR(__xludf.DUMMYFUNCTION("""COMPUTED_VALUE"""),"E")</f>
        <v>E</v>
      </c>
      <c r="D21" s="34" t="b">
        <f t="shared" si="6"/>
        <v>0</v>
      </c>
      <c r="E21" s="6" t="b">
        <f t="shared" si="7"/>
        <v>0</v>
      </c>
      <c r="F21" s="34">
        <f t="shared" si="8"/>
        <v>0.24</v>
      </c>
      <c r="G21" s="8">
        <f t="shared" si="9"/>
        <v>1.43328E+24</v>
      </c>
      <c r="H21" s="8" t="str">
        <f t="shared" ref="H21:J21" si="48">if(D21,$G21,"")</f>
        <v/>
      </c>
      <c r="I21" s="8" t="str">
        <f t="shared" si="48"/>
        <v/>
      </c>
      <c r="J21" s="8">
        <f t="shared" si="48"/>
        <v>1.43328E+24</v>
      </c>
      <c r="K21" s="5"/>
      <c r="L21" s="5"/>
      <c r="M21" s="5"/>
      <c r="N21" s="36">
        <f>Map!K303</f>
        <v>1259</v>
      </c>
      <c r="O21" s="36">
        <f>Map!L303</f>
        <v>356</v>
      </c>
      <c r="P21" s="36">
        <f>Map!M303</f>
        <v>809</v>
      </c>
      <c r="Q21" s="5" t="str">
        <f>Join("-",Map!B303,Map!C303,Map!D303,Map!E303,Map!F303)</f>
        <v>East Rim-0-2-1-a</v>
      </c>
      <c r="R21" s="6">
        <f t="shared" ref="R21:T21" si="49">IFERROR(VALUE(LEFT(N21,SEARCH(" ",N21,1)-1)),FALSE())</f>
        <v>1259</v>
      </c>
      <c r="S21" s="6">
        <f t="shared" si="49"/>
        <v>356</v>
      </c>
      <c r="T21" s="6">
        <f t="shared" si="49"/>
        <v>809</v>
      </c>
      <c r="U21" s="5"/>
      <c r="V21" s="5"/>
      <c r="W21" s="5"/>
      <c r="X21" s="37" t="str">
        <f>Map!G303</f>
        <v>Terrestrial</v>
      </c>
      <c r="Y21" s="5"/>
      <c r="Z21" s="7" t="str">
        <f>Map!O303</f>
        <v>18 H</v>
      </c>
      <c r="AA21" s="6">
        <f t="shared" si="12"/>
        <v>18</v>
      </c>
      <c r="AB21" s="5" t="str">
        <f>IFERROR(__xludf.DUMMYFUNCTION("""COMPUTED_VALUE"""),"H")</f>
        <v>H</v>
      </c>
      <c r="AC21" s="6">
        <f t="shared" si="13"/>
        <v>18</v>
      </c>
      <c r="AD21" s="5"/>
    </row>
    <row r="22">
      <c r="A22" s="5" t="str">
        <f>Map!I304</f>
        <v>9.54 J</v>
      </c>
      <c r="B22" s="6">
        <f t="shared" si="5"/>
        <v>9.54</v>
      </c>
      <c r="C22" s="5" t="str">
        <f>IFERROR(__xludf.DUMMYFUNCTION("""COMPUTED_VALUE"""),"J")</f>
        <v>J</v>
      </c>
      <c r="D22" s="34" t="b">
        <f t="shared" si="6"/>
        <v>0</v>
      </c>
      <c r="E22" s="6">
        <f t="shared" si="7"/>
        <v>9.54</v>
      </c>
      <c r="F22" s="34" t="b">
        <f t="shared" si="8"/>
        <v>0</v>
      </c>
      <c r="G22" s="8">
        <f t="shared" si="9"/>
        <v>1.8126E+28</v>
      </c>
      <c r="H22" s="8" t="str">
        <f t="shared" ref="H22:J22" si="50">if(D22,$G22,"")</f>
        <v/>
      </c>
      <c r="I22" s="8">
        <f t="shared" si="50"/>
        <v>1.8126E+28</v>
      </c>
      <c r="J22" s="8" t="str">
        <f t="shared" si="50"/>
        <v/>
      </c>
      <c r="K22" s="5"/>
      <c r="L22" s="5"/>
      <c r="M22" s="5"/>
      <c r="N22" s="36">
        <f>Map!K304</f>
        <v>179</v>
      </c>
      <c r="O22" s="36">
        <f>Map!L304</f>
        <v>101</v>
      </c>
      <c r="P22" s="36">
        <f>Map!M304</f>
        <v>141</v>
      </c>
      <c r="Q22" s="5" t="str">
        <f>Join("-",Map!B304,Map!C304,Map!D304,Map!E304,Map!F304)</f>
        <v>East Rim-0-2-1-b</v>
      </c>
      <c r="R22" s="6">
        <f t="shared" ref="R22:T22" si="51">IFERROR(VALUE(LEFT(N22,SEARCH(" ",N22,1)-1)),FALSE())</f>
        <v>179</v>
      </c>
      <c r="S22" s="6">
        <f t="shared" si="51"/>
        <v>101</v>
      </c>
      <c r="T22" s="6">
        <f t="shared" si="51"/>
        <v>141</v>
      </c>
      <c r="U22" s="5"/>
      <c r="V22" s="5"/>
      <c r="W22" s="5"/>
      <c r="X22" s="37" t="str">
        <f>Map!G304</f>
        <v>Gas Giant</v>
      </c>
      <c r="Y22" s="5"/>
      <c r="Z22" s="7" t="str">
        <f>Map!O304</f>
        <v>17 H</v>
      </c>
      <c r="AA22" s="6">
        <f t="shared" si="12"/>
        <v>17</v>
      </c>
      <c r="AB22" s="5" t="str">
        <f>IFERROR(__xludf.DUMMYFUNCTION("""COMPUTED_VALUE"""),"H")</f>
        <v>H</v>
      </c>
      <c r="AC22" s="6">
        <f t="shared" si="13"/>
        <v>17</v>
      </c>
      <c r="AD22" s="5"/>
    </row>
    <row r="23">
      <c r="A23" s="5" t="str">
        <f>Map!I314</f>
        <v>0.11 J</v>
      </c>
      <c r="B23" s="6">
        <f t="shared" si="5"/>
        <v>0.11</v>
      </c>
      <c r="C23" s="5" t="str">
        <f>IFERROR(__xludf.DUMMYFUNCTION("""COMPUTED_VALUE"""),"J")</f>
        <v>J</v>
      </c>
      <c r="D23" s="34" t="b">
        <f t="shared" si="6"/>
        <v>0</v>
      </c>
      <c r="E23" s="6">
        <f t="shared" si="7"/>
        <v>0.11</v>
      </c>
      <c r="F23" s="34" t="b">
        <f t="shared" si="8"/>
        <v>0</v>
      </c>
      <c r="G23" s="8">
        <f t="shared" si="9"/>
        <v>2.09E+26</v>
      </c>
      <c r="H23" s="8" t="str">
        <f t="shared" ref="H23:J23" si="52">if(D23,$G23,"")</f>
        <v/>
      </c>
      <c r="I23" s="8">
        <f t="shared" si="52"/>
        <v>2.09E+26</v>
      </c>
      <c r="J23" s="8" t="str">
        <f t="shared" si="52"/>
        <v/>
      </c>
      <c r="K23" s="5"/>
      <c r="L23" s="5"/>
      <c r="M23" s="5"/>
      <c r="N23" s="36">
        <f>Map!K314</f>
        <v>-47</v>
      </c>
      <c r="O23" s="36">
        <f>Map!L314</f>
        <v>-98</v>
      </c>
      <c r="P23" s="36">
        <f>Map!M314</f>
        <v>-71</v>
      </c>
      <c r="Q23" s="5" t="str">
        <f>Join("-",Map!B314,Map!C314,Map!D314,Map!E314,Map!F314)</f>
        <v>East Rim-0-2-1-c</v>
      </c>
      <c r="R23" s="6">
        <f t="shared" ref="R23:T23" si="53">IFERROR(VALUE(LEFT(N23,SEARCH(" ",N23,1)-1)),FALSE())</f>
        <v>-47</v>
      </c>
      <c r="S23" s="6">
        <f t="shared" si="53"/>
        <v>-98</v>
      </c>
      <c r="T23" s="6">
        <f t="shared" si="53"/>
        <v>-71</v>
      </c>
      <c r="U23" s="5"/>
      <c r="V23" s="5"/>
      <c r="W23" s="5"/>
      <c r="X23" s="37" t="str">
        <f>Map!G314</f>
        <v>Gas Giant</v>
      </c>
      <c r="Y23" s="5"/>
      <c r="Z23" s="7" t="str">
        <f>Map!O314</f>
        <v>10 H</v>
      </c>
      <c r="AA23" s="6">
        <f t="shared" si="12"/>
        <v>10</v>
      </c>
      <c r="AB23" s="5" t="str">
        <f>IFERROR(__xludf.DUMMYFUNCTION("""COMPUTED_VALUE"""),"H")</f>
        <v>H</v>
      </c>
      <c r="AC23" s="6">
        <f t="shared" si="13"/>
        <v>10</v>
      </c>
      <c r="AD23" s="5"/>
    </row>
    <row r="24">
      <c r="A24" s="5" t="str">
        <f>Map!I318</f>
        <v>0.07 J</v>
      </c>
      <c r="B24" s="6">
        <f t="shared" si="5"/>
        <v>0.07</v>
      </c>
      <c r="C24" s="5" t="str">
        <f>IFERROR(__xludf.DUMMYFUNCTION("""COMPUTED_VALUE"""),"J")</f>
        <v>J</v>
      </c>
      <c r="D24" s="34" t="b">
        <f t="shared" si="6"/>
        <v>0</v>
      </c>
      <c r="E24" s="6">
        <f t="shared" si="7"/>
        <v>0.07</v>
      </c>
      <c r="F24" s="34" t="b">
        <f t="shared" si="8"/>
        <v>0</v>
      </c>
      <c r="G24" s="8">
        <f t="shared" si="9"/>
        <v>1.33E+26</v>
      </c>
      <c r="H24" s="8" t="str">
        <f t="shared" ref="H24:J24" si="54">if(D24,$G24,"")</f>
        <v/>
      </c>
      <c r="I24" s="8">
        <f t="shared" si="54"/>
        <v>1.33E+26</v>
      </c>
      <c r="J24" s="8" t="str">
        <f t="shared" si="54"/>
        <v/>
      </c>
      <c r="K24" s="5"/>
      <c r="L24" s="5"/>
      <c r="M24" s="5"/>
      <c r="N24" s="36">
        <f>Map!K318</f>
        <v>-152</v>
      </c>
      <c r="O24" s="36">
        <f>Map!L318</f>
        <v>-204</v>
      </c>
      <c r="P24" s="36">
        <f>Map!M318</f>
        <v>-179</v>
      </c>
      <c r="Q24" s="5" t="str">
        <f>Join("-",Map!B318,Map!C318,Map!D318,Map!E318,Map!F318)</f>
        <v>East Rim-0-2-1-d</v>
      </c>
      <c r="R24" s="6">
        <f t="shared" ref="R24:T24" si="55">IFERROR(VALUE(LEFT(N24,SEARCH(" ",N24,1)-1)),FALSE())</f>
        <v>-152</v>
      </c>
      <c r="S24" s="6">
        <f t="shared" si="55"/>
        <v>-204</v>
      </c>
      <c r="T24" s="6">
        <f t="shared" si="55"/>
        <v>-179</v>
      </c>
      <c r="U24" s="5"/>
      <c r="V24" s="5"/>
      <c r="W24" s="5"/>
      <c r="X24" s="37" t="str">
        <f>Map!G318</f>
        <v>Gas Giant</v>
      </c>
      <c r="Y24" s="5"/>
      <c r="Z24" s="7" t="str">
        <f>Map!O318</f>
        <v>17 H</v>
      </c>
      <c r="AA24" s="6">
        <f t="shared" si="12"/>
        <v>17</v>
      </c>
      <c r="AB24" s="5" t="str">
        <f>IFERROR(__xludf.DUMMYFUNCTION("""COMPUTED_VALUE"""),"H")</f>
        <v>H</v>
      </c>
      <c r="AC24" s="6">
        <f t="shared" si="13"/>
        <v>17</v>
      </c>
      <c r="AD24" s="5"/>
    </row>
    <row r="25">
      <c r="A25" s="5" t="str">
        <f>Map!I319</f>
        <v>1.47 S</v>
      </c>
      <c r="B25" s="6">
        <f t="shared" si="5"/>
        <v>1.47</v>
      </c>
      <c r="C25" s="5" t="str">
        <f>IFERROR(__xludf.DUMMYFUNCTION("""COMPUTED_VALUE"""),"S")</f>
        <v>S</v>
      </c>
      <c r="D25" s="34">
        <f t="shared" si="6"/>
        <v>1.47</v>
      </c>
      <c r="E25" s="6" t="b">
        <f t="shared" si="7"/>
        <v>0</v>
      </c>
      <c r="F25" s="34" t="b">
        <f t="shared" si="8"/>
        <v>0</v>
      </c>
      <c r="G25" s="8">
        <f t="shared" si="9"/>
        <v>2.92383E+30</v>
      </c>
      <c r="H25" s="8">
        <f t="shared" ref="H25:J25" si="56">if(D25,$G25,"")</f>
        <v>2.92383E+30</v>
      </c>
      <c r="I25" s="8" t="str">
        <f t="shared" si="56"/>
        <v/>
      </c>
      <c r="J25" s="8" t="str">
        <f t="shared" si="56"/>
        <v/>
      </c>
      <c r="K25" s="5"/>
      <c r="L25" s="5"/>
      <c r="M25" s="5"/>
      <c r="N25" s="36" t="str">
        <f>Map!K319</f>
        <v/>
      </c>
      <c r="O25" s="36" t="str">
        <f>Map!L319</f>
        <v/>
      </c>
      <c r="P25" s="36" t="str">
        <f>Map!M319</f>
        <v/>
      </c>
      <c r="Q25" s="5" t="str">
        <f>Join("-",Map!B319,Map!C319,Map!D319,Map!E319,Map!F319)</f>
        <v>East Rim-0-2-1-S</v>
      </c>
      <c r="R25" s="6" t="b">
        <f t="shared" ref="R25:T25" si="57">IFERROR(VALUE(LEFT(N25,SEARCH(" ",N25,1)-1)),FALSE())</f>
        <v>0</v>
      </c>
      <c r="S25" s="6" t="b">
        <f t="shared" si="57"/>
        <v>0</v>
      </c>
      <c r="T25" s="6" t="b">
        <f t="shared" si="57"/>
        <v>0</v>
      </c>
      <c r="U25" s="5"/>
      <c r="V25" s="5"/>
      <c r="W25" s="5"/>
      <c r="X25" s="37" t="str">
        <f>Map!G319</f>
        <v>Star</v>
      </c>
      <c r="Y25" s="5"/>
      <c r="Z25" s="7" t="str">
        <f>Map!O319</f>
        <v/>
      </c>
      <c r="AA25" s="6" t="str">
        <f t="shared" si="12"/>
        <v/>
      </c>
      <c r="AB25" s="5"/>
      <c r="AC25" s="6" t="str">
        <f t="shared" si="13"/>
        <v/>
      </c>
      <c r="AD25" s="5"/>
    </row>
    <row r="26">
      <c r="A26" s="5" t="str">
        <f>Map!I320</f>
        <v>0.63 E</v>
      </c>
      <c r="B26" s="6">
        <f t="shared" si="5"/>
        <v>0.63</v>
      </c>
      <c r="C26" s="5" t="str">
        <f>IFERROR(__xludf.DUMMYFUNCTION("""COMPUTED_VALUE"""),"E")</f>
        <v>E</v>
      </c>
      <c r="D26" s="34" t="b">
        <f t="shared" si="6"/>
        <v>0</v>
      </c>
      <c r="E26" s="6" t="b">
        <f t="shared" si="7"/>
        <v>0</v>
      </c>
      <c r="F26" s="34">
        <f t="shared" si="8"/>
        <v>0.63</v>
      </c>
      <c r="G26" s="8">
        <f t="shared" si="9"/>
        <v>3.76236E+24</v>
      </c>
      <c r="H26" s="8" t="str">
        <f t="shared" ref="H26:J26" si="58">if(D26,$G26,"")</f>
        <v/>
      </c>
      <c r="I26" s="8" t="str">
        <f t="shared" si="58"/>
        <v/>
      </c>
      <c r="J26" s="8">
        <f t="shared" si="58"/>
        <v>3.76236E+24</v>
      </c>
      <c r="K26" s="5"/>
      <c r="L26" s="5"/>
      <c r="M26" s="5"/>
      <c r="N26" s="36">
        <f>Map!K320</f>
        <v>1536</v>
      </c>
      <c r="O26" s="36">
        <f>Map!L320</f>
        <v>536</v>
      </c>
      <c r="P26" s="36">
        <f>Map!M320</f>
        <v>1038</v>
      </c>
      <c r="Q26" s="5" t="str">
        <f>Join("-",Map!B320,Map!C320,Map!D320,Map!E320,Map!F320)</f>
        <v>East Rim-0-2-2-a</v>
      </c>
      <c r="R26" s="6">
        <f t="shared" ref="R26:T26" si="59">IFERROR(VALUE(LEFT(N26,SEARCH(" ",N26,1)-1)),FALSE())</f>
        <v>1536</v>
      </c>
      <c r="S26" s="6">
        <f t="shared" si="59"/>
        <v>536</v>
      </c>
      <c r="T26" s="6">
        <f t="shared" si="59"/>
        <v>1038</v>
      </c>
      <c r="U26" s="5"/>
      <c r="V26" s="5"/>
      <c r="W26" s="5"/>
      <c r="X26" s="37" t="str">
        <f>Map!G320</f>
        <v>Terrestrial</v>
      </c>
      <c r="Y26" s="5"/>
      <c r="Z26" s="7" t="str">
        <f>Map!O320</f>
        <v>8 H</v>
      </c>
      <c r="AA26" s="6">
        <f t="shared" si="12"/>
        <v>8</v>
      </c>
      <c r="AB26" s="5" t="str">
        <f>IFERROR(__xludf.DUMMYFUNCTION("""COMPUTED_VALUE"""),"H")</f>
        <v>H</v>
      </c>
      <c r="AC26" s="6">
        <f t="shared" si="13"/>
        <v>8</v>
      </c>
      <c r="AD26" s="5"/>
    </row>
    <row r="27">
      <c r="A27" s="5" t="str">
        <f>Map!I321</f>
        <v>0.06 J</v>
      </c>
      <c r="B27" s="6">
        <f t="shared" si="5"/>
        <v>0.06</v>
      </c>
      <c r="C27" s="5" t="str">
        <f>IFERROR(__xludf.DUMMYFUNCTION("""COMPUTED_VALUE"""),"J")</f>
        <v>J</v>
      </c>
      <c r="D27" s="34" t="b">
        <f t="shared" si="6"/>
        <v>0</v>
      </c>
      <c r="E27" s="6">
        <f t="shared" si="7"/>
        <v>0.06</v>
      </c>
      <c r="F27" s="34" t="b">
        <f t="shared" si="8"/>
        <v>0</v>
      </c>
      <c r="G27" s="8">
        <f t="shared" si="9"/>
        <v>1.14E+26</v>
      </c>
      <c r="H27" s="8" t="str">
        <f t="shared" ref="H27:J27" si="60">if(D27,$G27,"")</f>
        <v/>
      </c>
      <c r="I27" s="8">
        <f t="shared" si="60"/>
        <v>1.14E+26</v>
      </c>
      <c r="J27" s="8" t="str">
        <f t="shared" si="60"/>
        <v/>
      </c>
      <c r="K27" s="5"/>
      <c r="L27" s="5"/>
      <c r="M27" s="5"/>
      <c r="N27" s="36">
        <f>Map!K321</f>
        <v>92</v>
      </c>
      <c r="O27" s="36">
        <f>Map!L321</f>
        <v>37</v>
      </c>
      <c r="P27" s="36">
        <f>Map!M321</f>
        <v>67</v>
      </c>
      <c r="Q27" s="5" t="str">
        <f>Join("-",Map!B321,Map!C321,Map!D321,Map!E321,Map!F321)</f>
        <v>East Rim-0-2-2-b</v>
      </c>
      <c r="R27" s="6">
        <f t="shared" ref="R27:T27" si="61">IFERROR(VALUE(LEFT(N27,SEARCH(" ",N27,1)-1)),FALSE())</f>
        <v>92</v>
      </c>
      <c r="S27" s="6">
        <f t="shared" si="61"/>
        <v>37</v>
      </c>
      <c r="T27" s="6">
        <f t="shared" si="61"/>
        <v>67</v>
      </c>
      <c r="U27" s="5"/>
      <c r="V27" s="5"/>
      <c r="W27" s="5"/>
      <c r="X27" s="37" t="str">
        <f>Map!G321</f>
        <v>Gas Giant</v>
      </c>
      <c r="Y27" s="5"/>
      <c r="Z27" s="7" t="str">
        <f>Map!O321</f>
        <v>9 H</v>
      </c>
      <c r="AA27" s="6">
        <f t="shared" si="12"/>
        <v>9</v>
      </c>
      <c r="AB27" s="5" t="str">
        <f>IFERROR(__xludf.DUMMYFUNCTION("""COMPUTED_VALUE"""),"H")</f>
        <v>H</v>
      </c>
      <c r="AC27" s="6">
        <f t="shared" si="13"/>
        <v>9</v>
      </c>
      <c r="AD27" s="5"/>
    </row>
    <row r="28">
      <c r="A28" s="5" t="str">
        <f>Map!I325</f>
        <v>0.84 E</v>
      </c>
      <c r="B28" s="6">
        <f t="shared" si="5"/>
        <v>0.84</v>
      </c>
      <c r="C28" s="5" t="str">
        <f>IFERROR(__xludf.DUMMYFUNCTION("""COMPUTED_VALUE"""),"E")</f>
        <v>E</v>
      </c>
      <c r="D28" s="34" t="b">
        <f t="shared" si="6"/>
        <v>0</v>
      </c>
      <c r="E28" s="6" t="b">
        <f t="shared" si="7"/>
        <v>0</v>
      </c>
      <c r="F28" s="34">
        <f t="shared" si="8"/>
        <v>0.84</v>
      </c>
      <c r="G28" s="8">
        <f t="shared" si="9"/>
        <v>5.01648E+24</v>
      </c>
      <c r="H28" s="8" t="str">
        <f t="shared" ref="H28:J28" si="62">if(D28,$G28,"")</f>
        <v/>
      </c>
      <c r="I28" s="8" t="str">
        <f t="shared" si="62"/>
        <v/>
      </c>
      <c r="J28" s="8">
        <f t="shared" si="62"/>
        <v>5.01648E+24</v>
      </c>
      <c r="K28" s="5"/>
      <c r="L28" s="5"/>
      <c r="M28" s="5"/>
      <c r="N28" s="36">
        <f>Map!K325</f>
        <v>16</v>
      </c>
      <c r="O28" s="36">
        <f>Map!L325</f>
        <v>6</v>
      </c>
      <c r="P28" s="36">
        <f>Map!M325</f>
        <v>12</v>
      </c>
      <c r="Q28" s="5" t="str">
        <f>Join("-",Map!B325,Map!C325,Map!D325,Map!E325,Map!F325)</f>
        <v>East Rim-0-2-2-c</v>
      </c>
      <c r="R28" s="6">
        <f t="shared" ref="R28:T28" si="63">IFERROR(VALUE(LEFT(N28,SEARCH(" ",N28,1)-1)),FALSE())</f>
        <v>16</v>
      </c>
      <c r="S28" s="6">
        <f t="shared" si="63"/>
        <v>6</v>
      </c>
      <c r="T28" s="6">
        <f t="shared" si="63"/>
        <v>12</v>
      </c>
      <c r="U28" s="5"/>
      <c r="V28" s="5"/>
      <c r="W28" s="5"/>
      <c r="X28" s="37" t="str">
        <f>Map!G325</f>
        <v>Habitable</v>
      </c>
      <c r="Y28" s="5"/>
      <c r="Z28" s="7" t="str">
        <f>Map!O325</f>
        <v>26 H</v>
      </c>
      <c r="AA28" s="6">
        <f t="shared" si="12"/>
        <v>26</v>
      </c>
      <c r="AB28" s="5" t="str">
        <f>IFERROR(__xludf.DUMMYFUNCTION("""COMPUTED_VALUE"""),"H")</f>
        <v>H</v>
      </c>
      <c r="AC28" s="6">
        <f t="shared" si="13"/>
        <v>26</v>
      </c>
      <c r="AD28" s="5"/>
    </row>
    <row r="29">
      <c r="A29" s="5" t="str">
        <f>Map!I326</f>
        <v>0.06 J</v>
      </c>
      <c r="B29" s="6">
        <f t="shared" si="5"/>
        <v>0.06</v>
      </c>
      <c r="C29" s="5" t="str">
        <f>IFERROR(__xludf.DUMMYFUNCTION("""COMPUTED_VALUE"""),"J")</f>
        <v>J</v>
      </c>
      <c r="D29" s="34" t="b">
        <f t="shared" si="6"/>
        <v>0</v>
      </c>
      <c r="E29" s="6">
        <f t="shared" si="7"/>
        <v>0.06</v>
      </c>
      <c r="F29" s="34" t="b">
        <f t="shared" si="8"/>
        <v>0</v>
      </c>
      <c r="G29" s="8">
        <f t="shared" si="9"/>
        <v>1.14E+26</v>
      </c>
      <c r="H29" s="8" t="str">
        <f t="shared" ref="H29:J29" si="64">if(D29,$G29,"")</f>
        <v/>
      </c>
      <c r="I29" s="8">
        <f t="shared" si="64"/>
        <v>1.14E+26</v>
      </c>
      <c r="J29" s="8" t="str">
        <f t="shared" si="64"/>
        <v/>
      </c>
      <c r="K29" s="5"/>
      <c r="L29" s="5"/>
      <c r="M29" s="5"/>
      <c r="N29" s="36">
        <f>Map!K326</f>
        <v>-181</v>
      </c>
      <c r="O29" s="36">
        <f>Map!L326</f>
        <v>-197</v>
      </c>
      <c r="P29" s="36">
        <f>Map!M326</f>
        <v>-190</v>
      </c>
      <c r="Q29" s="5" t="str">
        <f>Join("-",Map!B326,Map!C326,Map!D326,Map!E326,Map!F326)</f>
        <v>East Rim-0-2-2-d</v>
      </c>
      <c r="R29" s="6">
        <f t="shared" ref="R29:T29" si="65">IFERROR(VALUE(LEFT(N29,SEARCH(" ",N29,1)-1)),FALSE())</f>
        <v>-181</v>
      </c>
      <c r="S29" s="6">
        <f t="shared" si="65"/>
        <v>-197</v>
      </c>
      <c r="T29" s="6">
        <f t="shared" si="65"/>
        <v>-190</v>
      </c>
      <c r="U29" s="5"/>
      <c r="V29" s="5"/>
      <c r="W29" s="5"/>
      <c r="X29" s="37" t="str">
        <f>Map!G326</f>
        <v>Gas Giant</v>
      </c>
      <c r="Y29" s="5"/>
      <c r="Z29" s="7" t="str">
        <f>Map!O326</f>
        <v>16 H</v>
      </c>
      <c r="AA29" s="6">
        <f t="shared" si="12"/>
        <v>16</v>
      </c>
      <c r="AB29" s="5" t="str">
        <f>IFERROR(__xludf.DUMMYFUNCTION("""COMPUTED_VALUE"""),"H")</f>
        <v>H</v>
      </c>
      <c r="AC29" s="6">
        <f t="shared" si="13"/>
        <v>16</v>
      </c>
      <c r="AD29" s="5"/>
    </row>
    <row r="30">
      <c r="A30" s="5" t="str">
        <f>Map!I333</f>
        <v>0.13 S</v>
      </c>
      <c r="B30" s="6">
        <f t="shared" si="5"/>
        <v>0.13</v>
      </c>
      <c r="C30" s="5" t="str">
        <f>IFERROR(__xludf.DUMMYFUNCTION("""COMPUTED_VALUE"""),"S")</f>
        <v>S</v>
      </c>
      <c r="D30" s="34">
        <f t="shared" si="6"/>
        <v>0.13</v>
      </c>
      <c r="E30" s="6" t="b">
        <f t="shared" si="7"/>
        <v>0</v>
      </c>
      <c r="F30" s="34" t="b">
        <f t="shared" si="8"/>
        <v>0</v>
      </c>
      <c r="G30" s="8">
        <f t="shared" si="9"/>
        <v>2.5857E+29</v>
      </c>
      <c r="H30" s="8">
        <f t="shared" ref="H30:J30" si="66">if(D30,$G30,"")</f>
        <v>2.5857E+29</v>
      </c>
      <c r="I30" s="8" t="str">
        <f t="shared" si="66"/>
        <v/>
      </c>
      <c r="J30" s="8" t="str">
        <f t="shared" si="66"/>
        <v/>
      </c>
      <c r="K30" s="5"/>
      <c r="L30" s="5"/>
      <c r="M30" s="5"/>
      <c r="N30" s="36" t="str">
        <f>Map!K333</f>
        <v/>
      </c>
      <c r="O30" s="36" t="str">
        <f>Map!L333</f>
        <v/>
      </c>
      <c r="P30" s="36" t="str">
        <f>Map!M333</f>
        <v/>
      </c>
      <c r="Q30" s="5" t="str">
        <f>Join("-",Map!B333,Map!C333,Map!D333,Map!E333,Map!F333)</f>
        <v>East Rim-0-2-2-S</v>
      </c>
      <c r="R30" s="6" t="b">
        <f t="shared" ref="R30:T30" si="67">IFERROR(VALUE(LEFT(N30,SEARCH(" ",N30,1)-1)),FALSE())</f>
        <v>0</v>
      </c>
      <c r="S30" s="6" t="b">
        <f t="shared" si="67"/>
        <v>0</v>
      </c>
      <c r="T30" s="6" t="b">
        <f t="shared" si="67"/>
        <v>0</v>
      </c>
      <c r="U30" s="5"/>
      <c r="V30" s="5"/>
      <c r="W30" s="5"/>
      <c r="X30" s="37" t="str">
        <f>Map!G333</f>
        <v>Star</v>
      </c>
      <c r="Y30" s="5"/>
      <c r="Z30" s="7" t="str">
        <f>Map!O333</f>
        <v/>
      </c>
      <c r="AA30" s="6" t="str">
        <f t="shared" si="12"/>
        <v/>
      </c>
      <c r="AB30" s="5"/>
      <c r="AC30" s="6" t="str">
        <f t="shared" si="13"/>
        <v/>
      </c>
      <c r="AD30" s="5"/>
    </row>
    <row r="31">
      <c r="A31" s="5" t="str">
        <f>Map!I334</f>
        <v>0.41 E</v>
      </c>
      <c r="B31" s="6">
        <f t="shared" si="5"/>
        <v>0.41</v>
      </c>
      <c r="C31" s="5" t="str">
        <f>IFERROR(__xludf.DUMMYFUNCTION("""COMPUTED_VALUE"""),"E")</f>
        <v>E</v>
      </c>
      <c r="D31" s="34" t="b">
        <f t="shared" si="6"/>
        <v>0</v>
      </c>
      <c r="E31" s="6" t="b">
        <f t="shared" si="7"/>
        <v>0</v>
      </c>
      <c r="F31" s="34">
        <f t="shared" si="8"/>
        <v>0.41</v>
      </c>
      <c r="G31" s="8">
        <f t="shared" si="9"/>
        <v>2.44852E+24</v>
      </c>
      <c r="H31" s="8" t="str">
        <f t="shared" ref="H31:J31" si="68">if(D31,$G31,"")</f>
        <v/>
      </c>
      <c r="I31" s="8" t="str">
        <f t="shared" si="68"/>
        <v/>
      </c>
      <c r="J31" s="8">
        <f t="shared" si="68"/>
        <v>2.44852E+24</v>
      </c>
      <c r="K31" s="5"/>
      <c r="L31" s="5"/>
      <c r="M31" s="5"/>
      <c r="N31" s="36">
        <f>Map!K334</f>
        <v>227</v>
      </c>
      <c r="O31" s="36">
        <f>Map!L334</f>
        <v>-150</v>
      </c>
      <c r="P31" s="36">
        <f>Map!M334</f>
        <v>39</v>
      </c>
      <c r="Q31" s="5" t="str">
        <f>Join("-",Map!B334,Map!C334,Map!D334,Map!E334,Map!F334)</f>
        <v>East Rim-0-3-0-a</v>
      </c>
      <c r="R31" s="6">
        <f t="shared" ref="R31:T31" si="69">IFERROR(VALUE(LEFT(N31,SEARCH(" ",N31,1)-1)),FALSE())</f>
        <v>227</v>
      </c>
      <c r="S31" s="6">
        <f t="shared" si="69"/>
        <v>-150</v>
      </c>
      <c r="T31" s="6">
        <f t="shared" si="69"/>
        <v>39</v>
      </c>
      <c r="U31" s="5"/>
      <c r="V31" s="5"/>
      <c r="W31" s="5"/>
      <c r="X31" s="37" t="str">
        <f>Map!G334</f>
        <v>Terrestrial</v>
      </c>
      <c r="Y31" s="5"/>
      <c r="Z31" s="7" t="str">
        <f>Map!O334</f>
        <v>12 H</v>
      </c>
      <c r="AA31" s="6">
        <f t="shared" si="12"/>
        <v>12</v>
      </c>
      <c r="AB31" s="5" t="str">
        <f>IFERROR(__xludf.DUMMYFUNCTION("""COMPUTED_VALUE"""),"H")</f>
        <v>H</v>
      </c>
      <c r="AC31" s="6">
        <f t="shared" si="13"/>
        <v>12</v>
      </c>
      <c r="AD31" s="5"/>
    </row>
    <row r="32">
      <c r="A32" s="5" t="str">
        <f>Map!I335</f>
        <v>0.09 J</v>
      </c>
      <c r="B32" s="6">
        <f t="shared" si="5"/>
        <v>0.09</v>
      </c>
      <c r="C32" s="5" t="str">
        <f>IFERROR(__xludf.DUMMYFUNCTION("""COMPUTED_VALUE"""),"J")</f>
        <v>J</v>
      </c>
      <c r="D32" s="34" t="b">
        <f t="shared" si="6"/>
        <v>0</v>
      </c>
      <c r="E32" s="6">
        <f t="shared" si="7"/>
        <v>0.09</v>
      </c>
      <c r="F32" s="34" t="b">
        <f t="shared" si="8"/>
        <v>0</v>
      </c>
      <c r="G32" s="8">
        <f t="shared" si="9"/>
        <v>1.71E+26</v>
      </c>
      <c r="H32" s="8" t="str">
        <f t="shared" ref="H32:J32" si="70">if(D32,$G32,"")</f>
        <v/>
      </c>
      <c r="I32" s="8">
        <f t="shared" si="70"/>
        <v>1.71E+26</v>
      </c>
      <c r="J32" s="8" t="str">
        <f t="shared" si="70"/>
        <v/>
      </c>
      <c r="K32" s="5"/>
      <c r="L32" s="5"/>
      <c r="M32" s="5"/>
      <c r="N32" s="36">
        <f>Map!K335</f>
        <v>184</v>
      </c>
      <c r="O32" s="36">
        <f>Map!L335</f>
        <v>161</v>
      </c>
      <c r="P32" s="36">
        <f>Map!M335</f>
        <v>172</v>
      </c>
      <c r="Q32" s="5" t="str">
        <f>Join("-",Map!B335,Map!C335,Map!D335,Map!E335,Map!F335)</f>
        <v>East Rim-0-3-0-b</v>
      </c>
      <c r="R32" s="6">
        <f t="shared" ref="R32:T32" si="71">IFERROR(VALUE(LEFT(N32,SEARCH(" ",N32,1)-1)),FALSE())</f>
        <v>184</v>
      </c>
      <c r="S32" s="6">
        <f t="shared" si="71"/>
        <v>161</v>
      </c>
      <c r="T32" s="6">
        <f t="shared" si="71"/>
        <v>172</v>
      </c>
      <c r="U32" s="5"/>
      <c r="V32" s="5"/>
      <c r="W32" s="5"/>
      <c r="X32" s="37" t="str">
        <f>Map!G335</f>
        <v>Gas Giant</v>
      </c>
      <c r="Y32" s="5"/>
      <c r="Z32" s="7" t="str">
        <f>Map!O335</f>
        <v>10 H</v>
      </c>
      <c r="AA32" s="6">
        <f t="shared" si="12"/>
        <v>10</v>
      </c>
      <c r="AB32" s="5" t="str">
        <f>IFERROR(__xludf.DUMMYFUNCTION("""COMPUTED_VALUE"""),"H")</f>
        <v>H</v>
      </c>
      <c r="AC32" s="6">
        <f t="shared" si="13"/>
        <v>10</v>
      </c>
      <c r="AD32" s="5"/>
    </row>
    <row r="33">
      <c r="A33" s="5" t="str">
        <f>Map!I337</f>
        <v>0.02 J</v>
      </c>
      <c r="B33" s="6">
        <f t="shared" si="5"/>
        <v>0.02</v>
      </c>
      <c r="C33" s="5" t="str">
        <f>IFERROR(__xludf.DUMMYFUNCTION("""COMPUTED_VALUE"""),"J")</f>
        <v>J</v>
      </c>
      <c r="D33" s="34" t="b">
        <f t="shared" si="6"/>
        <v>0</v>
      </c>
      <c r="E33" s="6">
        <f t="shared" si="7"/>
        <v>0.02</v>
      </c>
      <c r="F33" s="34" t="b">
        <f t="shared" si="8"/>
        <v>0</v>
      </c>
      <c r="G33" s="8">
        <f t="shared" si="9"/>
        <v>3.8E+25</v>
      </c>
      <c r="H33" s="8" t="str">
        <f t="shared" ref="H33:J33" si="72">if(D33,$G33,"")</f>
        <v/>
      </c>
      <c r="I33" s="8">
        <f t="shared" si="72"/>
        <v>3.8E+25</v>
      </c>
      <c r="J33" s="8" t="str">
        <f t="shared" si="72"/>
        <v/>
      </c>
      <c r="K33" s="5"/>
      <c r="L33" s="5"/>
      <c r="M33" s="5"/>
      <c r="N33" s="36">
        <f>Map!K337</f>
        <v>-78</v>
      </c>
      <c r="O33" s="36">
        <f>Map!L337</f>
        <v>-80</v>
      </c>
      <c r="P33" s="36">
        <f>Map!M337</f>
        <v>-78</v>
      </c>
      <c r="Q33" s="5" t="str">
        <f>Join("-",Map!B337,Map!C337,Map!D337,Map!E337,Map!F337)</f>
        <v>East Rim-0-3-0-c</v>
      </c>
      <c r="R33" s="6">
        <f t="shared" ref="R33:T33" si="73">IFERROR(VALUE(LEFT(N33,SEARCH(" ",N33,1)-1)),FALSE())</f>
        <v>-78</v>
      </c>
      <c r="S33" s="6">
        <f t="shared" si="73"/>
        <v>-80</v>
      </c>
      <c r="T33" s="6">
        <f t="shared" si="73"/>
        <v>-78</v>
      </c>
      <c r="U33" s="5"/>
      <c r="V33" s="5"/>
      <c r="W33" s="5"/>
      <c r="X33" s="37" t="str">
        <f>Map!G337</f>
        <v>Gas Giant</v>
      </c>
      <c r="Y33" s="5"/>
      <c r="Z33" s="7" t="str">
        <f>Map!O337</f>
        <v>17 H</v>
      </c>
      <c r="AA33" s="6">
        <f t="shared" si="12"/>
        <v>17</v>
      </c>
      <c r="AB33" s="5" t="str">
        <f>IFERROR(__xludf.DUMMYFUNCTION("""COMPUTED_VALUE"""),"H")</f>
        <v>H</v>
      </c>
      <c r="AC33" s="6">
        <f t="shared" si="13"/>
        <v>17</v>
      </c>
      <c r="AD33" s="5"/>
    </row>
    <row r="34">
      <c r="A34" s="5" t="str">
        <f>Map!I343</f>
        <v/>
      </c>
      <c r="B34" s="6" t="str">
        <f t="shared" si="5"/>
        <v/>
      </c>
      <c r="C34" s="5"/>
      <c r="D34" s="34" t="b">
        <f t="shared" si="6"/>
        <v>0</v>
      </c>
      <c r="E34" s="6" t="b">
        <f t="shared" si="7"/>
        <v>0</v>
      </c>
      <c r="F34" s="34" t="b">
        <f t="shared" si="8"/>
        <v>0</v>
      </c>
      <c r="G34" s="8" t="str">
        <f t="shared" si="9"/>
        <v/>
      </c>
      <c r="H34" s="8" t="str">
        <f t="shared" ref="H34:J34" si="74">if(D34,$G34,"")</f>
        <v/>
      </c>
      <c r="I34" s="8" t="str">
        <f t="shared" si="74"/>
        <v/>
      </c>
      <c r="J34" s="8" t="str">
        <f t="shared" si="74"/>
        <v/>
      </c>
      <c r="K34" s="5"/>
      <c r="L34" s="5"/>
      <c r="M34" s="5"/>
      <c r="N34" s="36" t="str">
        <f>Map!K343</f>
        <v/>
      </c>
      <c r="O34" s="36" t="str">
        <f>Map!L343</f>
        <v/>
      </c>
      <c r="P34" s="36" t="str">
        <f>Map!M343</f>
        <v/>
      </c>
      <c r="Q34" s="5" t="str">
        <f>Join("-",Map!B343,Map!C343,Map!D343,Map!E343,Map!F343)</f>
        <v>East Rim-0-3-0-E03 Secondary Relay</v>
      </c>
      <c r="R34" s="6" t="b">
        <f t="shared" ref="R34:T34" si="75">IFERROR(VALUE(LEFT(N34,SEARCH(" ",N34,1)-1)),FALSE())</f>
        <v>0</v>
      </c>
      <c r="S34" s="6" t="b">
        <f t="shared" si="75"/>
        <v>0</v>
      </c>
      <c r="T34" s="6" t="b">
        <f t="shared" si="75"/>
        <v>0</v>
      </c>
      <c r="U34" s="5"/>
      <c r="V34" s="5"/>
      <c r="W34" s="5"/>
      <c r="X34" s="37" t="str">
        <f>Map!G343</f>
        <v>Secondary Relay</v>
      </c>
      <c r="Y34" s="5"/>
      <c r="Z34" s="7" t="str">
        <f>Map!O343</f>
        <v/>
      </c>
      <c r="AA34" s="6" t="str">
        <f t="shared" si="12"/>
        <v/>
      </c>
      <c r="AB34" s="5"/>
      <c r="AC34" s="6" t="str">
        <f t="shared" si="13"/>
        <v/>
      </c>
      <c r="AD34" s="5"/>
    </row>
    <row r="35">
      <c r="A35" s="5" t="str">
        <f>Map!I344</f>
        <v>1.18 S</v>
      </c>
      <c r="B35" s="6">
        <f t="shared" si="5"/>
        <v>1.18</v>
      </c>
      <c r="C35" s="5" t="str">
        <f>IFERROR(__xludf.DUMMYFUNCTION("""COMPUTED_VALUE"""),"S")</f>
        <v>S</v>
      </c>
      <c r="D35" s="34">
        <f t="shared" si="6"/>
        <v>1.18</v>
      </c>
      <c r="E35" s="6" t="b">
        <f t="shared" si="7"/>
        <v>0</v>
      </c>
      <c r="F35" s="34" t="b">
        <f t="shared" si="8"/>
        <v>0</v>
      </c>
      <c r="G35" s="8">
        <f t="shared" si="9"/>
        <v>2.34702E+30</v>
      </c>
      <c r="H35" s="8">
        <f t="shared" ref="H35:J35" si="76">if(D35,$G35,"")</f>
        <v>2.34702E+30</v>
      </c>
      <c r="I35" s="8" t="str">
        <f t="shared" si="76"/>
        <v/>
      </c>
      <c r="J35" s="8" t="str">
        <f t="shared" si="76"/>
        <v/>
      </c>
      <c r="K35" s="5"/>
      <c r="L35" s="5"/>
      <c r="M35" s="5"/>
      <c r="N35" s="36" t="str">
        <f>Map!K344</f>
        <v/>
      </c>
      <c r="O35" s="36" t="str">
        <f>Map!L344</f>
        <v/>
      </c>
      <c r="P35" s="36" t="str">
        <f>Map!M344</f>
        <v/>
      </c>
      <c r="Q35" s="5" t="str">
        <f>Join("-",Map!B344,Map!C344,Map!D344,Map!E344,Map!F344)</f>
        <v>East Rim-0-3-0-S</v>
      </c>
      <c r="R35" s="6" t="b">
        <f t="shared" ref="R35:T35" si="77">IFERROR(VALUE(LEFT(N35,SEARCH(" ",N35,1)-1)),FALSE())</f>
        <v>0</v>
      </c>
      <c r="S35" s="6" t="b">
        <f t="shared" si="77"/>
        <v>0</v>
      </c>
      <c r="T35" s="6" t="b">
        <f t="shared" si="77"/>
        <v>0</v>
      </c>
      <c r="U35" s="5"/>
      <c r="V35" s="5"/>
      <c r="W35" s="5"/>
      <c r="X35" s="37" t="str">
        <f>Map!G344</f>
        <v>Star</v>
      </c>
      <c r="Y35" s="5"/>
      <c r="Z35" s="7" t="str">
        <f>Map!O344</f>
        <v/>
      </c>
      <c r="AA35" s="6" t="str">
        <f t="shared" si="12"/>
        <v/>
      </c>
      <c r="AB35" s="5"/>
      <c r="AC35" s="6" t="str">
        <f t="shared" si="13"/>
        <v/>
      </c>
      <c r="AD35" s="5"/>
    </row>
    <row r="36">
      <c r="A36" s="5" t="str">
        <f>Map!I345</f>
        <v>0.48 E</v>
      </c>
      <c r="B36" s="6">
        <f t="shared" si="5"/>
        <v>0.48</v>
      </c>
      <c r="C36" s="5" t="str">
        <f>IFERROR(__xludf.DUMMYFUNCTION("""COMPUTED_VALUE"""),"E")</f>
        <v>E</v>
      </c>
      <c r="D36" s="34" t="b">
        <f t="shared" si="6"/>
        <v>0</v>
      </c>
      <c r="E36" s="6" t="b">
        <f t="shared" si="7"/>
        <v>0</v>
      </c>
      <c r="F36" s="34">
        <f t="shared" si="8"/>
        <v>0.48</v>
      </c>
      <c r="G36" s="8">
        <f t="shared" si="9"/>
        <v>2.86656E+24</v>
      </c>
      <c r="H36" s="8" t="str">
        <f t="shared" ref="H36:J36" si="78">if(D36,$G36,"")</f>
        <v/>
      </c>
      <c r="I36" s="8" t="str">
        <f t="shared" si="78"/>
        <v/>
      </c>
      <c r="J36" s="8">
        <f t="shared" si="78"/>
        <v>2.86656E+24</v>
      </c>
      <c r="K36" s="5"/>
      <c r="L36" s="5"/>
      <c r="M36" s="5"/>
      <c r="N36" s="36">
        <f>Map!K345</f>
        <v>337</v>
      </c>
      <c r="O36" s="36">
        <f>Map!L345</f>
        <v>270</v>
      </c>
      <c r="P36" s="36">
        <f>Map!M345</f>
        <v>302</v>
      </c>
      <c r="Q36" s="5" t="str">
        <f>Join("-",Map!B345,Map!C345,Map!D345,Map!E345,Map!F345)</f>
        <v>East Rim-0-3-1-a</v>
      </c>
      <c r="R36" s="6">
        <f t="shared" ref="R36:T36" si="79">IFERROR(VALUE(LEFT(N36,SEARCH(" ",N36,1)-1)),FALSE())</f>
        <v>337</v>
      </c>
      <c r="S36" s="6">
        <f t="shared" si="79"/>
        <v>270</v>
      </c>
      <c r="T36" s="6">
        <f t="shared" si="79"/>
        <v>302</v>
      </c>
      <c r="U36" s="5"/>
      <c r="V36" s="5"/>
      <c r="W36" s="5"/>
      <c r="X36" s="37" t="str">
        <f>Map!G345</f>
        <v>Terrestrial</v>
      </c>
      <c r="Y36" s="5"/>
      <c r="Z36" s="7" t="str">
        <f>Map!O345</f>
        <v>28 H</v>
      </c>
      <c r="AA36" s="6">
        <f t="shared" si="12"/>
        <v>28</v>
      </c>
      <c r="AB36" s="5" t="str">
        <f>IFERROR(__xludf.DUMMYFUNCTION("""COMPUTED_VALUE"""),"H")</f>
        <v>H</v>
      </c>
      <c r="AC36" s="6">
        <f t="shared" si="13"/>
        <v>28</v>
      </c>
      <c r="AD36" s="5"/>
    </row>
    <row r="37">
      <c r="A37" s="5" t="str">
        <f>Map!I346</f>
        <v>2.93 E</v>
      </c>
      <c r="B37" s="6">
        <f t="shared" si="5"/>
        <v>2.93</v>
      </c>
      <c r="C37" s="5" t="str">
        <f>IFERROR(__xludf.DUMMYFUNCTION("""COMPUTED_VALUE"""),"E")</f>
        <v>E</v>
      </c>
      <c r="D37" s="34" t="b">
        <f t="shared" si="6"/>
        <v>0</v>
      </c>
      <c r="E37" s="6" t="b">
        <f t="shared" si="7"/>
        <v>0</v>
      </c>
      <c r="F37" s="34">
        <f t="shared" si="8"/>
        <v>2.93</v>
      </c>
      <c r="G37" s="8">
        <f t="shared" si="9"/>
        <v>1.7498E+25</v>
      </c>
      <c r="H37" s="8" t="str">
        <f t="shared" ref="H37:J37" si="80">if(D37,$G37,"")</f>
        <v/>
      </c>
      <c r="I37" s="8" t="str">
        <f t="shared" si="80"/>
        <v/>
      </c>
      <c r="J37" s="8">
        <f t="shared" si="80"/>
        <v>1.7498E+25</v>
      </c>
      <c r="K37" s="5"/>
      <c r="L37" s="5"/>
      <c r="M37" s="5"/>
      <c r="N37" s="36">
        <f>Map!K346</f>
        <v>101</v>
      </c>
      <c r="O37" s="36">
        <f>Map!L346</f>
        <v>-105</v>
      </c>
      <c r="P37" s="36">
        <f>Map!M346</f>
        <v>0</v>
      </c>
      <c r="Q37" s="5" t="str">
        <f>Join("-",Map!B346,Map!C346,Map!D346,Map!E346,Map!F346)</f>
        <v>East Rim-0-3-1-b</v>
      </c>
      <c r="R37" s="6">
        <f t="shared" ref="R37:T37" si="81">IFERROR(VALUE(LEFT(N37,SEARCH(" ",N37,1)-1)),FALSE())</f>
        <v>101</v>
      </c>
      <c r="S37" s="6">
        <f t="shared" si="81"/>
        <v>-105</v>
      </c>
      <c r="T37" s="6">
        <f t="shared" si="81"/>
        <v>0</v>
      </c>
      <c r="U37" s="5"/>
      <c r="V37" s="5"/>
      <c r="W37" s="5"/>
      <c r="X37" s="37" t="str">
        <f>Map!G346</f>
        <v>Terrestrial</v>
      </c>
      <c r="Y37" s="5"/>
      <c r="Z37" s="7" t="str">
        <f>Map!O346</f>
        <v>10 H</v>
      </c>
      <c r="AA37" s="6">
        <f t="shared" si="12"/>
        <v>10</v>
      </c>
      <c r="AB37" s="5" t="str">
        <f>IFERROR(__xludf.DUMMYFUNCTION("""COMPUTED_VALUE"""),"H")</f>
        <v>H</v>
      </c>
      <c r="AC37" s="6">
        <f t="shared" si="13"/>
        <v>10</v>
      </c>
      <c r="AD37" s="5"/>
    </row>
    <row r="38">
      <c r="A38" s="5" t="str">
        <f>Map!I347</f>
        <v>0.06 J</v>
      </c>
      <c r="B38" s="6">
        <f t="shared" si="5"/>
        <v>0.06</v>
      </c>
      <c r="C38" s="5" t="str">
        <f>IFERROR(__xludf.DUMMYFUNCTION("""COMPUTED_VALUE"""),"J")</f>
        <v>J</v>
      </c>
      <c r="D38" s="34" t="b">
        <f t="shared" si="6"/>
        <v>0</v>
      </c>
      <c r="E38" s="6">
        <f t="shared" si="7"/>
        <v>0.06</v>
      </c>
      <c r="F38" s="34" t="b">
        <f t="shared" si="8"/>
        <v>0</v>
      </c>
      <c r="G38" s="8">
        <f t="shared" si="9"/>
        <v>1.14E+26</v>
      </c>
      <c r="H38" s="8" t="str">
        <f t="shared" ref="H38:J38" si="82">if(D38,$G38,"")</f>
        <v/>
      </c>
      <c r="I38" s="8">
        <f t="shared" si="82"/>
        <v>1.14E+26</v>
      </c>
      <c r="J38" s="8" t="str">
        <f t="shared" si="82"/>
        <v/>
      </c>
      <c r="K38" s="5"/>
      <c r="L38" s="5"/>
      <c r="M38" s="5"/>
      <c r="N38" s="36">
        <f>Map!K347</f>
        <v>83</v>
      </c>
      <c r="O38" s="36">
        <f>Map!L347</f>
        <v>50</v>
      </c>
      <c r="P38" s="36">
        <f>Map!M347</f>
        <v>67</v>
      </c>
      <c r="Q38" s="5" t="str">
        <f>Join("-",Map!B347,Map!C347,Map!D347,Map!E347,Map!F347)</f>
        <v>East Rim-0-3-1-c</v>
      </c>
      <c r="R38" s="6">
        <f t="shared" ref="R38:T38" si="83">IFERROR(VALUE(LEFT(N38,SEARCH(" ",N38,1)-1)),FALSE())</f>
        <v>83</v>
      </c>
      <c r="S38" s="6">
        <f t="shared" si="83"/>
        <v>50</v>
      </c>
      <c r="T38" s="6">
        <f t="shared" si="83"/>
        <v>67</v>
      </c>
      <c r="U38" s="5"/>
      <c r="V38" s="5"/>
      <c r="W38" s="5"/>
      <c r="X38" s="37" t="str">
        <f>Map!G347</f>
        <v>Gas Giant</v>
      </c>
      <c r="Y38" s="5"/>
      <c r="Z38" s="7" t="str">
        <f>Map!O347</f>
        <v>15 H</v>
      </c>
      <c r="AA38" s="6">
        <f t="shared" si="12"/>
        <v>15</v>
      </c>
      <c r="AB38" s="5" t="str">
        <f>IFERROR(__xludf.DUMMYFUNCTION("""COMPUTED_VALUE"""),"H")</f>
        <v>H</v>
      </c>
      <c r="AC38" s="6">
        <f t="shared" si="13"/>
        <v>15</v>
      </c>
      <c r="AD38" s="5"/>
    </row>
    <row r="39">
      <c r="A39" s="5" t="str">
        <f>Map!I353</f>
        <v>0.28 J</v>
      </c>
      <c r="B39" s="6">
        <f t="shared" si="5"/>
        <v>0.28</v>
      </c>
      <c r="C39" s="5" t="str">
        <f>IFERROR(__xludf.DUMMYFUNCTION("""COMPUTED_VALUE"""),"J")</f>
        <v>J</v>
      </c>
      <c r="D39" s="34" t="b">
        <f t="shared" si="6"/>
        <v>0</v>
      </c>
      <c r="E39" s="6">
        <f t="shared" si="7"/>
        <v>0.28</v>
      </c>
      <c r="F39" s="34" t="b">
        <f t="shared" si="8"/>
        <v>0</v>
      </c>
      <c r="G39" s="8">
        <f t="shared" si="9"/>
        <v>5.32E+26</v>
      </c>
      <c r="H39" s="8" t="str">
        <f t="shared" ref="H39:J39" si="84">if(D39,$G39,"")</f>
        <v/>
      </c>
      <c r="I39" s="8">
        <f t="shared" si="84"/>
        <v>5.32E+26</v>
      </c>
      <c r="J39" s="8" t="str">
        <f t="shared" si="84"/>
        <v/>
      </c>
      <c r="K39" s="5"/>
      <c r="L39" s="5"/>
      <c r="M39" s="5"/>
      <c r="N39" s="36">
        <f>Map!K353</f>
        <v>-186</v>
      </c>
      <c r="O39" s="36">
        <f>Map!L353</f>
        <v>-189</v>
      </c>
      <c r="P39" s="36">
        <f>Map!M353</f>
        <v>-188</v>
      </c>
      <c r="Q39" s="5" t="str">
        <f>Join("-",Map!B353,Map!C353,Map!D353,Map!E353,Map!F353)</f>
        <v>East Rim-0-3-1-d</v>
      </c>
      <c r="R39" s="6">
        <f t="shared" ref="R39:T39" si="85">IFERROR(VALUE(LEFT(N39,SEARCH(" ",N39,1)-1)),FALSE())</f>
        <v>-186</v>
      </c>
      <c r="S39" s="6">
        <f t="shared" si="85"/>
        <v>-189</v>
      </c>
      <c r="T39" s="6">
        <f t="shared" si="85"/>
        <v>-188</v>
      </c>
      <c r="U39" s="5"/>
      <c r="V39" s="5"/>
      <c r="W39" s="5"/>
      <c r="X39" s="37" t="str">
        <f>Map!G353</f>
        <v>Gas Giant</v>
      </c>
      <c r="Y39" s="5"/>
      <c r="Z39" s="7" t="str">
        <f>Map!O353</f>
        <v>13 H</v>
      </c>
      <c r="AA39" s="6">
        <f t="shared" si="12"/>
        <v>13</v>
      </c>
      <c r="AB39" s="5" t="str">
        <f>IFERROR(__xludf.DUMMYFUNCTION("""COMPUTED_VALUE"""),"H")</f>
        <v>H</v>
      </c>
      <c r="AC39" s="6">
        <f t="shared" si="13"/>
        <v>13</v>
      </c>
      <c r="AD39" s="5"/>
    </row>
    <row r="40">
      <c r="A40" s="5" t="str">
        <f>Map!I359</f>
        <v>2.17 J</v>
      </c>
      <c r="B40" s="6">
        <f t="shared" si="5"/>
        <v>2.17</v>
      </c>
      <c r="C40" s="5" t="str">
        <f>IFERROR(__xludf.DUMMYFUNCTION("""COMPUTED_VALUE"""),"J")</f>
        <v>J</v>
      </c>
      <c r="D40" s="34" t="b">
        <f t="shared" si="6"/>
        <v>0</v>
      </c>
      <c r="E40" s="6">
        <f t="shared" si="7"/>
        <v>2.17</v>
      </c>
      <c r="F40" s="34" t="b">
        <f t="shared" si="8"/>
        <v>0</v>
      </c>
      <c r="G40" s="8">
        <f t="shared" si="9"/>
        <v>4.123E+27</v>
      </c>
      <c r="H40" s="8" t="str">
        <f t="shared" ref="H40:J40" si="86">if(D40,$G40,"")</f>
        <v/>
      </c>
      <c r="I40" s="8">
        <f t="shared" si="86"/>
        <v>4.123E+27</v>
      </c>
      <c r="J40" s="8" t="str">
        <f t="shared" si="86"/>
        <v/>
      </c>
      <c r="K40" s="5"/>
      <c r="L40" s="5"/>
      <c r="M40" s="5"/>
      <c r="N40" s="36">
        <f>Map!K359</f>
        <v>-196</v>
      </c>
      <c r="O40" s="36">
        <f>Map!L359</f>
        <v>-204</v>
      </c>
      <c r="P40" s="36">
        <f>Map!M359</f>
        <v>-198</v>
      </c>
      <c r="Q40" s="5" t="str">
        <f>Join("-",Map!B359,Map!C359,Map!D359,Map!E359,Map!F359)</f>
        <v>East Rim-0-3-1-e</v>
      </c>
      <c r="R40" s="6">
        <f t="shared" ref="R40:T40" si="87">IFERROR(VALUE(LEFT(N40,SEARCH(" ",N40,1)-1)),FALSE())</f>
        <v>-196</v>
      </c>
      <c r="S40" s="6">
        <f t="shared" si="87"/>
        <v>-204</v>
      </c>
      <c r="T40" s="6">
        <f t="shared" si="87"/>
        <v>-198</v>
      </c>
      <c r="U40" s="5"/>
      <c r="V40" s="5"/>
      <c r="W40" s="5"/>
      <c r="X40" s="37" t="str">
        <f>Map!G359</f>
        <v>Gas Giant</v>
      </c>
      <c r="Y40" s="5"/>
      <c r="Z40" s="7" t="str">
        <f>Map!O359</f>
        <v>23 H</v>
      </c>
      <c r="AA40" s="6">
        <f t="shared" si="12"/>
        <v>23</v>
      </c>
      <c r="AB40" s="5" t="str">
        <f>IFERROR(__xludf.DUMMYFUNCTION("""COMPUTED_VALUE"""),"H")</f>
        <v>H</v>
      </c>
      <c r="AC40" s="6">
        <f t="shared" si="13"/>
        <v>23</v>
      </c>
      <c r="AD40" s="5"/>
    </row>
    <row r="41">
      <c r="A41" s="5" t="str">
        <f>Map!I373</f>
        <v>0.47 S</v>
      </c>
      <c r="B41" s="6">
        <f t="shared" si="5"/>
        <v>0.47</v>
      </c>
      <c r="C41" s="5" t="str">
        <f>IFERROR(__xludf.DUMMYFUNCTION("""COMPUTED_VALUE"""),"S")</f>
        <v>S</v>
      </c>
      <c r="D41" s="34">
        <f t="shared" si="6"/>
        <v>0.47</v>
      </c>
      <c r="E41" s="6" t="b">
        <f t="shared" si="7"/>
        <v>0</v>
      </c>
      <c r="F41" s="34" t="b">
        <f t="shared" si="8"/>
        <v>0</v>
      </c>
      <c r="G41" s="8">
        <f t="shared" si="9"/>
        <v>9.3483E+29</v>
      </c>
      <c r="H41" s="8">
        <f t="shared" ref="H41:J41" si="88">if(D41,$G41,"")</f>
        <v>9.3483E+29</v>
      </c>
      <c r="I41" s="8" t="str">
        <f t="shared" si="88"/>
        <v/>
      </c>
      <c r="J41" s="8" t="str">
        <f t="shared" si="88"/>
        <v/>
      </c>
      <c r="K41" s="5"/>
      <c r="L41" s="5"/>
      <c r="M41" s="5"/>
      <c r="N41" s="36" t="str">
        <f>Map!K373</f>
        <v/>
      </c>
      <c r="O41" s="36" t="str">
        <f>Map!L373</f>
        <v/>
      </c>
      <c r="P41" s="36" t="str">
        <f>Map!M373</f>
        <v/>
      </c>
      <c r="Q41" s="5" t="str">
        <f>Join("-",Map!B373,Map!C373,Map!D373,Map!E373,Map!F373)</f>
        <v>East Rim-0-3-1-S</v>
      </c>
      <c r="R41" s="6" t="b">
        <f t="shared" ref="R41:T41" si="89">IFERROR(VALUE(LEFT(N41,SEARCH(" ",N41,1)-1)),FALSE())</f>
        <v>0</v>
      </c>
      <c r="S41" s="6" t="b">
        <f t="shared" si="89"/>
        <v>0</v>
      </c>
      <c r="T41" s="6" t="b">
        <f t="shared" si="89"/>
        <v>0</v>
      </c>
      <c r="U41" s="5"/>
      <c r="V41" s="5"/>
      <c r="W41" s="5"/>
      <c r="X41" s="37" t="str">
        <f>Map!G373</f>
        <v>Star</v>
      </c>
      <c r="Y41" s="5"/>
      <c r="Z41" s="7" t="str">
        <f>Map!O373</f>
        <v/>
      </c>
      <c r="AA41" s="6" t="str">
        <f t="shared" si="12"/>
        <v/>
      </c>
      <c r="AB41" s="5"/>
      <c r="AC41" s="6" t="str">
        <f t="shared" si="13"/>
        <v/>
      </c>
      <c r="AD41" s="5"/>
    </row>
    <row r="42">
      <c r="A42" s="5" t="str">
        <f t="shared" ref="A42:A43" si="93">#REF!</f>
        <v>#REF!</v>
      </c>
      <c r="B42" s="6" t="str">
        <f t="shared" si="5"/>
        <v/>
      </c>
      <c r="C42" s="5"/>
      <c r="D42" s="34" t="b">
        <f t="shared" si="6"/>
        <v>0</v>
      </c>
      <c r="E42" s="6" t="b">
        <f t="shared" si="7"/>
        <v>0</v>
      </c>
      <c r="F42" s="34" t="b">
        <f t="shared" si="8"/>
        <v>0</v>
      </c>
      <c r="G42" s="8" t="str">
        <f t="shared" si="9"/>
        <v/>
      </c>
      <c r="H42" s="8" t="str">
        <f t="shared" ref="H42:J42" si="90">if(D42,$G42,"")</f>
        <v/>
      </c>
      <c r="I42" s="8" t="str">
        <f t="shared" si="90"/>
        <v/>
      </c>
      <c r="J42" s="8" t="str">
        <f t="shared" si="90"/>
        <v/>
      </c>
      <c r="K42" s="5"/>
      <c r="L42" s="5"/>
      <c r="M42" s="5"/>
      <c r="N42" s="5" t="str">
        <f t="shared" ref="N42:P42" si="91">#REF!</f>
        <v>#REF!</v>
      </c>
      <c r="O42" s="5" t="str">
        <f t="shared" si="91"/>
        <v>#REF!</v>
      </c>
      <c r="P42" s="5" t="str">
        <f t="shared" si="91"/>
        <v>#REF!</v>
      </c>
      <c r="Q42" s="5" t="str">
        <f t="shared" ref="Q42:Q43" si="96">Join("-",#REF!,#REF!,#REF!,#REF!,#REF!)</f>
        <v>#REF!</v>
      </c>
      <c r="R42" s="6" t="b">
        <f t="shared" ref="R42:T42" si="92">IFERROR(VALUE(LEFT(N42,SEARCH(" ",N42,1)-1)),FALSE())</f>
        <v>0</v>
      </c>
      <c r="S42" s="6" t="b">
        <f t="shared" si="92"/>
        <v>0</v>
      </c>
      <c r="T42" s="6" t="b">
        <f t="shared" si="92"/>
        <v>0</v>
      </c>
      <c r="U42" s="5"/>
      <c r="V42" s="5"/>
      <c r="W42" s="5"/>
      <c r="X42" s="37" t="str">
        <f t="shared" ref="X42:X43" si="98">#REF!</f>
        <v>#REF!</v>
      </c>
      <c r="Y42" s="5"/>
      <c r="Z42" s="5" t="str">
        <f t="shared" ref="Z42:Z43" si="99">#REF!</f>
        <v>#REF!</v>
      </c>
      <c r="AA42" s="6" t="str">
        <f t="shared" si="12"/>
        <v/>
      </c>
      <c r="AB42" s="5"/>
      <c r="AC42" s="6" t="str">
        <f t="shared" si="13"/>
        <v/>
      </c>
      <c r="AD42" s="5"/>
    </row>
    <row r="43">
      <c r="A43" s="5" t="str">
        <f t="shared" si="93"/>
        <v>#REF!</v>
      </c>
      <c r="B43" s="6" t="str">
        <f t="shared" si="5"/>
        <v/>
      </c>
      <c r="C43" s="5"/>
      <c r="D43" s="34" t="b">
        <f t="shared" si="6"/>
        <v>0</v>
      </c>
      <c r="E43" s="6" t="b">
        <f t="shared" si="7"/>
        <v>0</v>
      </c>
      <c r="F43" s="34" t="b">
        <f t="shared" si="8"/>
        <v>0</v>
      </c>
      <c r="G43" s="8" t="str">
        <f t="shared" si="9"/>
        <v/>
      </c>
      <c r="H43" s="8" t="str">
        <f t="shared" ref="H43:J43" si="94">if(D43,$G43,"")</f>
        <v/>
      </c>
      <c r="I43" s="8" t="str">
        <f t="shared" si="94"/>
        <v/>
      </c>
      <c r="J43" s="8" t="str">
        <f t="shared" si="94"/>
        <v/>
      </c>
      <c r="K43" s="5"/>
      <c r="L43" s="5"/>
      <c r="M43" s="5"/>
      <c r="N43" s="5" t="str">
        <f t="shared" ref="N43:P43" si="95">#REF!</f>
        <v>#REF!</v>
      </c>
      <c r="O43" s="5" t="str">
        <f t="shared" si="95"/>
        <v>#REF!</v>
      </c>
      <c r="P43" s="5" t="str">
        <f t="shared" si="95"/>
        <v>#REF!</v>
      </c>
      <c r="Q43" s="5" t="str">
        <f t="shared" si="96"/>
        <v>#REF!</v>
      </c>
      <c r="R43" s="6" t="b">
        <f t="shared" ref="R43:T43" si="97">IFERROR(VALUE(LEFT(N43,SEARCH(" ",N43,1)-1)),FALSE())</f>
        <v>0</v>
      </c>
      <c r="S43" s="6" t="b">
        <f t="shared" si="97"/>
        <v>0</v>
      </c>
      <c r="T43" s="6" t="b">
        <f t="shared" si="97"/>
        <v>0</v>
      </c>
      <c r="U43" s="5"/>
      <c r="V43" s="5"/>
      <c r="W43" s="5"/>
      <c r="X43" s="37" t="str">
        <f t="shared" si="98"/>
        <v>#REF!</v>
      </c>
      <c r="Y43" s="5"/>
      <c r="Z43" s="5" t="str">
        <f t="shared" si="99"/>
        <v>#REF!</v>
      </c>
      <c r="AA43" s="6" t="str">
        <f t="shared" si="12"/>
        <v/>
      </c>
      <c r="AB43" s="5"/>
      <c r="AC43" s="6" t="str">
        <f t="shared" si="13"/>
        <v/>
      </c>
      <c r="AD43" s="5"/>
    </row>
    <row r="44">
      <c r="A44" s="5" t="str">
        <f>Map!I374</f>
        <v>0.25 E</v>
      </c>
      <c r="B44" s="6">
        <f t="shared" si="5"/>
        <v>0.25</v>
      </c>
      <c r="C44" s="5" t="str">
        <f>IFERROR(__xludf.DUMMYFUNCTION("""COMPUTED_VALUE"""),"E")</f>
        <v>E</v>
      </c>
      <c r="D44" s="34" t="b">
        <f t="shared" si="6"/>
        <v>0</v>
      </c>
      <c r="E44" s="6" t="b">
        <f t="shared" si="7"/>
        <v>0</v>
      </c>
      <c r="F44" s="34">
        <f t="shared" si="8"/>
        <v>0.25</v>
      </c>
      <c r="G44" s="8">
        <f t="shared" si="9"/>
        <v>1.493E+24</v>
      </c>
      <c r="H44" s="8" t="str">
        <f t="shared" ref="H44:J44" si="100">if(D44,$G44,"")</f>
        <v/>
      </c>
      <c r="I44" s="8" t="str">
        <f t="shared" si="100"/>
        <v/>
      </c>
      <c r="J44" s="8">
        <f t="shared" si="100"/>
        <v>1.493E+24</v>
      </c>
      <c r="K44" s="5"/>
      <c r="L44" s="5"/>
      <c r="M44" s="5"/>
      <c r="N44" s="36">
        <f>Map!K374</f>
        <v>208</v>
      </c>
      <c r="O44" s="36">
        <f>Map!L374</f>
        <v>185</v>
      </c>
      <c r="P44" s="36">
        <f>Map!M374</f>
        <v>198</v>
      </c>
      <c r="Q44" s="5" t="str">
        <f>Join("-",Map!B374,Map!C374,Map!D374,Map!E374,Map!F374)</f>
        <v>East Rim-0-3-2-c</v>
      </c>
      <c r="R44" s="6">
        <f t="shared" ref="R44:T44" si="101">IFERROR(VALUE(LEFT(N44,SEARCH(" ",N44,1)-1)),FALSE())</f>
        <v>208</v>
      </c>
      <c r="S44" s="6">
        <f t="shared" si="101"/>
        <v>185</v>
      </c>
      <c r="T44" s="6">
        <f t="shared" si="101"/>
        <v>198</v>
      </c>
      <c r="U44" s="5"/>
      <c r="V44" s="5"/>
      <c r="W44" s="5"/>
      <c r="X44" s="37" t="str">
        <f>Map!G374</f>
        <v>Terrestrial</v>
      </c>
      <c r="Y44" s="5"/>
      <c r="Z44" s="7" t="str">
        <f>Map!O374</f>
        <v>18 H</v>
      </c>
      <c r="AA44" s="6">
        <f t="shared" si="12"/>
        <v>18</v>
      </c>
      <c r="AB44" s="5" t="str">
        <f>IFERROR(__xludf.DUMMYFUNCTION("""COMPUTED_VALUE"""),"H")</f>
        <v>H</v>
      </c>
      <c r="AC44" s="6">
        <f t="shared" si="13"/>
        <v>18</v>
      </c>
      <c r="AD44" s="5"/>
    </row>
    <row r="45">
      <c r="A45" s="5" t="str">
        <f t="shared" ref="A45:A46" si="105">#REF!</f>
        <v>#REF!</v>
      </c>
      <c r="B45" s="6" t="str">
        <f t="shared" si="5"/>
        <v/>
      </c>
      <c r="C45" s="5"/>
      <c r="D45" s="34" t="b">
        <f t="shared" si="6"/>
        <v>0</v>
      </c>
      <c r="E45" s="6" t="b">
        <f t="shared" si="7"/>
        <v>0</v>
      </c>
      <c r="F45" s="34" t="b">
        <f t="shared" si="8"/>
        <v>0</v>
      </c>
      <c r="G45" s="8" t="str">
        <f t="shared" si="9"/>
        <v/>
      </c>
      <c r="H45" s="8" t="str">
        <f t="shared" ref="H45:J45" si="102">if(D45,$G45,"")</f>
        <v/>
      </c>
      <c r="I45" s="8" t="str">
        <f t="shared" si="102"/>
        <v/>
      </c>
      <c r="J45" s="8" t="str">
        <f t="shared" si="102"/>
        <v/>
      </c>
      <c r="K45" s="5"/>
      <c r="L45" s="5"/>
      <c r="M45" s="5"/>
      <c r="N45" s="5" t="str">
        <f t="shared" ref="N45:P45" si="103">#REF!</f>
        <v>#REF!</v>
      </c>
      <c r="O45" s="5" t="str">
        <f t="shared" si="103"/>
        <v>#REF!</v>
      </c>
      <c r="P45" s="5" t="str">
        <f t="shared" si="103"/>
        <v>#REF!</v>
      </c>
      <c r="Q45" s="5" t="str">
        <f t="shared" ref="Q45:Q46" si="108">Join("-",#REF!,#REF!,#REF!,#REF!,#REF!)</f>
        <v>#REF!</v>
      </c>
      <c r="R45" s="6" t="b">
        <f t="shared" ref="R45:T45" si="104">IFERROR(VALUE(LEFT(N45,SEARCH(" ",N45,1)-1)),FALSE())</f>
        <v>0</v>
      </c>
      <c r="S45" s="6" t="b">
        <f t="shared" si="104"/>
        <v>0</v>
      </c>
      <c r="T45" s="6" t="b">
        <f t="shared" si="104"/>
        <v>0</v>
      </c>
      <c r="U45" s="5"/>
      <c r="V45" s="5"/>
      <c r="W45" s="5"/>
      <c r="X45" s="37" t="str">
        <f t="shared" ref="X45:X46" si="110">#REF!</f>
        <v>#REF!</v>
      </c>
      <c r="Y45" s="5"/>
      <c r="Z45" s="5" t="str">
        <f t="shared" ref="Z45:Z46" si="111">#REF!</f>
        <v>#REF!</v>
      </c>
      <c r="AA45" s="6" t="str">
        <f t="shared" si="12"/>
        <v/>
      </c>
      <c r="AB45" s="5"/>
      <c r="AC45" s="6" t="str">
        <f t="shared" si="13"/>
        <v/>
      </c>
      <c r="AD45" s="5"/>
    </row>
    <row r="46">
      <c r="A46" s="5" t="str">
        <f t="shared" si="105"/>
        <v>#REF!</v>
      </c>
      <c r="B46" s="6" t="str">
        <f t="shared" si="5"/>
        <v/>
      </c>
      <c r="C46" s="5"/>
      <c r="D46" s="34" t="b">
        <f t="shared" si="6"/>
        <v>0</v>
      </c>
      <c r="E46" s="6" t="b">
        <f t="shared" si="7"/>
        <v>0</v>
      </c>
      <c r="F46" s="34" t="b">
        <f t="shared" si="8"/>
        <v>0</v>
      </c>
      <c r="G46" s="8" t="str">
        <f t="shared" si="9"/>
        <v/>
      </c>
      <c r="H46" s="8" t="str">
        <f t="shared" ref="H46:J46" si="106">if(D46,$G46,"")</f>
        <v/>
      </c>
      <c r="I46" s="8" t="str">
        <f t="shared" si="106"/>
        <v/>
      </c>
      <c r="J46" s="8" t="str">
        <f t="shared" si="106"/>
        <v/>
      </c>
      <c r="K46" s="5"/>
      <c r="L46" s="5"/>
      <c r="M46" s="5"/>
      <c r="N46" s="5" t="str">
        <f t="shared" ref="N46:P46" si="107">#REF!</f>
        <v>#REF!</v>
      </c>
      <c r="O46" s="5" t="str">
        <f t="shared" si="107"/>
        <v>#REF!</v>
      </c>
      <c r="P46" s="5" t="str">
        <f t="shared" si="107"/>
        <v>#REF!</v>
      </c>
      <c r="Q46" s="5" t="str">
        <f t="shared" si="108"/>
        <v>#REF!</v>
      </c>
      <c r="R46" s="6" t="b">
        <f t="shared" ref="R46:T46" si="109">IFERROR(VALUE(LEFT(N46,SEARCH(" ",N46,1)-1)),FALSE())</f>
        <v>0</v>
      </c>
      <c r="S46" s="6" t="b">
        <f t="shared" si="109"/>
        <v>0</v>
      </c>
      <c r="T46" s="6" t="b">
        <f t="shared" si="109"/>
        <v>0</v>
      </c>
      <c r="U46" s="5"/>
      <c r="V46" s="5"/>
      <c r="W46" s="5"/>
      <c r="X46" s="37" t="str">
        <f t="shared" si="110"/>
        <v>#REF!</v>
      </c>
      <c r="Y46" s="5"/>
      <c r="Z46" s="5" t="str">
        <f t="shared" si="111"/>
        <v>#REF!</v>
      </c>
      <c r="AA46" s="6" t="str">
        <f t="shared" si="12"/>
        <v/>
      </c>
      <c r="AB46" s="5"/>
      <c r="AC46" s="6" t="str">
        <f t="shared" si="13"/>
        <v/>
      </c>
      <c r="AD46" s="5"/>
    </row>
    <row r="47">
      <c r="A47" s="5" t="str">
        <f>Map!I375</f>
        <v>1.83 J</v>
      </c>
      <c r="B47" s="6">
        <f t="shared" si="5"/>
        <v>1.83</v>
      </c>
      <c r="C47" s="5" t="str">
        <f>IFERROR(__xludf.DUMMYFUNCTION("""COMPUTED_VALUE"""),"J")</f>
        <v>J</v>
      </c>
      <c r="D47" s="34" t="b">
        <f t="shared" si="6"/>
        <v>0</v>
      </c>
      <c r="E47" s="6">
        <f t="shared" si="7"/>
        <v>1.83</v>
      </c>
      <c r="F47" s="34" t="b">
        <f t="shared" si="8"/>
        <v>0</v>
      </c>
      <c r="G47" s="8">
        <f t="shared" si="9"/>
        <v>3.477E+27</v>
      </c>
      <c r="H47" s="8" t="str">
        <f t="shared" ref="H47:J47" si="112">if(D47,$G47,"")</f>
        <v/>
      </c>
      <c r="I47" s="8">
        <f t="shared" si="112"/>
        <v>3.477E+27</v>
      </c>
      <c r="J47" s="8" t="str">
        <f t="shared" si="112"/>
        <v/>
      </c>
      <c r="K47" s="5"/>
      <c r="L47" s="5"/>
      <c r="M47" s="5"/>
      <c r="N47" s="36">
        <f>Map!K375</f>
        <v>-188</v>
      </c>
      <c r="O47" s="36">
        <f>Map!L375</f>
        <v>-199</v>
      </c>
      <c r="P47" s="36">
        <f>Map!M375</f>
        <v>-194</v>
      </c>
      <c r="Q47" s="5" t="str">
        <f>Join("-",Map!B375,Map!C375,Map!D375,Map!E375,Map!F375)</f>
        <v>East Rim-0-3-2-f</v>
      </c>
      <c r="R47" s="6">
        <f t="shared" ref="R47:T47" si="113">IFERROR(VALUE(LEFT(N47,SEARCH(" ",N47,1)-1)),FALSE())</f>
        <v>-188</v>
      </c>
      <c r="S47" s="6">
        <f t="shared" si="113"/>
        <v>-199</v>
      </c>
      <c r="T47" s="6">
        <f t="shared" si="113"/>
        <v>-194</v>
      </c>
      <c r="U47" s="5"/>
      <c r="V47" s="5"/>
      <c r="W47" s="5"/>
      <c r="X47" s="37" t="str">
        <f>Map!G375</f>
        <v>Gas Giant</v>
      </c>
      <c r="Y47" s="5"/>
      <c r="Z47" s="7" t="str">
        <f>Map!O375</f>
        <v>23 H</v>
      </c>
      <c r="AA47" s="6">
        <f t="shared" si="12"/>
        <v>23</v>
      </c>
      <c r="AB47" s="5" t="str">
        <f>IFERROR(__xludf.DUMMYFUNCTION("""COMPUTED_VALUE"""),"H")</f>
        <v>H</v>
      </c>
      <c r="AC47" s="6">
        <f t="shared" si="13"/>
        <v>23</v>
      </c>
      <c r="AD47" s="5"/>
    </row>
    <row r="48">
      <c r="A48" s="5" t="str">
        <f>Map!I376</f>
        <v>0.5 S</v>
      </c>
      <c r="B48" s="6">
        <f t="shared" si="5"/>
        <v>0.5</v>
      </c>
      <c r="C48" s="5" t="str">
        <f>IFERROR(__xludf.DUMMYFUNCTION("""COMPUTED_VALUE"""),"S")</f>
        <v>S</v>
      </c>
      <c r="D48" s="34">
        <f t="shared" si="6"/>
        <v>0.5</v>
      </c>
      <c r="E48" s="6" t="b">
        <f t="shared" si="7"/>
        <v>0</v>
      </c>
      <c r="F48" s="34" t="b">
        <f t="shared" si="8"/>
        <v>0</v>
      </c>
      <c r="G48" s="8">
        <f t="shared" si="9"/>
        <v>9.945E+29</v>
      </c>
      <c r="H48" s="8">
        <f t="shared" ref="H48:J48" si="114">if(D48,$G48,"")</f>
        <v>9.945E+29</v>
      </c>
      <c r="I48" s="8" t="str">
        <f t="shared" si="114"/>
        <v/>
      </c>
      <c r="J48" s="8" t="str">
        <f t="shared" si="114"/>
        <v/>
      </c>
      <c r="K48" s="5"/>
      <c r="L48" s="5"/>
      <c r="M48" s="5"/>
      <c r="N48" s="36" t="str">
        <f>Map!K376</f>
        <v/>
      </c>
      <c r="O48" s="36" t="str">
        <f>Map!L376</f>
        <v/>
      </c>
      <c r="P48" s="36" t="str">
        <f>Map!M376</f>
        <v/>
      </c>
      <c r="Q48" s="5" t="str">
        <f>Join("-",Map!B376,Map!C376,Map!D376,Map!E376,Map!F376)</f>
        <v>East Rim-0-3-2-S</v>
      </c>
      <c r="R48" s="6" t="b">
        <f t="shared" ref="R48:T48" si="115">IFERROR(VALUE(LEFT(N48,SEARCH(" ",N48,1)-1)),FALSE())</f>
        <v>0</v>
      </c>
      <c r="S48" s="6" t="b">
        <f t="shared" si="115"/>
        <v>0</v>
      </c>
      <c r="T48" s="6" t="b">
        <f t="shared" si="115"/>
        <v>0</v>
      </c>
      <c r="U48" s="5"/>
      <c r="V48" s="5"/>
      <c r="W48" s="5"/>
      <c r="X48" s="37" t="str">
        <f>Map!G376</f>
        <v>Star</v>
      </c>
      <c r="Y48" s="5"/>
      <c r="Z48" s="7" t="str">
        <f>Map!O376</f>
        <v/>
      </c>
      <c r="AA48" s="6" t="str">
        <f t="shared" si="12"/>
        <v/>
      </c>
      <c r="AB48" s="5"/>
      <c r="AC48" s="6" t="str">
        <f t="shared" si="13"/>
        <v/>
      </c>
      <c r="AD48" s="5"/>
    </row>
    <row r="49">
      <c r="A49" s="5" t="str">
        <f>Map!I386</f>
        <v>2.56 J</v>
      </c>
      <c r="B49" s="6">
        <f t="shared" si="5"/>
        <v>2.56</v>
      </c>
      <c r="C49" s="5" t="str">
        <f>IFERROR(__xludf.DUMMYFUNCTION("""COMPUTED_VALUE"""),"J")</f>
        <v>J</v>
      </c>
      <c r="D49" s="34" t="b">
        <f t="shared" si="6"/>
        <v>0</v>
      </c>
      <c r="E49" s="6">
        <f t="shared" si="7"/>
        <v>2.56</v>
      </c>
      <c r="F49" s="34" t="b">
        <f t="shared" si="8"/>
        <v>0</v>
      </c>
      <c r="G49" s="8">
        <f t="shared" si="9"/>
        <v>4.864E+27</v>
      </c>
      <c r="H49" s="8" t="str">
        <f t="shared" ref="H49:J49" si="116">if(D49,$G49,"")</f>
        <v/>
      </c>
      <c r="I49" s="8">
        <f t="shared" si="116"/>
        <v>4.864E+27</v>
      </c>
      <c r="J49" s="8" t="str">
        <f t="shared" si="116"/>
        <v/>
      </c>
      <c r="K49" s="5"/>
      <c r="L49" s="5"/>
      <c r="M49" s="5"/>
      <c r="N49" s="36">
        <f>Map!K386</f>
        <v>94</v>
      </c>
      <c r="O49" s="36">
        <f>Map!L386</f>
        <v>57</v>
      </c>
      <c r="P49" s="36">
        <f>Map!M386</f>
        <v>78</v>
      </c>
      <c r="Q49" s="5" t="str">
        <f>Join("-",Map!B386,Map!C386,Map!D386,Map!E386,Map!F386)</f>
        <v>East Rim-0-3-3-a</v>
      </c>
      <c r="R49" s="6">
        <f t="shared" ref="R49:T49" si="117">IFERROR(VALUE(LEFT(N49,SEARCH(" ",N49,1)-1)),FALSE())</f>
        <v>94</v>
      </c>
      <c r="S49" s="6">
        <f t="shared" si="117"/>
        <v>57</v>
      </c>
      <c r="T49" s="6">
        <f t="shared" si="117"/>
        <v>78</v>
      </c>
      <c r="U49" s="5"/>
      <c r="V49" s="5"/>
      <c r="W49" s="5"/>
      <c r="X49" s="37" t="str">
        <f>Map!G386</f>
        <v>Gas Giant</v>
      </c>
      <c r="Y49" s="5"/>
      <c r="Z49" s="7" t="str">
        <f>Map!O386</f>
        <v>14 H</v>
      </c>
      <c r="AA49" s="6">
        <f t="shared" si="12"/>
        <v>14</v>
      </c>
      <c r="AB49" s="5" t="str">
        <f>IFERROR(__xludf.DUMMYFUNCTION("""COMPUTED_VALUE"""),"H")</f>
        <v>H</v>
      </c>
      <c r="AC49" s="6">
        <f t="shared" si="13"/>
        <v>14</v>
      </c>
      <c r="AD49" s="5"/>
    </row>
    <row r="50">
      <c r="A50" s="5" t="str">
        <f>Map!I387</f>
        <v>0.89 E</v>
      </c>
      <c r="B50" s="6">
        <f t="shared" si="5"/>
        <v>0.89</v>
      </c>
      <c r="C50" s="5" t="str">
        <f>IFERROR(__xludf.DUMMYFUNCTION("""COMPUTED_VALUE"""),"E")</f>
        <v>E</v>
      </c>
      <c r="D50" s="34" t="b">
        <f t="shared" si="6"/>
        <v>0</v>
      </c>
      <c r="E50" s="6" t="b">
        <f t="shared" si="7"/>
        <v>0</v>
      </c>
      <c r="F50" s="34">
        <f t="shared" si="8"/>
        <v>0.89</v>
      </c>
      <c r="G50" s="8">
        <f t="shared" si="9"/>
        <v>5.31508E+24</v>
      </c>
      <c r="H50" s="8" t="str">
        <f t="shared" ref="H50:J50" si="118">if(D50,$G50,"")</f>
        <v/>
      </c>
      <c r="I50" s="8" t="str">
        <f t="shared" si="118"/>
        <v/>
      </c>
      <c r="J50" s="8">
        <f t="shared" si="118"/>
        <v>5.31508E+24</v>
      </c>
      <c r="K50" s="5"/>
      <c r="L50" s="5"/>
      <c r="M50" s="5"/>
      <c r="N50" s="36">
        <f>Map!K387</f>
        <v>-126</v>
      </c>
      <c r="O50" s="36">
        <f>Map!L387</f>
        <v>-161</v>
      </c>
      <c r="P50" s="36">
        <f>Map!M387</f>
        <v>-145</v>
      </c>
      <c r="Q50" s="5" t="str">
        <f>Join("-",Map!B387,Map!C387,Map!D387,Map!E387,Map!F387)</f>
        <v>East Rim-0-3-3-b</v>
      </c>
      <c r="R50" s="6">
        <f t="shared" ref="R50:T50" si="119">IFERROR(VALUE(LEFT(N50,SEARCH(" ",N50,1)-1)),FALSE())</f>
        <v>-126</v>
      </c>
      <c r="S50" s="6">
        <f t="shared" si="119"/>
        <v>-161</v>
      </c>
      <c r="T50" s="6">
        <f t="shared" si="119"/>
        <v>-145</v>
      </c>
      <c r="U50" s="5"/>
      <c r="V50" s="5"/>
      <c r="W50" s="5"/>
      <c r="X50" s="37" t="str">
        <f>Map!G387</f>
        <v>Terrestrial</v>
      </c>
      <c r="Y50" s="5"/>
      <c r="Z50" s="7" t="str">
        <f>Map!O387</f>
        <v>27 H</v>
      </c>
      <c r="AA50" s="6">
        <f t="shared" si="12"/>
        <v>27</v>
      </c>
      <c r="AB50" s="5" t="str">
        <f>IFERROR(__xludf.DUMMYFUNCTION("""COMPUTED_VALUE"""),"H")</f>
        <v>H</v>
      </c>
      <c r="AC50" s="6">
        <f t="shared" si="13"/>
        <v>27</v>
      </c>
      <c r="AD50" s="5"/>
    </row>
    <row r="51">
      <c r="A51" s="5" t="str">
        <f>Map!I398</f>
        <v>7.68 J</v>
      </c>
      <c r="B51" s="6">
        <f t="shared" si="5"/>
        <v>7.68</v>
      </c>
      <c r="C51" s="5" t="str">
        <f>IFERROR(__xludf.DUMMYFUNCTION("""COMPUTED_VALUE"""),"J")</f>
        <v>J</v>
      </c>
      <c r="D51" s="34" t="b">
        <f t="shared" si="6"/>
        <v>0</v>
      </c>
      <c r="E51" s="6">
        <f t="shared" si="7"/>
        <v>7.68</v>
      </c>
      <c r="F51" s="34" t="b">
        <f t="shared" si="8"/>
        <v>0</v>
      </c>
      <c r="G51" s="8">
        <f t="shared" si="9"/>
        <v>1.4592E+28</v>
      </c>
      <c r="H51" s="8" t="str">
        <f t="shared" ref="H51:J51" si="120">if(D51,$G51,"")</f>
        <v/>
      </c>
      <c r="I51" s="8">
        <f t="shared" si="120"/>
        <v>1.4592E+28</v>
      </c>
      <c r="J51" s="8" t="str">
        <f t="shared" si="120"/>
        <v/>
      </c>
      <c r="K51" s="5"/>
      <c r="L51" s="5"/>
      <c r="M51" s="5"/>
      <c r="N51" s="36">
        <f>Map!K398</f>
        <v>-157</v>
      </c>
      <c r="O51" s="36">
        <f>Map!L398</f>
        <v>-192</v>
      </c>
      <c r="P51" s="36">
        <f>Map!M398</f>
        <v>-174</v>
      </c>
      <c r="Q51" s="5" t="str">
        <f>Join("-",Map!B398,Map!C398,Map!D398,Map!E398,Map!F398)</f>
        <v>East Rim-0-3-3-c</v>
      </c>
      <c r="R51" s="6">
        <f t="shared" ref="R51:T51" si="121">IFERROR(VALUE(LEFT(N51,SEARCH(" ",N51,1)-1)),FALSE())</f>
        <v>-157</v>
      </c>
      <c r="S51" s="6">
        <f t="shared" si="121"/>
        <v>-192</v>
      </c>
      <c r="T51" s="6">
        <f t="shared" si="121"/>
        <v>-174</v>
      </c>
      <c r="U51" s="5"/>
      <c r="V51" s="5"/>
      <c r="W51" s="5"/>
      <c r="X51" s="37" t="str">
        <f>Map!G398</f>
        <v>Gas Giant</v>
      </c>
      <c r="Y51" s="5"/>
      <c r="Z51" s="7" t="str">
        <f>Map!O398</f>
        <v>20 H</v>
      </c>
      <c r="AA51" s="6">
        <f t="shared" si="12"/>
        <v>20</v>
      </c>
      <c r="AB51" s="5" t="str">
        <f>IFERROR(__xludf.DUMMYFUNCTION("""COMPUTED_VALUE"""),"H")</f>
        <v>H</v>
      </c>
      <c r="AC51" s="6">
        <f t="shared" si="13"/>
        <v>20</v>
      </c>
      <c r="AD51" s="5"/>
    </row>
    <row r="52">
      <c r="A52" s="5" t="str">
        <f>Map!I419</f>
        <v>1.25 J</v>
      </c>
      <c r="B52" s="6">
        <f t="shared" si="5"/>
        <v>1.25</v>
      </c>
      <c r="C52" s="5" t="str">
        <f>IFERROR(__xludf.DUMMYFUNCTION("""COMPUTED_VALUE"""),"J")</f>
        <v>J</v>
      </c>
      <c r="D52" s="34" t="b">
        <f t="shared" si="6"/>
        <v>0</v>
      </c>
      <c r="E52" s="6">
        <f t="shared" si="7"/>
        <v>1.25</v>
      </c>
      <c r="F52" s="34" t="b">
        <f t="shared" si="8"/>
        <v>0</v>
      </c>
      <c r="G52" s="8">
        <f t="shared" si="9"/>
        <v>2.375E+27</v>
      </c>
      <c r="H52" s="8" t="str">
        <f t="shared" ref="H52:J52" si="122">if(D52,$G52,"")</f>
        <v/>
      </c>
      <c r="I52" s="8">
        <f t="shared" si="122"/>
        <v>2.375E+27</v>
      </c>
      <c r="J52" s="8" t="str">
        <f t="shared" si="122"/>
        <v/>
      </c>
      <c r="K52" s="5"/>
      <c r="L52" s="5"/>
      <c r="M52" s="5"/>
      <c r="N52" s="36">
        <f>Map!K419</f>
        <v>-166</v>
      </c>
      <c r="O52" s="36">
        <f>Map!L419</f>
        <v>-219</v>
      </c>
      <c r="P52" s="36">
        <f>Map!M419</f>
        <v>-192</v>
      </c>
      <c r="Q52" s="5" t="str">
        <f>Join("-",Map!B419,Map!C419,Map!D419,Map!E419,Map!F419)</f>
        <v>East Rim-0-3-3-d</v>
      </c>
      <c r="R52" s="6">
        <f t="shared" ref="R52:T52" si="123">IFERROR(VALUE(LEFT(N52,SEARCH(" ",N52,1)-1)),FALSE())</f>
        <v>-166</v>
      </c>
      <c r="S52" s="6">
        <f t="shared" si="123"/>
        <v>-219</v>
      </c>
      <c r="T52" s="6">
        <f t="shared" si="123"/>
        <v>-192</v>
      </c>
      <c r="U52" s="5"/>
      <c r="V52" s="5"/>
      <c r="W52" s="5"/>
      <c r="X52" s="37" t="str">
        <f>Map!G419</f>
        <v>Gas Giant</v>
      </c>
      <c r="Y52" s="5"/>
      <c r="Z52" s="7" t="str">
        <f>Map!O419</f>
        <v>16 H</v>
      </c>
      <c r="AA52" s="6">
        <f t="shared" si="12"/>
        <v>16</v>
      </c>
      <c r="AB52" s="5" t="str">
        <f>IFERROR(__xludf.DUMMYFUNCTION("""COMPUTED_VALUE"""),"H")</f>
        <v>H</v>
      </c>
      <c r="AC52" s="6">
        <f t="shared" si="13"/>
        <v>16</v>
      </c>
      <c r="AD52" s="5"/>
    </row>
    <row r="53">
      <c r="A53" s="5" t="str">
        <f>Map!I420</f>
        <v/>
      </c>
      <c r="B53" s="6" t="str">
        <f t="shared" si="5"/>
        <v/>
      </c>
      <c r="C53" s="5"/>
      <c r="D53" s="34" t="b">
        <f t="shared" si="6"/>
        <v>0</v>
      </c>
      <c r="E53" s="6" t="b">
        <f t="shared" si="7"/>
        <v>0</v>
      </c>
      <c r="F53" s="34" t="b">
        <f t="shared" si="8"/>
        <v>0</v>
      </c>
      <c r="G53" s="8" t="str">
        <f t="shared" si="9"/>
        <v/>
      </c>
      <c r="H53" s="8" t="str">
        <f t="shared" ref="H53:J53" si="124">if(D53,$G53,"")</f>
        <v/>
      </c>
      <c r="I53" s="8" t="str">
        <f t="shared" si="124"/>
        <v/>
      </c>
      <c r="J53" s="8" t="str">
        <f t="shared" si="124"/>
        <v/>
      </c>
      <c r="K53" s="5"/>
      <c r="L53" s="5"/>
      <c r="M53" s="5"/>
      <c r="N53" s="36" t="str">
        <f>Map!K420</f>
        <v/>
      </c>
      <c r="O53" s="36" t="str">
        <f>Map!L420</f>
        <v/>
      </c>
      <c r="P53" s="36" t="str">
        <f>Map!M420</f>
        <v/>
      </c>
      <c r="Q53" s="5" t="str">
        <f>Join("-",Map!B420,Map!C420,Map!D420,Map!E420,Map!F420)</f>
        <v>East Rim-0-3-3-E03-S34 Primary Relay</v>
      </c>
      <c r="R53" s="6" t="b">
        <f t="shared" ref="R53:T53" si="125">IFERROR(VALUE(LEFT(N53,SEARCH(" ",N53,1)-1)),FALSE())</f>
        <v>0</v>
      </c>
      <c r="S53" s="6" t="b">
        <f t="shared" si="125"/>
        <v>0</v>
      </c>
      <c r="T53" s="6" t="b">
        <f t="shared" si="125"/>
        <v>0</v>
      </c>
      <c r="U53" s="5"/>
      <c r="V53" s="5"/>
      <c r="W53" s="5"/>
      <c r="X53" s="37" t="str">
        <f>Map!G420</f>
        <v>Prime Relay</v>
      </c>
      <c r="Y53" s="5"/>
      <c r="Z53" s="7" t="str">
        <f>Map!O420</f>
        <v/>
      </c>
      <c r="AA53" s="6" t="str">
        <f t="shared" si="12"/>
        <v/>
      </c>
      <c r="AB53" s="5"/>
      <c r="AC53" s="6" t="str">
        <f t="shared" si="13"/>
        <v/>
      </c>
      <c r="AD53" s="5"/>
    </row>
    <row r="54">
      <c r="A54" s="5" t="str">
        <f>Map!I421</f>
        <v>0.4 S</v>
      </c>
      <c r="B54" s="6">
        <f t="shared" si="5"/>
        <v>0.4</v>
      </c>
      <c r="C54" s="5" t="str">
        <f>IFERROR(__xludf.DUMMYFUNCTION("""COMPUTED_VALUE"""),"S")</f>
        <v>S</v>
      </c>
      <c r="D54" s="34">
        <f t="shared" si="6"/>
        <v>0.4</v>
      </c>
      <c r="E54" s="6" t="b">
        <f t="shared" si="7"/>
        <v>0</v>
      </c>
      <c r="F54" s="34" t="b">
        <f t="shared" si="8"/>
        <v>0</v>
      </c>
      <c r="G54" s="8">
        <f t="shared" si="9"/>
        <v>7.956E+29</v>
      </c>
      <c r="H54" s="8">
        <f t="shared" ref="H54:J54" si="126">if(D54,$G54,"")</f>
        <v>7.956E+29</v>
      </c>
      <c r="I54" s="8" t="str">
        <f t="shared" si="126"/>
        <v/>
      </c>
      <c r="J54" s="8" t="str">
        <f t="shared" si="126"/>
        <v/>
      </c>
      <c r="K54" s="5"/>
      <c r="L54" s="5"/>
      <c r="M54" s="5"/>
      <c r="N54" s="36" t="str">
        <f>Map!K421</f>
        <v/>
      </c>
      <c r="O54" s="36" t="str">
        <f>Map!L421</f>
        <v/>
      </c>
      <c r="P54" s="36" t="str">
        <f>Map!M421</f>
        <v/>
      </c>
      <c r="Q54" s="5" t="str">
        <f>Join("-",Map!B421,Map!C421,Map!D421,Map!E421,Map!F421)</f>
        <v>East Rim-0-3-3-S</v>
      </c>
      <c r="R54" s="6" t="b">
        <f t="shared" ref="R54:T54" si="127">IFERROR(VALUE(LEFT(N54,SEARCH(" ",N54,1)-1)),FALSE())</f>
        <v>0</v>
      </c>
      <c r="S54" s="6" t="b">
        <f t="shared" si="127"/>
        <v>0</v>
      </c>
      <c r="T54" s="6" t="b">
        <f t="shared" si="127"/>
        <v>0</v>
      </c>
      <c r="U54" s="5"/>
      <c r="V54" s="5"/>
      <c r="W54" s="5"/>
      <c r="X54" s="37" t="str">
        <f>Map!G421</f>
        <v>Star</v>
      </c>
      <c r="Y54" s="5"/>
      <c r="Z54" s="7" t="str">
        <f>Map!O421</f>
        <v/>
      </c>
      <c r="AA54" s="6" t="str">
        <f t="shared" si="12"/>
        <v/>
      </c>
      <c r="AB54" s="5"/>
      <c r="AC54" s="6" t="str">
        <f t="shared" si="13"/>
        <v/>
      </c>
      <c r="AD54" s="5"/>
    </row>
    <row r="55">
      <c r="A55" s="5" t="str">
        <f>Map!I422</f>
        <v>0.62 E</v>
      </c>
      <c r="B55" s="6">
        <f t="shared" si="5"/>
        <v>0.62</v>
      </c>
      <c r="C55" s="5" t="str">
        <f>IFERROR(__xludf.DUMMYFUNCTION("""COMPUTED_VALUE"""),"E")</f>
        <v>E</v>
      </c>
      <c r="D55" s="34" t="b">
        <f t="shared" si="6"/>
        <v>0</v>
      </c>
      <c r="E55" s="6" t="b">
        <f t="shared" si="7"/>
        <v>0</v>
      </c>
      <c r="F55" s="34">
        <f t="shared" si="8"/>
        <v>0.62</v>
      </c>
      <c r="G55" s="8">
        <f t="shared" si="9"/>
        <v>3.70264E+24</v>
      </c>
      <c r="H55" s="8" t="str">
        <f t="shared" ref="H55:J55" si="128">if(D55,$G55,"")</f>
        <v/>
      </c>
      <c r="I55" s="8" t="str">
        <f t="shared" si="128"/>
        <v/>
      </c>
      <c r="J55" s="8">
        <f t="shared" si="128"/>
        <v>3.70264E+24</v>
      </c>
      <c r="K55" s="5"/>
      <c r="L55" s="5"/>
      <c r="M55" s="5"/>
      <c r="N55" s="36">
        <f>Map!K422</f>
        <v>1341</v>
      </c>
      <c r="O55" s="36">
        <f>Map!L422</f>
        <v>1340</v>
      </c>
      <c r="P55" s="36">
        <f>Map!M422</f>
        <v>1340</v>
      </c>
      <c r="Q55" s="5" t="str">
        <f>Join("-",Map!B422,Map!C422,Map!D422,Map!E422,Map!F422)</f>
        <v>East Rim-0-3-4-a</v>
      </c>
      <c r="R55" s="6">
        <f t="shared" ref="R55:T55" si="129">IFERROR(VALUE(LEFT(N55,SEARCH(" ",N55,1)-1)),FALSE())</f>
        <v>1341</v>
      </c>
      <c r="S55" s="6">
        <f t="shared" si="129"/>
        <v>1340</v>
      </c>
      <c r="T55" s="6">
        <f t="shared" si="129"/>
        <v>1340</v>
      </c>
      <c r="U55" s="5"/>
      <c r="V55" s="5"/>
      <c r="W55" s="5"/>
      <c r="X55" s="37" t="str">
        <f>Map!G422</f>
        <v>Terrestrial</v>
      </c>
      <c r="Y55" s="5"/>
      <c r="Z55" s="7" t="str">
        <f>Map!O422</f>
        <v>27 H</v>
      </c>
      <c r="AA55" s="6">
        <f t="shared" si="12"/>
        <v>27</v>
      </c>
      <c r="AB55" s="5" t="str">
        <f>IFERROR(__xludf.DUMMYFUNCTION("""COMPUTED_VALUE"""),"H")</f>
        <v>H</v>
      </c>
      <c r="AC55" s="6">
        <f t="shared" si="13"/>
        <v>27</v>
      </c>
      <c r="AD55" s="5"/>
    </row>
    <row r="56">
      <c r="A56" s="5" t="str">
        <f>Map!I431</f>
        <v>7.4 J</v>
      </c>
      <c r="B56" s="6">
        <f t="shared" si="5"/>
        <v>7.4</v>
      </c>
      <c r="C56" s="5" t="str">
        <f>IFERROR(__xludf.DUMMYFUNCTION("""COMPUTED_VALUE"""),"J")</f>
        <v>J</v>
      </c>
      <c r="D56" s="34" t="b">
        <f t="shared" si="6"/>
        <v>0</v>
      </c>
      <c r="E56" s="6">
        <f t="shared" si="7"/>
        <v>7.4</v>
      </c>
      <c r="F56" s="34" t="b">
        <f t="shared" si="8"/>
        <v>0</v>
      </c>
      <c r="G56" s="8">
        <f t="shared" si="9"/>
        <v>1.406E+28</v>
      </c>
      <c r="H56" s="8" t="str">
        <f t="shared" ref="H56:J56" si="130">if(D56,$G56,"")</f>
        <v/>
      </c>
      <c r="I56" s="8">
        <f t="shared" si="130"/>
        <v>1.406E+28</v>
      </c>
      <c r="J56" s="8" t="str">
        <f t="shared" si="130"/>
        <v/>
      </c>
      <c r="K56" s="5"/>
      <c r="L56" s="5"/>
      <c r="M56" s="5"/>
      <c r="N56" s="36">
        <f>Map!K431</f>
        <v>195</v>
      </c>
      <c r="O56" s="36">
        <f>Map!L431</f>
        <v>140</v>
      </c>
      <c r="P56" s="36">
        <f>Map!M431</f>
        <v>167</v>
      </c>
      <c r="Q56" s="5" t="str">
        <f>Join("-",Map!B431,Map!C431,Map!D431,Map!E431,Map!F431)</f>
        <v>East Rim-0-3-4-b</v>
      </c>
      <c r="R56" s="6">
        <f t="shared" ref="R56:T56" si="131">IFERROR(VALUE(LEFT(N56,SEARCH(" ",N56,1)-1)),FALSE())</f>
        <v>195</v>
      </c>
      <c r="S56" s="6">
        <f t="shared" si="131"/>
        <v>140</v>
      </c>
      <c r="T56" s="6">
        <f t="shared" si="131"/>
        <v>167</v>
      </c>
      <c r="U56" s="5"/>
      <c r="V56" s="5"/>
      <c r="W56" s="5"/>
      <c r="X56" s="37" t="str">
        <f>Map!G431</f>
        <v>Gas Giant</v>
      </c>
      <c r="Y56" s="5"/>
      <c r="Z56" s="7" t="str">
        <f>Map!O431</f>
        <v>24 H</v>
      </c>
      <c r="AA56" s="6">
        <f t="shared" si="12"/>
        <v>24</v>
      </c>
      <c r="AB56" s="5" t="str">
        <f>IFERROR(__xludf.DUMMYFUNCTION("""COMPUTED_VALUE"""),"H")</f>
        <v>H</v>
      </c>
      <c r="AC56" s="6">
        <f t="shared" si="13"/>
        <v>24</v>
      </c>
      <c r="AD56" s="5"/>
    </row>
    <row r="57">
      <c r="A57" s="5" t="str">
        <f>Map!I437</f>
        <v>0.02 J</v>
      </c>
      <c r="B57" s="6">
        <f t="shared" si="5"/>
        <v>0.02</v>
      </c>
      <c r="C57" s="5" t="str">
        <f>IFERROR(__xludf.DUMMYFUNCTION("""COMPUTED_VALUE"""),"J")</f>
        <v>J</v>
      </c>
      <c r="D57" s="34" t="b">
        <f t="shared" si="6"/>
        <v>0</v>
      </c>
      <c r="E57" s="6">
        <f t="shared" si="7"/>
        <v>0.02</v>
      </c>
      <c r="F57" s="34" t="b">
        <f t="shared" si="8"/>
        <v>0</v>
      </c>
      <c r="G57" s="8">
        <f t="shared" si="9"/>
        <v>3.8E+25</v>
      </c>
      <c r="H57" s="8" t="str">
        <f t="shared" ref="H57:J57" si="132">if(D57,$G57,"")</f>
        <v/>
      </c>
      <c r="I57" s="8">
        <f t="shared" si="132"/>
        <v>3.8E+25</v>
      </c>
      <c r="J57" s="8" t="str">
        <f t="shared" si="132"/>
        <v/>
      </c>
      <c r="K57" s="5"/>
      <c r="L57" s="5"/>
      <c r="M57" s="5"/>
      <c r="N57" s="36">
        <f>Map!K437</f>
        <v>186</v>
      </c>
      <c r="O57" s="36">
        <f>Map!L437</f>
        <v>119</v>
      </c>
      <c r="P57" s="36">
        <f>Map!M437</f>
        <v>154</v>
      </c>
      <c r="Q57" s="5" t="str">
        <f>Join("-",Map!B437,Map!C437,Map!D437,Map!E437,Map!F437)</f>
        <v>East Rim-0-3-4-c</v>
      </c>
      <c r="R57" s="6">
        <f t="shared" ref="R57:T57" si="133">IFERROR(VALUE(LEFT(N57,SEARCH(" ",N57,1)-1)),FALSE())</f>
        <v>186</v>
      </c>
      <c r="S57" s="6">
        <f t="shared" si="133"/>
        <v>119</v>
      </c>
      <c r="T57" s="6">
        <f t="shared" si="133"/>
        <v>154</v>
      </c>
      <c r="U57" s="5"/>
      <c r="V57" s="5"/>
      <c r="W57" s="5"/>
      <c r="X57" s="37" t="str">
        <f>Map!G437</f>
        <v>Gas Giant</v>
      </c>
      <c r="Y57" s="5"/>
      <c r="Z57" s="7" t="str">
        <f>Map!O437</f>
        <v>8 H</v>
      </c>
      <c r="AA57" s="6">
        <f t="shared" si="12"/>
        <v>8</v>
      </c>
      <c r="AB57" s="5" t="str">
        <f>IFERROR(__xludf.DUMMYFUNCTION("""COMPUTED_VALUE"""),"H")</f>
        <v>H</v>
      </c>
      <c r="AC57" s="6">
        <f t="shared" si="13"/>
        <v>8</v>
      </c>
      <c r="AD57" s="5"/>
    </row>
    <row r="58">
      <c r="A58" s="5" t="str">
        <f>Map!I438</f>
        <v>0.7 E</v>
      </c>
      <c r="B58" s="6">
        <f t="shared" si="5"/>
        <v>0.7</v>
      </c>
      <c r="C58" s="5" t="str">
        <f>IFERROR(__xludf.DUMMYFUNCTION("""COMPUTED_VALUE"""),"E")</f>
        <v>E</v>
      </c>
      <c r="D58" s="34" t="b">
        <f t="shared" si="6"/>
        <v>0</v>
      </c>
      <c r="E58" s="6" t="b">
        <f t="shared" si="7"/>
        <v>0</v>
      </c>
      <c r="F58" s="34">
        <f t="shared" si="8"/>
        <v>0.7</v>
      </c>
      <c r="G58" s="8">
        <f t="shared" si="9"/>
        <v>4.1804E+24</v>
      </c>
      <c r="H58" s="8" t="str">
        <f t="shared" ref="H58:J58" si="134">if(D58,$G58,"")</f>
        <v/>
      </c>
      <c r="I58" s="8" t="str">
        <f t="shared" si="134"/>
        <v/>
      </c>
      <c r="J58" s="8">
        <f t="shared" si="134"/>
        <v>4.1804E+24</v>
      </c>
      <c r="K58" s="5"/>
      <c r="L58" s="5"/>
      <c r="M58" s="5"/>
      <c r="N58" s="36">
        <f>Map!K438</f>
        <v>80</v>
      </c>
      <c r="O58" s="36">
        <f>Map!L438</f>
        <v>-21</v>
      </c>
      <c r="P58" s="36">
        <f>Map!M438</f>
        <v>28</v>
      </c>
      <c r="Q58" s="5" t="str">
        <f>Join("-",Map!B438,Map!C438,Map!D438,Map!E438,Map!F438)</f>
        <v>East Rim-0-3-4-d</v>
      </c>
      <c r="R58" s="6">
        <f t="shared" ref="R58:T58" si="135">IFERROR(VALUE(LEFT(N58,SEARCH(" ",N58,1)-1)),FALSE())</f>
        <v>80</v>
      </c>
      <c r="S58" s="6">
        <f t="shared" si="135"/>
        <v>-21</v>
      </c>
      <c r="T58" s="6">
        <f t="shared" si="135"/>
        <v>28</v>
      </c>
      <c r="U58" s="5"/>
      <c r="V58" s="5"/>
      <c r="W58" s="5"/>
      <c r="X58" s="37" t="str">
        <f>Map!G438</f>
        <v>Terrestrial</v>
      </c>
      <c r="Y58" s="5"/>
      <c r="Z58" s="7" t="str">
        <f>Map!O438</f>
        <v>17 H</v>
      </c>
      <c r="AA58" s="6">
        <f t="shared" si="12"/>
        <v>17</v>
      </c>
      <c r="AB58" s="5" t="str">
        <f>IFERROR(__xludf.DUMMYFUNCTION("""COMPUTED_VALUE"""),"H")</f>
        <v>H</v>
      </c>
      <c r="AC58" s="6">
        <f t="shared" si="13"/>
        <v>17</v>
      </c>
      <c r="AD58" s="5"/>
    </row>
    <row r="59">
      <c r="A59" s="5" t="str">
        <f>Map!I439</f>
        <v>0.8 E</v>
      </c>
      <c r="B59" s="6">
        <f t="shared" si="5"/>
        <v>0.8</v>
      </c>
      <c r="C59" s="5" t="str">
        <f>IFERROR(__xludf.DUMMYFUNCTION("""COMPUTED_VALUE"""),"E")</f>
        <v>E</v>
      </c>
      <c r="D59" s="34" t="b">
        <f t="shared" si="6"/>
        <v>0</v>
      </c>
      <c r="E59" s="6" t="b">
        <f t="shared" si="7"/>
        <v>0</v>
      </c>
      <c r="F59" s="34">
        <f t="shared" si="8"/>
        <v>0.8</v>
      </c>
      <c r="G59" s="8">
        <f t="shared" si="9"/>
        <v>4.7776E+24</v>
      </c>
      <c r="H59" s="8" t="str">
        <f t="shared" ref="H59:J59" si="136">if(D59,$G59,"")</f>
        <v/>
      </c>
      <c r="I59" s="8" t="str">
        <f t="shared" si="136"/>
        <v/>
      </c>
      <c r="J59" s="8">
        <f t="shared" si="136"/>
        <v>4.7776E+24</v>
      </c>
      <c r="K59" s="5"/>
      <c r="L59" s="5"/>
      <c r="M59" s="5"/>
      <c r="N59" s="36">
        <f>Map!K439</f>
        <v>44</v>
      </c>
      <c r="O59" s="36">
        <f>Map!L439</f>
        <v>31</v>
      </c>
      <c r="P59" s="36">
        <f>Map!M439</f>
        <v>36</v>
      </c>
      <c r="Q59" s="5" t="str">
        <f>Join("-",Map!B439,Map!C439,Map!D439,Map!E439,Map!F439)</f>
        <v>East Rim-0-3-4-e</v>
      </c>
      <c r="R59" s="6">
        <f t="shared" ref="R59:T59" si="137">IFERROR(VALUE(LEFT(N59,SEARCH(" ",N59,1)-1)),FALSE())</f>
        <v>44</v>
      </c>
      <c r="S59" s="6">
        <f t="shared" si="137"/>
        <v>31</v>
      </c>
      <c r="T59" s="6">
        <f t="shared" si="137"/>
        <v>36</v>
      </c>
      <c r="U59" s="5"/>
      <c r="V59" s="5"/>
      <c r="W59" s="5"/>
      <c r="X59" s="37" t="str">
        <f>Map!G439</f>
        <v>Habitable</v>
      </c>
      <c r="Y59" s="5"/>
      <c r="Z59" s="7" t="str">
        <f>Map!O439</f>
        <v>34 H</v>
      </c>
      <c r="AA59" s="6">
        <f t="shared" si="12"/>
        <v>34</v>
      </c>
      <c r="AB59" s="5" t="str">
        <f>IFERROR(__xludf.DUMMYFUNCTION("""COMPUTED_VALUE"""),"H")</f>
        <v>H</v>
      </c>
      <c r="AC59" s="6">
        <f t="shared" si="13"/>
        <v>34</v>
      </c>
      <c r="AD59" s="5"/>
    </row>
    <row r="60">
      <c r="A60" s="5" t="str">
        <f>Map!I443</f>
        <v>0.1 J</v>
      </c>
      <c r="B60" s="6">
        <f t="shared" si="5"/>
        <v>0.1</v>
      </c>
      <c r="C60" s="5" t="str">
        <f>IFERROR(__xludf.DUMMYFUNCTION("""COMPUTED_VALUE"""),"J")</f>
        <v>J</v>
      </c>
      <c r="D60" s="34" t="b">
        <f t="shared" si="6"/>
        <v>0</v>
      </c>
      <c r="E60" s="6">
        <f t="shared" si="7"/>
        <v>0.1</v>
      </c>
      <c r="F60" s="34" t="b">
        <f t="shared" si="8"/>
        <v>0</v>
      </c>
      <c r="G60" s="8">
        <f t="shared" si="9"/>
        <v>1.9E+26</v>
      </c>
      <c r="H60" s="8" t="str">
        <f t="shared" ref="H60:J60" si="138">if(D60,$G60,"")</f>
        <v/>
      </c>
      <c r="I60" s="8">
        <f t="shared" si="138"/>
        <v>1.9E+26</v>
      </c>
      <c r="J60" s="8" t="str">
        <f t="shared" si="138"/>
        <v/>
      </c>
      <c r="K60" s="5"/>
      <c r="L60" s="5"/>
      <c r="M60" s="5"/>
      <c r="N60" s="36">
        <f>Map!K443</f>
        <v>-76</v>
      </c>
      <c r="O60" s="36">
        <f>Map!L443</f>
        <v>-99</v>
      </c>
      <c r="P60" s="36">
        <f>Map!M443</f>
        <v>-89</v>
      </c>
      <c r="Q60" s="5" t="str">
        <f>Join("-",Map!B443,Map!C443,Map!D443,Map!E443,Map!F443)</f>
        <v>East Rim-0-3-4-f</v>
      </c>
      <c r="R60" s="6">
        <f t="shared" ref="R60:T60" si="139">IFERROR(VALUE(LEFT(N60,SEARCH(" ",N60,1)-1)),FALSE())</f>
        <v>-76</v>
      </c>
      <c r="S60" s="6">
        <f t="shared" si="139"/>
        <v>-99</v>
      </c>
      <c r="T60" s="6">
        <f t="shared" si="139"/>
        <v>-89</v>
      </c>
      <c r="U60" s="5"/>
      <c r="V60" s="5"/>
      <c r="W60" s="5"/>
      <c r="X60" s="37" t="str">
        <f>Map!G443</f>
        <v>Gas Giant</v>
      </c>
      <c r="Y60" s="5"/>
      <c r="Z60" s="7" t="str">
        <f>Map!O443</f>
        <v>21 H</v>
      </c>
      <c r="AA60" s="6">
        <f t="shared" si="12"/>
        <v>21</v>
      </c>
      <c r="AB60" s="5" t="str">
        <f>IFERROR(__xludf.DUMMYFUNCTION("""COMPUTED_VALUE"""),"H")</f>
        <v>H</v>
      </c>
      <c r="AC60" s="6">
        <f t="shared" si="13"/>
        <v>21</v>
      </c>
      <c r="AD60" s="5"/>
    </row>
    <row r="61">
      <c r="A61" s="5" t="str">
        <f>Map!I454</f>
        <v>0.05 J</v>
      </c>
      <c r="B61" s="6">
        <f t="shared" si="5"/>
        <v>0.05</v>
      </c>
      <c r="C61" s="5" t="str">
        <f>IFERROR(__xludf.DUMMYFUNCTION("""COMPUTED_VALUE"""),"J")</f>
        <v>J</v>
      </c>
      <c r="D61" s="34" t="b">
        <f t="shared" si="6"/>
        <v>0</v>
      </c>
      <c r="E61" s="6">
        <f t="shared" si="7"/>
        <v>0.05</v>
      </c>
      <c r="F61" s="34" t="b">
        <f t="shared" si="8"/>
        <v>0</v>
      </c>
      <c r="G61" s="8">
        <f t="shared" si="9"/>
        <v>9.5E+25</v>
      </c>
      <c r="H61" s="8" t="str">
        <f t="shared" ref="H61:J61" si="140">if(D61,$G61,"")</f>
        <v/>
      </c>
      <c r="I61" s="8">
        <f t="shared" si="140"/>
        <v>9.5E+25</v>
      </c>
      <c r="J61" s="8" t="str">
        <f t="shared" si="140"/>
        <v/>
      </c>
      <c r="K61" s="5"/>
      <c r="L61" s="5"/>
      <c r="M61" s="5"/>
      <c r="N61" s="36">
        <f>Map!K454</f>
        <v>-208</v>
      </c>
      <c r="O61" s="36">
        <f>Map!L454</f>
        <v>-280</v>
      </c>
      <c r="P61" s="36">
        <f>Map!M454</f>
        <v>-244</v>
      </c>
      <c r="Q61" s="5" t="str">
        <f>Join("-",Map!B454,Map!C454,Map!D454,Map!E454,Map!F454)</f>
        <v>East Rim-0-3-4-g</v>
      </c>
      <c r="R61" s="6">
        <f t="shared" ref="R61:T61" si="141">IFERROR(VALUE(LEFT(N61,SEARCH(" ",N61,1)-1)),FALSE())</f>
        <v>-208</v>
      </c>
      <c r="S61" s="6">
        <f t="shared" si="141"/>
        <v>-280</v>
      </c>
      <c r="T61" s="6">
        <f t="shared" si="141"/>
        <v>-244</v>
      </c>
      <c r="U61" s="5"/>
      <c r="V61" s="5"/>
      <c r="W61" s="5"/>
      <c r="X61" s="37" t="str">
        <f>Map!G454</f>
        <v>Gas Giant</v>
      </c>
      <c r="Y61" s="5"/>
      <c r="Z61" s="7" t="str">
        <f>Map!O454</f>
        <v>12 H</v>
      </c>
      <c r="AA61" s="6">
        <f t="shared" si="12"/>
        <v>12</v>
      </c>
      <c r="AB61" s="5" t="str">
        <f>IFERROR(__xludf.DUMMYFUNCTION("""COMPUTED_VALUE"""),"H")</f>
        <v>H</v>
      </c>
      <c r="AC61" s="6">
        <f t="shared" si="13"/>
        <v>12</v>
      </c>
      <c r="AD61" s="5"/>
    </row>
    <row r="62">
      <c r="A62" s="5" t="str">
        <f>Map!I455</f>
        <v>0.63 E</v>
      </c>
      <c r="B62" s="6">
        <f t="shared" si="5"/>
        <v>0.63</v>
      </c>
      <c r="C62" s="5" t="str">
        <f>IFERROR(__xludf.DUMMYFUNCTION("""COMPUTED_VALUE"""),"E")</f>
        <v>E</v>
      </c>
      <c r="D62" s="34" t="b">
        <f t="shared" si="6"/>
        <v>0</v>
      </c>
      <c r="E62" s="6" t="b">
        <f t="shared" si="7"/>
        <v>0</v>
      </c>
      <c r="F62" s="34">
        <f t="shared" si="8"/>
        <v>0.63</v>
      </c>
      <c r="G62" s="8">
        <f t="shared" si="9"/>
        <v>3.76236E+24</v>
      </c>
      <c r="H62" s="8" t="str">
        <f t="shared" ref="H62:J62" si="142">if(D62,$G62,"")</f>
        <v/>
      </c>
      <c r="I62" s="8" t="str">
        <f t="shared" si="142"/>
        <v/>
      </c>
      <c r="J62" s="8">
        <f t="shared" si="142"/>
        <v>3.76236E+24</v>
      </c>
      <c r="K62" s="5"/>
      <c r="L62" s="5"/>
      <c r="M62" s="5"/>
      <c r="N62" s="36">
        <f>Map!K455</f>
        <v>-156</v>
      </c>
      <c r="O62" s="36">
        <f>Map!L455</f>
        <v>-181</v>
      </c>
      <c r="P62" s="36">
        <f>Map!M455</f>
        <v>-170</v>
      </c>
      <c r="Q62" s="5" t="str">
        <f>Join("-",Map!B455,Map!C455,Map!D455,Map!E455,Map!F455)</f>
        <v>East Rim-0-3-4-h</v>
      </c>
      <c r="R62" s="6">
        <f t="shared" ref="R62:T62" si="143">IFERROR(VALUE(LEFT(N62,SEARCH(" ",N62,1)-1)),FALSE())</f>
        <v>-156</v>
      </c>
      <c r="S62" s="6">
        <f t="shared" si="143"/>
        <v>-181</v>
      </c>
      <c r="T62" s="6">
        <f t="shared" si="143"/>
        <v>-170</v>
      </c>
      <c r="U62" s="5"/>
      <c r="V62" s="5"/>
      <c r="W62" s="5"/>
      <c r="X62" s="37" t="str">
        <f>Map!G455</f>
        <v>Terrestrial</v>
      </c>
      <c r="Y62" s="5"/>
      <c r="Z62" s="7" t="str">
        <f>Map!O455</f>
        <v>10 H</v>
      </c>
      <c r="AA62" s="6">
        <f t="shared" si="12"/>
        <v>10</v>
      </c>
      <c r="AB62" s="5" t="str">
        <f>IFERROR(__xludf.DUMMYFUNCTION("""COMPUTED_VALUE"""),"H")</f>
        <v>H</v>
      </c>
      <c r="AC62" s="6">
        <f t="shared" si="13"/>
        <v>10</v>
      </c>
      <c r="AD62" s="5"/>
    </row>
    <row r="63">
      <c r="A63" s="5" t="str">
        <f>Map!I456</f>
        <v>0.86 S</v>
      </c>
      <c r="B63" s="6">
        <f t="shared" si="5"/>
        <v>0.86</v>
      </c>
      <c r="C63" s="5" t="str">
        <f>IFERROR(__xludf.DUMMYFUNCTION("""COMPUTED_VALUE"""),"S")</f>
        <v>S</v>
      </c>
      <c r="D63" s="34">
        <f t="shared" si="6"/>
        <v>0.86</v>
      </c>
      <c r="E63" s="6" t="b">
        <f t="shared" si="7"/>
        <v>0</v>
      </c>
      <c r="F63" s="34" t="b">
        <f t="shared" si="8"/>
        <v>0</v>
      </c>
      <c r="G63" s="8">
        <f t="shared" si="9"/>
        <v>1.71054E+30</v>
      </c>
      <c r="H63" s="8">
        <f t="shared" ref="H63:J63" si="144">if(D63,$G63,"")</f>
        <v>1.71054E+30</v>
      </c>
      <c r="I63" s="8" t="str">
        <f t="shared" si="144"/>
        <v/>
      </c>
      <c r="J63" s="8" t="str">
        <f t="shared" si="144"/>
        <v/>
      </c>
      <c r="K63" s="5"/>
      <c r="L63" s="5"/>
      <c r="M63" s="5"/>
      <c r="N63" s="36" t="str">
        <f>Map!K456</f>
        <v/>
      </c>
      <c r="O63" s="36" t="str">
        <f>Map!L456</f>
        <v/>
      </c>
      <c r="P63" s="36" t="str">
        <f>Map!M456</f>
        <v/>
      </c>
      <c r="Q63" s="5" t="str">
        <f>Join("-",Map!B456,Map!C456,Map!D456,Map!E456,Map!F456)</f>
        <v>East Rim-0-3-4-S</v>
      </c>
      <c r="R63" s="6" t="b">
        <f t="shared" ref="R63:T63" si="145">IFERROR(VALUE(LEFT(N63,SEARCH(" ",N63,1)-1)),FALSE())</f>
        <v>0</v>
      </c>
      <c r="S63" s="6" t="b">
        <f t="shared" si="145"/>
        <v>0</v>
      </c>
      <c r="T63" s="6" t="b">
        <f t="shared" si="145"/>
        <v>0</v>
      </c>
      <c r="U63" s="5"/>
      <c r="V63" s="5"/>
      <c r="W63" s="5"/>
      <c r="X63" s="37" t="str">
        <f>Map!G456</f>
        <v>Star</v>
      </c>
      <c r="Y63" s="5"/>
      <c r="Z63" s="7" t="str">
        <f>Map!O456</f>
        <v/>
      </c>
      <c r="AA63" s="6" t="str">
        <f t="shared" si="12"/>
        <v/>
      </c>
      <c r="AB63" s="5"/>
      <c r="AC63" s="6" t="str">
        <f t="shared" si="13"/>
        <v/>
      </c>
      <c r="AD63" s="5"/>
    </row>
    <row r="64">
      <c r="A64" s="5" t="str">
        <f>Map!I457</f>
        <v>1.69 E</v>
      </c>
      <c r="B64" s="6">
        <f t="shared" si="5"/>
        <v>1.69</v>
      </c>
      <c r="C64" s="5" t="str">
        <f>IFERROR(__xludf.DUMMYFUNCTION("""COMPUTED_VALUE"""),"E")</f>
        <v>E</v>
      </c>
      <c r="D64" s="34" t="b">
        <f t="shared" si="6"/>
        <v>0</v>
      </c>
      <c r="E64" s="6" t="b">
        <f t="shared" si="7"/>
        <v>0</v>
      </c>
      <c r="F64" s="34">
        <f t="shared" si="8"/>
        <v>1.69</v>
      </c>
      <c r="G64" s="8">
        <f t="shared" si="9"/>
        <v>1.00927E+25</v>
      </c>
      <c r="H64" s="8" t="str">
        <f t="shared" ref="H64:J64" si="146">if(D64,$G64,"")</f>
        <v/>
      </c>
      <c r="I64" s="8" t="str">
        <f t="shared" si="146"/>
        <v/>
      </c>
      <c r="J64" s="8">
        <f t="shared" si="146"/>
        <v>1.00927E+25</v>
      </c>
      <c r="K64" s="5"/>
      <c r="L64" s="5"/>
      <c r="M64" s="5"/>
      <c r="N64" s="36">
        <f>Map!K457</f>
        <v>850</v>
      </c>
      <c r="O64" s="36">
        <f>Map!L457</f>
        <v>2</v>
      </c>
      <c r="P64" s="36">
        <f>Map!M457</f>
        <v>428</v>
      </c>
      <c r="Q64" s="5" t="str">
        <f>Join("-",Map!B457,Map!C457,Map!D457,Map!E457,Map!F457)</f>
        <v>East Rim-0-4-0-a</v>
      </c>
      <c r="R64" s="6">
        <f t="shared" ref="R64:T64" si="147">IFERROR(VALUE(LEFT(N64,SEARCH(" ",N64,1)-1)),FALSE())</f>
        <v>850</v>
      </c>
      <c r="S64" s="6">
        <f t="shared" si="147"/>
        <v>2</v>
      </c>
      <c r="T64" s="6">
        <f t="shared" si="147"/>
        <v>428</v>
      </c>
      <c r="U64" s="5"/>
      <c r="V64" s="5"/>
      <c r="W64" s="5"/>
      <c r="X64" s="37" t="str">
        <f>Map!G457</f>
        <v>Terrestrial</v>
      </c>
      <c r="Y64" s="5"/>
      <c r="Z64" s="7" t="str">
        <f>Map!O457</f>
        <v>14 H</v>
      </c>
      <c r="AA64" s="6">
        <f t="shared" si="12"/>
        <v>14</v>
      </c>
      <c r="AB64" s="5" t="str">
        <f>IFERROR(__xludf.DUMMYFUNCTION("""COMPUTED_VALUE"""),"H")</f>
        <v>H</v>
      </c>
      <c r="AC64" s="6">
        <f t="shared" si="13"/>
        <v>14</v>
      </c>
      <c r="AD64" s="5"/>
    </row>
    <row r="65">
      <c r="A65" s="5" t="str">
        <f>Map!I458</f>
        <v>0.41 E</v>
      </c>
      <c r="B65" s="6">
        <f t="shared" si="5"/>
        <v>0.41</v>
      </c>
      <c r="C65" s="5" t="str">
        <f>IFERROR(__xludf.DUMMYFUNCTION("""COMPUTED_VALUE"""),"E")</f>
        <v>E</v>
      </c>
      <c r="D65" s="34" t="b">
        <f t="shared" si="6"/>
        <v>0</v>
      </c>
      <c r="E65" s="6" t="b">
        <f t="shared" si="7"/>
        <v>0</v>
      </c>
      <c r="F65" s="34">
        <f t="shared" si="8"/>
        <v>0.41</v>
      </c>
      <c r="G65" s="8">
        <f t="shared" si="9"/>
        <v>2.44852E+24</v>
      </c>
      <c r="H65" s="8" t="str">
        <f t="shared" ref="H65:J65" si="148">if(D65,$G65,"")</f>
        <v/>
      </c>
      <c r="I65" s="8" t="str">
        <f t="shared" si="148"/>
        <v/>
      </c>
      <c r="J65" s="8">
        <f t="shared" si="148"/>
        <v>2.44852E+24</v>
      </c>
      <c r="K65" s="5"/>
      <c r="L65" s="5"/>
      <c r="M65" s="5"/>
      <c r="N65" s="36">
        <f>Map!K458</f>
        <v>-87</v>
      </c>
      <c r="O65" s="36">
        <f>Map!L458</f>
        <v>-91</v>
      </c>
      <c r="P65" s="36">
        <f>Map!M458</f>
        <v>-89</v>
      </c>
      <c r="Q65" s="5" t="str">
        <f>Join("-",Map!B458,Map!C458,Map!D458,Map!E458,Map!F458)</f>
        <v>East Rim-0-4-0-b</v>
      </c>
      <c r="R65" s="6">
        <f t="shared" ref="R65:T65" si="149">IFERROR(VALUE(LEFT(N65,SEARCH(" ",N65,1)-1)),FALSE())</f>
        <v>-87</v>
      </c>
      <c r="S65" s="6">
        <f t="shared" si="149"/>
        <v>-91</v>
      </c>
      <c r="T65" s="6">
        <f t="shared" si="149"/>
        <v>-89</v>
      </c>
      <c r="U65" s="5"/>
      <c r="V65" s="5"/>
      <c r="W65" s="5"/>
      <c r="X65" s="37" t="str">
        <f>Map!G458</f>
        <v>Terrestrial</v>
      </c>
      <c r="Y65" s="5"/>
      <c r="Z65" s="7" t="str">
        <f>Map!O458</f>
        <v>27 H</v>
      </c>
      <c r="AA65" s="6">
        <f t="shared" si="12"/>
        <v>27</v>
      </c>
      <c r="AB65" s="5" t="str">
        <f>IFERROR(__xludf.DUMMYFUNCTION("""COMPUTED_VALUE"""),"H")</f>
        <v>H</v>
      </c>
      <c r="AC65" s="6">
        <f t="shared" si="13"/>
        <v>27</v>
      </c>
      <c r="AD65" s="5"/>
    </row>
    <row r="66">
      <c r="A66" s="5" t="str">
        <f>Map!I459</f>
        <v/>
      </c>
      <c r="B66" s="6" t="str">
        <f t="shared" si="5"/>
        <v/>
      </c>
      <c r="C66" s="5"/>
      <c r="D66" s="34" t="b">
        <f t="shared" si="6"/>
        <v>0</v>
      </c>
      <c r="E66" s="6" t="b">
        <f t="shared" si="7"/>
        <v>0</v>
      </c>
      <c r="F66" s="34" t="b">
        <f t="shared" si="8"/>
        <v>0</v>
      </c>
      <c r="G66" s="8" t="str">
        <f t="shared" si="9"/>
        <v/>
      </c>
      <c r="H66" s="8" t="str">
        <f t="shared" ref="H66:J66" si="150">if(D66,$G66,"")</f>
        <v/>
      </c>
      <c r="I66" s="8" t="str">
        <f t="shared" si="150"/>
        <v/>
      </c>
      <c r="J66" s="8" t="str">
        <f t="shared" si="150"/>
        <v/>
      </c>
      <c r="K66" s="5"/>
      <c r="L66" s="5"/>
      <c r="M66" s="5"/>
      <c r="N66" s="36" t="str">
        <f>Map!K459</f>
        <v/>
      </c>
      <c r="O66" s="36" t="str">
        <f>Map!L459</f>
        <v/>
      </c>
      <c r="P66" s="36" t="str">
        <f>Map!M459</f>
        <v/>
      </c>
      <c r="Q66" s="5" t="str">
        <f>Join("-",Map!B459,Map!C459,Map!D459,Map!E459,Map!F459)</f>
        <v>East Rim-0-4-0-E04 Secondary Relay</v>
      </c>
      <c r="R66" s="6" t="b">
        <f t="shared" ref="R66:T66" si="151">IFERROR(VALUE(LEFT(N66,SEARCH(" ",N66,1)-1)),FALSE())</f>
        <v>0</v>
      </c>
      <c r="S66" s="6" t="b">
        <f t="shared" si="151"/>
        <v>0</v>
      </c>
      <c r="T66" s="6" t="b">
        <f t="shared" si="151"/>
        <v>0</v>
      </c>
      <c r="U66" s="5"/>
      <c r="V66" s="5"/>
      <c r="W66" s="5"/>
      <c r="X66" s="37" t="str">
        <f>Map!G459</f>
        <v>Secondary Relay</v>
      </c>
      <c r="Y66" s="5"/>
      <c r="Z66" s="7" t="str">
        <f>Map!O459</f>
        <v/>
      </c>
      <c r="AA66" s="6" t="str">
        <f t="shared" si="12"/>
        <v/>
      </c>
      <c r="AB66" s="5"/>
      <c r="AC66" s="6" t="str">
        <f t="shared" si="13"/>
        <v/>
      </c>
      <c r="AD66" s="5"/>
    </row>
    <row r="67">
      <c r="A67" s="5" t="str">
        <f>Map!I460</f>
        <v>0.96 S</v>
      </c>
      <c r="B67" s="6">
        <f t="shared" si="5"/>
        <v>0.96</v>
      </c>
      <c r="C67" s="5" t="str">
        <f>IFERROR(__xludf.DUMMYFUNCTION("""COMPUTED_VALUE"""),"S")</f>
        <v>S</v>
      </c>
      <c r="D67" s="34">
        <f t="shared" si="6"/>
        <v>0.96</v>
      </c>
      <c r="E67" s="6" t="b">
        <f t="shared" si="7"/>
        <v>0</v>
      </c>
      <c r="F67" s="34" t="b">
        <f t="shared" si="8"/>
        <v>0</v>
      </c>
      <c r="G67" s="8">
        <f t="shared" si="9"/>
        <v>1.90944E+30</v>
      </c>
      <c r="H67" s="8">
        <f t="shared" ref="H67:J67" si="152">if(D67,$G67,"")</f>
        <v>1.90944E+30</v>
      </c>
      <c r="I67" s="8" t="str">
        <f t="shared" si="152"/>
        <v/>
      </c>
      <c r="J67" s="8" t="str">
        <f t="shared" si="152"/>
        <v/>
      </c>
      <c r="K67" s="5"/>
      <c r="L67" s="5"/>
      <c r="M67" s="5"/>
      <c r="N67" s="36" t="str">
        <f>Map!K460</f>
        <v/>
      </c>
      <c r="O67" s="36" t="str">
        <f>Map!L460</f>
        <v/>
      </c>
      <c r="P67" s="36" t="str">
        <f>Map!M460</f>
        <v/>
      </c>
      <c r="Q67" s="5" t="str">
        <f>Join("-",Map!B460,Map!C460,Map!D460,Map!E460,Map!F460)</f>
        <v>East Rim-0-4-0-S</v>
      </c>
      <c r="R67" s="6" t="b">
        <f t="shared" ref="R67:T67" si="153">IFERROR(VALUE(LEFT(N67,SEARCH(" ",N67,1)-1)),FALSE())</f>
        <v>0</v>
      </c>
      <c r="S67" s="6" t="b">
        <f t="shared" si="153"/>
        <v>0</v>
      </c>
      <c r="T67" s="6" t="b">
        <f t="shared" si="153"/>
        <v>0</v>
      </c>
      <c r="U67" s="5"/>
      <c r="V67" s="5"/>
      <c r="W67" s="5"/>
      <c r="X67" s="37" t="str">
        <f>Map!G460</f>
        <v>Star</v>
      </c>
      <c r="Y67" s="5"/>
      <c r="Z67" s="7" t="str">
        <f>Map!O460</f>
        <v/>
      </c>
      <c r="AA67" s="6" t="str">
        <f t="shared" si="12"/>
        <v/>
      </c>
      <c r="AB67" s="5"/>
      <c r="AC67" s="6" t="str">
        <f t="shared" si="13"/>
        <v/>
      </c>
      <c r="AD67" s="5"/>
    </row>
    <row r="68">
      <c r="A68" s="5" t="str">
        <f>Map!I461</f>
        <v>1.15 E</v>
      </c>
      <c r="B68" s="6">
        <f t="shared" si="5"/>
        <v>1.15</v>
      </c>
      <c r="C68" s="5" t="str">
        <f>IFERROR(__xludf.DUMMYFUNCTION("""COMPUTED_VALUE"""),"E")</f>
        <v>E</v>
      </c>
      <c r="D68" s="34" t="b">
        <f t="shared" si="6"/>
        <v>0</v>
      </c>
      <c r="E68" s="6" t="b">
        <f t="shared" si="7"/>
        <v>0</v>
      </c>
      <c r="F68" s="34">
        <f t="shared" si="8"/>
        <v>1.15</v>
      </c>
      <c r="G68" s="8">
        <f t="shared" si="9"/>
        <v>6.8678E+24</v>
      </c>
      <c r="H68" s="8" t="str">
        <f t="shared" ref="H68:J68" si="154">if(D68,$G68,"")</f>
        <v/>
      </c>
      <c r="I68" s="8" t="str">
        <f t="shared" si="154"/>
        <v/>
      </c>
      <c r="J68" s="8">
        <f t="shared" si="154"/>
        <v>6.8678E+24</v>
      </c>
      <c r="K68" s="5"/>
      <c r="L68" s="5"/>
      <c r="M68" s="5"/>
      <c r="N68" s="36">
        <f>Map!K461</f>
        <v>1243</v>
      </c>
      <c r="O68" s="36">
        <f>Map!L461</f>
        <v>1138</v>
      </c>
      <c r="P68" s="36">
        <f>Map!M461</f>
        <v>1192</v>
      </c>
      <c r="Q68" s="5" t="str">
        <f>Join("-",Map!B461,Map!C461,Map!D461,Map!E461,Map!F461)</f>
        <v>East Rim-0-4-1-a</v>
      </c>
      <c r="R68" s="6">
        <f t="shared" ref="R68:T68" si="155">IFERROR(VALUE(LEFT(N68,SEARCH(" ",N68,1)-1)),FALSE())</f>
        <v>1243</v>
      </c>
      <c r="S68" s="6">
        <f t="shared" si="155"/>
        <v>1138</v>
      </c>
      <c r="T68" s="6">
        <f t="shared" si="155"/>
        <v>1192</v>
      </c>
      <c r="U68" s="5"/>
      <c r="V68" s="5"/>
      <c r="W68" s="5"/>
      <c r="X68" s="37" t="str">
        <f>Map!G461</f>
        <v>Terrestrial</v>
      </c>
      <c r="Y68" s="5"/>
      <c r="Z68" s="7" t="str">
        <f>Map!O461</f>
        <v>14 H</v>
      </c>
      <c r="AA68" s="6">
        <f t="shared" si="12"/>
        <v>14</v>
      </c>
      <c r="AB68" s="5" t="str">
        <f>IFERROR(__xludf.DUMMYFUNCTION("""COMPUTED_VALUE"""),"H")</f>
        <v>H</v>
      </c>
      <c r="AC68" s="6">
        <f t="shared" si="13"/>
        <v>14</v>
      </c>
      <c r="AD68" s="5"/>
    </row>
    <row r="69">
      <c r="A69" s="5" t="str">
        <f>Map!I462</f>
        <v>0.7 E</v>
      </c>
      <c r="B69" s="6">
        <f t="shared" si="5"/>
        <v>0.7</v>
      </c>
      <c r="C69" s="5" t="str">
        <f>IFERROR(__xludf.DUMMYFUNCTION("""COMPUTED_VALUE"""),"E")</f>
        <v>E</v>
      </c>
      <c r="D69" s="34" t="b">
        <f t="shared" si="6"/>
        <v>0</v>
      </c>
      <c r="E69" s="6" t="b">
        <f t="shared" si="7"/>
        <v>0</v>
      </c>
      <c r="F69" s="34">
        <f t="shared" si="8"/>
        <v>0.7</v>
      </c>
      <c r="G69" s="8">
        <f t="shared" si="9"/>
        <v>4.1804E+24</v>
      </c>
      <c r="H69" s="8" t="str">
        <f t="shared" ref="H69:J69" si="156">if(D69,$G69,"")</f>
        <v/>
      </c>
      <c r="I69" s="8" t="str">
        <f t="shared" si="156"/>
        <v/>
      </c>
      <c r="J69" s="8">
        <f t="shared" si="156"/>
        <v>4.1804E+24</v>
      </c>
      <c r="K69" s="5"/>
      <c r="L69" s="5"/>
      <c r="M69" s="5"/>
      <c r="N69" s="36">
        <f>Map!K462</f>
        <v>-164</v>
      </c>
      <c r="O69" s="36">
        <f>Map!L462</f>
        <v>-169</v>
      </c>
      <c r="P69" s="36">
        <f>Map!M462</f>
        <v>-167</v>
      </c>
      <c r="Q69" s="5" t="str">
        <f>Join("-",Map!B462,Map!C462,Map!D462,Map!E462,Map!F462)</f>
        <v>East Rim-0-4-1-b</v>
      </c>
      <c r="R69" s="6">
        <f t="shared" ref="R69:T69" si="157">IFERROR(VALUE(LEFT(N69,SEARCH(" ",N69,1)-1)),FALSE())</f>
        <v>-164</v>
      </c>
      <c r="S69" s="6">
        <f t="shared" si="157"/>
        <v>-169</v>
      </c>
      <c r="T69" s="6">
        <f t="shared" si="157"/>
        <v>-167</v>
      </c>
      <c r="U69" s="5"/>
      <c r="V69" s="5"/>
      <c r="W69" s="5"/>
      <c r="X69" s="37" t="str">
        <f>Map!G462</f>
        <v>Terrestrial</v>
      </c>
      <c r="Y69" s="5"/>
      <c r="Z69" s="7" t="str">
        <f>Map!O462</f>
        <v>21 H</v>
      </c>
      <c r="AA69" s="6">
        <f t="shared" si="12"/>
        <v>21</v>
      </c>
      <c r="AB69" s="5" t="str">
        <f>IFERROR(__xludf.DUMMYFUNCTION("""COMPUTED_VALUE"""),"H")</f>
        <v>H</v>
      </c>
      <c r="AC69" s="6">
        <f t="shared" si="13"/>
        <v>21</v>
      </c>
      <c r="AD69" s="5"/>
    </row>
    <row r="70">
      <c r="A70" s="5" t="str">
        <f>Map!I463</f>
        <v/>
      </c>
      <c r="B70" s="6" t="str">
        <f t="shared" si="5"/>
        <v/>
      </c>
      <c r="C70" s="5"/>
      <c r="D70" s="34" t="b">
        <f t="shared" si="6"/>
        <v>0</v>
      </c>
      <c r="E70" s="6" t="b">
        <f t="shared" si="7"/>
        <v>0</v>
      </c>
      <c r="F70" s="34" t="b">
        <f t="shared" si="8"/>
        <v>0</v>
      </c>
      <c r="G70" s="8" t="str">
        <f t="shared" si="9"/>
        <v/>
      </c>
      <c r="H70" s="8" t="str">
        <f t="shared" ref="H70:J70" si="158">if(D70,$G70,"")</f>
        <v/>
      </c>
      <c r="I70" s="8" t="str">
        <f t="shared" si="158"/>
        <v/>
      </c>
      <c r="J70" s="8" t="str">
        <f t="shared" si="158"/>
        <v/>
      </c>
      <c r="K70" s="5"/>
      <c r="L70" s="5"/>
      <c r="M70" s="5"/>
      <c r="N70" s="36" t="str">
        <f>Map!K463</f>
        <v/>
      </c>
      <c r="O70" s="36" t="str">
        <f>Map!L463</f>
        <v/>
      </c>
      <c r="P70" s="36" t="str">
        <f>Map!M463</f>
        <v/>
      </c>
      <c r="Q70" s="5" t="str">
        <f>Join("-",Map!B463,Map!C463,Map!D463,Map!E463,Map!F463)</f>
        <v>East Rim-0-4-1-E04-W42 Primary Relay</v>
      </c>
      <c r="R70" s="6" t="b">
        <f t="shared" ref="R70:T70" si="159">IFERROR(VALUE(LEFT(N70,SEARCH(" ",N70,1)-1)),FALSE())</f>
        <v>0</v>
      </c>
      <c r="S70" s="6" t="b">
        <f t="shared" si="159"/>
        <v>0</v>
      </c>
      <c r="T70" s="6" t="b">
        <f t="shared" si="159"/>
        <v>0</v>
      </c>
      <c r="U70" s="5"/>
      <c r="V70" s="5"/>
      <c r="W70" s="5"/>
      <c r="X70" s="37" t="str">
        <f>Map!G463</f>
        <v>Prime Relay</v>
      </c>
      <c r="Y70" s="5"/>
      <c r="Z70" s="7" t="str">
        <f>Map!O463</f>
        <v/>
      </c>
      <c r="AA70" s="6" t="str">
        <f t="shared" si="12"/>
        <v/>
      </c>
      <c r="AB70" s="5"/>
      <c r="AC70" s="6" t="str">
        <f t="shared" si="13"/>
        <v/>
      </c>
      <c r="AD70" s="5"/>
    </row>
    <row r="71">
      <c r="A71" s="5" t="str">
        <f>Map!I464</f>
        <v>0.13 S</v>
      </c>
      <c r="B71" s="6">
        <f t="shared" si="5"/>
        <v>0.13</v>
      </c>
      <c r="C71" s="5" t="str">
        <f>IFERROR(__xludf.DUMMYFUNCTION("""COMPUTED_VALUE"""),"S")</f>
        <v>S</v>
      </c>
      <c r="D71" s="34">
        <f t="shared" si="6"/>
        <v>0.13</v>
      </c>
      <c r="E71" s="6" t="b">
        <f t="shared" si="7"/>
        <v>0</v>
      </c>
      <c r="F71" s="34" t="b">
        <f t="shared" si="8"/>
        <v>0</v>
      </c>
      <c r="G71" s="8">
        <f t="shared" si="9"/>
        <v>2.5857E+29</v>
      </c>
      <c r="H71" s="8">
        <f t="shared" ref="H71:J71" si="160">if(D71,$G71,"")</f>
        <v>2.5857E+29</v>
      </c>
      <c r="I71" s="8" t="str">
        <f t="shared" si="160"/>
        <v/>
      </c>
      <c r="J71" s="8" t="str">
        <f t="shared" si="160"/>
        <v/>
      </c>
      <c r="K71" s="5"/>
      <c r="L71" s="5"/>
      <c r="M71" s="5"/>
      <c r="N71" s="36" t="str">
        <f>Map!K464</f>
        <v/>
      </c>
      <c r="O71" s="36" t="str">
        <f>Map!L464</f>
        <v/>
      </c>
      <c r="P71" s="36" t="str">
        <f>Map!M464</f>
        <v/>
      </c>
      <c r="Q71" s="5" t="str">
        <f>Join("-",Map!B464,Map!C464,Map!D464,Map!E464,Map!F464)</f>
        <v>East Rim-0-4-1-S</v>
      </c>
      <c r="R71" s="6" t="b">
        <f t="shared" ref="R71:T71" si="161">IFERROR(VALUE(LEFT(N71,SEARCH(" ",N71,1)-1)),FALSE())</f>
        <v>0</v>
      </c>
      <c r="S71" s="6" t="b">
        <f t="shared" si="161"/>
        <v>0</v>
      </c>
      <c r="T71" s="6" t="b">
        <f t="shared" si="161"/>
        <v>0</v>
      </c>
      <c r="U71" s="5"/>
      <c r="V71" s="5"/>
      <c r="W71" s="5"/>
      <c r="X71" s="37" t="str">
        <f>Map!G464</f>
        <v>Star</v>
      </c>
      <c r="Y71" s="5"/>
      <c r="Z71" s="7" t="str">
        <f>Map!O464</f>
        <v/>
      </c>
      <c r="AA71" s="6" t="str">
        <f t="shared" si="12"/>
        <v/>
      </c>
      <c r="AB71" s="5"/>
      <c r="AC71" s="6" t="str">
        <f t="shared" si="13"/>
        <v/>
      </c>
      <c r="AD71" s="5"/>
    </row>
    <row r="72">
      <c r="A72" s="5" t="str">
        <f>Map!I465</f>
        <v>1.4 E</v>
      </c>
      <c r="B72" s="6">
        <f t="shared" si="5"/>
        <v>1.4</v>
      </c>
      <c r="C72" s="5" t="str">
        <f>IFERROR(__xludf.DUMMYFUNCTION("""COMPUTED_VALUE"""),"E")</f>
        <v>E</v>
      </c>
      <c r="D72" s="34" t="b">
        <f t="shared" si="6"/>
        <v>0</v>
      </c>
      <c r="E72" s="6" t="b">
        <f t="shared" si="7"/>
        <v>0</v>
      </c>
      <c r="F72" s="34">
        <f t="shared" si="8"/>
        <v>1.4</v>
      </c>
      <c r="G72" s="8">
        <f t="shared" si="9"/>
        <v>8.3608E+24</v>
      </c>
      <c r="H72" s="8" t="str">
        <f t="shared" ref="H72:J72" si="162">if(D72,$G72,"")</f>
        <v/>
      </c>
      <c r="I72" s="8" t="str">
        <f t="shared" si="162"/>
        <v/>
      </c>
      <c r="J72" s="8">
        <f t="shared" si="162"/>
        <v>8.3608E+24</v>
      </c>
      <c r="K72" s="5"/>
      <c r="L72" s="5"/>
      <c r="M72" s="5"/>
      <c r="N72" s="36">
        <f>Map!K465</f>
        <v>417</v>
      </c>
      <c r="O72" s="36">
        <f>Map!L465</f>
        <v>326</v>
      </c>
      <c r="P72" s="36">
        <f>Map!M465</f>
        <v>372</v>
      </c>
      <c r="Q72" s="5" t="str">
        <f>Join("-",Map!B465,Map!C465,Map!D465,Map!E465,Map!F465)</f>
        <v>East Rim-0-5-0-a</v>
      </c>
      <c r="R72" s="6">
        <f t="shared" ref="R72:T72" si="163">IFERROR(VALUE(LEFT(N72,SEARCH(" ",N72,1)-1)),FALSE())</f>
        <v>417</v>
      </c>
      <c r="S72" s="6">
        <f t="shared" si="163"/>
        <v>326</v>
      </c>
      <c r="T72" s="6">
        <f t="shared" si="163"/>
        <v>372</v>
      </c>
      <c r="U72" s="5"/>
      <c r="V72" s="5"/>
      <c r="W72" s="5"/>
      <c r="X72" s="37" t="str">
        <f>Map!G465</f>
        <v>Terrestrial</v>
      </c>
      <c r="Y72" s="5"/>
      <c r="Z72" s="7" t="str">
        <f>Map!O465</f>
        <v>20 H</v>
      </c>
      <c r="AA72" s="6">
        <f t="shared" si="12"/>
        <v>20</v>
      </c>
      <c r="AB72" s="5" t="str">
        <f>IFERROR(__xludf.DUMMYFUNCTION("""COMPUTED_VALUE"""),"H")</f>
        <v>H</v>
      </c>
      <c r="AC72" s="6">
        <f t="shared" si="13"/>
        <v>20</v>
      </c>
      <c r="AD72" s="5"/>
    </row>
    <row r="73">
      <c r="A73" s="5" t="str">
        <f>Map!I466</f>
        <v>1.21 E</v>
      </c>
      <c r="B73" s="6">
        <f t="shared" si="5"/>
        <v>1.21</v>
      </c>
      <c r="C73" s="5" t="str">
        <f>IFERROR(__xludf.DUMMYFUNCTION("""COMPUTED_VALUE"""),"E")</f>
        <v>E</v>
      </c>
      <c r="D73" s="34" t="b">
        <f t="shared" si="6"/>
        <v>0</v>
      </c>
      <c r="E73" s="6" t="b">
        <f t="shared" si="7"/>
        <v>0</v>
      </c>
      <c r="F73" s="34">
        <f t="shared" si="8"/>
        <v>1.21</v>
      </c>
      <c r="G73" s="8">
        <f t="shared" si="9"/>
        <v>7.22612E+24</v>
      </c>
      <c r="H73" s="8" t="str">
        <f t="shared" ref="H73:J73" si="164">if(D73,$G73,"")</f>
        <v/>
      </c>
      <c r="I73" s="8" t="str">
        <f t="shared" si="164"/>
        <v/>
      </c>
      <c r="J73" s="8">
        <f t="shared" si="164"/>
        <v>7.22612E+24</v>
      </c>
      <c r="K73" s="5"/>
      <c r="L73" s="5"/>
      <c r="M73" s="5"/>
      <c r="N73" s="36">
        <f>Map!K466</f>
        <v>19</v>
      </c>
      <c r="O73" s="36">
        <f>Map!L466</f>
        <v>6</v>
      </c>
      <c r="P73" s="36">
        <f>Map!M466</f>
        <v>13</v>
      </c>
      <c r="Q73" s="5" t="str">
        <f>Join("-",Map!B466,Map!C466,Map!D466,Map!E466,Map!F466)</f>
        <v>East Rim-0-5-0-b</v>
      </c>
      <c r="R73" s="6">
        <f t="shared" ref="R73:T73" si="165">IFERROR(VALUE(LEFT(N73,SEARCH(" ",N73,1)-1)),FALSE())</f>
        <v>19</v>
      </c>
      <c r="S73" s="6">
        <f t="shared" si="165"/>
        <v>6</v>
      </c>
      <c r="T73" s="6">
        <f t="shared" si="165"/>
        <v>13</v>
      </c>
      <c r="U73" s="5"/>
      <c r="V73" s="5"/>
      <c r="W73" s="5"/>
      <c r="X73" s="37" t="str">
        <f>Map!G466</f>
        <v>Habitable</v>
      </c>
      <c r="Y73" s="5"/>
      <c r="Z73" s="7" t="str">
        <f>Map!O466</f>
        <v>22 H</v>
      </c>
      <c r="AA73" s="6">
        <f t="shared" si="12"/>
        <v>22</v>
      </c>
      <c r="AB73" s="5" t="str">
        <f>IFERROR(__xludf.DUMMYFUNCTION("""COMPUTED_VALUE"""),"H")</f>
        <v>H</v>
      </c>
      <c r="AC73" s="6">
        <f t="shared" si="13"/>
        <v>22</v>
      </c>
      <c r="AD73" s="5"/>
    </row>
    <row r="74">
      <c r="A74" s="5" t="str">
        <f>Map!I467</f>
        <v>1.18 E</v>
      </c>
      <c r="B74" s="6">
        <f t="shared" si="5"/>
        <v>1.18</v>
      </c>
      <c r="C74" s="5" t="str">
        <f>IFERROR(__xludf.DUMMYFUNCTION("""COMPUTED_VALUE"""),"E")</f>
        <v>E</v>
      </c>
      <c r="D74" s="34" t="b">
        <f t="shared" si="6"/>
        <v>0</v>
      </c>
      <c r="E74" s="6" t="b">
        <f t="shared" si="7"/>
        <v>0</v>
      </c>
      <c r="F74" s="34">
        <f t="shared" si="8"/>
        <v>1.18</v>
      </c>
      <c r="G74" s="8">
        <f t="shared" si="9"/>
        <v>7.04696E+24</v>
      </c>
      <c r="H74" s="8" t="str">
        <f t="shared" ref="H74:J74" si="166">if(D74,$G74,"")</f>
        <v/>
      </c>
      <c r="I74" s="8" t="str">
        <f t="shared" si="166"/>
        <v/>
      </c>
      <c r="J74" s="8">
        <f t="shared" si="166"/>
        <v>7.04696E+24</v>
      </c>
      <c r="K74" s="5"/>
      <c r="L74" s="5"/>
      <c r="M74" s="5"/>
      <c r="N74" s="36">
        <f>Map!K467</f>
        <v>-6</v>
      </c>
      <c r="O74" s="36">
        <f>Map!L467</f>
        <v>-10</v>
      </c>
      <c r="P74" s="36">
        <f>Map!M467</f>
        <v>-9</v>
      </c>
      <c r="Q74" s="5" t="str">
        <f>Join("-",Map!B467,Map!C467,Map!D467,Map!E467,Map!F467)</f>
        <v>East Rim-0-5-0-c</v>
      </c>
      <c r="R74" s="6">
        <f t="shared" ref="R74:T74" si="167">IFERROR(VALUE(LEFT(N74,SEARCH(" ",N74,1)-1)),FALSE())</f>
        <v>-6</v>
      </c>
      <c r="S74" s="6">
        <f t="shared" si="167"/>
        <v>-10</v>
      </c>
      <c r="T74" s="6">
        <f t="shared" si="167"/>
        <v>-9</v>
      </c>
      <c r="U74" s="5"/>
      <c r="V74" s="5"/>
      <c r="W74" s="5"/>
      <c r="X74" s="37" t="str">
        <f>Map!G467</f>
        <v>Habitable</v>
      </c>
      <c r="Y74" s="5"/>
      <c r="Z74" s="7" t="str">
        <f>Map!O467</f>
        <v>54 H</v>
      </c>
      <c r="AA74" s="6">
        <f t="shared" si="12"/>
        <v>54</v>
      </c>
      <c r="AB74" s="5" t="str">
        <f>IFERROR(__xludf.DUMMYFUNCTION("""COMPUTED_VALUE"""),"H")</f>
        <v>H</v>
      </c>
      <c r="AC74" s="6">
        <f t="shared" si="13"/>
        <v>54</v>
      </c>
      <c r="AD74" s="5"/>
    </row>
    <row r="75">
      <c r="A75" s="5" t="str">
        <f>Map!I473</f>
        <v>2.6 J</v>
      </c>
      <c r="B75" s="6">
        <f t="shared" si="5"/>
        <v>2.6</v>
      </c>
      <c r="C75" s="5" t="str">
        <f>IFERROR(__xludf.DUMMYFUNCTION("""COMPUTED_VALUE"""),"J")</f>
        <v>J</v>
      </c>
      <c r="D75" s="34" t="b">
        <f t="shared" si="6"/>
        <v>0</v>
      </c>
      <c r="E75" s="6">
        <f t="shared" si="7"/>
        <v>2.6</v>
      </c>
      <c r="F75" s="34" t="b">
        <f t="shared" si="8"/>
        <v>0</v>
      </c>
      <c r="G75" s="8">
        <f t="shared" si="9"/>
        <v>4.94E+27</v>
      </c>
      <c r="H75" s="8" t="str">
        <f t="shared" ref="H75:J75" si="168">if(D75,$G75,"")</f>
        <v/>
      </c>
      <c r="I75" s="8">
        <f t="shared" si="168"/>
        <v>4.94E+27</v>
      </c>
      <c r="J75" s="8" t="str">
        <f t="shared" si="168"/>
        <v/>
      </c>
      <c r="K75" s="5"/>
      <c r="L75" s="5"/>
      <c r="M75" s="5"/>
      <c r="N75" s="36">
        <f>Map!K473</f>
        <v>-67</v>
      </c>
      <c r="O75" s="36">
        <f>Map!L473</f>
        <v>-143</v>
      </c>
      <c r="P75" s="36">
        <f>Map!M473</f>
        <v>-107</v>
      </c>
      <c r="Q75" s="5" t="str">
        <f>Join("-",Map!B473,Map!C473,Map!D473,Map!E473,Map!F473)</f>
        <v>East Rim-0-5-0-d</v>
      </c>
      <c r="R75" s="6">
        <f t="shared" ref="R75:T75" si="169">IFERROR(VALUE(LEFT(N75,SEARCH(" ",N75,1)-1)),FALSE())</f>
        <v>-67</v>
      </c>
      <c r="S75" s="6">
        <f t="shared" si="169"/>
        <v>-143</v>
      </c>
      <c r="T75" s="6">
        <f t="shared" si="169"/>
        <v>-107</v>
      </c>
      <c r="U75" s="5"/>
      <c r="V75" s="5"/>
      <c r="W75" s="5"/>
      <c r="X75" s="37" t="str">
        <f>Map!G473</f>
        <v>Gas Giant</v>
      </c>
      <c r="Y75" s="5"/>
      <c r="Z75" s="7" t="str">
        <f>Map!O473</f>
        <v>14 H</v>
      </c>
      <c r="AA75" s="6">
        <f t="shared" si="12"/>
        <v>14</v>
      </c>
      <c r="AB75" s="5" t="str">
        <f>IFERROR(__xludf.DUMMYFUNCTION("""COMPUTED_VALUE"""),"H")</f>
        <v>H</v>
      </c>
      <c r="AC75" s="6">
        <f t="shared" si="13"/>
        <v>14</v>
      </c>
      <c r="AD75" s="5"/>
    </row>
    <row r="76">
      <c r="A76" s="5" t="str">
        <f>Map!I474</f>
        <v/>
      </c>
      <c r="B76" s="6" t="str">
        <f t="shared" si="5"/>
        <v/>
      </c>
      <c r="C76" s="5"/>
      <c r="D76" s="34" t="b">
        <f t="shared" si="6"/>
        <v>0</v>
      </c>
      <c r="E76" s="6" t="b">
        <f t="shared" si="7"/>
        <v>0</v>
      </c>
      <c r="F76" s="34" t="b">
        <f t="shared" si="8"/>
        <v>0</v>
      </c>
      <c r="G76" s="8" t="str">
        <f t="shared" si="9"/>
        <v/>
      </c>
      <c r="H76" s="8" t="str">
        <f t="shared" ref="H76:J76" si="170">if(D76,$G76,"")</f>
        <v/>
      </c>
      <c r="I76" s="8" t="str">
        <f t="shared" si="170"/>
        <v/>
      </c>
      <c r="J76" s="8" t="str">
        <f t="shared" si="170"/>
        <v/>
      </c>
      <c r="K76" s="5"/>
      <c r="L76" s="5"/>
      <c r="M76" s="5"/>
      <c r="N76" s="36" t="str">
        <f>Map!K474</f>
        <v/>
      </c>
      <c r="O76" s="36" t="str">
        <f>Map!L474</f>
        <v/>
      </c>
      <c r="P76" s="36" t="str">
        <f>Map!M474</f>
        <v/>
      </c>
      <c r="Q76" s="5" t="str">
        <f>Join("-",Map!B474,Map!C474,Map!D474,Map!E474,Map!F474)</f>
        <v>East Rim-0-5-0-E05 Secondary Relay</v>
      </c>
      <c r="R76" s="6" t="b">
        <f t="shared" ref="R76:T76" si="171">IFERROR(VALUE(LEFT(N76,SEARCH(" ",N76,1)-1)),FALSE())</f>
        <v>0</v>
      </c>
      <c r="S76" s="6" t="b">
        <f t="shared" si="171"/>
        <v>0</v>
      </c>
      <c r="T76" s="6" t="b">
        <f t="shared" si="171"/>
        <v>0</v>
      </c>
      <c r="U76" s="5"/>
      <c r="V76" s="5"/>
      <c r="W76" s="5"/>
      <c r="X76" s="37" t="str">
        <f>Map!G474</f>
        <v>Secondary Relay</v>
      </c>
      <c r="Y76" s="5"/>
      <c r="Z76" s="7" t="str">
        <f>Map!O474</f>
        <v/>
      </c>
      <c r="AA76" s="6" t="str">
        <f t="shared" si="12"/>
        <v/>
      </c>
      <c r="AB76" s="5"/>
      <c r="AC76" s="6" t="str">
        <f t="shared" si="13"/>
        <v/>
      </c>
      <c r="AD76" s="5"/>
    </row>
    <row r="77">
      <c r="A77" s="5" t="str">
        <f>Map!I475</f>
        <v>0.15 S</v>
      </c>
      <c r="B77" s="6">
        <f t="shared" si="5"/>
        <v>0.15</v>
      </c>
      <c r="C77" s="5" t="str">
        <f>IFERROR(__xludf.DUMMYFUNCTION("""COMPUTED_VALUE"""),"S")</f>
        <v>S</v>
      </c>
      <c r="D77" s="34">
        <f t="shared" si="6"/>
        <v>0.15</v>
      </c>
      <c r="E77" s="6" t="b">
        <f t="shared" si="7"/>
        <v>0</v>
      </c>
      <c r="F77" s="34" t="b">
        <f t="shared" si="8"/>
        <v>0</v>
      </c>
      <c r="G77" s="8">
        <f t="shared" si="9"/>
        <v>2.9835E+29</v>
      </c>
      <c r="H77" s="8">
        <f t="shared" ref="H77:J77" si="172">if(D77,$G77,"")</f>
        <v>2.9835E+29</v>
      </c>
      <c r="I77" s="8" t="str">
        <f t="shared" si="172"/>
        <v/>
      </c>
      <c r="J77" s="8" t="str">
        <f t="shared" si="172"/>
        <v/>
      </c>
      <c r="K77" s="5"/>
      <c r="L77" s="5"/>
      <c r="M77" s="5"/>
      <c r="N77" s="36" t="str">
        <f>Map!K475</f>
        <v/>
      </c>
      <c r="O77" s="36" t="str">
        <f>Map!L475</f>
        <v/>
      </c>
      <c r="P77" s="36" t="str">
        <f>Map!M475</f>
        <v/>
      </c>
      <c r="Q77" s="5" t="str">
        <f>Join("-",Map!B475,Map!C475,Map!D475,Map!E475,Map!F475)</f>
        <v>East Rim-0-5-0-S</v>
      </c>
      <c r="R77" s="6" t="b">
        <f t="shared" ref="R77:T77" si="173">IFERROR(VALUE(LEFT(N77,SEARCH(" ",N77,1)-1)),FALSE())</f>
        <v>0</v>
      </c>
      <c r="S77" s="6" t="b">
        <f t="shared" si="173"/>
        <v>0</v>
      </c>
      <c r="T77" s="6" t="b">
        <f t="shared" si="173"/>
        <v>0</v>
      </c>
      <c r="U77" s="5"/>
      <c r="V77" s="5"/>
      <c r="W77" s="5"/>
      <c r="X77" s="37" t="str">
        <f>Map!G475</f>
        <v>Star</v>
      </c>
      <c r="Y77" s="5"/>
      <c r="Z77" s="7" t="str">
        <f>Map!O475</f>
        <v/>
      </c>
      <c r="AA77" s="6" t="str">
        <f t="shared" si="12"/>
        <v/>
      </c>
      <c r="AB77" s="5"/>
      <c r="AC77" s="6" t="str">
        <f t="shared" si="13"/>
        <v/>
      </c>
      <c r="AD77" s="5"/>
    </row>
    <row r="78">
      <c r="A78" s="5" t="str">
        <f>Map!I478</f>
        <v>0.07 J</v>
      </c>
      <c r="B78" s="6">
        <f t="shared" si="5"/>
        <v>0.07</v>
      </c>
      <c r="C78" s="5" t="str">
        <f>IFERROR(__xludf.DUMMYFUNCTION("""COMPUTED_VALUE"""),"J")</f>
        <v>J</v>
      </c>
      <c r="D78" s="34" t="b">
        <f t="shared" si="6"/>
        <v>0</v>
      </c>
      <c r="E78" s="6">
        <f t="shared" si="7"/>
        <v>0.07</v>
      </c>
      <c r="F78" s="34" t="b">
        <f t="shared" si="8"/>
        <v>0</v>
      </c>
      <c r="G78" s="8">
        <f t="shared" si="9"/>
        <v>1.33E+26</v>
      </c>
      <c r="H78" s="8" t="str">
        <f t="shared" ref="H78:J78" si="174">if(D78,$G78,"")</f>
        <v/>
      </c>
      <c r="I78" s="8">
        <f t="shared" si="174"/>
        <v>1.33E+26</v>
      </c>
      <c r="J78" s="8" t="str">
        <f t="shared" si="174"/>
        <v/>
      </c>
      <c r="K78" s="5"/>
      <c r="L78" s="5"/>
      <c r="M78" s="5"/>
      <c r="N78" s="36">
        <f>Map!K478</f>
        <v>917</v>
      </c>
      <c r="O78" s="36">
        <f>Map!L478</f>
        <v>820</v>
      </c>
      <c r="P78" s="36">
        <f>Map!M478</f>
        <v>871</v>
      </c>
      <c r="Q78" s="5" t="str">
        <f>Join("-",Map!B478,Map!C478,Map!D478,Map!E478,Map!F478)</f>
        <v>East Rim-0-5-1-a</v>
      </c>
      <c r="R78" s="6">
        <f t="shared" ref="R78:T78" si="175">IFERROR(VALUE(LEFT(N78,SEARCH(" ",N78,1)-1)),FALSE())</f>
        <v>917</v>
      </c>
      <c r="S78" s="6">
        <f t="shared" si="175"/>
        <v>820</v>
      </c>
      <c r="T78" s="6">
        <f t="shared" si="175"/>
        <v>871</v>
      </c>
      <c r="U78" s="5"/>
      <c r="V78" s="5"/>
      <c r="W78" s="5"/>
      <c r="X78" s="37" t="str">
        <f>Map!G478</f>
        <v>Gas Giant</v>
      </c>
      <c r="Y78" s="5"/>
      <c r="Z78" s="7" t="str">
        <f>Map!O478</f>
        <v>16 H</v>
      </c>
      <c r="AA78" s="6">
        <f t="shared" si="12"/>
        <v>16</v>
      </c>
      <c r="AB78" s="5" t="str">
        <f>IFERROR(__xludf.DUMMYFUNCTION("""COMPUTED_VALUE"""),"H")</f>
        <v>H</v>
      </c>
      <c r="AC78" s="6">
        <f t="shared" si="13"/>
        <v>16</v>
      </c>
      <c r="AD78" s="5"/>
    </row>
    <row r="79">
      <c r="A79" s="5" t="str">
        <f>Map!I479</f>
        <v>13 E</v>
      </c>
      <c r="B79" s="6">
        <f t="shared" si="5"/>
        <v>13</v>
      </c>
      <c r="C79" s="5" t="str">
        <f>IFERROR(__xludf.DUMMYFUNCTION("""COMPUTED_VALUE"""),"E")</f>
        <v>E</v>
      </c>
      <c r="D79" s="34" t="b">
        <f t="shared" si="6"/>
        <v>0</v>
      </c>
      <c r="E79" s="6" t="b">
        <f t="shared" si="7"/>
        <v>0</v>
      </c>
      <c r="F79" s="34">
        <f t="shared" si="8"/>
        <v>13</v>
      </c>
      <c r="G79" s="8">
        <f t="shared" si="9"/>
        <v>7.7636E+25</v>
      </c>
      <c r="H79" s="8" t="str">
        <f t="shared" ref="H79:J79" si="176">if(D79,$G79,"")</f>
        <v/>
      </c>
      <c r="I79" s="8" t="str">
        <f t="shared" si="176"/>
        <v/>
      </c>
      <c r="J79" s="8">
        <f t="shared" si="176"/>
        <v>7.7636E+25</v>
      </c>
      <c r="K79" s="5"/>
      <c r="L79" s="5"/>
      <c r="M79" s="5"/>
      <c r="N79" s="36">
        <f>Map!K479</f>
        <v>737</v>
      </c>
      <c r="O79" s="36">
        <f>Map!L479</f>
        <v>718</v>
      </c>
      <c r="P79" s="36">
        <f>Map!M479</f>
        <v>730</v>
      </c>
      <c r="Q79" s="5" t="str">
        <f>Join("-",Map!B479,Map!C479,Map!D479,Map!E479,Map!F479)</f>
        <v>East Rim-0-5-1-b</v>
      </c>
      <c r="R79" s="6">
        <f t="shared" ref="R79:T79" si="177">IFERROR(VALUE(LEFT(N79,SEARCH(" ",N79,1)-1)),FALSE())</f>
        <v>737</v>
      </c>
      <c r="S79" s="6">
        <f t="shared" si="177"/>
        <v>718</v>
      </c>
      <c r="T79" s="6">
        <f t="shared" si="177"/>
        <v>730</v>
      </c>
      <c r="U79" s="5"/>
      <c r="V79" s="5"/>
      <c r="W79" s="5"/>
      <c r="X79" s="37" t="str">
        <f>Map!G479</f>
        <v>Terrestrial</v>
      </c>
      <c r="Y79" s="5"/>
      <c r="Z79" s="7" t="str">
        <f>Map!O479</f>
        <v>11 H</v>
      </c>
      <c r="AA79" s="6">
        <f t="shared" si="12"/>
        <v>11</v>
      </c>
      <c r="AB79" s="5" t="str">
        <f>IFERROR(__xludf.DUMMYFUNCTION("""COMPUTED_VALUE"""),"H")</f>
        <v>H</v>
      </c>
      <c r="AC79" s="6">
        <f t="shared" si="13"/>
        <v>11</v>
      </c>
      <c r="AD79" s="5"/>
    </row>
    <row r="80">
      <c r="A80" s="5" t="str">
        <f>Map!I480</f>
        <v>0.61 E</v>
      </c>
      <c r="B80" s="6">
        <f t="shared" si="5"/>
        <v>0.61</v>
      </c>
      <c r="C80" s="5" t="str">
        <f>IFERROR(__xludf.DUMMYFUNCTION("""COMPUTED_VALUE"""),"E")</f>
        <v>E</v>
      </c>
      <c r="D80" s="34" t="b">
        <f t="shared" si="6"/>
        <v>0</v>
      </c>
      <c r="E80" s="6" t="b">
        <f t="shared" si="7"/>
        <v>0</v>
      </c>
      <c r="F80" s="34">
        <f t="shared" si="8"/>
        <v>0.61</v>
      </c>
      <c r="G80" s="8">
        <f t="shared" si="9"/>
        <v>3.64292E+24</v>
      </c>
      <c r="H80" s="8" t="str">
        <f t="shared" ref="H80:J80" si="178">if(D80,$G80,"")</f>
        <v/>
      </c>
      <c r="I80" s="8" t="str">
        <f t="shared" si="178"/>
        <v/>
      </c>
      <c r="J80" s="8">
        <f t="shared" si="178"/>
        <v>3.64292E+24</v>
      </c>
      <c r="K80" s="5"/>
      <c r="L80" s="5"/>
      <c r="M80" s="5"/>
      <c r="N80" s="36">
        <f>Map!K480</f>
        <v>246</v>
      </c>
      <c r="O80" s="36">
        <f>Map!L480</f>
        <v>-248</v>
      </c>
      <c r="P80" s="36">
        <f>Map!M480</f>
        <v>-3</v>
      </c>
      <c r="Q80" s="5" t="str">
        <f>Join("-",Map!B480,Map!C480,Map!D480,Map!E480,Map!F480)</f>
        <v>East Rim-0-5-1-c</v>
      </c>
      <c r="R80" s="6">
        <f t="shared" ref="R80:T80" si="179">IFERROR(VALUE(LEFT(N80,SEARCH(" ",N80,1)-1)),FALSE())</f>
        <v>246</v>
      </c>
      <c r="S80" s="6">
        <f t="shared" si="179"/>
        <v>-248</v>
      </c>
      <c r="T80" s="6">
        <f t="shared" si="179"/>
        <v>-3</v>
      </c>
      <c r="U80" s="5"/>
      <c r="V80" s="5"/>
      <c r="W80" s="5"/>
      <c r="X80" s="37" t="str">
        <f>Map!G480</f>
        <v>Terrestrial</v>
      </c>
      <c r="Y80" s="5"/>
      <c r="Z80" s="7" t="str">
        <f>Map!O480</f>
        <v>34 H</v>
      </c>
      <c r="AA80" s="6">
        <f t="shared" si="12"/>
        <v>34</v>
      </c>
      <c r="AB80" s="5" t="str">
        <f>IFERROR(__xludf.DUMMYFUNCTION("""COMPUTED_VALUE"""),"H")</f>
        <v>H</v>
      </c>
      <c r="AC80" s="6">
        <f t="shared" si="13"/>
        <v>34</v>
      </c>
      <c r="AD80" s="5"/>
    </row>
    <row r="81">
      <c r="A81" s="5" t="str">
        <f>Map!I481</f>
        <v>0.98 E</v>
      </c>
      <c r="B81" s="6">
        <f t="shared" si="5"/>
        <v>0.98</v>
      </c>
      <c r="C81" s="5" t="str">
        <f>IFERROR(__xludf.DUMMYFUNCTION("""COMPUTED_VALUE"""),"E")</f>
        <v>E</v>
      </c>
      <c r="D81" s="34" t="b">
        <f t="shared" si="6"/>
        <v>0</v>
      </c>
      <c r="E81" s="6" t="b">
        <f t="shared" si="7"/>
        <v>0</v>
      </c>
      <c r="F81" s="34">
        <f t="shared" si="8"/>
        <v>0.98</v>
      </c>
      <c r="G81" s="8">
        <f t="shared" si="9"/>
        <v>5.85256E+24</v>
      </c>
      <c r="H81" s="8" t="str">
        <f t="shared" ref="H81:J81" si="180">if(D81,$G81,"")</f>
        <v/>
      </c>
      <c r="I81" s="8" t="str">
        <f t="shared" si="180"/>
        <v/>
      </c>
      <c r="J81" s="8">
        <f t="shared" si="180"/>
        <v>5.85256E+24</v>
      </c>
      <c r="K81" s="5"/>
      <c r="L81" s="5"/>
      <c r="M81" s="5"/>
      <c r="N81" s="36">
        <f>Map!K481</f>
        <v>2</v>
      </c>
      <c r="O81" s="36">
        <f>Map!L481</f>
        <v>-18</v>
      </c>
      <c r="P81" s="36">
        <f>Map!M481</f>
        <v>-9</v>
      </c>
      <c r="Q81" s="5" t="str">
        <f>Join("-",Map!B481,Map!C481,Map!D481,Map!E481,Map!F481)</f>
        <v>East Rim-0-5-1-d</v>
      </c>
      <c r="R81" s="6">
        <f t="shared" ref="R81:T81" si="181">IFERROR(VALUE(LEFT(N81,SEARCH(" ",N81,1)-1)),FALSE())</f>
        <v>2</v>
      </c>
      <c r="S81" s="6">
        <f t="shared" si="181"/>
        <v>-18</v>
      </c>
      <c r="T81" s="6">
        <f t="shared" si="181"/>
        <v>-9</v>
      </c>
      <c r="U81" s="5"/>
      <c r="V81" s="5"/>
      <c r="W81" s="5"/>
      <c r="X81" s="37" t="str">
        <f>Map!G481</f>
        <v>Habitable</v>
      </c>
      <c r="Y81" s="5"/>
      <c r="Z81" s="7" t="str">
        <f>Map!O481</f>
        <v>36 H</v>
      </c>
      <c r="AA81" s="6">
        <f t="shared" si="12"/>
        <v>36</v>
      </c>
      <c r="AB81" s="5" t="str">
        <f>IFERROR(__xludf.DUMMYFUNCTION("""COMPUTED_VALUE"""),"H")</f>
        <v>H</v>
      </c>
      <c r="AC81" s="6">
        <f t="shared" si="13"/>
        <v>36</v>
      </c>
      <c r="AD81" s="5"/>
    </row>
    <row r="82">
      <c r="A82" s="5" t="str">
        <f>Map!I487</f>
        <v>0.04 J</v>
      </c>
      <c r="B82" s="6">
        <f t="shared" si="5"/>
        <v>0.04</v>
      </c>
      <c r="C82" s="5" t="str">
        <f>IFERROR(__xludf.DUMMYFUNCTION("""COMPUTED_VALUE"""),"J")</f>
        <v>J</v>
      </c>
      <c r="D82" s="34" t="b">
        <f t="shared" si="6"/>
        <v>0</v>
      </c>
      <c r="E82" s="6">
        <f t="shared" si="7"/>
        <v>0.04</v>
      </c>
      <c r="F82" s="34" t="b">
        <f t="shared" si="8"/>
        <v>0</v>
      </c>
      <c r="G82" s="8">
        <f t="shared" si="9"/>
        <v>7.6E+25</v>
      </c>
      <c r="H82" s="8" t="str">
        <f t="shared" ref="H82:J82" si="182">if(D82,$G82,"")</f>
        <v/>
      </c>
      <c r="I82" s="8">
        <f t="shared" si="182"/>
        <v>7.6E+25</v>
      </c>
      <c r="J82" s="8" t="str">
        <f t="shared" si="182"/>
        <v/>
      </c>
      <c r="K82" s="5"/>
      <c r="L82" s="5"/>
      <c r="M82" s="5"/>
      <c r="N82" s="36">
        <f>Map!K487</f>
        <v>-159</v>
      </c>
      <c r="O82" s="36">
        <f>Map!L487</f>
        <v>-161</v>
      </c>
      <c r="P82" s="36">
        <f>Map!M487</f>
        <v>-162</v>
      </c>
      <c r="Q82" s="5" t="str">
        <f>Join("-",Map!B487,Map!C487,Map!D487,Map!E487,Map!F487)</f>
        <v>East Rim-0-5-1-e</v>
      </c>
      <c r="R82" s="6">
        <f t="shared" ref="R82:T82" si="183">IFERROR(VALUE(LEFT(N82,SEARCH(" ",N82,1)-1)),FALSE())</f>
        <v>-159</v>
      </c>
      <c r="S82" s="6">
        <f t="shared" si="183"/>
        <v>-161</v>
      </c>
      <c r="T82" s="6">
        <f t="shared" si="183"/>
        <v>-162</v>
      </c>
      <c r="U82" s="5"/>
      <c r="V82" s="5"/>
      <c r="W82" s="5"/>
      <c r="X82" s="37" t="str">
        <f>Map!G487</f>
        <v>Gas Giant</v>
      </c>
      <c r="Y82" s="5"/>
      <c r="Z82" s="7" t="str">
        <f>Map!O487</f>
        <v>11 H</v>
      </c>
      <c r="AA82" s="6">
        <f t="shared" si="12"/>
        <v>11</v>
      </c>
      <c r="AB82" s="5" t="str">
        <f>IFERROR(__xludf.DUMMYFUNCTION("""COMPUTED_VALUE"""),"H")</f>
        <v>H</v>
      </c>
      <c r="AC82" s="6">
        <f t="shared" si="13"/>
        <v>11</v>
      </c>
      <c r="AD82" s="5"/>
    </row>
    <row r="83">
      <c r="A83" s="5" t="str">
        <f>Map!I494</f>
        <v>9.38 J</v>
      </c>
      <c r="B83" s="6">
        <f t="shared" si="5"/>
        <v>9.38</v>
      </c>
      <c r="C83" s="5" t="str">
        <f>IFERROR(__xludf.DUMMYFUNCTION("""COMPUTED_VALUE"""),"J")</f>
        <v>J</v>
      </c>
      <c r="D83" s="34" t="b">
        <f t="shared" si="6"/>
        <v>0</v>
      </c>
      <c r="E83" s="6">
        <f t="shared" si="7"/>
        <v>9.38</v>
      </c>
      <c r="F83" s="34" t="b">
        <f t="shared" si="8"/>
        <v>0</v>
      </c>
      <c r="G83" s="8">
        <f t="shared" si="9"/>
        <v>1.7822E+28</v>
      </c>
      <c r="H83" s="8" t="str">
        <f t="shared" ref="H83:J83" si="184">if(D83,$G83,"")</f>
        <v/>
      </c>
      <c r="I83" s="8">
        <f t="shared" si="184"/>
        <v>1.7822E+28</v>
      </c>
      <c r="J83" s="8" t="str">
        <f t="shared" si="184"/>
        <v/>
      </c>
      <c r="K83" s="5"/>
      <c r="L83" s="5"/>
      <c r="M83" s="5"/>
      <c r="N83" s="36">
        <f>Map!K494</f>
        <v>-184</v>
      </c>
      <c r="O83" s="36">
        <f>Map!L494</f>
        <v>-202</v>
      </c>
      <c r="P83" s="36">
        <f>Map!M494</f>
        <v>-191</v>
      </c>
      <c r="Q83" s="5" t="str">
        <f>Join("-",Map!B494,Map!C494,Map!D494,Map!E494,Map!F494)</f>
        <v>East Rim-0-5-1-f</v>
      </c>
      <c r="R83" s="6">
        <f t="shared" ref="R83:T83" si="185">IFERROR(VALUE(LEFT(N83,SEARCH(" ",N83,1)-1)),FALSE())</f>
        <v>-184</v>
      </c>
      <c r="S83" s="6">
        <f t="shared" si="185"/>
        <v>-202</v>
      </c>
      <c r="T83" s="6">
        <f t="shared" si="185"/>
        <v>-191</v>
      </c>
      <c r="U83" s="5"/>
      <c r="V83" s="5"/>
      <c r="W83" s="5"/>
      <c r="X83" s="37" t="str">
        <f>Map!G494</f>
        <v>Gas Giant</v>
      </c>
      <c r="Y83" s="5"/>
      <c r="Z83" s="7" t="str">
        <f>Map!O494</f>
        <v>16 H</v>
      </c>
      <c r="AA83" s="6">
        <f t="shared" si="12"/>
        <v>16</v>
      </c>
      <c r="AB83" s="5" t="str">
        <f>IFERROR(__xludf.DUMMYFUNCTION("""COMPUTED_VALUE"""),"H")</f>
        <v>H</v>
      </c>
      <c r="AC83" s="6">
        <f t="shared" si="13"/>
        <v>16</v>
      </c>
      <c r="AD83" s="5"/>
    </row>
    <row r="84">
      <c r="A84" s="5" t="str">
        <f>Map!I517</f>
        <v>0.07 J</v>
      </c>
      <c r="B84" s="6">
        <f t="shared" si="5"/>
        <v>0.07</v>
      </c>
      <c r="C84" s="5" t="str">
        <f>IFERROR(__xludf.DUMMYFUNCTION("""COMPUTED_VALUE"""),"J")</f>
        <v>J</v>
      </c>
      <c r="D84" s="34" t="b">
        <f t="shared" si="6"/>
        <v>0</v>
      </c>
      <c r="E84" s="6">
        <f t="shared" si="7"/>
        <v>0.07</v>
      </c>
      <c r="F84" s="34" t="b">
        <f t="shared" si="8"/>
        <v>0</v>
      </c>
      <c r="G84" s="8">
        <f t="shared" si="9"/>
        <v>1.33E+26</v>
      </c>
      <c r="H84" s="8" t="str">
        <f t="shared" ref="H84:J84" si="186">if(D84,$G84,"")</f>
        <v/>
      </c>
      <c r="I84" s="8">
        <f t="shared" si="186"/>
        <v>1.33E+26</v>
      </c>
      <c r="J84" s="8" t="str">
        <f t="shared" si="186"/>
        <v/>
      </c>
      <c r="K84" s="5"/>
      <c r="L84" s="5"/>
      <c r="M84" s="5"/>
      <c r="N84" s="36">
        <f>Map!K517</f>
        <v>-223</v>
      </c>
      <c r="O84" s="36">
        <f>Map!L517</f>
        <v>-232</v>
      </c>
      <c r="P84" s="36">
        <f>Map!M517</f>
        <v>-227</v>
      </c>
      <c r="Q84" s="5" t="str">
        <f>Join("-",Map!B517,Map!C517,Map!D517,Map!E517,Map!F517)</f>
        <v>East Rim-0-5-1-g</v>
      </c>
      <c r="R84" s="6">
        <f t="shared" ref="R84:T84" si="187">IFERROR(VALUE(LEFT(N84,SEARCH(" ",N84,1)-1)),FALSE())</f>
        <v>-223</v>
      </c>
      <c r="S84" s="6">
        <f t="shared" si="187"/>
        <v>-232</v>
      </c>
      <c r="T84" s="6">
        <f t="shared" si="187"/>
        <v>-227</v>
      </c>
      <c r="U84" s="5"/>
      <c r="V84" s="5"/>
      <c r="W84" s="5"/>
      <c r="X84" s="37" t="str">
        <f>Map!G517</f>
        <v>Gas Giant</v>
      </c>
      <c r="Y84" s="5"/>
      <c r="Z84" s="7" t="str">
        <f>Map!O517</f>
        <v>8 H</v>
      </c>
      <c r="AA84" s="6">
        <f t="shared" si="12"/>
        <v>8</v>
      </c>
      <c r="AB84" s="5" t="str">
        <f>IFERROR(__xludf.DUMMYFUNCTION("""COMPUTED_VALUE"""),"H")</f>
        <v>H</v>
      </c>
      <c r="AC84" s="6">
        <f t="shared" si="13"/>
        <v>8</v>
      </c>
      <c r="AD84" s="5"/>
    </row>
    <row r="85">
      <c r="A85" s="5" t="str">
        <f>Map!I518</f>
        <v>0.13 S</v>
      </c>
      <c r="B85" s="6">
        <f t="shared" si="5"/>
        <v>0.13</v>
      </c>
      <c r="C85" s="5" t="str">
        <f>IFERROR(__xludf.DUMMYFUNCTION("""COMPUTED_VALUE"""),"S")</f>
        <v>S</v>
      </c>
      <c r="D85" s="34">
        <f t="shared" si="6"/>
        <v>0.13</v>
      </c>
      <c r="E85" s="6" t="b">
        <f t="shared" si="7"/>
        <v>0</v>
      </c>
      <c r="F85" s="34" t="b">
        <f t="shared" si="8"/>
        <v>0</v>
      </c>
      <c r="G85" s="8">
        <f t="shared" si="9"/>
        <v>2.5857E+29</v>
      </c>
      <c r="H85" s="8">
        <f t="shared" ref="H85:J85" si="188">if(D85,$G85,"")</f>
        <v>2.5857E+29</v>
      </c>
      <c r="I85" s="8" t="str">
        <f t="shared" si="188"/>
        <v/>
      </c>
      <c r="J85" s="8" t="str">
        <f t="shared" si="188"/>
        <v/>
      </c>
      <c r="K85" s="5"/>
      <c r="L85" s="5"/>
      <c r="M85" s="5"/>
      <c r="N85" s="36" t="str">
        <f>Map!K518</f>
        <v/>
      </c>
      <c r="O85" s="36" t="str">
        <f>Map!L518</f>
        <v/>
      </c>
      <c r="P85" s="36" t="str">
        <f>Map!M518</f>
        <v/>
      </c>
      <c r="Q85" s="5" t="str">
        <f>Join("-",Map!B518,Map!C518,Map!D518,Map!E518,Map!F518)</f>
        <v>East Rim-0-5-1-S</v>
      </c>
      <c r="R85" s="6" t="b">
        <f t="shared" ref="R85:T85" si="189">IFERROR(VALUE(LEFT(N85,SEARCH(" ",N85,1)-1)),FALSE())</f>
        <v>0</v>
      </c>
      <c r="S85" s="6" t="b">
        <f t="shared" si="189"/>
        <v>0</v>
      </c>
      <c r="T85" s="6" t="b">
        <f t="shared" si="189"/>
        <v>0</v>
      </c>
      <c r="U85" s="5"/>
      <c r="V85" s="5"/>
      <c r="W85" s="5"/>
      <c r="X85" s="37" t="str">
        <f>Map!G518</f>
        <v>Star</v>
      </c>
      <c r="Y85" s="5"/>
      <c r="Z85" s="7" t="str">
        <f>Map!O518</f>
        <v/>
      </c>
      <c r="AA85" s="6" t="str">
        <f t="shared" si="12"/>
        <v/>
      </c>
      <c r="AB85" s="5"/>
      <c r="AC85" s="6" t="str">
        <f t="shared" si="13"/>
        <v/>
      </c>
      <c r="AD85" s="5"/>
    </row>
    <row r="86">
      <c r="A86" s="5" t="str">
        <f>Map!I519</f>
        <v>0.48 E</v>
      </c>
      <c r="B86" s="6">
        <f t="shared" si="5"/>
        <v>0.48</v>
      </c>
      <c r="C86" s="5" t="str">
        <f>IFERROR(__xludf.DUMMYFUNCTION("""COMPUTED_VALUE"""),"E")</f>
        <v>E</v>
      </c>
      <c r="D86" s="34" t="b">
        <f t="shared" si="6"/>
        <v>0</v>
      </c>
      <c r="E86" s="6" t="b">
        <f t="shared" si="7"/>
        <v>0</v>
      </c>
      <c r="F86" s="34">
        <f t="shared" si="8"/>
        <v>0.48</v>
      </c>
      <c r="G86" s="8">
        <f t="shared" si="9"/>
        <v>2.86656E+24</v>
      </c>
      <c r="H86" s="8" t="str">
        <f t="shared" ref="H86:J86" si="190">if(D86,$G86,"")</f>
        <v/>
      </c>
      <c r="I86" s="8" t="str">
        <f t="shared" si="190"/>
        <v/>
      </c>
      <c r="J86" s="8">
        <f t="shared" si="190"/>
        <v>2.86656E+24</v>
      </c>
      <c r="K86" s="5"/>
      <c r="L86" s="5"/>
      <c r="M86" s="5"/>
      <c r="N86" s="36">
        <f>Map!K519</f>
        <v>1072</v>
      </c>
      <c r="O86" s="36">
        <f>Map!L519</f>
        <v>93</v>
      </c>
      <c r="P86" s="36">
        <f>Map!M519</f>
        <v>581</v>
      </c>
      <c r="Q86" s="5" t="str">
        <f>Join("-",Map!B519,Map!C519,Map!D519,Map!E519,Map!F519)</f>
        <v>East Rim-0-5-2-a</v>
      </c>
      <c r="R86" s="6">
        <f t="shared" ref="R86:T86" si="191">IFERROR(VALUE(LEFT(N86,SEARCH(" ",N86,1)-1)),FALSE())</f>
        <v>1072</v>
      </c>
      <c r="S86" s="6">
        <f t="shared" si="191"/>
        <v>93</v>
      </c>
      <c r="T86" s="6">
        <f t="shared" si="191"/>
        <v>581</v>
      </c>
      <c r="U86" s="5"/>
      <c r="V86" s="5"/>
      <c r="W86" s="5"/>
      <c r="X86" s="37" t="str">
        <f>Map!G519</f>
        <v>Terrestrial</v>
      </c>
      <c r="Y86" s="5"/>
      <c r="Z86" s="7" t="str">
        <f>Map!O519</f>
        <v>39 H</v>
      </c>
      <c r="AA86" s="6">
        <f t="shared" si="12"/>
        <v>39</v>
      </c>
      <c r="AB86" s="5" t="str">
        <f>IFERROR(__xludf.DUMMYFUNCTION("""COMPUTED_VALUE"""),"H")</f>
        <v>H</v>
      </c>
      <c r="AC86" s="6">
        <f t="shared" si="13"/>
        <v>39</v>
      </c>
      <c r="AD86" s="5"/>
    </row>
    <row r="87">
      <c r="A87" s="5" t="str">
        <f>Map!I524</f>
        <v>2.75 J</v>
      </c>
      <c r="B87" s="6">
        <f t="shared" si="5"/>
        <v>2.75</v>
      </c>
      <c r="C87" s="5" t="str">
        <f>IFERROR(__xludf.DUMMYFUNCTION("""COMPUTED_VALUE"""),"J")</f>
        <v>J</v>
      </c>
      <c r="D87" s="34" t="b">
        <f t="shared" si="6"/>
        <v>0</v>
      </c>
      <c r="E87" s="6">
        <f t="shared" si="7"/>
        <v>2.75</v>
      </c>
      <c r="F87" s="34" t="b">
        <f t="shared" si="8"/>
        <v>0</v>
      </c>
      <c r="G87" s="8">
        <f t="shared" si="9"/>
        <v>5.225E+27</v>
      </c>
      <c r="H87" s="8" t="str">
        <f t="shared" ref="H87:J87" si="192">if(D87,$G87,"")</f>
        <v/>
      </c>
      <c r="I87" s="8">
        <f t="shared" si="192"/>
        <v>5.225E+27</v>
      </c>
      <c r="J87" s="8" t="str">
        <f t="shared" si="192"/>
        <v/>
      </c>
      <c r="K87" s="5"/>
      <c r="L87" s="5"/>
      <c r="M87" s="5"/>
      <c r="N87" s="36">
        <f>Map!K524</f>
        <v>-109</v>
      </c>
      <c r="O87" s="36">
        <f>Map!L524</f>
        <v>-185</v>
      </c>
      <c r="P87" s="36">
        <f>Map!M524</f>
        <v>-145</v>
      </c>
      <c r="Q87" s="5" t="str">
        <f>Join("-",Map!B524,Map!C524,Map!D524,Map!E524,Map!F524)</f>
        <v>East Rim-0-5-2-b</v>
      </c>
      <c r="R87" s="6">
        <f t="shared" ref="R87:T87" si="193">IFERROR(VALUE(LEFT(N87,SEARCH(" ",N87,1)-1)),FALSE())</f>
        <v>-109</v>
      </c>
      <c r="S87" s="6">
        <f t="shared" si="193"/>
        <v>-185</v>
      </c>
      <c r="T87" s="6">
        <f t="shared" si="193"/>
        <v>-145</v>
      </c>
      <c r="U87" s="5"/>
      <c r="V87" s="5"/>
      <c r="W87" s="5"/>
      <c r="X87" s="37" t="str">
        <f>Map!G524</f>
        <v>Gas Giant</v>
      </c>
      <c r="Y87" s="5"/>
      <c r="Z87" s="7" t="str">
        <f>Map!O524</f>
        <v>17 H</v>
      </c>
      <c r="AA87" s="6">
        <f t="shared" si="12"/>
        <v>17</v>
      </c>
      <c r="AB87" s="5" t="str">
        <f>IFERROR(__xludf.DUMMYFUNCTION("""COMPUTED_VALUE"""),"H")</f>
        <v>H</v>
      </c>
      <c r="AC87" s="6">
        <f t="shared" si="13"/>
        <v>17</v>
      </c>
      <c r="AD87" s="5"/>
    </row>
    <row r="88">
      <c r="A88" s="5" t="str">
        <f>Map!I536</f>
        <v>8.51 J</v>
      </c>
      <c r="B88" s="6">
        <f t="shared" si="5"/>
        <v>8.51</v>
      </c>
      <c r="C88" s="5" t="str">
        <f>IFERROR(__xludf.DUMMYFUNCTION("""COMPUTED_VALUE"""),"J")</f>
        <v>J</v>
      </c>
      <c r="D88" s="34" t="b">
        <f t="shared" si="6"/>
        <v>0</v>
      </c>
      <c r="E88" s="6">
        <f t="shared" si="7"/>
        <v>8.51</v>
      </c>
      <c r="F88" s="34" t="b">
        <f t="shared" si="8"/>
        <v>0</v>
      </c>
      <c r="G88" s="8">
        <f t="shared" si="9"/>
        <v>1.6169E+28</v>
      </c>
      <c r="H88" s="8" t="str">
        <f t="shared" ref="H88:J88" si="194">if(D88,$G88,"")</f>
        <v/>
      </c>
      <c r="I88" s="8">
        <f t="shared" si="194"/>
        <v>1.6169E+28</v>
      </c>
      <c r="J88" s="8" t="str">
        <f t="shared" si="194"/>
        <v/>
      </c>
      <c r="K88" s="5"/>
      <c r="L88" s="5"/>
      <c r="M88" s="5"/>
      <c r="N88" s="36">
        <f>Map!K536</f>
        <v>-151</v>
      </c>
      <c r="O88" s="36">
        <f>Map!L536</f>
        <v>-244</v>
      </c>
      <c r="P88" s="36">
        <f>Map!M536</f>
        <v>-199</v>
      </c>
      <c r="Q88" s="5" t="str">
        <f>Join("-",Map!B536,Map!C536,Map!D536,Map!E536,Map!F536)</f>
        <v>East Rim-0-5-2-c</v>
      </c>
      <c r="R88" s="6">
        <f t="shared" ref="R88:T88" si="195">IFERROR(VALUE(LEFT(N88,SEARCH(" ",N88,1)-1)),FALSE())</f>
        <v>-151</v>
      </c>
      <c r="S88" s="6">
        <f t="shared" si="195"/>
        <v>-244</v>
      </c>
      <c r="T88" s="6">
        <f t="shared" si="195"/>
        <v>-199</v>
      </c>
      <c r="U88" s="5"/>
      <c r="V88" s="5"/>
      <c r="W88" s="5"/>
      <c r="X88" s="37" t="str">
        <f>Map!G536</f>
        <v>Gas Giant</v>
      </c>
      <c r="Y88" s="5"/>
      <c r="Z88" s="7" t="str">
        <f>Map!O536</f>
        <v>12 H</v>
      </c>
      <c r="AA88" s="6">
        <f t="shared" si="12"/>
        <v>12</v>
      </c>
      <c r="AB88" s="5" t="str">
        <f>IFERROR(__xludf.DUMMYFUNCTION("""COMPUTED_VALUE"""),"H")</f>
        <v>H</v>
      </c>
      <c r="AC88" s="6">
        <f t="shared" si="13"/>
        <v>12</v>
      </c>
      <c r="AD88" s="5"/>
    </row>
    <row r="89">
      <c r="A89" s="5" t="str">
        <f>Map!I551</f>
        <v>0.04 J</v>
      </c>
      <c r="B89" s="6">
        <f t="shared" si="5"/>
        <v>0.04</v>
      </c>
      <c r="C89" s="5" t="str">
        <f>IFERROR(__xludf.DUMMYFUNCTION("""COMPUTED_VALUE"""),"J")</f>
        <v>J</v>
      </c>
      <c r="D89" s="34" t="b">
        <f t="shared" si="6"/>
        <v>0</v>
      </c>
      <c r="E89" s="6">
        <f t="shared" si="7"/>
        <v>0.04</v>
      </c>
      <c r="F89" s="34" t="b">
        <f t="shared" si="8"/>
        <v>0</v>
      </c>
      <c r="G89" s="8">
        <f t="shared" si="9"/>
        <v>7.6E+25</v>
      </c>
      <c r="H89" s="8" t="str">
        <f t="shared" ref="H89:J89" si="196">if(D89,$G89,"")</f>
        <v/>
      </c>
      <c r="I89" s="8">
        <f t="shared" si="196"/>
        <v>7.6E+25</v>
      </c>
      <c r="J89" s="8" t="str">
        <f t="shared" si="196"/>
        <v/>
      </c>
      <c r="K89" s="5"/>
      <c r="L89" s="5"/>
      <c r="M89" s="5"/>
      <c r="N89" s="36">
        <f>Map!K551</f>
        <v>-159</v>
      </c>
      <c r="O89" s="36">
        <f>Map!L551</f>
        <v>-161</v>
      </c>
      <c r="P89" s="36">
        <f>Map!M551</f>
        <v>-162</v>
      </c>
      <c r="Q89" s="5" t="str">
        <f>Join("-",Map!B551,Map!C551,Map!D551,Map!E551,Map!F551)</f>
        <v>East Rim-0-5-2-d</v>
      </c>
      <c r="R89" s="6">
        <f t="shared" ref="R89:T89" si="197">IFERROR(VALUE(LEFT(N89,SEARCH(" ",N89,1)-1)),FALSE())</f>
        <v>-159</v>
      </c>
      <c r="S89" s="6">
        <f t="shared" si="197"/>
        <v>-161</v>
      </c>
      <c r="T89" s="6">
        <f t="shared" si="197"/>
        <v>-162</v>
      </c>
      <c r="U89" s="5"/>
      <c r="V89" s="5"/>
      <c r="W89" s="5"/>
      <c r="X89" s="37" t="str">
        <f>Map!G551</f>
        <v>Gas Giant</v>
      </c>
      <c r="Y89" s="5"/>
      <c r="Z89" s="7" t="str">
        <f>Map!O551</f>
        <v>11 H</v>
      </c>
      <c r="AA89" s="6">
        <f t="shared" si="12"/>
        <v>11</v>
      </c>
      <c r="AB89" s="5" t="str">
        <f>IFERROR(__xludf.DUMMYFUNCTION("""COMPUTED_VALUE"""),"H")</f>
        <v>H</v>
      </c>
      <c r="AC89" s="6">
        <f t="shared" si="13"/>
        <v>11</v>
      </c>
      <c r="AD89" s="5"/>
    </row>
    <row r="90">
      <c r="A90" s="5" t="str">
        <f>Map!I552</f>
        <v>0.34 S</v>
      </c>
      <c r="B90" s="6">
        <f t="shared" si="5"/>
        <v>0.34</v>
      </c>
      <c r="C90" s="5" t="str">
        <f>IFERROR(__xludf.DUMMYFUNCTION("""COMPUTED_VALUE"""),"S")</f>
        <v>S</v>
      </c>
      <c r="D90" s="34">
        <f t="shared" si="6"/>
        <v>0.34</v>
      </c>
      <c r="E90" s="6" t="b">
        <f t="shared" si="7"/>
        <v>0</v>
      </c>
      <c r="F90" s="34" t="b">
        <f t="shared" si="8"/>
        <v>0</v>
      </c>
      <c r="G90" s="8">
        <f t="shared" si="9"/>
        <v>6.7626E+29</v>
      </c>
      <c r="H90" s="8">
        <f t="shared" ref="H90:J90" si="198">if(D90,$G90,"")</f>
        <v>6.7626E+29</v>
      </c>
      <c r="I90" s="8" t="str">
        <f t="shared" si="198"/>
        <v/>
      </c>
      <c r="J90" s="8" t="str">
        <f t="shared" si="198"/>
        <v/>
      </c>
      <c r="K90" s="5"/>
      <c r="L90" s="5"/>
      <c r="M90" s="5"/>
      <c r="N90" s="36" t="str">
        <f>Map!K552</f>
        <v/>
      </c>
      <c r="O90" s="36" t="str">
        <f>Map!L552</f>
        <v/>
      </c>
      <c r="P90" s="36" t="str">
        <f>Map!M552</f>
        <v/>
      </c>
      <c r="Q90" s="5" t="str">
        <f>Join("-",Map!B552,Map!C552,Map!D552,Map!E552,Map!F552)</f>
        <v>East Rim-0-5-2-S</v>
      </c>
      <c r="R90" s="6" t="b">
        <f t="shared" ref="R90:T90" si="199">IFERROR(VALUE(LEFT(N90,SEARCH(" ",N90,1)-1)),FALSE())</f>
        <v>0</v>
      </c>
      <c r="S90" s="6" t="b">
        <f t="shared" si="199"/>
        <v>0</v>
      </c>
      <c r="T90" s="6" t="b">
        <f t="shared" si="199"/>
        <v>0</v>
      </c>
      <c r="U90" s="5"/>
      <c r="V90" s="5"/>
      <c r="W90" s="5"/>
      <c r="X90" s="37" t="str">
        <f>Map!G552</f>
        <v>Star</v>
      </c>
      <c r="Y90" s="5"/>
      <c r="Z90" s="7" t="str">
        <f>Map!O552</f>
        <v/>
      </c>
      <c r="AA90" s="6" t="str">
        <f t="shared" si="12"/>
        <v/>
      </c>
      <c r="AB90" s="5"/>
      <c r="AC90" s="6" t="str">
        <f t="shared" si="13"/>
        <v/>
      </c>
      <c r="AD90" s="5"/>
    </row>
    <row r="91">
      <c r="A91" s="5" t="str">
        <f>Map!I559</f>
        <v>0.46 J</v>
      </c>
      <c r="B91" s="6">
        <f t="shared" si="5"/>
        <v>0.46</v>
      </c>
      <c r="C91" s="5" t="str">
        <f>IFERROR(__xludf.DUMMYFUNCTION("""COMPUTED_VALUE"""),"J")</f>
        <v>J</v>
      </c>
      <c r="D91" s="34" t="b">
        <f t="shared" si="6"/>
        <v>0</v>
      </c>
      <c r="E91" s="6">
        <f t="shared" si="7"/>
        <v>0.46</v>
      </c>
      <c r="F91" s="34" t="b">
        <f t="shared" si="8"/>
        <v>0</v>
      </c>
      <c r="G91" s="8">
        <f t="shared" si="9"/>
        <v>8.74E+26</v>
      </c>
      <c r="H91" s="8" t="str">
        <f t="shared" ref="H91:J91" si="200">if(D91,$G91,"")</f>
        <v/>
      </c>
      <c r="I91" s="8">
        <f t="shared" si="200"/>
        <v>8.74E+26</v>
      </c>
      <c r="J91" s="8" t="str">
        <f t="shared" si="200"/>
        <v/>
      </c>
      <c r="K91" s="5"/>
      <c r="L91" s="5"/>
      <c r="M91" s="5"/>
      <c r="N91" s="36">
        <f>Map!K559</f>
        <v>595</v>
      </c>
      <c r="O91" s="36">
        <f>Map!L559</f>
        <v>552</v>
      </c>
      <c r="P91" s="36">
        <f>Map!M559</f>
        <v>576</v>
      </c>
      <c r="Q91" s="5" t="str">
        <f>Join("-",Map!B559,Map!C559,Map!D559,Map!E559,Map!F559)</f>
        <v>East Rim-0-5-3-a</v>
      </c>
      <c r="R91" s="6">
        <f t="shared" ref="R91:T91" si="201">IFERROR(VALUE(LEFT(N91,SEARCH(" ",N91,1)-1)),FALSE())</f>
        <v>595</v>
      </c>
      <c r="S91" s="6">
        <f t="shared" si="201"/>
        <v>552</v>
      </c>
      <c r="T91" s="6">
        <f t="shared" si="201"/>
        <v>576</v>
      </c>
      <c r="U91" s="5"/>
      <c r="V91" s="5"/>
      <c r="W91" s="5"/>
      <c r="X91" s="37" t="str">
        <f>Map!G559</f>
        <v>Gas Giant</v>
      </c>
      <c r="Y91" s="5"/>
      <c r="Z91" s="7" t="str">
        <f>Map!O559</f>
        <v>16 H</v>
      </c>
      <c r="AA91" s="6">
        <f t="shared" si="12"/>
        <v>16</v>
      </c>
      <c r="AB91" s="5" t="str">
        <f>IFERROR(__xludf.DUMMYFUNCTION("""COMPUTED_VALUE"""),"H")</f>
        <v>H</v>
      </c>
      <c r="AC91" s="6">
        <f t="shared" si="13"/>
        <v>16</v>
      </c>
      <c r="AD91" s="5"/>
    </row>
    <row r="92">
      <c r="A92" s="5" t="str">
        <f>Map!I560</f>
        <v>0.61 E</v>
      </c>
      <c r="B92" s="6">
        <f t="shared" si="5"/>
        <v>0.61</v>
      </c>
      <c r="C92" s="5" t="str">
        <f>IFERROR(__xludf.DUMMYFUNCTION("""COMPUTED_VALUE"""),"E")</f>
        <v>E</v>
      </c>
      <c r="D92" s="34" t="b">
        <f t="shared" si="6"/>
        <v>0</v>
      </c>
      <c r="E92" s="6" t="b">
        <f t="shared" si="7"/>
        <v>0</v>
      </c>
      <c r="F92" s="34">
        <f t="shared" si="8"/>
        <v>0.61</v>
      </c>
      <c r="G92" s="8">
        <f t="shared" si="9"/>
        <v>3.64292E+24</v>
      </c>
      <c r="H92" s="8" t="str">
        <f t="shared" ref="H92:J92" si="202">if(D92,$G92,"")</f>
        <v/>
      </c>
      <c r="I92" s="8" t="str">
        <f t="shared" si="202"/>
        <v/>
      </c>
      <c r="J92" s="8">
        <f t="shared" si="202"/>
        <v>3.64292E+24</v>
      </c>
      <c r="K92" s="5"/>
      <c r="L92" s="5"/>
      <c r="M92" s="5"/>
      <c r="N92" s="36">
        <f>Map!K560</f>
        <v>360</v>
      </c>
      <c r="O92" s="36">
        <f>Map!L560</f>
        <v>281</v>
      </c>
      <c r="P92" s="36">
        <f>Map!M560</f>
        <v>322</v>
      </c>
      <c r="Q92" s="5" t="str">
        <f>Join("-",Map!B560,Map!C560,Map!D560,Map!E560,Map!F560)</f>
        <v>East Rim-0-5-3-b</v>
      </c>
      <c r="R92" s="6">
        <f t="shared" ref="R92:T92" si="203">IFERROR(VALUE(LEFT(N92,SEARCH(" ",N92,1)-1)),FALSE())</f>
        <v>360</v>
      </c>
      <c r="S92" s="6">
        <f t="shared" si="203"/>
        <v>281</v>
      </c>
      <c r="T92" s="6">
        <f t="shared" si="203"/>
        <v>322</v>
      </c>
      <c r="U92" s="5"/>
      <c r="V92" s="5"/>
      <c r="W92" s="5"/>
      <c r="X92" s="37" t="str">
        <f>Map!G560</f>
        <v>Terrestrial</v>
      </c>
      <c r="Y92" s="5"/>
      <c r="Z92" s="7" t="str">
        <f>Map!O560</f>
        <v>13 H</v>
      </c>
      <c r="AA92" s="6">
        <f t="shared" si="12"/>
        <v>13</v>
      </c>
      <c r="AB92" s="5" t="str">
        <f>IFERROR(__xludf.DUMMYFUNCTION("""COMPUTED_VALUE"""),"H")</f>
        <v>H</v>
      </c>
      <c r="AC92" s="6">
        <f t="shared" si="13"/>
        <v>13</v>
      </c>
      <c r="AD92" s="5"/>
    </row>
    <row r="93">
      <c r="A93" s="5" t="str">
        <f>Map!I572</f>
        <v>7.86 J</v>
      </c>
      <c r="B93" s="6">
        <f t="shared" si="5"/>
        <v>7.86</v>
      </c>
      <c r="C93" s="5" t="str">
        <f>IFERROR(__xludf.DUMMYFUNCTION("""COMPUTED_VALUE"""),"J")</f>
        <v>J</v>
      </c>
      <c r="D93" s="34" t="b">
        <f t="shared" si="6"/>
        <v>0</v>
      </c>
      <c r="E93" s="6">
        <f t="shared" si="7"/>
        <v>7.86</v>
      </c>
      <c r="F93" s="34" t="b">
        <f t="shared" si="8"/>
        <v>0</v>
      </c>
      <c r="G93" s="8">
        <f t="shared" si="9"/>
        <v>1.4934E+28</v>
      </c>
      <c r="H93" s="8" t="str">
        <f t="shared" ref="H93:J93" si="204">if(D93,$G93,"")</f>
        <v/>
      </c>
      <c r="I93" s="8">
        <f t="shared" si="204"/>
        <v>1.4934E+28</v>
      </c>
      <c r="J93" s="8" t="str">
        <f t="shared" si="204"/>
        <v/>
      </c>
      <c r="K93" s="5"/>
      <c r="L93" s="5"/>
      <c r="M93" s="5"/>
      <c r="N93" s="36">
        <f>Map!K572</f>
        <v>182</v>
      </c>
      <c r="O93" s="36">
        <f>Map!L572</f>
        <v>121</v>
      </c>
      <c r="P93" s="36">
        <f>Map!M572</f>
        <v>150</v>
      </c>
      <c r="Q93" s="5" t="str">
        <f>Join("-",Map!B572,Map!C572,Map!D572,Map!E572,Map!F572)</f>
        <v>East Rim-0-5-3-c</v>
      </c>
      <c r="R93" s="6">
        <f t="shared" ref="R93:T93" si="205">IFERROR(VALUE(LEFT(N93,SEARCH(" ",N93,1)-1)),FALSE())</f>
        <v>182</v>
      </c>
      <c r="S93" s="6">
        <f t="shared" si="205"/>
        <v>121</v>
      </c>
      <c r="T93" s="6">
        <f t="shared" si="205"/>
        <v>150</v>
      </c>
      <c r="U93" s="5"/>
      <c r="V93" s="5"/>
      <c r="W93" s="5"/>
      <c r="X93" s="37" t="str">
        <f>Map!G572</f>
        <v>Gas Giant</v>
      </c>
      <c r="Y93" s="5"/>
      <c r="Z93" s="7" t="str">
        <f>Map!O572</f>
        <v>19 H</v>
      </c>
      <c r="AA93" s="6">
        <f t="shared" si="12"/>
        <v>19</v>
      </c>
      <c r="AB93" s="5" t="str">
        <f>IFERROR(__xludf.DUMMYFUNCTION("""COMPUTED_VALUE"""),"H")</f>
        <v>H</v>
      </c>
      <c r="AC93" s="6">
        <f t="shared" si="13"/>
        <v>19</v>
      </c>
      <c r="AD93" s="5"/>
    </row>
    <row r="94">
      <c r="A94" s="5" t="str">
        <f>Map!I573</f>
        <v>3.23 E</v>
      </c>
      <c r="B94" s="6">
        <f t="shared" si="5"/>
        <v>3.23</v>
      </c>
      <c r="C94" s="5" t="str">
        <f>IFERROR(__xludf.DUMMYFUNCTION("""COMPUTED_VALUE"""),"E")</f>
        <v>E</v>
      </c>
      <c r="D94" s="34" t="b">
        <f t="shared" si="6"/>
        <v>0</v>
      </c>
      <c r="E94" s="6" t="b">
        <f t="shared" si="7"/>
        <v>0</v>
      </c>
      <c r="F94" s="34">
        <f t="shared" si="8"/>
        <v>3.23</v>
      </c>
      <c r="G94" s="8">
        <f t="shared" si="9"/>
        <v>1.92896E+25</v>
      </c>
      <c r="H94" s="8" t="str">
        <f t="shared" ref="H94:J94" si="206">if(D94,$G94,"")</f>
        <v/>
      </c>
      <c r="I94" s="8" t="str">
        <f t="shared" si="206"/>
        <v/>
      </c>
      <c r="J94" s="8">
        <f t="shared" si="206"/>
        <v>1.92896E+25</v>
      </c>
      <c r="K94" s="5"/>
      <c r="L94" s="5"/>
      <c r="M94" s="5"/>
      <c r="N94" s="36">
        <f>Map!K573</f>
        <v>36</v>
      </c>
      <c r="O94" s="36">
        <f>Map!L573</f>
        <v>1</v>
      </c>
      <c r="P94" s="36">
        <f>Map!M573</f>
        <v>21</v>
      </c>
      <c r="Q94" s="5" t="str">
        <f>Join("-",Map!B573,Map!C573,Map!D573,Map!E573,Map!F573)</f>
        <v>East Rim-0-5-3-d</v>
      </c>
      <c r="R94" s="6">
        <f t="shared" ref="R94:T94" si="207">IFERROR(VALUE(LEFT(N94,SEARCH(" ",N94,1)-1)),FALSE())</f>
        <v>36</v>
      </c>
      <c r="S94" s="6">
        <f t="shared" si="207"/>
        <v>1</v>
      </c>
      <c r="T94" s="6">
        <f t="shared" si="207"/>
        <v>21</v>
      </c>
      <c r="U94" s="5"/>
      <c r="V94" s="5"/>
      <c r="W94" s="5"/>
      <c r="X94" s="37" t="str">
        <f>Map!G573</f>
        <v>Habitable</v>
      </c>
      <c r="Y94" s="5"/>
      <c r="Z94" s="7" t="str">
        <f>Map!O573</f>
        <v>16 H</v>
      </c>
      <c r="AA94" s="6">
        <f t="shared" si="12"/>
        <v>16</v>
      </c>
      <c r="AB94" s="5" t="str">
        <f>IFERROR(__xludf.DUMMYFUNCTION("""COMPUTED_VALUE"""),"H")</f>
        <v>H</v>
      </c>
      <c r="AC94" s="6">
        <f t="shared" si="13"/>
        <v>16</v>
      </c>
      <c r="AD94" s="5"/>
    </row>
    <row r="95">
      <c r="A95" s="5" t="str">
        <f>Map!I574</f>
        <v>0.99 E</v>
      </c>
      <c r="B95" s="6">
        <f t="shared" si="5"/>
        <v>0.99</v>
      </c>
      <c r="C95" s="5" t="str">
        <f>IFERROR(__xludf.DUMMYFUNCTION("""COMPUTED_VALUE"""),"E")</f>
        <v>E</v>
      </c>
      <c r="D95" s="34" t="b">
        <f t="shared" si="6"/>
        <v>0</v>
      </c>
      <c r="E95" s="6" t="b">
        <f t="shared" si="7"/>
        <v>0</v>
      </c>
      <c r="F95" s="34">
        <f t="shared" si="8"/>
        <v>0.99</v>
      </c>
      <c r="G95" s="8">
        <f t="shared" si="9"/>
        <v>5.91228E+24</v>
      </c>
      <c r="H95" s="8" t="str">
        <f t="shared" ref="H95:J95" si="208">if(D95,$G95,"")</f>
        <v/>
      </c>
      <c r="I95" s="8" t="str">
        <f t="shared" si="208"/>
        <v/>
      </c>
      <c r="J95" s="8">
        <f t="shared" si="208"/>
        <v>5.91228E+24</v>
      </c>
      <c r="K95" s="5"/>
      <c r="L95" s="5"/>
      <c r="M95" s="5"/>
      <c r="N95" s="36">
        <f>Map!K574</f>
        <v>10</v>
      </c>
      <c r="O95" s="36">
        <f>Map!L574</f>
        <v>0</v>
      </c>
      <c r="P95" s="36">
        <f>Map!M574</f>
        <v>4</v>
      </c>
      <c r="Q95" s="5" t="str">
        <f>Join("-",Map!B574,Map!C574,Map!D574,Map!E574,Map!F574)</f>
        <v>East Rim-0-5-3-e</v>
      </c>
      <c r="R95" s="6">
        <f t="shared" ref="R95:T95" si="209">IFERROR(VALUE(LEFT(N95,SEARCH(" ",N95,1)-1)),FALSE())</f>
        <v>10</v>
      </c>
      <c r="S95" s="6">
        <f t="shared" si="209"/>
        <v>0</v>
      </c>
      <c r="T95" s="6">
        <f t="shared" si="209"/>
        <v>4</v>
      </c>
      <c r="U95" s="5"/>
      <c r="V95" s="5"/>
      <c r="W95" s="5"/>
      <c r="X95" s="37" t="str">
        <f>Map!G574</f>
        <v>Habitable</v>
      </c>
      <c r="Y95" s="5"/>
      <c r="Z95" s="7" t="str">
        <f>Map!O574</f>
        <v>12 H</v>
      </c>
      <c r="AA95" s="6">
        <f t="shared" si="12"/>
        <v>12</v>
      </c>
      <c r="AB95" s="5" t="str">
        <f>IFERROR(__xludf.DUMMYFUNCTION("""COMPUTED_VALUE"""),"H")</f>
        <v>H</v>
      </c>
      <c r="AC95" s="6">
        <f t="shared" si="13"/>
        <v>12</v>
      </c>
      <c r="AD95" s="5"/>
    </row>
    <row r="96">
      <c r="A96" s="5" t="str">
        <f>Map!I575</f>
        <v>0.31 J</v>
      </c>
      <c r="B96" s="6">
        <f t="shared" si="5"/>
        <v>0.31</v>
      </c>
      <c r="C96" s="5" t="str">
        <f>IFERROR(__xludf.DUMMYFUNCTION("""COMPUTED_VALUE"""),"J")</f>
        <v>J</v>
      </c>
      <c r="D96" s="34" t="b">
        <f t="shared" si="6"/>
        <v>0</v>
      </c>
      <c r="E96" s="6">
        <f t="shared" si="7"/>
        <v>0.31</v>
      </c>
      <c r="F96" s="34" t="b">
        <f t="shared" si="8"/>
        <v>0</v>
      </c>
      <c r="G96" s="8">
        <f t="shared" si="9"/>
        <v>5.89E+26</v>
      </c>
      <c r="H96" s="8" t="str">
        <f t="shared" ref="H96:J96" si="210">if(D96,$G96,"")</f>
        <v/>
      </c>
      <c r="I96" s="8">
        <f t="shared" si="210"/>
        <v>5.89E+26</v>
      </c>
      <c r="J96" s="8" t="str">
        <f t="shared" si="210"/>
        <v/>
      </c>
      <c r="K96" s="5"/>
      <c r="L96" s="5"/>
      <c r="M96" s="5"/>
      <c r="N96" s="36">
        <f>Map!K575</f>
        <v>-213</v>
      </c>
      <c r="O96" s="36">
        <f>Map!L575</f>
        <v>-226</v>
      </c>
      <c r="P96" s="36">
        <f>Map!M575</f>
        <v>-218</v>
      </c>
      <c r="Q96" s="5" t="str">
        <f>Join("-",Map!B575,Map!C575,Map!D575,Map!E575,Map!F575)</f>
        <v>East Rim-0-5-3-f</v>
      </c>
      <c r="R96" s="6">
        <f t="shared" ref="R96:T96" si="211">IFERROR(VALUE(LEFT(N96,SEARCH(" ",N96,1)-1)),FALSE())</f>
        <v>-213</v>
      </c>
      <c r="S96" s="6">
        <f t="shared" si="211"/>
        <v>-226</v>
      </c>
      <c r="T96" s="6">
        <f t="shared" si="211"/>
        <v>-218</v>
      </c>
      <c r="U96" s="5"/>
      <c r="V96" s="5"/>
      <c r="W96" s="5"/>
      <c r="X96" s="37" t="str">
        <f>Map!G575</f>
        <v>Gas Giant</v>
      </c>
      <c r="Y96" s="5"/>
      <c r="Z96" s="7" t="str">
        <f>Map!O575</f>
        <v>22 H</v>
      </c>
      <c r="AA96" s="6">
        <f t="shared" si="12"/>
        <v>22</v>
      </c>
      <c r="AB96" s="5" t="str">
        <f>IFERROR(__xludf.DUMMYFUNCTION("""COMPUTED_VALUE"""),"H")</f>
        <v>H</v>
      </c>
      <c r="AC96" s="6">
        <f t="shared" si="13"/>
        <v>22</v>
      </c>
      <c r="AD96" s="5"/>
    </row>
    <row r="97">
      <c r="A97" s="5" t="str">
        <f>Map!I594</f>
        <v>1.85 J</v>
      </c>
      <c r="B97" s="6">
        <f t="shared" si="5"/>
        <v>1.85</v>
      </c>
      <c r="C97" s="5" t="str">
        <f>IFERROR(__xludf.DUMMYFUNCTION("""COMPUTED_VALUE"""),"J")</f>
        <v>J</v>
      </c>
      <c r="D97" s="34" t="b">
        <f t="shared" si="6"/>
        <v>0</v>
      </c>
      <c r="E97" s="6">
        <f t="shared" si="7"/>
        <v>1.85</v>
      </c>
      <c r="F97" s="34" t="b">
        <f t="shared" si="8"/>
        <v>0</v>
      </c>
      <c r="G97" s="8">
        <f t="shared" si="9"/>
        <v>3.515E+27</v>
      </c>
      <c r="H97" s="8" t="str">
        <f t="shared" ref="H97:J97" si="212">if(D97,$G97,"")</f>
        <v/>
      </c>
      <c r="I97" s="8">
        <f t="shared" si="212"/>
        <v>3.515E+27</v>
      </c>
      <c r="J97" s="8" t="str">
        <f t="shared" si="212"/>
        <v/>
      </c>
      <c r="K97" s="5"/>
      <c r="L97" s="5"/>
      <c r="M97" s="5"/>
      <c r="N97" s="36">
        <f>Map!K594</f>
        <v>-240</v>
      </c>
      <c r="O97" s="36">
        <f>Map!L594</f>
        <v>-254</v>
      </c>
      <c r="P97" s="36">
        <f>Map!M594</f>
        <v>-245</v>
      </c>
      <c r="Q97" s="5" t="str">
        <f>Join("-",Map!B594,Map!C594,Map!D594,Map!E594,Map!F594)</f>
        <v>East Rim-0-5-3-g</v>
      </c>
      <c r="R97" s="6">
        <f t="shared" ref="R97:T97" si="213">IFERROR(VALUE(LEFT(N97,SEARCH(" ",N97,1)-1)),FALSE())</f>
        <v>-240</v>
      </c>
      <c r="S97" s="6">
        <f t="shared" si="213"/>
        <v>-254</v>
      </c>
      <c r="T97" s="6">
        <f t="shared" si="213"/>
        <v>-245</v>
      </c>
      <c r="U97" s="5"/>
      <c r="V97" s="5"/>
      <c r="W97" s="5"/>
      <c r="X97" s="37" t="str">
        <f>Map!G594</f>
        <v>Gas Giant</v>
      </c>
      <c r="Y97" s="5"/>
      <c r="Z97" s="7" t="str">
        <f>Map!O594</f>
        <v>12 H</v>
      </c>
      <c r="AA97" s="6">
        <f t="shared" si="12"/>
        <v>12</v>
      </c>
      <c r="AB97" s="5" t="str">
        <f>IFERROR(__xludf.DUMMYFUNCTION("""COMPUTED_VALUE"""),"H")</f>
        <v>H</v>
      </c>
      <c r="AC97" s="6">
        <f t="shared" si="13"/>
        <v>12</v>
      </c>
      <c r="AD97" s="5"/>
    </row>
    <row r="98">
      <c r="A98" s="5" t="str">
        <f>Map!I595</f>
        <v>0.96 S</v>
      </c>
      <c r="B98" s="6">
        <f t="shared" si="5"/>
        <v>0.96</v>
      </c>
      <c r="C98" s="5" t="str">
        <f>IFERROR(__xludf.DUMMYFUNCTION("""COMPUTED_VALUE"""),"S")</f>
        <v>S</v>
      </c>
      <c r="D98" s="34">
        <f t="shared" si="6"/>
        <v>0.96</v>
      </c>
      <c r="E98" s="6" t="b">
        <f t="shared" si="7"/>
        <v>0</v>
      </c>
      <c r="F98" s="34" t="b">
        <f t="shared" si="8"/>
        <v>0</v>
      </c>
      <c r="G98" s="8">
        <f t="shared" si="9"/>
        <v>1.90944E+30</v>
      </c>
      <c r="H98" s="8">
        <f t="shared" ref="H98:J98" si="214">if(D98,$G98,"")</f>
        <v>1.90944E+30</v>
      </c>
      <c r="I98" s="8" t="str">
        <f t="shared" si="214"/>
        <v/>
      </c>
      <c r="J98" s="8" t="str">
        <f t="shared" si="214"/>
        <v/>
      </c>
      <c r="K98" s="5"/>
      <c r="L98" s="5"/>
      <c r="M98" s="5"/>
      <c r="N98" s="36" t="str">
        <f>Map!K595</f>
        <v/>
      </c>
      <c r="O98" s="36" t="str">
        <f>Map!L595</f>
        <v/>
      </c>
      <c r="P98" s="36" t="str">
        <f>Map!M595</f>
        <v/>
      </c>
      <c r="Q98" s="5" t="str">
        <f>Join("-",Map!B595,Map!C595,Map!D595,Map!E595,Map!F595)</f>
        <v>East Rim-0-5-3-S</v>
      </c>
      <c r="R98" s="6" t="b">
        <f t="shared" ref="R98:T98" si="215">IFERROR(VALUE(LEFT(N98,SEARCH(" ",N98,1)-1)),FALSE())</f>
        <v>0</v>
      </c>
      <c r="S98" s="6" t="b">
        <f t="shared" si="215"/>
        <v>0</v>
      </c>
      <c r="T98" s="6" t="b">
        <f t="shared" si="215"/>
        <v>0</v>
      </c>
      <c r="U98" s="5"/>
      <c r="V98" s="5"/>
      <c r="W98" s="5"/>
      <c r="X98" s="37" t="str">
        <f>Map!G595</f>
        <v>Star</v>
      </c>
      <c r="Y98" s="5"/>
      <c r="Z98" s="7" t="str">
        <f>Map!O595</f>
        <v/>
      </c>
      <c r="AA98" s="6" t="str">
        <f t="shared" si="12"/>
        <v/>
      </c>
      <c r="AB98" s="5"/>
      <c r="AC98" s="6" t="str">
        <f t="shared" si="13"/>
        <v/>
      </c>
      <c r="AD98" s="5"/>
    </row>
    <row r="99">
      <c r="A99" s="5" t="str">
        <f>Map!I611</f>
        <v>0.03 J</v>
      </c>
      <c r="B99" s="6">
        <f t="shared" si="5"/>
        <v>0.03</v>
      </c>
      <c r="C99" s="5" t="str">
        <f>IFERROR(__xludf.DUMMYFUNCTION("""COMPUTED_VALUE"""),"J")</f>
        <v>J</v>
      </c>
      <c r="D99" s="34" t="b">
        <f t="shared" si="6"/>
        <v>0</v>
      </c>
      <c r="E99" s="6">
        <f t="shared" si="7"/>
        <v>0.03</v>
      </c>
      <c r="F99" s="34" t="b">
        <f t="shared" si="8"/>
        <v>0</v>
      </c>
      <c r="G99" s="8">
        <f t="shared" si="9"/>
        <v>5.7E+25</v>
      </c>
      <c r="H99" s="8" t="str">
        <f t="shared" ref="H99:J99" si="216">if(D99,$G99,"")</f>
        <v/>
      </c>
      <c r="I99" s="8">
        <f t="shared" si="216"/>
        <v>5.7E+25</v>
      </c>
      <c r="J99" s="8" t="str">
        <f t="shared" si="216"/>
        <v/>
      </c>
      <c r="K99" s="5"/>
      <c r="L99" s="5"/>
      <c r="M99" s="5"/>
      <c r="N99" s="36">
        <f>Map!K611</f>
        <v>577</v>
      </c>
      <c r="O99" s="36">
        <f>Map!L611</f>
        <v>400</v>
      </c>
      <c r="P99" s="36">
        <f>Map!M611</f>
        <v>491</v>
      </c>
      <c r="Q99" s="5" t="str">
        <f>Join("-",Map!B611,Map!C611,Map!D611,Map!E611,Map!F611)</f>
        <v>East Rim-0-5-4-a</v>
      </c>
      <c r="R99" s="6">
        <f t="shared" ref="R99:T99" si="217">IFERROR(VALUE(LEFT(N99,SEARCH(" ",N99,1)-1)),FALSE())</f>
        <v>577</v>
      </c>
      <c r="S99" s="6">
        <f t="shared" si="217"/>
        <v>400</v>
      </c>
      <c r="T99" s="6">
        <f t="shared" si="217"/>
        <v>491</v>
      </c>
      <c r="U99" s="5"/>
      <c r="V99" s="5"/>
      <c r="W99" s="5"/>
      <c r="X99" s="37" t="str">
        <f>Map!G611</f>
        <v>Gas Giant</v>
      </c>
      <c r="Y99" s="5"/>
      <c r="Z99" s="7" t="str">
        <f>Map!O611</f>
        <v>8 H</v>
      </c>
      <c r="AA99" s="6">
        <f t="shared" si="12"/>
        <v>8</v>
      </c>
      <c r="AB99" s="5" t="str">
        <f>IFERROR(__xludf.DUMMYFUNCTION("""COMPUTED_VALUE"""),"H")</f>
        <v>H</v>
      </c>
      <c r="AC99" s="6">
        <f t="shared" si="13"/>
        <v>8</v>
      </c>
      <c r="AD99" s="5"/>
    </row>
    <row r="100">
      <c r="A100" s="5" t="str">
        <f>Map!I612</f>
        <v>0.23 E</v>
      </c>
      <c r="B100" s="6">
        <f t="shared" si="5"/>
        <v>0.23</v>
      </c>
      <c r="C100" s="5" t="str">
        <f>IFERROR(__xludf.DUMMYFUNCTION("""COMPUTED_VALUE"""),"E")</f>
        <v>E</v>
      </c>
      <c r="D100" s="34" t="b">
        <f t="shared" si="6"/>
        <v>0</v>
      </c>
      <c r="E100" s="6" t="b">
        <f t="shared" si="7"/>
        <v>0</v>
      </c>
      <c r="F100" s="34">
        <f t="shared" si="8"/>
        <v>0.23</v>
      </c>
      <c r="G100" s="8">
        <f t="shared" si="9"/>
        <v>1.37356E+24</v>
      </c>
      <c r="H100" s="8" t="str">
        <f t="shared" ref="H100:J100" si="218">if(D100,$G100,"")</f>
        <v/>
      </c>
      <c r="I100" s="8" t="str">
        <f t="shared" si="218"/>
        <v/>
      </c>
      <c r="J100" s="8">
        <f t="shared" si="218"/>
        <v>1.37356E+24</v>
      </c>
      <c r="K100" s="5"/>
      <c r="L100" s="5"/>
      <c r="M100" s="5"/>
      <c r="N100" s="36">
        <f>Map!K612</f>
        <v>118</v>
      </c>
      <c r="O100" s="36">
        <f>Map!L612</f>
        <v>115</v>
      </c>
      <c r="P100" s="36">
        <f>Map!M612</f>
        <v>117</v>
      </c>
      <c r="Q100" s="5" t="str">
        <f>Join("-",Map!B612,Map!C612,Map!D612,Map!E612,Map!F612)</f>
        <v>East Rim-0-5-4-b</v>
      </c>
      <c r="R100" s="6">
        <f t="shared" ref="R100:T100" si="219">IFERROR(VALUE(LEFT(N100,SEARCH(" ",N100,1)-1)),FALSE())</f>
        <v>118</v>
      </c>
      <c r="S100" s="6">
        <f t="shared" si="219"/>
        <v>115</v>
      </c>
      <c r="T100" s="6">
        <f t="shared" si="219"/>
        <v>117</v>
      </c>
      <c r="U100" s="5"/>
      <c r="V100" s="5"/>
      <c r="W100" s="5"/>
      <c r="X100" s="37" t="str">
        <f>Map!G612</f>
        <v>Terrestrial</v>
      </c>
      <c r="Y100" s="5"/>
      <c r="Z100" s="7" t="str">
        <f>Map!O612</f>
        <v>17 H</v>
      </c>
      <c r="AA100" s="6">
        <f t="shared" si="12"/>
        <v>17</v>
      </c>
      <c r="AB100" s="5" t="str">
        <f>IFERROR(__xludf.DUMMYFUNCTION("""COMPUTED_VALUE"""),"H")</f>
        <v>H</v>
      </c>
      <c r="AC100" s="6">
        <f t="shared" si="13"/>
        <v>17</v>
      </c>
      <c r="AD100" s="5"/>
    </row>
    <row r="101">
      <c r="A101" s="5" t="str">
        <f>Map!I613</f>
        <v>0.32 S</v>
      </c>
      <c r="B101" s="6">
        <f t="shared" si="5"/>
        <v>0.32</v>
      </c>
      <c r="C101" s="5" t="str">
        <f>IFERROR(__xludf.DUMMYFUNCTION("""COMPUTED_VALUE"""),"S")</f>
        <v>S</v>
      </c>
      <c r="D101" s="34">
        <f t="shared" si="6"/>
        <v>0.32</v>
      </c>
      <c r="E101" s="6" t="b">
        <f t="shared" si="7"/>
        <v>0</v>
      </c>
      <c r="F101" s="34" t="b">
        <f t="shared" si="8"/>
        <v>0</v>
      </c>
      <c r="G101" s="8">
        <f t="shared" si="9"/>
        <v>6.3648E+29</v>
      </c>
      <c r="H101" s="8">
        <f t="shared" ref="H101:J101" si="220">if(D101,$G101,"")</f>
        <v>6.3648E+29</v>
      </c>
      <c r="I101" s="8" t="str">
        <f t="shared" si="220"/>
        <v/>
      </c>
      <c r="J101" s="8" t="str">
        <f t="shared" si="220"/>
        <v/>
      </c>
      <c r="K101" s="5"/>
      <c r="L101" s="5"/>
      <c r="M101" s="5"/>
      <c r="N101" s="36" t="str">
        <f>Map!K613</f>
        <v/>
      </c>
      <c r="O101" s="36" t="str">
        <f>Map!L613</f>
        <v/>
      </c>
      <c r="P101" s="36" t="str">
        <f>Map!M613</f>
        <v/>
      </c>
      <c r="Q101" s="5" t="str">
        <f>Join("-",Map!B613,Map!C613,Map!D613,Map!E613,Map!F613)</f>
        <v>East Rim-0-5-4-S</v>
      </c>
      <c r="R101" s="6" t="b">
        <f t="shared" ref="R101:T101" si="221">IFERROR(VALUE(LEFT(N101,SEARCH(" ",N101,1)-1)),FALSE())</f>
        <v>0</v>
      </c>
      <c r="S101" s="6" t="b">
        <f t="shared" si="221"/>
        <v>0</v>
      </c>
      <c r="T101" s="6" t="b">
        <f t="shared" si="221"/>
        <v>0</v>
      </c>
      <c r="U101" s="5"/>
      <c r="V101" s="5"/>
      <c r="W101" s="5"/>
      <c r="X101" s="37" t="str">
        <f>Map!G613</f>
        <v>Star</v>
      </c>
      <c r="Y101" s="5"/>
      <c r="Z101" s="7" t="str">
        <f>Map!O613</f>
        <v/>
      </c>
      <c r="AA101" s="6" t="str">
        <f t="shared" si="12"/>
        <v/>
      </c>
      <c r="AB101" s="5"/>
      <c r="AC101" s="6" t="str">
        <f t="shared" si="13"/>
        <v/>
      </c>
      <c r="AD101" s="5"/>
    </row>
    <row r="102">
      <c r="A102" s="5" t="str">
        <f>Map!I619</f>
        <v>0.04 J</v>
      </c>
      <c r="B102" s="6">
        <f t="shared" si="5"/>
        <v>0.04</v>
      </c>
      <c r="C102" s="5" t="str">
        <f>IFERROR(__xludf.DUMMYFUNCTION("""COMPUTED_VALUE"""),"J")</f>
        <v>J</v>
      </c>
      <c r="D102" s="34" t="b">
        <f t="shared" si="6"/>
        <v>0</v>
      </c>
      <c r="E102" s="6">
        <f t="shared" si="7"/>
        <v>0.04</v>
      </c>
      <c r="F102" s="34" t="b">
        <f t="shared" si="8"/>
        <v>0</v>
      </c>
      <c r="G102" s="8">
        <f t="shared" si="9"/>
        <v>7.6E+25</v>
      </c>
      <c r="H102" s="8" t="str">
        <f t="shared" ref="H102:J102" si="222">if(D102,$G102,"")</f>
        <v/>
      </c>
      <c r="I102" s="8">
        <f t="shared" si="222"/>
        <v>7.6E+25</v>
      </c>
      <c r="J102" s="8" t="str">
        <f t="shared" si="222"/>
        <v/>
      </c>
      <c r="K102" s="5"/>
      <c r="L102" s="5"/>
      <c r="M102" s="5"/>
      <c r="N102" s="36">
        <f>Map!K619</f>
        <v>-9</v>
      </c>
      <c r="O102" s="36">
        <f>Map!L619</f>
        <v>-51</v>
      </c>
      <c r="P102" s="36">
        <f>Map!M619</f>
        <v>-30</v>
      </c>
      <c r="Q102" s="5" t="str">
        <f>Join("-",Map!B619,Map!C619,Map!D619,Map!E619,Map!F619)</f>
        <v>East Rim-0-5-5-a</v>
      </c>
      <c r="R102" s="6">
        <f t="shared" ref="R102:T102" si="223">IFERROR(VALUE(LEFT(N102,SEARCH(" ",N102,1)-1)),FALSE())</f>
        <v>-9</v>
      </c>
      <c r="S102" s="6">
        <f t="shared" si="223"/>
        <v>-51</v>
      </c>
      <c r="T102" s="6">
        <f t="shared" si="223"/>
        <v>-30</v>
      </c>
      <c r="U102" s="5"/>
      <c r="V102" s="5"/>
      <c r="W102" s="5"/>
      <c r="X102" s="37" t="str">
        <f>Map!G619</f>
        <v>Gas Giant</v>
      </c>
      <c r="Y102" s="5"/>
      <c r="Z102" s="7" t="str">
        <f>Map!O619</f>
        <v>14 H</v>
      </c>
      <c r="AA102" s="6">
        <f t="shared" si="12"/>
        <v>14</v>
      </c>
      <c r="AB102" s="5" t="str">
        <f>IFERROR(__xludf.DUMMYFUNCTION("""COMPUTED_VALUE"""),"H")</f>
        <v>H</v>
      </c>
      <c r="AC102" s="6">
        <f t="shared" si="13"/>
        <v>14</v>
      </c>
      <c r="AD102" s="5"/>
    </row>
    <row r="103">
      <c r="A103" s="5" t="str">
        <f>Map!I623</f>
        <v>8.83 J</v>
      </c>
      <c r="B103" s="6">
        <f t="shared" si="5"/>
        <v>8.83</v>
      </c>
      <c r="C103" s="5" t="str">
        <f>IFERROR(__xludf.DUMMYFUNCTION("""COMPUTED_VALUE"""),"J")</f>
        <v>J</v>
      </c>
      <c r="D103" s="34" t="b">
        <f t="shared" si="6"/>
        <v>0</v>
      </c>
      <c r="E103" s="6">
        <f t="shared" si="7"/>
        <v>8.83</v>
      </c>
      <c r="F103" s="34" t="b">
        <f t="shared" si="8"/>
        <v>0</v>
      </c>
      <c r="G103" s="8">
        <f t="shared" si="9"/>
        <v>1.6777E+28</v>
      </c>
      <c r="H103" s="8" t="str">
        <f t="shared" ref="H103:J103" si="224">if(D103,$G103,"")</f>
        <v/>
      </c>
      <c r="I103" s="8">
        <f t="shared" si="224"/>
        <v>1.6777E+28</v>
      </c>
      <c r="J103" s="8" t="str">
        <f t="shared" si="224"/>
        <v/>
      </c>
      <c r="K103" s="5"/>
      <c r="L103" s="5"/>
      <c r="M103" s="5"/>
      <c r="N103" s="36">
        <f>Map!K623</f>
        <v>-64</v>
      </c>
      <c r="O103" s="36">
        <f>Map!L623</f>
        <v>-104</v>
      </c>
      <c r="P103" s="36">
        <f>Map!M623</f>
        <v>-82</v>
      </c>
      <c r="Q103" s="5" t="str">
        <f>Join("-",Map!B623,Map!C623,Map!D623,Map!E623,Map!F623)</f>
        <v>East Rim-0-5-5-b</v>
      </c>
      <c r="R103" s="6">
        <f t="shared" ref="R103:T103" si="225">IFERROR(VALUE(LEFT(N103,SEARCH(" ",N103,1)-1)),FALSE())</f>
        <v>-64</v>
      </c>
      <c r="S103" s="6">
        <f t="shared" si="225"/>
        <v>-104</v>
      </c>
      <c r="T103" s="6">
        <f t="shared" si="225"/>
        <v>-82</v>
      </c>
      <c r="U103" s="5"/>
      <c r="V103" s="5"/>
      <c r="W103" s="5"/>
      <c r="X103" s="37" t="str">
        <f>Map!G623</f>
        <v>Gas Giant</v>
      </c>
      <c r="Y103" s="5"/>
      <c r="Z103" s="7" t="str">
        <f>Map!O623</f>
        <v>22 H</v>
      </c>
      <c r="AA103" s="6">
        <f t="shared" si="12"/>
        <v>22</v>
      </c>
      <c r="AB103" s="5" t="str">
        <f>IFERROR(__xludf.DUMMYFUNCTION("""COMPUTED_VALUE"""),"H")</f>
        <v>H</v>
      </c>
      <c r="AC103" s="6">
        <f t="shared" si="13"/>
        <v>22</v>
      </c>
      <c r="AD103" s="5"/>
    </row>
    <row r="104">
      <c r="A104" s="5" t="str">
        <f>Map!I638</f>
        <v>2.36 J</v>
      </c>
      <c r="B104" s="6">
        <f t="shared" si="5"/>
        <v>2.36</v>
      </c>
      <c r="C104" s="5" t="str">
        <f>IFERROR(__xludf.DUMMYFUNCTION("""COMPUTED_VALUE"""),"J")</f>
        <v>J</v>
      </c>
      <c r="D104" s="34" t="b">
        <f t="shared" si="6"/>
        <v>0</v>
      </c>
      <c r="E104" s="6">
        <f t="shared" si="7"/>
        <v>2.36</v>
      </c>
      <c r="F104" s="34" t="b">
        <f t="shared" si="8"/>
        <v>0</v>
      </c>
      <c r="G104" s="8">
        <f t="shared" si="9"/>
        <v>4.484E+27</v>
      </c>
      <c r="H104" s="8" t="str">
        <f t="shared" ref="H104:J104" si="226">if(D104,$G104,"")</f>
        <v/>
      </c>
      <c r="I104" s="8">
        <f t="shared" si="226"/>
        <v>4.484E+27</v>
      </c>
      <c r="J104" s="8" t="str">
        <f t="shared" si="226"/>
        <v/>
      </c>
      <c r="K104" s="5"/>
      <c r="L104" s="5"/>
      <c r="M104" s="5"/>
      <c r="N104" s="36">
        <f>Map!K638</f>
        <v>-139</v>
      </c>
      <c r="O104" s="36">
        <f>Map!L638</f>
        <v>-191</v>
      </c>
      <c r="P104" s="36">
        <f>Map!M638</f>
        <v>-164</v>
      </c>
      <c r="Q104" s="5" t="str">
        <f>Join("-",Map!B638,Map!C638,Map!D638,Map!E638,Map!F638)</f>
        <v>East Rim-0-5-5-c</v>
      </c>
      <c r="R104" s="6">
        <f t="shared" ref="R104:T104" si="227">IFERROR(VALUE(LEFT(N104,SEARCH(" ",N104,1)-1)),FALSE())</f>
        <v>-139</v>
      </c>
      <c r="S104" s="6">
        <f t="shared" si="227"/>
        <v>-191</v>
      </c>
      <c r="T104" s="6">
        <f t="shared" si="227"/>
        <v>-164</v>
      </c>
      <c r="U104" s="5"/>
      <c r="V104" s="5"/>
      <c r="W104" s="5"/>
      <c r="X104" s="37" t="str">
        <f>Map!G638</f>
        <v>Gas Giant</v>
      </c>
      <c r="Y104" s="5"/>
      <c r="Z104" s="7" t="str">
        <f>Map!O638</f>
        <v>20 H</v>
      </c>
      <c r="AA104" s="6">
        <f t="shared" si="12"/>
        <v>20</v>
      </c>
      <c r="AB104" s="5" t="str">
        <f>IFERROR(__xludf.DUMMYFUNCTION("""COMPUTED_VALUE"""),"H")</f>
        <v>H</v>
      </c>
      <c r="AC104" s="6">
        <f t="shared" si="13"/>
        <v>20</v>
      </c>
      <c r="AD104" s="5"/>
    </row>
    <row r="105">
      <c r="A105" s="5" t="str">
        <f>Map!I639</f>
        <v>0.33 S</v>
      </c>
      <c r="B105" s="6">
        <f t="shared" si="5"/>
        <v>0.33</v>
      </c>
      <c r="C105" s="5" t="str">
        <f>IFERROR(__xludf.DUMMYFUNCTION("""COMPUTED_VALUE"""),"S")</f>
        <v>S</v>
      </c>
      <c r="D105" s="34">
        <f t="shared" si="6"/>
        <v>0.33</v>
      </c>
      <c r="E105" s="6" t="b">
        <f t="shared" si="7"/>
        <v>0</v>
      </c>
      <c r="F105" s="34" t="b">
        <f t="shared" si="8"/>
        <v>0</v>
      </c>
      <c r="G105" s="8">
        <f t="shared" si="9"/>
        <v>6.5637E+29</v>
      </c>
      <c r="H105" s="8">
        <f t="shared" ref="H105:J105" si="228">if(D105,$G105,"")</f>
        <v>6.5637E+29</v>
      </c>
      <c r="I105" s="8" t="str">
        <f t="shared" si="228"/>
        <v/>
      </c>
      <c r="J105" s="8" t="str">
        <f t="shared" si="228"/>
        <v/>
      </c>
      <c r="K105" s="5"/>
      <c r="L105" s="5"/>
      <c r="M105" s="5"/>
      <c r="N105" s="36" t="str">
        <f>Map!K639</f>
        <v/>
      </c>
      <c r="O105" s="36" t="str">
        <f>Map!L639</f>
        <v/>
      </c>
      <c r="P105" s="36" t="str">
        <f>Map!M639</f>
        <v/>
      </c>
      <c r="Q105" s="5" t="str">
        <f>Join("-",Map!B639,Map!C639,Map!D639,Map!E639,Map!F639)</f>
        <v>East Rim-0-5-5-S</v>
      </c>
      <c r="R105" s="6" t="b">
        <f t="shared" ref="R105:T105" si="229">IFERROR(VALUE(LEFT(N105,SEARCH(" ",N105,1)-1)),FALSE())</f>
        <v>0</v>
      </c>
      <c r="S105" s="6" t="b">
        <f t="shared" si="229"/>
        <v>0</v>
      </c>
      <c r="T105" s="6" t="b">
        <f t="shared" si="229"/>
        <v>0</v>
      </c>
      <c r="U105" s="5"/>
      <c r="V105" s="5"/>
      <c r="W105" s="5"/>
      <c r="X105" s="37" t="str">
        <f>Map!G639</f>
        <v>Star</v>
      </c>
      <c r="Y105" s="5"/>
      <c r="Z105" s="7" t="str">
        <f>Map!O639</f>
        <v/>
      </c>
      <c r="AA105" s="6" t="str">
        <f t="shared" si="12"/>
        <v/>
      </c>
      <c r="AB105" s="5"/>
      <c r="AC105" s="6" t="str">
        <f t="shared" si="13"/>
        <v/>
      </c>
      <c r="AD105" s="5"/>
    </row>
    <row r="106">
      <c r="A106" s="5" t="str">
        <f>Map!I640</f>
        <v>1.05 E</v>
      </c>
      <c r="B106" s="6">
        <f t="shared" si="5"/>
        <v>1.05</v>
      </c>
      <c r="C106" s="5" t="str">
        <f>IFERROR(__xludf.DUMMYFUNCTION("""COMPUTED_VALUE"""),"E")</f>
        <v>E</v>
      </c>
      <c r="D106" s="34" t="b">
        <f t="shared" si="6"/>
        <v>0</v>
      </c>
      <c r="E106" s="6" t="b">
        <f t="shared" si="7"/>
        <v>0</v>
      </c>
      <c r="F106" s="34">
        <f t="shared" si="8"/>
        <v>1.05</v>
      </c>
      <c r="G106" s="8">
        <f t="shared" si="9"/>
        <v>6.2706E+24</v>
      </c>
      <c r="H106" s="8" t="str">
        <f t="shared" ref="H106:J106" si="230">if(D106,$G106,"")</f>
        <v/>
      </c>
      <c r="I106" s="8" t="str">
        <f t="shared" si="230"/>
        <v/>
      </c>
      <c r="J106" s="8">
        <f t="shared" si="230"/>
        <v>6.2706E+24</v>
      </c>
      <c r="K106" s="5"/>
      <c r="L106" s="5"/>
      <c r="M106" s="5"/>
      <c r="N106" s="36">
        <f>Map!K640</f>
        <v>214</v>
      </c>
      <c r="O106" s="36">
        <f>Map!L640</f>
        <v>69</v>
      </c>
      <c r="P106" s="36">
        <f>Map!M640</f>
        <v>143</v>
      </c>
      <c r="Q106" s="5" t="str">
        <f>Join("-",Map!B640,Map!C640,Map!D640,Map!E640,Map!F640)</f>
        <v>East Rim-0-6-0-a</v>
      </c>
      <c r="R106" s="6">
        <f t="shared" ref="R106:T106" si="231">IFERROR(VALUE(LEFT(N106,SEARCH(" ",N106,1)-1)),FALSE())</f>
        <v>214</v>
      </c>
      <c r="S106" s="6">
        <f t="shared" si="231"/>
        <v>69</v>
      </c>
      <c r="T106" s="6">
        <f t="shared" si="231"/>
        <v>143</v>
      </c>
      <c r="U106" s="5"/>
      <c r="V106" s="5"/>
      <c r="W106" s="5"/>
      <c r="X106" s="37" t="str">
        <f>Map!G640</f>
        <v>Terrestrial</v>
      </c>
      <c r="Y106" s="5"/>
      <c r="Z106" s="7" t="str">
        <f>Map!O640</f>
        <v>7 H</v>
      </c>
      <c r="AA106" s="6">
        <f t="shared" si="12"/>
        <v>7</v>
      </c>
      <c r="AB106" s="5" t="str">
        <f>IFERROR(__xludf.DUMMYFUNCTION("""COMPUTED_VALUE"""),"H")</f>
        <v>H</v>
      </c>
      <c r="AC106" s="6">
        <f t="shared" si="13"/>
        <v>7</v>
      </c>
      <c r="AD106" s="5"/>
    </row>
    <row r="107">
      <c r="A107" s="5" t="str">
        <f>Map!I641</f>
        <v>1.44 E</v>
      </c>
      <c r="B107" s="6">
        <f t="shared" si="5"/>
        <v>1.44</v>
      </c>
      <c r="C107" s="5" t="str">
        <f>IFERROR(__xludf.DUMMYFUNCTION("""COMPUTED_VALUE"""),"E")</f>
        <v>E</v>
      </c>
      <c r="D107" s="34" t="b">
        <f t="shared" si="6"/>
        <v>0</v>
      </c>
      <c r="E107" s="6" t="b">
        <f t="shared" si="7"/>
        <v>0</v>
      </c>
      <c r="F107" s="34">
        <f t="shared" si="8"/>
        <v>1.44</v>
      </c>
      <c r="G107" s="8">
        <f t="shared" si="9"/>
        <v>8.59968E+24</v>
      </c>
      <c r="H107" s="8" t="str">
        <f t="shared" ref="H107:J107" si="232">if(D107,$G107,"")</f>
        <v/>
      </c>
      <c r="I107" s="8" t="str">
        <f t="shared" si="232"/>
        <v/>
      </c>
      <c r="J107" s="8">
        <f t="shared" si="232"/>
        <v>8.59968E+24</v>
      </c>
      <c r="K107" s="5"/>
      <c r="L107" s="5"/>
      <c r="M107" s="5"/>
      <c r="N107" s="36">
        <f>Map!K641</f>
        <v>94</v>
      </c>
      <c r="O107" s="36">
        <f>Map!L641</f>
        <v>74</v>
      </c>
      <c r="P107" s="36">
        <f>Map!M641</f>
        <v>83</v>
      </c>
      <c r="Q107" s="5" t="str">
        <f>Join("-",Map!B641,Map!C641,Map!D641,Map!E641,Map!F641)</f>
        <v>East Rim-0-6-0-b</v>
      </c>
      <c r="R107" s="6">
        <f t="shared" ref="R107:T107" si="233">IFERROR(VALUE(LEFT(N107,SEARCH(" ",N107,1)-1)),FALSE())</f>
        <v>94</v>
      </c>
      <c r="S107" s="6">
        <f t="shared" si="233"/>
        <v>74</v>
      </c>
      <c r="T107" s="6">
        <f t="shared" si="233"/>
        <v>83</v>
      </c>
      <c r="U107" s="5"/>
      <c r="V107" s="5"/>
      <c r="W107" s="5"/>
      <c r="X107" s="37" t="str">
        <f>Map!G641</f>
        <v>Terrestrial</v>
      </c>
      <c r="Y107" s="5"/>
      <c r="Z107" s="7" t="str">
        <f>Map!O641</f>
        <v>17 H</v>
      </c>
      <c r="AA107" s="6">
        <f t="shared" si="12"/>
        <v>17</v>
      </c>
      <c r="AB107" s="5" t="str">
        <f>IFERROR(__xludf.DUMMYFUNCTION("""COMPUTED_VALUE"""),"H")</f>
        <v>H</v>
      </c>
      <c r="AC107" s="6">
        <f t="shared" si="13"/>
        <v>17</v>
      </c>
      <c r="AD107" s="5"/>
    </row>
    <row r="108">
      <c r="A108" s="5" t="str">
        <f>Map!I642</f>
        <v/>
      </c>
      <c r="B108" s="6" t="str">
        <f t="shared" si="5"/>
        <v/>
      </c>
      <c r="C108" s="5"/>
      <c r="D108" s="34" t="b">
        <f t="shared" si="6"/>
        <v>0</v>
      </c>
      <c r="E108" s="6" t="b">
        <f t="shared" si="7"/>
        <v>0</v>
      </c>
      <c r="F108" s="34" t="b">
        <f t="shared" si="8"/>
        <v>0</v>
      </c>
      <c r="G108" s="8" t="str">
        <f t="shared" si="9"/>
        <v/>
      </c>
      <c r="H108" s="8" t="str">
        <f t="shared" ref="H108:J108" si="234">if(D108,$G108,"")</f>
        <v/>
      </c>
      <c r="I108" s="8" t="str">
        <f t="shared" si="234"/>
        <v/>
      </c>
      <c r="J108" s="8" t="str">
        <f t="shared" si="234"/>
        <v/>
      </c>
      <c r="K108" s="5"/>
      <c r="L108" s="5"/>
      <c r="M108" s="5"/>
      <c r="N108" s="36" t="str">
        <f>Map!K642</f>
        <v/>
      </c>
      <c r="O108" s="36" t="str">
        <f>Map!L642</f>
        <v/>
      </c>
      <c r="P108" s="36" t="str">
        <f>Map!M642</f>
        <v/>
      </c>
      <c r="Q108" s="5" t="str">
        <f>Join("-",Map!B642,Map!C642,Map!D642,Map!E642,Map!F642)</f>
        <v>East Rim-0-6-0-E06 Secondary Relay</v>
      </c>
      <c r="R108" s="6" t="b">
        <f t="shared" ref="R108:T108" si="235">IFERROR(VALUE(LEFT(N108,SEARCH(" ",N108,1)-1)),FALSE())</f>
        <v>0</v>
      </c>
      <c r="S108" s="6" t="b">
        <f t="shared" si="235"/>
        <v>0</v>
      </c>
      <c r="T108" s="6" t="b">
        <f t="shared" si="235"/>
        <v>0</v>
      </c>
      <c r="U108" s="5"/>
      <c r="V108" s="5"/>
      <c r="W108" s="5"/>
      <c r="X108" s="37" t="str">
        <f>Map!G642</f>
        <v>Secondary Relay</v>
      </c>
      <c r="Y108" s="5"/>
      <c r="Z108" s="7" t="str">
        <f>Map!O642</f>
        <v/>
      </c>
      <c r="AA108" s="6" t="str">
        <f t="shared" si="12"/>
        <v/>
      </c>
      <c r="AB108" s="5"/>
      <c r="AC108" s="6" t="str">
        <f t="shared" si="13"/>
        <v/>
      </c>
      <c r="AD108" s="5"/>
    </row>
    <row r="109">
      <c r="A109" s="5" t="str">
        <f>Map!I643</f>
        <v>0.29 S</v>
      </c>
      <c r="B109" s="6">
        <f t="shared" si="5"/>
        <v>0.29</v>
      </c>
      <c r="C109" s="5" t="str">
        <f>IFERROR(__xludf.DUMMYFUNCTION("""COMPUTED_VALUE"""),"S")</f>
        <v>S</v>
      </c>
      <c r="D109" s="34">
        <f t="shared" si="6"/>
        <v>0.29</v>
      </c>
      <c r="E109" s="6" t="b">
        <f t="shared" si="7"/>
        <v>0</v>
      </c>
      <c r="F109" s="34" t="b">
        <f t="shared" si="8"/>
        <v>0</v>
      </c>
      <c r="G109" s="8">
        <f t="shared" si="9"/>
        <v>5.7681E+29</v>
      </c>
      <c r="H109" s="8">
        <f t="shared" ref="H109:J109" si="236">if(D109,$G109,"")</f>
        <v>5.7681E+29</v>
      </c>
      <c r="I109" s="8" t="str">
        <f t="shared" si="236"/>
        <v/>
      </c>
      <c r="J109" s="8" t="str">
        <f t="shared" si="236"/>
        <v/>
      </c>
      <c r="K109" s="5"/>
      <c r="L109" s="5"/>
      <c r="M109" s="5"/>
      <c r="N109" s="36" t="str">
        <f>Map!K643</f>
        <v/>
      </c>
      <c r="O109" s="36" t="str">
        <f>Map!L643</f>
        <v/>
      </c>
      <c r="P109" s="36" t="str">
        <f>Map!M643</f>
        <v/>
      </c>
      <c r="Q109" s="5" t="str">
        <f>Join("-",Map!B643,Map!C643,Map!D643,Map!E643,Map!F643)</f>
        <v>East Rim-0-6-0-S</v>
      </c>
      <c r="R109" s="6" t="b">
        <f t="shared" ref="R109:T109" si="237">IFERROR(VALUE(LEFT(N109,SEARCH(" ",N109,1)-1)),FALSE())</f>
        <v>0</v>
      </c>
      <c r="S109" s="6" t="b">
        <f t="shared" si="237"/>
        <v>0</v>
      </c>
      <c r="T109" s="6" t="b">
        <f t="shared" si="237"/>
        <v>0</v>
      </c>
      <c r="U109" s="5"/>
      <c r="V109" s="5"/>
      <c r="W109" s="5"/>
      <c r="X109" s="37" t="str">
        <f>Map!G643</f>
        <v>Star</v>
      </c>
      <c r="Y109" s="5"/>
      <c r="Z109" s="7" t="str">
        <f>Map!O643</f>
        <v/>
      </c>
      <c r="AA109" s="6" t="str">
        <f t="shared" si="12"/>
        <v/>
      </c>
      <c r="AB109" s="5"/>
      <c r="AC109" s="6" t="str">
        <f t="shared" si="13"/>
        <v/>
      </c>
      <c r="AD109" s="5"/>
    </row>
    <row r="110">
      <c r="A110" s="5" t="str">
        <f>Map!I644</f>
        <v>0.73 E</v>
      </c>
      <c r="B110" s="6">
        <f t="shared" si="5"/>
        <v>0.73</v>
      </c>
      <c r="C110" s="5" t="str">
        <f>IFERROR(__xludf.DUMMYFUNCTION("""COMPUTED_VALUE"""),"E")</f>
        <v>E</v>
      </c>
      <c r="D110" s="34" t="b">
        <f t="shared" si="6"/>
        <v>0</v>
      </c>
      <c r="E110" s="6" t="b">
        <f t="shared" si="7"/>
        <v>0</v>
      </c>
      <c r="F110" s="34">
        <f t="shared" si="8"/>
        <v>0.73</v>
      </c>
      <c r="G110" s="8">
        <f t="shared" si="9"/>
        <v>4.35956E+24</v>
      </c>
      <c r="H110" s="8" t="str">
        <f t="shared" ref="H110:J110" si="238">if(D110,$G110,"")</f>
        <v/>
      </c>
      <c r="I110" s="8" t="str">
        <f t="shared" si="238"/>
        <v/>
      </c>
      <c r="J110" s="8">
        <f t="shared" si="238"/>
        <v>4.35956E+24</v>
      </c>
      <c r="K110" s="5"/>
      <c r="L110" s="5"/>
      <c r="M110" s="5"/>
      <c r="N110" s="36">
        <f>Map!K644</f>
        <v>863</v>
      </c>
      <c r="O110" s="36">
        <f>Map!L644</f>
        <v>717</v>
      </c>
      <c r="P110" s="36">
        <f>Map!M644</f>
        <v>792</v>
      </c>
      <c r="Q110" s="5" t="str">
        <f>Join("-",Map!B644,Map!C644,Map!D644,Map!E644,Map!F644)</f>
        <v>East Rim-0-6-1-a</v>
      </c>
      <c r="R110" s="6">
        <f t="shared" ref="R110:T110" si="239">IFERROR(VALUE(LEFT(N110,SEARCH(" ",N110,1)-1)),FALSE())</f>
        <v>863</v>
      </c>
      <c r="S110" s="6">
        <f t="shared" si="239"/>
        <v>717</v>
      </c>
      <c r="T110" s="6">
        <f t="shared" si="239"/>
        <v>792</v>
      </c>
      <c r="U110" s="5"/>
      <c r="V110" s="5"/>
      <c r="W110" s="5"/>
      <c r="X110" s="37" t="str">
        <f>Map!G644</f>
        <v>Terrestrial</v>
      </c>
      <c r="Y110" s="5"/>
      <c r="Z110" s="7" t="str">
        <f>Map!O644</f>
        <v>15 H</v>
      </c>
      <c r="AA110" s="6">
        <f t="shared" si="12"/>
        <v>15</v>
      </c>
      <c r="AB110" s="5" t="str">
        <f>IFERROR(__xludf.DUMMYFUNCTION("""COMPUTED_VALUE"""),"H")</f>
        <v>H</v>
      </c>
      <c r="AC110" s="6">
        <f t="shared" si="13"/>
        <v>15</v>
      </c>
      <c r="AD110" s="5"/>
    </row>
    <row r="111">
      <c r="A111" s="5" t="str">
        <f>Map!I656</f>
        <v>0.02 J</v>
      </c>
      <c r="B111" s="6">
        <f t="shared" si="5"/>
        <v>0.02</v>
      </c>
      <c r="C111" s="5" t="str">
        <f>IFERROR(__xludf.DUMMYFUNCTION("""COMPUTED_VALUE"""),"J")</f>
        <v>J</v>
      </c>
      <c r="D111" s="34" t="b">
        <f t="shared" si="6"/>
        <v>0</v>
      </c>
      <c r="E111" s="6">
        <f t="shared" si="7"/>
        <v>0.02</v>
      </c>
      <c r="F111" s="34" t="b">
        <f t="shared" si="8"/>
        <v>0</v>
      </c>
      <c r="G111" s="8">
        <f t="shared" si="9"/>
        <v>3.8E+25</v>
      </c>
      <c r="H111" s="8" t="str">
        <f t="shared" ref="H111:J111" si="240">if(D111,$G111,"")</f>
        <v/>
      </c>
      <c r="I111" s="8">
        <f t="shared" si="240"/>
        <v>3.8E+25</v>
      </c>
      <c r="J111" s="8" t="str">
        <f t="shared" si="240"/>
        <v/>
      </c>
      <c r="K111" s="5"/>
      <c r="L111" s="5"/>
      <c r="M111" s="5"/>
      <c r="N111" s="36">
        <f>Map!K656</f>
        <v>-102</v>
      </c>
      <c r="O111" s="36">
        <f>Map!L656</f>
        <v>-112</v>
      </c>
      <c r="P111" s="36">
        <f>Map!M656</f>
        <v>-106</v>
      </c>
      <c r="Q111" s="5" t="str">
        <f>Join("-",Map!B656,Map!C656,Map!D656,Map!E656,Map!F656)</f>
        <v>East Rim-0-6-1-b</v>
      </c>
      <c r="R111" s="6">
        <f t="shared" ref="R111:T111" si="241">IFERROR(VALUE(LEFT(N111,SEARCH(" ",N111,1)-1)),FALSE())</f>
        <v>-102</v>
      </c>
      <c r="S111" s="6">
        <f t="shared" si="241"/>
        <v>-112</v>
      </c>
      <c r="T111" s="6">
        <f t="shared" si="241"/>
        <v>-106</v>
      </c>
      <c r="U111" s="5"/>
      <c r="V111" s="5"/>
      <c r="W111" s="5"/>
      <c r="X111" s="37" t="str">
        <f>Map!G656</f>
        <v>Gas Giant</v>
      </c>
      <c r="Y111" s="5"/>
      <c r="Z111" s="7" t="str">
        <f>Map!O656</f>
        <v>19 H</v>
      </c>
      <c r="AA111" s="6">
        <f t="shared" si="12"/>
        <v>19</v>
      </c>
      <c r="AB111" s="5" t="str">
        <f>IFERROR(__xludf.DUMMYFUNCTION("""COMPUTED_VALUE"""),"H")</f>
        <v>H</v>
      </c>
      <c r="AC111" s="6">
        <f t="shared" si="13"/>
        <v>19</v>
      </c>
      <c r="AD111" s="5"/>
    </row>
    <row r="112">
      <c r="A112" s="5" t="str">
        <f>Map!I659</f>
        <v>0.14 J</v>
      </c>
      <c r="B112" s="6">
        <f t="shared" si="5"/>
        <v>0.14</v>
      </c>
      <c r="C112" s="5" t="str">
        <f>IFERROR(__xludf.DUMMYFUNCTION("""COMPUTED_VALUE"""),"J")</f>
        <v>J</v>
      </c>
      <c r="D112" s="34" t="b">
        <f t="shared" si="6"/>
        <v>0</v>
      </c>
      <c r="E112" s="6">
        <f t="shared" si="7"/>
        <v>0.14</v>
      </c>
      <c r="F112" s="34" t="b">
        <f t="shared" si="8"/>
        <v>0</v>
      </c>
      <c r="G112" s="8">
        <f t="shared" si="9"/>
        <v>2.66E+26</v>
      </c>
      <c r="H112" s="8" t="str">
        <f t="shared" ref="H112:J112" si="242">if(D112,$G112,"")</f>
        <v/>
      </c>
      <c r="I112" s="8">
        <f t="shared" si="242"/>
        <v>2.66E+26</v>
      </c>
      <c r="J112" s="8" t="str">
        <f t="shared" si="242"/>
        <v/>
      </c>
      <c r="K112" s="5"/>
      <c r="L112" s="5"/>
      <c r="M112" s="5"/>
      <c r="N112" s="36">
        <f>Map!K659</f>
        <v>-164</v>
      </c>
      <c r="O112" s="36">
        <f>Map!L659</f>
        <v>-213</v>
      </c>
      <c r="P112" s="36">
        <f>Map!M659</f>
        <v>-189</v>
      </c>
      <c r="Q112" s="5" t="str">
        <f>Join("-",Map!B659,Map!C659,Map!D659,Map!E659,Map!F659)</f>
        <v>East Rim-0-6-1-c</v>
      </c>
      <c r="R112" s="6">
        <f t="shared" ref="R112:T112" si="243">IFERROR(VALUE(LEFT(N112,SEARCH(" ",N112,1)-1)),FALSE())</f>
        <v>-164</v>
      </c>
      <c r="S112" s="6">
        <f t="shared" si="243"/>
        <v>-213</v>
      </c>
      <c r="T112" s="6">
        <f t="shared" si="243"/>
        <v>-189</v>
      </c>
      <c r="U112" s="5"/>
      <c r="V112" s="5"/>
      <c r="W112" s="5"/>
      <c r="X112" s="37" t="str">
        <f>Map!G659</f>
        <v>Gas Giant</v>
      </c>
      <c r="Y112" s="5"/>
      <c r="Z112" s="7" t="str">
        <f>Map!O659</f>
        <v>20 H</v>
      </c>
      <c r="AA112" s="6">
        <f t="shared" si="12"/>
        <v>20</v>
      </c>
      <c r="AB112" s="5" t="str">
        <f>IFERROR(__xludf.DUMMYFUNCTION("""COMPUTED_VALUE"""),"H")</f>
        <v>H</v>
      </c>
      <c r="AC112" s="6">
        <f t="shared" si="13"/>
        <v>20</v>
      </c>
      <c r="AD112" s="5"/>
    </row>
    <row r="113">
      <c r="A113" s="5" t="str">
        <f>Map!I660</f>
        <v/>
      </c>
      <c r="B113" s="6" t="str">
        <f t="shared" si="5"/>
        <v/>
      </c>
      <c r="C113" s="5"/>
      <c r="D113" s="34" t="b">
        <f t="shared" si="6"/>
        <v>0</v>
      </c>
      <c r="E113" s="6" t="b">
        <f t="shared" si="7"/>
        <v>0</v>
      </c>
      <c r="F113" s="34" t="b">
        <f t="shared" si="8"/>
        <v>0</v>
      </c>
      <c r="G113" s="8" t="str">
        <f t="shared" si="9"/>
        <v/>
      </c>
      <c r="H113" s="8" t="str">
        <f t="shared" ref="H113:J113" si="244">if(D113,$G113,"")</f>
        <v/>
      </c>
      <c r="I113" s="8" t="str">
        <f t="shared" si="244"/>
        <v/>
      </c>
      <c r="J113" s="8" t="str">
        <f t="shared" si="244"/>
        <v/>
      </c>
      <c r="K113" s="5"/>
      <c r="L113" s="5"/>
      <c r="M113" s="5"/>
      <c r="N113" s="36" t="str">
        <f>Map!K660</f>
        <v/>
      </c>
      <c r="O113" s="36" t="str">
        <f>Map!L660</f>
        <v/>
      </c>
      <c r="P113" s="36" t="str">
        <f>Map!M660</f>
        <v/>
      </c>
      <c r="Q113" s="5" t="str">
        <f>Join("-",Map!B660,Map!C660,Map!D660,Map!E660,Map!F660)</f>
        <v>East Rim-0-6-1-E06-E60 Primary Relay</v>
      </c>
      <c r="R113" s="6" t="b">
        <f t="shared" ref="R113:T113" si="245">IFERROR(VALUE(LEFT(N113,SEARCH(" ",N113,1)-1)),FALSE())</f>
        <v>0</v>
      </c>
      <c r="S113" s="6" t="b">
        <f t="shared" si="245"/>
        <v>0</v>
      </c>
      <c r="T113" s="6" t="b">
        <f t="shared" si="245"/>
        <v>0</v>
      </c>
      <c r="U113" s="5"/>
      <c r="V113" s="5"/>
      <c r="W113" s="5"/>
      <c r="X113" s="37" t="str">
        <f>Map!G660</f>
        <v>Prime Relay</v>
      </c>
      <c r="Y113" s="5"/>
      <c r="Z113" s="7" t="str">
        <f>Map!O660</f>
        <v/>
      </c>
      <c r="AA113" s="6" t="str">
        <f t="shared" si="12"/>
        <v/>
      </c>
      <c r="AB113" s="5"/>
      <c r="AC113" s="6" t="str">
        <f t="shared" si="13"/>
        <v/>
      </c>
      <c r="AD113" s="5"/>
    </row>
    <row r="114">
      <c r="A114" s="5" t="str">
        <f>Map!I661</f>
        <v>0.18 S</v>
      </c>
      <c r="B114" s="6">
        <f t="shared" si="5"/>
        <v>0.18</v>
      </c>
      <c r="C114" s="5" t="str">
        <f>IFERROR(__xludf.DUMMYFUNCTION("""COMPUTED_VALUE"""),"S")</f>
        <v>S</v>
      </c>
      <c r="D114" s="34">
        <f t="shared" si="6"/>
        <v>0.18</v>
      </c>
      <c r="E114" s="6" t="b">
        <f t="shared" si="7"/>
        <v>0</v>
      </c>
      <c r="F114" s="34" t="b">
        <f t="shared" si="8"/>
        <v>0</v>
      </c>
      <c r="G114" s="8">
        <f t="shared" si="9"/>
        <v>3.5802E+29</v>
      </c>
      <c r="H114" s="8">
        <f t="shared" ref="H114:J114" si="246">if(D114,$G114,"")</f>
        <v>3.5802E+29</v>
      </c>
      <c r="I114" s="8" t="str">
        <f t="shared" si="246"/>
        <v/>
      </c>
      <c r="J114" s="8" t="str">
        <f t="shared" si="246"/>
        <v/>
      </c>
      <c r="K114" s="5"/>
      <c r="L114" s="5"/>
      <c r="M114" s="5"/>
      <c r="N114" s="36" t="str">
        <f>Map!K661</f>
        <v/>
      </c>
      <c r="O114" s="36" t="str">
        <f>Map!L661</f>
        <v/>
      </c>
      <c r="P114" s="36" t="str">
        <f>Map!M661</f>
        <v/>
      </c>
      <c r="Q114" s="5" t="str">
        <f>Join("-",Map!B661,Map!C661,Map!D661,Map!E661,Map!F661)</f>
        <v>East Rim-0-6-1-S</v>
      </c>
      <c r="R114" s="6" t="b">
        <f t="shared" ref="R114:T114" si="247">IFERROR(VALUE(LEFT(N114,SEARCH(" ",N114,1)-1)),FALSE())</f>
        <v>0</v>
      </c>
      <c r="S114" s="6" t="b">
        <f t="shared" si="247"/>
        <v>0</v>
      </c>
      <c r="T114" s="6" t="b">
        <f t="shared" si="247"/>
        <v>0</v>
      </c>
      <c r="U114" s="5"/>
      <c r="V114" s="5"/>
      <c r="W114" s="5"/>
      <c r="X114" s="37" t="str">
        <f>Map!G661</f>
        <v>Star</v>
      </c>
      <c r="Y114" s="5"/>
      <c r="Z114" s="7" t="str">
        <f>Map!O661</f>
        <v/>
      </c>
      <c r="AA114" s="6" t="str">
        <f t="shared" si="12"/>
        <v/>
      </c>
      <c r="AB114" s="5"/>
      <c r="AC114" s="6" t="str">
        <f t="shared" si="13"/>
        <v/>
      </c>
      <c r="AD114" s="5"/>
    </row>
    <row r="115">
      <c r="A115" s="5" t="str">
        <f>Map!I675</f>
        <v>7.02 J</v>
      </c>
      <c r="B115" s="6">
        <f t="shared" si="5"/>
        <v>7.02</v>
      </c>
      <c r="C115" s="5" t="str">
        <f>IFERROR(__xludf.DUMMYFUNCTION("""COMPUTED_VALUE"""),"J")</f>
        <v>J</v>
      </c>
      <c r="D115" s="34" t="b">
        <f t="shared" si="6"/>
        <v>0</v>
      </c>
      <c r="E115" s="6">
        <f t="shared" si="7"/>
        <v>7.02</v>
      </c>
      <c r="F115" s="34" t="b">
        <f t="shared" si="8"/>
        <v>0</v>
      </c>
      <c r="G115" s="8">
        <f t="shared" si="9"/>
        <v>1.3338E+28</v>
      </c>
      <c r="H115" s="8" t="str">
        <f t="shared" ref="H115:J115" si="248">if(D115,$G115,"")</f>
        <v/>
      </c>
      <c r="I115" s="8">
        <f t="shared" si="248"/>
        <v>1.3338E+28</v>
      </c>
      <c r="J115" s="8" t="str">
        <f t="shared" si="248"/>
        <v/>
      </c>
      <c r="K115" s="5"/>
      <c r="L115" s="5"/>
      <c r="M115" s="5"/>
      <c r="N115" s="36">
        <f>Map!K675</f>
        <v>664</v>
      </c>
      <c r="O115" s="36">
        <f>Map!L675</f>
        <v>629</v>
      </c>
      <c r="P115" s="36">
        <f>Map!M675</f>
        <v>648</v>
      </c>
      <c r="Q115" s="5" t="str">
        <f>Join("-",Map!B675,Map!C675,Map!D675,Map!E675,Map!F675)</f>
        <v>East Rim-1-0-0-a</v>
      </c>
      <c r="R115" s="6">
        <f t="shared" ref="R115:T115" si="249">IFERROR(VALUE(LEFT(N115,SEARCH(" ",N115,1)-1)),FALSE())</f>
        <v>664</v>
      </c>
      <c r="S115" s="6">
        <f t="shared" si="249"/>
        <v>629</v>
      </c>
      <c r="T115" s="6">
        <f t="shared" si="249"/>
        <v>648</v>
      </c>
      <c r="U115" s="5"/>
      <c r="V115" s="5"/>
      <c r="W115" s="5"/>
      <c r="X115" s="37" t="str">
        <f>Map!G675</f>
        <v>Gas Giant</v>
      </c>
      <c r="Y115" s="5"/>
      <c r="Z115" s="7" t="str">
        <f>Map!O675</f>
        <v>20 H</v>
      </c>
      <c r="AA115" s="6">
        <f t="shared" si="12"/>
        <v>20</v>
      </c>
      <c r="AB115" s="5" t="str">
        <f>IFERROR(__xludf.DUMMYFUNCTION("""COMPUTED_VALUE"""),"H")</f>
        <v>H</v>
      </c>
      <c r="AC115" s="6">
        <f t="shared" si="13"/>
        <v>20</v>
      </c>
      <c r="AD115" s="5"/>
    </row>
    <row r="116">
      <c r="A116" s="5" t="str">
        <f>Map!I676</f>
        <v>0.65 E</v>
      </c>
      <c r="B116" s="6">
        <f t="shared" si="5"/>
        <v>0.65</v>
      </c>
      <c r="C116" s="5" t="str">
        <f>IFERROR(__xludf.DUMMYFUNCTION("""COMPUTED_VALUE"""),"E")</f>
        <v>E</v>
      </c>
      <c r="D116" s="34" t="b">
        <f t="shared" si="6"/>
        <v>0</v>
      </c>
      <c r="E116" s="6" t="b">
        <f t="shared" si="7"/>
        <v>0</v>
      </c>
      <c r="F116" s="34">
        <f t="shared" si="8"/>
        <v>0.65</v>
      </c>
      <c r="G116" s="8">
        <f t="shared" si="9"/>
        <v>3.8818E+24</v>
      </c>
      <c r="H116" s="8" t="str">
        <f t="shared" ref="H116:J116" si="250">if(D116,$G116,"")</f>
        <v/>
      </c>
      <c r="I116" s="8" t="str">
        <f t="shared" si="250"/>
        <v/>
      </c>
      <c r="J116" s="8">
        <f t="shared" si="250"/>
        <v>3.8818E+24</v>
      </c>
      <c r="K116" s="5"/>
      <c r="L116" s="5"/>
      <c r="M116" s="5"/>
      <c r="N116" s="36">
        <f>Map!K676</f>
        <v>230</v>
      </c>
      <c r="O116" s="36">
        <f>Map!L676</f>
        <v>-240</v>
      </c>
      <c r="P116" s="36">
        <f>Map!M676</f>
        <v>-6</v>
      </c>
      <c r="Q116" s="5" t="str">
        <f>Join("-",Map!B676,Map!C676,Map!D676,Map!E676,Map!F676)</f>
        <v>East Rim-1-0-0-b</v>
      </c>
      <c r="R116" s="6">
        <f t="shared" ref="R116:T116" si="251">IFERROR(VALUE(LEFT(N116,SEARCH(" ",N116,1)-1)),FALSE())</f>
        <v>230</v>
      </c>
      <c r="S116" s="6">
        <f t="shared" si="251"/>
        <v>-240</v>
      </c>
      <c r="T116" s="6">
        <f t="shared" si="251"/>
        <v>-6</v>
      </c>
      <c r="U116" s="5"/>
      <c r="V116" s="5"/>
      <c r="W116" s="5"/>
      <c r="X116" s="37" t="str">
        <f>Map!G676</f>
        <v>Terrestrial</v>
      </c>
      <c r="Y116" s="5"/>
      <c r="Z116" s="7" t="str">
        <f>Map!O676</f>
        <v>24 H</v>
      </c>
      <c r="AA116" s="6">
        <f t="shared" si="12"/>
        <v>24</v>
      </c>
      <c r="AB116" s="5" t="str">
        <f>IFERROR(__xludf.DUMMYFUNCTION("""COMPUTED_VALUE"""),"H")</f>
        <v>H</v>
      </c>
      <c r="AC116" s="6">
        <f t="shared" si="13"/>
        <v>24</v>
      </c>
      <c r="AD116" s="5"/>
    </row>
    <row r="117">
      <c r="A117" s="5" t="str">
        <f>Map!I688</f>
        <v>1.51 J</v>
      </c>
      <c r="B117" s="6">
        <f t="shared" si="5"/>
        <v>1.51</v>
      </c>
      <c r="C117" s="5" t="str">
        <f>IFERROR(__xludf.DUMMYFUNCTION("""COMPUTED_VALUE"""),"J")</f>
        <v>J</v>
      </c>
      <c r="D117" s="34" t="b">
        <f t="shared" si="6"/>
        <v>0</v>
      </c>
      <c r="E117" s="6">
        <f t="shared" si="7"/>
        <v>1.51</v>
      </c>
      <c r="F117" s="34" t="b">
        <f t="shared" si="8"/>
        <v>0</v>
      </c>
      <c r="G117" s="8">
        <f t="shared" si="9"/>
        <v>2.869E+27</v>
      </c>
      <c r="H117" s="8" t="str">
        <f t="shared" ref="H117:J117" si="252">if(D117,$G117,"")</f>
        <v/>
      </c>
      <c r="I117" s="8">
        <f t="shared" si="252"/>
        <v>2.869E+27</v>
      </c>
      <c r="J117" s="8" t="str">
        <f t="shared" si="252"/>
        <v/>
      </c>
      <c r="K117" s="5"/>
      <c r="L117" s="5"/>
      <c r="M117" s="5"/>
      <c r="N117" s="36">
        <f>Map!K688</f>
        <v>93</v>
      </c>
      <c r="O117" s="36">
        <f>Map!L688</f>
        <v>92</v>
      </c>
      <c r="P117" s="36">
        <f>Map!M688</f>
        <v>94</v>
      </c>
      <c r="Q117" s="5" t="str">
        <f>Join("-",Map!B688,Map!C688,Map!D688,Map!E688,Map!F688)</f>
        <v>East Rim-1-0-0-c</v>
      </c>
      <c r="R117" s="6">
        <f t="shared" ref="R117:T117" si="253">IFERROR(VALUE(LEFT(N117,SEARCH(" ",N117,1)-1)),FALSE())</f>
        <v>93</v>
      </c>
      <c r="S117" s="6">
        <f t="shared" si="253"/>
        <v>92</v>
      </c>
      <c r="T117" s="6">
        <f t="shared" si="253"/>
        <v>94</v>
      </c>
      <c r="U117" s="5"/>
      <c r="V117" s="5"/>
      <c r="W117" s="5"/>
      <c r="X117" s="37" t="str">
        <f>Map!G688</f>
        <v>Gas Giant</v>
      </c>
      <c r="Y117" s="5"/>
      <c r="Z117" s="7" t="str">
        <f>Map!O688</f>
        <v>11 H</v>
      </c>
      <c r="AA117" s="6">
        <f t="shared" si="12"/>
        <v>11</v>
      </c>
      <c r="AB117" s="5" t="str">
        <f>IFERROR(__xludf.DUMMYFUNCTION("""COMPUTED_VALUE"""),"H")</f>
        <v>H</v>
      </c>
      <c r="AC117" s="6">
        <f t="shared" si="13"/>
        <v>11</v>
      </c>
      <c r="AD117" s="5"/>
    </row>
    <row r="118">
      <c r="A118" s="5" t="str">
        <f>Map!I689</f>
        <v/>
      </c>
      <c r="B118" s="6" t="str">
        <f t="shared" si="5"/>
        <v/>
      </c>
      <c r="C118" s="5"/>
      <c r="D118" s="34" t="b">
        <f t="shared" si="6"/>
        <v>0</v>
      </c>
      <c r="E118" s="6" t="b">
        <f t="shared" si="7"/>
        <v>0</v>
      </c>
      <c r="F118" s="34" t="b">
        <f t="shared" si="8"/>
        <v>0</v>
      </c>
      <c r="G118" s="8" t="str">
        <f t="shared" si="9"/>
        <v/>
      </c>
      <c r="H118" s="8" t="str">
        <f t="shared" ref="H118:J118" si="254">if(D118,$G118,"")</f>
        <v/>
      </c>
      <c r="I118" s="8" t="str">
        <f t="shared" si="254"/>
        <v/>
      </c>
      <c r="J118" s="8" t="str">
        <f t="shared" si="254"/>
        <v/>
      </c>
      <c r="K118" s="5"/>
      <c r="L118" s="5"/>
      <c r="M118" s="5"/>
      <c r="N118" s="36" t="str">
        <f>Map!K689</f>
        <v/>
      </c>
      <c r="O118" s="36" t="str">
        <f>Map!L689</f>
        <v/>
      </c>
      <c r="P118" s="36" t="str">
        <f>Map!M689</f>
        <v/>
      </c>
      <c r="Q118" s="5" t="str">
        <f>Join("-",Map!B689,Map!C689,Map!D689,Map!E689,Map!F689)</f>
        <v>East Rim-1-0-0-E10 Seconday Relay</v>
      </c>
      <c r="R118" s="6" t="b">
        <f t="shared" ref="R118:T118" si="255">IFERROR(VALUE(LEFT(N118,SEARCH(" ",N118,1)-1)),FALSE())</f>
        <v>0</v>
      </c>
      <c r="S118" s="6" t="b">
        <f t="shared" si="255"/>
        <v>0</v>
      </c>
      <c r="T118" s="6" t="b">
        <f t="shared" si="255"/>
        <v>0</v>
      </c>
      <c r="U118" s="5"/>
      <c r="V118" s="5"/>
      <c r="W118" s="5"/>
      <c r="X118" s="37" t="str">
        <f>Map!G689</f>
        <v>Secondary Relay</v>
      </c>
      <c r="Y118" s="5"/>
      <c r="Z118" s="7" t="str">
        <f>Map!O689</f>
        <v/>
      </c>
      <c r="AA118" s="6" t="str">
        <f t="shared" si="12"/>
        <v/>
      </c>
      <c r="AB118" s="5"/>
      <c r="AC118" s="6" t="str">
        <f t="shared" si="13"/>
        <v/>
      </c>
      <c r="AD118" s="5"/>
    </row>
    <row r="119">
      <c r="A119" s="5" t="str">
        <f>Map!I690</f>
        <v>0.2 S</v>
      </c>
      <c r="B119" s="6">
        <f t="shared" si="5"/>
        <v>0.2</v>
      </c>
      <c r="C119" s="5" t="str">
        <f>IFERROR(__xludf.DUMMYFUNCTION("""COMPUTED_VALUE"""),"S")</f>
        <v>S</v>
      </c>
      <c r="D119" s="34">
        <f t="shared" si="6"/>
        <v>0.2</v>
      </c>
      <c r="E119" s="6" t="b">
        <f t="shared" si="7"/>
        <v>0</v>
      </c>
      <c r="F119" s="34" t="b">
        <f t="shared" si="8"/>
        <v>0</v>
      </c>
      <c r="G119" s="8">
        <f t="shared" si="9"/>
        <v>3.978E+29</v>
      </c>
      <c r="H119" s="8">
        <f t="shared" ref="H119:J119" si="256">if(D119,$G119,"")</f>
        <v>3.978E+29</v>
      </c>
      <c r="I119" s="8" t="str">
        <f t="shared" si="256"/>
        <v/>
      </c>
      <c r="J119" s="8" t="str">
        <f t="shared" si="256"/>
        <v/>
      </c>
      <c r="K119" s="5"/>
      <c r="L119" s="5"/>
      <c r="M119" s="5"/>
      <c r="N119" s="36" t="str">
        <f>Map!K690</f>
        <v/>
      </c>
      <c r="O119" s="36" t="str">
        <f>Map!L690</f>
        <v/>
      </c>
      <c r="P119" s="36" t="str">
        <f>Map!M690</f>
        <v/>
      </c>
      <c r="Q119" s="5" t="str">
        <f>Join("-",Map!B690,Map!C690,Map!D690,Map!E690,Map!F690)</f>
        <v>East Rim-1-0-0-S</v>
      </c>
      <c r="R119" s="6" t="b">
        <f t="shared" ref="R119:T119" si="257">IFERROR(VALUE(LEFT(N119,SEARCH(" ",N119,1)-1)),FALSE())</f>
        <v>0</v>
      </c>
      <c r="S119" s="6" t="b">
        <f t="shared" si="257"/>
        <v>0</v>
      </c>
      <c r="T119" s="6" t="b">
        <f t="shared" si="257"/>
        <v>0</v>
      </c>
      <c r="U119" s="5"/>
      <c r="V119" s="5"/>
      <c r="W119" s="5"/>
      <c r="X119" s="37" t="str">
        <f>Map!G690</f>
        <v>Star</v>
      </c>
      <c r="Y119" s="5"/>
      <c r="Z119" s="7" t="str">
        <f>Map!O690</f>
        <v/>
      </c>
      <c r="AA119" s="6" t="str">
        <f t="shared" si="12"/>
        <v/>
      </c>
      <c r="AB119" s="5"/>
      <c r="AC119" s="6" t="str">
        <f t="shared" si="13"/>
        <v/>
      </c>
      <c r="AD119" s="5"/>
    </row>
    <row r="120">
      <c r="A120" s="5" t="str">
        <f>Map!I691</f>
        <v>0.73 E</v>
      </c>
      <c r="B120" s="6">
        <f t="shared" si="5"/>
        <v>0.73</v>
      </c>
      <c r="C120" s="5" t="str">
        <f>IFERROR(__xludf.DUMMYFUNCTION("""COMPUTED_VALUE"""),"E")</f>
        <v>E</v>
      </c>
      <c r="D120" s="34" t="b">
        <f t="shared" si="6"/>
        <v>0</v>
      </c>
      <c r="E120" s="6" t="b">
        <f t="shared" si="7"/>
        <v>0</v>
      </c>
      <c r="F120" s="34">
        <f t="shared" si="8"/>
        <v>0.73</v>
      </c>
      <c r="G120" s="8">
        <f t="shared" si="9"/>
        <v>4.35956E+24</v>
      </c>
      <c r="H120" s="8" t="str">
        <f t="shared" ref="H120:J120" si="258">if(D120,$G120,"")</f>
        <v/>
      </c>
      <c r="I120" s="8" t="str">
        <f t="shared" si="258"/>
        <v/>
      </c>
      <c r="J120" s="8">
        <f t="shared" si="258"/>
        <v>4.35956E+24</v>
      </c>
      <c r="K120" s="5"/>
      <c r="L120" s="5"/>
      <c r="M120" s="5"/>
      <c r="N120" s="36">
        <f>Map!K691</f>
        <v>400</v>
      </c>
      <c r="O120" s="36">
        <f>Map!L691</f>
        <v>348</v>
      </c>
      <c r="P120" s="36">
        <f>Map!M691</f>
        <v>372</v>
      </c>
      <c r="Q120" s="5" t="str">
        <f>Join("-",Map!B691,Map!C691,Map!D691,Map!E691,Map!F691)</f>
        <v>East Rim-1-0-1-a</v>
      </c>
      <c r="R120" s="6">
        <f t="shared" ref="R120:T120" si="259">IFERROR(VALUE(LEFT(N120,SEARCH(" ",N120,1)-1)),FALSE())</f>
        <v>400</v>
      </c>
      <c r="S120" s="6">
        <f t="shared" si="259"/>
        <v>348</v>
      </c>
      <c r="T120" s="6">
        <f t="shared" si="259"/>
        <v>372</v>
      </c>
      <c r="U120" s="5"/>
      <c r="V120" s="5"/>
      <c r="W120" s="5"/>
      <c r="X120" s="37" t="str">
        <f>Map!G691</f>
        <v>Terrestrial</v>
      </c>
      <c r="Y120" s="5"/>
      <c r="Z120" s="7" t="str">
        <f>Map!O691</f>
        <v>28 H</v>
      </c>
      <c r="AA120" s="6">
        <f t="shared" si="12"/>
        <v>28</v>
      </c>
      <c r="AB120" s="5" t="str">
        <f>IFERROR(__xludf.DUMMYFUNCTION("""COMPUTED_VALUE"""),"H")</f>
        <v>H</v>
      </c>
      <c r="AC120" s="6">
        <f t="shared" si="13"/>
        <v>28</v>
      </c>
      <c r="AD120" s="5"/>
    </row>
    <row r="121">
      <c r="A121" s="5" t="str">
        <f>Map!I701</f>
        <v>0.38 J</v>
      </c>
      <c r="B121" s="6">
        <f t="shared" si="5"/>
        <v>0.38</v>
      </c>
      <c r="C121" s="5" t="str">
        <f>IFERROR(__xludf.DUMMYFUNCTION("""COMPUTED_VALUE"""),"J")</f>
        <v>J</v>
      </c>
      <c r="D121" s="34" t="b">
        <f t="shared" si="6"/>
        <v>0</v>
      </c>
      <c r="E121" s="6">
        <f t="shared" si="7"/>
        <v>0.38</v>
      </c>
      <c r="F121" s="34" t="b">
        <f t="shared" si="8"/>
        <v>0</v>
      </c>
      <c r="G121" s="8">
        <f t="shared" si="9"/>
        <v>7.22E+26</v>
      </c>
      <c r="H121" s="8" t="str">
        <f t="shared" ref="H121:J121" si="260">if(D121,$G121,"")</f>
        <v/>
      </c>
      <c r="I121" s="8">
        <f t="shared" si="260"/>
        <v>7.22E+26</v>
      </c>
      <c r="J121" s="8" t="str">
        <f t="shared" si="260"/>
        <v/>
      </c>
      <c r="K121" s="5"/>
      <c r="L121" s="5"/>
      <c r="M121" s="5"/>
      <c r="N121" s="36">
        <f>Map!K701</f>
        <v>166</v>
      </c>
      <c r="O121" s="36">
        <f>Map!L701</f>
        <v>126</v>
      </c>
      <c r="P121" s="36">
        <f>Map!M701</f>
        <v>148</v>
      </c>
      <c r="Q121" s="5" t="str">
        <f>Join("-",Map!B701,Map!C701,Map!D701,Map!E701,Map!F701)</f>
        <v>East Rim-1-0-1-b</v>
      </c>
      <c r="R121" s="6">
        <f t="shared" ref="R121:T121" si="261">IFERROR(VALUE(LEFT(N121,SEARCH(" ",N121,1)-1)),FALSE())</f>
        <v>166</v>
      </c>
      <c r="S121" s="6">
        <f t="shared" si="261"/>
        <v>126</v>
      </c>
      <c r="T121" s="6">
        <f t="shared" si="261"/>
        <v>148</v>
      </c>
      <c r="U121" s="5"/>
      <c r="V121" s="5"/>
      <c r="W121" s="5"/>
      <c r="X121" s="37" t="str">
        <f>Map!G701</f>
        <v>Gas Giant</v>
      </c>
      <c r="Y121" s="5"/>
      <c r="Z121" s="7" t="str">
        <f>Map!O701</f>
        <v>16 H</v>
      </c>
      <c r="AA121" s="6">
        <f t="shared" si="12"/>
        <v>16</v>
      </c>
      <c r="AB121" s="5" t="str">
        <f>IFERROR(__xludf.DUMMYFUNCTION("""COMPUTED_VALUE"""),"H")</f>
        <v>H</v>
      </c>
      <c r="AC121" s="6">
        <f t="shared" si="13"/>
        <v>16</v>
      </c>
      <c r="AD121" s="5"/>
    </row>
    <row r="122">
      <c r="A122" s="5" t="str">
        <f>Map!I702</f>
        <v>5 E</v>
      </c>
      <c r="B122" s="6">
        <f t="shared" si="5"/>
        <v>5</v>
      </c>
      <c r="C122" s="5" t="str">
        <f>IFERROR(__xludf.DUMMYFUNCTION("""COMPUTED_VALUE"""),"E")</f>
        <v>E</v>
      </c>
      <c r="D122" s="34" t="b">
        <f t="shared" si="6"/>
        <v>0</v>
      </c>
      <c r="E122" s="6" t="b">
        <f t="shared" si="7"/>
        <v>0</v>
      </c>
      <c r="F122" s="34">
        <f t="shared" si="8"/>
        <v>5</v>
      </c>
      <c r="G122" s="8">
        <f t="shared" si="9"/>
        <v>2.986E+25</v>
      </c>
      <c r="H122" s="8" t="str">
        <f t="shared" ref="H122:J122" si="262">if(D122,$G122,"")</f>
        <v/>
      </c>
      <c r="I122" s="8" t="str">
        <f t="shared" si="262"/>
        <v/>
      </c>
      <c r="J122" s="8">
        <f t="shared" si="262"/>
        <v>2.986E+25</v>
      </c>
      <c r="K122" s="5"/>
      <c r="L122" s="5"/>
      <c r="M122" s="5"/>
      <c r="N122" s="36">
        <f>Map!K702</f>
        <v>-8</v>
      </c>
      <c r="O122" s="36">
        <f>Map!L702</f>
        <v>-47</v>
      </c>
      <c r="P122" s="36">
        <f>Map!M702</f>
        <v>-28</v>
      </c>
      <c r="Q122" s="5" t="str">
        <f>Join("-",Map!B702,Map!C702,Map!D702,Map!E702,Map!F702)</f>
        <v>East Rim-1-0-1-c</v>
      </c>
      <c r="R122" s="6">
        <f t="shared" ref="R122:T122" si="263">IFERROR(VALUE(LEFT(N122,SEARCH(" ",N122,1)-1)),FALSE())</f>
        <v>-8</v>
      </c>
      <c r="S122" s="6">
        <f t="shared" si="263"/>
        <v>-47</v>
      </c>
      <c r="T122" s="6">
        <f t="shared" si="263"/>
        <v>-28</v>
      </c>
      <c r="U122" s="5"/>
      <c r="V122" s="5"/>
      <c r="W122" s="5"/>
      <c r="X122" s="37" t="str">
        <f>Map!G702</f>
        <v>Terrestrial</v>
      </c>
      <c r="Y122" s="5"/>
      <c r="Z122" s="7" t="str">
        <f>Map!O702</f>
        <v>32 H</v>
      </c>
      <c r="AA122" s="6">
        <f t="shared" si="12"/>
        <v>32</v>
      </c>
      <c r="AB122" s="5" t="str">
        <f>IFERROR(__xludf.DUMMYFUNCTION("""COMPUTED_VALUE"""),"H")</f>
        <v>H</v>
      </c>
      <c r="AC122" s="6">
        <f t="shared" si="13"/>
        <v>32</v>
      </c>
      <c r="AD122" s="5"/>
    </row>
    <row r="123">
      <c r="A123" s="5" t="str">
        <f>Map!I704</f>
        <v>6.69 J</v>
      </c>
      <c r="B123" s="6">
        <f t="shared" si="5"/>
        <v>6.69</v>
      </c>
      <c r="C123" s="5" t="str">
        <f>IFERROR(__xludf.DUMMYFUNCTION("""COMPUTED_VALUE"""),"J")</f>
        <v>J</v>
      </c>
      <c r="D123" s="34" t="b">
        <f t="shared" si="6"/>
        <v>0</v>
      </c>
      <c r="E123" s="6">
        <f t="shared" si="7"/>
        <v>6.69</v>
      </c>
      <c r="F123" s="34" t="b">
        <f t="shared" si="8"/>
        <v>0</v>
      </c>
      <c r="G123" s="8">
        <f t="shared" si="9"/>
        <v>1.2711E+28</v>
      </c>
      <c r="H123" s="8" t="str">
        <f t="shared" ref="H123:J123" si="264">if(D123,$G123,"")</f>
        <v/>
      </c>
      <c r="I123" s="8">
        <f t="shared" si="264"/>
        <v>1.2711E+28</v>
      </c>
      <c r="J123" s="8" t="str">
        <f t="shared" si="264"/>
        <v/>
      </c>
      <c r="K123" s="5"/>
      <c r="L123" s="5"/>
      <c r="M123" s="5"/>
      <c r="N123" s="36">
        <f>Map!K704</f>
        <v>-208</v>
      </c>
      <c r="O123" s="36">
        <f>Map!L704</f>
        <v>-249</v>
      </c>
      <c r="P123" s="36">
        <f>Map!M704</f>
        <v>-227</v>
      </c>
      <c r="Q123" s="5" t="str">
        <f>Join("-",Map!B704,Map!C704,Map!D704,Map!E704,Map!F704)</f>
        <v>East Rim-1-0-1-d</v>
      </c>
      <c r="R123" s="6">
        <f t="shared" ref="R123:T123" si="265">IFERROR(VALUE(LEFT(N123,SEARCH(" ",N123,1)-1)),FALSE())</f>
        <v>-208</v>
      </c>
      <c r="S123" s="6">
        <f t="shared" si="265"/>
        <v>-249</v>
      </c>
      <c r="T123" s="6">
        <f t="shared" si="265"/>
        <v>-227</v>
      </c>
      <c r="U123" s="5"/>
      <c r="V123" s="5"/>
      <c r="W123" s="5"/>
      <c r="X123" s="37" t="str">
        <f>Map!G704</f>
        <v>Gas Giant</v>
      </c>
      <c r="Y123" s="5"/>
      <c r="Z123" s="7" t="str">
        <f>Map!O704</f>
        <v>9 H</v>
      </c>
      <c r="AA123" s="6">
        <f t="shared" si="12"/>
        <v>9</v>
      </c>
      <c r="AB123" s="5" t="str">
        <f>IFERROR(__xludf.DUMMYFUNCTION("""COMPUTED_VALUE"""),"H")</f>
        <v>H</v>
      </c>
      <c r="AC123" s="6">
        <f t="shared" si="13"/>
        <v>9</v>
      </c>
      <c r="AD123" s="5"/>
    </row>
    <row r="124">
      <c r="A124" s="5" t="str">
        <f>Map!I705</f>
        <v/>
      </c>
      <c r="B124" s="6" t="str">
        <f t="shared" si="5"/>
        <v/>
      </c>
      <c r="C124" s="5"/>
      <c r="D124" s="34" t="b">
        <f t="shared" si="6"/>
        <v>0</v>
      </c>
      <c r="E124" s="6" t="b">
        <f t="shared" si="7"/>
        <v>0</v>
      </c>
      <c r="F124" s="34" t="b">
        <f t="shared" si="8"/>
        <v>0</v>
      </c>
      <c r="G124" s="8" t="str">
        <f t="shared" si="9"/>
        <v/>
      </c>
      <c r="H124" s="8" t="str">
        <f t="shared" ref="H124:J124" si="266">if(D124,$G124,"")</f>
        <v/>
      </c>
      <c r="I124" s="8" t="str">
        <f t="shared" si="266"/>
        <v/>
      </c>
      <c r="J124" s="8" t="str">
        <f t="shared" si="266"/>
        <v/>
      </c>
      <c r="K124" s="5"/>
      <c r="L124" s="5"/>
      <c r="M124" s="5"/>
      <c r="N124" s="36" t="str">
        <f>Map!K705</f>
        <v/>
      </c>
      <c r="O124" s="36" t="str">
        <f>Map!L705</f>
        <v/>
      </c>
      <c r="P124" s="36" t="str">
        <f>Map!M705</f>
        <v/>
      </c>
      <c r="Q124" s="5" t="str">
        <f>Join("-",Map!B705,Map!C705,Map!D705,Map!E705,Map!F705)</f>
        <v>East Rim-1-0-1-E10-E21 Primary Relay</v>
      </c>
      <c r="R124" s="6" t="b">
        <f t="shared" ref="R124:T124" si="267">IFERROR(VALUE(LEFT(N124,SEARCH(" ",N124,1)-1)),FALSE())</f>
        <v>0</v>
      </c>
      <c r="S124" s="6" t="b">
        <f t="shared" si="267"/>
        <v>0</v>
      </c>
      <c r="T124" s="6" t="b">
        <f t="shared" si="267"/>
        <v>0</v>
      </c>
      <c r="U124" s="5"/>
      <c r="V124" s="5"/>
      <c r="W124" s="5"/>
      <c r="X124" s="37" t="str">
        <f>Map!G705</f>
        <v>Prime Relay</v>
      </c>
      <c r="Y124" s="5"/>
      <c r="Z124" s="7" t="str">
        <f>Map!O705</f>
        <v/>
      </c>
      <c r="AA124" s="6" t="str">
        <f t="shared" si="12"/>
        <v/>
      </c>
      <c r="AB124" s="5"/>
      <c r="AC124" s="6" t="str">
        <f t="shared" si="13"/>
        <v/>
      </c>
      <c r="AD124" s="5"/>
    </row>
    <row r="125">
      <c r="A125" s="5" t="str">
        <f>Map!I706</f>
        <v>0.13 S</v>
      </c>
      <c r="B125" s="6">
        <f t="shared" si="5"/>
        <v>0.13</v>
      </c>
      <c r="C125" s="5" t="str">
        <f>IFERROR(__xludf.DUMMYFUNCTION("""COMPUTED_VALUE"""),"S")</f>
        <v>S</v>
      </c>
      <c r="D125" s="34">
        <f t="shared" si="6"/>
        <v>0.13</v>
      </c>
      <c r="E125" s="6" t="b">
        <f t="shared" si="7"/>
        <v>0</v>
      </c>
      <c r="F125" s="34" t="b">
        <f t="shared" si="8"/>
        <v>0</v>
      </c>
      <c r="G125" s="8">
        <f t="shared" si="9"/>
        <v>2.5857E+29</v>
      </c>
      <c r="H125" s="8">
        <f t="shared" ref="H125:J125" si="268">if(D125,$G125,"")</f>
        <v>2.5857E+29</v>
      </c>
      <c r="I125" s="8" t="str">
        <f t="shared" si="268"/>
        <v/>
      </c>
      <c r="J125" s="8" t="str">
        <f t="shared" si="268"/>
        <v/>
      </c>
      <c r="K125" s="5"/>
      <c r="L125" s="5"/>
      <c r="M125" s="5"/>
      <c r="N125" s="36" t="str">
        <f>Map!K706</f>
        <v/>
      </c>
      <c r="O125" s="36" t="str">
        <f>Map!L706</f>
        <v/>
      </c>
      <c r="P125" s="36" t="str">
        <f>Map!M706</f>
        <v/>
      </c>
      <c r="Q125" s="5" t="str">
        <f>Join("-",Map!B706,Map!C706,Map!D706,Map!E706,Map!F706)</f>
        <v>East Rim-1-0-1-S</v>
      </c>
      <c r="R125" s="6" t="b">
        <f t="shared" ref="R125:T125" si="269">IFERROR(VALUE(LEFT(N125,SEARCH(" ",N125,1)-1)),FALSE())</f>
        <v>0</v>
      </c>
      <c r="S125" s="6" t="b">
        <f t="shared" si="269"/>
        <v>0</v>
      </c>
      <c r="T125" s="6" t="b">
        <f t="shared" si="269"/>
        <v>0</v>
      </c>
      <c r="U125" s="5"/>
      <c r="V125" s="5"/>
      <c r="W125" s="5"/>
      <c r="X125" s="37" t="str">
        <f>Map!G706</f>
        <v>Star</v>
      </c>
      <c r="Y125" s="5"/>
      <c r="Z125" s="7" t="str">
        <f>Map!O706</f>
        <v/>
      </c>
      <c r="AA125" s="6" t="str">
        <f t="shared" si="12"/>
        <v/>
      </c>
      <c r="AB125" s="5"/>
      <c r="AC125" s="6" t="str">
        <f t="shared" si="13"/>
        <v/>
      </c>
      <c r="AD125" s="5"/>
    </row>
    <row r="126">
      <c r="A126" s="5" t="str">
        <f>Map!I707</f>
        <v>0.86 E</v>
      </c>
      <c r="B126" s="6">
        <f t="shared" si="5"/>
        <v>0.86</v>
      </c>
      <c r="C126" s="5" t="str">
        <f>IFERROR(__xludf.DUMMYFUNCTION("""COMPUTED_VALUE"""),"E")</f>
        <v>E</v>
      </c>
      <c r="D126" s="34" t="b">
        <f t="shared" si="6"/>
        <v>0</v>
      </c>
      <c r="E126" s="6" t="b">
        <f t="shared" si="7"/>
        <v>0</v>
      </c>
      <c r="F126" s="34">
        <f t="shared" si="8"/>
        <v>0.86</v>
      </c>
      <c r="G126" s="8">
        <f t="shared" si="9"/>
        <v>5.13592E+24</v>
      </c>
      <c r="H126" s="8" t="str">
        <f t="shared" ref="H126:J126" si="270">if(D126,$G126,"")</f>
        <v/>
      </c>
      <c r="I126" s="8" t="str">
        <f t="shared" si="270"/>
        <v/>
      </c>
      <c r="J126" s="8">
        <f t="shared" si="270"/>
        <v>5.13592E+24</v>
      </c>
      <c r="K126" s="5"/>
      <c r="L126" s="5"/>
      <c r="M126" s="5"/>
      <c r="N126" s="36">
        <f>Map!K707</f>
        <v>21</v>
      </c>
      <c r="O126" s="36">
        <f>Map!L707</f>
        <v>15</v>
      </c>
      <c r="P126" s="36">
        <f>Map!M707</f>
        <v>20</v>
      </c>
      <c r="Q126" s="5" t="str">
        <f>Join("-",Map!B707,Map!C707,Map!D707,Map!E707,Map!F707)</f>
        <v>East Rim-1-0-2-a</v>
      </c>
      <c r="R126" s="6">
        <f t="shared" ref="R126:T126" si="271">IFERROR(VALUE(LEFT(N126,SEARCH(" ",N126,1)-1)),FALSE())</f>
        <v>21</v>
      </c>
      <c r="S126" s="6">
        <f t="shared" si="271"/>
        <v>15</v>
      </c>
      <c r="T126" s="6">
        <f t="shared" si="271"/>
        <v>20</v>
      </c>
      <c r="U126" s="5"/>
      <c r="V126" s="5"/>
      <c r="W126" s="5"/>
      <c r="X126" s="37" t="str">
        <f>Map!G707</f>
        <v>Habitable</v>
      </c>
      <c r="Y126" s="5"/>
      <c r="Z126" s="7" t="str">
        <f>Map!O707</f>
        <v>14 H</v>
      </c>
      <c r="AA126" s="6">
        <f t="shared" si="12"/>
        <v>14</v>
      </c>
      <c r="AB126" s="5" t="str">
        <f>IFERROR(__xludf.DUMMYFUNCTION("""COMPUTED_VALUE"""),"H")</f>
        <v>H</v>
      </c>
      <c r="AC126" s="6">
        <f t="shared" si="13"/>
        <v>14</v>
      </c>
      <c r="AD126" s="5"/>
    </row>
    <row r="127">
      <c r="A127" s="5" t="str">
        <f>Map!I715</f>
        <v>0.02 J</v>
      </c>
      <c r="B127" s="6">
        <f t="shared" si="5"/>
        <v>0.02</v>
      </c>
      <c r="C127" s="5" t="str">
        <f>IFERROR(__xludf.DUMMYFUNCTION("""COMPUTED_VALUE"""),"J")</f>
        <v>J</v>
      </c>
      <c r="D127" s="34" t="b">
        <f t="shared" si="6"/>
        <v>0</v>
      </c>
      <c r="E127" s="6">
        <f t="shared" si="7"/>
        <v>0.02</v>
      </c>
      <c r="F127" s="34" t="b">
        <f t="shared" si="8"/>
        <v>0</v>
      </c>
      <c r="G127" s="8">
        <f t="shared" si="9"/>
        <v>3.8E+25</v>
      </c>
      <c r="H127" s="8" t="str">
        <f t="shared" ref="H127:J127" si="272">if(D127,$G127,"")</f>
        <v/>
      </c>
      <c r="I127" s="8">
        <f t="shared" si="272"/>
        <v>3.8E+25</v>
      </c>
      <c r="J127" s="8" t="str">
        <f t="shared" si="272"/>
        <v/>
      </c>
      <c r="K127" s="5"/>
      <c r="L127" s="5"/>
      <c r="M127" s="5"/>
      <c r="N127" s="36">
        <f>Map!K715</f>
        <v>-82</v>
      </c>
      <c r="O127" s="36">
        <f>Map!L715</f>
        <v>-107</v>
      </c>
      <c r="P127" s="36">
        <f>Map!M715</f>
        <v>-97</v>
      </c>
      <c r="Q127" s="5" t="str">
        <f>Join("-",Map!B715,Map!C715,Map!D715,Map!E715,Map!F715)</f>
        <v>East Rim-1-0-2-b</v>
      </c>
      <c r="R127" s="6">
        <f t="shared" ref="R127:T127" si="273">IFERROR(VALUE(LEFT(N127,SEARCH(" ",N127,1)-1)),FALSE())</f>
        <v>-82</v>
      </c>
      <c r="S127" s="6">
        <f t="shared" si="273"/>
        <v>-107</v>
      </c>
      <c r="T127" s="6">
        <f t="shared" si="273"/>
        <v>-97</v>
      </c>
      <c r="U127" s="5"/>
      <c r="V127" s="5"/>
      <c r="W127" s="5"/>
      <c r="X127" s="37" t="str">
        <f>Map!G715</f>
        <v>Gas Giant</v>
      </c>
      <c r="Y127" s="5"/>
      <c r="Z127" s="7" t="str">
        <f>Map!O715</f>
        <v>9 H</v>
      </c>
      <c r="AA127" s="6">
        <f t="shared" si="12"/>
        <v>9</v>
      </c>
      <c r="AB127" s="5" t="str">
        <f>IFERROR(__xludf.DUMMYFUNCTION("""COMPUTED_VALUE"""),"H")</f>
        <v>H</v>
      </c>
      <c r="AC127" s="6">
        <f t="shared" si="13"/>
        <v>9</v>
      </c>
      <c r="AD127" s="5"/>
    </row>
    <row r="128">
      <c r="A128" s="5" t="str">
        <f>Map!I717</f>
        <v>0.04 J</v>
      </c>
      <c r="B128" s="6">
        <f t="shared" si="5"/>
        <v>0.04</v>
      </c>
      <c r="C128" s="5" t="str">
        <f>IFERROR(__xludf.DUMMYFUNCTION("""COMPUTED_VALUE"""),"J")</f>
        <v>J</v>
      </c>
      <c r="D128" s="34" t="b">
        <f t="shared" si="6"/>
        <v>0</v>
      </c>
      <c r="E128" s="6">
        <f t="shared" si="7"/>
        <v>0.04</v>
      </c>
      <c r="F128" s="34" t="b">
        <f t="shared" si="8"/>
        <v>0</v>
      </c>
      <c r="G128" s="8">
        <f t="shared" si="9"/>
        <v>7.6E+25</v>
      </c>
      <c r="H128" s="8" t="str">
        <f t="shared" ref="H128:J128" si="274">if(D128,$G128,"")</f>
        <v/>
      </c>
      <c r="I128" s="8">
        <f t="shared" si="274"/>
        <v>7.6E+25</v>
      </c>
      <c r="J128" s="8" t="str">
        <f t="shared" si="274"/>
        <v/>
      </c>
      <c r="K128" s="5"/>
      <c r="L128" s="5"/>
      <c r="M128" s="5"/>
      <c r="N128" s="36">
        <f>Map!K717</f>
        <v>-148</v>
      </c>
      <c r="O128" s="36">
        <f>Map!L717</f>
        <v>-152</v>
      </c>
      <c r="P128" s="36">
        <f>Map!M717</f>
        <v>-150</v>
      </c>
      <c r="Q128" s="5" t="str">
        <f>Join("-",Map!B717,Map!C717,Map!D717,Map!E717,Map!F717)</f>
        <v>East Rim-1-0-2-c</v>
      </c>
      <c r="R128" s="6">
        <f t="shared" ref="R128:T128" si="275">IFERROR(VALUE(LEFT(N128,SEARCH(" ",N128,1)-1)),FALSE())</f>
        <v>-148</v>
      </c>
      <c r="S128" s="6">
        <f t="shared" si="275"/>
        <v>-152</v>
      </c>
      <c r="T128" s="6">
        <f t="shared" si="275"/>
        <v>-150</v>
      </c>
      <c r="U128" s="5"/>
      <c r="V128" s="5"/>
      <c r="W128" s="5"/>
      <c r="X128" s="37" t="str">
        <f>Map!G717</f>
        <v>Gas Giant</v>
      </c>
      <c r="Y128" s="5"/>
      <c r="Z128" s="7" t="str">
        <f>Map!O717</f>
        <v>20 H</v>
      </c>
      <c r="AA128" s="6">
        <f t="shared" si="12"/>
        <v>20</v>
      </c>
      <c r="AB128" s="5" t="str">
        <f>IFERROR(__xludf.DUMMYFUNCTION("""COMPUTED_VALUE"""),"H")</f>
        <v>H</v>
      </c>
      <c r="AC128" s="6">
        <f t="shared" si="13"/>
        <v>20</v>
      </c>
      <c r="AD128" s="5"/>
    </row>
    <row r="129">
      <c r="A129" s="5" t="str">
        <f>Map!I718</f>
        <v/>
      </c>
      <c r="B129" s="6" t="str">
        <f t="shared" si="5"/>
        <v/>
      </c>
      <c r="C129" s="5"/>
      <c r="D129" s="34" t="b">
        <f t="shared" si="6"/>
        <v>0</v>
      </c>
      <c r="E129" s="6" t="b">
        <f t="shared" si="7"/>
        <v>0</v>
      </c>
      <c r="F129" s="34" t="b">
        <f t="shared" si="8"/>
        <v>0</v>
      </c>
      <c r="G129" s="8" t="str">
        <f t="shared" si="9"/>
        <v/>
      </c>
      <c r="H129" s="8" t="str">
        <f t="shared" ref="H129:J129" si="276">if(D129,$G129,"")</f>
        <v/>
      </c>
      <c r="I129" s="8" t="str">
        <f t="shared" si="276"/>
        <v/>
      </c>
      <c r="J129" s="8" t="str">
        <f t="shared" si="276"/>
        <v/>
      </c>
      <c r="K129" s="5"/>
      <c r="L129" s="5"/>
      <c r="M129" s="5"/>
      <c r="N129" s="36" t="str">
        <f>Map!K718</f>
        <v/>
      </c>
      <c r="O129" s="36" t="str">
        <f>Map!L718</f>
        <v/>
      </c>
      <c r="P129" s="36" t="str">
        <f>Map!M718</f>
        <v/>
      </c>
      <c r="Q129" s="5" t="str">
        <f>Join("-",Map!B718,Map!C718,Map!D718,Map!E718,Map!F718)</f>
        <v>East Rim-1-0-2-E10-N50 Primary Relay</v>
      </c>
      <c r="R129" s="6" t="b">
        <f t="shared" ref="R129:T129" si="277">IFERROR(VALUE(LEFT(N129,SEARCH(" ",N129,1)-1)),FALSE())</f>
        <v>0</v>
      </c>
      <c r="S129" s="6" t="b">
        <f t="shared" si="277"/>
        <v>0</v>
      </c>
      <c r="T129" s="6" t="b">
        <f t="shared" si="277"/>
        <v>0</v>
      </c>
      <c r="U129" s="5"/>
      <c r="V129" s="5"/>
      <c r="W129" s="5"/>
      <c r="X129" s="37" t="str">
        <f>Map!G718</f>
        <v>Prime Relay</v>
      </c>
      <c r="Y129" s="5"/>
      <c r="Z129" s="7" t="str">
        <f>Map!O718</f>
        <v/>
      </c>
      <c r="AA129" s="6" t="str">
        <f t="shared" si="12"/>
        <v/>
      </c>
      <c r="AB129" s="5"/>
      <c r="AC129" s="6" t="str">
        <f t="shared" si="13"/>
        <v/>
      </c>
      <c r="AD129" s="5"/>
    </row>
    <row r="130">
      <c r="A130" s="5" t="str">
        <f>Map!I719</f>
        <v>0.46 S</v>
      </c>
      <c r="B130" s="6">
        <f t="shared" si="5"/>
        <v>0.46</v>
      </c>
      <c r="C130" s="5" t="str">
        <f>IFERROR(__xludf.DUMMYFUNCTION("""COMPUTED_VALUE"""),"S")</f>
        <v>S</v>
      </c>
      <c r="D130" s="34">
        <f t="shared" si="6"/>
        <v>0.46</v>
      </c>
      <c r="E130" s="6" t="b">
        <f t="shared" si="7"/>
        <v>0</v>
      </c>
      <c r="F130" s="34" t="b">
        <f t="shared" si="8"/>
        <v>0</v>
      </c>
      <c r="G130" s="8">
        <f t="shared" si="9"/>
        <v>9.1494E+29</v>
      </c>
      <c r="H130" s="8">
        <f t="shared" ref="H130:J130" si="278">if(D130,$G130,"")</f>
        <v>9.1494E+29</v>
      </c>
      <c r="I130" s="8" t="str">
        <f t="shared" si="278"/>
        <v/>
      </c>
      <c r="J130" s="8" t="str">
        <f t="shared" si="278"/>
        <v/>
      </c>
      <c r="K130" s="5"/>
      <c r="L130" s="5"/>
      <c r="M130" s="5"/>
      <c r="N130" s="36" t="str">
        <f>Map!K719</f>
        <v/>
      </c>
      <c r="O130" s="36" t="str">
        <f>Map!L719</f>
        <v/>
      </c>
      <c r="P130" s="36" t="str">
        <f>Map!M719</f>
        <v/>
      </c>
      <c r="Q130" s="5" t="str">
        <f>Join("-",Map!B719,Map!C719,Map!D719,Map!E719,Map!F719)</f>
        <v>East Rim-1-0-2-S</v>
      </c>
      <c r="R130" s="6" t="b">
        <f t="shared" ref="R130:T130" si="279">IFERROR(VALUE(LEFT(N130,SEARCH(" ",N130,1)-1)),FALSE())</f>
        <v>0</v>
      </c>
      <c r="S130" s="6" t="b">
        <f t="shared" si="279"/>
        <v>0</v>
      </c>
      <c r="T130" s="6" t="b">
        <f t="shared" si="279"/>
        <v>0</v>
      </c>
      <c r="U130" s="5"/>
      <c r="V130" s="5"/>
      <c r="W130" s="5"/>
      <c r="X130" s="37" t="str">
        <f>Map!G719</f>
        <v>Star</v>
      </c>
      <c r="Y130" s="5"/>
      <c r="Z130" s="7" t="str">
        <f>Map!O719</f>
        <v/>
      </c>
      <c r="AA130" s="6" t="str">
        <f t="shared" si="12"/>
        <v/>
      </c>
      <c r="AB130" s="5"/>
      <c r="AC130" s="6" t="str">
        <f t="shared" si="13"/>
        <v/>
      </c>
      <c r="AD130" s="5"/>
    </row>
    <row r="131">
      <c r="A131" s="5" t="str">
        <f>Map!I722</f>
        <v>6.87 J</v>
      </c>
      <c r="B131" s="6">
        <f t="shared" si="5"/>
        <v>6.87</v>
      </c>
      <c r="C131" s="5" t="str">
        <f>IFERROR(__xludf.DUMMYFUNCTION("""COMPUTED_VALUE"""),"J")</f>
        <v>J</v>
      </c>
      <c r="D131" s="34" t="b">
        <f t="shared" si="6"/>
        <v>0</v>
      </c>
      <c r="E131" s="6">
        <f t="shared" si="7"/>
        <v>6.87</v>
      </c>
      <c r="F131" s="34" t="b">
        <f t="shared" si="8"/>
        <v>0</v>
      </c>
      <c r="G131" s="8">
        <f t="shared" si="9"/>
        <v>1.3053E+28</v>
      </c>
      <c r="H131" s="8" t="str">
        <f t="shared" ref="H131:J131" si="280">if(D131,$G131,"")</f>
        <v/>
      </c>
      <c r="I131" s="8">
        <f t="shared" si="280"/>
        <v>1.3053E+28</v>
      </c>
      <c r="J131" s="8" t="str">
        <f t="shared" si="280"/>
        <v/>
      </c>
      <c r="K131" s="5"/>
      <c r="L131" s="5"/>
      <c r="M131" s="5"/>
      <c r="N131" s="36">
        <f>Map!K722</f>
        <v>959</v>
      </c>
      <c r="O131" s="36">
        <f>Map!L722</f>
        <v>933</v>
      </c>
      <c r="P131" s="36">
        <f>Map!M722</f>
        <v>948</v>
      </c>
      <c r="Q131" s="5" t="str">
        <f>Join("-",Map!B722,Map!C722,Map!D722,Map!E722,Map!F722)</f>
        <v>East Rim-2-0-0-a</v>
      </c>
      <c r="R131" s="6">
        <f t="shared" ref="R131:T131" si="281">IFERROR(VALUE(LEFT(N131,SEARCH(" ",N131,1)-1)),FALSE())</f>
        <v>959</v>
      </c>
      <c r="S131" s="6">
        <f t="shared" si="281"/>
        <v>933</v>
      </c>
      <c r="T131" s="6">
        <f t="shared" si="281"/>
        <v>948</v>
      </c>
      <c r="U131" s="5"/>
      <c r="V131" s="5"/>
      <c r="W131" s="5"/>
      <c r="X131" s="37" t="str">
        <f>Map!G722</f>
        <v>Gas Giant</v>
      </c>
      <c r="Y131" s="5"/>
      <c r="Z131" s="7" t="str">
        <f>Map!O722</f>
        <v>23 H</v>
      </c>
      <c r="AA131" s="6">
        <f t="shared" si="12"/>
        <v>23</v>
      </c>
      <c r="AB131" s="5" t="str">
        <f>IFERROR(__xludf.DUMMYFUNCTION("""COMPUTED_VALUE"""),"H")</f>
        <v>H</v>
      </c>
      <c r="AC131" s="6">
        <f t="shared" si="13"/>
        <v>23</v>
      </c>
      <c r="AD131" s="5"/>
    </row>
    <row r="132">
      <c r="A132" s="5" t="str">
        <f>Map!I723</f>
        <v>1.81 E</v>
      </c>
      <c r="B132" s="6">
        <f t="shared" si="5"/>
        <v>1.81</v>
      </c>
      <c r="C132" s="5" t="str">
        <f>IFERROR(__xludf.DUMMYFUNCTION("""COMPUTED_VALUE"""),"E")</f>
        <v>E</v>
      </c>
      <c r="D132" s="34" t="b">
        <f t="shared" si="6"/>
        <v>0</v>
      </c>
      <c r="E132" s="6" t="b">
        <f t="shared" si="7"/>
        <v>0</v>
      </c>
      <c r="F132" s="34">
        <f t="shared" si="8"/>
        <v>1.81</v>
      </c>
      <c r="G132" s="8">
        <f t="shared" si="9"/>
        <v>1.08093E+25</v>
      </c>
      <c r="H132" s="8" t="str">
        <f t="shared" ref="H132:J132" si="282">if(D132,$G132,"")</f>
        <v/>
      </c>
      <c r="I132" s="8" t="str">
        <f t="shared" si="282"/>
        <v/>
      </c>
      <c r="J132" s="8">
        <f t="shared" si="282"/>
        <v>1.08093E+25</v>
      </c>
      <c r="K132" s="5"/>
      <c r="L132" s="5"/>
      <c r="M132" s="5"/>
      <c r="N132" s="36">
        <f>Map!K723</f>
        <v>649</v>
      </c>
      <c r="O132" s="36">
        <f>Map!L723</f>
        <v>632</v>
      </c>
      <c r="P132" s="36">
        <f>Map!M723</f>
        <v>643</v>
      </c>
      <c r="Q132" s="5" t="str">
        <f>Join("-",Map!B723,Map!C723,Map!D723,Map!E723,Map!F723)</f>
        <v>East Rim-2-0-0-b</v>
      </c>
      <c r="R132" s="6">
        <f t="shared" ref="R132:T132" si="283">IFERROR(VALUE(LEFT(N132,SEARCH(" ",N132,1)-1)),FALSE())</f>
        <v>649</v>
      </c>
      <c r="S132" s="6">
        <f t="shared" si="283"/>
        <v>632</v>
      </c>
      <c r="T132" s="6">
        <f t="shared" si="283"/>
        <v>643</v>
      </c>
      <c r="U132" s="5"/>
      <c r="V132" s="5"/>
      <c r="W132" s="5"/>
      <c r="X132" s="37" t="str">
        <f>Map!G723</f>
        <v>Terrestrial</v>
      </c>
      <c r="Y132" s="5"/>
      <c r="Z132" s="7" t="str">
        <f>Map!O723</f>
        <v>51 H</v>
      </c>
      <c r="AA132" s="6">
        <f t="shared" si="12"/>
        <v>51</v>
      </c>
      <c r="AB132" s="5" t="str">
        <f>IFERROR(__xludf.DUMMYFUNCTION("""COMPUTED_VALUE"""),"H")</f>
        <v>H</v>
      </c>
      <c r="AC132" s="6">
        <f t="shared" si="13"/>
        <v>51</v>
      </c>
      <c r="AD132" s="5"/>
    </row>
    <row r="133">
      <c r="A133" s="5" t="str">
        <f>Map!I724</f>
        <v>0.25 E</v>
      </c>
      <c r="B133" s="6">
        <f t="shared" si="5"/>
        <v>0.25</v>
      </c>
      <c r="C133" s="5" t="str">
        <f>IFERROR(__xludf.DUMMYFUNCTION("""COMPUTED_VALUE"""),"E")</f>
        <v>E</v>
      </c>
      <c r="D133" s="34" t="b">
        <f t="shared" si="6"/>
        <v>0</v>
      </c>
      <c r="E133" s="6" t="b">
        <f t="shared" si="7"/>
        <v>0</v>
      </c>
      <c r="F133" s="34">
        <f t="shared" si="8"/>
        <v>0.25</v>
      </c>
      <c r="G133" s="8">
        <f t="shared" si="9"/>
        <v>1.493E+24</v>
      </c>
      <c r="H133" s="8" t="str">
        <f t="shared" ref="H133:J133" si="284">if(D133,$G133,"")</f>
        <v/>
      </c>
      <c r="I133" s="8" t="str">
        <f t="shared" si="284"/>
        <v/>
      </c>
      <c r="J133" s="8">
        <f t="shared" si="284"/>
        <v>1.493E+24</v>
      </c>
      <c r="K133" s="5"/>
      <c r="L133" s="5"/>
      <c r="M133" s="5"/>
      <c r="N133" s="36">
        <f>Map!K724</f>
        <v>422</v>
      </c>
      <c r="O133" s="36">
        <f>Map!L724</f>
        <v>352</v>
      </c>
      <c r="P133" s="36">
        <f>Map!M724</f>
        <v>389</v>
      </c>
      <c r="Q133" s="5" t="str">
        <f>Join("-",Map!B724,Map!C724,Map!D724,Map!E724,Map!F724)</f>
        <v>East Rim-2-0-0-c</v>
      </c>
      <c r="R133" s="6">
        <f t="shared" ref="R133:T133" si="285">IFERROR(VALUE(LEFT(N133,SEARCH(" ",N133,1)-1)),FALSE())</f>
        <v>422</v>
      </c>
      <c r="S133" s="6">
        <f t="shared" si="285"/>
        <v>352</v>
      </c>
      <c r="T133" s="6">
        <f t="shared" si="285"/>
        <v>389</v>
      </c>
      <c r="U133" s="5"/>
      <c r="V133" s="5"/>
      <c r="W133" s="5"/>
      <c r="X133" s="37" t="str">
        <f>Map!G724</f>
        <v>Terrestrial</v>
      </c>
      <c r="Y133" s="5"/>
      <c r="Z133" s="7" t="str">
        <f>Map!O724</f>
        <v>51 H</v>
      </c>
      <c r="AA133" s="6">
        <f t="shared" si="12"/>
        <v>51</v>
      </c>
      <c r="AB133" s="5" t="str">
        <f>IFERROR(__xludf.DUMMYFUNCTION("""COMPUTED_VALUE"""),"H")</f>
        <v>H</v>
      </c>
      <c r="AC133" s="6">
        <f t="shared" si="13"/>
        <v>51</v>
      </c>
      <c r="AD133" s="5"/>
    </row>
    <row r="134">
      <c r="A134" s="5" t="str">
        <f>Map!I725</f>
        <v>1.11 E</v>
      </c>
      <c r="B134" s="6">
        <f t="shared" si="5"/>
        <v>1.11</v>
      </c>
      <c r="C134" s="5" t="str">
        <f>IFERROR(__xludf.DUMMYFUNCTION("""COMPUTED_VALUE"""),"E")</f>
        <v>E</v>
      </c>
      <c r="D134" s="34" t="b">
        <f t="shared" si="6"/>
        <v>0</v>
      </c>
      <c r="E134" s="6" t="b">
        <f t="shared" si="7"/>
        <v>0</v>
      </c>
      <c r="F134" s="34">
        <f t="shared" si="8"/>
        <v>1.11</v>
      </c>
      <c r="G134" s="8">
        <f t="shared" si="9"/>
        <v>6.62892E+24</v>
      </c>
      <c r="H134" s="8" t="str">
        <f t="shared" ref="H134:J134" si="286">if(D134,$G134,"")</f>
        <v/>
      </c>
      <c r="I134" s="8" t="str">
        <f t="shared" si="286"/>
        <v/>
      </c>
      <c r="J134" s="8">
        <f t="shared" si="286"/>
        <v>6.62892E+24</v>
      </c>
      <c r="K134" s="5"/>
      <c r="L134" s="5"/>
      <c r="M134" s="5"/>
      <c r="N134" s="36">
        <f>Map!K725</f>
        <v>418</v>
      </c>
      <c r="O134" s="36">
        <f>Map!L725</f>
        <v>301</v>
      </c>
      <c r="P134" s="36">
        <f>Map!M725</f>
        <v>358</v>
      </c>
      <c r="Q134" s="5" t="str">
        <f>Join("-",Map!B725,Map!C725,Map!D725,Map!E725,Map!F725)</f>
        <v>East Rim-2-0-0-d</v>
      </c>
      <c r="R134" s="6">
        <f t="shared" ref="R134:T134" si="287">IFERROR(VALUE(LEFT(N134,SEARCH(" ",N134,1)-1)),FALSE())</f>
        <v>418</v>
      </c>
      <c r="S134" s="6">
        <f t="shared" si="287"/>
        <v>301</v>
      </c>
      <c r="T134" s="6">
        <f t="shared" si="287"/>
        <v>358</v>
      </c>
      <c r="U134" s="5"/>
      <c r="V134" s="5"/>
      <c r="W134" s="5"/>
      <c r="X134" s="37" t="str">
        <f>Map!G725</f>
        <v>Terrestrial</v>
      </c>
      <c r="Y134" s="5"/>
      <c r="Z134" s="7" t="str">
        <f>Map!O725</f>
        <v>18 H</v>
      </c>
      <c r="AA134" s="6">
        <f t="shared" si="12"/>
        <v>18</v>
      </c>
      <c r="AB134" s="5" t="str">
        <f>IFERROR(__xludf.DUMMYFUNCTION("""COMPUTED_VALUE"""),"H")</f>
        <v>H</v>
      </c>
      <c r="AC134" s="6">
        <f t="shared" si="13"/>
        <v>18</v>
      </c>
      <c r="AD134" s="5"/>
    </row>
    <row r="135">
      <c r="A135" s="5" t="str">
        <f>Map!I726</f>
        <v>1.21 E</v>
      </c>
      <c r="B135" s="6">
        <f t="shared" si="5"/>
        <v>1.21</v>
      </c>
      <c r="C135" s="5" t="str">
        <f>IFERROR(__xludf.DUMMYFUNCTION("""COMPUTED_VALUE"""),"E")</f>
        <v>E</v>
      </c>
      <c r="D135" s="34" t="b">
        <f t="shared" si="6"/>
        <v>0</v>
      </c>
      <c r="E135" s="6" t="b">
        <f t="shared" si="7"/>
        <v>0</v>
      </c>
      <c r="F135" s="34">
        <f t="shared" si="8"/>
        <v>1.21</v>
      </c>
      <c r="G135" s="8">
        <f t="shared" si="9"/>
        <v>7.22612E+24</v>
      </c>
      <c r="H135" s="8" t="str">
        <f t="shared" ref="H135:J135" si="288">if(D135,$G135,"")</f>
        <v/>
      </c>
      <c r="I135" s="8" t="str">
        <f t="shared" si="288"/>
        <v/>
      </c>
      <c r="J135" s="8">
        <f t="shared" si="288"/>
        <v>7.22612E+24</v>
      </c>
      <c r="K135" s="5"/>
      <c r="L135" s="5"/>
      <c r="M135" s="5"/>
      <c r="N135" s="36">
        <f>Map!K726</f>
        <v>166</v>
      </c>
      <c r="O135" s="36">
        <f>Map!L726</f>
        <v>-250</v>
      </c>
      <c r="P135" s="36">
        <f>Map!M726</f>
        <v>-40</v>
      </c>
      <c r="Q135" s="5" t="str">
        <f>Join("-",Map!B726,Map!C726,Map!D726,Map!E726,Map!F726)</f>
        <v>East Rim-2-0-0-e</v>
      </c>
      <c r="R135" s="6">
        <f t="shared" ref="R135:T135" si="289">IFERROR(VALUE(LEFT(N135,SEARCH(" ",N135,1)-1)),FALSE())</f>
        <v>166</v>
      </c>
      <c r="S135" s="6">
        <f t="shared" si="289"/>
        <v>-250</v>
      </c>
      <c r="T135" s="6">
        <f t="shared" si="289"/>
        <v>-40</v>
      </c>
      <c r="U135" s="5"/>
      <c r="V135" s="5"/>
      <c r="W135" s="5"/>
      <c r="X135" s="37" t="str">
        <f>Map!G726</f>
        <v>Terrestrial</v>
      </c>
      <c r="Y135" s="5"/>
      <c r="Z135" s="7" t="str">
        <f>Map!O726</f>
        <v>45 H</v>
      </c>
      <c r="AA135" s="6">
        <f t="shared" si="12"/>
        <v>45</v>
      </c>
      <c r="AB135" s="5" t="str">
        <f>IFERROR(__xludf.DUMMYFUNCTION("""COMPUTED_VALUE"""),"H")</f>
        <v>H</v>
      </c>
      <c r="AC135" s="6">
        <f t="shared" si="13"/>
        <v>45</v>
      </c>
      <c r="AD135" s="5"/>
    </row>
    <row r="136">
      <c r="A136" s="5" t="str">
        <f>Map!I727</f>
        <v/>
      </c>
      <c r="B136" s="6" t="str">
        <f t="shared" si="5"/>
        <v/>
      </c>
      <c r="C136" s="5"/>
      <c r="D136" s="34" t="b">
        <f t="shared" si="6"/>
        <v>0</v>
      </c>
      <c r="E136" s="6" t="b">
        <f t="shared" si="7"/>
        <v>0</v>
      </c>
      <c r="F136" s="34" t="b">
        <f t="shared" si="8"/>
        <v>0</v>
      </c>
      <c r="G136" s="8" t="str">
        <f t="shared" si="9"/>
        <v/>
      </c>
      <c r="H136" s="8" t="str">
        <f t="shared" ref="H136:J136" si="290">if(D136,$G136,"")</f>
        <v/>
      </c>
      <c r="I136" s="8" t="str">
        <f t="shared" si="290"/>
        <v/>
      </c>
      <c r="J136" s="8" t="str">
        <f t="shared" si="290"/>
        <v/>
      </c>
      <c r="K136" s="5"/>
      <c r="L136" s="5"/>
      <c r="M136" s="5"/>
      <c r="N136" s="36" t="str">
        <f>Map!K727</f>
        <v/>
      </c>
      <c r="O136" s="36" t="str">
        <f>Map!L727</f>
        <v/>
      </c>
      <c r="P136" s="36" t="str">
        <f>Map!M727</f>
        <v/>
      </c>
      <c r="Q136" s="5" t="str">
        <f>Join("-",Map!B727,Map!C727,Map!D727,Map!E727,Map!F727)</f>
        <v>East Rim-2-0-0-E20 Secondary Relay</v>
      </c>
      <c r="R136" s="6" t="b">
        <f t="shared" ref="R136:T136" si="291">IFERROR(VALUE(LEFT(N136,SEARCH(" ",N136,1)-1)),FALSE())</f>
        <v>0</v>
      </c>
      <c r="S136" s="6" t="b">
        <f t="shared" si="291"/>
        <v>0</v>
      </c>
      <c r="T136" s="6" t="b">
        <f t="shared" si="291"/>
        <v>0</v>
      </c>
      <c r="U136" s="5"/>
      <c r="V136" s="5"/>
      <c r="W136" s="5"/>
      <c r="X136" s="37" t="str">
        <f>Map!G727</f>
        <v>Secondary Relay</v>
      </c>
      <c r="Y136" s="5"/>
      <c r="Z136" s="7" t="str">
        <f>Map!O727</f>
        <v/>
      </c>
      <c r="AA136" s="6" t="str">
        <f t="shared" si="12"/>
        <v/>
      </c>
      <c r="AB136" s="5"/>
      <c r="AC136" s="6" t="str">
        <f t="shared" si="13"/>
        <v/>
      </c>
      <c r="AD136" s="5"/>
    </row>
    <row r="137">
      <c r="A137" s="5" t="str">
        <f>Map!I728</f>
        <v>10 E</v>
      </c>
      <c r="B137" s="6">
        <f t="shared" si="5"/>
        <v>10</v>
      </c>
      <c r="C137" s="5" t="str">
        <f>IFERROR(__xludf.DUMMYFUNCTION("""COMPUTED_VALUE"""),"E")</f>
        <v>E</v>
      </c>
      <c r="D137" s="34" t="b">
        <f t="shared" si="6"/>
        <v>0</v>
      </c>
      <c r="E137" s="6" t="b">
        <f t="shared" si="7"/>
        <v>0</v>
      </c>
      <c r="F137" s="34">
        <f t="shared" si="8"/>
        <v>10</v>
      </c>
      <c r="G137" s="8">
        <f t="shared" si="9"/>
        <v>5.972E+25</v>
      </c>
      <c r="H137" s="8" t="str">
        <f t="shared" ref="H137:J137" si="292">if(D137,$G137,"")</f>
        <v/>
      </c>
      <c r="I137" s="8" t="str">
        <f t="shared" si="292"/>
        <v/>
      </c>
      <c r="J137" s="8">
        <f t="shared" si="292"/>
        <v>5.972E+25</v>
      </c>
      <c r="K137" s="5"/>
      <c r="L137" s="5"/>
      <c r="M137" s="5"/>
      <c r="N137" s="36">
        <f>Map!K728</f>
        <v>109</v>
      </c>
      <c r="O137" s="36">
        <f>Map!L728</f>
        <v>88</v>
      </c>
      <c r="P137" s="36">
        <f>Map!M728</f>
        <v>98</v>
      </c>
      <c r="Q137" s="5" t="str">
        <f>Join("-",Map!B728,Map!C728,Map!D728,Map!E728,Map!F728)</f>
        <v>East Rim-2-0-0-f</v>
      </c>
      <c r="R137" s="6">
        <f t="shared" ref="R137:T137" si="293">IFERROR(VALUE(LEFT(N137,SEARCH(" ",N137,1)-1)),FALSE())</f>
        <v>109</v>
      </c>
      <c r="S137" s="6">
        <f t="shared" si="293"/>
        <v>88</v>
      </c>
      <c r="T137" s="6">
        <f t="shared" si="293"/>
        <v>98</v>
      </c>
      <c r="U137" s="5"/>
      <c r="V137" s="5"/>
      <c r="W137" s="5"/>
      <c r="X137" s="37" t="str">
        <f>Map!G728</f>
        <v>Terrestrial</v>
      </c>
      <c r="Y137" s="5"/>
      <c r="Z137" s="7" t="str">
        <f>Map!O728</f>
        <v>16 H</v>
      </c>
      <c r="AA137" s="6">
        <f t="shared" si="12"/>
        <v>16</v>
      </c>
      <c r="AB137" s="5" t="str">
        <f>IFERROR(__xludf.DUMMYFUNCTION("""COMPUTED_VALUE"""),"H")</f>
        <v>H</v>
      </c>
      <c r="AC137" s="6">
        <f t="shared" si="13"/>
        <v>16</v>
      </c>
      <c r="AD137" s="5"/>
    </row>
    <row r="138">
      <c r="A138" s="5" t="str">
        <f>Map!I729</f>
        <v>0.93 E</v>
      </c>
      <c r="B138" s="6">
        <f t="shared" si="5"/>
        <v>0.93</v>
      </c>
      <c r="C138" s="5" t="str">
        <f>IFERROR(__xludf.DUMMYFUNCTION("""COMPUTED_VALUE"""),"E")</f>
        <v>E</v>
      </c>
      <c r="D138" s="34" t="b">
        <f t="shared" si="6"/>
        <v>0</v>
      </c>
      <c r="E138" s="6" t="b">
        <f t="shared" si="7"/>
        <v>0</v>
      </c>
      <c r="F138" s="34">
        <f t="shared" si="8"/>
        <v>0.93</v>
      </c>
      <c r="G138" s="8">
        <f t="shared" si="9"/>
        <v>5.55396E+24</v>
      </c>
      <c r="H138" s="8" t="str">
        <f t="shared" ref="H138:J138" si="294">if(D138,$G138,"")</f>
        <v/>
      </c>
      <c r="I138" s="8" t="str">
        <f t="shared" si="294"/>
        <v/>
      </c>
      <c r="J138" s="8">
        <f t="shared" si="294"/>
        <v>5.55396E+24</v>
      </c>
      <c r="K138" s="5"/>
      <c r="L138" s="5"/>
      <c r="M138" s="5"/>
      <c r="N138" s="36">
        <f>Map!K729</f>
        <v>15</v>
      </c>
      <c r="O138" s="36">
        <f>Map!L729</f>
        <v>9</v>
      </c>
      <c r="P138" s="36">
        <f>Map!M729</f>
        <v>11</v>
      </c>
      <c r="Q138" s="5" t="str">
        <f>Join("-",Map!B729,Map!C729,Map!D729,Map!E729,Map!F729)</f>
        <v>East Rim-2-0-0-g</v>
      </c>
      <c r="R138" s="6">
        <f t="shared" ref="R138:T138" si="295">IFERROR(VALUE(LEFT(N138,SEARCH(" ",N138,1)-1)),FALSE())</f>
        <v>15</v>
      </c>
      <c r="S138" s="6">
        <f t="shared" si="295"/>
        <v>9</v>
      </c>
      <c r="T138" s="6">
        <f t="shared" si="295"/>
        <v>11</v>
      </c>
      <c r="U138" s="5"/>
      <c r="V138" s="5"/>
      <c r="W138" s="5"/>
      <c r="X138" s="37" t="str">
        <f>Map!G729</f>
        <v>Habitable</v>
      </c>
      <c r="Y138" s="5"/>
      <c r="Z138" s="7" t="str">
        <f>Map!O729</f>
        <v>26 H</v>
      </c>
      <c r="AA138" s="6">
        <f t="shared" si="12"/>
        <v>26</v>
      </c>
      <c r="AB138" s="5" t="str">
        <f>IFERROR(__xludf.DUMMYFUNCTION("""COMPUTED_VALUE"""),"H")</f>
        <v>H</v>
      </c>
      <c r="AC138" s="6">
        <f t="shared" si="13"/>
        <v>26</v>
      </c>
      <c r="AD138" s="5"/>
    </row>
    <row r="139">
      <c r="A139" s="5" t="str">
        <f>Map!I730</f>
        <v>13 E</v>
      </c>
      <c r="B139" s="6">
        <f t="shared" si="5"/>
        <v>13</v>
      </c>
      <c r="C139" s="5" t="str">
        <f>IFERROR(__xludf.DUMMYFUNCTION("""COMPUTED_VALUE"""),"E")</f>
        <v>E</v>
      </c>
      <c r="D139" s="34" t="b">
        <f t="shared" si="6"/>
        <v>0</v>
      </c>
      <c r="E139" s="6" t="b">
        <f t="shared" si="7"/>
        <v>0</v>
      </c>
      <c r="F139" s="34">
        <f t="shared" si="8"/>
        <v>13</v>
      </c>
      <c r="G139" s="8">
        <f t="shared" si="9"/>
        <v>7.7636E+25</v>
      </c>
      <c r="H139" s="8" t="str">
        <f t="shared" ref="H139:J139" si="296">if(D139,$G139,"")</f>
        <v/>
      </c>
      <c r="I139" s="8" t="str">
        <f t="shared" si="296"/>
        <v/>
      </c>
      <c r="J139" s="8">
        <f t="shared" si="296"/>
        <v>7.7636E+25</v>
      </c>
      <c r="K139" s="5"/>
      <c r="L139" s="5"/>
      <c r="M139" s="5"/>
      <c r="N139" s="36">
        <f>Map!K730</f>
        <v>9</v>
      </c>
      <c r="O139" s="36">
        <f>Map!L730</f>
        <v>-12</v>
      </c>
      <c r="P139" s="36">
        <f>Map!M730</f>
        <v>-2</v>
      </c>
      <c r="Q139" s="5" t="str">
        <f>Join("-",Map!B730,Map!C730,Map!D730,Map!E730,Map!F730)</f>
        <v>East Rim-2-0-0-h</v>
      </c>
      <c r="R139" s="6">
        <f t="shared" ref="R139:T139" si="297">IFERROR(VALUE(LEFT(N139,SEARCH(" ",N139,1)-1)),FALSE())</f>
        <v>9</v>
      </c>
      <c r="S139" s="6">
        <f t="shared" si="297"/>
        <v>-12</v>
      </c>
      <c r="T139" s="6">
        <f t="shared" si="297"/>
        <v>-2</v>
      </c>
      <c r="U139" s="5"/>
      <c r="V139" s="5"/>
      <c r="W139" s="5"/>
      <c r="X139" s="37" t="str">
        <f>Map!G730</f>
        <v>Terrestrial</v>
      </c>
      <c r="Y139" s="5"/>
      <c r="Z139" s="7" t="str">
        <f>Map!O730</f>
        <v>17 H</v>
      </c>
      <c r="AA139" s="6">
        <f t="shared" si="12"/>
        <v>17</v>
      </c>
      <c r="AB139" s="5" t="str">
        <f>IFERROR(__xludf.DUMMYFUNCTION("""COMPUTED_VALUE"""),"H")</f>
        <v>H</v>
      </c>
      <c r="AC139" s="6">
        <f t="shared" si="13"/>
        <v>17</v>
      </c>
      <c r="AD139" s="5"/>
    </row>
    <row r="140">
      <c r="A140" s="5" t="str">
        <f>Map!I731</f>
        <v>13 S</v>
      </c>
      <c r="B140" s="6">
        <f t="shared" si="5"/>
        <v>13</v>
      </c>
      <c r="C140" s="5" t="str">
        <f>IFERROR(__xludf.DUMMYFUNCTION("""COMPUTED_VALUE"""),"S")</f>
        <v>S</v>
      </c>
      <c r="D140" s="34">
        <f t="shared" si="6"/>
        <v>13</v>
      </c>
      <c r="E140" s="6" t="b">
        <f t="shared" si="7"/>
        <v>0</v>
      </c>
      <c r="F140" s="34" t="b">
        <f t="shared" si="8"/>
        <v>0</v>
      </c>
      <c r="G140" s="8">
        <f t="shared" si="9"/>
        <v>2.5857E+31</v>
      </c>
      <c r="H140" s="8">
        <f t="shared" ref="H140:J140" si="298">if(D140,$G140,"")</f>
        <v>2.5857E+31</v>
      </c>
      <c r="I140" s="8" t="str">
        <f t="shared" si="298"/>
        <v/>
      </c>
      <c r="J140" s="8" t="str">
        <f t="shared" si="298"/>
        <v/>
      </c>
      <c r="K140" s="5"/>
      <c r="L140" s="5"/>
      <c r="M140" s="5"/>
      <c r="N140" s="36" t="str">
        <f>Map!K731</f>
        <v/>
      </c>
      <c r="O140" s="36" t="str">
        <f>Map!L731</f>
        <v/>
      </c>
      <c r="P140" s="36" t="str">
        <f>Map!M731</f>
        <v/>
      </c>
      <c r="Q140" s="5" t="str">
        <f>Join("-",Map!B731,Map!C731,Map!D731,Map!E731,Map!F731)</f>
        <v>East Rim-2-0-0-S</v>
      </c>
      <c r="R140" s="6" t="b">
        <f t="shared" ref="R140:T140" si="299">IFERROR(VALUE(LEFT(N140,SEARCH(" ",N140,1)-1)),FALSE())</f>
        <v>0</v>
      </c>
      <c r="S140" s="6" t="b">
        <f t="shared" si="299"/>
        <v>0</v>
      </c>
      <c r="T140" s="6" t="b">
        <f t="shared" si="299"/>
        <v>0</v>
      </c>
      <c r="U140" s="5"/>
      <c r="V140" s="5"/>
      <c r="W140" s="5"/>
      <c r="X140" s="37" t="str">
        <f>Map!G731</f>
        <v>Star</v>
      </c>
      <c r="Y140" s="5"/>
      <c r="Z140" s="7" t="str">
        <f>Map!O731</f>
        <v/>
      </c>
      <c r="AA140" s="6" t="str">
        <f t="shared" si="12"/>
        <v/>
      </c>
      <c r="AB140" s="5"/>
      <c r="AC140" s="6" t="str">
        <f t="shared" si="13"/>
        <v/>
      </c>
      <c r="AD140" s="5"/>
    </row>
    <row r="141">
      <c r="A141" s="5" t="str">
        <f>Map!I732</f>
        <v>0.28 E</v>
      </c>
      <c r="B141" s="6">
        <f t="shared" si="5"/>
        <v>0.28</v>
      </c>
      <c r="C141" s="5" t="str">
        <f>IFERROR(__xludf.DUMMYFUNCTION("""COMPUTED_VALUE"""),"E")</f>
        <v>E</v>
      </c>
      <c r="D141" s="34" t="b">
        <f t="shared" si="6"/>
        <v>0</v>
      </c>
      <c r="E141" s="6" t="b">
        <f t="shared" si="7"/>
        <v>0</v>
      </c>
      <c r="F141" s="34">
        <f t="shared" si="8"/>
        <v>0.28</v>
      </c>
      <c r="G141" s="8">
        <f t="shared" si="9"/>
        <v>1.67216E+24</v>
      </c>
      <c r="H141" s="8" t="str">
        <f t="shared" ref="H141:J141" si="300">if(D141,$G141,"")</f>
        <v/>
      </c>
      <c r="I141" s="8" t="str">
        <f t="shared" si="300"/>
        <v/>
      </c>
      <c r="J141" s="8">
        <f t="shared" si="300"/>
        <v>1.67216E+24</v>
      </c>
      <c r="K141" s="5"/>
      <c r="L141" s="5"/>
      <c r="M141" s="5"/>
      <c r="N141" s="36">
        <f>Map!K732</f>
        <v>1671</v>
      </c>
      <c r="O141" s="36">
        <f>Map!L732</f>
        <v>809</v>
      </c>
      <c r="P141" s="36">
        <f>Map!M732</f>
        <v>1239</v>
      </c>
      <c r="Q141" s="5" t="str">
        <f>Join("-",Map!B732,Map!C732,Map!D732,Map!E732,Map!F732)</f>
        <v>East Rim-2-0-1-a</v>
      </c>
      <c r="R141" s="6">
        <f t="shared" ref="R141:T141" si="301">IFERROR(VALUE(LEFT(N141,SEARCH(" ",N141,1)-1)),FALSE())</f>
        <v>1671</v>
      </c>
      <c r="S141" s="6">
        <f t="shared" si="301"/>
        <v>809</v>
      </c>
      <c r="T141" s="6">
        <f t="shared" si="301"/>
        <v>1239</v>
      </c>
      <c r="U141" s="5"/>
      <c r="V141" s="5"/>
      <c r="W141" s="5"/>
      <c r="X141" s="37" t="str">
        <f>Map!G732</f>
        <v>Terrestrial</v>
      </c>
      <c r="Y141" s="5"/>
      <c r="Z141" s="7" t="str">
        <f>Map!O732</f>
        <v>11 H</v>
      </c>
      <c r="AA141" s="6">
        <f t="shared" si="12"/>
        <v>11</v>
      </c>
      <c r="AB141" s="5" t="str">
        <f>IFERROR(__xludf.DUMMYFUNCTION("""COMPUTED_VALUE"""),"H")</f>
        <v>H</v>
      </c>
      <c r="AC141" s="6">
        <f t="shared" si="13"/>
        <v>11</v>
      </c>
      <c r="AD141" s="5"/>
    </row>
    <row r="142">
      <c r="A142" s="5" t="str">
        <f>Map!I742</f>
        <v>0.02 J</v>
      </c>
      <c r="B142" s="6">
        <f t="shared" si="5"/>
        <v>0.02</v>
      </c>
      <c r="C142" s="5" t="str">
        <f>IFERROR(__xludf.DUMMYFUNCTION("""COMPUTED_VALUE"""),"J")</f>
        <v>J</v>
      </c>
      <c r="D142" s="34" t="b">
        <f t="shared" si="6"/>
        <v>0</v>
      </c>
      <c r="E142" s="6">
        <f t="shared" si="7"/>
        <v>0.02</v>
      </c>
      <c r="F142" s="34" t="b">
        <f t="shared" si="8"/>
        <v>0</v>
      </c>
      <c r="G142" s="8">
        <f t="shared" si="9"/>
        <v>3.8E+25</v>
      </c>
      <c r="H142" s="8" t="str">
        <f t="shared" ref="H142:J142" si="302">if(D142,$G142,"")</f>
        <v/>
      </c>
      <c r="I142" s="8">
        <f t="shared" si="302"/>
        <v>3.8E+25</v>
      </c>
      <c r="J142" s="8" t="str">
        <f t="shared" si="302"/>
        <v/>
      </c>
      <c r="K142" s="5"/>
      <c r="L142" s="5"/>
      <c r="M142" s="5"/>
      <c r="N142" s="36">
        <f>Map!K742</f>
        <v>994</v>
      </c>
      <c r="O142" s="36">
        <f>Map!L742</f>
        <v>932</v>
      </c>
      <c r="P142" s="36">
        <f>Map!M742</f>
        <v>964</v>
      </c>
      <c r="Q142" s="5" t="str">
        <f>Join("-",Map!B742,Map!C742,Map!D742,Map!E742,Map!F742)</f>
        <v>East Rim-2-0-1-b</v>
      </c>
      <c r="R142" s="6">
        <f t="shared" ref="R142:T142" si="303">IFERROR(VALUE(LEFT(N142,SEARCH(" ",N142,1)-1)),FALSE())</f>
        <v>994</v>
      </c>
      <c r="S142" s="6">
        <f t="shared" si="303"/>
        <v>932</v>
      </c>
      <c r="T142" s="6">
        <f t="shared" si="303"/>
        <v>964</v>
      </c>
      <c r="U142" s="5"/>
      <c r="V142" s="5"/>
      <c r="W142" s="5"/>
      <c r="X142" s="37" t="str">
        <f>Map!G742</f>
        <v>Gas Giant</v>
      </c>
      <c r="Y142" s="5"/>
      <c r="Z142" s="7" t="str">
        <f>Map!O742</f>
        <v>10 H</v>
      </c>
      <c r="AA142" s="6">
        <f t="shared" si="12"/>
        <v>10</v>
      </c>
      <c r="AB142" s="5" t="str">
        <f>IFERROR(__xludf.DUMMYFUNCTION("""COMPUTED_VALUE"""),"H")</f>
        <v>H</v>
      </c>
      <c r="AC142" s="6">
        <f t="shared" si="13"/>
        <v>10</v>
      </c>
      <c r="AD142" s="5"/>
    </row>
    <row r="143">
      <c r="A143" s="5" t="str">
        <f>Map!I743</f>
        <v>2.28 E</v>
      </c>
      <c r="B143" s="6">
        <f t="shared" si="5"/>
        <v>2.28</v>
      </c>
      <c r="C143" s="5" t="str">
        <f>IFERROR(__xludf.DUMMYFUNCTION("""COMPUTED_VALUE"""),"E")</f>
        <v>E</v>
      </c>
      <c r="D143" s="34" t="b">
        <f t="shared" si="6"/>
        <v>0</v>
      </c>
      <c r="E143" s="6" t="b">
        <f t="shared" si="7"/>
        <v>0</v>
      </c>
      <c r="F143" s="34">
        <f t="shared" si="8"/>
        <v>2.28</v>
      </c>
      <c r="G143" s="8">
        <f t="shared" si="9"/>
        <v>1.36162E+25</v>
      </c>
      <c r="H143" s="8" t="str">
        <f t="shared" ref="H143:J143" si="304">if(D143,$G143,"")</f>
        <v/>
      </c>
      <c r="I143" s="8" t="str">
        <f t="shared" si="304"/>
        <v/>
      </c>
      <c r="J143" s="8">
        <f t="shared" si="304"/>
        <v>1.36162E+25</v>
      </c>
      <c r="K143" s="5"/>
      <c r="L143" s="5"/>
      <c r="M143" s="5"/>
      <c r="N143" s="36">
        <f>Map!K743</f>
        <v>715</v>
      </c>
      <c r="O143" s="36">
        <f>Map!L743</f>
        <v>686</v>
      </c>
      <c r="P143" s="36">
        <f>Map!M743</f>
        <v>703</v>
      </c>
      <c r="Q143" s="5" t="str">
        <f>Join("-",Map!B743,Map!C743,Map!D743,Map!E743,Map!F743)</f>
        <v>East Rim-2-0-1-c</v>
      </c>
      <c r="R143" s="6">
        <f t="shared" ref="R143:T143" si="305">IFERROR(VALUE(LEFT(N143,SEARCH(" ",N143,1)-1)),FALSE())</f>
        <v>715</v>
      </c>
      <c r="S143" s="6">
        <f t="shared" si="305"/>
        <v>686</v>
      </c>
      <c r="T143" s="6">
        <f t="shared" si="305"/>
        <v>703</v>
      </c>
      <c r="U143" s="5"/>
      <c r="V143" s="5"/>
      <c r="W143" s="5"/>
      <c r="X143" s="37" t="str">
        <f>Map!G743</f>
        <v>Terrestrial</v>
      </c>
      <c r="Y143" s="5"/>
      <c r="Z143" s="7" t="str">
        <f>Map!O743</f>
        <v>13 H</v>
      </c>
      <c r="AA143" s="6">
        <f t="shared" si="12"/>
        <v>13</v>
      </c>
      <c r="AB143" s="5" t="str">
        <f>IFERROR(__xludf.DUMMYFUNCTION("""COMPUTED_VALUE"""),"H")</f>
        <v>H</v>
      </c>
      <c r="AC143" s="6">
        <f t="shared" si="13"/>
        <v>13</v>
      </c>
      <c r="AD143" s="5"/>
    </row>
    <row r="144">
      <c r="A144" s="5" t="str">
        <f>Map!I749</f>
        <v>0.08 J</v>
      </c>
      <c r="B144" s="6">
        <f t="shared" si="5"/>
        <v>0.08</v>
      </c>
      <c r="C144" s="5" t="str">
        <f>IFERROR(__xludf.DUMMYFUNCTION("""COMPUTED_VALUE"""),"J")</f>
        <v>J</v>
      </c>
      <c r="D144" s="34" t="b">
        <f t="shared" si="6"/>
        <v>0</v>
      </c>
      <c r="E144" s="6">
        <f t="shared" si="7"/>
        <v>0.08</v>
      </c>
      <c r="F144" s="34" t="b">
        <f t="shared" si="8"/>
        <v>0</v>
      </c>
      <c r="G144" s="8">
        <f t="shared" si="9"/>
        <v>1.52E+26</v>
      </c>
      <c r="H144" s="8" t="str">
        <f t="shared" ref="H144:J144" si="306">if(D144,$G144,"")</f>
        <v/>
      </c>
      <c r="I144" s="8">
        <f t="shared" si="306"/>
        <v>1.52E+26</v>
      </c>
      <c r="J144" s="8" t="str">
        <f t="shared" si="306"/>
        <v/>
      </c>
      <c r="K144" s="5"/>
      <c r="L144" s="5"/>
      <c r="M144" s="5"/>
      <c r="N144" s="36">
        <f>Map!K749</f>
        <v>168</v>
      </c>
      <c r="O144" s="36">
        <f>Map!L749</f>
        <v>105</v>
      </c>
      <c r="P144" s="36">
        <f>Map!M749</f>
        <v>135</v>
      </c>
      <c r="Q144" s="5" t="str">
        <f>Join("-",Map!B749,Map!C749,Map!D749,Map!E749,Map!F749)</f>
        <v>East Rim-2-0-1-c</v>
      </c>
      <c r="R144" s="6">
        <f t="shared" ref="R144:T144" si="307">IFERROR(VALUE(LEFT(N144,SEARCH(" ",N144,1)-1)),FALSE())</f>
        <v>168</v>
      </c>
      <c r="S144" s="6">
        <f t="shared" si="307"/>
        <v>105</v>
      </c>
      <c r="T144" s="6">
        <f t="shared" si="307"/>
        <v>135</v>
      </c>
      <c r="U144" s="5"/>
      <c r="V144" s="5"/>
      <c r="W144" s="5"/>
      <c r="X144" s="37" t="str">
        <f>Map!G749</f>
        <v>Gas Giant</v>
      </c>
      <c r="Y144" s="5"/>
      <c r="Z144" s="7" t="str">
        <f>Map!O749</f>
        <v>15 H</v>
      </c>
      <c r="AA144" s="6">
        <f t="shared" si="12"/>
        <v>15</v>
      </c>
      <c r="AB144" s="5" t="str">
        <f>IFERROR(__xludf.DUMMYFUNCTION("""COMPUTED_VALUE"""),"H")</f>
        <v>H</v>
      </c>
      <c r="AC144" s="6">
        <f t="shared" si="13"/>
        <v>15</v>
      </c>
      <c r="AD144" s="5"/>
    </row>
    <row r="145">
      <c r="A145" s="5" t="str">
        <f>Map!I750</f>
        <v>0.72 E</v>
      </c>
      <c r="B145" s="6">
        <f t="shared" si="5"/>
        <v>0.72</v>
      </c>
      <c r="C145" s="5" t="str">
        <f>IFERROR(__xludf.DUMMYFUNCTION("""COMPUTED_VALUE"""),"E")</f>
        <v>E</v>
      </c>
      <c r="D145" s="34" t="b">
        <f t="shared" si="6"/>
        <v>0</v>
      </c>
      <c r="E145" s="6" t="b">
        <f t="shared" si="7"/>
        <v>0</v>
      </c>
      <c r="F145" s="34">
        <f t="shared" si="8"/>
        <v>0.72</v>
      </c>
      <c r="G145" s="8">
        <f t="shared" si="9"/>
        <v>4.29984E+24</v>
      </c>
      <c r="H145" s="8" t="str">
        <f t="shared" ref="H145:J145" si="308">if(D145,$G145,"")</f>
        <v/>
      </c>
      <c r="I145" s="8" t="str">
        <f t="shared" si="308"/>
        <v/>
      </c>
      <c r="J145" s="8">
        <f t="shared" si="308"/>
        <v>4.29984E+24</v>
      </c>
      <c r="K145" s="5"/>
      <c r="L145" s="5"/>
      <c r="M145" s="5"/>
      <c r="N145" s="36">
        <f>Map!K750</f>
        <v>42</v>
      </c>
      <c r="O145" s="36">
        <f>Map!L750</f>
        <v>13</v>
      </c>
      <c r="P145" s="36">
        <f>Map!M750</f>
        <v>30</v>
      </c>
      <c r="Q145" s="5" t="str">
        <f>Join("-",Map!B750,Map!C750,Map!D750,Map!E750,Map!F750)</f>
        <v>East Rim-2-0-1-d</v>
      </c>
      <c r="R145" s="6">
        <f t="shared" ref="R145:T145" si="309">IFERROR(VALUE(LEFT(N145,SEARCH(" ",N145,1)-1)),FALSE())</f>
        <v>42</v>
      </c>
      <c r="S145" s="6">
        <f t="shared" si="309"/>
        <v>13</v>
      </c>
      <c r="T145" s="6">
        <f t="shared" si="309"/>
        <v>30</v>
      </c>
      <c r="U145" s="5"/>
      <c r="V145" s="5"/>
      <c r="W145" s="5"/>
      <c r="X145" s="37" t="str">
        <f>Map!G750</f>
        <v>Terrestrial</v>
      </c>
      <c r="Y145" s="5"/>
      <c r="Z145" s="7" t="str">
        <f>Map!O750</f>
        <v>11 H</v>
      </c>
      <c r="AA145" s="6">
        <f t="shared" si="12"/>
        <v>11</v>
      </c>
      <c r="AB145" s="5" t="str">
        <f>IFERROR(__xludf.DUMMYFUNCTION("""COMPUTED_VALUE"""),"H")</f>
        <v>H</v>
      </c>
      <c r="AC145" s="6">
        <f t="shared" si="13"/>
        <v>11</v>
      </c>
      <c r="AD145" s="5"/>
    </row>
    <row r="146">
      <c r="A146" s="5" t="str">
        <f>Map!I752</f>
        <v>0.09 J</v>
      </c>
      <c r="B146" s="6">
        <f t="shared" si="5"/>
        <v>0.09</v>
      </c>
      <c r="C146" s="5" t="str">
        <f>IFERROR(__xludf.DUMMYFUNCTION("""COMPUTED_VALUE"""),"J")</f>
        <v>J</v>
      </c>
      <c r="D146" s="34" t="b">
        <f t="shared" si="6"/>
        <v>0</v>
      </c>
      <c r="E146" s="6">
        <f t="shared" si="7"/>
        <v>0.09</v>
      </c>
      <c r="F146" s="34" t="b">
        <f t="shared" si="8"/>
        <v>0</v>
      </c>
      <c r="G146" s="8">
        <f t="shared" si="9"/>
        <v>1.71E+26</v>
      </c>
      <c r="H146" s="8" t="str">
        <f t="shared" ref="H146:J146" si="310">if(D146,$G146,"")</f>
        <v/>
      </c>
      <c r="I146" s="8">
        <f t="shared" si="310"/>
        <v>1.71E+26</v>
      </c>
      <c r="J146" s="8" t="str">
        <f t="shared" si="310"/>
        <v/>
      </c>
      <c r="K146" s="5"/>
      <c r="L146" s="5"/>
      <c r="M146" s="5"/>
      <c r="N146" s="36">
        <f>Map!K752</f>
        <v>-113</v>
      </c>
      <c r="O146" s="36">
        <f>Map!L752</f>
        <v>-180</v>
      </c>
      <c r="P146" s="36">
        <f>Map!M752</f>
        <v>-148</v>
      </c>
      <c r="Q146" s="5" t="str">
        <f>Join("-",Map!B752,Map!C752,Map!D752,Map!E752,Map!F752)</f>
        <v>East Rim-2-0-1-e</v>
      </c>
      <c r="R146" s="6">
        <f t="shared" ref="R146:T146" si="311">IFERROR(VALUE(LEFT(N146,SEARCH(" ",N146,1)-1)),FALSE())</f>
        <v>-113</v>
      </c>
      <c r="S146" s="6">
        <f t="shared" si="311"/>
        <v>-180</v>
      </c>
      <c r="T146" s="6">
        <f t="shared" si="311"/>
        <v>-148</v>
      </c>
      <c r="U146" s="5"/>
      <c r="V146" s="5"/>
      <c r="W146" s="5"/>
      <c r="X146" s="37" t="str">
        <f>Map!G752</f>
        <v>Gas Giant</v>
      </c>
      <c r="Y146" s="5"/>
      <c r="Z146" s="7" t="str">
        <f>Map!O752</f>
        <v>11 H</v>
      </c>
      <c r="AA146" s="6">
        <f t="shared" si="12"/>
        <v>11</v>
      </c>
      <c r="AB146" s="5" t="str">
        <f>IFERROR(__xludf.DUMMYFUNCTION("""COMPUTED_VALUE"""),"H")</f>
        <v>H</v>
      </c>
      <c r="AC146" s="6">
        <f t="shared" si="13"/>
        <v>11</v>
      </c>
      <c r="AD146" s="5"/>
    </row>
    <row r="147">
      <c r="A147" s="5" t="str">
        <f>Map!I761</f>
        <v>0.3 J</v>
      </c>
      <c r="B147" s="6">
        <f t="shared" si="5"/>
        <v>0.3</v>
      </c>
      <c r="C147" s="5" t="str">
        <f>IFERROR(__xludf.DUMMYFUNCTION("""COMPUTED_VALUE"""),"J")</f>
        <v>J</v>
      </c>
      <c r="D147" s="34" t="b">
        <f t="shared" si="6"/>
        <v>0</v>
      </c>
      <c r="E147" s="6">
        <f t="shared" si="7"/>
        <v>0.3</v>
      </c>
      <c r="F147" s="34" t="b">
        <f t="shared" si="8"/>
        <v>0</v>
      </c>
      <c r="G147" s="8">
        <f t="shared" si="9"/>
        <v>5.7E+26</v>
      </c>
      <c r="H147" s="8" t="str">
        <f t="shared" ref="H147:J147" si="312">if(D147,$G147,"")</f>
        <v/>
      </c>
      <c r="I147" s="8">
        <f t="shared" si="312"/>
        <v>5.7E+26</v>
      </c>
      <c r="J147" s="8" t="str">
        <f t="shared" si="312"/>
        <v/>
      </c>
      <c r="K147" s="5"/>
      <c r="L147" s="5"/>
      <c r="M147" s="5"/>
      <c r="N147" s="36">
        <f>Map!K761</f>
        <v>-133</v>
      </c>
      <c r="O147" s="36">
        <f>Map!L761</f>
        <v>-146</v>
      </c>
      <c r="P147" s="36">
        <f>Map!M761</f>
        <v>-141</v>
      </c>
      <c r="Q147" s="5" t="str">
        <f>Join("-",Map!B761,Map!C761,Map!D761,Map!E761,Map!F761)</f>
        <v>East Rim-2-0-1-f</v>
      </c>
      <c r="R147" s="6">
        <f t="shared" ref="R147:T147" si="313">IFERROR(VALUE(LEFT(N147,SEARCH(" ",N147,1)-1)),FALSE())</f>
        <v>-133</v>
      </c>
      <c r="S147" s="6">
        <f t="shared" si="313"/>
        <v>-146</v>
      </c>
      <c r="T147" s="6">
        <f t="shared" si="313"/>
        <v>-141</v>
      </c>
      <c r="U147" s="5"/>
      <c r="V147" s="5"/>
      <c r="W147" s="5"/>
      <c r="X147" s="37" t="str">
        <f>Map!G761</f>
        <v>Gas Giant</v>
      </c>
      <c r="Y147" s="5"/>
      <c r="Z147" s="7" t="str">
        <f>Map!O761</f>
        <v>12 H</v>
      </c>
      <c r="AA147" s="6">
        <f t="shared" si="12"/>
        <v>12</v>
      </c>
      <c r="AB147" s="5" t="str">
        <f>IFERROR(__xludf.DUMMYFUNCTION("""COMPUTED_VALUE"""),"H")</f>
        <v>H</v>
      </c>
      <c r="AC147" s="6">
        <f t="shared" si="13"/>
        <v>12</v>
      </c>
      <c r="AD147" s="5"/>
    </row>
    <row r="148">
      <c r="A148" s="5" t="str">
        <f>Map!I762</f>
        <v>0.66 S</v>
      </c>
      <c r="B148" s="6">
        <f t="shared" si="5"/>
        <v>0.66</v>
      </c>
      <c r="C148" s="5" t="str">
        <f>IFERROR(__xludf.DUMMYFUNCTION("""COMPUTED_VALUE"""),"S")</f>
        <v>S</v>
      </c>
      <c r="D148" s="34">
        <f t="shared" si="6"/>
        <v>0.66</v>
      </c>
      <c r="E148" s="6" t="b">
        <f t="shared" si="7"/>
        <v>0</v>
      </c>
      <c r="F148" s="34" t="b">
        <f t="shared" si="8"/>
        <v>0</v>
      </c>
      <c r="G148" s="8">
        <f t="shared" si="9"/>
        <v>1.31274E+30</v>
      </c>
      <c r="H148" s="8">
        <f t="shared" ref="H148:J148" si="314">if(D148,$G148,"")</f>
        <v>1.31274E+30</v>
      </c>
      <c r="I148" s="8" t="str">
        <f t="shared" si="314"/>
        <v/>
      </c>
      <c r="J148" s="8" t="str">
        <f t="shared" si="314"/>
        <v/>
      </c>
      <c r="K148" s="5"/>
      <c r="L148" s="5"/>
      <c r="M148" s="5"/>
      <c r="N148" s="36" t="str">
        <f>Map!K762</f>
        <v/>
      </c>
      <c r="O148" s="36" t="str">
        <f>Map!L762</f>
        <v/>
      </c>
      <c r="P148" s="36" t="str">
        <f>Map!M762</f>
        <v/>
      </c>
      <c r="Q148" s="5" t="str">
        <f>Join("-",Map!B762,Map!C762,Map!D762,Map!E762,Map!F762)</f>
        <v>East Rim-2-0-1-S</v>
      </c>
      <c r="R148" s="6" t="b">
        <f t="shared" ref="R148:T148" si="315">IFERROR(VALUE(LEFT(N148,SEARCH(" ",N148,1)-1)),FALSE())</f>
        <v>0</v>
      </c>
      <c r="S148" s="6" t="b">
        <f t="shared" si="315"/>
        <v>0</v>
      </c>
      <c r="T148" s="6" t="b">
        <f t="shared" si="315"/>
        <v>0</v>
      </c>
      <c r="U148" s="5"/>
      <c r="V148" s="5"/>
      <c r="W148" s="5"/>
      <c r="X148" s="37" t="str">
        <f>Map!G762</f>
        <v>Star</v>
      </c>
      <c r="Y148" s="5"/>
      <c r="Z148" s="7" t="str">
        <f>Map!O762</f>
        <v/>
      </c>
      <c r="AA148" s="6" t="str">
        <f t="shared" si="12"/>
        <v/>
      </c>
      <c r="AB148" s="5"/>
      <c r="AC148" s="6" t="str">
        <f t="shared" si="13"/>
        <v/>
      </c>
      <c r="AD148" s="5"/>
    </row>
    <row r="149">
      <c r="A149" s="5" t="str">
        <f>Map!I768</f>
        <v>9.51 J</v>
      </c>
      <c r="B149" s="6">
        <f t="shared" si="5"/>
        <v>9.51</v>
      </c>
      <c r="C149" s="5" t="str">
        <f>IFERROR(__xludf.DUMMYFUNCTION("""COMPUTED_VALUE"""),"J")</f>
        <v>J</v>
      </c>
      <c r="D149" s="34" t="b">
        <f t="shared" si="6"/>
        <v>0</v>
      </c>
      <c r="E149" s="6">
        <f t="shared" si="7"/>
        <v>9.51</v>
      </c>
      <c r="F149" s="34" t="b">
        <f t="shared" si="8"/>
        <v>0</v>
      </c>
      <c r="G149" s="8">
        <f t="shared" si="9"/>
        <v>1.8069E+28</v>
      </c>
      <c r="H149" s="8" t="str">
        <f t="shared" ref="H149:J149" si="316">if(D149,$G149,"")</f>
        <v/>
      </c>
      <c r="I149" s="8">
        <f t="shared" si="316"/>
        <v>1.8069E+28</v>
      </c>
      <c r="J149" s="8" t="str">
        <f t="shared" si="316"/>
        <v/>
      </c>
      <c r="K149" s="5"/>
      <c r="L149" s="5"/>
      <c r="M149" s="5"/>
      <c r="N149" s="36">
        <f>Map!K768</f>
        <v>-108</v>
      </c>
      <c r="O149" s="36">
        <f>Map!L768</f>
        <v>-196</v>
      </c>
      <c r="P149" s="36">
        <f>Map!M768</f>
        <v>-151</v>
      </c>
      <c r="Q149" s="5" t="str">
        <f>Join("-",Map!B768,Map!C768,Map!D768,Map!E768,Map!F768)</f>
        <v>East Rim-2-0-2-a</v>
      </c>
      <c r="R149" s="6">
        <f t="shared" ref="R149:T149" si="317">IFERROR(VALUE(LEFT(N149,SEARCH(" ",N149,1)-1)),FALSE())</f>
        <v>-108</v>
      </c>
      <c r="S149" s="6">
        <f t="shared" si="317"/>
        <v>-196</v>
      </c>
      <c r="T149" s="6">
        <f t="shared" si="317"/>
        <v>-151</v>
      </c>
      <c r="U149" s="5"/>
      <c r="V149" s="5"/>
      <c r="W149" s="5"/>
      <c r="X149" s="37" t="str">
        <f>Map!G768</f>
        <v>Gas Giant</v>
      </c>
      <c r="Y149" s="5"/>
      <c r="Z149" s="7" t="str">
        <f>Map!O768</f>
        <v>10 H</v>
      </c>
      <c r="AA149" s="6">
        <f t="shared" si="12"/>
        <v>10</v>
      </c>
      <c r="AB149" s="5" t="str">
        <f>IFERROR(__xludf.DUMMYFUNCTION("""COMPUTED_VALUE"""),"H")</f>
        <v>H</v>
      </c>
      <c r="AC149" s="6">
        <f t="shared" si="13"/>
        <v>10</v>
      </c>
      <c r="AD149" s="5"/>
    </row>
    <row r="150">
      <c r="A150" s="5" t="str">
        <f>Map!I784</f>
        <v>0.1 J</v>
      </c>
      <c r="B150" s="6">
        <f t="shared" si="5"/>
        <v>0.1</v>
      </c>
      <c r="C150" s="5" t="str">
        <f>IFERROR(__xludf.DUMMYFUNCTION("""COMPUTED_VALUE"""),"J")</f>
        <v>J</v>
      </c>
      <c r="D150" s="34" t="b">
        <f t="shared" si="6"/>
        <v>0</v>
      </c>
      <c r="E150" s="6">
        <f t="shared" si="7"/>
        <v>0.1</v>
      </c>
      <c r="F150" s="34" t="b">
        <f t="shared" si="8"/>
        <v>0</v>
      </c>
      <c r="G150" s="8">
        <f t="shared" si="9"/>
        <v>1.9E+26</v>
      </c>
      <c r="H150" s="8" t="str">
        <f t="shared" ref="H150:J150" si="318">if(D150,$G150,"")</f>
        <v/>
      </c>
      <c r="I150" s="8">
        <f t="shared" si="318"/>
        <v>1.9E+26</v>
      </c>
      <c r="J150" s="8" t="str">
        <f t="shared" si="318"/>
        <v/>
      </c>
      <c r="K150" s="5"/>
      <c r="L150" s="5"/>
      <c r="M150" s="5"/>
      <c r="N150" s="36">
        <f>Map!K784</f>
        <v>-145</v>
      </c>
      <c r="O150" s="36">
        <f>Map!L784</f>
        <v>-148</v>
      </c>
      <c r="P150" s="36">
        <f>Map!M784</f>
        <v>-149</v>
      </c>
      <c r="Q150" s="5" t="str">
        <f>Join("-",Map!B784,Map!C784,Map!D784,Map!E784,Map!F784)</f>
        <v>East Rim-2-0-2-b</v>
      </c>
      <c r="R150" s="6">
        <f t="shared" ref="R150:T150" si="319">IFERROR(VALUE(LEFT(N150,SEARCH(" ",N150,1)-1)),FALSE())</f>
        <v>-145</v>
      </c>
      <c r="S150" s="6">
        <f t="shared" si="319"/>
        <v>-148</v>
      </c>
      <c r="T150" s="6">
        <f t="shared" si="319"/>
        <v>-149</v>
      </c>
      <c r="U150" s="5"/>
      <c r="V150" s="5"/>
      <c r="W150" s="5"/>
      <c r="X150" s="37" t="str">
        <f>Map!G784</f>
        <v>Gas Giant</v>
      </c>
      <c r="Y150" s="5"/>
      <c r="Z150" s="7" t="str">
        <f>Map!O784</f>
        <v>14 H</v>
      </c>
      <c r="AA150" s="6">
        <f t="shared" si="12"/>
        <v>14</v>
      </c>
      <c r="AB150" s="5" t="str">
        <f>IFERROR(__xludf.DUMMYFUNCTION("""COMPUTED_VALUE"""),"H")</f>
        <v>H</v>
      </c>
      <c r="AC150" s="6">
        <f t="shared" si="13"/>
        <v>14</v>
      </c>
      <c r="AD150" s="5"/>
    </row>
    <row r="151">
      <c r="A151" s="5" t="str">
        <f>Map!I785</f>
        <v>0.25 S</v>
      </c>
      <c r="B151" s="6">
        <f t="shared" si="5"/>
        <v>0.25</v>
      </c>
      <c r="C151" s="5" t="str">
        <f>IFERROR(__xludf.DUMMYFUNCTION("""COMPUTED_VALUE"""),"S")</f>
        <v>S</v>
      </c>
      <c r="D151" s="34">
        <f t="shared" si="6"/>
        <v>0.25</v>
      </c>
      <c r="E151" s="6" t="b">
        <f t="shared" si="7"/>
        <v>0</v>
      </c>
      <c r="F151" s="34" t="b">
        <f t="shared" si="8"/>
        <v>0</v>
      </c>
      <c r="G151" s="8">
        <f t="shared" si="9"/>
        <v>4.9725E+29</v>
      </c>
      <c r="H151" s="8">
        <f t="shared" ref="H151:J151" si="320">if(D151,$G151,"")</f>
        <v>4.9725E+29</v>
      </c>
      <c r="I151" s="8" t="str">
        <f t="shared" si="320"/>
        <v/>
      </c>
      <c r="J151" s="8" t="str">
        <f t="shared" si="320"/>
        <v/>
      </c>
      <c r="K151" s="5"/>
      <c r="L151" s="5"/>
      <c r="M151" s="5"/>
      <c r="N151" s="36" t="str">
        <f>Map!K785</f>
        <v/>
      </c>
      <c r="O151" s="36" t="str">
        <f>Map!L785</f>
        <v/>
      </c>
      <c r="P151" s="36" t="str">
        <f>Map!M785</f>
        <v/>
      </c>
      <c r="Q151" s="5" t="str">
        <f>Join("-",Map!B785,Map!C785,Map!D785,Map!E785,Map!F785)</f>
        <v>East Rim-2-0-2-S</v>
      </c>
      <c r="R151" s="6" t="b">
        <f t="shared" ref="R151:T151" si="321">IFERROR(VALUE(LEFT(N151,SEARCH(" ",N151,1)-1)),FALSE())</f>
        <v>0</v>
      </c>
      <c r="S151" s="6" t="b">
        <f t="shared" si="321"/>
        <v>0</v>
      </c>
      <c r="T151" s="6" t="b">
        <f t="shared" si="321"/>
        <v>0</v>
      </c>
      <c r="U151" s="5"/>
      <c r="V151" s="5"/>
      <c r="W151" s="5"/>
      <c r="X151" s="37" t="str">
        <f>Map!G785</f>
        <v>Star</v>
      </c>
      <c r="Y151" s="5"/>
      <c r="Z151" s="7" t="str">
        <f>Map!O785</f>
        <v/>
      </c>
      <c r="AA151" s="6" t="str">
        <f t="shared" si="12"/>
        <v/>
      </c>
      <c r="AB151" s="5"/>
      <c r="AC151" s="6" t="str">
        <f t="shared" si="13"/>
        <v/>
      </c>
      <c r="AD151" s="5"/>
    </row>
    <row r="152">
      <c r="A152" s="5" t="str">
        <f>Map!I793</f>
        <v>1.71 J</v>
      </c>
      <c r="B152" s="6">
        <f t="shared" si="5"/>
        <v>1.71</v>
      </c>
      <c r="C152" s="5" t="str">
        <f>IFERROR(__xludf.DUMMYFUNCTION("""COMPUTED_VALUE"""),"J")</f>
        <v>J</v>
      </c>
      <c r="D152" s="34" t="b">
        <f t="shared" si="6"/>
        <v>0</v>
      </c>
      <c r="E152" s="6">
        <f t="shared" si="7"/>
        <v>1.71</v>
      </c>
      <c r="F152" s="34" t="b">
        <f t="shared" si="8"/>
        <v>0</v>
      </c>
      <c r="G152" s="8">
        <f t="shared" si="9"/>
        <v>3.249E+27</v>
      </c>
      <c r="H152" s="8" t="str">
        <f t="shared" ref="H152:J152" si="322">if(D152,$G152,"")</f>
        <v/>
      </c>
      <c r="I152" s="8">
        <f t="shared" si="322"/>
        <v>3.249E+27</v>
      </c>
      <c r="J152" s="8" t="str">
        <f t="shared" si="322"/>
        <v/>
      </c>
      <c r="K152" s="5"/>
      <c r="L152" s="5"/>
      <c r="M152" s="5"/>
      <c r="N152" s="36">
        <f>Map!K793</f>
        <v>332</v>
      </c>
      <c r="O152" s="36">
        <f>Map!L793</f>
        <v>219</v>
      </c>
      <c r="P152" s="36">
        <f>Map!M793</f>
        <v>278</v>
      </c>
      <c r="Q152" s="5" t="str">
        <f>Join("-",Map!B793,Map!C793,Map!D793,Map!E793,Map!F793)</f>
        <v>East Rim-2-0-3-a</v>
      </c>
      <c r="R152" s="6">
        <f t="shared" ref="R152:T152" si="323">IFERROR(VALUE(LEFT(N152,SEARCH(" ",N152,1)-1)),FALSE())</f>
        <v>332</v>
      </c>
      <c r="S152" s="6">
        <f t="shared" si="323"/>
        <v>219</v>
      </c>
      <c r="T152" s="6">
        <f t="shared" si="323"/>
        <v>278</v>
      </c>
      <c r="U152" s="5"/>
      <c r="V152" s="5"/>
      <c r="W152" s="5"/>
      <c r="X152" s="37" t="str">
        <f>Map!G793</f>
        <v>Gas Giant</v>
      </c>
      <c r="Y152" s="5"/>
      <c r="Z152" s="7" t="str">
        <f>Map!O793</f>
        <v>11 H</v>
      </c>
      <c r="AA152" s="6">
        <f t="shared" si="12"/>
        <v>11</v>
      </c>
      <c r="AB152" s="5" t="str">
        <f>IFERROR(__xludf.DUMMYFUNCTION("""COMPUTED_VALUE"""),"H")</f>
        <v>H</v>
      </c>
      <c r="AC152" s="6">
        <f t="shared" si="13"/>
        <v>11</v>
      </c>
      <c r="AD152" s="5"/>
    </row>
    <row r="153">
      <c r="A153" s="5" t="str">
        <f>Map!I794</f>
        <v>0.05 J</v>
      </c>
      <c r="B153" s="6">
        <f t="shared" si="5"/>
        <v>0.05</v>
      </c>
      <c r="C153" s="5" t="str">
        <f>IFERROR(__xludf.DUMMYFUNCTION("""COMPUTED_VALUE"""),"J")</f>
        <v>J</v>
      </c>
      <c r="D153" s="34" t="b">
        <f t="shared" si="6"/>
        <v>0</v>
      </c>
      <c r="E153" s="6">
        <f t="shared" si="7"/>
        <v>0.05</v>
      </c>
      <c r="F153" s="34" t="b">
        <f t="shared" si="8"/>
        <v>0</v>
      </c>
      <c r="G153" s="8">
        <f t="shared" si="9"/>
        <v>9.5E+25</v>
      </c>
      <c r="H153" s="8" t="str">
        <f t="shared" ref="H153:J153" si="324">if(D153,$G153,"")</f>
        <v/>
      </c>
      <c r="I153" s="8">
        <f t="shared" si="324"/>
        <v>9.5E+25</v>
      </c>
      <c r="J153" s="8" t="str">
        <f t="shared" si="324"/>
        <v/>
      </c>
      <c r="K153" s="5"/>
      <c r="L153" s="5"/>
      <c r="M153" s="5"/>
      <c r="N153" s="36">
        <f>Map!K794</f>
        <v>176</v>
      </c>
      <c r="O153" s="36">
        <f>Map!L794</f>
        <v>146</v>
      </c>
      <c r="P153" s="36">
        <f>Map!M794</f>
        <v>159</v>
      </c>
      <c r="Q153" s="5" t="str">
        <f>Join("-",Map!B794,Map!C794,Map!D794,Map!E794,Map!F794)</f>
        <v>East Rim-2-0-3-b</v>
      </c>
      <c r="R153" s="6">
        <f t="shared" ref="R153:T153" si="325">IFERROR(VALUE(LEFT(N153,SEARCH(" ",N153,1)-1)),FALSE())</f>
        <v>176</v>
      </c>
      <c r="S153" s="6">
        <f t="shared" si="325"/>
        <v>146</v>
      </c>
      <c r="T153" s="6">
        <f t="shared" si="325"/>
        <v>159</v>
      </c>
      <c r="U153" s="5"/>
      <c r="V153" s="5"/>
      <c r="W153" s="5"/>
      <c r="X153" s="37" t="str">
        <f>Map!G794</f>
        <v>Gas Giant</v>
      </c>
      <c r="Y153" s="5"/>
      <c r="Z153" s="7" t="str">
        <f>Map!O794</f>
        <v>15 H</v>
      </c>
      <c r="AA153" s="6">
        <f t="shared" si="12"/>
        <v>15</v>
      </c>
      <c r="AB153" s="5" t="str">
        <f>IFERROR(__xludf.DUMMYFUNCTION("""COMPUTED_VALUE"""),"H")</f>
        <v>H</v>
      </c>
      <c r="AC153" s="6">
        <f t="shared" si="13"/>
        <v>15</v>
      </c>
      <c r="AD153" s="5"/>
    </row>
    <row r="154">
      <c r="A154" s="5" t="str">
        <f>Map!I795</f>
        <v>1.32 E</v>
      </c>
      <c r="B154" s="6">
        <f t="shared" si="5"/>
        <v>1.32</v>
      </c>
      <c r="C154" s="5" t="str">
        <f>IFERROR(__xludf.DUMMYFUNCTION("""COMPUTED_VALUE"""),"E")</f>
        <v>E</v>
      </c>
      <c r="D154" s="34" t="b">
        <f t="shared" si="6"/>
        <v>0</v>
      </c>
      <c r="E154" s="6" t="b">
        <f t="shared" si="7"/>
        <v>0</v>
      </c>
      <c r="F154" s="34">
        <f t="shared" si="8"/>
        <v>1.32</v>
      </c>
      <c r="G154" s="8">
        <f t="shared" si="9"/>
        <v>7.88304E+24</v>
      </c>
      <c r="H154" s="8" t="str">
        <f t="shared" ref="H154:J154" si="326">if(D154,$G154,"")</f>
        <v/>
      </c>
      <c r="I154" s="8" t="str">
        <f t="shared" si="326"/>
        <v/>
      </c>
      <c r="J154" s="8">
        <f t="shared" si="326"/>
        <v>7.88304E+24</v>
      </c>
      <c r="K154" s="5"/>
      <c r="L154" s="5"/>
      <c r="M154" s="5"/>
      <c r="N154" s="36">
        <f>Map!K795</f>
        <v>8</v>
      </c>
      <c r="O154" s="36">
        <f>Map!L795</f>
        <v>8</v>
      </c>
      <c r="P154" s="36">
        <f>Map!M795</f>
        <v>7</v>
      </c>
      <c r="Q154" s="5" t="str">
        <f>Join("-",Map!B795,Map!C795,Map!D795,Map!E795,Map!F795)</f>
        <v>East Rim-2-0-3-c</v>
      </c>
      <c r="R154" s="6">
        <f t="shared" ref="R154:T154" si="327">IFERROR(VALUE(LEFT(N154,SEARCH(" ",N154,1)-1)),FALSE())</f>
        <v>8</v>
      </c>
      <c r="S154" s="6">
        <f t="shared" si="327"/>
        <v>8</v>
      </c>
      <c r="T154" s="6">
        <f t="shared" si="327"/>
        <v>7</v>
      </c>
      <c r="U154" s="5"/>
      <c r="V154" s="5"/>
      <c r="W154" s="5"/>
      <c r="X154" s="37" t="str">
        <f>Map!G795</f>
        <v>Habitable</v>
      </c>
      <c r="Y154" s="5"/>
      <c r="Z154" s="7" t="str">
        <f>Map!O795</f>
        <v>54 H</v>
      </c>
      <c r="AA154" s="6">
        <f t="shared" si="12"/>
        <v>54</v>
      </c>
      <c r="AB154" s="5" t="str">
        <f>IFERROR(__xludf.DUMMYFUNCTION("""COMPUTED_VALUE"""),"H")</f>
        <v>H</v>
      </c>
      <c r="AC154" s="6">
        <f t="shared" si="13"/>
        <v>54</v>
      </c>
      <c r="AD154" s="5"/>
    </row>
    <row r="155">
      <c r="A155" s="5" t="str">
        <f>Map!I802</f>
        <v>0.05 J</v>
      </c>
      <c r="B155" s="6">
        <f t="shared" si="5"/>
        <v>0.05</v>
      </c>
      <c r="C155" s="5" t="str">
        <f>IFERROR(__xludf.DUMMYFUNCTION("""COMPUTED_VALUE"""),"J")</f>
        <v>J</v>
      </c>
      <c r="D155" s="34" t="b">
        <f t="shared" si="6"/>
        <v>0</v>
      </c>
      <c r="E155" s="6">
        <f t="shared" si="7"/>
        <v>0.05</v>
      </c>
      <c r="F155" s="34" t="b">
        <f t="shared" si="8"/>
        <v>0</v>
      </c>
      <c r="G155" s="8">
        <f t="shared" si="9"/>
        <v>9.5E+25</v>
      </c>
      <c r="H155" s="8" t="str">
        <f t="shared" ref="H155:J155" si="328">if(D155,$G155,"")</f>
        <v/>
      </c>
      <c r="I155" s="8">
        <f t="shared" si="328"/>
        <v>9.5E+25</v>
      </c>
      <c r="J155" s="8" t="str">
        <f t="shared" si="328"/>
        <v/>
      </c>
      <c r="K155" s="5"/>
      <c r="L155" s="5"/>
      <c r="M155" s="5"/>
      <c r="N155" s="36">
        <f>Map!K802</f>
        <v>-47</v>
      </c>
      <c r="O155" s="36">
        <f>Map!L802</f>
        <v>-61</v>
      </c>
      <c r="P155" s="36">
        <f>Map!M802</f>
        <v>-56</v>
      </c>
      <c r="Q155" s="5" t="str">
        <f>Join("-",Map!B802,Map!C802,Map!D802,Map!E802,Map!F802)</f>
        <v>East Rim-2-0-3-d</v>
      </c>
      <c r="R155" s="6">
        <f t="shared" ref="R155:T155" si="329">IFERROR(VALUE(LEFT(N155,SEARCH(" ",N155,1)-1)),FALSE())</f>
        <v>-47</v>
      </c>
      <c r="S155" s="6">
        <f t="shared" si="329"/>
        <v>-61</v>
      </c>
      <c r="T155" s="6">
        <f t="shared" si="329"/>
        <v>-56</v>
      </c>
      <c r="U155" s="5"/>
      <c r="V155" s="5"/>
      <c r="W155" s="5"/>
      <c r="X155" s="37" t="str">
        <f>Map!G802</f>
        <v>Gas Giant</v>
      </c>
      <c r="Y155" s="5"/>
      <c r="Z155" s="7" t="str">
        <f>Map!O802</f>
        <v>15 H</v>
      </c>
      <c r="AA155" s="6">
        <f t="shared" si="12"/>
        <v>15</v>
      </c>
      <c r="AB155" s="5" t="str">
        <f>IFERROR(__xludf.DUMMYFUNCTION("""COMPUTED_VALUE"""),"H")</f>
        <v>H</v>
      </c>
      <c r="AC155" s="6">
        <f t="shared" si="13"/>
        <v>15</v>
      </c>
      <c r="AD155" s="5"/>
    </row>
    <row r="156">
      <c r="A156" s="5" t="str">
        <f>Map!I803</f>
        <v>0.75 E</v>
      </c>
      <c r="B156" s="6">
        <f t="shared" si="5"/>
        <v>0.75</v>
      </c>
      <c r="C156" s="5" t="str">
        <f>IFERROR(__xludf.DUMMYFUNCTION("""COMPUTED_VALUE"""),"E")</f>
        <v>E</v>
      </c>
      <c r="D156" s="34" t="b">
        <f t="shared" si="6"/>
        <v>0</v>
      </c>
      <c r="E156" s="6" t="b">
        <f t="shared" si="7"/>
        <v>0</v>
      </c>
      <c r="F156" s="34">
        <f t="shared" si="8"/>
        <v>0.75</v>
      </c>
      <c r="G156" s="8">
        <f t="shared" si="9"/>
        <v>4.479E+24</v>
      </c>
      <c r="H156" s="8" t="str">
        <f t="shared" ref="H156:J156" si="330">if(D156,$G156,"")</f>
        <v/>
      </c>
      <c r="I156" s="8" t="str">
        <f t="shared" si="330"/>
        <v/>
      </c>
      <c r="J156" s="8">
        <f t="shared" si="330"/>
        <v>4.479E+24</v>
      </c>
      <c r="K156" s="5"/>
      <c r="L156" s="5"/>
      <c r="M156" s="5"/>
      <c r="N156" s="36">
        <f>Map!K803</f>
        <v>-147</v>
      </c>
      <c r="O156" s="36">
        <f>Map!L803</f>
        <v>-169</v>
      </c>
      <c r="P156" s="36">
        <f>Map!M803</f>
        <v>-156</v>
      </c>
      <c r="Q156" s="5" t="str">
        <f>Join("-",Map!B803,Map!C803,Map!D803,Map!E803,Map!F803)</f>
        <v>East Rim-2-0-3-e</v>
      </c>
      <c r="R156" s="6">
        <f t="shared" ref="R156:T156" si="331">IFERROR(VALUE(LEFT(N156,SEARCH(" ",N156,1)-1)),FALSE())</f>
        <v>-147</v>
      </c>
      <c r="S156" s="6">
        <f t="shared" si="331"/>
        <v>-169</v>
      </c>
      <c r="T156" s="6">
        <f t="shared" si="331"/>
        <v>-156</v>
      </c>
      <c r="U156" s="5"/>
      <c r="V156" s="5"/>
      <c r="W156" s="5"/>
      <c r="X156" s="37" t="str">
        <f>Map!G803</f>
        <v>Terrestrial</v>
      </c>
      <c r="Y156" s="5"/>
      <c r="Z156" s="7" t="str">
        <f>Map!O803</f>
        <v>13 H</v>
      </c>
      <c r="AA156" s="6">
        <f t="shared" si="12"/>
        <v>13</v>
      </c>
      <c r="AB156" s="5" t="str">
        <f>IFERROR(__xludf.DUMMYFUNCTION("""COMPUTED_VALUE"""),"H")</f>
        <v>H</v>
      </c>
      <c r="AC156" s="6">
        <f t="shared" si="13"/>
        <v>13</v>
      </c>
      <c r="AD156" s="5"/>
    </row>
    <row r="157">
      <c r="A157" s="5" t="str">
        <f>Map!I804</f>
        <v/>
      </c>
      <c r="B157" s="6" t="str">
        <f t="shared" si="5"/>
        <v/>
      </c>
      <c r="C157" s="5"/>
      <c r="D157" s="34" t="b">
        <f t="shared" si="6"/>
        <v>0</v>
      </c>
      <c r="E157" s="6" t="b">
        <f t="shared" si="7"/>
        <v>0</v>
      </c>
      <c r="F157" s="34" t="b">
        <f t="shared" si="8"/>
        <v>0</v>
      </c>
      <c r="G157" s="8" t="str">
        <f t="shared" si="9"/>
        <v/>
      </c>
      <c r="H157" s="8" t="str">
        <f t="shared" ref="H157:J157" si="332">if(D157,$G157,"")</f>
        <v/>
      </c>
      <c r="I157" s="8" t="str">
        <f t="shared" si="332"/>
        <v/>
      </c>
      <c r="J157" s="8" t="str">
        <f t="shared" si="332"/>
        <v/>
      </c>
      <c r="K157" s="5"/>
      <c r="L157" s="5"/>
      <c r="M157" s="5"/>
      <c r="N157" s="36" t="str">
        <f>Map!K804</f>
        <v/>
      </c>
      <c r="O157" s="36" t="str">
        <f>Map!L804</f>
        <v/>
      </c>
      <c r="P157" s="36" t="str">
        <f>Map!M804</f>
        <v/>
      </c>
      <c r="Q157" s="5" t="str">
        <f>Join("-",Map!B804,Map!C804,Map!D804,Map!E804,Map!F804)</f>
        <v>East Rim-2-0-3-E20-E01 Primary Relay</v>
      </c>
      <c r="R157" s="6" t="b">
        <f t="shared" ref="R157:T157" si="333">IFERROR(VALUE(LEFT(N157,SEARCH(" ",N157,1)-1)),FALSE())</f>
        <v>0</v>
      </c>
      <c r="S157" s="6" t="b">
        <f t="shared" si="333"/>
        <v>0</v>
      </c>
      <c r="T157" s="6" t="b">
        <f t="shared" si="333"/>
        <v>0</v>
      </c>
      <c r="U157" s="5"/>
      <c r="V157" s="5"/>
      <c r="W157" s="5"/>
      <c r="X157" s="37" t="str">
        <f>Map!G804</f>
        <v>Prime Relay</v>
      </c>
      <c r="Y157" s="5"/>
      <c r="Z157" s="7" t="str">
        <f>Map!O804</f>
        <v/>
      </c>
      <c r="AA157" s="6" t="str">
        <f t="shared" si="12"/>
        <v/>
      </c>
      <c r="AB157" s="5"/>
      <c r="AC157" s="6" t="str">
        <f t="shared" si="13"/>
        <v/>
      </c>
      <c r="AD157" s="5"/>
    </row>
    <row r="158">
      <c r="A158" s="5" t="str">
        <f>Map!I806</f>
        <v>0.03 J</v>
      </c>
      <c r="B158" s="6">
        <f t="shared" si="5"/>
        <v>0.03</v>
      </c>
      <c r="C158" s="5" t="str">
        <f>IFERROR(__xludf.DUMMYFUNCTION("""COMPUTED_VALUE"""),"J")</f>
        <v>J</v>
      </c>
      <c r="D158" s="34" t="b">
        <f t="shared" si="6"/>
        <v>0</v>
      </c>
      <c r="E158" s="6">
        <f t="shared" si="7"/>
        <v>0.03</v>
      </c>
      <c r="F158" s="34" t="b">
        <f t="shared" si="8"/>
        <v>0</v>
      </c>
      <c r="G158" s="8">
        <f t="shared" si="9"/>
        <v>5.7E+25</v>
      </c>
      <c r="H158" s="8" t="str">
        <f t="shared" ref="H158:J158" si="334">if(D158,$G158,"")</f>
        <v/>
      </c>
      <c r="I158" s="8">
        <f t="shared" si="334"/>
        <v>5.7E+25</v>
      </c>
      <c r="J158" s="8" t="str">
        <f t="shared" si="334"/>
        <v/>
      </c>
      <c r="K158" s="5"/>
      <c r="L158" s="5"/>
      <c r="M158" s="5"/>
      <c r="N158" s="36">
        <f>Map!K806</f>
        <v>-153</v>
      </c>
      <c r="O158" s="36">
        <f>Map!L806</f>
        <v>-179</v>
      </c>
      <c r="P158" s="36">
        <f>Map!M806</f>
        <v>-168</v>
      </c>
      <c r="Q158" s="5" t="str">
        <f>Join("-",Map!B806,Map!C806,Map!D806,Map!E806,Map!F806)</f>
        <v>East Rim-2-0-3-f</v>
      </c>
      <c r="R158" s="6">
        <f t="shared" ref="R158:T158" si="335">IFERROR(VALUE(LEFT(N158,SEARCH(" ",N158,1)-1)),FALSE())</f>
        <v>-153</v>
      </c>
      <c r="S158" s="6">
        <f t="shared" si="335"/>
        <v>-179</v>
      </c>
      <c r="T158" s="6">
        <f t="shared" si="335"/>
        <v>-168</v>
      </c>
      <c r="U158" s="5"/>
      <c r="V158" s="5"/>
      <c r="W158" s="5"/>
      <c r="X158" s="37" t="str">
        <f>Map!G806</f>
        <v>Gas Giant</v>
      </c>
      <c r="Y158" s="5"/>
      <c r="Z158" s="7" t="str">
        <f>Map!O806</f>
        <v>15 H</v>
      </c>
      <c r="AA158" s="6">
        <f t="shared" si="12"/>
        <v>15</v>
      </c>
      <c r="AB158" s="5" t="str">
        <f>IFERROR(__xludf.DUMMYFUNCTION("""COMPUTED_VALUE"""),"H")</f>
        <v>H</v>
      </c>
      <c r="AC158" s="6">
        <f t="shared" si="13"/>
        <v>15</v>
      </c>
      <c r="AD158" s="5"/>
    </row>
    <row r="159">
      <c r="A159" s="5" t="str">
        <f>Map!I807</f>
        <v>0.04 J</v>
      </c>
      <c r="B159" s="6">
        <f t="shared" si="5"/>
        <v>0.04</v>
      </c>
      <c r="C159" s="5" t="str">
        <f>IFERROR(__xludf.DUMMYFUNCTION("""COMPUTED_VALUE"""),"J")</f>
        <v>J</v>
      </c>
      <c r="D159" s="34" t="b">
        <f t="shared" si="6"/>
        <v>0</v>
      </c>
      <c r="E159" s="6">
        <f t="shared" si="7"/>
        <v>0.04</v>
      </c>
      <c r="F159" s="34" t="b">
        <f t="shared" si="8"/>
        <v>0</v>
      </c>
      <c r="G159" s="8">
        <f t="shared" si="9"/>
        <v>7.6E+25</v>
      </c>
      <c r="H159" s="8" t="str">
        <f t="shared" ref="H159:J159" si="336">if(D159,$G159,"")</f>
        <v/>
      </c>
      <c r="I159" s="8">
        <f t="shared" si="336"/>
        <v>7.6E+25</v>
      </c>
      <c r="J159" s="8" t="str">
        <f t="shared" si="336"/>
        <v/>
      </c>
      <c r="K159" s="5"/>
      <c r="L159" s="5"/>
      <c r="M159" s="5"/>
      <c r="N159" s="36">
        <f>Map!K807</f>
        <v>-155</v>
      </c>
      <c r="O159" s="36">
        <f>Map!L807</f>
        <v>-246</v>
      </c>
      <c r="P159" s="36">
        <f>Map!M807</f>
        <v>-202</v>
      </c>
      <c r="Q159" s="5" t="str">
        <f>Join("-",Map!B807,Map!C807,Map!D807,Map!E807,Map!F807)</f>
        <v>East Rim-2-0-3-g</v>
      </c>
      <c r="R159" s="6">
        <f t="shared" ref="R159:T159" si="337">IFERROR(VALUE(LEFT(N159,SEARCH(" ",N159,1)-1)),FALSE())</f>
        <v>-155</v>
      </c>
      <c r="S159" s="6">
        <f t="shared" si="337"/>
        <v>-246</v>
      </c>
      <c r="T159" s="6">
        <f t="shared" si="337"/>
        <v>-202</v>
      </c>
      <c r="U159" s="5"/>
      <c r="V159" s="5"/>
      <c r="W159" s="5"/>
      <c r="X159" s="37" t="str">
        <f>Map!G807</f>
        <v>Gas Giant</v>
      </c>
      <c r="Y159" s="5"/>
      <c r="Z159" s="7" t="str">
        <f>Map!O807</f>
        <v>17 H</v>
      </c>
      <c r="AA159" s="6">
        <f t="shared" si="12"/>
        <v>17</v>
      </c>
      <c r="AB159" s="5" t="str">
        <f>IFERROR(__xludf.DUMMYFUNCTION("""COMPUTED_VALUE"""),"H")</f>
        <v>H</v>
      </c>
      <c r="AC159" s="6">
        <f t="shared" si="13"/>
        <v>17</v>
      </c>
      <c r="AD159" s="5"/>
    </row>
    <row r="160">
      <c r="A160" s="5" t="str">
        <f>Map!I808</f>
        <v>0.15 S</v>
      </c>
      <c r="B160" s="6">
        <f t="shared" si="5"/>
        <v>0.15</v>
      </c>
      <c r="C160" s="5" t="str">
        <f>IFERROR(__xludf.DUMMYFUNCTION("""COMPUTED_VALUE"""),"S")</f>
        <v>S</v>
      </c>
      <c r="D160" s="34">
        <f t="shared" si="6"/>
        <v>0.15</v>
      </c>
      <c r="E160" s="6" t="b">
        <f t="shared" si="7"/>
        <v>0</v>
      </c>
      <c r="F160" s="34" t="b">
        <f t="shared" si="8"/>
        <v>0</v>
      </c>
      <c r="G160" s="8">
        <f t="shared" si="9"/>
        <v>2.9835E+29</v>
      </c>
      <c r="H160" s="8">
        <f t="shared" ref="H160:J160" si="338">if(D160,$G160,"")</f>
        <v>2.9835E+29</v>
      </c>
      <c r="I160" s="8" t="str">
        <f t="shared" si="338"/>
        <v/>
      </c>
      <c r="J160" s="8" t="str">
        <f t="shared" si="338"/>
        <v/>
      </c>
      <c r="K160" s="5"/>
      <c r="L160" s="5"/>
      <c r="M160" s="5"/>
      <c r="N160" s="36" t="str">
        <f>Map!K808</f>
        <v/>
      </c>
      <c r="O160" s="36" t="str">
        <f>Map!L808</f>
        <v/>
      </c>
      <c r="P160" s="36" t="str">
        <f>Map!M808</f>
        <v/>
      </c>
      <c r="Q160" s="5" t="str">
        <f>Join("-",Map!B808,Map!C808,Map!D808,Map!E808,Map!F808)</f>
        <v>East Rim-2-0-3-S</v>
      </c>
      <c r="R160" s="6" t="b">
        <f t="shared" ref="R160:T160" si="339">IFERROR(VALUE(LEFT(N160,SEARCH(" ",N160,1)-1)),FALSE())</f>
        <v>0</v>
      </c>
      <c r="S160" s="6" t="b">
        <f t="shared" si="339"/>
        <v>0</v>
      </c>
      <c r="T160" s="6" t="b">
        <f t="shared" si="339"/>
        <v>0</v>
      </c>
      <c r="U160" s="5"/>
      <c r="V160" s="5"/>
      <c r="W160" s="5"/>
      <c r="X160" s="37" t="str">
        <f>Map!G808</f>
        <v>Star</v>
      </c>
      <c r="Y160" s="5"/>
      <c r="Z160" s="7" t="str">
        <f>Map!O808</f>
        <v/>
      </c>
      <c r="AA160" s="6" t="str">
        <f t="shared" si="12"/>
        <v/>
      </c>
      <c r="AB160" s="5"/>
      <c r="AC160" s="6" t="str">
        <f t="shared" si="13"/>
        <v/>
      </c>
      <c r="AD160" s="5"/>
    </row>
    <row r="161">
      <c r="A161" s="5" t="str">
        <f>Map!I809</f>
        <v>2.07 J</v>
      </c>
      <c r="B161" s="6">
        <f t="shared" si="5"/>
        <v>2.07</v>
      </c>
      <c r="C161" s="5" t="str">
        <f>IFERROR(__xludf.DUMMYFUNCTION("""COMPUTED_VALUE"""),"J")</f>
        <v>J</v>
      </c>
      <c r="D161" s="34" t="b">
        <f t="shared" si="6"/>
        <v>0</v>
      </c>
      <c r="E161" s="6">
        <f t="shared" si="7"/>
        <v>2.07</v>
      </c>
      <c r="F161" s="34" t="b">
        <f t="shared" si="8"/>
        <v>0</v>
      </c>
      <c r="G161" s="8">
        <f t="shared" si="9"/>
        <v>3.933E+27</v>
      </c>
      <c r="H161" s="8" t="str">
        <f t="shared" ref="H161:J161" si="340">if(D161,$G161,"")</f>
        <v/>
      </c>
      <c r="I161" s="8">
        <f t="shared" si="340"/>
        <v>3.933E+27</v>
      </c>
      <c r="J161" s="8" t="str">
        <f t="shared" si="340"/>
        <v/>
      </c>
      <c r="K161" s="5"/>
      <c r="L161" s="5"/>
      <c r="M161" s="5"/>
      <c r="N161" s="36">
        <f>Map!K809</f>
        <v>107</v>
      </c>
      <c r="O161" s="36">
        <f>Map!L809</f>
        <v>106</v>
      </c>
      <c r="P161" s="36">
        <f>Map!M809</f>
        <v>108</v>
      </c>
      <c r="Q161" s="5" t="str">
        <f>Join("-",Map!B809,Map!C809,Map!D809,Map!E809,Map!F809)</f>
        <v>East Rim-2-1-0-a</v>
      </c>
      <c r="R161" s="6">
        <f t="shared" ref="R161:T161" si="341">IFERROR(VALUE(LEFT(N161,SEARCH(" ",N161,1)-1)),FALSE())</f>
        <v>107</v>
      </c>
      <c r="S161" s="6">
        <f t="shared" si="341"/>
        <v>106</v>
      </c>
      <c r="T161" s="6">
        <f t="shared" si="341"/>
        <v>108</v>
      </c>
      <c r="U161" s="5"/>
      <c r="V161" s="5"/>
      <c r="W161" s="5"/>
      <c r="X161" s="37" t="str">
        <f>Map!G809</f>
        <v>Gas Giant</v>
      </c>
      <c r="Y161" s="5"/>
      <c r="Z161" s="7" t="str">
        <f>Map!O809</f>
        <v>19 H</v>
      </c>
      <c r="AA161" s="6">
        <f t="shared" si="12"/>
        <v>19</v>
      </c>
      <c r="AB161" s="5" t="str">
        <f>IFERROR(__xludf.DUMMYFUNCTION("""COMPUTED_VALUE"""),"H")</f>
        <v>H</v>
      </c>
      <c r="AC161" s="6">
        <f t="shared" si="13"/>
        <v>19</v>
      </c>
      <c r="AD161" s="5"/>
    </row>
    <row r="162">
      <c r="A162" s="5" t="str">
        <f>Map!I810</f>
        <v>0.92 E</v>
      </c>
      <c r="B162" s="6">
        <f t="shared" si="5"/>
        <v>0.92</v>
      </c>
      <c r="C162" s="5" t="str">
        <f>IFERROR(__xludf.DUMMYFUNCTION("""COMPUTED_VALUE"""),"E")</f>
        <v>E</v>
      </c>
      <c r="D162" s="34" t="b">
        <f t="shared" si="6"/>
        <v>0</v>
      </c>
      <c r="E162" s="6" t="b">
        <f t="shared" si="7"/>
        <v>0</v>
      </c>
      <c r="F162" s="34">
        <f t="shared" si="8"/>
        <v>0.92</v>
      </c>
      <c r="G162" s="8">
        <f t="shared" si="9"/>
        <v>5.49424E+24</v>
      </c>
      <c r="H162" s="8" t="str">
        <f t="shared" ref="H162:J162" si="342">if(D162,$G162,"")</f>
        <v/>
      </c>
      <c r="I162" s="8" t="str">
        <f t="shared" si="342"/>
        <v/>
      </c>
      <c r="J162" s="8">
        <f t="shared" si="342"/>
        <v>5.49424E+24</v>
      </c>
      <c r="K162" s="5"/>
      <c r="L162" s="5"/>
      <c r="M162" s="5"/>
      <c r="N162" s="36">
        <f>Map!K810</f>
        <v>15</v>
      </c>
      <c r="O162" s="36">
        <f>Map!L810</f>
        <v>1</v>
      </c>
      <c r="P162" s="36">
        <f>Map!M810</f>
        <v>6</v>
      </c>
      <c r="Q162" s="5" t="str">
        <f>Join("-",Map!B810,Map!C810,Map!D810,Map!E810,Map!F810)</f>
        <v>East Rim-2-1-0-b</v>
      </c>
      <c r="R162" s="6">
        <f t="shared" ref="R162:T162" si="343">IFERROR(VALUE(LEFT(N162,SEARCH(" ",N162,1)-1)),FALSE())</f>
        <v>15</v>
      </c>
      <c r="S162" s="6">
        <f t="shared" si="343"/>
        <v>1</v>
      </c>
      <c r="T162" s="6">
        <f t="shared" si="343"/>
        <v>6</v>
      </c>
      <c r="U162" s="5"/>
      <c r="V162" s="5"/>
      <c r="W162" s="5"/>
      <c r="X162" s="37" t="str">
        <f>Map!G810</f>
        <v>Habitable</v>
      </c>
      <c r="Y162" s="5"/>
      <c r="Z162" s="7" t="str">
        <f>Map!O810</f>
        <v>28 H</v>
      </c>
      <c r="AA162" s="6">
        <f t="shared" si="12"/>
        <v>28</v>
      </c>
      <c r="AB162" s="5" t="str">
        <f>IFERROR(__xludf.DUMMYFUNCTION("""COMPUTED_VALUE"""),"H")</f>
        <v>H</v>
      </c>
      <c r="AC162" s="6">
        <f t="shared" si="13"/>
        <v>28</v>
      </c>
      <c r="AD162" s="5"/>
    </row>
    <row r="163">
      <c r="A163" s="5" t="str">
        <f>Map!I811</f>
        <v>0.4 E</v>
      </c>
      <c r="B163" s="6">
        <f t="shared" si="5"/>
        <v>0.4</v>
      </c>
      <c r="C163" s="5" t="str">
        <f>IFERROR(__xludf.DUMMYFUNCTION("""COMPUTED_VALUE"""),"E")</f>
        <v>E</v>
      </c>
      <c r="D163" s="34" t="b">
        <f t="shared" si="6"/>
        <v>0</v>
      </c>
      <c r="E163" s="6" t="b">
        <f t="shared" si="7"/>
        <v>0</v>
      </c>
      <c r="F163" s="34">
        <f t="shared" si="8"/>
        <v>0.4</v>
      </c>
      <c r="G163" s="8">
        <f t="shared" si="9"/>
        <v>2.3888E+24</v>
      </c>
      <c r="H163" s="8" t="str">
        <f t="shared" ref="H163:J163" si="344">if(D163,$G163,"")</f>
        <v/>
      </c>
      <c r="I163" s="8" t="str">
        <f t="shared" si="344"/>
        <v/>
      </c>
      <c r="J163" s="8">
        <f t="shared" si="344"/>
        <v>2.3888E+24</v>
      </c>
      <c r="K163" s="5"/>
      <c r="L163" s="5"/>
      <c r="M163" s="5"/>
      <c r="N163" s="36">
        <f>Map!K811</f>
        <v>-18</v>
      </c>
      <c r="O163" s="36">
        <f>Map!L811</f>
        <v>-79</v>
      </c>
      <c r="P163" s="36">
        <f>Map!M811</f>
        <v>-50</v>
      </c>
      <c r="Q163" s="5" t="str">
        <f>Join("-",Map!B811,Map!C811,Map!D811,Map!E811,Map!F811)</f>
        <v>East Rim-2-1-0-c</v>
      </c>
      <c r="R163" s="6">
        <f t="shared" ref="R163:T163" si="345">IFERROR(VALUE(LEFT(N163,SEARCH(" ",N163,1)-1)),FALSE())</f>
        <v>-18</v>
      </c>
      <c r="S163" s="6">
        <f t="shared" si="345"/>
        <v>-79</v>
      </c>
      <c r="T163" s="6">
        <f t="shared" si="345"/>
        <v>-50</v>
      </c>
      <c r="U163" s="5"/>
      <c r="V163" s="5"/>
      <c r="W163" s="5"/>
      <c r="X163" s="37" t="str">
        <f>Map!G811</f>
        <v>Terrestrial</v>
      </c>
      <c r="Y163" s="5"/>
      <c r="Z163" s="7" t="str">
        <f>Map!O811</f>
        <v>30 H</v>
      </c>
      <c r="AA163" s="6">
        <f t="shared" si="12"/>
        <v>30</v>
      </c>
      <c r="AB163" s="5" t="str">
        <f>IFERROR(__xludf.DUMMYFUNCTION("""COMPUTED_VALUE"""),"H")</f>
        <v>H</v>
      </c>
      <c r="AC163" s="6">
        <f t="shared" si="13"/>
        <v>30</v>
      </c>
      <c r="AD163" s="5"/>
    </row>
    <row r="164">
      <c r="A164" s="5" t="str">
        <f>Map!I812</f>
        <v>5.34 J</v>
      </c>
      <c r="B164" s="6">
        <f t="shared" si="5"/>
        <v>5.34</v>
      </c>
      <c r="C164" s="5" t="str">
        <f>IFERROR(__xludf.DUMMYFUNCTION("""COMPUTED_VALUE"""),"J")</f>
        <v>J</v>
      </c>
      <c r="D164" s="34" t="b">
        <f t="shared" si="6"/>
        <v>0</v>
      </c>
      <c r="E164" s="6">
        <f t="shared" si="7"/>
        <v>5.34</v>
      </c>
      <c r="F164" s="34" t="b">
        <f t="shared" si="8"/>
        <v>0</v>
      </c>
      <c r="G164" s="8">
        <f t="shared" si="9"/>
        <v>1.0146E+28</v>
      </c>
      <c r="H164" s="8" t="str">
        <f t="shared" ref="H164:J164" si="346">if(D164,$G164,"")</f>
        <v/>
      </c>
      <c r="I164" s="8">
        <f t="shared" si="346"/>
        <v>1.0146E+28</v>
      </c>
      <c r="J164" s="8" t="str">
        <f t="shared" si="346"/>
        <v/>
      </c>
      <c r="K164" s="5"/>
      <c r="L164" s="5"/>
      <c r="M164" s="5"/>
      <c r="N164" s="36">
        <f>Map!K812</f>
        <v>-129</v>
      </c>
      <c r="O164" s="36">
        <f>Map!L812</f>
        <v>-181</v>
      </c>
      <c r="P164" s="36">
        <f>Map!M812</f>
        <v>-154</v>
      </c>
      <c r="Q164" s="5" t="str">
        <f>Join("-",Map!B812,Map!C812,Map!D812,Map!E812,Map!F812)</f>
        <v>East Rim-2-1-0-d</v>
      </c>
      <c r="R164" s="6">
        <f t="shared" ref="R164:T164" si="347">IFERROR(VALUE(LEFT(N164,SEARCH(" ",N164,1)-1)),FALSE())</f>
        <v>-129</v>
      </c>
      <c r="S164" s="6">
        <f t="shared" si="347"/>
        <v>-181</v>
      </c>
      <c r="T164" s="6">
        <f t="shared" si="347"/>
        <v>-154</v>
      </c>
      <c r="U164" s="5"/>
      <c r="V164" s="5"/>
      <c r="W164" s="5"/>
      <c r="X164" s="37" t="str">
        <f>Map!G812</f>
        <v>Gas Giant</v>
      </c>
      <c r="Y164" s="5"/>
      <c r="Z164" s="7" t="str">
        <f>Map!O812</f>
        <v>22 H</v>
      </c>
      <c r="AA164" s="6">
        <f t="shared" si="12"/>
        <v>22</v>
      </c>
      <c r="AB164" s="5" t="str">
        <f>IFERROR(__xludf.DUMMYFUNCTION("""COMPUTED_VALUE"""),"H")</f>
        <v>H</v>
      </c>
      <c r="AC164" s="6">
        <f t="shared" si="13"/>
        <v>22</v>
      </c>
      <c r="AD164" s="5"/>
    </row>
    <row r="165">
      <c r="A165" s="5" t="str">
        <f>Map!I813</f>
        <v/>
      </c>
      <c r="B165" s="6" t="str">
        <f t="shared" si="5"/>
        <v/>
      </c>
      <c r="C165" s="5"/>
      <c r="D165" s="34" t="b">
        <f t="shared" si="6"/>
        <v>0</v>
      </c>
      <c r="E165" s="6" t="b">
        <f t="shared" si="7"/>
        <v>0</v>
      </c>
      <c r="F165" s="34" t="b">
        <f t="shared" si="8"/>
        <v>0</v>
      </c>
      <c r="G165" s="8" t="str">
        <f t="shared" si="9"/>
        <v/>
      </c>
      <c r="H165" s="8" t="str">
        <f t="shared" ref="H165:J165" si="348">if(D165,$G165,"")</f>
        <v/>
      </c>
      <c r="I165" s="8" t="str">
        <f t="shared" si="348"/>
        <v/>
      </c>
      <c r="J165" s="8" t="str">
        <f t="shared" si="348"/>
        <v/>
      </c>
      <c r="K165" s="5"/>
      <c r="L165" s="5"/>
      <c r="M165" s="5"/>
      <c r="N165" s="36" t="str">
        <f>Map!K813</f>
        <v/>
      </c>
      <c r="O165" s="36" t="str">
        <f>Map!L813</f>
        <v/>
      </c>
      <c r="P165" s="36" t="str">
        <f>Map!M813</f>
        <v/>
      </c>
      <c r="Q165" s="5" t="str">
        <f>Join("-",Map!B813,Map!C813,Map!D813,Map!E813,Map!F813)</f>
        <v>East Rim-2-1-0-E21 Secondary Relay</v>
      </c>
      <c r="R165" s="6" t="b">
        <f t="shared" ref="R165:T165" si="349">IFERROR(VALUE(LEFT(N165,SEARCH(" ",N165,1)-1)),FALSE())</f>
        <v>0</v>
      </c>
      <c r="S165" s="6" t="b">
        <f t="shared" si="349"/>
        <v>0</v>
      </c>
      <c r="T165" s="6" t="b">
        <f t="shared" si="349"/>
        <v>0</v>
      </c>
      <c r="U165" s="5"/>
      <c r="V165" s="5"/>
      <c r="W165" s="5"/>
      <c r="X165" s="37" t="str">
        <f>Map!G813</f>
        <v>Secondary Relay</v>
      </c>
      <c r="Y165" s="5"/>
      <c r="Z165" s="7" t="str">
        <f>Map!O813</f>
        <v/>
      </c>
      <c r="AA165" s="6" t="str">
        <f t="shared" si="12"/>
        <v/>
      </c>
      <c r="AB165" s="5"/>
      <c r="AC165" s="6" t="str">
        <f t="shared" si="13"/>
        <v/>
      </c>
      <c r="AD165" s="5"/>
    </row>
    <row r="166">
      <c r="A166" s="5" t="str">
        <f>Map!I814</f>
        <v/>
      </c>
      <c r="B166" s="6" t="str">
        <f t="shared" si="5"/>
        <v/>
      </c>
      <c r="C166" s="5"/>
      <c r="D166" s="34" t="b">
        <f t="shared" si="6"/>
        <v>0</v>
      </c>
      <c r="E166" s="6" t="b">
        <f t="shared" si="7"/>
        <v>0</v>
      </c>
      <c r="F166" s="34" t="b">
        <f t="shared" si="8"/>
        <v>0</v>
      </c>
      <c r="G166" s="8" t="str">
        <f t="shared" si="9"/>
        <v/>
      </c>
      <c r="H166" s="8" t="str">
        <f t="shared" ref="H166:J166" si="350">if(D166,$G166,"")</f>
        <v/>
      </c>
      <c r="I166" s="8" t="str">
        <f t="shared" si="350"/>
        <v/>
      </c>
      <c r="J166" s="8" t="str">
        <f t="shared" si="350"/>
        <v/>
      </c>
      <c r="K166" s="5"/>
      <c r="L166" s="5"/>
      <c r="M166" s="5"/>
      <c r="N166" s="36" t="str">
        <f>Map!K814</f>
        <v/>
      </c>
      <c r="O166" s="36" t="str">
        <f>Map!L814</f>
        <v/>
      </c>
      <c r="P166" s="36" t="str">
        <f>Map!M814</f>
        <v/>
      </c>
      <c r="Q166" s="5" t="str">
        <f>Join("-",Map!B814,Map!C814,Map!D814,Map!E814,Map!F814)</f>
        <v>East Rim-2-1-0-E21-E10 Primary Relay</v>
      </c>
      <c r="R166" s="6" t="b">
        <f t="shared" ref="R166:T166" si="351">IFERROR(VALUE(LEFT(N166,SEARCH(" ",N166,1)-1)),FALSE())</f>
        <v>0</v>
      </c>
      <c r="S166" s="6" t="b">
        <f t="shared" si="351"/>
        <v>0</v>
      </c>
      <c r="T166" s="6" t="b">
        <f t="shared" si="351"/>
        <v>0</v>
      </c>
      <c r="U166" s="5"/>
      <c r="V166" s="5"/>
      <c r="W166" s="5"/>
      <c r="X166" s="37" t="str">
        <f>Map!G814</f>
        <v>Prime Relay</v>
      </c>
      <c r="Y166" s="5"/>
      <c r="Z166" s="7" t="str">
        <f>Map!O814</f>
        <v/>
      </c>
      <c r="AA166" s="6" t="str">
        <f t="shared" si="12"/>
        <v/>
      </c>
      <c r="AB166" s="5"/>
      <c r="AC166" s="6" t="str">
        <f t="shared" si="13"/>
        <v/>
      </c>
      <c r="AD166" s="5"/>
    </row>
    <row r="167">
      <c r="A167" s="5" t="str">
        <f>Map!I815</f>
        <v>1.25 S</v>
      </c>
      <c r="B167" s="6">
        <f t="shared" si="5"/>
        <v>1.25</v>
      </c>
      <c r="C167" s="5" t="str">
        <f>IFERROR(__xludf.DUMMYFUNCTION("""COMPUTED_VALUE"""),"S")</f>
        <v>S</v>
      </c>
      <c r="D167" s="34">
        <f t="shared" si="6"/>
        <v>1.25</v>
      </c>
      <c r="E167" s="6" t="b">
        <f t="shared" si="7"/>
        <v>0</v>
      </c>
      <c r="F167" s="34" t="b">
        <f t="shared" si="8"/>
        <v>0</v>
      </c>
      <c r="G167" s="8">
        <f t="shared" si="9"/>
        <v>2.48625E+30</v>
      </c>
      <c r="H167" s="8">
        <f t="shared" ref="H167:J167" si="352">if(D167,$G167,"")</f>
        <v>2.48625E+30</v>
      </c>
      <c r="I167" s="8" t="str">
        <f t="shared" si="352"/>
        <v/>
      </c>
      <c r="J167" s="8" t="str">
        <f t="shared" si="352"/>
        <v/>
      </c>
      <c r="K167" s="5"/>
      <c r="L167" s="5"/>
      <c r="M167" s="5"/>
      <c r="N167" s="36" t="str">
        <f>Map!K815</f>
        <v/>
      </c>
      <c r="O167" s="36" t="str">
        <f>Map!L815</f>
        <v/>
      </c>
      <c r="P167" s="36" t="str">
        <f>Map!M815</f>
        <v/>
      </c>
      <c r="Q167" s="5" t="str">
        <f>Join("-",Map!B815,Map!C815,Map!D815,Map!E815,Map!F815)</f>
        <v>East Rim-2-1-0-S</v>
      </c>
      <c r="R167" s="6" t="b">
        <f t="shared" ref="R167:T167" si="353">IFERROR(VALUE(LEFT(N167,SEARCH(" ",N167,1)-1)),FALSE())</f>
        <v>0</v>
      </c>
      <c r="S167" s="6" t="b">
        <f t="shared" si="353"/>
        <v>0</v>
      </c>
      <c r="T167" s="6" t="b">
        <f t="shared" si="353"/>
        <v>0</v>
      </c>
      <c r="U167" s="5"/>
      <c r="V167" s="5"/>
      <c r="W167" s="5"/>
      <c r="X167" s="37" t="str">
        <f>Map!G815</f>
        <v>Star</v>
      </c>
      <c r="Y167" s="5"/>
      <c r="Z167" s="7" t="str">
        <f>Map!O815</f>
        <v/>
      </c>
      <c r="AA167" s="6" t="str">
        <f t="shared" si="12"/>
        <v/>
      </c>
      <c r="AB167" s="5"/>
      <c r="AC167" s="6" t="str">
        <f t="shared" si="13"/>
        <v/>
      </c>
      <c r="AD167" s="5"/>
    </row>
    <row r="168">
      <c r="A168" s="5" t="str">
        <f>Map!I816</f>
        <v>3 E</v>
      </c>
      <c r="B168" s="6">
        <f t="shared" si="5"/>
        <v>3</v>
      </c>
      <c r="C168" s="5" t="str">
        <f>IFERROR(__xludf.DUMMYFUNCTION("""COMPUTED_VALUE"""),"E")</f>
        <v>E</v>
      </c>
      <c r="D168" s="34" t="b">
        <f t="shared" si="6"/>
        <v>0</v>
      </c>
      <c r="E168" s="6" t="b">
        <f t="shared" si="7"/>
        <v>0</v>
      </c>
      <c r="F168" s="34">
        <f t="shared" si="8"/>
        <v>3</v>
      </c>
      <c r="G168" s="8">
        <f t="shared" si="9"/>
        <v>1.7916E+25</v>
      </c>
      <c r="H168" s="8" t="str">
        <f t="shared" ref="H168:J168" si="354">if(D168,$G168,"")</f>
        <v/>
      </c>
      <c r="I168" s="8" t="str">
        <f t="shared" si="354"/>
        <v/>
      </c>
      <c r="J168" s="8">
        <f t="shared" si="354"/>
        <v>1.7916E+25</v>
      </c>
      <c r="K168" s="5"/>
      <c r="L168" s="5"/>
      <c r="M168" s="5"/>
      <c r="N168" s="36">
        <f>Map!K816</f>
        <v>1256</v>
      </c>
      <c r="O168" s="36">
        <f>Map!L816</f>
        <v>353</v>
      </c>
      <c r="P168" s="36">
        <f>Map!M816</f>
        <v>805</v>
      </c>
      <c r="Q168" s="5" t="str">
        <f>Join("-",Map!B816,Map!C816,Map!D816,Map!E816,Map!F816)</f>
        <v>East Rim-2-1-1-a</v>
      </c>
      <c r="R168" s="6">
        <f t="shared" ref="R168:T168" si="355">IFERROR(VALUE(LEFT(N168,SEARCH(" ",N168,1)-1)),FALSE())</f>
        <v>1256</v>
      </c>
      <c r="S168" s="6">
        <f t="shared" si="355"/>
        <v>353</v>
      </c>
      <c r="T168" s="6">
        <f t="shared" si="355"/>
        <v>805</v>
      </c>
      <c r="U168" s="5"/>
      <c r="V168" s="5"/>
      <c r="W168" s="5"/>
      <c r="X168" s="37" t="str">
        <f>Map!G816</f>
        <v>Terrestrial</v>
      </c>
      <c r="Y168" s="5"/>
      <c r="Z168" s="7" t="str">
        <f>Map!O816</f>
        <v>28 H</v>
      </c>
      <c r="AA168" s="6">
        <f t="shared" si="12"/>
        <v>28</v>
      </c>
      <c r="AB168" s="5" t="str">
        <f>IFERROR(__xludf.DUMMYFUNCTION("""COMPUTED_VALUE"""),"H")</f>
        <v>H</v>
      </c>
      <c r="AC168" s="6">
        <f t="shared" si="13"/>
        <v>28</v>
      </c>
      <c r="AD168" s="5"/>
    </row>
    <row r="169">
      <c r="A169" s="5" t="str">
        <f>Map!I817</f>
        <v>2.26 E</v>
      </c>
      <c r="B169" s="6">
        <f t="shared" si="5"/>
        <v>2.26</v>
      </c>
      <c r="C169" s="5" t="str">
        <f>IFERROR(__xludf.DUMMYFUNCTION("""COMPUTED_VALUE"""),"E")</f>
        <v>E</v>
      </c>
      <c r="D169" s="34" t="b">
        <f t="shared" si="6"/>
        <v>0</v>
      </c>
      <c r="E169" s="6" t="b">
        <f t="shared" si="7"/>
        <v>0</v>
      </c>
      <c r="F169" s="34">
        <f t="shared" si="8"/>
        <v>2.26</v>
      </c>
      <c r="G169" s="8">
        <f t="shared" si="9"/>
        <v>1.34967E+25</v>
      </c>
      <c r="H169" s="8" t="str">
        <f t="shared" ref="H169:J169" si="356">if(D169,$G169,"")</f>
        <v/>
      </c>
      <c r="I169" s="8" t="str">
        <f t="shared" si="356"/>
        <v/>
      </c>
      <c r="J169" s="8">
        <f t="shared" si="356"/>
        <v>1.34967E+25</v>
      </c>
      <c r="K169" s="5"/>
      <c r="L169" s="5"/>
      <c r="M169" s="5"/>
      <c r="N169" s="36">
        <f>Map!K817</f>
        <v>1245</v>
      </c>
      <c r="O169" s="36">
        <f>Map!L817</f>
        <v>1144</v>
      </c>
      <c r="P169" s="36">
        <f>Map!M817</f>
        <v>1197</v>
      </c>
      <c r="Q169" s="5" t="str">
        <f>Join("-",Map!B817,Map!C817,Map!D817,Map!E817,Map!F817)</f>
        <v>East Rim-2-1-1-b</v>
      </c>
      <c r="R169" s="6">
        <f t="shared" ref="R169:T169" si="357">IFERROR(VALUE(LEFT(N169,SEARCH(" ",N169,1)-1)),FALSE())</f>
        <v>1245</v>
      </c>
      <c r="S169" s="6">
        <f t="shared" si="357"/>
        <v>1144</v>
      </c>
      <c r="T169" s="6">
        <f t="shared" si="357"/>
        <v>1197</v>
      </c>
      <c r="U169" s="5"/>
      <c r="V169" s="5"/>
      <c r="W169" s="5"/>
      <c r="X169" s="37" t="str">
        <f>Map!G817</f>
        <v>Terrestrial</v>
      </c>
      <c r="Y169" s="5"/>
      <c r="Z169" s="7" t="str">
        <f>Map!O817</f>
        <v>9 H</v>
      </c>
      <c r="AA169" s="6">
        <f t="shared" si="12"/>
        <v>9</v>
      </c>
      <c r="AB169" s="5" t="str">
        <f>IFERROR(__xludf.DUMMYFUNCTION("""COMPUTED_VALUE"""),"H")</f>
        <v>H</v>
      </c>
      <c r="AC169" s="6">
        <f t="shared" si="13"/>
        <v>9</v>
      </c>
      <c r="AD169" s="5"/>
    </row>
    <row r="170">
      <c r="A170" s="5" t="str">
        <f>Map!I818</f>
        <v>0.08 J</v>
      </c>
      <c r="B170" s="6">
        <f t="shared" si="5"/>
        <v>0.08</v>
      </c>
      <c r="C170" s="5" t="str">
        <f>IFERROR(__xludf.DUMMYFUNCTION("""COMPUTED_VALUE"""),"J")</f>
        <v>J</v>
      </c>
      <c r="D170" s="34" t="b">
        <f t="shared" si="6"/>
        <v>0</v>
      </c>
      <c r="E170" s="6">
        <f t="shared" si="7"/>
        <v>0.08</v>
      </c>
      <c r="F170" s="34" t="b">
        <f t="shared" si="8"/>
        <v>0</v>
      </c>
      <c r="G170" s="8">
        <f t="shared" si="9"/>
        <v>1.52E+26</v>
      </c>
      <c r="H170" s="8" t="str">
        <f t="shared" ref="H170:J170" si="358">if(D170,$G170,"")</f>
        <v/>
      </c>
      <c r="I170" s="8">
        <f t="shared" si="358"/>
        <v>1.52E+26</v>
      </c>
      <c r="J170" s="8" t="str">
        <f t="shared" si="358"/>
        <v/>
      </c>
      <c r="K170" s="5"/>
      <c r="L170" s="5"/>
      <c r="M170" s="5"/>
      <c r="N170" s="36">
        <f>Map!K818</f>
        <v>752</v>
      </c>
      <c r="O170" s="36">
        <f>Map!L818</f>
        <v>430</v>
      </c>
      <c r="P170" s="36">
        <f>Map!M818</f>
        <v>589</v>
      </c>
      <c r="Q170" s="5" t="str">
        <f>Join("-",Map!B818,Map!C818,Map!D818,Map!E818,Map!F818)</f>
        <v>East Rim-2-1-1-c</v>
      </c>
      <c r="R170" s="6">
        <f t="shared" ref="R170:T170" si="359">IFERROR(VALUE(LEFT(N170,SEARCH(" ",N170,1)-1)),FALSE())</f>
        <v>752</v>
      </c>
      <c r="S170" s="6">
        <f t="shared" si="359"/>
        <v>430</v>
      </c>
      <c r="T170" s="6">
        <f t="shared" si="359"/>
        <v>589</v>
      </c>
      <c r="U170" s="5"/>
      <c r="V170" s="5"/>
      <c r="W170" s="5"/>
      <c r="X170" s="37" t="str">
        <f>Map!G818</f>
        <v>Gas Giant</v>
      </c>
      <c r="Y170" s="5"/>
      <c r="Z170" s="7" t="str">
        <f>Map!O818</f>
        <v>24 H</v>
      </c>
      <c r="AA170" s="6">
        <f t="shared" si="12"/>
        <v>24</v>
      </c>
      <c r="AB170" s="5" t="str">
        <f>IFERROR(__xludf.DUMMYFUNCTION("""COMPUTED_VALUE"""),"H")</f>
        <v>H</v>
      </c>
      <c r="AC170" s="6">
        <f t="shared" si="13"/>
        <v>24</v>
      </c>
      <c r="AD170" s="5"/>
    </row>
    <row r="171">
      <c r="A171" s="5" t="str">
        <f>Map!I819</f>
        <v>2.46 J</v>
      </c>
      <c r="B171" s="6">
        <f t="shared" si="5"/>
        <v>2.46</v>
      </c>
      <c r="C171" s="5" t="str">
        <f>IFERROR(__xludf.DUMMYFUNCTION("""COMPUTED_VALUE"""),"J")</f>
        <v>J</v>
      </c>
      <c r="D171" s="34" t="b">
        <f t="shared" si="6"/>
        <v>0</v>
      </c>
      <c r="E171" s="6">
        <f t="shared" si="7"/>
        <v>2.46</v>
      </c>
      <c r="F171" s="34" t="b">
        <f t="shared" si="8"/>
        <v>0</v>
      </c>
      <c r="G171" s="8">
        <f t="shared" si="9"/>
        <v>4.674E+27</v>
      </c>
      <c r="H171" s="8" t="str">
        <f t="shared" ref="H171:J171" si="360">if(D171,$G171,"")</f>
        <v/>
      </c>
      <c r="I171" s="8">
        <f t="shared" si="360"/>
        <v>4.674E+27</v>
      </c>
      <c r="J171" s="8" t="str">
        <f t="shared" si="360"/>
        <v/>
      </c>
      <c r="K171" s="5"/>
      <c r="L171" s="5"/>
      <c r="M171" s="5"/>
      <c r="N171" s="36">
        <f>Map!K819</f>
        <v>358</v>
      </c>
      <c r="O171" s="36">
        <f>Map!L819</f>
        <v>238</v>
      </c>
      <c r="P171" s="36">
        <f>Map!M819</f>
        <v>298</v>
      </c>
      <c r="Q171" s="5" t="str">
        <f>Join("-",Map!B819,Map!C819,Map!D819,Map!E819,Map!F819)</f>
        <v>East Rim-2-1-1-d</v>
      </c>
      <c r="R171" s="6">
        <f t="shared" ref="R171:T171" si="361">IFERROR(VALUE(LEFT(N171,SEARCH(" ",N171,1)-1)),FALSE())</f>
        <v>358</v>
      </c>
      <c r="S171" s="6">
        <f t="shared" si="361"/>
        <v>238</v>
      </c>
      <c r="T171" s="6">
        <f t="shared" si="361"/>
        <v>298</v>
      </c>
      <c r="U171" s="5"/>
      <c r="V171" s="5"/>
      <c r="W171" s="5"/>
      <c r="X171" s="37" t="str">
        <f>Map!G819</f>
        <v>Gas Giant</v>
      </c>
      <c r="Y171" s="5"/>
      <c r="Z171" s="7" t="str">
        <f>Map!O819</f>
        <v>22 H</v>
      </c>
      <c r="AA171" s="6">
        <f t="shared" si="12"/>
        <v>22</v>
      </c>
      <c r="AB171" s="5" t="str">
        <f>IFERROR(__xludf.DUMMYFUNCTION("""COMPUTED_VALUE"""),"H")</f>
        <v>H</v>
      </c>
      <c r="AC171" s="6">
        <f t="shared" si="13"/>
        <v>22</v>
      </c>
      <c r="AD171" s="5"/>
    </row>
    <row r="172">
      <c r="A172" s="5" t="str">
        <f>Map!I820</f>
        <v>1.39 J</v>
      </c>
      <c r="B172" s="6">
        <f t="shared" si="5"/>
        <v>1.39</v>
      </c>
      <c r="C172" s="5" t="str">
        <f>IFERROR(__xludf.DUMMYFUNCTION("""COMPUTED_VALUE"""),"J")</f>
        <v>J</v>
      </c>
      <c r="D172" s="34" t="b">
        <f t="shared" si="6"/>
        <v>0</v>
      </c>
      <c r="E172" s="6">
        <f t="shared" si="7"/>
        <v>1.39</v>
      </c>
      <c r="F172" s="34" t="b">
        <f t="shared" si="8"/>
        <v>0</v>
      </c>
      <c r="G172" s="8">
        <f t="shared" si="9"/>
        <v>2.641E+27</v>
      </c>
      <c r="H172" s="8" t="str">
        <f t="shared" ref="H172:J172" si="362">if(D172,$G172,"")</f>
        <v/>
      </c>
      <c r="I172" s="8">
        <f t="shared" si="362"/>
        <v>2.641E+27</v>
      </c>
      <c r="J172" s="8" t="str">
        <f t="shared" si="362"/>
        <v/>
      </c>
      <c r="K172" s="5"/>
      <c r="L172" s="5"/>
      <c r="M172" s="5"/>
      <c r="N172" s="36">
        <f>Map!K820</f>
        <v>-6</v>
      </c>
      <c r="O172" s="36">
        <f>Map!L820</f>
        <v>-22</v>
      </c>
      <c r="P172" s="36">
        <f>Map!M820</f>
        <v>-15</v>
      </c>
      <c r="Q172" s="5" t="str">
        <f>Join("-",Map!B820,Map!C820,Map!D820,Map!E820,Map!F820)</f>
        <v>East Rim-2-1-1-e</v>
      </c>
      <c r="R172" s="6">
        <f t="shared" ref="R172:T172" si="363">IFERROR(VALUE(LEFT(N172,SEARCH(" ",N172,1)-1)),FALSE())</f>
        <v>-6</v>
      </c>
      <c r="S172" s="6">
        <f t="shared" si="363"/>
        <v>-22</v>
      </c>
      <c r="T172" s="6">
        <f t="shared" si="363"/>
        <v>-15</v>
      </c>
      <c r="U172" s="5"/>
      <c r="V172" s="5"/>
      <c r="W172" s="5"/>
      <c r="X172" s="37" t="str">
        <f>Map!G820</f>
        <v>Gas Giant</v>
      </c>
      <c r="Y172" s="5"/>
      <c r="Z172" s="7" t="str">
        <f>Map!O820</f>
        <v>9 H</v>
      </c>
      <c r="AA172" s="6">
        <f t="shared" si="12"/>
        <v>9</v>
      </c>
      <c r="AB172" s="5" t="str">
        <f>IFERROR(__xludf.DUMMYFUNCTION("""COMPUTED_VALUE"""),"H")</f>
        <v>H</v>
      </c>
      <c r="AC172" s="6">
        <f t="shared" si="13"/>
        <v>9</v>
      </c>
      <c r="AD172" s="5"/>
    </row>
    <row r="173">
      <c r="A173" s="5" t="str">
        <f>Map!I821</f>
        <v>2.01 J</v>
      </c>
      <c r="B173" s="6">
        <f t="shared" si="5"/>
        <v>2.01</v>
      </c>
      <c r="C173" s="5" t="str">
        <f>IFERROR(__xludf.DUMMYFUNCTION("""COMPUTED_VALUE"""),"J")</f>
        <v>J</v>
      </c>
      <c r="D173" s="34" t="b">
        <f t="shared" si="6"/>
        <v>0</v>
      </c>
      <c r="E173" s="6">
        <f t="shared" si="7"/>
        <v>2.01</v>
      </c>
      <c r="F173" s="34" t="b">
        <f t="shared" si="8"/>
        <v>0</v>
      </c>
      <c r="G173" s="8">
        <f t="shared" si="9"/>
        <v>3.819E+27</v>
      </c>
      <c r="H173" s="8" t="str">
        <f t="shared" ref="H173:J173" si="364">if(D173,$G173,"")</f>
        <v/>
      </c>
      <c r="I173" s="8">
        <f t="shared" si="364"/>
        <v>3.819E+27</v>
      </c>
      <c r="J173" s="8" t="str">
        <f t="shared" si="364"/>
        <v/>
      </c>
      <c r="K173" s="5"/>
      <c r="L173" s="5"/>
      <c r="M173" s="5"/>
      <c r="N173" s="36">
        <f>Map!K821</f>
        <v>-53</v>
      </c>
      <c r="O173" s="36">
        <f>Map!L821</f>
        <v>-73</v>
      </c>
      <c r="P173" s="36">
        <f>Map!M821</f>
        <v>-65</v>
      </c>
      <c r="Q173" s="5" t="str">
        <f>Join("-",Map!B821,Map!C821,Map!D821,Map!E821,Map!F821)</f>
        <v>East Rim-2-1-1-f</v>
      </c>
      <c r="R173" s="6">
        <f t="shared" ref="R173:T173" si="365">IFERROR(VALUE(LEFT(N173,SEARCH(" ",N173,1)-1)),FALSE())</f>
        <v>-53</v>
      </c>
      <c r="S173" s="6">
        <f t="shared" si="365"/>
        <v>-73</v>
      </c>
      <c r="T173" s="6">
        <f t="shared" si="365"/>
        <v>-65</v>
      </c>
      <c r="U173" s="5"/>
      <c r="V173" s="5"/>
      <c r="W173" s="5"/>
      <c r="X173" s="37" t="str">
        <f>Map!G821</f>
        <v>Gas Giant</v>
      </c>
      <c r="Y173" s="5"/>
      <c r="Z173" s="7" t="str">
        <f>Map!O821</f>
        <v>23 H</v>
      </c>
      <c r="AA173" s="6">
        <f t="shared" si="12"/>
        <v>23</v>
      </c>
      <c r="AB173" s="5" t="str">
        <f>IFERROR(__xludf.DUMMYFUNCTION("""COMPUTED_VALUE"""),"H")</f>
        <v>H</v>
      </c>
      <c r="AC173" s="6">
        <f t="shared" si="13"/>
        <v>23</v>
      </c>
      <c r="AD173" s="5"/>
    </row>
    <row r="174">
      <c r="A174" s="5" t="str">
        <f>Map!I822</f>
        <v>0.07 J</v>
      </c>
      <c r="B174" s="6">
        <f t="shared" si="5"/>
        <v>0.07</v>
      </c>
      <c r="C174" s="5" t="str">
        <f>IFERROR(__xludf.DUMMYFUNCTION("""COMPUTED_VALUE"""),"J")</f>
        <v>J</v>
      </c>
      <c r="D174" s="34" t="b">
        <f t="shared" si="6"/>
        <v>0</v>
      </c>
      <c r="E174" s="6">
        <f t="shared" si="7"/>
        <v>0.07</v>
      </c>
      <c r="F174" s="34" t="b">
        <f t="shared" si="8"/>
        <v>0</v>
      </c>
      <c r="G174" s="8">
        <f t="shared" si="9"/>
        <v>1.33E+26</v>
      </c>
      <c r="H174" s="8" t="str">
        <f t="shared" ref="H174:J174" si="366">if(D174,$G174,"")</f>
        <v/>
      </c>
      <c r="I174" s="8">
        <f t="shared" si="366"/>
        <v>1.33E+26</v>
      </c>
      <c r="J174" s="8" t="str">
        <f t="shared" si="366"/>
        <v/>
      </c>
      <c r="K174" s="5"/>
      <c r="L174" s="5"/>
      <c r="M174" s="5"/>
      <c r="N174" s="36">
        <f>Map!K822</f>
        <v>-167</v>
      </c>
      <c r="O174" s="36">
        <f>Map!L822</f>
        <v>-170</v>
      </c>
      <c r="P174" s="36">
        <f>Map!M822</f>
        <v>-171</v>
      </c>
      <c r="Q174" s="5" t="str">
        <f>Join("-",Map!B822,Map!C822,Map!D822,Map!E822,Map!F822)</f>
        <v>East Rim-2-1-1-g</v>
      </c>
      <c r="R174" s="6">
        <f t="shared" ref="R174:T174" si="367">IFERROR(VALUE(LEFT(N174,SEARCH(" ",N174,1)-1)),FALSE())</f>
        <v>-167</v>
      </c>
      <c r="S174" s="6">
        <f t="shared" si="367"/>
        <v>-170</v>
      </c>
      <c r="T174" s="6">
        <f t="shared" si="367"/>
        <v>-171</v>
      </c>
      <c r="U174" s="5"/>
      <c r="V174" s="5"/>
      <c r="W174" s="5"/>
      <c r="X174" s="37" t="str">
        <f>Map!G822</f>
        <v>Gas Giant</v>
      </c>
      <c r="Y174" s="5"/>
      <c r="Z174" s="7" t="str">
        <f>Map!O822</f>
        <v>14 H</v>
      </c>
      <c r="AA174" s="6">
        <f t="shared" si="12"/>
        <v>14</v>
      </c>
      <c r="AB174" s="5" t="str">
        <f>IFERROR(__xludf.DUMMYFUNCTION("""COMPUTED_VALUE"""),"H")</f>
        <v>H</v>
      </c>
      <c r="AC174" s="6">
        <f t="shared" si="13"/>
        <v>14</v>
      </c>
      <c r="AD174" s="5"/>
    </row>
    <row r="175">
      <c r="A175" s="5" t="str">
        <f>Map!I823</f>
        <v>0.63 S</v>
      </c>
      <c r="B175" s="6">
        <f t="shared" si="5"/>
        <v>0.63</v>
      </c>
      <c r="C175" s="5" t="str">
        <f>IFERROR(__xludf.DUMMYFUNCTION("""COMPUTED_VALUE"""),"S")</f>
        <v>S</v>
      </c>
      <c r="D175" s="34">
        <f t="shared" si="6"/>
        <v>0.63</v>
      </c>
      <c r="E175" s="6" t="b">
        <f t="shared" si="7"/>
        <v>0</v>
      </c>
      <c r="F175" s="34" t="b">
        <f t="shared" si="8"/>
        <v>0</v>
      </c>
      <c r="G175" s="8">
        <f t="shared" si="9"/>
        <v>1.25307E+30</v>
      </c>
      <c r="H175" s="8">
        <f t="shared" ref="H175:J175" si="368">if(D175,$G175,"")</f>
        <v>1.25307E+30</v>
      </c>
      <c r="I175" s="8" t="str">
        <f t="shared" si="368"/>
        <v/>
      </c>
      <c r="J175" s="8" t="str">
        <f t="shared" si="368"/>
        <v/>
      </c>
      <c r="K175" s="5"/>
      <c r="L175" s="5"/>
      <c r="M175" s="5"/>
      <c r="N175" s="36" t="str">
        <f>Map!K823</f>
        <v/>
      </c>
      <c r="O175" s="36" t="str">
        <f>Map!L823</f>
        <v/>
      </c>
      <c r="P175" s="36" t="str">
        <f>Map!M823</f>
        <v/>
      </c>
      <c r="Q175" s="5" t="str">
        <f>Join("-",Map!B823,Map!C823,Map!D823,Map!E823,Map!F823)</f>
        <v>East Rim-2-1-1-S</v>
      </c>
      <c r="R175" s="6" t="b">
        <f t="shared" ref="R175:T175" si="369">IFERROR(VALUE(LEFT(N175,SEARCH(" ",N175,1)-1)),FALSE())</f>
        <v>0</v>
      </c>
      <c r="S175" s="6" t="b">
        <f t="shared" si="369"/>
        <v>0</v>
      </c>
      <c r="T175" s="6" t="b">
        <f t="shared" si="369"/>
        <v>0</v>
      </c>
      <c r="U175" s="5"/>
      <c r="V175" s="5"/>
      <c r="W175" s="5"/>
      <c r="X175" s="37" t="str">
        <f>Map!G823</f>
        <v>Star</v>
      </c>
      <c r="Y175" s="5"/>
      <c r="Z175" s="7" t="str">
        <f>Map!O823</f>
        <v/>
      </c>
      <c r="AA175" s="6" t="str">
        <f t="shared" si="12"/>
        <v/>
      </c>
      <c r="AB175" s="5"/>
      <c r="AC175" s="6" t="str">
        <f t="shared" si="13"/>
        <v/>
      </c>
      <c r="AD175" s="5"/>
    </row>
    <row r="176">
      <c r="A176" s="5" t="str">
        <f>Map!I824</f>
        <v>0.34 E</v>
      </c>
      <c r="B176" s="6">
        <f t="shared" si="5"/>
        <v>0.34</v>
      </c>
      <c r="C176" s="5" t="str">
        <f>IFERROR(__xludf.DUMMYFUNCTION("""COMPUTED_VALUE"""),"E")</f>
        <v>E</v>
      </c>
      <c r="D176" s="34" t="b">
        <f t="shared" si="6"/>
        <v>0</v>
      </c>
      <c r="E176" s="6" t="b">
        <f t="shared" si="7"/>
        <v>0</v>
      </c>
      <c r="F176" s="34">
        <f t="shared" si="8"/>
        <v>0.34</v>
      </c>
      <c r="G176" s="8">
        <f t="shared" si="9"/>
        <v>2.03048E+24</v>
      </c>
      <c r="H176" s="8" t="str">
        <f t="shared" ref="H176:J176" si="370">if(D176,$G176,"")</f>
        <v/>
      </c>
      <c r="I176" s="8" t="str">
        <f t="shared" si="370"/>
        <v/>
      </c>
      <c r="J176" s="8">
        <f t="shared" si="370"/>
        <v>2.03048E+24</v>
      </c>
      <c r="K176" s="5"/>
      <c r="L176" s="5"/>
      <c r="M176" s="5"/>
      <c r="N176" s="36">
        <f>Map!K824</f>
        <v>454</v>
      </c>
      <c r="O176" s="36">
        <f>Map!L824</f>
        <v>425</v>
      </c>
      <c r="P176" s="36">
        <f>Map!M824</f>
        <v>439</v>
      </c>
      <c r="Q176" s="5" t="str">
        <f>Join("-",Map!B824,Map!C824,Map!D824,Map!E824,Map!F824)</f>
        <v>East Rim-2-1-2-a</v>
      </c>
      <c r="R176" s="6">
        <f t="shared" ref="R176:T176" si="371">IFERROR(VALUE(LEFT(N176,SEARCH(" ",N176,1)-1)),FALSE())</f>
        <v>454</v>
      </c>
      <c r="S176" s="6">
        <f t="shared" si="371"/>
        <v>425</v>
      </c>
      <c r="T176" s="6">
        <f t="shared" si="371"/>
        <v>439</v>
      </c>
      <c r="U176" s="5"/>
      <c r="V176" s="5"/>
      <c r="W176" s="5"/>
      <c r="X176" s="37" t="str">
        <f>Map!G824</f>
        <v>Terrestrial</v>
      </c>
      <c r="Y176" s="5"/>
      <c r="Z176" s="7" t="str">
        <f>Map!O824</f>
        <v>18 H</v>
      </c>
      <c r="AA176" s="6">
        <f t="shared" si="12"/>
        <v>18</v>
      </c>
      <c r="AB176" s="5" t="str">
        <f>IFERROR(__xludf.DUMMYFUNCTION("""COMPUTED_VALUE"""),"H")</f>
        <v>H</v>
      </c>
      <c r="AC176" s="6">
        <f t="shared" si="13"/>
        <v>18</v>
      </c>
      <c r="AD176" s="5"/>
    </row>
    <row r="177">
      <c r="A177" s="5" t="str">
        <f>Map!I825</f>
        <v>1.09 E</v>
      </c>
      <c r="B177" s="6">
        <f t="shared" si="5"/>
        <v>1.09</v>
      </c>
      <c r="C177" s="5" t="str">
        <f>IFERROR(__xludf.DUMMYFUNCTION("""COMPUTED_VALUE"""),"E")</f>
        <v>E</v>
      </c>
      <c r="D177" s="34" t="b">
        <f t="shared" si="6"/>
        <v>0</v>
      </c>
      <c r="E177" s="6" t="b">
        <f t="shared" si="7"/>
        <v>0</v>
      </c>
      <c r="F177" s="34">
        <f t="shared" si="8"/>
        <v>1.09</v>
      </c>
      <c r="G177" s="8">
        <f t="shared" si="9"/>
        <v>6.50948E+24</v>
      </c>
      <c r="H177" s="8" t="str">
        <f t="shared" ref="H177:J177" si="372">if(D177,$G177,"")</f>
        <v/>
      </c>
      <c r="I177" s="8" t="str">
        <f t="shared" si="372"/>
        <v/>
      </c>
      <c r="J177" s="8">
        <f t="shared" si="372"/>
        <v>6.50948E+24</v>
      </c>
      <c r="K177" s="5"/>
      <c r="L177" s="5"/>
      <c r="M177" s="5"/>
      <c r="N177" s="36">
        <f>Map!K825</f>
        <v>425</v>
      </c>
      <c r="O177" s="36">
        <f>Map!L825</f>
        <v>359</v>
      </c>
      <c r="P177" s="36">
        <f>Map!M825</f>
        <v>392</v>
      </c>
      <c r="Q177" s="5" t="str">
        <f>Join("-",Map!B825,Map!C825,Map!D825,Map!E825,Map!F825)</f>
        <v>East Rim-2-1-2-b</v>
      </c>
      <c r="R177" s="6">
        <f t="shared" ref="R177:T177" si="373">IFERROR(VALUE(LEFT(N177,SEARCH(" ",N177,1)-1)),FALSE())</f>
        <v>425</v>
      </c>
      <c r="S177" s="6">
        <f t="shared" si="373"/>
        <v>359</v>
      </c>
      <c r="T177" s="6">
        <f t="shared" si="373"/>
        <v>392</v>
      </c>
      <c r="U177" s="5"/>
      <c r="V177" s="5"/>
      <c r="W177" s="5"/>
      <c r="X177" s="37" t="str">
        <f>Map!G825</f>
        <v>Terrestrial</v>
      </c>
      <c r="Y177" s="5"/>
      <c r="Z177" s="7" t="str">
        <f>Map!O825</f>
        <v>34 H</v>
      </c>
      <c r="AA177" s="6">
        <f t="shared" si="12"/>
        <v>34</v>
      </c>
      <c r="AB177" s="5" t="str">
        <f>IFERROR(__xludf.DUMMYFUNCTION("""COMPUTED_VALUE"""),"H")</f>
        <v>H</v>
      </c>
      <c r="AC177" s="6">
        <f t="shared" si="13"/>
        <v>34</v>
      </c>
      <c r="AD177" s="5"/>
    </row>
    <row r="178">
      <c r="A178" s="5" t="str">
        <f>Map!I826</f>
        <v>0.23 E</v>
      </c>
      <c r="B178" s="6">
        <f t="shared" si="5"/>
        <v>0.23</v>
      </c>
      <c r="C178" s="5" t="str">
        <f>IFERROR(__xludf.DUMMYFUNCTION("""COMPUTED_VALUE"""),"E")</f>
        <v>E</v>
      </c>
      <c r="D178" s="34" t="b">
        <f t="shared" si="6"/>
        <v>0</v>
      </c>
      <c r="E178" s="6" t="b">
        <f t="shared" si="7"/>
        <v>0</v>
      </c>
      <c r="F178" s="34">
        <f t="shared" si="8"/>
        <v>0.23</v>
      </c>
      <c r="G178" s="8">
        <f t="shared" si="9"/>
        <v>1.37356E+24</v>
      </c>
      <c r="H178" s="8" t="str">
        <f t="shared" ref="H178:J178" si="374">if(D178,$G178,"")</f>
        <v/>
      </c>
      <c r="I178" s="8" t="str">
        <f t="shared" si="374"/>
        <v/>
      </c>
      <c r="J178" s="8">
        <f t="shared" si="374"/>
        <v>1.37356E+24</v>
      </c>
      <c r="K178" s="5"/>
      <c r="L178" s="5"/>
      <c r="M178" s="5"/>
      <c r="N178" s="36">
        <f>Map!K826</f>
        <v>359</v>
      </c>
      <c r="O178" s="36">
        <f>Map!L826</f>
        <v>296</v>
      </c>
      <c r="P178" s="36">
        <f>Map!M826</f>
        <v>327</v>
      </c>
      <c r="Q178" s="5" t="str">
        <f>Join("-",Map!B826,Map!C826,Map!D826,Map!E826,Map!F826)</f>
        <v>East Rim-2-1-2-c</v>
      </c>
      <c r="R178" s="6">
        <f t="shared" ref="R178:T178" si="375">IFERROR(VALUE(LEFT(N178,SEARCH(" ",N178,1)-1)),FALSE())</f>
        <v>359</v>
      </c>
      <c r="S178" s="6">
        <f t="shared" si="375"/>
        <v>296</v>
      </c>
      <c r="T178" s="6">
        <f t="shared" si="375"/>
        <v>327</v>
      </c>
      <c r="U178" s="5"/>
      <c r="V178" s="5"/>
      <c r="W178" s="5"/>
      <c r="X178" s="37" t="str">
        <f>Map!G826</f>
        <v>Terrestrial</v>
      </c>
      <c r="Y178" s="5"/>
      <c r="Z178" s="7" t="str">
        <f>Map!O826</f>
        <v>15 H</v>
      </c>
      <c r="AA178" s="6">
        <f t="shared" si="12"/>
        <v>15</v>
      </c>
      <c r="AB178" s="5" t="str">
        <f>IFERROR(__xludf.DUMMYFUNCTION("""COMPUTED_VALUE"""),"H")</f>
        <v>H</v>
      </c>
      <c r="AC178" s="6">
        <f t="shared" si="13"/>
        <v>15</v>
      </c>
      <c r="AD178" s="5"/>
    </row>
    <row r="179">
      <c r="A179" s="5" t="str">
        <f>Map!I827</f>
        <v>0.46 S</v>
      </c>
      <c r="B179" s="6">
        <f t="shared" si="5"/>
        <v>0.46</v>
      </c>
      <c r="C179" s="5" t="str">
        <f>IFERROR(__xludf.DUMMYFUNCTION("""COMPUTED_VALUE"""),"S")</f>
        <v>S</v>
      </c>
      <c r="D179" s="34">
        <f t="shared" si="6"/>
        <v>0.46</v>
      </c>
      <c r="E179" s="6" t="b">
        <f t="shared" si="7"/>
        <v>0</v>
      </c>
      <c r="F179" s="34" t="b">
        <f t="shared" si="8"/>
        <v>0</v>
      </c>
      <c r="G179" s="8">
        <f t="shared" si="9"/>
        <v>9.1494E+29</v>
      </c>
      <c r="H179" s="8">
        <f t="shared" ref="H179:J179" si="376">if(D179,$G179,"")</f>
        <v>9.1494E+29</v>
      </c>
      <c r="I179" s="8" t="str">
        <f t="shared" si="376"/>
        <v/>
      </c>
      <c r="J179" s="8" t="str">
        <f t="shared" si="376"/>
        <v/>
      </c>
      <c r="K179" s="5"/>
      <c r="L179" s="5"/>
      <c r="M179" s="5"/>
      <c r="N179" s="36" t="str">
        <f>Map!K827</f>
        <v/>
      </c>
      <c r="O179" s="36" t="str">
        <f>Map!L827</f>
        <v/>
      </c>
      <c r="P179" s="36" t="str">
        <f>Map!M827</f>
        <v/>
      </c>
      <c r="Q179" s="5" t="str">
        <f>Join("-",Map!B827,Map!C827,Map!D827,Map!E827,Map!F827)</f>
        <v>East Rim-2-1-2-S</v>
      </c>
      <c r="R179" s="6" t="b">
        <f t="shared" ref="R179:T179" si="377">IFERROR(VALUE(LEFT(N179,SEARCH(" ",N179,1)-1)),FALSE())</f>
        <v>0</v>
      </c>
      <c r="S179" s="6" t="b">
        <f t="shared" si="377"/>
        <v>0</v>
      </c>
      <c r="T179" s="6" t="b">
        <f t="shared" si="377"/>
        <v>0</v>
      </c>
      <c r="U179" s="5"/>
      <c r="V179" s="5"/>
      <c r="W179" s="5"/>
      <c r="X179" s="37" t="str">
        <f>Map!G827</f>
        <v>Star</v>
      </c>
      <c r="Y179" s="5"/>
      <c r="Z179" s="7" t="str">
        <f>Map!O827</f>
        <v/>
      </c>
      <c r="AA179" s="6" t="str">
        <f t="shared" si="12"/>
        <v/>
      </c>
      <c r="AB179" s="5"/>
      <c r="AC179" s="6" t="str">
        <f t="shared" si="13"/>
        <v/>
      </c>
      <c r="AD179" s="5"/>
    </row>
    <row r="180">
      <c r="A180" s="5" t="str">
        <f>Map!I828</f>
        <v>0.04 J</v>
      </c>
      <c r="B180" s="6">
        <f t="shared" si="5"/>
        <v>0.04</v>
      </c>
      <c r="C180" s="5" t="str">
        <f>IFERROR(__xludf.DUMMYFUNCTION("""COMPUTED_VALUE"""),"J")</f>
        <v>J</v>
      </c>
      <c r="D180" s="34" t="b">
        <f t="shared" si="6"/>
        <v>0</v>
      </c>
      <c r="E180" s="6">
        <f t="shared" si="7"/>
        <v>0.04</v>
      </c>
      <c r="F180" s="34" t="b">
        <f t="shared" si="8"/>
        <v>0</v>
      </c>
      <c r="G180" s="8">
        <f t="shared" si="9"/>
        <v>7.6E+25</v>
      </c>
      <c r="H180" s="8" t="str">
        <f t="shared" ref="H180:J180" si="378">if(D180,$G180,"")</f>
        <v/>
      </c>
      <c r="I180" s="8">
        <f t="shared" si="378"/>
        <v>7.6E+25</v>
      </c>
      <c r="J180" s="8" t="str">
        <f t="shared" si="378"/>
        <v/>
      </c>
      <c r="K180" s="5"/>
      <c r="L180" s="5"/>
      <c r="M180" s="5"/>
      <c r="N180" s="36">
        <f>Map!K828</f>
        <v>890</v>
      </c>
      <c r="O180" s="36">
        <f>Map!L828</f>
        <v>876</v>
      </c>
      <c r="P180" s="36">
        <f>Map!M828</f>
        <v>885</v>
      </c>
      <c r="Q180" s="5" t="str">
        <f>Join("-",Map!B828,Map!C828,Map!D828,Map!E828,Map!F828)</f>
        <v>East Rim-2-2-0-a</v>
      </c>
      <c r="R180" s="6">
        <f t="shared" ref="R180:T180" si="379">IFERROR(VALUE(LEFT(N180,SEARCH(" ",N180,1)-1)),FALSE())</f>
        <v>890</v>
      </c>
      <c r="S180" s="6">
        <f t="shared" si="379"/>
        <v>876</v>
      </c>
      <c r="T180" s="6">
        <f t="shared" si="379"/>
        <v>885</v>
      </c>
      <c r="U180" s="5"/>
      <c r="V180" s="5"/>
      <c r="W180" s="5"/>
      <c r="X180" s="37" t="str">
        <f>Map!G828</f>
        <v>Gas Giant</v>
      </c>
      <c r="Y180" s="5"/>
      <c r="Z180" s="7" t="str">
        <f>Map!O828</f>
        <v>11 H</v>
      </c>
      <c r="AA180" s="6">
        <f t="shared" si="12"/>
        <v>11</v>
      </c>
      <c r="AB180" s="5" t="str">
        <f>IFERROR(__xludf.DUMMYFUNCTION("""COMPUTED_VALUE"""),"H")</f>
        <v>H</v>
      </c>
      <c r="AC180" s="6">
        <f t="shared" si="13"/>
        <v>11</v>
      </c>
      <c r="AD180" s="5"/>
    </row>
    <row r="181">
      <c r="A181" s="5" t="str">
        <f>Map!I829</f>
        <v>1.02 E</v>
      </c>
      <c r="B181" s="6">
        <f t="shared" si="5"/>
        <v>1.02</v>
      </c>
      <c r="C181" s="5" t="str">
        <f>IFERROR(__xludf.DUMMYFUNCTION("""COMPUTED_VALUE"""),"E")</f>
        <v>E</v>
      </c>
      <c r="D181" s="34" t="b">
        <f t="shared" si="6"/>
        <v>0</v>
      </c>
      <c r="E181" s="6" t="b">
        <f t="shared" si="7"/>
        <v>0</v>
      </c>
      <c r="F181" s="34">
        <f t="shared" si="8"/>
        <v>1.02</v>
      </c>
      <c r="G181" s="8">
        <f t="shared" si="9"/>
        <v>6.09144E+24</v>
      </c>
      <c r="H181" s="8" t="str">
        <f t="shared" ref="H181:J181" si="380">if(D181,$G181,"")</f>
        <v/>
      </c>
      <c r="I181" s="8" t="str">
        <f t="shared" si="380"/>
        <v/>
      </c>
      <c r="J181" s="8">
        <f t="shared" si="380"/>
        <v>6.09144E+24</v>
      </c>
      <c r="K181" s="5"/>
      <c r="L181" s="5"/>
      <c r="M181" s="5"/>
      <c r="N181" s="36">
        <f>Map!K829</f>
        <v>306</v>
      </c>
      <c r="O181" s="36">
        <f>Map!L829</f>
        <v>240</v>
      </c>
      <c r="P181" s="36">
        <f>Map!M829</f>
        <v>275</v>
      </c>
      <c r="Q181" s="5" t="str">
        <f>Join("-",Map!B829,Map!C829,Map!D829,Map!E829,Map!F829)</f>
        <v>East Rim-2-2-0-b</v>
      </c>
      <c r="R181" s="6">
        <f t="shared" ref="R181:T181" si="381">IFERROR(VALUE(LEFT(N181,SEARCH(" ",N181,1)-1)),FALSE())</f>
        <v>306</v>
      </c>
      <c r="S181" s="6">
        <f t="shared" si="381"/>
        <v>240</v>
      </c>
      <c r="T181" s="6">
        <f t="shared" si="381"/>
        <v>275</v>
      </c>
      <c r="U181" s="5"/>
      <c r="V181" s="5"/>
      <c r="W181" s="5"/>
      <c r="X181" s="37" t="str">
        <f>Map!G829</f>
        <v>Terrestrial</v>
      </c>
      <c r="Y181" s="5"/>
      <c r="Z181" s="7" t="str">
        <f>Map!O829</f>
        <v>36 H</v>
      </c>
      <c r="AA181" s="6">
        <f t="shared" si="12"/>
        <v>36</v>
      </c>
      <c r="AB181" s="5" t="str">
        <f>IFERROR(__xludf.DUMMYFUNCTION("""COMPUTED_VALUE"""),"H")</f>
        <v>H</v>
      </c>
      <c r="AC181" s="6">
        <f t="shared" si="13"/>
        <v>36</v>
      </c>
      <c r="AD181" s="5"/>
    </row>
    <row r="182">
      <c r="A182" s="5" t="str">
        <f>Map!I830</f>
        <v>3 E</v>
      </c>
      <c r="B182" s="6">
        <f t="shared" si="5"/>
        <v>3</v>
      </c>
      <c r="C182" s="5" t="str">
        <f>IFERROR(__xludf.DUMMYFUNCTION("""COMPUTED_VALUE"""),"E")</f>
        <v>E</v>
      </c>
      <c r="D182" s="34" t="b">
        <f t="shared" si="6"/>
        <v>0</v>
      </c>
      <c r="E182" s="6" t="b">
        <f t="shared" si="7"/>
        <v>0</v>
      </c>
      <c r="F182" s="34">
        <f t="shared" si="8"/>
        <v>3</v>
      </c>
      <c r="G182" s="8">
        <f t="shared" si="9"/>
        <v>1.7916E+25</v>
      </c>
      <c r="H182" s="8" t="str">
        <f t="shared" ref="H182:J182" si="382">if(D182,$G182,"")</f>
        <v/>
      </c>
      <c r="I182" s="8" t="str">
        <f t="shared" si="382"/>
        <v/>
      </c>
      <c r="J182" s="8">
        <f t="shared" si="382"/>
        <v>1.7916E+25</v>
      </c>
      <c r="K182" s="5"/>
      <c r="L182" s="5"/>
      <c r="M182" s="5"/>
      <c r="N182" s="36">
        <f>Map!K830</f>
        <v>11</v>
      </c>
      <c r="O182" s="36">
        <f>Map!L830</f>
        <v>-68</v>
      </c>
      <c r="P182" s="36">
        <f>Map!M830</f>
        <v>-28</v>
      </c>
      <c r="Q182" s="5" t="str">
        <f>Join("-",Map!B830,Map!C830,Map!D830,Map!E830,Map!F830)</f>
        <v>East Rim-2-2-0-c</v>
      </c>
      <c r="R182" s="6">
        <f t="shared" ref="R182:T182" si="383">IFERROR(VALUE(LEFT(N182,SEARCH(" ",N182,1)-1)),FALSE())</f>
        <v>11</v>
      </c>
      <c r="S182" s="6">
        <f t="shared" si="383"/>
        <v>-68</v>
      </c>
      <c r="T182" s="6">
        <f t="shared" si="383"/>
        <v>-28</v>
      </c>
      <c r="U182" s="5"/>
      <c r="V182" s="5"/>
      <c r="W182" s="5"/>
      <c r="X182" s="37" t="str">
        <f>Map!G830</f>
        <v>Terrestrial</v>
      </c>
      <c r="Y182" s="5"/>
      <c r="Z182" s="7" t="str">
        <f>Map!O830</f>
        <v>32 H</v>
      </c>
      <c r="AA182" s="6">
        <f t="shared" si="12"/>
        <v>32</v>
      </c>
      <c r="AB182" s="5" t="str">
        <f>IFERROR(__xludf.DUMMYFUNCTION("""COMPUTED_VALUE"""),"H")</f>
        <v>H</v>
      </c>
      <c r="AC182" s="6">
        <f t="shared" si="13"/>
        <v>32</v>
      </c>
      <c r="AD182" s="5"/>
    </row>
    <row r="183">
      <c r="A183" s="5" t="str">
        <f>Map!I831</f>
        <v>0.05 J</v>
      </c>
      <c r="B183" s="6">
        <f t="shared" si="5"/>
        <v>0.05</v>
      </c>
      <c r="C183" s="5" t="str">
        <f>IFERROR(__xludf.DUMMYFUNCTION("""COMPUTED_VALUE"""),"J")</f>
        <v>J</v>
      </c>
      <c r="D183" s="34" t="b">
        <f t="shared" si="6"/>
        <v>0</v>
      </c>
      <c r="E183" s="6">
        <f t="shared" si="7"/>
        <v>0.05</v>
      </c>
      <c r="F183" s="34" t="b">
        <f t="shared" si="8"/>
        <v>0</v>
      </c>
      <c r="G183" s="8">
        <f t="shared" si="9"/>
        <v>9.5E+25</v>
      </c>
      <c r="H183" s="8" t="str">
        <f t="shared" ref="H183:J183" si="384">if(D183,$G183,"")</f>
        <v/>
      </c>
      <c r="I183" s="8">
        <f t="shared" si="384"/>
        <v>9.5E+25</v>
      </c>
      <c r="J183" s="8" t="str">
        <f t="shared" si="384"/>
        <v/>
      </c>
      <c r="K183" s="5"/>
      <c r="L183" s="5"/>
      <c r="M183" s="5"/>
      <c r="N183" s="36">
        <f>Map!K831</f>
        <v>-7</v>
      </c>
      <c r="O183" s="36">
        <f>Map!L831</f>
        <v>-19</v>
      </c>
      <c r="P183" s="36">
        <f>Map!M831</f>
        <v>-14</v>
      </c>
      <c r="Q183" s="5" t="str">
        <f>Join("-",Map!B831,Map!C831,Map!D831,Map!E831,Map!F831)</f>
        <v>East Rim-2-2-0-e</v>
      </c>
      <c r="R183" s="6">
        <f t="shared" ref="R183:T183" si="385">IFERROR(VALUE(LEFT(N183,SEARCH(" ",N183,1)-1)),FALSE())</f>
        <v>-7</v>
      </c>
      <c r="S183" s="6">
        <f t="shared" si="385"/>
        <v>-19</v>
      </c>
      <c r="T183" s="6">
        <f t="shared" si="385"/>
        <v>-14</v>
      </c>
      <c r="U183" s="5"/>
      <c r="V183" s="5"/>
      <c r="W183" s="5"/>
      <c r="X183" s="37" t="str">
        <f>Map!G831</f>
        <v>Gas Giant</v>
      </c>
      <c r="Y183" s="5"/>
      <c r="Z183" s="7" t="str">
        <f>Map!O831</f>
        <v>19 H</v>
      </c>
      <c r="AA183" s="6">
        <f t="shared" si="12"/>
        <v>19</v>
      </c>
      <c r="AB183" s="5" t="str">
        <f>IFERROR(__xludf.DUMMYFUNCTION("""COMPUTED_VALUE"""),"H")</f>
        <v>H</v>
      </c>
      <c r="AC183" s="6">
        <f t="shared" si="13"/>
        <v>19</v>
      </c>
      <c r="AD183" s="5"/>
    </row>
    <row r="184">
      <c r="A184" s="5" t="str">
        <f>Map!I832</f>
        <v/>
      </c>
      <c r="B184" s="6" t="str">
        <f t="shared" si="5"/>
        <v/>
      </c>
      <c r="C184" s="5"/>
      <c r="D184" s="34" t="b">
        <f t="shared" si="6"/>
        <v>0</v>
      </c>
      <c r="E184" s="6" t="b">
        <f t="shared" si="7"/>
        <v>0</v>
      </c>
      <c r="F184" s="34" t="b">
        <f t="shared" si="8"/>
        <v>0</v>
      </c>
      <c r="G184" s="8" t="str">
        <f t="shared" si="9"/>
        <v/>
      </c>
      <c r="H184" s="8" t="str">
        <f t="shared" ref="H184:J184" si="386">if(D184,$G184,"")</f>
        <v/>
      </c>
      <c r="I184" s="8" t="str">
        <f t="shared" si="386"/>
        <v/>
      </c>
      <c r="J184" s="8" t="str">
        <f t="shared" si="386"/>
        <v/>
      </c>
      <c r="K184" s="5"/>
      <c r="L184" s="5"/>
      <c r="M184" s="5"/>
      <c r="N184" s="36" t="str">
        <f>Map!K832</f>
        <v/>
      </c>
      <c r="O184" s="36" t="str">
        <f>Map!L832</f>
        <v/>
      </c>
      <c r="P184" s="36" t="str">
        <f>Map!M832</f>
        <v/>
      </c>
      <c r="Q184" s="5" t="str">
        <f>Join("-",Map!B832,Map!C832,Map!D832,Map!E832,Map!F832)</f>
        <v>East Rim-2-2-0-E22 Secondary Relay</v>
      </c>
      <c r="R184" s="6" t="b">
        <f t="shared" ref="R184:T184" si="387">IFERROR(VALUE(LEFT(N184,SEARCH(" ",N184,1)-1)),FALSE())</f>
        <v>0</v>
      </c>
      <c r="S184" s="6" t="b">
        <f t="shared" si="387"/>
        <v>0</v>
      </c>
      <c r="T184" s="6" t="b">
        <f t="shared" si="387"/>
        <v>0</v>
      </c>
      <c r="U184" s="5"/>
      <c r="V184" s="5"/>
      <c r="W184" s="5"/>
      <c r="X184" s="37" t="str">
        <f>Map!G832</f>
        <v>Secondary Relay</v>
      </c>
      <c r="Y184" s="5"/>
      <c r="Z184" s="7" t="str">
        <f>Map!O832</f>
        <v/>
      </c>
      <c r="AA184" s="6" t="str">
        <f t="shared" si="12"/>
        <v/>
      </c>
      <c r="AB184" s="5"/>
      <c r="AC184" s="6" t="str">
        <f t="shared" si="13"/>
        <v/>
      </c>
      <c r="AD184" s="5"/>
    </row>
    <row r="185">
      <c r="A185" s="5" t="str">
        <f>Map!I833</f>
        <v>0.03 J</v>
      </c>
      <c r="B185" s="6">
        <f t="shared" si="5"/>
        <v>0.03</v>
      </c>
      <c r="C185" s="5" t="str">
        <f>IFERROR(__xludf.DUMMYFUNCTION("""COMPUTED_VALUE"""),"J")</f>
        <v>J</v>
      </c>
      <c r="D185" s="34" t="b">
        <f t="shared" si="6"/>
        <v>0</v>
      </c>
      <c r="E185" s="6">
        <f t="shared" si="7"/>
        <v>0.03</v>
      </c>
      <c r="F185" s="34" t="b">
        <f t="shared" si="8"/>
        <v>0</v>
      </c>
      <c r="G185" s="8">
        <f t="shared" si="9"/>
        <v>5.7E+25</v>
      </c>
      <c r="H185" s="8" t="str">
        <f t="shared" ref="H185:J185" si="388">if(D185,$G185,"")</f>
        <v/>
      </c>
      <c r="I185" s="8">
        <f t="shared" si="388"/>
        <v>5.7E+25</v>
      </c>
      <c r="J185" s="8" t="str">
        <f t="shared" si="388"/>
        <v/>
      </c>
      <c r="K185" s="5"/>
      <c r="L185" s="5"/>
      <c r="M185" s="5"/>
      <c r="N185" s="36">
        <f>Map!K833</f>
        <v>-41</v>
      </c>
      <c r="O185" s="36">
        <f>Map!L833</f>
        <v>-49</v>
      </c>
      <c r="P185" s="36">
        <f>Map!M833</f>
        <v>-43</v>
      </c>
      <c r="Q185" s="5" t="str">
        <f>Join("-",Map!B833,Map!C833,Map!D833,Map!E833,Map!F833)</f>
        <v>East Rim-2-2-0-f</v>
      </c>
      <c r="R185" s="6">
        <f t="shared" ref="R185:T185" si="389">IFERROR(VALUE(LEFT(N185,SEARCH(" ",N185,1)-1)),FALSE())</f>
        <v>-41</v>
      </c>
      <c r="S185" s="6">
        <f t="shared" si="389"/>
        <v>-49</v>
      </c>
      <c r="T185" s="6">
        <f t="shared" si="389"/>
        <v>-43</v>
      </c>
      <c r="U185" s="5"/>
      <c r="V185" s="5"/>
      <c r="W185" s="5"/>
      <c r="X185" s="37" t="str">
        <f>Map!G833</f>
        <v>Gas Giant</v>
      </c>
      <c r="Y185" s="5"/>
      <c r="Z185" s="7" t="str">
        <f>Map!O833</f>
        <v>14 H</v>
      </c>
      <c r="AA185" s="6">
        <f t="shared" si="12"/>
        <v>14</v>
      </c>
      <c r="AB185" s="5" t="str">
        <f>IFERROR(__xludf.DUMMYFUNCTION("""COMPUTED_VALUE"""),"H")</f>
        <v>H</v>
      </c>
      <c r="AC185" s="6">
        <f t="shared" si="13"/>
        <v>14</v>
      </c>
      <c r="AD185" s="5"/>
    </row>
    <row r="186">
      <c r="A186" s="5" t="str">
        <f>Map!I834</f>
        <v>5.71 J</v>
      </c>
      <c r="B186" s="6">
        <f t="shared" si="5"/>
        <v>5.71</v>
      </c>
      <c r="C186" s="5" t="str">
        <f>IFERROR(__xludf.DUMMYFUNCTION("""COMPUTED_VALUE"""),"J")</f>
        <v>J</v>
      </c>
      <c r="D186" s="34" t="b">
        <f t="shared" si="6"/>
        <v>0</v>
      </c>
      <c r="E186" s="6">
        <f t="shared" si="7"/>
        <v>5.71</v>
      </c>
      <c r="F186" s="34" t="b">
        <f t="shared" si="8"/>
        <v>0</v>
      </c>
      <c r="G186" s="8">
        <f t="shared" si="9"/>
        <v>1.0849E+28</v>
      </c>
      <c r="H186" s="8" t="str">
        <f t="shared" ref="H186:J186" si="390">if(D186,$G186,"")</f>
        <v/>
      </c>
      <c r="I186" s="8">
        <f t="shared" si="390"/>
        <v>1.0849E+28</v>
      </c>
      <c r="J186" s="8" t="str">
        <f t="shared" si="390"/>
        <v/>
      </c>
      <c r="K186" s="5"/>
      <c r="L186" s="5"/>
      <c r="M186" s="5"/>
      <c r="N186" s="36">
        <f>Map!K834</f>
        <v>-73</v>
      </c>
      <c r="O186" s="36">
        <f>Map!L834</f>
        <v>-92</v>
      </c>
      <c r="P186" s="36">
        <f>Map!M834</f>
        <v>-84</v>
      </c>
      <c r="Q186" s="5" t="str">
        <f>Join("-",Map!B834,Map!C834,Map!D834,Map!E834,Map!F834)</f>
        <v>East Rim-2-2-0-g</v>
      </c>
      <c r="R186" s="6">
        <f t="shared" ref="R186:T186" si="391">IFERROR(VALUE(LEFT(N186,SEARCH(" ",N186,1)-1)),FALSE())</f>
        <v>-73</v>
      </c>
      <c r="S186" s="6">
        <f t="shared" si="391"/>
        <v>-92</v>
      </c>
      <c r="T186" s="6">
        <f t="shared" si="391"/>
        <v>-84</v>
      </c>
      <c r="U186" s="5"/>
      <c r="V186" s="5"/>
      <c r="W186" s="5"/>
      <c r="X186" s="37" t="str">
        <f>Map!G834</f>
        <v>Gas Giant</v>
      </c>
      <c r="Y186" s="5"/>
      <c r="Z186" s="7" t="str">
        <f>Map!O834</f>
        <v>9 H</v>
      </c>
      <c r="AA186" s="6">
        <f t="shared" si="12"/>
        <v>9</v>
      </c>
      <c r="AB186" s="5" t="str">
        <f>IFERROR(__xludf.DUMMYFUNCTION("""COMPUTED_VALUE"""),"H")</f>
        <v>H</v>
      </c>
      <c r="AC186" s="6">
        <f t="shared" si="13"/>
        <v>9</v>
      </c>
      <c r="AD186" s="5"/>
    </row>
    <row r="187">
      <c r="A187" s="5" t="str">
        <f>Map!I835</f>
        <v>9.93 J</v>
      </c>
      <c r="B187" s="6">
        <f t="shared" si="5"/>
        <v>9.93</v>
      </c>
      <c r="C187" s="5" t="str">
        <f>IFERROR(__xludf.DUMMYFUNCTION("""COMPUTED_VALUE"""),"J")</f>
        <v>J</v>
      </c>
      <c r="D187" s="34" t="b">
        <f t="shared" si="6"/>
        <v>0</v>
      </c>
      <c r="E187" s="6">
        <f t="shared" si="7"/>
        <v>9.93</v>
      </c>
      <c r="F187" s="34" t="b">
        <f t="shared" si="8"/>
        <v>0</v>
      </c>
      <c r="G187" s="8">
        <f t="shared" si="9"/>
        <v>1.8867E+28</v>
      </c>
      <c r="H187" s="8" t="str">
        <f t="shared" ref="H187:J187" si="392">if(D187,$G187,"")</f>
        <v/>
      </c>
      <c r="I187" s="8">
        <f t="shared" si="392"/>
        <v>1.8867E+28</v>
      </c>
      <c r="J187" s="8" t="str">
        <f t="shared" si="392"/>
        <v/>
      </c>
      <c r="K187" s="5"/>
      <c r="L187" s="5"/>
      <c r="M187" s="5"/>
      <c r="N187" s="36">
        <f>Map!K835</f>
        <v>-117</v>
      </c>
      <c r="O187" s="36">
        <f>Map!L835</f>
        <v>-141</v>
      </c>
      <c r="P187" s="36">
        <f>Map!M835</f>
        <v>-127</v>
      </c>
      <c r="Q187" s="5" t="str">
        <f>Join("-",Map!B835,Map!C835,Map!D835,Map!E835,Map!F835)</f>
        <v>East Rim-2-2-0-h</v>
      </c>
      <c r="R187" s="6">
        <f t="shared" ref="R187:T187" si="393">IFERROR(VALUE(LEFT(N187,SEARCH(" ",N187,1)-1)),FALSE())</f>
        <v>-117</v>
      </c>
      <c r="S187" s="6">
        <f t="shared" si="393"/>
        <v>-141</v>
      </c>
      <c r="T187" s="6">
        <f t="shared" si="393"/>
        <v>-127</v>
      </c>
      <c r="U187" s="5"/>
      <c r="V187" s="5"/>
      <c r="W187" s="5"/>
      <c r="X187" s="37" t="str">
        <f>Map!G835</f>
        <v>Gas Giant</v>
      </c>
      <c r="Y187" s="5"/>
      <c r="Z187" s="7" t="str">
        <f>Map!O835</f>
        <v>11 H</v>
      </c>
      <c r="AA187" s="6">
        <f t="shared" si="12"/>
        <v>11</v>
      </c>
      <c r="AB187" s="5" t="str">
        <f>IFERROR(__xludf.DUMMYFUNCTION("""COMPUTED_VALUE"""),"H")</f>
        <v>H</v>
      </c>
      <c r="AC187" s="6">
        <f t="shared" si="13"/>
        <v>11</v>
      </c>
      <c r="AD187" s="5"/>
    </row>
    <row r="188">
      <c r="A188" s="5" t="str">
        <f>Map!I836</f>
        <v>8.71 J</v>
      </c>
      <c r="B188" s="6">
        <f t="shared" si="5"/>
        <v>8.71</v>
      </c>
      <c r="C188" s="5" t="str">
        <f>IFERROR(__xludf.DUMMYFUNCTION("""COMPUTED_VALUE"""),"J")</f>
        <v>J</v>
      </c>
      <c r="D188" s="34" t="b">
        <f t="shared" si="6"/>
        <v>0</v>
      </c>
      <c r="E188" s="6">
        <f t="shared" si="7"/>
        <v>8.71</v>
      </c>
      <c r="F188" s="34" t="b">
        <f t="shared" si="8"/>
        <v>0</v>
      </c>
      <c r="G188" s="8">
        <f t="shared" si="9"/>
        <v>1.6549E+28</v>
      </c>
      <c r="H188" s="8" t="str">
        <f t="shared" ref="H188:J188" si="394">if(D188,$G188,"")</f>
        <v/>
      </c>
      <c r="I188" s="8">
        <f t="shared" si="394"/>
        <v>1.6549E+28</v>
      </c>
      <c r="J188" s="8" t="str">
        <f t="shared" si="394"/>
        <v/>
      </c>
      <c r="K188" s="5"/>
      <c r="L188" s="5"/>
      <c r="M188" s="5"/>
      <c r="N188" s="36">
        <f>Map!K836</f>
        <v>-152</v>
      </c>
      <c r="O188" s="36">
        <f>Map!L836</f>
        <v>-160</v>
      </c>
      <c r="P188" s="36">
        <f>Map!M836</f>
        <v>-157</v>
      </c>
      <c r="Q188" s="5" t="str">
        <f>Join("-",Map!B836,Map!C836,Map!D836,Map!E836,Map!F836)</f>
        <v>East Rim-2-2-0-i</v>
      </c>
      <c r="R188" s="6">
        <f t="shared" ref="R188:T188" si="395">IFERROR(VALUE(LEFT(N188,SEARCH(" ",N188,1)-1)),FALSE())</f>
        <v>-152</v>
      </c>
      <c r="S188" s="6">
        <f t="shared" si="395"/>
        <v>-160</v>
      </c>
      <c r="T188" s="6">
        <f t="shared" si="395"/>
        <v>-157</v>
      </c>
      <c r="U188" s="5"/>
      <c r="V188" s="5"/>
      <c r="W188" s="5"/>
      <c r="X188" s="37" t="str">
        <f>Map!G836</f>
        <v>Gas Giant</v>
      </c>
      <c r="Y188" s="5"/>
      <c r="Z188" s="7" t="str">
        <f>Map!O836</f>
        <v>18 H</v>
      </c>
      <c r="AA188" s="6">
        <f t="shared" si="12"/>
        <v>18</v>
      </c>
      <c r="AB188" s="5" t="str">
        <f>IFERROR(__xludf.DUMMYFUNCTION("""COMPUTED_VALUE"""),"H")</f>
        <v>H</v>
      </c>
      <c r="AC188" s="6">
        <f t="shared" si="13"/>
        <v>18</v>
      </c>
      <c r="AD188" s="5"/>
    </row>
    <row r="189">
      <c r="A189" s="5" t="str">
        <f>Map!I837</f>
        <v>0.22 S</v>
      </c>
      <c r="B189" s="6">
        <f t="shared" si="5"/>
        <v>0.22</v>
      </c>
      <c r="C189" s="5" t="str">
        <f>IFERROR(__xludf.DUMMYFUNCTION("""COMPUTED_VALUE"""),"S")</f>
        <v>S</v>
      </c>
      <c r="D189" s="34">
        <f t="shared" si="6"/>
        <v>0.22</v>
      </c>
      <c r="E189" s="6" t="b">
        <f t="shared" si="7"/>
        <v>0</v>
      </c>
      <c r="F189" s="34" t="b">
        <f t="shared" si="8"/>
        <v>0</v>
      </c>
      <c r="G189" s="8">
        <f t="shared" si="9"/>
        <v>4.3758E+29</v>
      </c>
      <c r="H189" s="8">
        <f t="shared" ref="H189:J189" si="396">if(D189,$G189,"")</f>
        <v>4.3758E+29</v>
      </c>
      <c r="I189" s="8" t="str">
        <f t="shared" si="396"/>
        <v/>
      </c>
      <c r="J189" s="8" t="str">
        <f t="shared" si="396"/>
        <v/>
      </c>
      <c r="K189" s="5"/>
      <c r="L189" s="5"/>
      <c r="M189" s="5"/>
      <c r="N189" s="36" t="str">
        <f>Map!K837</f>
        <v/>
      </c>
      <c r="O189" s="36" t="str">
        <f>Map!L837</f>
        <v/>
      </c>
      <c r="P189" s="36" t="str">
        <f>Map!M837</f>
        <v/>
      </c>
      <c r="Q189" s="5" t="str">
        <f>Join("-",Map!B837,Map!C837,Map!D837,Map!E837,Map!F837)</f>
        <v>East Rim-2-2-0-S</v>
      </c>
      <c r="R189" s="6" t="b">
        <f t="shared" ref="R189:T189" si="397">IFERROR(VALUE(LEFT(N189,SEARCH(" ",N189,1)-1)),FALSE())</f>
        <v>0</v>
      </c>
      <c r="S189" s="6" t="b">
        <f t="shared" si="397"/>
        <v>0</v>
      </c>
      <c r="T189" s="6" t="b">
        <f t="shared" si="397"/>
        <v>0</v>
      </c>
      <c r="U189" s="5"/>
      <c r="V189" s="5"/>
      <c r="W189" s="5"/>
      <c r="X189" s="37" t="str">
        <f>Map!G837</f>
        <v>Star</v>
      </c>
      <c r="Y189" s="5"/>
      <c r="Z189" s="7" t="str">
        <f>Map!O837</f>
        <v/>
      </c>
      <c r="AA189" s="6" t="str">
        <f t="shared" si="12"/>
        <v/>
      </c>
      <c r="AB189" s="5"/>
      <c r="AC189" s="6" t="str">
        <f t="shared" si="13"/>
        <v/>
      </c>
      <c r="AD189" s="5"/>
    </row>
    <row r="190">
      <c r="A190" s="5" t="str">
        <f>Map!I838</f>
        <v>0.1 J</v>
      </c>
      <c r="B190" s="6">
        <f t="shared" si="5"/>
        <v>0.1</v>
      </c>
      <c r="C190" s="5" t="str">
        <f>IFERROR(__xludf.DUMMYFUNCTION("""COMPUTED_VALUE"""),"J")</f>
        <v>J</v>
      </c>
      <c r="D190" s="34" t="b">
        <f t="shared" si="6"/>
        <v>0</v>
      </c>
      <c r="E190" s="6">
        <f t="shared" si="7"/>
        <v>0.1</v>
      </c>
      <c r="F190" s="34" t="b">
        <f t="shared" si="8"/>
        <v>0</v>
      </c>
      <c r="G190" s="8">
        <f t="shared" si="9"/>
        <v>1.9E+26</v>
      </c>
      <c r="H190" s="8" t="str">
        <f t="shared" ref="H190:J190" si="398">if(D190,$G190,"")</f>
        <v/>
      </c>
      <c r="I190" s="8">
        <f t="shared" si="398"/>
        <v>1.9E+26</v>
      </c>
      <c r="J190" s="8" t="str">
        <f t="shared" si="398"/>
        <v/>
      </c>
      <c r="K190" s="5"/>
      <c r="L190" s="5"/>
      <c r="M190" s="5"/>
      <c r="N190" s="36">
        <f>Map!K838</f>
        <v>795</v>
      </c>
      <c r="O190" s="36">
        <f>Map!L838</f>
        <v>579</v>
      </c>
      <c r="P190" s="36">
        <f>Map!M838</f>
        <v>687</v>
      </c>
      <c r="Q190" s="5" t="str">
        <f>Join("-",Map!B838,Map!C838,Map!D838,Map!E838,Map!F838)</f>
        <v>East Rim-2-2-1-a</v>
      </c>
      <c r="R190" s="6">
        <f t="shared" ref="R190:T190" si="399">IFERROR(VALUE(LEFT(N190,SEARCH(" ",N190,1)-1)),FALSE())</f>
        <v>795</v>
      </c>
      <c r="S190" s="6">
        <f t="shared" si="399"/>
        <v>579</v>
      </c>
      <c r="T190" s="6">
        <f t="shared" si="399"/>
        <v>687</v>
      </c>
      <c r="U190" s="5"/>
      <c r="V190" s="5"/>
      <c r="W190" s="5"/>
      <c r="X190" s="37" t="str">
        <f>Map!G838</f>
        <v>Gas Giant</v>
      </c>
      <c r="Y190" s="5"/>
      <c r="Z190" s="7" t="str">
        <f>Map!O838</f>
        <v>16 H</v>
      </c>
      <c r="AA190" s="6">
        <f t="shared" si="12"/>
        <v>16</v>
      </c>
      <c r="AB190" s="5" t="str">
        <f>IFERROR(__xludf.DUMMYFUNCTION("""COMPUTED_VALUE"""),"H")</f>
        <v>H</v>
      </c>
      <c r="AC190" s="6">
        <f t="shared" si="13"/>
        <v>16</v>
      </c>
      <c r="AD190" s="5"/>
    </row>
    <row r="191">
      <c r="A191" s="5" t="str">
        <f>Map!I839</f>
        <v>8.5 J</v>
      </c>
      <c r="B191" s="6">
        <f t="shared" si="5"/>
        <v>8.5</v>
      </c>
      <c r="C191" s="5" t="str">
        <f>IFERROR(__xludf.DUMMYFUNCTION("""COMPUTED_VALUE"""),"J")</f>
        <v>J</v>
      </c>
      <c r="D191" s="34" t="b">
        <f t="shared" si="6"/>
        <v>0</v>
      </c>
      <c r="E191" s="6">
        <f t="shared" si="7"/>
        <v>8.5</v>
      </c>
      <c r="F191" s="34" t="b">
        <f t="shared" si="8"/>
        <v>0</v>
      </c>
      <c r="G191" s="8">
        <f t="shared" si="9"/>
        <v>1.615E+28</v>
      </c>
      <c r="H191" s="8" t="str">
        <f t="shared" ref="H191:J191" si="400">if(D191,$G191,"")</f>
        <v/>
      </c>
      <c r="I191" s="8">
        <f t="shared" si="400"/>
        <v>1.615E+28</v>
      </c>
      <c r="J191" s="8" t="str">
        <f t="shared" si="400"/>
        <v/>
      </c>
      <c r="K191" s="5"/>
      <c r="L191" s="5"/>
      <c r="M191" s="5"/>
      <c r="N191" s="36">
        <f>Map!K839</f>
        <v>354</v>
      </c>
      <c r="O191" s="36">
        <f>Map!L839</f>
        <v>264</v>
      </c>
      <c r="P191" s="36">
        <f>Map!M839</f>
        <v>311</v>
      </c>
      <c r="Q191" s="5" t="str">
        <f>Join("-",Map!B839,Map!C839,Map!D839,Map!E839,Map!F839)</f>
        <v>East Rim-2-2-1-b</v>
      </c>
      <c r="R191" s="6">
        <f t="shared" ref="R191:T191" si="401">IFERROR(VALUE(LEFT(N191,SEARCH(" ",N191,1)-1)),FALSE())</f>
        <v>354</v>
      </c>
      <c r="S191" s="6">
        <f t="shared" si="401"/>
        <v>264</v>
      </c>
      <c r="T191" s="6">
        <f t="shared" si="401"/>
        <v>311</v>
      </c>
      <c r="U191" s="5"/>
      <c r="V191" s="5"/>
      <c r="W191" s="5"/>
      <c r="X191" s="37" t="str">
        <f>Map!G839</f>
        <v>Gas Giant</v>
      </c>
      <c r="Y191" s="5"/>
      <c r="Z191" s="7" t="str">
        <f>Map!O839</f>
        <v>12 H</v>
      </c>
      <c r="AA191" s="6">
        <f t="shared" si="12"/>
        <v>12</v>
      </c>
      <c r="AB191" s="5" t="str">
        <f>IFERROR(__xludf.DUMMYFUNCTION("""COMPUTED_VALUE"""),"H")</f>
        <v>H</v>
      </c>
      <c r="AC191" s="6">
        <f t="shared" si="13"/>
        <v>12</v>
      </c>
      <c r="AD191" s="5"/>
    </row>
    <row r="192">
      <c r="A192" s="5" t="str">
        <f>Map!I840</f>
        <v>2.75 J</v>
      </c>
      <c r="B192" s="6">
        <f t="shared" si="5"/>
        <v>2.75</v>
      </c>
      <c r="C192" s="5" t="str">
        <f>IFERROR(__xludf.DUMMYFUNCTION("""COMPUTED_VALUE"""),"J")</f>
        <v>J</v>
      </c>
      <c r="D192" s="34" t="b">
        <f t="shared" si="6"/>
        <v>0</v>
      </c>
      <c r="E192" s="6">
        <f t="shared" si="7"/>
        <v>2.75</v>
      </c>
      <c r="F192" s="34" t="b">
        <f t="shared" si="8"/>
        <v>0</v>
      </c>
      <c r="G192" s="8">
        <f t="shared" si="9"/>
        <v>5.225E+27</v>
      </c>
      <c r="H192" s="8" t="str">
        <f t="shared" ref="H192:J192" si="402">if(D192,$G192,"")</f>
        <v/>
      </c>
      <c r="I192" s="8">
        <f t="shared" si="402"/>
        <v>5.225E+27</v>
      </c>
      <c r="J192" s="8" t="str">
        <f t="shared" si="402"/>
        <v/>
      </c>
      <c r="K192" s="5"/>
      <c r="L192" s="5"/>
      <c r="M192" s="5"/>
      <c r="N192" s="36">
        <f>Map!K840</f>
        <v>83</v>
      </c>
      <c r="O192" s="36">
        <f>Map!L840</f>
        <v>-28</v>
      </c>
      <c r="P192" s="36">
        <f>Map!M840</f>
        <v>27</v>
      </c>
      <c r="Q192" s="5" t="str">
        <f>Join("-",Map!B840,Map!C840,Map!D840,Map!E840,Map!F840)</f>
        <v>East Rim-2-2-1-c</v>
      </c>
      <c r="R192" s="6">
        <f t="shared" ref="R192:T192" si="403">IFERROR(VALUE(LEFT(N192,SEARCH(" ",N192,1)-1)),FALSE())</f>
        <v>83</v>
      </c>
      <c r="S192" s="6">
        <f t="shared" si="403"/>
        <v>-28</v>
      </c>
      <c r="T192" s="6">
        <f t="shared" si="403"/>
        <v>27</v>
      </c>
      <c r="U192" s="5"/>
      <c r="V192" s="5"/>
      <c r="W192" s="5"/>
      <c r="X192" s="37" t="str">
        <f>Map!G840</f>
        <v>Gas Giant</v>
      </c>
      <c r="Y192" s="5"/>
      <c r="Z192" s="7" t="str">
        <f>Map!O840</f>
        <v>24 H</v>
      </c>
      <c r="AA192" s="6">
        <f t="shared" si="12"/>
        <v>24</v>
      </c>
      <c r="AB192" s="5" t="str">
        <f>IFERROR(__xludf.DUMMYFUNCTION("""COMPUTED_VALUE"""),"H")</f>
        <v>H</v>
      </c>
      <c r="AC192" s="6">
        <f t="shared" si="13"/>
        <v>24</v>
      </c>
      <c r="AD192" s="5"/>
    </row>
    <row r="193">
      <c r="A193" s="5" t="str">
        <f>Map!I841</f>
        <v>0.06 J</v>
      </c>
      <c r="B193" s="6">
        <f t="shared" si="5"/>
        <v>0.06</v>
      </c>
      <c r="C193" s="5" t="str">
        <f>IFERROR(__xludf.DUMMYFUNCTION("""COMPUTED_VALUE"""),"J")</f>
        <v>J</v>
      </c>
      <c r="D193" s="34" t="b">
        <f t="shared" si="6"/>
        <v>0</v>
      </c>
      <c r="E193" s="6">
        <f t="shared" si="7"/>
        <v>0.06</v>
      </c>
      <c r="F193" s="34" t="b">
        <f t="shared" si="8"/>
        <v>0</v>
      </c>
      <c r="G193" s="8">
        <f t="shared" si="9"/>
        <v>1.14E+26</v>
      </c>
      <c r="H193" s="8" t="str">
        <f t="shared" ref="H193:J193" si="404">if(D193,$G193,"")</f>
        <v/>
      </c>
      <c r="I193" s="8">
        <f t="shared" si="404"/>
        <v>1.14E+26</v>
      </c>
      <c r="J193" s="8" t="str">
        <f t="shared" si="404"/>
        <v/>
      </c>
      <c r="K193" s="5"/>
      <c r="L193" s="5"/>
      <c r="M193" s="5"/>
      <c r="N193" s="36">
        <f>Map!K841</f>
        <v>-47</v>
      </c>
      <c r="O193" s="36">
        <f>Map!L841</f>
        <v>-80</v>
      </c>
      <c r="P193" s="36">
        <f>Map!M841</f>
        <v>-65</v>
      </c>
      <c r="Q193" s="5" t="str">
        <f>Join("-",Map!B841,Map!C841,Map!D841,Map!E841,Map!F841)</f>
        <v>East Rim-2-2-1-d</v>
      </c>
      <c r="R193" s="6">
        <f t="shared" ref="R193:T193" si="405">IFERROR(VALUE(LEFT(N193,SEARCH(" ",N193,1)-1)),FALSE())</f>
        <v>-47</v>
      </c>
      <c r="S193" s="6">
        <f t="shared" si="405"/>
        <v>-80</v>
      </c>
      <c r="T193" s="6">
        <f t="shared" si="405"/>
        <v>-65</v>
      </c>
      <c r="U193" s="5"/>
      <c r="V193" s="5"/>
      <c r="W193" s="5"/>
      <c r="X193" s="37" t="str">
        <f>Map!G841</f>
        <v>Gas Giant</v>
      </c>
      <c r="Y193" s="5"/>
      <c r="Z193" s="7" t="str">
        <f>Map!O841</f>
        <v>16 H</v>
      </c>
      <c r="AA193" s="6">
        <f t="shared" si="12"/>
        <v>16</v>
      </c>
      <c r="AB193" s="5" t="str">
        <f>IFERROR(__xludf.DUMMYFUNCTION("""COMPUTED_VALUE"""),"H")</f>
        <v>H</v>
      </c>
      <c r="AC193" s="6">
        <f t="shared" si="13"/>
        <v>16</v>
      </c>
      <c r="AD193" s="5"/>
    </row>
    <row r="194">
      <c r="A194" s="5" t="str">
        <f>Map!I842</f>
        <v>0.06 J</v>
      </c>
      <c r="B194" s="6">
        <f t="shared" si="5"/>
        <v>0.06</v>
      </c>
      <c r="C194" s="5" t="str">
        <f>IFERROR(__xludf.DUMMYFUNCTION("""COMPUTED_VALUE"""),"J")</f>
        <v>J</v>
      </c>
      <c r="D194" s="34" t="b">
        <f t="shared" si="6"/>
        <v>0</v>
      </c>
      <c r="E194" s="6">
        <f t="shared" si="7"/>
        <v>0.06</v>
      </c>
      <c r="F194" s="34" t="b">
        <f t="shared" si="8"/>
        <v>0</v>
      </c>
      <c r="G194" s="8">
        <f t="shared" si="9"/>
        <v>1.14E+26</v>
      </c>
      <c r="H194" s="8" t="str">
        <f t="shared" ref="H194:J194" si="406">if(D194,$G194,"")</f>
        <v/>
      </c>
      <c r="I194" s="8">
        <f t="shared" si="406"/>
        <v>1.14E+26</v>
      </c>
      <c r="J194" s="8" t="str">
        <f t="shared" si="406"/>
        <v/>
      </c>
      <c r="K194" s="5"/>
      <c r="L194" s="5"/>
      <c r="M194" s="5"/>
      <c r="N194" s="36">
        <f>Map!K842</f>
        <v>-47</v>
      </c>
      <c r="O194" s="36">
        <f>Map!L842</f>
        <v>-88</v>
      </c>
      <c r="P194" s="36">
        <f>Map!M842</f>
        <v>-69</v>
      </c>
      <c r="Q194" s="5" t="str">
        <f>Join("-",Map!B842,Map!C842,Map!D842,Map!E842,Map!F842)</f>
        <v>East Rim-2-2-1-e</v>
      </c>
      <c r="R194" s="6">
        <f t="shared" ref="R194:T194" si="407">IFERROR(VALUE(LEFT(N194,SEARCH(" ",N194,1)-1)),FALSE())</f>
        <v>-47</v>
      </c>
      <c r="S194" s="6">
        <f t="shared" si="407"/>
        <v>-88</v>
      </c>
      <c r="T194" s="6">
        <f t="shared" si="407"/>
        <v>-69</v>
      </c>
      <c r="U194" s="5"/>
      <c r="V194" s="5"/>
      <c r="W194" s="5"/>
      <c r="X194" s="37" t="str">
        <f>Map!G842</f>
        <v>Gas Giant</v>
      </c>
      <c r="Y194" s="5"/>
      <c r="Z194" s="7" t="str">
        <f>Map!O842</f>
        <v>15 H</v>
      </c>
      <c r="AA194" s="6">
        <f t="shared" si="12"/>
        <v>15</v>
      </c>
      <c r="AB194" s="5" t="str">
        <f>IFERROR(__xludf.DUMMYFUNCTION("""COMPUTED_VALUE"""),"H")</f>
        <v>H</v>
      </c>
      <c r="AC194" s="6">
        <f t="shared" si="13"/>
        <v>15</v>
      </c>
      <c r="AD194" s="5"/>
    </row>
    <row r="195">
      <c r="A195" s="5" t="str">
        <f>Map!I843</f>
        <v/>
      </c>
      <c r="B195" s="6" t="str">
        <f t="shared" si="5"/>
        <v/>
      </c>
      <c r="C195" s="5"/>
      <c r="D195" s="34" t="b">
        <f t="shared" si="6"/>
        <v>0</v>
      </c>
      <c r="E195" s="6" t="b">
        <f t="shared" si="7"/>
        <v>0</v>
      </c>
      <c r="F195" s="34" t="b">
        <f t="shared" si="8"/>
        <v>0</v>
      </c>
      <c r="G195" s="8" t="str">
        <f t="shared" si="9"/>
        <v/>
      </c>
      <c r="H195" s="8" t="str">
        <f t="shared" ref="H195:J195" si="408">if(D195,$G195,"")</f>
        <v/>
      </c>
      <c r="I195" s="8" t="str">
        <f t="shared" si="408"/>
        <v/>
      </c>
      <c r="J195" s="8" t="str">
        <f t="shared" si="408"/>
        <v/>
      </c>
      <c r="K195" s="5"/>
      <c r="L195" s="5"/>
      <c r="M195" s="5"/>
      <c r="N195" s="36" t="str">
        <f>Map!K843</f>
        <v/>
      </c>
      <c r="O195" s="36" t="str">
        <f>Map!L843</f>
        <v/>
      </c>
      <c r="P195" s="36" t="str">
        <f>Map!M843</f>
        <v/>
      </c>
      <c r="Q195" s="5" t="str">
        <f>Join("-",Map!B843,Map!C843,Map!D843,Map!E843,Map!F843)</f>
        <v>East Rim-2-2-1-E22-E30 Primary Relay</v>
      </c>
      <c r="R195" s="6" t="b">
        <f t="shared" ref="R195:T195" si="409">IFERROR(VALUE(LEFT(N195,SEARCH(" ",N195,1)-1)),FALSE())</f>
        <v>0</v>
      </c>
      <c r="S195" s="6" t="b">
        <f t="shared" si="409"/>
        <v>0</v>
      </c>
      <c r="T195" s="6" t="b">
        <f t="shared" si="409"/>
        <v>0</v>
      </c>
      <c r="U195" s="5"/>
      <c r="V195" s="5"/>
      <c r="W195" s="5"/>
      <c r="X195" s="37" t="str">
        <f>Map!G843</f>
        <v>Prime Relay</v>
      </c>
      <c r="Y195" s="5"/>
      <c r="Z195" s="7" t="str">
        <f>Map!O843</f>
        <v/>
      </c>
      <c r="AA195" s="6" t="str">
        <f t="shared" si="12"/>
        <v/>
      </c>
      <c r="AB195" s="5"/>
      <c r="AC195" s="6" t="str">
        <f t="shared" si="13"/>
        <v/>
      </c>
      <c r="AD195" s="5"/>
    </row>
    <row r="196">
      <c r="A196" s="5" t="str">
        <f>Map!I844</f>
        <v>1.4 E</v>
      </c>
      <c r="B196" s="6">
        <f t="shared" si="5"/>
        <v>1.4</v>
      </c>
      <c r="C196" s="5" t="str">
        <f>IFERROR(__xludf.DUMMYFUNCTION("""COMPUTED_VALUE"""),"E")</f>
        <v>E</v>
      </c>
      <c r="D196" s="34" t="b">
        <f t="shared" si="6"/>
        <v>0</v>
      </c>
      <c r="E196" s="6" t="b">
        <f t="shared" si="7"/>
        <v>0</v>
      </c>
      <c r="F196" s="34">
        <f t="shared" si="8"/>
        <v>1.4</v>
      </c>
      <c r="G196" s="8">
        <f t="shared" si="9"/>
        <v>8.3608E+24</v>
      </c>
      <c r="H196" s="8" t="str">
        <f t="shared" ref="H196:J196" si="410">if(D196,$G196,"")</f>
        <v/>
      </c>
      <c r="I196" s="8" t="str">
        <f t="shared" si="410"/>
        <v/>
      </c>
      <c r="J196" s="8">
        <f t="shared" si="410"/>
        <v>8.3608E+24</v>
      </c>
      <c r="K196" s="5"/>
      <c r="L196" s="5"/>
      <c r="M196" s="5"/>
      <c r="N196" s="36">
        <f>Map!K844</f>
        <v>-62</v>
      </c>
      <c r="O196" s="36">
        <f>Map!L844</f>
        <v>-63</v>
      </c>
      <c r="P196" s="36">
        <f>Map!M844</f>
        <v>-61</v>
      </c>
      <c r="Q196" s="5" t="str">
        <f>Join("-",Map!B844,Map!C844,Map!D844,Map!E844,Map!F844)</f>
        <v>East Rim-2-2-1-f</v>
      </c>
      <c r="R196" s="6">
        <f t="shared" ref="R196:T196" si="411">IFERROR(VALUE(LEFT(N196,SEARCH(" ",N196,1)-1)),FALSE())</f>
        <v>-62</v>
      </c>
      <c r="S196" s="6">
        <f t="shared" si="411"/>
        <v>-63</v>
      </c>
      <c r="T196" s="6">
        <f t="shared" si="411"/>
        <v>-61</v>
      </c>
      <c r="U196" s="5"/>
      <c r="V196" s="5"/>
      <c r="W196" s="5"/>
      <c r="X196" s="37" t="str">
        <f>Map!G844</f>
        <v>Terrestrial</v>
      </c>
      <c r="Y196" s="5"/>
      <c r="Z196" s="7" t="str">
        <f>Map!O844</f>
        <v>36 H</v>
      </c>
      <c r="AA196" s="6">
        <f t="shared" si="12"/>
        <v>36</v>
      </c>
      <c r="AB196" s="5" t="str">
        <f>IFERROR(__xludf.DUMMYFUNCTION("""COMPUTED_VALUE"""),"H")</f>
        <v>H</v>
      </c>
      <c r="AC196" s="6">
        <f t="shared" si="13"/>
        <v>36</v>
      </c>
      <c r="AD196" s="5"/>
    </row>
    <row r="197">
      <c r="A197" s="5" t="str">
        <f>Map!I845</f>
        <v>1 S</v>
      </c>
      <c r="B197" s="6">
        <f t="shared" si="5"/>
        <v>1</v>
      </c>
      <c r="C197" s="5" t="str">
        <f>IFERROR(__xludf.DUMMYFUNCTION("""COMPUTED_VALUE"""),"S")</f>
        <v>S</v>
      </c>
      <c r="D197" s="34">
        <f t="shared" si="6"/>
        <v>1</v>
      </c>
      <c r="E197" s="6" t="b">
        <f t="shared" si="7"/>
        <v>0</v>
      </c>
      <c r="F197" s="34" t="b">
        <f t="shared" si="8"/>
        <v>0</v>
      </c>
      <c r="G197" s="8">
        <f t="shared" si="9"/>
        <v>1.989E+30</v>
      </c>
      <c r="H197" s="8">
        <f t="shared" ref="H197:J197" si="412">if(D197,$G197,"")</f>
        <v>1.989E+30</v>
      </c>
      <c r="I197" s="8" t="str">
        <f t="shared" si="412"/>
        <v/>
      </c>
      <c r="J197" s="8" t="str">
        <f t="shared" si="412"/>
        <v/>
      </c>
      <c r="K197" s="5"/>
      <c r="L197" s="5"/>
      <c r="M197" s="5"/>
      <c r="N197" s="36" t="str">
        <f>Map!K845</f>
        <v/>
      </c>
      <c r="O197" s="36" t="str">
        <f>Map!L845</f>
        <v/>
      </c>
      <c r="P197" s="36" t="str">
        <f>Map!M845</f>
        <v/>
      </c>
      <c r="Q197" s="5" t="str">
        <f>Join("-",Map!B845,Map!C845,Map!D845,Map!E845,Map!F845)</f>
        <v>East Rim-2-2-1-S</v>
      </c>
      <c r="R197" s="6" t="b">
        <f t="shared" ref="R197:T197" si="413">IFERROR(VALUE(LEFT(N197,SEARCH(" ",N197,1)-1)),FALSE())</f>
        <v>0</v>
      </c>
      <c r="S197" s="6" t="b">
        <f t="shared" si="413"/>
        <v>0</v>
      </c>
      <c r="T197" s="6" t="b">
        <f t="shared" si="413"/>
        <v>0</v>
      </c>
      <c r="U197" s="5"/>
      <c r="V197" s="5"/>
      <c r="W197" s="5"/>
      <c r="X197" s="37" t="str">
        <f>Map!G845</f>
        <v>Star</v>
      </c>
      <c r="Y197" s="5"/>
      <c r="Z197" s="7" t="str">
        <f>Map!O845</f>
        <v/>
      </c>
      <c r="AA197" s="6" t="str">
        <f t="shared" si="12"/>
        <v/>
      </c>
      <c r="AB197" s="5"/>
      <c r="AC197" s="6" t="str">
        <f t="shared" si="13"/>
        <v/>
      </c>
      <c r="AD197" s="5"/>
    </row>
    <row r="198">
      <c r="A198" s="5" t="str">
        <f>Map!I846</f>
        <v>0.02 J</v>
      </c>
      <c r="B198" s="6">
        <f t="shared" si="5"/>
        <v>0.02</v>
      </c>
      <c r="C198" s="5" t="str">
        <f>IFERROR(__xludf.DUMMYFUNCTION("""COMPUTED_VALUE"""),"J")</f>
        <v>J</v>
      </c>
      <c r="D198" s="34" t="b">
        <f t="shared" si="6"/>
        <v>0</v>
      </c>
      <c r="E198" s="6">
        <f t="shared" si="7"/>
        <v>0.02</v>
      </c>
      <c r="F198" s="34" t="b">
        <f t="shared" si="8"/>
        <v>0</v>
      </c>
      <c r="G198" s="8">
        <f t="shared" si="9"/>
        <v>3.8E+25</v>
      </c>
      <c r="H198" s="8" t="str">
        <f t="shared" ref="H198:J198" si="414">if(D198,$G198,"")</f>
        <v/>
      </c>
      <c r="I198" s="8">
        <f t="shared" si="414"/>
        <v>3.8E+25</v>
      </c>
      <c r="J198" s="8" t="str">
        <f t="shared" si="414"/>
        <v/>
      </c>
      <c r="K198" s="5"/>
      <c r="L198" s="5"/>
      <c r="M198" s="5"/>
      <c r="N198" s="36">
        <f>Map!K846</f>
        <v>281</v>
      </c>
      <c r="O198" s="36">
        <f>Map!L846</f>
        <v>214</v>
      </c>
      <c r="P198" s="36">
        <f>Map!M846</f>
        <v>248</v>
      </c>
      <c r="Q198" s="5" t="str">
        <f>Join("-",Map!B846,Map!C846,Map!D846,Map!E846,Map!F846)</f>
        <v>East Rim-2-2-2-a</v>
      </c>
      <c r="R198" s="6">
        <f t="shared" ref="R198:T198" si="415">IFERROR(VALUE(LEFT(N198,SEARCH(" ",N198,1)-1)),FALSE())</f>
        <v>281</v>
      </c>
      <c r="S198" s="6">
        <f t="shared" si="415"/>
        <v>214</v>
      </c>
      <c r="T198" s="6">
        <f t="shared" si="415"/>
        <v>248</v>
      </c>
      <c r="U198" s="5"/>
      <c r="V198" s="5"/>
      <c r="W198" s="5"/>
      <c r="X198" s="37" t="str">
        <f>Map!G846</f>
        <v>Gas Giant</v>
      </c>
      <c r="Y198" s="5"/>
      <c r="Z198" s="7" t="str">
        <f>Map!O846</f>
        <v>10 H</v>
      </c>
      <c r="AA198" s="6">
        <f t="shared" si="12"/>
        <v>10</v>
      </c>
      <c r="AB198" s="5" t="str">
        <f>IFERROR(__xludf.DUMMYFUNCTION("""COMPUTED_VALUE"""),"H")</f>
        <v>H</v>
      </c>
      <c r="AC198" s="6">
        <f t="shared" si="13"/>
        <v>10</v>
      </c>
      <c r="AD198" s="5"/>
    </row>
    <row r="199">
      <c r="A199" s="5" t="str">
        <f>Map!I847</f>
        <v>2.28 E</v>
      </c>
      <c r="B199" s="6">
        <f t="shared" si="5"/>
        <v>2.28</v>
      </c>
      <c r="C199" s="5" t="str">
        <f>IFERROR(__xludf.DUMMYFUNCTION("""COMPUTED_VALUE"""),"E")</f>
        <v>E</v>
      </c>
      <c r="D199" s="34" t="b">
        <f t="shared" si="6"/>
        <v>0</v>
      </c>
      <c r="E199" s="6" t="b">
        <f t="shared" si="7"/>
        <v>0</v>
      </c>
      <c r="F199" s="34">
        <f t="shared" si="8"/>
        <v>2.28</v>
      </c>
      <c r="G199" s="8">
        <f t="shared" si="9"/>
        <v>1.36162E+25</v>
      </c>
      <c r="H199" s="8" t="str">
        <f t="shared" ref="H199:J199" si="416">if(D199,$G199,"")</f>
        <v/>
      </c>
      <c r="I199" s="8" t="str">
        <f t="shared" si="416"/>
        <v/>
      </c>
      <c r="J199" s="8">
        <f t="shared" si="416"/>
        <v>1.36162E+25</v>
      </c>
      <c r="K199" s="5"/>
      <c r="L199" s="5"/>
      <c r="M199" s="5"/>
      <c r="N199" s="36">
        <f>Map!K847</f>
        <v>118</v>
      </c>
      <c r="O199" s="36">
        <f>Map!L847</f>
        <v>105</v>
      </c>
      <c r="P199" s="36">
        <f>Map!M847</f>
        <v>113</v>
      </c>
      <c r="Q199" s="5" t="str">
        <f>Join("-",Map!B847,Map!C847,Map!D847,Map!E847,Map!F847)</f>
        <v>East Rim-2-2-2-b</v>
      </c>
      <c r="R199" s="6">
        <f t="shared" ref="R199:T199" si="417">IFERROR(VALUE(LEFT(N199,SEARCH(" ",N199,1)-1)),FALSE())</f>
        <v>118</v>
      </c>
      <c r="S199" s="6">
        <f t="shared" si="417"/>
        <v>105</v>
      </c>
      <c r="T199" s="6">
        <f t="shared" si="417"/>
        <v>113</v>
      </c>
      <c r="U199" s="5"/>
      <c r="V199" s="5"/>
      <c r="W199" s="5"/>
      <c r="X199" s="37" t="str">
        <f>Map!G847</f>
        <v>Terrestrial</v>
      </c>
      <c r="Y199" s="5"/>
      <c r="Z199" s="7" t="str">
        <f>Map!O847</f>
        <v>12 H</v>
      </c>
      <c r="AA199" s="6">
        <f t="shared" si="12"/>
        <v>12</v>
      </c>
      <c r="AB199" s="5" t="str">
        <f>IFERROR(__xludf.DUMMYFUNCTION("""COMPUTED_VALUE"""),"H")</f>
        <v>H</v>
      </c>
      <c r="AC199" s="6">
        <f t="shared" si="13"/>
        <v>12</v>
      </c>
      <c r="AD199" s="5"/>
    </row>
    <row r="200">
      <c r="A200" s="5" t="str">
        <f>Map!I848</f>
        <v>1.45 J</v>
      </c>
      <c r="B200" s="6">
        <f t="shared" si="5"/>
        <v>1.45</v>
      </c>
      <c r="C200" s="5" t="str">
        <f>IFERROR(__xludf.DUMMYFUNCTION("""COMPUTED_VALUE"""),"J")</f>
        <v>J</v>
      </c>
      <c r="D200" s="34" t="b">
        <f t="shared" si="6"/>
        <v>0</v>
      </c>
      <c r="E200" s="6">
        <f t="shared" si="7"/>
        <v>1.45</v>
      </c>
      <c r="F200" s="34" t="b">
        <f t="shared" si="8"/>
        <v>0</v>
      </c>
      <c r="G200" s="8">
        <f t="shared" si="9"/>
        <v>2.755E+27</v>
      </c>
      <c r="H200" s="8" t="str">
        <f t="shared" ref="H200:J200" si="418">if(D200,$G200,"")</f>
        <v/>
      </c>
      <c r="I200" s="8">
        <f t="shared" si="418"/>
        <v>2.755E+27</v>
      </c>
      <c r="J200" s="8" t="str">
        <f t="shared" si="418"/>
        <v/>
      </c>
      <c r="K200" s="5"/>
      <c r="L200" s="5"/>
      <c r="M200" s="5"/>
      <c r="N200" s="36">
        <f>Map!K848</f>
        <v>-115</v>
      </c>
      <c r="O200" s="36">
        <f>Map!L848</f>
        <v>-117</v>
      </c>
      <c r="P200" s="36">
        <f>Map!M848</f>
        <v>-114</v>
      </c>
      <c r="Q200" s="5" t="str">
        <f>Join("-",Map!B848,Map!C848,Map!D848,Map!E848,Map!F848)</f>
        <v>East Rim-2-2-2-c</v>
      </c>
      <c r="R200" s="6">
        <f t="shared" ref="R200:T200" si="419">IFERROR(VALUE(LEFT(N200,SEARCH(" ",N200,1)-1)),FALSE())</f>
        <v>-115</v>
      </c>
      <c r="S200" s="6">
        <f t="shared" si="419"/>
        <v>-117</v>
      </c>
      <c r="T200" s="6">
        <f t="shared" si="419"/>
        <v>-114</v>
      </c>
      <c r="U200" s="5"/>
      <c r="V200" s="5"/>
      <c r="W200" s="5"/>
      <c r="X200" s="37" t="str">
        <f>Map!G848</f>
        <v>Gas Giant</v>
      </c>
      <c r="Y200" s="5"/>
      <c r="Z200" s="7" t="str">
        <f>Map!O848</f>
        <v>9 H</v>
      </c>
      <c r="AA200" s="6">
        <f t="shared" si="12"/>
        <v>9</v>
      </c>
      <c r="AB200" s="5" t="str">
        <f>IFERROR(__xludf.DUMMYFUNCTION("""COMPUTED_VALUE"""),"H")</f>
        <v>H</v>
      </c>
      <c r="AC200" s="6">
        <f t="shared" si="13"/>
        <v>9</v>
      </c>
      <c r="AD200" s="5"/>
    </row>
    <row r="201">
      <c r="A201" s="5" t="str">
        <f>Map!I849</f>
        <v>6.26 J</v>
      </c>
      <c r="B201" s="6">
        <f t="shared" si="5"/>
        <v>6.26</v>
      </c>
      <c r="C201" s="5" t="str">
        <f>IFERROR(__xludf.DUMMYFUNCTION("""COMPUTED_VALUE"""),"J")</f>
        <v>J</v>
      </c>
      <c r="D201" s="34" t="b">
        <f t="shared" si="6"/>
        <v>0</v>
      </c>
      <c r="E201" s="6">
        <f t="shared" si="7"/>
        <v>6.26</v>
      </c>
      <c r="F201" s="34" t="b">
        <f t="shared" si="8"/>
        <v>0</v>
      </c>
      <c r="G201" s="8">
        <f t="shared" si="9"/>
        <v>1.1894E+28</v>
      </c>
      <c r="H201" s="8" t="str">
        <f t="shared" ref="H201:J201" si="420">if(D201,$G201,"")</f>
        <v/>
      </c>
      <c r="I201" s="8">
        <f t="shared" si="420"/>
        <v>1.1894E+28</v>
      </c>
      <c r="J201" s="8" t="str">
        <f t="shared" si="420"/>
        <v/>
      </c>
      <c r="K201" s="5"/>
      <c r="L201" s="5"/>
      <c r="M201" s="5"/>
      <c r="N201" s="36">
        <f>Map!K849</f>
        <v>-220</v>
      </c>
      <c r="O201" s="36">
        <f>Map!L849</f>
        <v>-221</v>
      </c>
      <c r="P201" s="36">
        <f>Map!M849</f>
        <v>-220</v>
      </c>
      <c r="Q201" s="5" t="str">
        <f>Join("-",Map!B849,Map!C849,Map!D849,Map!E849,Map!F849)</f>
        <v>East Rim-2-2-2-d</v>
      </c>
      <c r="R201" s="6">
        <f t="shared" ref="R201:T201" si="421">IFERROR(VALUE(LEFT(N201,SEARCH(" ",N201,1)-1)),FALSE())</f>
        <v>-220</v>
      </c>
      <c r="S201" s="6">
        <f t="shared" si="421"/>
        <v>-221</v>
      </c>
      <c r="T201" s="6">
        <f t="shared" si="421"/>
        <v>-220</v>
      </c>
      <c r="U201" s="5"/>
      <c r="V201" s="5"/>
      <c r="W201" s="5"/>
      <c r="X201" s="37" t="str">
        <f>Map!G849</f>
        <v>Gas Giant</v>
      </c>
      <c r="Y201" s="5"/>
      <c r="Z201" s="7" t="str">
        <f>Map!O849</f>
        <v>17 H</v>
      </c>
      <c r="AA201" s="6">
        <f t="shared" si="12"/>
        <v>17</v>
      </c>
      <c r="AB201" s="5" t="str">
        <f>IFERROR(__xludf.DUMMYFUNCTION("""COMPUTED_VALUE"""),"H")</f>
        <v>H</v>
      </c>
      <c r="AC201" s="6">
        <f t="shared" si="13"/>
        <v>17</v>
      </c>
      <c r="AD201" s="5"/>
    </row>
    <row r="202">
      <c r="A202" s="5" t="str">
        <f>Map!I850</f>
        <v>0.44 S</v>
      </c>
      <c r="B202" s="6">
        <f t="shared" si="5"/>
        <v>0.44</v>
      </c>
      <c r="C202" s="5" t="str">
        <f>IFERROR(__xludf.DUMMYFUNCTION("""COMPUTED_VALUE"""),"S")</f>
        <v>S</v>
      </c>
      <c r="D202" s="34">
        <f t="shared" si="6"/>
        <v>0.44</v>
      </c>
      <c r="E202" s="6" t="b">
        <f t="shared" si="7"/>
        <v>0</v>
      </c>
      <c r="F202" s="34" t="b">
        <f t="shared" si="8"/>
        <v>0</v>
      </c>
      <c r="G202" s="8">
        <f t="shared" si="9"/>
        <v>8.7516E+29</v>
      </c>
      <c r="H202" s="8">
        <f t="shared" ref="H202:J202" si="422">if(D202,$G202,"")</f>
        <v>8.7516E+29</v>
      </c>
      <c r="I202" s="8" t="str">
        <f t="shared" si="422"/>
        <v/>
      </c>
      <c r="J202" s="8" t="str">
        <f t="shared" si="422"/>
        <v/>
      </c>
      <c r="K202" s="5"/>
      <c r="L202" s="5"/>
      <c r="M202" s="5"/>
      <c r="N202" s="36" t="str">
        <f>Map!K850</f>
        <v/>
      </c>
      <c r="O202" s="36" t="str">
        <f>Map!L850</f>
        <v/>
      </c>
      <c r="P202" s="36" t="str">
        <f>Map!M850</f>
        <v/>
      </c>
      <c r="Q202" s="5" t="str">
        <f>Join("-",Map!B850,Map!C850,Map!D850,Map!E850,Map!F850)</f>
        <v>East Rim-2-2-2-S</v>
      </c>
      <c r="R202" s="6" t="b">
        <f t="shared" ref="R202:T202" si="423">IFERROR(VALUE(LEFT(N202,SEARCH(" ",N202,1)-1)),FALSE())</f>
        <v>0</v>
      </c>
      <c r="S202" s="6" t="b">
        <f t="shared" si="423"/>
        <v>0</v>
      </c>
      <c r="T202" s="6" t="b">
        <f t="shared" si="423"/>
        <v>0</v>
      </c>
      <c r="U202" s="5"/>
      <c r="V202" s="5"/>
      <c r="W202" s="5"/>
      <c r="X202" s="37" t="str">
        <f>Map!G850</f>
        <v>Star</v>
      </c>
      <c r="Y202" s="5"/>
      <c r="Z202" s="7" t="str">
        <f>Map!O850</f>
        <v/>
      </c>
      <c r="AA202" s="6" t="str">
        <f t="shared" si="12"/>
        <v/>
      </c>
      <c r="AB202" s="5"/>
      <c r="AC202" s="6" t="str">
        <f t="shared" si="13"/>
        <v/>
      </c>
      <c r="AD202" s="5"/>
    </row>
    <row r="203">
      <c r="A203" s="5" t="str">
        <f>Map!I851</f>
        <v>8.79 J</v>
      </c>
      <c r="B203" s="6">
        <f t="shared" si="5"/>
        <v>8.79</v>
      </c>
      <c r="C203" s="5" t="str">
        <f>IFERROR(__xludf.DUMMYFUNCTION("""COMPUTED_VALUE"""),"J")</f>
        <v>J</v>
      </c>
      <c r="D203" s="34" t="b">
        <f t="shared" si="6"/>
        <v>0</v>
      </c>
      <c r="E203" s="6">
        <f t="shared" si="7"/>
        <v>8.79</v>
      </c>
      <c r="F203" s="34" t="b">
        <f t="shared" si="8"/>
        <v>0</v>
      </c>
      <c r="G203" s="8">
        <f t="shared" si="9"/>
        <v>1.6701E+28</v>
      </c>
      <c r="H203" s="8" t="str">
        <f t="shared" ref="H203:J203" si="424">if(D203,$G203,"")</f>
        <v/>
      </c>
      <c r="I203" s="8">
        <f t="shared" si="424"/>
        <v>1.6701E+28</v>
      </c>
      <c r="J203" s="8" t="str">
        <f t="shared" si="424"/>
        <v/>
      </c>
      <c r="K203" s="5"/>
      <c r="L203" s="5"/>
      <c r="M203" s="5"/>
      <c r="N203" s="36">
        <f>Map!K851</f>
        <v>775</v>
      </c>
      <c r="O203" s="36">
        <f>Map!L851</f>
        <v>649</v>
      </c>
      <c r="P203" s="36">
        <f>Map!M851</f>
        <v>712</v>
      </c>
      <c r="Q203" s="5" t="str">
        <f>Join("-",Map!B851,Map!C851,Map!D851,Map!E851,Map!F851)</f>
        <v>East Rim-2-2-3-a</v>
      </c>
      <c r="R203" s="6">
        <f t="shared" ref="R203:T203" si="425">IFERROR(VALUE(LEFT(N203,SEARCH(" ",N203,1)-1)),FALSE())</f>
        <v>775</v>
      </c>
      <c r="S203" s="6">
        <f t="shared" si="425"/>
        <v>649</v>
      </c>
      <c r="T203" s="6">
        <f t="shared" si="425"/>
        <v>712</v>
      </c>
      <c r="U203" s="5"/>
      <c r="V203" s="5"/>
      <c r="W203" s="5"/>
      <c r="X203" s="37" t="str">
        <f>Map!G851</f>
        <v>Gas Giant</v>
      </c>
      <c r="Y203" s="5"/>
      <c r="Z203" s="7" t="str">
        <f>Map!O851</f>
        <v>19 H</v>
      </c>
      <c r="AA203" s="6">
        <f t="shared" si="12"/>
        <v>19</v>
      </c>
      <c r="AB203" s="5" t="str">
        <f>IFERROR(__xludf.DUMMYFUNCTION("""COMPUTED_VALUE"""),"H")</f>
        <v>H</v>
      </c>
      <c r="AC203" s="6">
        <f t="shared" si="13"/>
        <v>19</v>
      </c>
      <c r="AD203" s="5"/>
    </row>
    <row r="204">
      <c r="A204" s="5" t="str">
        <f>Map!I852</f>
        <v>2.57 J</v>
      </c>
      <c r="B204" s="6">
        <f t="shared" si="5"/>
        <v>2.57</v>
      </c>
      <c r="C204" s="5" t="str">
        <f>IFERROR(__xludf.DUMMYFUNCTION("""COMPUTED_VALUE"""),"J")</f>
        <v>J</v>
      </c>
      <c r="D204" s="34" t="b">
        <f t="shared" si="6"/>
        <v>0</v>
      </c>
      <c r="E204" s="6">
        <f t="shared" si="7"/>
        <v>2.57</v>
      </c>
      <c r="F204" s="34" t="b">
        <f t="shared" si="8"/>
        <v>0</v>
      </c>
      <c r="G204" s="8">
        <f t="shared" si="9"/>
        <v>4.883E+27</v>
      </c>
      <c r="H204" s="8" t="str">
        <f t="shared" ref="H204:J204" si="426">if(D204,$G204,"")</f>
        <v/>
      </c>
      <c r="I204" s="8">
        <f t="shared" si="426"/>
        <v>4.883E+27</v>
      </c>
      <c r="J204" s="8" t="str">
        <f t="shared" si="426"/>
        <v/>
      </c>
      <c r="K204" s="5"/>
      <c r="L204" s="5"/>
      <c r="M204" s="5"/>
      <c r="N204" s="36">
        <f>Map!K852</f>
        <v>187</v>
      </c>
      <c r="O204" s="36">
        <f>Map!L852</f>
        <v>177</v>
      </c>
      <c r="P204" s="36">
        <f>Map!M852</f>
        <v>184</v>
      </c>
      <c r="Q204" s="5" t="str">
        <f>Join("-",Map!B852,Map!C852,Map!D852,Map!E852,Map!F852)</f>
        <v>East Rim-2-2-3-b</v>
      </c>
      <c r="R204" s="6">
        <f t="shared" ref="R204:T204" si="427">IFERROR(VALUE(LEFT(N204,SEARCH(" ",N204,1)-1)),FALSE())</f>
        <v>187</v>
      </c>
      <c r="S204" s="6">
        <f t="shared" si="427"/>
        <v>177</v>
      </c>
      <c r="T204" s="6">
        <f t="shared" si="427"/>
        <v>184</v>
      </c>
      <c r="U204" s="5"/>
      <c r="V204" s="5"/>
      <c r="W204" s="5"/>
      <c r="X204" s="37" t="str">
        <f>Map!G852</f>
        <v>Gas Giant</v>
      </c>
      <c r="Y204" s="5"/>
      <c r="Z204" s="7" t="str">
        <f>Map!O852</f>
        <v>8 H</v>
      </c>
      <c r="AA204" s="6">
        <f t="shared" si="12"/>
        <v>8</v>
      </c>
      <c r="AB204" s="5" t="str">
        <f>IFERROR(__xludf.DUMMYFUNCTION("""COMPUTED_VALUE"""),"H")</f>
        <v>H</v>
      </c>
      <c r="AC204" s="6">
        <f t="shared" si="13"/>
        <v>8</v>
      </c>
      <c r="AD204" s="5"/>
    </row>
    <row r="205">
      <c r="A205" s="5" t="str">
        <f>Map!I853</f>
        <v>0.55 E</v>
      </c>
      <c r="B205" s="6">
        <f t="shared" si="5"/>
        <v>0.55</v>
      </c>
      <c r="C205" s="5" t="str">
        <f>IFERROR(__xludf.DUMMYFUNCTION("""COMPUTED_VALUE"""),"E")</f>
        <v>E</v>
      </c>
      <c r="D205" s="34" t="b">
        <f t="shared" si="6"/>
        <v>0</v>
      </c>
      <c r="E205" s="6" t="b">
        <f t="shared" si="7"/>
        <v>0</v>
      </c>
      <c r="F205" s="34">
        <f t="shared" si="8"/>
        <v>0.55</v>
      </c>
      <c r="G205" s="8">
        <f t="shared" si="9"/>
        <v>3.2846E+24</v>
      </c>
      <c r="H205" s="8" t="str">
        <f t="shared" ref="H205:J205" si="428">if(D205,$G205,"")</f>
        <v/>
      </c>
      <c r="I205" s="8" t="str">
        <f t="shared" si="428"/>
        <v/>
      </c>
      <c r="J205" s="8">
        <f t="shared" si="428"/>
        <v>3.2846E+24</v>
      </c>
      <c r="K205" s="5"/>
      <c r="L205" s="5"/>
      <c r="M205" s="5"/>
      <c r="N205" s="36">
        <f>Map!K853</f>
        <v>136</v>
      </c>
      <c r="O205" s="36">
        <f>Map!L853</f>
        <v>-197</v>
      </c>
      <c r="P205" s="36">
        <f>Map!M853</f>
        <v>-32</v>
      </c>
      <c r="Q205" s="5" t="str">
        <f>Join("-",Map!B853,Map!C853,Map!D853,Map!E853,Map!F853)</f>
        <v>East Rim-2-2-3-c</v>
      </c>
      <c r="R205" s="6">
        <f t="shared" ref="R205:T205" si="429">IFERROR(VALUE(LEFT(N205,SEARCH(" ",N205,1)-1)),FALSE())</f>
        <v>136</v>
      </c>
      <c r="S205" s="6">
        <f t="shared" si="429"/>
        <v>-197</v>
      </c>
      <c r="T205" s="6">
        <f t="shared" si="429"/>
        <v>-32</v>
      </c>
      <c r="U205" s="5"/>
      <c r="V205" s="5"/>
      <c r="W205" s="5"/>
      <c r="X205" s="37" t="str">
        <f>Map!G853</f>
        <v>Terrestrial</v>
      </c>
      <c r="Y205" s="5"/>
      <c r="Z205" s="7" t="str">
        <f>Map!O853</f>
        <v>14 H</v>
      </c>
      <c r="AA205" s="6">
        <f t="shared" si="12"/>
        <v>14</v>
      </c>
      <c r="AB205" s="5" t="str">
        <f>IFERROR(__xludf.DUMMYFUNCTION("""COMPUTED_VALUE"""),"H")</f>
        <v>H</v>
      </c>
      <c r="AC205" s="6">
        <f t="shared" si="13"/>
        <v>14</v>
      </c>
      <c r="AD205" s="5"/>
    </row>
    <row r="206">
      <c r="A206" s="5" t="str">
        <f>Map!I854</f>
        <v>0.63 S</v>
      </c>
      <c r="B206" s="6">
        <f t="shared" si="5"/>
        <v>0.63</v>
      </c>
      <c r="C206" s="5" t="str">
        <f>IFERROR(__xludf.DUMMYFUNCTION("""COMPUTED_VALUE"""),"S")</f>
        <v>S</v>
      </c>
      <c r="D206" s="34">
        <f t="shared" si="6"/>
        <v>0.63</v>
      </c>
      <c r="E206" s="6" t="b">
        <f t="shared" si="7"/>
        <v>0</v>
      </c>
      <c r="F206" s="34" t="b">
        <f t="shared" si="8"/>
        <v>0</v>
      </c>
      <c r="G206" s="8">
        <f t="shared" si="9"/>
        <v>1.25307E+30</v>
      </c>
      <c r="H206" s="8">
        <f t="shared" ref="H206:J206" si="430">if(D206,$G206,"")</f>
        <v>1.25307E+30</v>
      </c>
      <c r="I206" s="8" t="str">
        <f t="shared" si="430"/>
        <v/>
      </c>
      <c r="J206" s="8" t="str">
        <f t="shared" si="430"/>
        <v/>
      </c>
      <c r="K206" s="5"/>
      <c r="L206" s="5"/>
      <c r="M206" s="5"/>
      <c r="N206" s="36" t="str">
        <f>Map!K854</f>
        <v/>
      </c>
      <c r="O206" s="36" t="str">
        <f>Map!L854</f>
        <v/>
      </c>
      <c r="P206" s="36" t="str">
        <f>Map!M854</f>
        <v/>
      </c>
      <c r="Q206" s="5" t="str">
        <f>Join("-",Map!B854,Map!C854,Map!D854,Map!E854,Map!F854)</f>
        <v>East Rim-2-2-3-S</v>
      </c>
      <c r="R206" s="6" t="b">
        <f t="shared" ref="R206:T206" si="431">IFERROR(VALUE(LEFT(N206,SEARCH(" ",N206,1)-1)),FALSE())</f>
        <v>0</v>
      </c>
      <c r="S206" s="6" t="b">
        <f t="shared" si="431"/>
        <v>0</v>
      </c>
      <c r="T206" s="6" t="b">
        <f t="shared" si="431"/>
        <v>0</v>
      </c>
      <c r="U206" s="5"/>
      <c r="V206" s="5"/>
      <c r="W206" s="5"/>
      <c r="X206" s="37" t="str">
        <f>Map!G854</f>
        <v>Star</v>
      </c>
      <c r="Y206" s="5"/>
      <c r="Z206" s="7" t="str">
        <f>Map!O854</f>
        <v/>
      </c>
      <c r="AA206" s="6" t="str">
        <f t="shared" si="12"/>
        <v/>
      </c>
      <c r="AB206" s="5"/>
      <c r="AC206" s="6" t="str">
        <f t="shared" si="13"/>
        <v/>
      </c>
      <c r="AD206" s="5"/>
    </row>
    <row r="207">
      <c r="A207" s="5" t="str">
        <f>Map!I855</f>
        <v>0.92 E</v>
      </c>
      <c r="B207" s="6">
        <f t="shared" si="5"/>
        <v>0.92</v>
      </c>
      <c r="C207" s="5" t="str">
        <f>IFERROR(__xludf.DUMMYFUNCTION("""COMPUTED_VALUE"""),"E")</f>
        <v>E</v>
      </c>
      <c r="D207" s="34" t="b">
        <f t="shared" si="6"/>
        <v>0</v>
      </c>
      <c r="E207" s="6" t="b">
        <f t="shared" si="7"/>
        <v>0</v>
      </c>
      <c r="F207" s="34">
        <f t="shared" si="8"/>
        <v>0.92</v>
      </c>
      <c r="G207" s="8">
        <f t="shared" si="9"/>
        <v>5.49424E+24</v>
      </c>
      <c r="H207" s="8" t="str">
        <f t="shared" ref="H207:J207" si="432">if(D207,$G207,"")</f>
        <v/>
      </c>
      <c r="I207" s="8" t="str">
        <f t="shared" si="432"/>
        <v/>
      </c>
      <c r="J207" s="8">
        <f t="shared" si="432"/>
        <v>5.49424E+24</v>
      </c>
      <c r="K207" s="5"/>
      <c r="L207" s="5"/>
      <c r="M207" s="5"/>
      <c r="N207" s="36">
        <f>Map!K855</f>
        <v>18</v>
      </c>
      <c r="O207" s="36">
        <f>Map!L855</f>
        <v>6</v>
      </c>
      <c r="P207" s="36">
        <f>Map!M855</f>
        <v>12</v>
      </c>
      <c r="Q207" s="5" t="str">
        <f>Join("-",Map!B855,Map!C855,Map!D855,Map!E855,Map!F855)</f>
        <v>East Rim-2-2-4-a</v>
      </c>
      <c r="R207" s="6">
        <f t="shared" ref="R207:T207" si="433">IFERROR(VALUE(LEFT(N207,SEARCH(" ",N207,1)-1)),FALSE())</f>
        <v>18</v>
      </c>
      <c r="S207" s="6">
        <f t="shared" si="433"/>
        <v>6</v>
      </c>
      <c r="T207" s="6">
        <f t="shared" si="433"/>
        <v>12</v>
      </c>
      <c r="U207" s="5"/>
      <c r="V207" s="5"/>
      <c r="W207" s="5"/>
      <c r="X207" s="37" t="str">
        <f>Map!G855</f>
        <v>Habitable</v>
      </c>
      <c r="Y207" s="5"/>
      <c r="Z207" s="7" t="str">
        <f>Map!O855</f>
        <v>20 H</v>
      </c>
      <c r="AA207" s="6">
        <f t="shared" si="12"/>
        <v>20</v>
      </c>
      <c r="AB207" s="5" t="str">
        <f>IFERROR(__xludf.DUMMYFUNCTION("""COMPUTED_VALUE"""),"H")</f>
        <v>H</v>
      </c>
      <c r="AC207" s="6">
        <f t="shared" si="13"/>
        <v>20</v>
      </c>
      <c r="AD207" s="5"/>
    </row>
    <row r="208">
      <c r="A208" s="5" t="str">
        <f>Map!I856</f>
        <v>0.11 S</v>
      </c>
      <c r="B208" s="6">
        <f t="shared" si="5"/>
        <v>0.11</v>
      </c>
      <c r="C208" s="5" t="str">
        <f>IFERROR(__xludf.DUMMYFUNCTION("""COMPUTED_VALUE"""),"S")</f>
        <v>S</v>
      </c>
      <c r="D208" s="34">
        <f t="shared" si="6"/>
        <v>0.11</v>
      </c>
      <c r="E208" s="6" t="b">
        <f t="shared" si="7"/>
        <v>0</v>
      </c>
      <c r="F208" s="34" t="b">
        <f t="shared" si="8"/>
        <v>0</v>
      </c>
      <c r="G208" s="8">
        <f t="shared" si="9"/>
        <v>2.1879E+29</v>
      </c>
      <c r="H208" s="8">
        <f t="shared" ref="H208:J208" si="434">if(D208,$G208,"")</f>
        <v>2.1879E+29</v>
      </c>
      <c r="I208" s="8" t="str">
        <f t="shared" si="434"/>
        <v/>
      </c>
      <c r="J208" s="8" t="str">
        <f t="shared" si="434"/>
        <v/>
      </c>
      <c r="K208" s="5"/>
      <c r="L208" s="5"/>
      <c r="M208" s="5"/>
      <c r="N208" s="36" t="str">
        <f>Map!K856</f>
        <v/>
      </c>
      <c r="O208" s="36" t="str">
        <f>Map!L856</f>
        <v/>
      </c>
      <c r="P208" s="36" t="str">
        <f>Map!M856</f>
        <v/>
      </c>
      <c r="Q208" s="5" t="str">
        <f>Join("-",Map!B856,Map!C856,Map!D856,Map!E856,Map!F856)</f>
        <v>East Rim-2-2-4-S</v>
      </c>
      <c r="R208" s="6" t="b">
        <f t="shared" ref="R208:T208" si="435">IFERROR(VALUE(LEFT(N208,SEARCH(" ",N208,1)-1)),FALSE())</f>
        <v>0</v>
      </c>
      <c r="S208" s="6" t="b">
        <f t="shared" si="435"/>
        <v>0</v>
      </c>
      <c r="T208" s="6" t="b">
        <f t="shared" si="435"/>
        <v>0</v>
      </c>
      <c r="U208" s="5"/>
      <c r="V208" s="5"/>
      <c r="W208" s="5"/>
      <c r="X208" s="37" t="str">
        <f>Map!G856</f>
        <v>Star</v>
      </c>
      <c r="Y208" s="5"/>
      <c r="Z208" s="7" t="str">
        <f>Map!O856</f>
        <v/>
      </c>
      <c r="AA208" s="6" t="str">
        <f t="shared" si="12"/>
        <v/>
      </c>
      <c r="AB208" s="5"/>
      <c r="AC208" s="6" t="str">
        <f t="shared" si="13"/>
        <v/>
      </c>
      <c r="AD208" s="5"/>
    </row>
    <row r="209">
      <c r="A209" s="5" t="str">
        <f>Map!I857</f>
        <v>1.75 E</v>
      </c>
      <c r="B209" s="6">
        <f t="shared" si="5"/>
        <v>1.75</v>
      </c>
      <c r="C209" s="5" t="str">
        <f>IFERROR(__xludf.DUMMYFUNCTION("""COMPUTED_VALUE"""),"E")</f>
        <v>E</v>
      </c>
      <c r="D209" s="34" t="b">
        <f t="shared" si="6"/>
        <v>0</v>
      </c>
      <c r="E209" s="6" t="b">
        <f t="shared" si="7"/>
        <v>0</v>
      </c>
      <c r="F209" s="34">
        <f t="shared" si="8"/>
        <v>1.75</v>
      </c>
      <c r="G209" s="8">
        <f t="shared" si="9"/>
        <v>1.0451E+25</v>
      </c>
      <c r="H209" s="8" t="str">
        <f t="shared" ref="H209:J209" si="436">if(D209,$G209,"")</f>
        <v/>
      </c>
      <c r="I209" s="8" t="str">
        <f t="shared" si="436"/>
        <v/>
      </c>
      <c r="J209" s="8">
        <f t="shared" si="436"/>
        <v>1.0451E+25</v>
      </c>
      <c r="K209" s="5"/>
      <c r="L209" s="5"/>
      <c r="M209" s="5"/>
      <c r="N209" s="36">
        <f>Map!K857</f>
        <v>555</v>
      </c>
      <c r="O209" s="36">
        <f>Map!L857</f>
        <v>534</v>
      </c>
      <c r="P209" s="36">
        <f>Map!M857</f>
        <v>543</v>
      </c>
      <c r="Q209" s="5" t="str">
        <f>Join("-",Map!B857,Map!C857,Map!D857,Map!E857,Map!F857)</f>
        <v>East Rim-2-2-5-a</v>
      </c>
      <c r="R209" s="6">
        <f t="shared" ref="R209:T209" si="437">IFERROR(VALUE(LEFT(N209,SEARCH(" ",N209,1)-1)),FALSE())</f>
        <v>555</v>
      </c>
      <c r="S209" s="6">
        <f t="shared" si="437"/>
        <v>534</v>
      </c>
      <c r="T209" s="6">
        <f t="shared" si="437"/>
        <v>543</v>
      </c>
      <c r="U209" s="5"/>
      <c r="V209" s="5"/>
      <c r="W209" s="5"/>
      <c r="X209" s="37" t="str">
        <f>Map!G857</f>
        <v>Terrestrial</v>
      </c>
      <c r="Y209" s="5"/>
      <c r="Z209" s="7" t="str">
        <f>Map!O857</f>
        <v>9 H</v>
      </c>
      <c r="AA209" s="6">
        <f t="shared" si="12"/>
        <v>9</v>
      </c>
      <c r="AB209" s="5" t="str">
        <f>IFERROR(__xludf.DUMMYFUNCTION("""COMPUTED_VALUE"""),"H")</f>
        <v>H</v>
      </c>
      <c r="AC209" s="6">
        <f t="shared" si="13"/>
        <v>9</v>
      </c>
      <c r="AD209" s="5"/>
    </row>
    <row r="210">
      <c r="A210" s="5" t="str">
        <f>Map!I858</f>
        <v>7.77 J</v>
      </c>
      <c r="B210" s="6">
        <f t="shared" si="5"/>
        <v>7.77</v>
      </c>
      <c r="C210" s="5" t="str">
        <f>IFERROR(__xludf.DUMMYFUNCTION("""COMPUTED_VALUE"""),"J")</f>
        <v>J</v>
      </c>
      <c r="D210" s="34" t="b">
        <f t="shared" si="6"/>
        <v>0</v>
      </c>
      <c r="E210" s="6">
        <f t="shared" si="7"/>
        <v>7.77</v>
      </c>
      <c r="F210" s="34" t="b">
        <f t="shared" si="8"/>
        <v>0</v>
      </c>
      <c r="G210" s="8">
        <f t="shared" si="9"/>
        <v>1.4763E+28</v>
      </c>
      <c r="H210" s="8" t="str">
        <f t="shared" ref="H210:J210" si="438">if(D210,$G210,"")</f>
        <v/>
      </c>
      <c r="I210" s="8">
        <f t="shared" si="438"/>
        <v>1.4763E+28</v>
      </c>
      <c r="J210" s="8" t="str">
        <f t="shared" si="438"/>
        <v/>
      </c>
      <c r="K210" s="5"/>
      <c r="L210" s="5"/>
      <c r="M210" s="5"/>
      <c r="N210" s="36">
        <f>Map!K858</f>
        <v>525</v>
      </c>
      <c r="O210" s="36">
        <f>Map!L858</f>
        <v>470</v>
      </c>
      <c r="P210" s="36">
        <f>Map!M858</f>
        <v>499</v>
      </c>
      <c r="Q210" s="5" t="str">
        <f>Join("-",Map!B858,Map!C858,Map!D858,Map!E858,Map!F858)</f>
        <v>East Rim-2-2-5-b</v>
      </c>
      <c r="R210" s="6">
        <f t="shared" ref="R210:T210" si="439">IFERROR(VALUE(LEFT(N210,SEARCH(" ",N210,1)-1)),FALSE())</f>
        <v>525</v>
      </c>
      <c r="S210" s="6">
        <f t="shared" si="439"/>
        <v>470</v>
      </c>
      <c r="T210" s="6">
        <f t="shared" si="439"/>
        <v>499</v>
      </c>
      <c r="U210" s="5"/>
      <c r="V210" s="5"/>
      <c r="W210" s="5"/>
      <c r="X210" s="37" t="str">
        <f>Map!G858</f>
        <v>Gas Giant</v>
      </c>
      <c r="Y210" s="5"/>
      <c r="Z210" s="7" t="str">
        <f>Map!O858</f>
        <v>23 H</v>
      </c>
      <c r="AA210" s="6">
        <f t="shared" si="12"/>
        <v>23</v>
      </c>
      <c r="AB210" s="5" t="str">
        <f>IFERROR(__xludf.DUMMYFUNCTION("""COMPUTED_VALUE"""),"H")</f>
        <v>H</v>
      </c>
      <c r="AC210" s="6">
        <f t="shared" si="13"/>
        <v>23</v>
      </c>
      <c r="AD210" s="5"/>
    </row>
    <row r="211">
      <c r="A211" s="5" t="str">
        <f>Map!I859</f>
        <v>0.27 E</v>
      </c>
      <c r="B211" s="6">
        <f t="shared" si="5"/>
        <v>0.27</v>
      </c>
      <c r="C211" s="5" t="str">
        <f>IFERROR(__xludf.DUMMYFUNCTION("""COMPUTED_VALUE"""),"E")</f>
        <v>E</v>
      </c>
      <c r="D211" s="34" t="b">
        <f t="shared" si="6"/>
        <v>0</v>
      </c>
      <c r="E211" s="6" t="b">
        <f t="shared" si="7"/>
        <v>0</v>
      </c>
      <c r="F211" s="34">
        <f t="shared" si="8"/>
        <v>0.27</v>
      </c>
      <c r="G211" s="8">
        <f t="shared" si="9"/>
        <v>1.61244E+24</v>
      </c>
      <c r="H211" s="8" t="str">
        <f t="shared" ref="H211:J211" si="440">if(D211,$G211,"")</f>
        <v/>
      </c>
      <c r="I211" s="8" t="str">
        <f t="shared" si="440"/>
        <v/>
      </c>
      <c r="J211" s="8">
        <f t="shared" si="440"/>
        <v>1.61244E+24</v>
      </c>
      <c r="K211" s="5"/>
      <c r="L211" s="5"/>
      <c r="M211" s="5"/>
      <c r="N211" s="36">
        <f>Map!K859</f>
        <v>459</v>
      </c>
      <c r="O211" s="36">
        <f>Map!L859</f>
        <v>394</v>
      </c>
      <c r="P211" s="36">
        <f>Map!M859</f>
        <v>425</v>
      </c>
      <c r="Q211" s="5" t="str">
        <f>Join("-",Map!B859,Map!C859,Map!D859,Map!E859,Map!F859)</f>
        <v>East Rim-2-2-5-c</v>
      </c>
      <c r="R211" s="6">
        <f t="shared" ref="R211:T211" si="441">IFERROR(VALUE(LEFT(N211,SEARCH(" ",N211,1)-1)),FALSE())</f>
        <v>459</v>
      </c>
      <c r="S211" s="6">
        <f t="shared" si="441"/>
        <v>394</v>
      </c>
      <c r="T211" s="6">
        <f t="shared" si="441"/>
        <v>425</v>
      </c>
      <c r="U211" s="5"/>
      <c r="V211" s="5"/>
      <c r="W211" s="5"/>
      <c r="X211" s="37" t="str">
        <f>Map!G859</f>
        <v>Terrestrial</v>
      </c>
      <c r="Y211" s="5"/>
      <c r="Z211" s="7" t="str">
        <f>Map!O859</f>
        <v>11 H</v>
      </c>
      <c r="AA211" s="6">
        <f t="shared" si="12"/>
        <v>11</v>
      </c>
      <c r="AB211" s="5" t="str">
        <f>IFERROR(__xludf.DUMMYFUNCTION("""COMPUTED_VALUE"""),"H")</f>
        <v>H</v>
      </c>
      <c r="AC211" s="6">
        <f t="shared" si="13"/>
        <v>11</v>
      </c>
      <c r="AD211" s="5"/>
    </row>
    <row r="212">
      <c r="A212" s="5" t="str">
        <f>Map!I860</f>
        <v>0.59 E</v>
      </c>
      <c r="B212" s="6">
        <f t="shared" si="5"/>
        <v>0.59</v>
      </c>
      <c r="C212" s="5" t="str">
        <f>IFERROR(__xludf.DUMMYFUNCTION("""COMPUTED_VALUE"""),"E")</f>
        <v>E</v>
      </c>
      <c r="D212" s="34" t="b">
        <f t="shared" si="6"/>
        <v>0</v>
      </c>
      <c r="E212" s="6" t="b">
        <f t="shared" si="7"/>
        <v>0</v>
      </c>
      <c r="F212" s="34">
        <f t="shared" si="8"/>
        <v>0.59</v>
      </c>
      <c r="G212" s="8">
        <f t="shared" si="9"/>
        <v>3.52348E+24</v>
      </c>
      <c r="H212" s="8" t="str">
        <f t="shared" ref="H212:J212" si="442">if(D212,$G212,"")</f>
        <v/>
      </c>
      <c r="I212" s="8" t="str">
        <f t="shared" si="442"/>
        <v/>
      </c>
      <c r="J212" s="8">
        <f t="shared" si="442"/>
        <v>3.52348E+24</v>
      </c>
      <c r="K212" s="5"/>
      <c r="L212" s="5"/>
      <c r="M212" s="5"/>
      <c r="N212" s="36">
        <f>Map!K860</f>
        <v>26</v>
      </c>
      <c r="O212" s="36">
        <f>Map!L860</f>
        <v>-41</v>
      </c>
      <c r="P212" s="36">
        <f>Map!M860</f>
        <v>-10</v>
      </c>
      <c r="Q212" s="5" t="str">
        <f>Join("-",Map!B860,Map!C860,Map!D860,Map!E860,Map!F860)</f>
        <v>East Rim-2-2-5-d</v>
      </c>
      <c r="R212" s="6">
        <f t="shared" ref="R212:T212" si="443">IFERROR(VALUE(LEFT(N212,SEARCH(" ",N212,1)-1)),FALSE())</f>
        <v>26</v>
      </c>
      <c r="S212" s="6">
        <f t="shared" si="443"/>
        <v>-41</v>
      </c>
      <c r="T212" s="6">
        <f t="shared" si="443"/>
        <v>-10</v>
      </c>
      <c r="U212" s="5"/>
      <c r="V212" s="5"/>
      <c r="W212" s="5"/>
      <c r="X212" s="37" t="str">
        <f>Map!G860</f>
        <v>Terrestrial</v>
      </c>
      <c r="Y212" s="5"/>
      <c r="Z212" s="7" t="str">
        <f>Map!O860</f>
        <v>7 H</v>
      </c>
      <c r="AA212" s="6">
        <f t="shared" si="12"/>
        <v>7</v>
      </c>
      <c r="AB212" s="5" t="str">
        <f>IFERROR(__xludf.DUMMYFUNCTION("""COMPUTED_VALUE"""),"H")</f>
        <v>H</v>
      </c>
      <c r="AC212" s="6">
        <f t="shared" si="13"/>
        <v>7</v>
      </c>
      <c r="AD212" s="5"/>
    </row>
    <row r="213">
      <c r="A213" s="5" t="str">
        <f>Map!I861</f>
        <v>0.77 E</v>
      </c>
      <c r="B213" s="6">
        <f t="shared" si="5"/>
        <v>0.77</v>
      </c>
      <c r="C213" s="5" t="str">
        <f>IFERROR(__xludf.DUMMYFUNCTION("""COMPUTED_VALUE"""),"E")</f>
        <v>E</v>
      </c>
      <c r="D213" s="34" t="b">
        <f t="shared" si="6"/>
        <v>0</v>
      </c>
      <c r="E213" s="6" t="b">
        <f t="shared" si="7"/>
        <v>0</v>
      </c>
      <c r="F213" s="34">
        <f t="shared" si="8"/>
        <v>0.77</v>
      </c>
      <c r="G213" s="8">
        <f t="shared" si="9"/>
        <v>4.59844E+24</v>
      </c>
      <c r="H213" s="8" t="str">
        <f t="shared" ref="H213:J213" si="444">if(D213,$G213,"")</f>
        <v/>
      </c>
      <c r="I213" s="8" t="str">
        <f t="shared" si="444"/>
        <v/>
      </c>
      <c r="J213" s="8">
        <f t="shared" si="444"/>
        <v>4.59844E+24</v>
      </c>
      <c r="K213" s="5"/>
      <c r="L213" s="5"/>
      <c r="M213" s="5"/>
      <c r="N213" s="36">
        <f>Map!K861</f>
        <v>1</v>
      </c>
      <c r="O213" s="36">
        <f>Map!L861</f>
        <v>-4</v>
      </c>
      <c r="P213" s="36">
        <f>Map!M861</f>
        <v>0</v>
      </c>
      <c r="Q213" s="5" t="str">
        <f>Join("-",Map!B861,Map!C861,Map!D861,Map!E861,Map!F861)</f>
        <v>East Rim-2-2-5-e</v>
      </c>
      <c r="R213" s="6">
        <f t="shared" ref="R213:T213" si="445">IFERROR(VALUE(LEFT(N213,SEARCH(" ",N213,1)-1)),FALSE())</f>
        <v>1</v>
      </c>
      <c r="S213" s="6">
        <f t="shared" si="445"/>
        <v>-4</v>
      </c>
      <c r="T213" s="6">
        <f t="shared" si="445"/>
        <v>0</v>
      </c>
      <c r="U213" s="5"/>
      <c r="V213" s="5"/>
      <c r="W213" s="5"/>
      <c r="X213" s="37" t="str">
        <f>Map!G861</f>
        <v>Habitable</v>
      </c>
      <c r="Y213" s="5"/>
      <c r="Z213" s="7" t="str">
        <f>Map!O861</f>
        <v>26 H</v>
      </c>
      <c r="AA213" s="6">
        <f t="shared" si="12"/>
        <v>26</v>
      </c>
      <c r="AB213" s="5" t="str">
        <f>IFERROR(__xludf.DUMMYFUNCTION("""COMPUTED_VALUE"""),"H")</f>
        <v>H</v>
      </c>
      <c r="AC213" s="6">
        <f t="shared" si="13"/>
        <v>26</v>
      </c>
      <c r="AD213" s="5"/>
    </row>
    <row r="214">
      <c r="A214" s="5" t="str">
        <f>Map!I862</f>
        <v>0.29 S</v>
      </c>
      <c r="B214" s="6">
        <f t="shared" si="5"/>
        <v>0.29</v>
      </c>
      <c r="C214" s="5" t="str">
        <f>IFERROR(__xludf.DUMMYFUNCTION("""COMPUTED_VALUE"""),"S")</f>
        <v>S</v>
      </c>
      <c r="D214" s="34">
        <f t="shared" si="6"/>
        <v>0.29</v>
      </c>
      <c r="E214" s="6" t="b">
        <f t="shared" si="7"/>
        <v>0</v>
      </c>
      <c r="F214" s="34" t="b">
        <f t="shared" si="8"/>
        <v>0</v>
      </c>
      <c r="G214" s="8">
        <f t="shared" si="9"/>
        <v>5.7681E+29</v>
      </c>
      <c r="H214" s="8">
        <f t="shared" ref="H214:J214" si="446">if(D214,$G214,"")</f>
        <v>5.7681E+29</v>
      </c>
      <c r="I214" s="8" t="str">
        <f t="shared" si="446"/>
        <v/>
      </c>
      <c r="J214" s="8" t="str">
        <f t="shared" si="446"/>
        <v/>
      </c>
      <c r="K214" s="5"/>
      <c r="L214" s="5"/>
      <c r="M214" s="5"/>
      <c r="N214" s="36" t="str">
        <f>Map!K862</f>
        <v/>
      </c>
      <c r="O214" s="36" t="str">
        <f>Map!L862</f>
        <v/>
      </c>
      <c r="P214" s="36" t="str">
        <f>Map!M862</f>
        <v/>
      </c>
      <c r="Q214" s="5" t="str">
        <f>Join("-",Map!B862,Map!C862,Map!D862,Map!E862,Map!F862)</f>
        <v>East Rim-2-2-5-S</v>
      </c>
      <c r="R214" s="6" t="b">
        <f t="shared" ref="R214:T214" si="447">IFERROR(VALUE(LEFT(N214,SEARCH(" ",N214,1)-1)),FALSE())</f>
        <v>0</v>
      </c>
      <c r="S214" s="6" t="b">
        <f t="shared" si="447"/>
        <v>0</v>
      </c>
      <c r="T214" s="6" t="b">
        <f t="shared" si="447"/>
        <v>0</v>
      </c>
      <c r="U214" s="5"/>
      <c r="V214" s="5"/>
      <c r="W214" s="5"/>
      <c r="X214" s="37" t="str">
        <f>Map!G862</f>
        <v>Star</v>
      </c>
      <c r="Y214" s="5"/>
      <c r="Z214" s="7" t="str">
        <f>Map!O862</f>
        <v/>
      </c>
      <c r="AA214" s="6" t="str">
        <f t="shared" si="12"/>
        <v/>
      </c>
      <c r="AB214" s="5"/>
      <c r="AC214" s="6" t="str">
        <f t="shared" si="13"/>
        <v/>
      </c>
      <c r="AD214" s="5"/>
    </row>
    <row r="215">
      <c r="A215" s="5" t="str">
        <f>Map!I863</f>
        <v>0.95 E</v>
      </c>
      <c r="B215" s="6">
        <f t="shared" si="5"/>
        <v>0.95</v>
      </c>
      <c r="C215" s="5" t="str">
        <f>IFERROR(__xludf.DUMMYFUNCTION("""COMPUTED_VALUE"""),"E")</f>
        <v>E</v>
      </c>
      <c r="D215" s="34" t="b">
        <f t="shared" si="6"/>
        <v>0</v>
      </c>
      <c r="E215" s="6" t="b">
        <f t="shared" si="7"/>
        <v>0</v>
      </c>
      <c r="F215" s="34">
        <f t="shared" si="8"/>
        <v>0.95</v>
      </c>
      <c r="G215" s="8">
        <f t="shared" si="9"/>
        <v>5.6734E+24</v>
      </c>
      <c r="H215" s="8" t="str">
        <f t="shared" ref="H215:J215" si="448">if(D215,$G215,"")</f>
        <v/>
      </c>
      <c r="I215" s="8" t="str">
        <f t="shared" si="448"/>
        <v/>
      </c>
      <c r="J215" s="8">
        <f t="shared" si="448"/>
        <v>5.6734E+24</v>
      </c>
      <c r="K215" s="5"/>
      <c r="L215" s="5"/>
      <c r="M215" s="5"/>
      <c r="N215" s="36">
        <f>Map!K863</f>
        <v>439</v>
      </c>
      <c r="O215" s="36">
        <f>Map!L863</f>
        <v>430</v>
      </c>
      <c r="P215" s="36">
        <f>Map!M863</f>
        <v>434</v>
      </c>
      <c r="Q215" s="5" t="str">
        <f>Join("-",Map!B863,Map!C863,Map!D863,Map!E863,Map!F863)</f>
        <v>East Rim-2-2-6-a</v>
      </c>
      <c r="R215" s="6">
        <f t="shared" ref="R215:T215" si="449">IFERROR(VALUE(LEFT(N215,SEARCH(" ",N215,1)-1)),FALSE())</f>
        <v>439</v>
      </c>
      <c r="S215" s="6">
        <f t="shared" si="449"/>
        <v>430</v>
      </c>
      <c r="T215" s="6">
        <f t="shared" si="449"/>
        <v>434</v>
      </c>
      <c r="U215" s="5"/>
      <c r="V215" s="5"/>
      <c r="W215" s="5"/>
      <c r="X215" s="37" t="str">
        <f>Map!G863</f>
        <v>Terrestrial</v>
      </c>
      <c r="Y215" s="5"/>
      <c r="Z215" s="7" t="str">
        <f>Map!O863</f>
        <v>16 H</v>
      </c>
      <c r="AA215" s="6">
        <f t="shared" si="12"/>
        <v>16</v>
      </c>
      <c r="AB215" s="5" t="str">
        <f>IFERROR(__xludf.DUMMYFUNCTION("""COMPUTED_VALUE"""),"H")</f>
        <v>H</v>
      </c>
      <c r="AC215" s="6">
        <f t="shared" si="13"/>
        <v>16</v>
      </c>
      <c r="AD215" s="5"/>
    </row>
    <row r="216">
      <c r="A216" s="5" t="str">
        <f>Map!I864</f>
        <v>0.1 J</v>
      </c>
      <c r="B216" s="6">
        <f t="shared" si="5"/>
        <v>0.1</v>
      </c>
      <c r="C216" s="5" t="str">
        <f>IFERROR(__xludf.DUMMYFUNCTION("""COMPUTED_VALUE"""),"J")</f>
        <v>J</v>
      </c>
      <c r="D216" s="34" t="b">
        <f t="shared" si="6"/>
        <v>0</v>
      </c>
      <c r="E216" s="6">
        <f t="shared" si="7"/>
        <v>0.1</v>
      </c>
      <c r="F216" s="34" t="b">
        <f t="shared" si="8"/>
        <v>0</v>
      </c>
      <c r="G216" s="8">
        <f t="shared" si="9"/>
        <v>1.9E+26</v>
      </c>
      <c r="H216" s="8" t="str">
        <f t="shared" ref="H216:J216" si="450">if(D216,$G216,"")</f>
        <v/>
      </c>
      <c r="I216" s="8">
        <f t="shared" si="450"/>
        <v>1.9E+26</v>
      </c>
      <c r="J216" s="8" t="str">
        <f t="shared" si="450"/>
        <v/>
      </c>
      <c r="K216" s="5"/>
      <c r="L216" s="5"/>
      <c r="M216" s="5"/>
      <c r="N216" s="36">
        <f>Map!K864</f>
        <v>192</v>
      </c>
      <c r="O216" s="36">
        <f>Map!L864</f>
        <v>117</v>
      </c>
      <c r="P216" s="36">
        <f>Map!M864</f>
        <v>153</v>
      </c>
      <c r="Q216" s="5" t="str">
        <f>Join("-",Map!B864,Map!C864,Map!D864,Map!E864,Map!F864)</f>
        <v>East Rim-2-2-6-b</v>
      </c>
      <c r="R216" s="6">
        <f t="shared" ref="R216:T216" si="451">IFERROR(VALUE(LEFT(N216,SEARCH(" ",N216,1)-1)),FALSE())</f>
        <v>192</v>
      </c>
      <c r="S216" s="6">
        <f t="shared" si="451"/>
        <v>117</v>
      </c>
      <c r="T216" s="6">
        <f t="shared" si="451"/>
        <v>153</v>
      </c>
      <c r="U216" s="5"/>
      <c r="V216" s="5"/>
      <c r="W216" s="5"/>
      <c r="X216" s="37" t="str">
        <f>Map!G864</f>
        <v>Gas Giant</v>
      </c>
      <c r="Y216" s="5"/>
      <c r="Z216" s="7" t="str">
        <f>Map!O864</f>
        <v>15 H</v>
      </c>
      <c r="AA216" s="6">
        <f t="shared" si="12"/>
        <v>15</v>
      </c>
      <c r="AB216" s="5" t="str">
        <f>IFERROR(__xludf.DUMMYFUNCTION("""COMPUTED_VALUE"""),"H")</f>
        <v>H</v>
      </c>
      <c r="AC216" s="6">
        <f t="shared" si="13"/>
        <v>15</v>
      </c>
      <c r="AD216" s="5"/>
    </row>
    <row r="217">
      <c r="A217" s="5" t="str">
        <f>Map!I865</f>
        <v>8.93 J</v>
      </c>
      <c r="B217" s="6">
        <f t="shared" si="5"/>
        <v>8.93</v>
      </c>
      <c r="C217" s="5" t="str">
        <f>IFERROR(__xludf.DUMMYFUNCTION("""COMPUTED_VALUE"""),"J")</f>
        <v>J</v>
      </c>
      <c r="D217" s="34" t="b">
        <f t="shared" si="6"/>
        <v>0</v>
      </c>
      <c r="E217" s="6">
        <f t="shared" si="7"/>
        <v>8.93</v>
      </c>
      <c r="F217" s="34" t="b">
        <f t="shared" si="8"/>
        <v>0</v>
      </c>
      <c r="G217" s="8">
        <f t="shared" si="9"/>
        <v>1.6967E+28</v>
      </c>
      <c r="H217" s="8" t="str">
        <f t="shared" ref="H217:J217" si="452">if(D217,$G217,"")</f>
        <v/>
      </c>
      <c r="I217" s="8">
        <f t="shared" si="452"/>
        <v>1.6967E+28</v>
      </c>
      <c r="J217" s="8" t="str">
        <f t="shared" si="452"/>
        <v/>
      </c>
      <c r="K217" s="5"/>
      <c r="L217" s="5"/>
      <c r="M217" s="5"/>
      <c r="N217" s="36">
        <f>Map!K865</f>
        <v>180</v>
      </c>
      <c r="O217" s="36">
        <f>Map!L865</f>
        <v>162</v>
      </c>
      <c r="P217" s="36">
        <f>Map!M865</f>
        <v>172</v>
      </c>
      <c r="Q217" s="5" t="str">
        <f>Join("-",Map!B865,Map!C865,Map!D865,Map!E865,Map!F865)</f>
        <v>East Rim-2-2-6-c</v>
      </c>
      <c r="R217" s="6">
        <f t="shared" ref="R217:T217" si="453">IFERROR(VALUE(LEFT(N217,SEARCH(" ",N217,1)-1)),FALSE())</f>
        <v>180</v>
      </c>
      <c r="S217" s="6">
        <f t="shared" si="453"/>
        <v>162</v>
      </c>
      <c r="T217" s="6">
        <f t="shared" si="453"/>
        <v>172</v>
      </c>
      <c r="U217" s="5"/>
      <c r="V217" s="5"/>
      <c r="W217" s="5"/>
      <c r="X217" s="37" t="str">
        <f>Map!G865</f>
        <v>Gas Giant</v>
      </c>
      <c r="Y217" s="5"/>
      <c r="Z217" s="7" t="str">
        <f>Map!O865</f>
        <v>17 H</v>
      </c>
      <c r="AA217" s="6">
        <f t="shared" si="12"/>
        <v>17</v>
      </c>
      <c r="AB217" s="5" t="str">
        <f>IFERROR(__xludf.DUMMYFUNCTION("""COMPUTED_VALUE"""),"H")</f>
        <v>H</v>
      </c>
      <c r="AC217" s="6">
        <f t="shared" si="13"/>
        <v>17</v>
      </c>
      <c r="AD217" s="5"/>
    </row>
    <row r="218">
      <c r="A218" s="5" t="str">
        <f>Map!I866</f>
        <v>1.28 E</v>
      </c>
      <c r="B218" s="6">
        <f t="shared" si="5"/>
        <v>1.28</v>
      </c>
      <c r="C218" s="5" t="str">
        <f>IFERROR(__xludf.DUMMYFUNCTION("""COMPUTED_VALUE"""),"E")</f>
        <v>E</v>
      </c>
      <c r="D218" s="34" t="b">
        <f t="shared" si="6"/>
        <v>0</v>
      </c>
      <c r="E218" s="6" t="b">
        <f t="shared" si="7"/>
        <v>0</v>
      </c>
      <c r="F218" s="34">
        <f t="shared" si="8"/>
        <v>1.28</v>
      </c>
      <c r="G218" s="8">
        <f t="shared" si="9"/>
        <v>7.64416E+24</v>
      </c>
      <c r="H218" s="8" t="str">
        <f t="shared" ref="H218:J218" si="454">if(D218,$G218,"")</f>
        <v/>
      </c>
      <c r="I218" s="8" t="str">
        <f t="shared" si="454"/>
        <v/>
      </c>
      <c r="J218" s="8">
        <f t="shared" si="454"/>
        <v>7.64416E+24</v>
      </c>
      <c r="K218" s="5"/>
      <c r="L218" s="5"/>
      <c r="M218" s="5"/>
      <c r="N218" s="36">
        <f>Map!K866</f>
        <v>44</v>
      </c>
      <c r="O218" s="36">
        <f>Map!L866</f>
        <v>-4</v>
      </c>
      <c r="P218" s="36">
        <f>Map!M866</f>
        <v>21</v>
      </c>
      <c r="Q218" s="5" t="str">
        <f>Join("-",Map!B866,Map!C866,Map!D866,Map!E866,Map!F866)</f>
        <v>East Rim-2-2-6-d</v>
      </c>
      <c r="R218" s="6">
        <f t="shared" ref="R218:T218" si="455">IFERROR(VALUE(LEFT(N218,SEARCH(" ",N218,1)-1)),FALSE())</f>
        <v>44</v>
      </c>
      <c r="S218" s="6">
        <f t="shared" si="455"/>
        <v>-4</v>
      </c>
      <c r="T218" s="6">
        <f t="shared" si="455"/>
        <v>21</v>
      </c>
      <c r="U218" s="5"/>
      <c r="V218" s="5"/>
      <c r="W218" s="5"/>
      <c r="X218" s="37" t="str">
        <f>Map!G866</f>
        <v>Terrestrial</v>
      </c>
      <c r="Y218" s="5"/>
      <c r="Z218" s="7" t="str">
        <f>Map!O866</f>
        <v>18 H</v>
      </c>
      <c r="AA218" s="6">
        <f t="shared" si="12"/>
        <v>18</v>
      </c>
      <c r="AB218" s="5" t="str">
        <f>IFERROR(__xludf.DUMMYFUNCTION("""COMPUTED_VALUE"""),"H")</f>
        <v>H</v>
      </c>
      <c r="AC218" s="6">
        <f t="shared" si="13"/>
        <v>18</v>
      </c>
      <c r="AD218" s="5"/>
    </row>
    <row r="219">
      <c r="A219" s="5" t="str">
        <f>Map!I867</f>
        <v>1.14 E</v>
      </c>
      <c r="B219" s="6">
        <f t="shared" si="5"/>
        <v>1.14</v>
      </c>
      <c r="C219" s="5" t="str">
        <f>IFERROR(__xludf.DUMMYFUNCTION("""COMPUTED_VALUE"""),"E")</f>
        <v>E</v>
      </c>
      <c r="D219" s="34" t="b">
        <f t="shared" si="6"/>
        <v>0</v>
      </c>
      <c r="E219" s="6" t="b">
        <f t="shared" si="7"/>
        <v>0</v>
      </c>
      <c r="F219" s="34">
        <f t="shared" si="8"/>
        <v>1.14</v>
      </c>
      <c r="G219" s="8">
        <f t="shared" si="9"/>
        <v>6.80808E+24</v>
      </c>
      <c r="H219" s="8" t="str">
        <f t="shared" ref="H219:J219" si="456">if(D219,$G219,"")</f>
        <v/>
      </c>
      <c r="I219" s="8" t="str">
        <f t="shared" si="456"/>
        <v/>
      </c>
      <c r="J219" s="8">
        <f t="shared" si="456"/>
        <v>6.80808E+24</v>
      </c>
      <c r="K219" s="5"/>
      <c r="L219" s="5"/>
      <c r="M219" s="5"/>
      <c r="N219" s="36">
        <f>Map!K867</f>
        <v>20</v>
      </c>
      <c r="O219" s="36">
        <f>Map!L867</f>
        <v>10</v>
      </c>
      <c r="P219" s="36">
        <f>Map!M867</f>
        <v>13</v>
      </c>
      <c r="Q219" s="5" t="str">
        <f>Join("-",Map!B867,Map!C867,Map!D867,Map!E867,Map!F867)</f>
        <v>East Rim-2-2-6-e</v>
      </c>
      <c r="R219" s="6">
        <f t="shared" ref="R219:T219" si="457">IFERROR(VALUE(LEFT(N219,SEARCH(" ",N219,1)-1)),FALSE())</f>
        <v>20</v>
      </c>
      <c r="S219" s="6">
        <f t="shared" si="457"/>
        <v>10</v>
      </c>
      <c r="T219" s="6">
        <f t="shared" si="457"/>
        <v>13</v>
      </c>
      <c r="U219" s="5"/>
      <c r="V219" s="5"/>
      <c r="W219" s="5"/>
      <c r="X219" s="37" t="str">
        <f>Map!G867</f>
        <v>Habitable</v>
      </c>
      <c r="Y219" s="5"/>
      <c r="Z219" s="7" t="str">
        <f>Map!O867</f>
        <v>18 H</v>
      </c>
      <c r="AA219" s="6">
        <f t="shared" si="12"/>
        <v>18</v>
      </c>
      <c r="AB219" s="5" t="str">
        <f>IFERROR(__xludf.DUMMYFUNCTION("""COMPUTED_VALUE"""),"H")</f>
        <v>H</v>
      </c>
      <c r="AC219" s="6">
        <f t="shared" si="13"/>
        <v>18</v>
      </c>
      <c r="AD219" s="5"/>
    </row>
    <row r="220">
      <c r="A220" s="5" t="str">
        <f>Map!I868</f>
        <v>2.41 J</v>
      </c>
      <c r="B220" s="6">
        <f t="shared" si="5"/>
        <v>2.41</v>
      </c>
      <c r="C220" s="5" t="str">
        <f>IFERROR(__xludf.DUMMYFUNCTION("""COMPUTED_VALUE"""),"J")</f>
        <v>J</v>
      </c>
      <c r="D220" s="34" t="b">
        <f t="shared" si="6"/>
        <v>0</v>
      </c>
      <c r="E220" s="6">
        <f t="shared" si="7"/>
        <v>2.41</v>
      </c>
      <c r="F220" s="34" t="b">
        <f t="shared" si="8"/>
        <v>0</v>
      </c>
      <c r="G220" s="8">
        <f t="shared" si="9"/>
        <v>4.579E+27</v>
      </c>
      <c r="H220" s="8" t="str">
        <f t="shared" ref="H220:J220" si="458">if(D220,$G220,"")</f>
        <v/>
      </c>
      <c r="I220" s="8">
        <f t="shared" si="458"/>
        <v>4.579E+27</v>
      </c>
      <c r="J220" s="8" t="str">
        <f t="shared" si="458"/>
        <v/>
      </c>
      <c r="K220" s="5"/>
      <c r="L220" s="5"/>
      <c r="M220" s="5"/>
      <c r="N220" s="36">
        <f>Map!K868</f>
        <v>17</v>
      </c>
      <c r="O220" s="36">
        <f>Map!L868</f>
        <v>-75</v>
      </c>
      <c r="P220" s="36">
        <f>Map!M868</f>
        <v>-29</v>
      </c>
      <c r="Q220" s="5" t="str">
        <f>Join("-",Map!B868,Map!C868,Map!D868,Map!E868,Map!F868)</f>
        <v>East Rim-2-2-6-f</v>
      </c>
      <c r="R220" s="6">
        <f t="shared" ref="R220:T220" si="459">IFERROR(VALUE(LEFT(N220,SEARCH(" ",N220,1)-1)),FALSE())</f>
        <v>17</v>
      </c>
      <c r="S220" s="6">
        <f t="shared" si="459"/>
        <v>-75</v>
      </c>
      <c r="T220" s="6">
        <f t="shared" si="459"/>
        <v>-29</v>
      </c>
      <c r="U220" s="5"/>
      <c r="V220" s="5"/>
      <c r="W220" s="5"/>
      <c r="X220" s="37" t="str">
        <f>Map!G868</f>
        <v>Gas Giant</v>
      </c>
      <c r="Y220" s="5"/>
      <c r="Z220" s="7" t="str">
        <f>Map!O868</f>
        <v>16 H</v>
      </c>
      <c r="AA220" s="6">
        <f t="shared" si="12"/>
        <v>16</v>
      </c>
      <c r="AB220" s="5" t="str">
        <f>IFERROR(__xludf.DUMMYFUNCTION("""COMPUTED_VALUE"""),"H")</f>
        <v>H</v>
      </c>
      <c r="AC220" s="6">
        <f t="shared" si="13"/>
        <v>16</v>
      </c>
      <c r="AD220" s="5"/>
    </row>
    <row r="221">
      <c r="A221" s="5" t="str">
        <f>Map!I869</f>
        <v>1.33 S</v>
      </c>
      <c r="B221" s="6">
        <f t="shared" si="5"/>
        <v>1.33</v>
      </c>
      <c r="C221" s="5" t="str">
        <f>IFERROR(__xludf.DUMMYFUNCTION("""COMPUTED_VALUE"""),"S")</f>
        <v>S</v>
      </c>
      <c r="D221" s="34">
        <f t="shared" si="6"/>
        <v>1.33</v>
      </c>
      <c r="E221" s="6" t="b">
        <f t="shared" si="7"/>
        <v>0</v>
      </c>
      <c r="F221" s="34" t="b">
        <f t="shared" si="8"/>
        <v>0</v>
      </c>
      <c r="G221" s="8">
        <f t="shared" si="9"/>
        <v>2.64537E+30</v>
      </c>
      <c r="H221" s="8">
        <f t="shared" ref="H221:J221" si="460">if(D221,$G221,"")</f>
        <v>2.64537E+30</v>
      </c>
      <c r="I221" s="8" t="str">
        <f t="shared" si="460"/>
        <v/>
      </c>
      <c r="J221" s="8" t="str">
        <f t="shared" si="460"/>
        <v/>
      </c>
      <c r="K221" s="5"/>
      <c r="L221" s="5"/>
      <c r="M221" s="5"/>
      <c r="N221" s="36" t="str">
        <f>Map!K869</f>
        <v/>
      </c>
      <c r="O221" s="36" t="str">
        <f>Map!L869</f>
        <v/>
      </c>
      <c r="P221" s="36" t="str">
        <f>Map!M869</f>
        <v/>
      </c>
      <c r="Q221" s="5" t="str">
        <f>Join("-",Map!B869,Map!C869,Map!D869,Map!E869,Map!F869)</f>
        <v>East Rim-2-2-6-S</v>
      </c>
      <c r="R221" s="6" t="b">
        <f t="shared" ref="R221:T221" si="461">IFERROR(VALUE(LEFT(N221,SEARCH(" ",N221,1)-1)),FALSE())</f>
        <v>0</v>
      </c>
      <c r="S221" s="6" t="b">
        <f t="shared" si="461"/>
        <v>0</v>
      </c>
      <c r="T221" s="6" t="b">
        <f t="shared" si="461"/>
        <v>0</v>
      </c>
      <c r="U221" s="5"/>
      <c r="V221" s="5"/>
      <c r="W221" s="5"/>
      <c r="X221" s="37" t="str">
        <f>Map!G869</f>
        <v>Star</v>
      </c>
      <c r="Y221" s="5"/>
      <c r="Z221" s="7" t="str">
        <f>Map!O869</f>
        <v/>
      </c>
      <c r="AA221" s="6" t="str">
        <f t="shared" si="12"/>
        <v/>
      </c>
      <c r="AB221" s="5"/>
      <c r="AC221" s="6" t="str">
        <f t="shared" si="13"/>
        <v/>
      </c>
      <c r="AD221" s="5"/>
    </row>
    <row r="222">
      <c r="A222" s="5" t="str">
        <f>Map!I870</f>
        <v>1.26 E</v>
      </c>
      <c r="B222" s="6">
        <f t="shared" si="5"/>
        <v>1.26</v>
      </c>
      <c r="C222" s="5" t="str">
        <f>IFERROR(__xludf.DUMMYFUNCTION("""COMPUTED_VALUE"""),"E")</f>
        <v>E</v>
      </c>
      <c r="D222" s="34" t="b">
        <f t="shared" si="6"/>
        <v>0</v>
      </c>
      <c r="E222" s="6" t="b">
        <f t="shared" si="7"/>
        <v>0</v>
      </c>
      <c r="F222" s="34">
        <f t="shared" si="8"/>
        <v>1.26</v>
      </c>
      <c r="G222" s="8">
        <f t="shared" si="9"/>
        <v>7.52472E+24</v>
      </c>
      <c r="H222" s="8" t="str">
        <f t="shared" ref="H222:J222" si="462">if(D222,$G222,"")</f>
        <v/>
      </c>
      <c r="I222" s="8" t="str">
        <f t="shared" si="462"/>
        <v/>
      </c>
      <c r="J222" s="8">
        <f t="shared" si="462"/>
        <v>7.52472E+24</v>
      </c>
      <c r="K222" s="5"/>
      <c r="L222" s="5"/>
      <c r="M222" s="5"/>
      <c r="N222" s="36">
        <f>Map!K870</f>
        <v>1592</v>
      </c>
      <c r="O222" s="36">
        <f>Map!L870</f>
        <v>721</v>
      </c>
      <c r="P222" s="36">
        <f>Map!M870</f>
        <v>1159</v>
      </c>
      <c r="Q222" s="5" t="str">
        <f>Join("-",Map!B870,Map!C870,Map!D870,Map!E870,Map!F870)</f>
        <v>East Rim-2-2-7-a</v>
      </c>
      <c r="R222" s="6">
        <f t="shared" ref="R222:T222" si="463">IFERROR(VALUE(LEFT(N222,SEARCH(" ",N222,1)-1)),FALSE())</f>
        <v>1592</v>
      </c>
      <c r="S222" s="6">
        <f t="shared" si="463"/>
        <v>721</v>
      </c>
      <c r="T222" s="6">
        <f t="shared" si="463"/>
        <v>1159</v>
      </c>
      <c r="U222" s="5"/>
      <c r="V222" s="5"/>
      <c r="W222" s="5"/>
      <c r="X222" s="37" t="str">
        <f>Map!G870</f>
        <v>Terrestrial</v>
      </c>
      <c r="Y222" s="5"/>
      <c r="Z222" s="7" t="str">
        <f>Map!O870</f>
        <v>26 H</v>
      </c>
      <c r="AA222" s="6">
        <f t="shared" si="12"/>
        <v>26</v>
      </c>
      <c r="AB222" s="5" t="str">
        <f>IFERROR(__xludf.DUMMYFUNCTION("""COMPUTED_VALUE"""),"H")</f>
        <v>H</v>
      </c>
      <c r="AC222" s="6">
        <f t="shared" si="13"/>
        <v>26</v>
      </c>
      <c r="AD222" s="5"/>
    </row>
    <row r="223">
      <c r="A223" s="5" t="str">
        <f>Map!I871</f>
        <v>0.65 E</v>
      </c>
      <c r="B223" s="6">
        <f t="shared" si="5"/>
        <v>0.65</v>
      </c>
      <c r="C223" s="5" t="str">
        <f>IFERROR(__xludf.DUMMYFUNCTION("""COMPUTED_VALUE"""),"E")</f>
        <v>E</v>
      </c>
      <c r="D223" s="34" t="b">
        <f t="shared" si="6"/>
        <v>0</v>
      </c>
      <c r="E223" s="6" t="b">
        <f t="shared" si="7"/>
        <v>0</v>
      </c>
      <c r="F223" s="34">
        <f t="shared" si="8"/>
        <v>0.65</v>
      </c>
      <c r="G223" s="8">
        <f t="shared" si="9"/>
        <v>3.8818E+24</v>
      </c>
      <c r="H223" s="8" t="str">
        <f t="shared" ref="H223:J223" si="464">if(D223,$G223,"")</f>
        <v/>
      </c>
      <c r="I223" s="8" t="str">
        <f t="shared" si="464"/>
        <v/>
      </c>
      <c r="J223" s="8">
        <f t="shared" si="464"/>
        <v>3.8818E+24</v>
      </c>
      <c r="K223" s="5"/>
      <c r="L223" s="5"/>
      <c r="M223" s="5"/>
      <c r="N223" s="36">
        <f>Map!K871</f>
        <v>995</v>
      </c>
      <c r="O223" s="36">
        <f>Map!L871</f>
        <v>180</v>
      </c>
      <c r="P223" s="36">
        <f>Map!M871</f>
        <v>589</v>
      </c>
      <c r="Q223" s="5" t="str">
        <f>Join("-",Map!B871,Map!C871,Map!D871,Map!E871,Map!F871)</f>
        <v>East Rim-2-2-7-b</v>
      </c>
      <c r="R223" s="6">
        <f t="shared" ref="R223:T223" si="465">IFERROR(VALUE(LEFT(N223,SEARCH(" ",N223,1)-1)),FALSE())</f>
        <v>995</v>
      </c>
      <c r="S223" s="6">
        <f t="shared" si="465"/>
        <v>180</v>
      </c>
      <c r="T223" s="6">
        <f t="shared" si="465"/>
        <v>589</v>
      </c>
      <c r="U223" s="5"/>
      <c r="V223" s="5"/>
      <c r="W223" s="5"/>
      <c r="X223" s="37" t="str">
        <f>Map!G871</f>
        <v>Terrestrial</v>
      </c>
      <c r="Y223" s="5"/>
      <c r="Z223" s="7" t="str">
        <f>Map!O871</f>
        <v>12 H</v>
      </c>
      <c r="AA223" s="6">
        <f t="shared" si="12"/>
        <v>12</v>
      </c>
      <c r="AB223" s="5" t="str">
        <f>IFERROR(__xludf.DUMMYFUNCTION("""COMPUTED_VALUE"""),"H")</f>
        <v>H</v>
      </c>
      <c r="AC223" s="6">
        <f t="shared" si="13"/>
        <v>12</v>
      </c>
      <c r="AD223" s="5"/>
    </row>
    <row r="224">
      <c r="A224" s="5" t="str">
        <f>Map!I872</f>
        <v>0.72 E</v>
      </c>
      <c r="B224" s="6">
        <f t="shared" si="5"/>
        <v>0.72</v>
      </c>
      <c r="C224" s="5" t="str">
        <f>IFERROR(__xludf.DUMMYFUNCTION("""COMPUTED_VALUE"""),"E")</f>
        <v>E</v>
      </c>
      <c r="D224" s="34" t="b">
        <f t="shared" si="6"/>
        <v>0</v>
      </c>
      <c r="E224" s="6" t="b">
        <f t="shared" si="7"/>
        <v>0</v>
      </c>
      <c r="F224" s="34">
        <f t="shared" si="8"/>
        <v>0.72</v>
      </c>
      <c r="G224" s="8">
        <f t="shared" si="9"/>
        <v>4.29984E+24</v>
      </c>
      <c r="H224" s="8" t="str">
        <f t="shared" ref="H224:J224" si="466">if(D224,$G224,"")</f>
        <v/>
      </c>
      <c r="I224" s="8" t="str">
        <f t="shared" si="466"/>
        <v/>
      </c>
      <c r="J224" s="8">
        <f t="shared" si="466"/>
        <v>4.29984E+24</v>
      </c>
      <c r="K224" s="5"/>
      <c r="L224" s="5"/>
      <c r="M224" s="5"/>
      <c r="N224" s="36">
        <f>Map!K872</f>
        <v>454</v>
      </c>
      <c r="O224" s="36">
        <f>Map!L872</f>
        <v>440</v>
      </c>
      <c r="P224" s="36">
        <f>Map!M872</f>
        <v>445</v>
      </c>
      <c r="Q224" s="5" t="str">
        <f>Join("-",Map!B872,Map!C872,Map!D872,Map!E872,Map!F872)</f>
        <v>East Rim-2-2-7-c</v>
      </c>
      <c r="R224" s="6">
        <f t="shared" ref="R224:T224" si="467">IFERROR(VALUE(LEFT(N224,SEARCH(" ",N224,1)-1)),FALSE())</f>
        <v>454</v>
      </c>
      <c r="S224" s="6">
        <f t="shared" si="467"/>
        <v>440</v>
      </c>
      <c r="T224" s="6">
        <f t="shared" si="467"/>
        <v>445</v>
      </c>
      <c r="U224" s="5"/>
      <c r="V224" s="5"/>
      <c r="W224" s="5"/>
      <c r="X224" s="37" t="str">
        <f>Map!G872</f>
        <v>Terrestrial</v>
      </c>
      <c r="Y224" s="5"/>
      <c r="Z224" s="7" t="str">
        <f>Map!O872</f>
        <v>51 H</v>
      </c>
      <c r="AA224" s="6">
        <f t="shared" si="12"/>
        <v>51</v>
      </c>
      <c r="AB224" s="5" t="str">
        <f>IFERROR(__xludf.DUMMYFUNCTION("""COMPUTED_VALUE"""),"H")</f>
        <v>H</v>
      </c>
      <c r="AC224" s="6">
        <f t="shared" si="13"/>
        <v>51</v>
      </c>
      <c r="AD224" s="5"/>
    </row>
    <row r="225">
      <c r="A225" s="5" t="str">
        <f>Map!I873</f>
        <v>2.99 E</v>
      </c>
      <c r="B225" s="6">
        <f t="shared" si="5"/>
        <v>2.99</v>
      </c>
      <c r="C225" s="5" t="str">
        <f>IFERROR(__xludf.DUMMYFUNCTION("""COMPUTED_VALUE"""),"E")</f>
        <v>E</v>
      </c>
      <c r="D225" s="34" t="b">
        <f t="shared" si="6"/>
        <v>0</v>
      </c>
      <c r="E225" s="6" t="b">
        <f t="shared" si="7"/>
        <v>0</v>
      </c>
      <c r="F225" s="34">
        <f t="shared" si="8"/>
        <v>2.99</v>
      </c>
      <c r="G225" s="8">
        <f t="shared" si="9"/>
        <v>1.78563E+25</v>
      </c>
      <c r="H225" s="8" t="str">
        <f t="shared" ref="H225:J225" si="468">if(D225,$G225,"")</f>
        <v/>
      </c>
      <c r="I225" s="8" t="str">
        <f t="shared" si="468"/>
        <v/>
      </c>
      <c r="J225" s="8">
        <f t="shared" si="468"/>
        <v>1.78563E+25</v>
      </c>
      <c r="K225" s="5"/>
      <c r="L225" s="5"/>
      <c r="M225" s="5"/>
      <c r="N225" s="36">
        <f>Map!K873</f>
        <v>263</v>
      </c>
      <c r="O225" s="36">
        <f>Map!L873</f>
        <v>247</v>
      </c>
      <c r="P225" s="36">
        <f>Map!M873</f>
        <v>256</v>
      </c>
      <c r="Q225" s="5" t="str">
        <f>Join("-",Map!B873,Map!C873,Map!D873,Map!E873,Map!F873)</f>
        <v>East Rim-2-2-7-d</v>
      </c>
      <c r="R225" s="6">
        <f t="shared" ref="R225:T225" si="469">IFERROR(VALUE(LEFT(N225,SEARCH(" ",N225,1)-1)),FALSE())</f>
        <v>263</v>
      </c>
      <c r="S225" s="6">
        <f t="shared" si="469"/>
        <v>247</v>
      </c>
      <c r="T225" s="6">
        <f t="shared" si="469"/>
        <v>256</v>
      </c>
      <c r="U225" s="5"/>
      <c r="V225" s="5"/>
      <c r="W225" s="5"/>
      <c r="X225" s="37" t="str">
        <f>Map!G873</f>
        <v>Terrestrial</v>
      </c>
      <c r="Y225" s="5"/>
      <c r="Z225" s="7" t="str">
        <f>Map!O873</f>
        <v>11 H</v>
      </c>
      <c r="AA225" s="6">
        <f t="shared" si="12"/>
        <v>11</v>
      </c>
      <c r="AB225" s="5" t="str">
        <f>IFERROR(__xludf.DUMMYFUNCTION("""COMPUTED_VALUE"""),"H")</f>
        <v>H</v>
      </c>
      <c r="AC225" s="6">
        <f t="shared" si="13"/>
        <v>11</v>
      </c>
      <c r="AD225" s="5"/>
    </row>
    <row r="226">
      <c r="A226" s="5" t="str">
        <f>Map!I874</f>
        <v>0.36 E</v>
      </c>
      <c r="B226" s="6">
        <f t="shared" si="5"/>
        <v>0.36</v>
      </c>
      <c r="C226" s="5" t="str">
        <f>IFERROR(__xludf.DUMMYFUNCTION("""COMPUTED_VALUE"""),"E")</f>
        <v>E</v>
      </c>
      <c r="D226" s="34" t="b">
        <f t="shared" si="6"/>
        <v>0</v>
      </c>
      <c r="E226" s="6" t="b">
        <f t="shared" si="7"/>
        <v>0</v>
      </c>
      <c r="F226" s="34">
        <f t="shared" si="8"/>
        <v>0.36</v>
      </c>
      <c r="G226" s="8">
        <f t="shared" si="9"/>
        <v>2.14992E+24</v>
      </c>
      <c r="H226" s="8" t="str">
        <f t="shared" ref="H226:J226" si="470">if(D226,$G226,"")</f>
        <v/>
      </c>
      <c r="I226" s="8" t="str">
        <f t="shared" si="470"/>
        <v/>
      </c>
      <c r="J226" s="8">
        <f t="shared" si="470"/>
        <v>2.14992E+24</v>
      </c>
      <c r="K226" s="5"/>
      <c r="L226" s="5"/>
      <c r="M226" s="5"/>
      <c r="N226" s="36">
        <f>Map!K874</f>
        <v>239</v>
      </c>
      <c r="O226" s="36">
        <f>Map!L874</f>
        <v>170</v>
      </c>
      <c r="P226" s="36">
        <f>Map!M874</f>
        <v>204</v>
      </c>
      <c r="Q226" s="5" t="str">
        <f>Join("-",Map!B874,Map!C874,Map!D874,Map!E874,Map!F874)</f>
        <v>East Rim-2-2-7-e</v>
      </c>
      <c r="R226" s="6">
        <f t="shared" ref="R226:T226" si="471">IFERROR(VALUE(LEFT(N226,SEARCH(" ",N226,1)-1)),FALSE())</f>
        <v>239</v>
      </c>
      <c r="S226" s="6">
        <f t="shared" si="471"/>
        <v>170</v>
      </c>
      <c r="T226" s="6">
        <f t="shared" si="471"/>
        <v>204</v>
      </c>
      <c r="U226" s="5"/>
      <c r="V226" s="5"/>
      <c r="W226" s="5"/>
      <c r="X226" s="37" t="str">
        <f>Map!G874</f>
        <v>Terrestrial</v>
      </c>
      <c r="Y226" s="5"/>
      <c r="Z226" s="7" t="str">
        <f>Map!O874</f>
        <v>7 H</v>
      </c>
      <c r="AA226" s="6">
        <f t="shared" si="12"/>
        <v>7</v>
      </c>
      <c r="AB226" s="5" t="str">
        <f>IFERROR(__xludf.DUMMYFUNCTION("""COMPUTED_VALUE"""),"H")</f>
        <v>H</v>
      </c>
      <c r="AC226" s="6">
        <f t="shared" si="13"/>
        <v>7</v>
      </c>
      <c r="AD226" s="5"/>
    </row>
    <row r="227">
      <c r="A227" s="5" t="str">
        <f>Map!I875</f>
        <v>8.6 J</v>
      </c>
      <c r="B227" s="6">
        <f t="shared" si="5"/>
        <v>8.6</v>
      </c>
      <c r="C227" s="5" t="str">
        <f>IFERROR(__xludf.DUMMYFUNCTION("""COMPUTED_VALUE"""),"J")</f>
        <v>J</v>
      </c>
      <c r="D227" s="34" t="b">
        <f t="shared" si="6"/>
        <v>0</v>
      </c>
      <c r="E227" s="6">
        <f t="shared" si="7"/>
        <v>8.6</v>
      </c>
      <c r="F227" s="34" t="b">
        <f t="shared" si="8"/>
        <v>0</v>
      </c>
      <c r="G227" s="8">
        <f t="shared" si="9"/>
        <v>1.634E+28</v>
      </c>
      <c r="H227" s="8" t="str">
        <f t="shared" ref="H227:J227" si="472">if(D227,$G227,"")</f>
        <v/>
      </c>
      <c r="I227" s="8">
        <f t="shared" si="472"/>
        <v>1.634E+28</v>
      </c>
      <c r="J227" s="8" t="str">
        <f t="shared" si="472"/>
        <v/>
      </c>
      <c r="K227" s="5"/>
      <c r="L227" s="5"/>
      <c r="M227" s="5"/>
      <c r="N227" s="36">
        <f>Map!K875</f>
        <v>-118</v>
      </c>
      <c r="O227" s="36">
        <f>Map!L875</f>
        <v>-132</v>
      </c>
      <c r="P227" s="36">
        <f>Map!M875</f>
        <v>-127</v>
      </c>
      <c r="Q227" s="5" t="str">
        <f>Join("-",Map!B875,Map!C875,Map!D875,Map!E875,Map!F875)</f>
        <v>East Rim-2-2-7-f</v>
      </c>
      <c r="R227" s="6">
        <f t="shared" ref="R227:T227" si="473">IFERROR(VALUE(LEFT(N227,SEARCH(" ",N227,1)-1)),FALSE())</f>
        <v>-118</v>
      </c>
      <c r="S227" s="6">
        <f t="shared" si="473"/>
        <v>-132</v>
      </c>
      <c r="T227" s="6">
        <f t="shared" si="473"/>
        <v>-127</v>
      </c>
      <c r="U227" s="5"/>
      <c r="V227" s="5"/>
      <c r="W227" s="5"/>
      <c r="X227" s="37" t="str">
        <f>Map!G875</f>
        <v>Gas Giant</v>
      </c>
      <c r="Y227" s="5"/>
      <c r="Z227" s="7" t="str">
        <f>Map!O875</f>
        <v>8 H</v>
      </c>
      <c r="AA227" s="6">
        <f t="shared" si="12"/>
        <v>8</v>
      </c>
      <c r="AB227" s="5" t="str">
        <f>IFERROR(__xludf.DUMMYFUNCTION("""COMPUTED_VALUE"""),"H")</f>
        <v>H</v>
      </c>
      <c r="AC227" s="6">
        <f t="shared" si="13"/>
        <v>8</v>
      </c>
      <c r="AD227" s="5"/>
    </row>
    <row r="228">
      <c r="A228" s="5" t="str">
        <f>Map!I876</f>
        <v>0.72 E</v>
      </c>
      <c r="B228" s="6">
        <f t="shared" si="5"/>
        <v>0.72</v>
      </c>
      <c r="C228" s="5" t="str">
        <f>IFERROR(__xludf.DUMMYFUNCTION("""COMPUTED_VALUE"""),"E")</f>
        <v>E</v>
      </c>
      <c r="D228" s="34" t="b">
        <f t="shared" si="6"/>
        <v>0</v>
      </c>
      <c r="E228" s="6" t="b">
        <f t="shared" si="7"/>
        <v>0</v>
      </c>
      <c r="F228" s="34">
        <f t="shared" si="8"/>
        <v>0.72</v>
      </c>
      <c r="G228" s="8">
        <f t="shared" si="9"/>
        <v>4.29984E+24</v>
      </c>
      <c r="H228" s="8" t="str">
        <f t="shared" ref="H228:J228" si="474">if(D228,$G228,"")</f>
        <v/>
      </c>
      <c r="I228" s="8" t="str">
        <f t="shared" si="474"/>
        <v/>
      </c>
      <c r="J228" s="8">
        <f t="shared" si="474"/>
        <v>4.29984E+24</v>
      </c>
      <c r="K228" s="5"/>
      <c r="L228" s="5"/>
      <c r="M228" s="5"/>
      <c r="N228" s="36">
        <f>Map!K876</f>
        <v>-119</v>
      </c>
      <c r="O228" s="36">
        <f>Map!L876</f>
        <v>-149</v>
      </c>
      <c r="P228" s="36">
        <f>Map!M876</f>
        <v>-135</v>
      </c>
      <c r="Q228" s="5" t="str">
        <f>Join("-",Map!B876,Map!C876,Map!D876,Map!E876,Map!F876)</f>
        <v>East Rim-2-2-7-g</v>
      </c>
      <c r="R228" s="6">
        <f t="shared" ref="R228:T228" si="475">IFERROR(VALUE(LEFT(N228,SEARCH(" ",N228,1)-1)),FALSE())</f>
        <v>-119</v>
      </c>
      <c r="S228" s="6">
        <f t="shared" si="475"/>
        <v>-149</v>
      </c>
      <c r="T228" s="6">
        <f t="shared" si="475"/>
        <v>-135</v>
      </c>
      <c r="U228" s="5"/>
      <c r="V228" s="5"/>
      <c r="W228" s="5"/>
      <c r="X228" s="37" t="str">
        <f>Map!G876</f>
        <v>Terrestrial</v>
      </c>
      <c r="Y228" s="5"/>
      <c r="Z228" s="7" t="str">
        <f>Map!O876</f>
        <v>30 H</v>
      </c>
      <c r="AA228" s="6">
        <f t="shared" si="12"/>
        <v>30</v>
      </c>
      <c r="AB228" s="5" t="str">
        <f>IFERROR(__xludf.DUMMYFUNCTION("""COMPUTED_VALUE"""),"H")</f>
        <v>H</v>
      </c>
      <c r="AC228" s="6">
        <f t="shared" si="13"/>
        <v>30</v>
      </c>
      <c r="AD228" s="5"/>
    </row>
    <row r="229">
      <c r="A229" s="5" t="str">
        <f>Map!I877</f>
        <v>1.74 J</v>
      </c>
      <c r="B229" s="6">
        <f t="shared" si="5"/>
        <v>1.74</v>
      </c>
      <c r="C229" s="5" t="str">
        <f>IFERROR(__xludf.DUMMYFUNCTION("""COMPUTED_VALUE"""),"J")</f>
        <v>J</v>
      </c>
      <c r="D229" s="34" t="b">
        <f t="shared" si="6"/>
        <v>0</v>
      </c>
      <c r="E229" s="6">
        <f t="shared" si="7"/>
        <v>1.74</v>
      </c>
      <c r="F229" s="34" t="b">
        <f t="shared" si="8"/>
        <v>0</v>
      </c>
      <c r="G229" s="8">
        <f t="shared" si="9"/>
        <v>3.306E+27</v>
      </c>
      <c r="H229" s="8" t="str">
        <f t="shared" ref="H229:J229" si="476">if(D229,$G229,"")</f>
        <v/>
      </c>
      <c r="I229" s="8">
        <f t="shared" si="476"/>
        <v>3.306E+27</v>
      </c>
      <c r="J229" s="8" t="str">
        <f t="shared" si="476"/>
        <v/>
      </c>
      <c r="K229" s="5"/>
      <c r="L229" s="5"/>
      <c r="M229" s="5"/>
      <c r="N229" s="36">
        <f>Map!K877</f>
        <v>-165</v>
      </c>
      <c r="O229" s="36">
        <f>Map!L877</f>
        <v>-230</v>
      </c>
      <c r="P229" s="36">
        <f>Map!M877</f>
        <v>-198</v>
      </c>
      <c r="Q229" s="5" t="str">
        <f>Join("-",Map!B877,Map!C877,Map!D877,Map!E877,Map!F877)</f>
        <v>East Rim-2-2-7-h</v>
      </c>
      <c r="R229" s="6">
        <f t="shared" ref="R229:T229" si="477">IFERROR(VALUE(LEFT(N229,SEARCH(" ",N229,1)-1)),FALSE())</f>
        <v>-165</v>
      </c>
      <c r="S229" s="6">
        <f t="shared" si="477"/>
        <v>-230</v>
      </c>
      <c r="T229" s="6">
        <f t="shared" si="477"/>
        <v>-198</v>
      </c>
      <c r="U229" s="5"/>
      <c r="V229" s="5"/>
      <c r="W229" s="5"/>
      <c r="X229" s="37" t="str">
        <f>Map!G877</f>
        <v>Gas Giant</v>
      </c>
      <c r="Y229" s="5"/>
      <c r="Z229" s="7" t="str">
        <f>Map!O877</f>
        <v>9 H</v>
      </c>
      <c r="AA229" s="6">
        <f t="shared" si="12"/>
        <v>9</v>
      </c>
      <c r="AB229" s="5" t="str">
        <f>IFERROR(__xludf.DUMMYFUNCTION("""COMPUTED_VALUE"""),"H")</f>
        <v>H</v>
      </c>
      <c r="AC229" s="6">
        <f t="shared" si="13"/>
        <v>9</v>
      </c>
      <c r="AD229" s="5"/>
    </row>
    <row r="230">
      <c r="A230" s="5" t="str">
        <f>Map!I878</f>
        <v>2.9 S</v>
      </c>
      <c r="B230" s="6">
        <f t="shared" si="5"/>
        <v>2.9</v>
      </c>
      <c r="C230" s="5" t="str">
        <f>IFERROR(__xludf.DUMMYFUNCTION("""COMPUTED_VALUE"""),"S")</f>
        <v>S</v>
      </c>
      <c r="D230" s="34">
        <f t="shared" si="6"/>
        <v>2.9</v>
      </c>
      <c r="E230" s="6" t="b">
        <f t="shared" si="7"/>
        <v>0</v>
      </c>
      <c r="F230" s="34" t="b">
        <f t="shared" si="8"/>
        <v>0</v>
      </c>
      <c r="G230" s="8">
        <f t="shared" si="9"/>
        <v>5.7681E+30</v>
      </c>
      <c r="H230" s="8">
        <f t="shared" ref="H230:J230" si="478">if(D230,$G230,"")</f>
        <v>5.7681E+30</v>
      </c>
      <c r="I230" s="8" t="str">
        <f t="shared" si="478"/>
        <v/>
      </c>
      <c r="J230" s="8" t="str">
        <f t="shared" si="478"/>
        <v/>
      </c>
      <c r="K230" s="5"/>
      <c r="L230" s="5"/>
      <c r="M230" s="5"/>
      <c r="N230" s="36" t="str">
        <f>Map!K878</f>
        <v/>
      </c>
      <c r="O230" s="36" t="str">
        <f>Map!L878</f>
        <v/>
      </c>
      <c r="P230" s="36" t="str">
        <f>Map!M878</f>
        <v/>
      </c>
      <c r="Q230" s="5" t="str">
        <f>Join("-",Map!B878,Map!C878,Map!D878,Map!E878,Map!F878)</f>
        <v>East Rim-2-2-7-S</v>
      </c>
      <c r="R230" s="6" t="b">
        <f t="shared" ref="R230:T230" si="479">IFERROR(VALUE(LEFT(N230,SEARCH(" ",N230,1)-1)),FALSE())</f>
        <v>0</v>
      </c>
      <c r="S230" s="6" t="b">
        <f t="shared" si="479"/>
        <v>0</v>
      </c>
      <c r="T230" s="6" t="b">
        <f t="shared" si="479"/>
        <v>0</v>
      </c>
      <c r="U230" s="5"/>
      <c r="V230" s="5"/>
      <c r="W230" s="5"/>
      <c r="X230" s="37" t="str">
        <f>Map!G878</f>
        <v>Star</v>
      </c>
      <c r="Y230" s="5"/>
      <c r="Z230" s="7" t="str">
        <f>Map!O878</f>
        <v/>
      </c>
      <c r="AA230" s="6" t="str">
        <f t="shared" si="12"/>
        <v/>
      </c>
      <c r="AB230" s="5"/>
      <c r="AC230" s="6" t="str">
        <f t="shared" si="13"/>
        <v/>
      </c>
      <c r="AD230" s="5"/>
    </row>
    <row r="231">
      <c r="A231" s="5" t="str">
        <f>Map!I879</f>
        <v>1.39 E</v>
      </c>
      <c r="B231" s="6">
        <f t="shared" si="5"/>
        <v>1.39</v>
      </c>
      <c r="C231" s="5" t="str">
        <f>IFERROR(__xludf.DUMMYFUNCTION("""COMPUTED_VALUE"""),"E")</f>
        <v>E</v>
      </c>
      <c r="D231" s="34" t="b">
        <f t="shared" si="6"/>
        <v>0</v>
      </c>
      <c r="E231" s="6" t="b">
        <f t="shared" si="7"/>
        <v>0</v>
      </c>
      <c r="F231" s="34">
        <f t="shared" si="8"/>
        <v>1.39</v>
      </c>
      <c r="G231" s="8">
        <f t="shared" si="9"/>
        <v>8.30108E+24</v>
      </c>
      <c r="H231" s="8" t="str">
        <f t="shared" ref="H231:J231" si="480">if(D231,$G231,"")</f>
        <v/>
      </c>
      <c r="I231" s="8" t="str">
        <f t="shared" si="480"/>
        <v/>
      </c>
      <c r="J231" s="8">
        <f t="shared" si="480"/>
        <v>8.30108E+24</v>
      </c>
      <c r="K231" s="5"/>
      <c r="L231" s="5"/>
      <c r="M231" s="5"/>
      <c r="N231" s="36">
        <f>Map!K879</f>
        <v>9</v>
      </c>
      <c r="O231" s="36">
        <f>Map!L879</f>
        <v>-17</v>
      </c>
      <c r="P231" s="36">
        <f>Map!M879</f>
        <v>-6</v>
      </c>
      <c r="Q231" s="5" t="str">
        <f>Join("-",Map!B879,Map!C879,Map!D879,Map!E879,Map!F879)</f>
        <v>East Rim-3-0-0-a</v>
      </c>
      <c r="R231" s="6">
        <f t="shared" ref="R231:T231" si="481">IFERROR(VALUE(LEFT(N231,SEARCH(" ",N231,1)-1)),FALSE())</f>
        <v>9</v>
      </c>
      <c r="S231" s="6">
        <f t="shared" si="481"/>
        <v>-17</v>
      </c>
      <c r="T231" s="6">
        <f t="shared" si="481"/>
        <v>-6</v>
      </c>
      <c r="U231" s="5"/>
      <c r="V231" s="5"/>
      <c r="W231" s="5"/>
      <c r="X231" s="37" t="str">
        <f>Map!G879</f>
        <v>Habitable</v>
      </c>
      <c r="Y231" s="5"/>
      <c r="Z231" s="7" t="str">
        <f>Map!O879</f>
        <v>16 H</v>
      </c>
      <c r="AA231" s="6">
        <f t="shared" si="12"/>
        <v>16</v>
      </c>
      <c r="AB231" s="5" t="str">
        <f>IFERROR(__xludf.DUMMYFUNCTION("""COMPUTED_VALUE"""),"H")</f>
        <v>H</v>
      </c>
      <c r="AC231" s="6">
        <f t="shared" si="13"/>
        <v>16</v>
      </c>
      <c r="AD231" s="5"/>
    </row>
    <row r="232">
      <c r="A232" s="5" t="str">
        <f>Map!I880</f>
        <v>1.35 E</v>
      </c>
      <c r="B232" s="6">
        <f t="shared" si="5"/>
        <v>1.35</v>
      </c>
      <c r="C232" s="5" t="str">
        <f>IFERROR(__xludf.DUMMYFUNCTION("""COMPUTED_VALUE"""),"E")</f>
        <v>E</v>
      </c>
      <c r="D232" s="34" t="b">
        <f t="shared" si="6"/>
        <v>0</v>
      </c>
      <c r="E232" s="6" t="b">
        <f t="shared" si="7"/>
        <v>0</v>
      </c>
      <c r="F232" s="34">
        <f t="shared" si="8"/>
        <v>1.35</v>
      </c>
      <c r="G232" s="8">
        <f t="shared" si="9"/>
        <v>8.0622E+24</v>
      </c>
      <c r="H232" s="8" t="str">
        <f t="shared" ref="H232:J232" si="482">if(D232,$G232,"")</f>
        <v/>
      </c>
      <c r="I232" s="8" t="str">
        <f t="shared" si="482"/>
        <v/>
      </c>
      <c r="J232" s="8">
        <f t="shared" si="482"/>
        <v>8.0622E+24</v>
      </c>
      <c r="K232" s="5"/>
      <c r="L232" s="5"/>
      <c r="M232" s="5"/>
      <c r="N232" s="36">
        <f>Map!K880</f>
        <v>-5</v>
      </c>
      <c r="O232" s="36">
        <f>Map!L880</f>
        <v>-18</v>
      </c>
      <c r="P232" s="36">
        <f>Map!M880</f>
        <v>-10</v>
      </c>
      <c r="Q232" s="5" t="str">
        <f>Join("-",Map!B880,Map!C880,Map!D880,Map!E880,Map!F880)</f>
        <v>East Rim-3-0-0-b</v>
      </c>
      <c r="R232" s="6">
        <f t="shared" ref="R232:T232" si="483">IFERROR(VALUE(LEFT(N232,SEARCH(" ",N232,1)-1)),FALSE())</f>
        <v>-5</v>
      </c>
      <c r="S232" s="6">
        <f t="shared" si="483"/>
        <v>-18</v>
      </c>
      <c r="T232" s="6">
        <f t="shared" si="483"/>
        <v>-10</v>
      </c>
      <c r="U232" s="5"/>
      <c r="V232" s="5"/>
      <c r="W232" s="5"/>
      <c r="X232" s="37" t="str">
        <f>Map!G880</f>
        <v>Habitable</v>
      </c>
      <c r="Y232" s="5"/>
      <c r="Z232" s="7" t="str">
        <f>Map!O880</f>
        <v>24 H</v>
      </c>
      <c r="AA232" s="6">
        <f t="shared" si="12"/>
        <v>24</v>
      </c>
      <c r="AB232" s="5" t="str">
        <f>IFERROR(__xludf.DUMMYFUNCTION("""COMPUTED_VALUE"""),"H")</f>
        <v>H</v>
      </c>
      <c r="AC232" s="6">
        <f t="shared" si="13"/>
        <v>24</v>
      </c>
      <c r="AD232" s="5"/>
    </row>
    <row r="233">
      <c r="A233" s="5" t="str">
        <f>Map!I881</f>
        <v/>
      </c>
      <c r="B233" s="6" t="str">
        <f t="shared" si="5"/>
        <v/>
      </c>
      <c r="C233" s="5"/>
      <c r="D233" s="34" t="b">
        <f t="shared" si="6"/>
        <v>0</v>
      </c>
      <c r="E233" s="6" t="b">
        <f t="shared" si="7"/>
        <v>0</v>
      </c>
      <c r="F233" s="34" t="b">
        <f t="shared" si="8"/>
        <v>0</v>
      </c>
      <c r="G233" s="8" t="str">
        <f t="shared" si="9"/>
        <v/>
      </c>
      <c r="H233" s="8" t="str">
        <f t="shared" ref="H233:J233" si="484">if(D233,$G233,"")</f>
        <v/>
      </c>
      <c r="I233" s="8" t="str">
        <f t="shared" si="484"/>
        <v/>
      </c>
      <c r="J233" s="8" t="str">
        <f t="shared" si="484"/>
        <v/>
      </c>
      <c r="K233" s="5"/>
      <c r="L233" s="5"/>
      <c r="M233" s="5"/>
      <c r="N233" s="36" t="str">
        <f>Map!K881</f>
        <v/>
      </c>
      <c r="O233" s="36" t="str">
        <f>Map!L881</f>
        <v/>
      </c>
      <c r="P233" s="36" t="str">
        <f>Map!M881</f>
        <v/>
      </c>
      <c r="Q233" s="5" t="str">
        <f>Join("-",Map!B881,Map!C881,Map!D881,Map!E881,Map!F881)</f>
        <v>East Rim-3-0-0-E30 Secondary Relay</v>
      </c>
      <c r="R233" s="6" t="b">
        <f t="shared" ref="R233:T233" si="485">IFERROR(VALUE(LEFT(N233,SEARCH(" ",N233,1)-1)),FALSE())</f>
        <v>0</v>
      </c>
      <c r="S233" s="6" t="b">
        <f t="shared" si="485"/>
        <v>0</v>
      </c>
      <c r="T233" s="6" t="b">
        <f t="shared" si="485"/>
        <v>0</v>
      </c>
      <c r="U233" s="5"/>
      <c r="V233" s="5"/>
      <c r="W233" s="5"/>
      <c r="X233" s="37" t="str">
        <f>Map!G881</f>
        <v>Secondary Relay</v>
      </c>
      <c r="Y233" s="5"/>
      <c r="Z233" s="7" t="str">
        <f>Map!O881</f>
        <v/>
      </c>
      <c r="AA233" s="6" t="str">
        <f t="shared" si="12"/>
        <v/>
      </c>
      <c r="AB233" s="5"/>
      <c r="AC233" s="6" t="str">
        <f t="shared" si="13"/>
        <v/>
      </c>
      <c r="AD233" s="5"/>
    </row>
    <row r="234">
      <c r="A234" s="5" t="str">
        <f>Map!I882</f>
        <v>0.22 S</v>
      </c>
      <c r="B234" s="6">
        <f t="shared" si="5"/>
        <v>0.22</v>
      </c>
      <c r="C234" s="5" t="str">
        <f>IFERROR(__xludf.DUMMYFUNCTION("""COMPUTED_VALUE"""),"S")</f>
        <v>S</v>
      </c>
      <c r="D234" s="34">
        <f t="shared" si="6"/>
        <v>0.22</v>
      </c>
      <c r="E234" s="6" t="b">
        <f t="shared" si="7"/>
        <v>0</v>
      </c>
      <c r="F234" s="34" t="b">
        <f t="shared" si="8"/>
        <v>0</v>
      </c>
      <c r="G234" s="8">
        <f t="shared" si="9"/>
        <v>4.3758E+29</v>
      </c>
      <c r="H234" s="8">
        <f t="shared" ref="H234:J234" si="486">if(D234,$G234,"")</f>
        <v>4.3758E+29</v>
      </c>
      <c r="I234" s="8" t="str">
        <f t="shared" si="486"/>
        <v/>
      </c>
      <c r="J234" s="8" t="str">
        <f t="shared" si="486"/>
        <v/>
      </c>
      <c r="K234" s="5"/>
      <c r="L234" s="5"/>
      <c r="M234" s="5"/>
      <c r="N234" s="36" t="str">
        <f>Map!K882</f>
        <v/>
      </c>
      <c r="O234" s="36" t="str">
        <f>Map!L882</f>
        <v/>
      </c>
      <c r="P234" s="36" t="str">
        <f>Map!M882</f>
        <v/>
      </c>
      <c r="Q234" s="5" t="str">
        <f>Join("-",Map!B882,Map!C882,Map!D882,Map!E882,Map!F882)</f>
        <v>East Rim-3-0-0-S</v>
      </c>
      <c r="R234" s="6" t="b">
        <f t="shared" ref="R234:T234" si="487">IFERROR(VALUE(LEFT(N234,SEARCH(" ",N234,1)-1)),FALSE())</f>
        <v>0</v>
      </c>
      <c r="S234" s="6" t="b">
        <f t="shared" si="487"/>
        <v>0</v>
      </c>
      <c r="T234" s="6" t="b">
        <f t="shared" si="487"/>
        <v>0</v>
      </c>
      <c r="U234" s="5"/>
      <c r="V234" s="5"/>
      <c r="W234" s="5"/>
      <c r="X234" s="37" t="str">
        <f>Map!G882</f>
        <v>Star</v>
      </c>
      <c r="Y234" s="5"/>
      <c r="Z234" s="7" t="str">
        <f>Map!O882</f>
        <v/>
      </c>
      <c r="AA234" s="6" t="str">
        <f t="shared" si="12"/>
        <v/>
      </c>
      <c r="AB234" s="5"/>
      <c r="AC234" s="6" t="str">
        <f t="shared" si="13"/>
        <v/>
      </c>
      <c r="AD234" s="5"/>
    </row>
    <row r="235">
      <c r="A235" s="5" t="str">
        <f>Map!I883</f>
        <v>7 E</v>
      </c>
      <c r="B235" s="6">
        <f t="shared" si="5"/>
        <v>7</v>
      </c>
      <c r="C235" s="5" t="str">
        <f>IFERROR(__xludf.DUMMYFUNCTION("""COMPUTED_VALUE"""),"E")</f>
        <v>E</v>
      </c>
      <c r="D235" s="34" t="b">
        <f t="shared" si="6"/>
        <v>0</v>
      </c>
      <c r="E235" s="6" t="b">
        <f t="shared" si="7"/>
        <v>0</v>
      </c>
      <c r="F235" s="34">
        <f t="shared" si="8"/>
        <v>7</v>
      </c>
      <c r="G235" s="8">
        <f t="shared" si="9"/>
        <v>4.1804E+25</v>
      </c>
      <c r="H235" s="8" t="str">
        <f t="shared" ref="H235:J235" si="488">if(D235,$G235,"")</f>
        <v/>
      </c>
      <c r="I235" s="8" t="str">
        <f t="shared" si="488"/>
        <v/>
      </c>
      <c r="J235" s="8">
        <f t="shared" si="488"/>
        <v>4.1804E+25</v>
      </c>
      <c r="K235" s="5"/>
      <c r="L235" s="5"/>
      <c r="M235" s="5"/>
      <c r="N235" s="36">
        <f>Map!K883</f>
        <v>1242</v>
      </c>
      <c r="O235" s="36">
        <f>Map!L883</f>
        <v>1188</v>
      </c>
      <c r="P235" s="36">
        <f>Map!M883</f>
        <v>1213</v>
      </c>
      <c r="Q235" s="5" t="str">
        <f>Join("-",Map!B883,Map!C883,Map!D883,Map!E883,Map!F883)</f>
        <v>East Rim-3-0-1-a</v>
      </c>
      <c r="R235" s="6">
        <f t="shared" ref="R235:T235" si="489">IFERROR(VALUE(LEFT(N235,SEARCH(" ",N235,1)-1)),FALSE())</f>
        <v>1242</v>
      </c>
      <c r="S235" s="6">
        <f t="shared" si="489"/>
        <v>1188</v>
      </c>
      <c r="T235" s="6">
        <f t="shared" si="489"/>
        <v>1213</v>
      </c>
      <c r="U235" s="5"/>
      <c r="V235" s="5"/>
      <c r="W235" s="5"/>
      <c r="X235" s="37" t="str">
        <f>Map!G883</f>
        <v>Terrestrial</v>
      </c>
      <c r="Y235" s="5"/>
      <c r="Z235" s="7" t="str">
        <f>Map!O883</f>
        <v>7 H</v>
      </c>
      <c r="AA235" s="6">
        <f t="shared" si="12"/>
        <v>7</v>
      </c>
      <c r="AB235" s="5" t="str">
        <f>IFERROR(__xludf.DUMMYFUNCTION("""COMPUTED_VALUE"""),"H")</f>
        <v>H</v>
      </c>
      <c r="AC235" s="6">
        <f t="shared" si="13"/>
        <v>7</v>
      </c>
      <c r="AD235" s="5"/>
    </row>
    <row r="236">
      <c r="A236" s="5" t="str">
        <f>Map!I884</f>
        <v>0.19 J</v>
      </c>
      <c r="B236" s="6">
        <f t="shared" si="5"/>
        <v>0.19</v>
      </c>
      <c r="C236" s="5" t="str">
        <f>IFERROR(__xludf.DUMMYFUNCTION("""COMPUTED_VALUE"""),"J")</f>
        <v>J</v>
      </c>
      <c r="D236" s="34" t="b">
        <f t="shared" si="6"/>
        <v>0</v>
      </c>
      <c r="E236" s="6">
        <f t="shared" si="7"/>
        <v>0.19</v>
      </c>
      <c r="F236" s="34" t="b">
        <f t="shared" si="8"/>
        <v>0</v>
      </c>
      <c r="G236" s="8">
        <f t="shared" si="9"/>
        <v>3.61E+26</v>
      </c>
      <c r="H236" s="8" t="str">
        <f t="shared" ref="H236:J236" si="490">if(D236,$G236,"")</f>
        <v/>
      </c>
      <c r="I236" s="8">
        <f t="shared" si="490"/>
        <v>3.61E+26</v>
      </c>
      <c r="J236" s="8" t="str">
        <f t="shared" si="490"/>
        <v/>
      </c>
      <c r="K236" s="5"/>
      <c r="L236" s="5"/>
      <c r="M236" s="5"/>
      <c r="N236" s="36">
        <f>Map!K884</f>
        <v>67</v>
      </c>
      <c r="O236" s="36">
        <f>Map!L884</f>
        <v>-41</v>
      </c>
      <c r="P236" s="36">
        <f>Map!M884</f>
        <v>14</v>
      </c>
      <c r="Q236" s="5" t="str">
        <f>Join("-",Map!B884,Map!C884,Map!D884,Map!E884,Map!F884)</f>
        <v>East Rim-3-0-1-b</v>
      </c>
      <c r="R236" s="6">
        <f t="shared" ref="R236:T236" si="491">IFERROR(VALUE(LEFT(N236,SEARCH(" ",N236,1)-1)),FALSE())</f>
        <v>67</v>
      </c>
      <c r="S236" s="6">
        <f t="shared" si="491"/>
        <v>-41</v>
      </c>
      <c r="T236" s="6">
        <f t="shared" si="491"/>
        <v>14</v>
      </c>
      <c r="U236" s="5"/>
      <c r="V236" s="5"/>
      <c r="W236" s="5"/>
      <c r="X236" s="37" t="str">
        <f>Map!G884</f>
        <v>Gas Giant</v>
      </c>
      <c r="Y236" s="5"/>
      <c r="Z236" s="7" t="str">
        <f>Map!O884</f>
        <v>11 H</v>
      </c>
      <c r="AA236" s="6">
        <f t="shared" si="12"/>
        <v>11</v>
      </c>
      <c r="AB236" s="5" t="str">
        <f>IFERROR(__xludf.DUMMYFUNCTION("""COMPUTED_VALUE"""),"H")</f>
        <v>H</v>
      </c>
      <c r="AC236" s="6">
        <f t="shared" si="13"/>
        <v>11</v>
      </c>
      <c r="AD236" s="5"/>
    </row>
    <row r="237">
      <c r="A237" s="5" t="str">
        <f>Map!I885</f>
        <v>0.67 E</v>
      </c>
      <c r="B237" s="6">
        <f t="shared" si="5"/>
        <v>0.67</v>
      </c>
      <c r="C237" s="5" t="str">
        <f>IFERROR(__xludf.DUMMYFUNCTION("""COMPUTED_VALUE"""),"E")</f>
        <v>E</v>
      </c>
      <c r="D237" s="34" t="b">
        <f t="shared" si="6"/>
        <v>0</v>
      </c>
      <c r="E237" s="6" t="b">
        <f t="shared" si="7"/>
        <v>0</v>
      </c>
      <c r="F237" s="34">
        <f t="shared" si="8"/>
        <v>0.67</v>
      </c>
      <c r="G237" s="8">
        <f t="shared" si="9"/>
        <v>4.00124E+24</v>
      </c>
      <c r="H237" s="8" t="str">
        <f t="shared" ref="H237:J237" si="492">if(D237,$G237,"")</f>
        <v/>
      </c>
      <c r="I237" s="8" t="str">
        <f t="shared" si="492"/>
        <v/>
      </c>
      <c r="J237" s="8">
        <f t="shared" si="492"/>
        <v>4.00124E+24</v>
      </c>
      <c r="K237" s="5"/>
      <c r="L237" s="5"/>
      <c r="M237" s="5"/>
      <c r="N237" s="36">
        <f>Map!K885</f>
        <v>63</v>
      </c>
      <c r="O237" s="36">
        <f>Map!L885</f>
        <v>16</v>
      </c>
      <c r="P237" s="36">
        <f>Map!M885</f>
        <v>40</v>
      </c>
      <c r="Q237" s="5" t="str">
        <f>Join("-",Map!B885,Map!C885,Map!D885,Map!E885,Map!F885)</f>
        <v>East Rim-3-0-1-c</v>
      </c>
      <c r="R237" s="6">
        <f t="shared" ref="R237:T237" si="493">IFERROR(VALUE(LEFT(N237,SEARCH(" ",N237,1)-1)),FALSE())</f>
        <v>63</v>
      </c>
      <c r="S237" s="6">
        <f t="shared" si="493"/>
        <v>16</v>
      </c>
      <c r="T237" s="6">
        <f t="shared" si="493"/>
        <v>40</v>
      </c>
      <c r="U237" s="5"/>
      <c r="V237" s="5"/>
      <c r="W237" s="5"/>
      <c r="X237" s="37" t="str">
        <f>Map!G885</f>
        <v>Terrestrial</v>
      </c>
      <c r="Y237" s="5"/>
      <c r="Z237" s="7" t="str">
        <f>Map!O885</f>
        <v>10 H</v>
      </c>
      <c r="AA237" s="6">
        <f t="shared" si="12"/>
        <v>10</v>
      </c>
      <c r="AB237" s="5" t="str">
        <f>IFERROR(__xludf.DUMMYFUNCTION("""COMPUTED_VALUE"""),"H")</f>
        <v>H</v>
      </c>
      <c r="AC237" s="6">
        <f t="shared" si="13"/>
        <v>10</v>
      </c>
      <c r="AD237" s="5"/>
    </row>
    <row r="238">
      <c r="A238" s="5" t="str">
        <f>Map!I886</f>
        <v>1.4 E</v>
      </c>
      <c r="B238" s="6">
        <f t="shared" si="5"/>
        <v>1.4</v>
      </c>
      <c r="C238" s="5" t="str">
        <f>IFERROR(__xludf.DUMMYFUNCTION("""COMPUTED_VALUE"""),"E")</f>
        <v>E</v>
      </c>
      <c r="D238" s="34" t="b">
        <f t="shared" si="6"/>
        <v>0</v>
      </c>
      <c r="E238" s="6" t="b">
        <f t="shared" si="7"/>
        <v>0</v>
      </c>
      <c r="F238" s="34">
        <f t="shared" si="8"/>
        <v>1.4</v>
      </c>
      <c r="G238" s="8">
        <f t="shared" si="9"/>
        <v>8.3608E+24</v>
      </c>
      <c r="H238" s="8" t="str">
        <f t="shared" ref="H238:J238" si="494">if(D238,$G238,"")</f>
        <v/>
      </c>
      <c r="I238" s="8" t="str">
        <f t="shared" si="494"/>
        <v/>
      </c>
      <c r="J238" s="8">
        <f t="shared" si="494"/>
        <v>8.3608E+24</v>
      </c>
      <c r="K238" s="5"/>
      <c r="L238" s="5"/>
      <c r="M238" s="5"/>
      <c r="N238" s="36">
        <f>Map!K886</f>
        <v>38</v>
      </c>
      <c r="O238" s="36">
        <f>Map!L886</f>
        <v>4</v>
      </c>
      <c r="P238" s="36">
        <f>Map!M886</f>
        <v>22</v>
      </c>
      <c r="Q238" s="5" t="str">
        <f>Join("-",Map!B886,Map!C886,Map!D886,Map!E886,Map!F886)</f>
        <v>East Rim-3-0-1-d</v>
      </c>
      <c r="R238" s="6">
        <f t="shared" ref="R238:T238" si="495">IFERROR(VALUE(LEFT(N238,SEARCH(" ",N238,1)-1)),FALSE())</f>
        <v>38</v>
      </c>
      <c r="S238" s="6">
        <f t="shared" si="495"/>
        <v>4</v>
      </c>
      <c r="T238" s="6">
        <f t="shared" si="495"/>
        <v>22</v>
      </c>
      <c r="U238" s="5"/>
      <c r="V238" s="5"/>
      <c r="W238" s="5"/>
      <c r="X238" s="37" t="str">
        <f>Map!G886</f>
        <v>Habitable</v>
      </c>
      <c r="Y238" s="5"/>
      <c r="Z238" s="7" t="str">
        <f>Map!O886</f>
        <v>24 H</v>
      </c>
      <c r="AA238" s="6">
        <f t="shared" si="12"/>
        <v>24</v>
      </c>
      <c r="AB238" s="5" t="str">
        <f>IFERROR(__xludf.DUMMYFUNCTION("""COMPUTED_VALUE"""),"H")</f>
        <v>H</v>
      </c>
      <c r="AC238" s="6">
        <f t="shared" si="13"/>
        <v>24</v>
      </c>
      <c r="AD238" s="5"/>
    </row>
    <row r="239">
      <c r="A239" s="5" t="str">
        <f>Map!I887</f>
        <v>0.34 S</v>
      </c>
      <c r="B239" s="6">
        <f t="shared" si="5"/>
        <v>0.34</v>
      </c>
      <c r="C239" s="5" t="str">
        <f>IFERROR(__xludf.DUMMYFUNCTION("""COMPUTED_VALUE"""),"S")</f>
        <v>S</v>
      </c>
      <c r="D239" s="34">
        <f t="shared" si="6"/>
        <v>0.34</v>
      </c>
      <c r="E239" s="6" t="b">
        <f t="shared" si="7"/>
        <v>0</v>
      </c>
      <c r="F239" s="34" t="b">
        <f t="shared" si="8"/>
        <v>0</v>
      </c>
      <c r="G239" s="8">
        <f t="shared" si="9"/>
        <v>6.7626E+29</v>
      </c>
      <c r="H239" s="8">
        <f t="shared" ref="H239:J239" si="496">if(D239,$G239,"")</f>
        <v>6.7626E+29</v>
      </c>
      <c r="I239" s="8" t="str">
        <f t="shared" si="496"/>
        <v/>
      </c>
      <c r="J239" s="8" t="str">
        <f t="shared" si="496"/>
        <v/>
      </c>
      <c r="K239" s="5"/>
      <c r="L239" s="5"/>
      <c r="M239" s="5"/>
      <c r="N239" s="36" t="str">
        <f>Map!K887</f>
        <v/>
      </c>
      <c r="O239" s="36" t="str">
        <f>Map!L887</f>
        <v/>
      </c>
      <c r="P239" s="36" t="str">
        <f>Map!M887</f>
        <v/>
      </c>
      <c r="Q239" s="5" t="str">
        <f>Join("-",Map!B887,Map!C887,Map!D887,Map!E887,Map!F887)</f>
        <v>East Rim-3-0-1-S</v>
      </c>
      <c r="R239" s="6" t="b">
        <f t="shared" ref="R239:T239" si="497">IFERROR(VALUE(LEFT(N239,SEARCH(" ",N239,1)-1)),FALSE())</f>
        <v>0</v>
      </c>
      <c r="S239" s="6" t="b">
        <f t="shared" si="497"/>
        <v>0</v>
      </c>
      <c r="T239" s="6" t="b">
        <f t="shared" si="497"/>
        <v>0</v>
      </c>
      <c r="U239" s="5"/>
      <c r="V239" s="5"/>
      <c r="W239" s="5"/>
      <c r="X239" s="37" t="str">
        <f>Map!G887</f>
        <v>Star</v>
      </c>
      <c r="Y239" s="5"/>
      <c r="Z239" s="7" t="str">
        <f>Map!O887</f>
        <v/>
      </c>
      <c r="AA239" s="6" t="str">
        <f t="shared" si="12"/>
        <v/>
      </c>
      <c r="AB239" s="5"/>
      <c r="AC239" s="6" t="str">
        <f t="shared" si="13"/>
        <v/>
      </c>
      <c r="AD239" s="5"/>
    </row>
    <row r="240">
      <c r="A240" s="5" t="str">
        <f>Map!I888</f>
        <v>0.26 E</v>
      </c>
      <c r="B240" s="6">
        <f t="shared" si="5"/>
        <v>0.26</v>
      </c>
      <c r="C240" s="5" t="str">
        <f>IFERROR(__xludf.DUMMYFUNCTION("""COMPUTED_VALUE"""),"E")</f>
        <v>E</v>
      </c>
      <c r="D240" s="34" t="b">
        <f t="shared" si="6"/>
        <v>0</v>
      </c>
      <c r="E240" s="6" t="b">
        <f t="shared" si="7"/>
        <v>0</v>
      </c>
      <c r="F240" s="34">
        <f t="shared" si="8"/>
        <v>0.26</v>
      </c>
      <c r="G240" s="8">
        <f t="shared" si="9"/>
        <v>1.55272E+24</v>
      </c>
      <c r="H240" s="8" t="str">
        <f t="shared" ref="H240:J240" si="498">if(D240,$G240,"")</f>
        <v/>
      </c>
      <c r="I240" s="8" t="str">
        <f t="shared" si="498"/>
        <v/>
      </c>
      <c r="J240" s="8">
        <f t="shared" si="498"/>
        <v>1.55272E+24</v>
      </c>
      <c r="K240" s="5"/>
      <c r="L240" s="5"/>
      <c r="M240" s="5"/>
      <c r="N240" s="36">
        <f>Map!K888</f>
        <v>1258</v>
      </c>
      <c r="O240" s="36">
        <f>Map!L888</f>
        <v>273</v>
      </c>
      <c r="P240" s="36">
        <f>Map!M888</f>
        <v>764</v>
      </c>
      <c r="Q240" s="5" t="str">
        <f>Join("-",Map!B888,Map!C888,Map!D888,Map!E888,Map!F888)</f>
        <v>East Rim-3-0-2-a</v>
      </c>
      <c r="R240" s="6">
        <f t="shared" ref="R240:T240" si="499">IFERROR(VALUE(LEFT(N240,SEARCH(" ",N240,1)-1)),FALSE())</f>
        <v>1258</v>
      </c>
      <c r="S240" s="6">
        <f t="shared" si="499"/>
        <v>273</v>
      </c>
      <c r="T240" s="6">
        <f t="shared" si="499"/>
        <v>764</v>
      </c>
      <c r="U240" s="5"/>
      <c r="V240" s="5"/>
      <c r="W240" s="5"/>
      <c r="X240" s="37" t="str">
        <f>Map!G888</f>
        <v>Terrestrial</v>
      </c>
      <c r="Y240" s="5"/>
      <c r="Z240" s="7" t="str">
        <f>Map!O888</f>
        <v>15 H</v>
      </c>
      <c r="AA240" s="6">
        <f t="shared" si="12"/>
        <v>15</v>
      </c>
      <c r="AB240" s="5" t="str">
        <f>IFERROR(__xludf.DUMMYFUNCTION("""COMPUTED_VALUE"""),"H")</f>
        <v>H</v>
      </c>
      <c r="AC240" s="6">
        <f t="shared" si="13"/>
        <v>15</v>
      </c>
      <c r="AD240" s="5"/>
    </row>
    <row r="241">
      <c r="A241" s="5" t="str">
        <f>Map!I889</f>
        <v>1.15 E</v>
      </c>
      <c r="B241" s="6">
        <f t="shared" si="5"/>
        <v>1.15</v>
      </c>
      <c r="C241" s="5" t="str">
        <f>IFERROR(__xludf.DUMMYFUNCTION("""COMPUTED_VALUE"""),"E")</f>
        <v>E</v>
      </c>
      <c r="D241" s="34" t="b">
        <f t="shared" si="6"/>
        <v>0</v>
      </c>
      <c r="E241" s="6" t="b">
        <f t="shared" si="7"/>
        <v>0</v>
      </c>
      <c r="F241" s="34">
        <f t="shared" si="8"/>
        <v>1.15</v>
      </c>
      <c r="G241" s="8">
        <f t="shared" si="9"/>
        <v>6.8678E+24</v>
      </c>
      <c r="H241" s="8" t="str">
        <f t="shared" ref="H241:J241" si="500">if(D241,$G241,"")</f>
        <v/>
      </c>
      <c r="I241" s="8" t="str">
        <f t="shared" si="500"/>
        <v/>
      </c>
      <c r="J241" s="8">
        <f t="shared" si="500"/>
        <v>6.8678E+24</v>
      </c>
      <c r="K241" s="5"/>
      <c r="L241" s="5"/>
      <c r="M241" s="5"/>
      <c r="N241" s="36">
        <f>Map!K889</f>
        <v>9</v>
      </c>
      <c r="O241" s="36">
        <f>Map!L889</f>
        <v>-8</v>
      </c>
      <c r="P241" s="36">
        <f>Map!M889</f>
        <v>1</v>
      </c>
      <c r="Q241" s="5" t="str">
        <f>Join("-",Map!B889,Map!C889,Map!D889,Map!E889,Map!F889)</f>
        <v>East Rim-3-0-2-b</v>
      </c>
      <c r="R241" s="6">
        <f t="shared" ref="R241:T241" si="501">IFERROR(VALUE(LEFT(N241,SEARCH(" ",N241,1)-1)),FALSE())</f>
        <v>9</v>
      </c>
      <c r="S241" s="6">
        <f t="shared" si="501"/>
        <v>-8</v>
      </c>
      <c r="T241" s="6">
        <f t="shared" si="501"/>
        <v>1</v>
      </c>
      <c r="U241" s="5"/>
      <c r="V241" s="5"/>
      <c r="W241" s="5"/>
      <c r="X241" s="37" t="str">
        <f>Map!G889</f>
        <v>Habitable</v>
      </c>
      <c r="Y241" s="5"/>
      <c r="Z241" s="7" t="str">
        <f>Map!O889</f>
        <v>22 H</v>
      </c>
      <c r="AA241" s="6">
        <f t="shared" si="12"/>
        <v>22</v>
      </c>
      <c r="AB241" s="5" t="str">
        <f>IFERROR(__xludf.DUMMYFUNCTION("""COMPUTED_VALUE"""),"H")</f>
        <v>H</v>
      </c>
      <c r="AC241" s="6">
        <f t="shared" si="13"/>
        <v>22</v>
      </c>
      <c r="AD241" s="5"/>
    </row>
    <row r="242">
      <c r="A242" s="5" t="str">
        <f>Map!I890</f>
        <v>2.63 S</v>
      </c>
      <c r="B242" s="6">
        <f t="shared" si="5"/>
        <v>2.63</v>
      </c>
      <c r="C242" s="5" t="str">
        <f>IFERROR(__xludf.DUMMYFUNCTION("""COMPUTED_VALUE"""),"S")</f>
        <v>S</v>
      </c>
      <c r="D242" s="34">
        <f t="shared" si="6"/>
        <v>2.63</v>
      </c>
      <c r="E242" s="6" t="b">
        <f t="shared" si="7"/>
        <v>0</v>
      </c>
      <c r="F242" s="34" t="b">
        <f t="shared" si="8"/>
        <v>0</v>
      </c>
      <c r="G242" s="8">
        <f t="shared" si="9"/>
        <v>5.23107E+30</v>
      </c>
      <c r="H242" s="8">
        <f t="shared" ref="H242:J242" si="502">if(D242,$G242,"")</f>
        <v>5.23107E+30</v>
      </c>
      <c r="I242" s="8" t="str">
        <f t="shared" si="502"/>
        <v/>
      </c>
      <c r="J242" s="8" t="str">
        <f t="shared" si="502"/>
        <v/>
      </c>
      <c r="K242" s="5"/>
      <c r="L242" s="5"/>
      <c r="M242" s="5"/>
      <c r="N242" s="36" t="str">
        <f>Map!K890</f>
        <v/>
      </c>
      <c r="O242" s="36" t="str">
        <f>Map!L890</f>
        <v/>
      </c>
      <c r="P242" s="36" t="str">
        <f>Map!M890</f>
        <v/>
      </c>
      <c r="Q242" s="5" t="str">
        <f>Join("-",Map!B890,Map!C890,Map!D890,Map!E890,Map!F890)</f>
        <v>East Rim-3-0-2-S</v>
      </c>
      <c r="R242" s="6" t="b">
        <f t="shared" ref="R242:T242" si="503">IFERROR(VALUE(LEFT(N242,SEARCH(" ",N242,1)-1)),FALSE())</f>
        <v>0</v>
      </c>
      <c r="S242" s="6" t="b">
        <f t="shared" si="503"/>
        <v>0</v>
      </c>
      <c r="T242" s="6" t="b">
        <f t="shared" si="503"/>
        <v>0</v>
      </c>
      <c r="U242" s="5"/>
      <c r="V242" s="5"/>
      <c r="W242" s="5"/>
      <c r="X242" s="37" t="str">
        <f>Map!G890</f>
        <v>Star</v>
      </c>
      <c r="Y242" s="5"/>
      <c r="Z242" s="7" t="str">
        <f>Map!O890</f>
        <v/>
      </c>
      <c r="AA242" s="6" t="str">
        <f t="shared" si="12"/>
        <v/>
      </c>
      <c r="AB242" s="5"/>
      <c r="AC242" s="6" t="str">
        <f t="shared" si="13"/>
        <v/>
      </c>
      <c r="AD242" s="5"/>
    </row>
    <row r="243">
      <c r="A243" s="5" t="str">
        <f>Map!I891</f>
        <v>9.81 J</v>
      </c>
      <c r="B243" s="6">
        <f t="shared" si="5"/>
        <v>9.81</v>
      </c>
      <c r="C243" s="5" t="str">
        <f>IFERROR(__xludf.DUMMYFUNCTION("""COMPUTED_VALUE"""),"J")</f>
        <v>J</v>
      </c>
      <c r="D243" s="34" t="b">
        <f t="shared" si="6"/>
        <v>0</v>
      </c>
      <c r="E243" s="6">
        <f t="shared" si="7"/>
        <v>9.81</v>
      </c>
      <c r="F243" s="34" t="b">
        <f t="shared" si="8"/>
        <v>0</v>
      </c>
      <c r="G243" s="8">
        <f t="shared" si="9"/>
        <v>1.8639E+28</v>
      </c>
      <c r="H243" s="8" t="str">
        <f t="shared" ref="H243:J243" si="504">if(D243,$G243,"")</f>
        <v/>
      </c>
      <c r="I243" s="8">
        <f t="shared" si="504"/>
        <v>1.8639E+28</v>
      </c>
      <c r="J243" s="8" t="str">
        <f t="shared" si="504"/>
        <v/>
      </c>
      <c r="K243" s="5"/>
      <c r="L243" s="5"/>
      <c r="M243" s="5"/>
      <c r="N243" s="36">
        <f>Map!K891</f>
        <v>353</v>
      </c>
      <c r="O243" s="36">
        <f>Map!L891</f>
        <v>312</v>
      </c>
      <c r="P243" s="36">
        <f>Map!M891</f>
        <v>334</v>
      </c>
      <c r="Q243" s="5" t="str">
        <f>Join("-",Map!B891,Map!C891,Map!D891,Map!E891,Map!F891)</f>
        <v>East Rim-3-0-3-a</v>
      </c>
      <c r="R243" s="6">
        <f t="shared" ref="R243:T243" si="505">IFERROR(VALUE(LEFT(N243,SEARCH(" ",N243,1)-1)),FALSE())</f>
        <v>353</v>
      </c>
      <c r="S243" s="6">
        <f t="shared" si="505"/>
        <v>312</v>
      </c>
      <c r="T243" s="6">
        <f t="shared" si="505"/>
        <v>334</v>
      </c>
      <c r="U243" s="5"/>
      <c r="V243" s="5"/>
      <c r="W243" s="5"/>
      <c r="X243" s="37" t="str">
        <f>Map!G891</f>
        <v>Gas Giant</v>
      </c>
      <c r="Y243" s="5"/>
      <c r="Z243" s="7" t="str">
        <f>Map!O891</f>
        <v>11 H</v>
      </c>
      <c r="AA243" s="6">
        <f t="shared" si="12"/>
        <v>11</v>
      </c>
      <c r="AB243" s="5" t="str">
        <f>IFERROR(__xludf.DUMMYFUNCTION("""COMPUTED_VALUE"""),"H")</f>
        <v>H</v>
      </c>
      <c r="AC243" s="6">
        <f t="shared" si="13"/>
        <v>11</v>
      </c>
      <c r="AD243" s="5"/>
    </row>
    <row r="244">
      <c r="A244" s="5" t="str">
        <f>Map!I892</f>
        <v>0.85 E</v>
      </c>
      <c r="B244" s="6">
        <f t="shared" si="5"/>
        <v>0.85</v>
      </c>
      <c r="C244" s="5" t="str">
        <f>IFERROR(__xludf.DUMMYFUNCTION("""COMPUTED_VALUE"""),"E")</f>
        <v>E</v>
      </c>
      <c r="D244" s="34" t="b">
        <f t="shared" si="6"/>
        <v>0</v>
      </c>
      <c r="E244" s="6" t="b">
        <f t="shared" si="7"/>
        <v>0</v>
      </c>
      <c r="F244" s="34">
        <f t="shared" si="8"/>
        <v>0.85</v>
      </c>
      <c r="G244" s="8">
        <f t="shared" si="9"/>
        <v>5.0762E+24</v>
      </c>
      <c r="H244" s="8" t="str">
        <f t="shared" ref="H244:J244" si="506">if(D244,$G244,"")</f>
        <v/>
      </c>
      <c r="I244" s="8" t="str">
        <f t="shared" si="506"/>
        <v/>
      </c>
      <c r="J244" s="8">
        <f t="shared" si="506"/>
        <v>5.0762E+24</v>
      </c>
      <c r="K244" s="5"/>
      <c r="L244" s="5"/>
      <c r="M244" s="5"/>
      <c r="N244" s="36">
        <f>Map!K892</f>
        <v>413</v>
      </c>
      <c r="O244" s="36">
        <f>Map!L892</f>
        <v>302</v>
      </c>
      <c r="P244" s="36">
        <f>Map!M892</f>
        <v>360</v>
      </c>
      <c r="Q244" s="5" t="str">
        <f>Join("-",Map!B892,Map!C892,Map!D892,Map!E892,Map!F892)</f>
        <v>East Rim-3-0-3-b</v>
      </c>
      <c r="R244" s="6">
        <f t="shared" ref="R244:T244" si="507">IFERROR(VALUE(LEFT(N244,SEARCH(" ",N244,1)-1)),FALSE())</f>
        <v>413</v>
      </c>
      <c r="S244" s="6">
        <f t="shared" si="507"/>
        <v>302</v>
      </c>
      <c r="T244" s="6">
        <f t="shared" si="507"/>
        <v>360</v>
      </c>
      <c r="U244" s="5"/>
      <c r="V244" s="5"/>
      <c r="W244" s="5"/>
      <c r="X244" s="37" t="str">
        <f>Map!G892</f>
        <v>Terrestrial</v>
      </c>
      <c r="Y244" s="5"/>
      <c r="Z244" s="7" t="str">
        <f>Map!O892</f>
        <v>18 H</v>
      </c>
      <c r="AA244" s="6">
        <f t="shared" si="12"/>
        <v>18</v>
      </c>
      <c r="AB244" s="5" t="str">
        <f>IFERROR(__xludf.DUMMYFUNCTION("""COMPUTED_VALUE"""),"H")</f>
        <v>H</v>
      </c>
      <c r="AC244" s="6">
        <f t="shared" si="13"/>
        <v>18</v>
      </c>
      <c r="AD244" s="5"/>
    </row>
    <row r="245">
      <c r="A245" s="5" t="str">
        <f>Map!I893</f>
        <v>1.39 E</v>
      </c>
      <c r="B245" s="6">
        <f t="shared" si="5"/>
        <v>1.39</v>
      </c>
      <c r="C245" s="5" t="str">
        <f>IFERROR(__xludf.DUMMYFUNCTION("""COMPUTED_VALUE"""),"E")</f>
        <v>E</v>
      </c>
      <c r="D245" s="34" t="b">
        <f t="shared" si="6"/>
        <v>0</v>
      </c>
      <c r="E245" s="6" t="b">
        <f t="shared" si="7"/>
        <v>0</v>
      </c>
      <c r="F245" s="34">
        <f t="shared" si="8"/>
        <v>1.39</v>
      </c>
      <c r="G245" s="8">
        <f t="shared" si="9"/>
        <v>8.30108E+24</v>
      </c>
      <c r="H245" s="8" t="str">
        <f t="shared" ref="H245:J245" si="508">if(D245,$G245,"")</f>
        <v/>
      </c>
      <c r="I245" s="8" t="str">
        <f t="shared" si="508"/>
        <v/>
      </c>
      <c r="J245" s="8">
        <f t="shared" si="508"/>
        <v>8.30108E+24</v>
      </c>
      <c r="K245" s="5"/>
      <c r="L245" s="5"/>
      <c r="M245" s="5"/>
      <c r="N245" s="36">
        <f>Map!K893</f>
        <v>22</v>
      </c>
      <c r="O245" s="36">
        <f>Map!L893</f>
        <v>4</v>
      </c>
      <c r="P245" s="36">
        <f>Map!M893</f>
        <v>12</v>
      </c>
      <c r="Q245" s="5" t="str">
        <f>Join("-",Map!B893,Map!C893,Map!D893,Map!E893,Map!F893)</f>
        <v>East Rim-3-0-3-c</v>
      </c>
      <c r="R245" s="6">
        <f t="shared" ref="R245:T245" si="509">IFERROR(VALUE(LEFT(N245,SEARCH(" ",N245,1)-1)),FALSE())</f>
        <v>22</v>
      </c>
      <c r="S245" s="6">
        <f t="shared" si="509"/>
        <v>4</v>
      </c>
      <c r="T245" s="6">
        <f t="shared" si="509"/>
        <v>12</v>
      </c>
      <c r="U245" s="5"/>
      <c r="V245" s="5"/>
      <c r="W245" s="5"/>
      <c r="X245" s="37" t="str">
        <f>Map!G893</f>
        <v>Habitable</v>
      </c>
      <c r="Y245" s="5"/>
      <c r="Z245" s="7" t="str">
        <f>Map!O893</f>
        <v>36 H</v>
      </c>
      <c r="AA245" s="6">
        <f t="shared" si="12"/>
        <v>36</v>
      </c>
      <c r="AB245" s="5" t="str">
        <f>IFERROR(__xludf.DUMMYFUNCTION("""COMPUTED_VALUE"""),"H")</f>
        <v>H</v>
      </c>
      <c r="AC245" s="6">
        <f t="shared" si="13"/>
        <v>36</v>
      </c>
      <c r="AD245" s="5"/>
    </row>
    <row r="246">
      <c r="A246" s="5" t="str">
        <f>Map!I894</f>
        <v>2.69 E</v>
      </c>
      <c r="B246" s="6">
        <f t="shared" si="5"/>
        <v>2.69</v>
      </c>
      <c r="C246" s="5" t="str">
        <f>IFERROR(__xludf.DUMMYFUNCTION("""COMPUTED_VALUE"""),"E")</f>
        <v>E</v>
      </c>
      <c r="D246" s="34" t="b">
        <f t="shared" si="6"/>
        <v>0</v>
      </c>
      <c r="E246" s="6" t="b">
        <f t="shared" si="7"/>
        <v>0</v>
      </c>
      <c r="F246" s="34">
        <f t="shared" si="8"/>
        <v>2.69</v>
      </c>
      <c r="G246" s="8">
        <f t="shared" si="9"/>
        <v>1.60647E+25</v>
      </c>
      <c r="H246" s="8" t="str">
        <f t="shared" ref="H246:J246" si="510">if(D246,$G246,"")</f>
        <v/>
      </c>
      <c r="I246" s="8" t="str">
        <f t="shared" si="510"/>
        <v/>
      </c>
      <c r="J246" s="8">
        <f t="shared" si="510"/>
        <v>1.60647E+25</v>
      </c>
      <c r="K246" s="5"/>
      <c r="L246" s="5"/>
      <c r="M246" s="5"/>
      <c r="N246" s="36">
        <f>Map!K894</f>
        <v>-10</v>
      </c>
      <c r="O246" s="36">
        <f>Map!L894</f>
        <v>-20</v>
      </c>
      <c r="P246" s="36">
        <f>Map!M894</f>
        <v>-16</v>
      </c>
      <c r="Q246" s="5" t="str">
        <f>Join("-",Map!B894,Map!C894,Map!D894,Map!E894,Map!F894)</f>
        <v>East Rim-3-0-3-d</v>
      </c>
      <c r="R246" s="6">
        <f t="shared" ref="R246:T246" si="511">IFERROR(VALUE(LEFT(N246,SEARCH(" ",N246,1)-1)),FALSE())</f>
        <v>-10</v>
      </c>
      <c r="S246" s="6">
        <f t="shared" si="511"/>
        <v>-20</v>
      </c>
      <c r="T246" s="6">
        <f t="shared" si="511"/>
        <v>-16</v>
      </c>
      <c r="U246" s="5"/>
      <c r="V246" s="5"/>
      <c r="W246" s="5"/>
      <c r="X246" s="37" t="str">
        <f>Map!G894</f>
        <v>Habitable</v>
      </c>
      <c r="Y246" s="5"/>
      <c r="Z246" s="7" t="str">
        <f>Map!O894</f>
        <v>33 H</v>
      </c>
      <c r="AA246" s="6">
        <f t="shared" si="12"/>
        <v>33</v>
      </c>
      <c r="AB246" s="5" t="str">
        <f>IFERROR(__xludf.DUMMYFUNCTION("""COMPUTED_VALUE"""),"H")</f>
        <v>H</v>
      </c>
      <c r="AC246" s="6">
        <f t="shared" si="13"/>
        <v>33</v>
      </c>
      <c r="AD246" s="5"/>
    </row>
    <row r="247">
      <c r="A247" s="5" t="str">
        <f>Map!I895</f>
        <v>0.19 S</v>
      </c>
      <c r="B247" s="6">
        <f t="shared" si="5"/>
        <v>0.19</v>
      </c>
      <c r="C247" s="5" t="str">
        <f>IFERROR(__xludf.DUMMYFUNCTION("""COMPUTED_VALUE"""),"S")</f>
        <v>S</v>
      </c>
      <c r="D247" s="34">
        <f t="shared" si="6"/>
        <v>0.19</v>
      </c>
      <c r="E247" s="6" t="b">
        <f t="shared" si="7"/>
        <v>0</v>
      </c>
      <c r="F247" s="34" t="b">
        <f t="shared" si="8"/>
        <v>0</v>
      </c>
      <c r="G247" s="8">
        <f t="shared" si="9"/>
        <v>3.7791E+29</v>
      </c>
      <c r="H247" s="8">
        <f t="shared" ref="H247:J247" si="512">if(D247,$G247,"")</f>
        <v>3.7791E+29</v>
      </c>
      <c r="I247" s="8" t="str">
        <f t="shared" si="512"/>
        <v/>
      </c>
      <c r="J247" s="8" t="str">
        <f t="shared" si="512"/>
        <v/>
      </c>
      <c r="K247" s="5"/>
      <c r="L247" s="5"/>
      <c r="M247" s="5"/>
      <c r="N247" s="36" t="str">
        <f>Map!K895</f>
        <v/>
      </c>
      <c r="O247" s="36" t="str">
        <f>Map!L895</f>
        <v/>
      </c>
      <c r="P247" s="36" t="str">
        <f>Map!M895</f>
        <v/>
      </c>
      <c r="Q247" s="5" t="str">
        <f>Join("-",Map!B895,Map!C895,Map!D895,Map!E895,Map!F895)</f>
        <v>East Rim-3-0-3-S</v>
      </c>
      <c r="R247" s="6" t="b">
        <f t="shared" ref="R247:T247" si="513">IFERROR(VALUE(LEFT(N247,SEARCH(" ",N247,1)-1)),FALSE())</f>
        <v>0</v>
      </c>
      <c r="S247" s="6" t="b">
        <f t="shared" si="513"/>
        <v>0</v>
      </c>
      <c r="T247" s="6" t="b">
        <f t="shared" si="513"/>
        <v>0</v>
      </c>
      <c r="U247" s="5"/>
      <c r="V247" s="5"/>
      <c r="W247" s="5"/>
      <c r="X247" s="37" t="str">
        <f>Map!G895</f>
        <v>Star</v>
      </c>
      <c r="Y247" s="5"/>
      <c r="Z247" s="7" t="str">
        <f>Map!O895</f>
        <v/>
      </c>
      <c r="AA247" s="6" t="str">
        <f t="shared" si="12"/>
        <v/>
      </c>
      <c r="AB247" s="5"/>
      <c r="AC247" s="6" t="str">
        <f t="shared" si="13"/>
        <v/>
      </c>
      <c r="AD247" s="5"/>
    </row>
    <row r="248">
      <c r="A248" s="5" t="str">
        <f>Map!I896</f>
        <v>1.01 J</v>
      </c>
      <c r="B248" s="6">
        <f t="shared" si="5"/>
        <v>1.01</v>
      </c>
      <c r="C248" s="5" t="str">
        <f>IFERROR(__xludf.DUMMYFUNCTION("""COMPUTED_VALUE"""),"J")</f>
        <v>J</v>
      </c>
      <c r="D248" s="34" t="b">
        <f t="shared" si="6"/>
        <v>0</v>
      </c>
      <c r="E248" s="6">
        <f t="shared" si="7"/>
        <v>1.01</v>
      </c>
      <c r="F248" s="34" t="b">
        <f t="shared" si="8"/>
        <v>0</v>
      </c>
      <c r="G248" s="8">
        <f t="shared" si="9"/>
        <v>1.919E+27</v>
      </c>
      <c r="H248" s="8" t="str">
        <f t="shared" ref="H248:J248" si="514">if(D248,$G248,"")</f>
        <v/>
      </c>
      <c r="I248" s="8">
        <f t="shared" si="514"/>
        <v>1.919E+27</v>
      </c>
      <c r="J248" s="8" t="str">
        <f t="shared" si="514"/>
        <v/>
      </c>
      <c r="K248" s="5"/>
      <c r="L248" s="5"/>
      <c r="M248" s="5"/>
      <c r="N248" s="36">
        <f>Map!K896</f>
        <v>622</v>
      </c>
      <c r="O248" s="36">
        <f>Map!L896</f>
        <v>490</v>
      </c>
      <c r="P248" s="36">
        <f>Map!M896</f>
        <v>558</v>
      </c>
      <c r="Q248" s="5" t="str">
        <f>Join("-",Map!B896,Map!C896,Map!D896,Map!E896,Map!F896)</f>
        <v>East Rim-3-0-4-a</v>
      </c>
      <c r="R248" s="6">
        <f t="shared" ref="R248:T248" si="515">IFERROR(VALUE(LEFT(N248,SEARCH(" ",N248,1)-1)),FALSE())</f>
        <v>622</v>
      </c>
      <c r="S248" s="6">
        <f t="shared" si="515"/>
        <v>490</v>
      </c>
      <c r="T248" s="6">
        <f t="shared" si="515"/>
        <v>558</v>
      </c>
      <c r="U248" s="5"/>
      <c r="V248" s="5"/>
      <c r="W248" s="5"/>
      <c r="X248" s="37" t="str">
        <f>Map!G896</f>
        <v>Gas Giant</v>
      </c>
      <c r="Y248" s="5"/>
      <c r="Z248" s="7" t="str">
        <f>Map!O896</f>
        <v>9 H</v>
      </c>
      <c r="AA248" s="6">
        <f t="shared" si="12"/>
        <v>9</v>
      </c>
      <c r="AB248" s="5" t="str">
        <f>IFERROR(__xludf.DUMMYFUNCTION("""COMPUTED_VALUE"""),"H")</f>
        <v>H</v>
      </c>
      <c r="AC248" s="6">
        <f t="shared" si="13"/>
        <v>9</v>
      </c>
      <c r="AD248" s="5"/>
    </row>
    <row r="249">
      <c r="A249" s="5" t="str">
        <f>Map!I897</f>
        <v>0.06 J</v>
      </c>
      <c r="B249" s="6">
        <f t="shared" si="5"/>
        <v>0.06</v>
      </c>
      <c r="C249" s="5" t="str">
        <f>IFERROR(__xludf.DUMMYFUNCTION("""COMPUTED_VALUE"""),"J")</f>
        <v>J</v>
      </c>
      <c r="D249" s="34" t="b">
        <f t="shared" si="6"/>
        <v>0</v>
      </c>
      <c r="E249" s="6">
        <f t="shared" si="7"/>
        <v>0.06</v>
      </c>
      <c r="F249" s="34" t="b">
        <f t="shared" si="8"/>
        <v>0</v>
      </c>
      <c r="G249" s="8">
        <f t="shared" si="9"/>
        <v>1.14E+26</v>
      </c>
      <c r="H249" s="8" t="str">
        <f t="shared" ref="H249:J249" si="516">if(D249,$G249,"")</f>
        <v/>
      </c>
      <c r="I249" s="8">
        <f t="shared" si="516"/>
        <v>1.14E+26</v>
      </c>
      <c r="J249" s="8" t="str">
        <f t="shared" si="516"/>
        <v/>
      </c>
      <c r="K249" s="5"/>
      <c r="L249" s="5"/>
      <c r="M249" s="5"/>
      <c r="N249" s="36">
        <f>Map!K897</f>
        <v>164</v>
      </c>
      <c r="O249" s="36">
        <f>Map!L897</f>
        <v>162</v>
      </c>
      <c r="P249" s="36">
        <f>Map!M897</f>
        <v>165</v>
      </c>
      <c r="Q249" s="5" t="str">
        <f>Join("-",Map!B897,Map!C897,Map!D897,Map!E897,Map!F897)</f>
        <v>East Rim-3-0-4-b</v>
      </c>
      <c r="R249" s="6">
        <f t="shared" ref="R249:T249" si="517">IFERROR(VALUE(LEFT(N249,SEARCH(" ",N249,1)-1)),FALSE())</f>
        <v>164</v>
      </c>
      <c r="S249" s="6">
        <f t="shared" si="517"/>
        <v>162</v>
      </c>
      <c r="T249" s="6">
        <f t="shared" si="517"/>
        <v>165</v>
      </c>
      <c r="U249" s="5"/>
      <c r="V249" s="5"/>
      <c r="W249" s="5"/>
      <c r="X249" s="37" t="str">
        <f>Map!G897</f>
        <v>Gas Giant</v>
      </c>
      <c r="Y249" s="5"/>
      <c r="Z249" s="7" t="str">
        <f>Map!O897</f>
        <v>20 H</v>
      </c>
      <c r="AA249" s="6">
        <f t="shared" si="12"/>
        <v>20</v>
      </c>
      <c r="AB249" s="5" t="str">
        <f>IFERROR(__xludf.DUMMYFUNCTION("""COMPUTED_VALUE"""),"H")</f>
        <v>H</v>
      </c>
      <c r="AC249" s="6">
        <f t="shared" si="13"/>
        <v>20</v>
      </c>
      <c r="AD249" s="5"/>
    </row>
    <row r="250">
      <c r="A250" s="5" t="str">
        <f>Map!I898</f>
        <v>0.52 E</v>
      </c>
      <c r="B250" s="6">
        <f t="shared" si="5"/>
        <v>0.52</v>
      </c>
      <c r="C250" s="5" t="str">
        <f>IFERROR(__xludf.DUMMYFUNCTION("""COMPUTED_VALUE"""),"E")</f>
        <v>E</v>
      </c>
      <c r="D250" s="34" t="b">
        <f t="shared" si="6"/>
        <v>0</v>
      </c>
      <c r="E250" s="6" t="b">
        <f t="shared" si="7"/>
        <v>0</v>
      </c>
      <c r="F250" s="34">
        <f t="shared" si="8"/>
        <v>0.52</v>
      </c>
      <c r="G250" s="8">
        <f t="shared" si="9"/>
        <v>3.10544E+24</v>
      </c>
      <c r="H250" s="8" t="str">
        <f t="shared" ref="H250:J250" si="518">if(D250,$G250,"")</f>
        <v/>
      </c>
      <c r="I250" s="8" t="str">
        <f t="shared" si="518"/>
        <v/>
      </c>
      <c r="J250" s="8">
        <f t="shared" si="518"/>
        <v>3.10544E+24</v>
      </c>
      <c r="K250" s="5"/>
      <c r="L250" s="5"/>
      <c r="M250" s="5"/>
      <c r="N250" s="36">
        <f>Map!K898</f>
        <v>158</v>
      </c>
      <c r="O250" s="36">
        <f>Map!L898</f>
        <v>151</v>
      </c>
      <c r="P250" s="36">
        <f>Map!M898</f>
        <v>156</v>
      </c>
      <c r="Q250" s="5" t="str">
        <f>Join("-",Map!B898,Map!C898,Map!D898,Map!E898,Map!F898)</f>
        <v>East Rim-3-0-4-c</v>
      </c>
      <c r="R250" s="6">
        <f t="shared" ref="R250:T250" si="519">IFERROR(VALUE(LEFT(N250,SEARCH(" ",N250,1)-1)),FALSE())</f>
        <v>158</v>
      </c>
      <c r="S250" s="6">
        <f t="shared" si="519"/>
        <v>151</v>
      </c>
      <c r="T250" s="6">
        <f t="shared" si="519"/>
        <v>156</v>
      </c>
      <c r="U250" s="5"/>
      <c r="V250" s="5"/>
      <c r="W250" s="5"/>
      <c r="X250" s="37" t="str">
        <f>Map!G898</f>
        <v>Terrestrial</v>
      </c>
      <c r="Y250" s="5"/>
      <c r="Z250" s="7" t="str">
        <f>Map!O898</f>
        <v>6 H</v>
      </c>
      <c r="AA250" s="6">
        <f t="shared" si="12"/>
        <v>6</v>
      </c>
      <c r="AB250" s="5" t="str">
        <f>IFERROR(__xludf.DUMMYFUNCTION("""COMPUTED_VALUE"""),"H")</f>
        <v>H</v>
      </c>
      <c r="AC250" s="6">
        <f t="shared" si="13"/>
        <v>6</v>
      </c>
      <c r="AD250" s="5"/>
    </row>
    <row r="251">
      <c r="A251" s="5" t="str">
        <f>Map!I899</f>
        <v>9.86 J</v>
      </c>
      <c r="B251" s="6">
        <f t="shared" si="5"/>
        <v>9.86</v>
      </c>
      <c r="C251" s="5" t="str">
        <f>IFERROR(__xludf.DUMMYFUNCTION("""COMPUTED_VALUE"""),"J")</f>
        <v>J</v>
      </c>
      <c r="D251" s="34" t="b">
        <f t="shared" si="6"/>
        <v>0</v>
      </c>
      <c r="E251" s="6">
        <f t="shared" si="7"/>
        <v>9.86</v>
      </c>
      <c r="F251" s="34" t="b">
        <f t="shared" si="8"/>
        <v>0</v>
      </c>
      <c r="G251" s="8">
        <f t="shared" si="9"/>
        <v>1.8734E+28</v>
      </c>
      <c r="H251" s="8" t="str">
        <f t="shared" ref="H251:J251" si="520">if(D251,$G251,"")</f>
        <v/>
      </c>
      <c r="I251" s="8">
        <f t="shared" si="520"/>
        <v>1.8734E+28</v>
      </c>
      <c r="J251" s="8" t="str">
        <f t="shared" si="520"/>
        <v/>
      </c>
      <c r="K251" s="5"/>
      <c r="L251" s="5"/>
      <c r="M251" s="5"/>
      <c r="N251" s="36">
        <f>Map!K899</f>
        <v>151</v>
      </c>
      <c r="O251" s="36">
        <f>Map!L899</f>
        <v>136</v>
      </c>
      <c r="P251" s="36">
        <f>Map!M899</f>
        <v>145</v>
      </c>
      <c r="Q251" s="5" t="str">
        <f>Join("-",Map!B899,Map!C899,Map!D899,Map!E899,Map!F899)</f>
        <v>East Rim-3-0-4-d</v>
      </c>
      <c r="R251" s="6">
        <f t="shared" ref="R251:T251" si="521">IFERROR(VALUE(LEFT(N251,SEARCH(" ",N251,1)-1)),FALSE())</f>
        <v>151</v>
      </c>
      <c r="S251" s="6">
        <f t="shared" si="521"/>
        <v>136</v>
      </c>
      <c r="T251" s="6">
        <f t="shared" si="521"/>
        <v>145</v>
      </c>
      <c r="U251" s="5"/>
      <c r="V251" s="5"/>
      <c r="W251" s="5"/>
      <c r="X251" s="37" t="str">
        <f>Map!G899</f>
        <v>Gas Giant</v>
      </c>
      <c r="Y251" s="5"/>
      <c r="Z251" s="7" t="str">
        <f>Map!O899</f>
        <v>9 H</v>
      </c>
      <c r="AA251" s="6">
        <f t="shared" si="12"/>
        <v>9</v>
      </c>
      <c r="AB251" s="5" t="str">
        <f>IFERROR(__xludf.DUMMYFUNCTION("""COMPUTED_VALUE"""),"H")</f>
        <v>H</v>
      </c>
      <c r="AC251" s="6">
        <f t="shared" si="13"/>
        <v>9</v>
      </c>
      <c r="AD251" s="5"/>
    </row>
    <row r="252">
      <c r="A252" s="5" t="str">
        <f>Map!I900</f>
        <v>1.43 E</v>
      </c>
      <c r="B252" s="6">
        <f t="shared" si="5"/>
        <v>1.43</v>
      </c>
      <c r="C252" s="5" t="str">
        <f>IFERROR(__xludf.DUMMYFUNCTION("""COMPUTED_VALUE"""),"E")</f>
        <v>E</v>
      </c>
      <c r="D252" s="34" t="b">
        <f t="shared" si="6"/>
        <v>0</v>
      </c>
      <c r="E252" s="6" t="b">
        <f t="shared" si="7"/>
        <v>0</v>
      </c>
      <c r="F252" s="34">
        <f t="shared" si="8"/>
        <v>1.43</v>
      </c>
      <c r="G252" s="8">
        <f t="shared" si="9"/>
        <v>8.53996E+24</v>
      </c>
      <c r="H252" s="8" t="str">
        <f t="shared" ref="H252:J252" si="522">if(D252,$G252,"")</f>
        <v/>
      </c>
      <c r="I252" s="8" t="str">
        <f t="shared" si="522"/>
        <v/>
      </c>
      <c r="J252" s="8">
        <f t="shared" si="522"/>
        <v>8.53996E+24</v>
      </c>
      <c r="K252" s="5"/>
      <c r="L252" s="5"/>
      <c r="M252" s="5"/>
      <c r="N252" s="36">
        <f>Map!K900</f>
        <v>92</v>
      </c>
      <c r="O252" s="36">
        <f>Map!L900</f>
        <v>-45</v>
      </c>
      <c r="P252" s="36">
        <f>Map!M900</f>
        <v>22</v>
      </c>
      <c r="Q252" s="5" t="str">
        <f>Join("-",Map!B900,Map!C900,Map!D900,Map!E900,Map!F900)</f>
        <v>East Rim-3-0-4-e</v>
      </c>
      <c r="R252" s="6">
        <f t="shared" ref="R252:T252" si="523">IFERROR(VALUE(LEFT(N252,SEARCH(" ",N252,1)-1)),FALSE())</f>
        <v>92</v>
      </c>
      <c r="S252" s="6">
        <f t="shared" si="523"/>
        <v>-45</v>
      </c>
      <c r="T252" s="6">
        <f t="shared" si="523"/>
        <v>22</v>
      </c>
      <c r="U252" s="5"/>
      <c r="V252" s="5"/>
      <c r="W252" s="5"/>
      <c r="X252" s="37" t="str">
        <f>Map!G900</f>
        <v>Terrestrial</v>
      </c>
      <c r="Y252" s="5"/>
      <c r="Z252" s="7" t="str">
        <f>Map!O900</f>
        <v>20 H</v>
      </c>
      <c r="AA252" s="6">
        <f t="shared" si="12"/>
        <v>20</v>
      </c>
      <c r="AB252" s="5" t="str">
        <f>IFERROR(__xludf.DUMMYFUNCTION("""COMPUTED_VALUE"""),"H")</f>
        <v>H</v>
      </c>
      <c r="AC252" s="6">
        <f t="shared" si="13"/>
        <v>20</v>
      </c>
      <c r="AD252" s="5"/>
    </row>
    <row r="253">
      <c r="A253" s="5" t="str">
        <f>Map!I901</f>
        <v>0.87 E</v>
      </c>
      <c r="B253" s="6">
        <f t="shared" si="5"/>
        <v>0.87</v>
      </c>
      <c r="C253" s="5" t="str">
        <f>IFERROR(__xludf.DUMMYFUNCTION("""COMPUTED_VALUE"""),"E")</f>
        <v>E</v>
      </c>
      <c r="D253" s="34" t="b">
        <f t="shared" si="6"/>
        <v>0</v>
      </c>
      <c r="E253" s="6" t="b">
        <f t="shared" si="7"/>
        <v>0</v>
      </c>
      <c r="F253" s="34">
        <f t="shared" si="8"/>
        <v>0.87</v>
      </c>
      <c r="G253" s="8">
        <f t="shared" si="9"/>
        <v>5.19564E+24</v>
      </c>
      <c r="H253" s="8" t="str">
        <f t="shared" ref="H253:J253" si="524">if(D253,$G253,"")</f>
        <v/>
      </c>
      <c r="I253" s="8" t="str">
        <f t="shared" si="524"/>
        <v/>
      </c>
      <c r="J253" s="8">
        <f t="shared" si="524"/>
        <v>5.19564E+24</v>
      </c>
      <c r="K253" s="5"/>
      <c r="L253" s="5"/>
      <c r="M253" s="5"/>
      <c r="N253" s="36">
        <f>Map!K901</f>
        <v>12</v>
      </c>
      <c r="O253" s="36">
        <f>Map!L901</f>
        <v>1</v>
      </c>
      <c r="P253" s="36">
        <f>Map!M901</f>
        <v>7</v>
      </c>
      <c r="Q253" s="5" t="str">
        <f>Join("-",Map!B901,Map!C901,Map!D901,Map!E901,Map!F901)</f>
        <v>East Rim-3-0-4-f</v>
      </c>
      <c r="R253" s="6">
        <f t="shared" ref="R253:T253" si="525">IFERROR(VALUE(LEFT(N253,SEARCH(" ",N253,1)-1)),FALSE())</f>
        <v>12</v>
      </c>
      <c r="S253" s="6">
        <f t="shared" si="525"/>
        <v>1</v>
      </c>
      <c r="T253" s="6">
        <f t="shared" si="525"/>
        <v>7</v>
      </c>
      <c r="U253" s="5"/>
      <c r="V253" s="5"/>
      <c r="W253" s="5"/>
      <c r="X253" s="37" t="str">
        <f>Map!G901</f>
        <v>Habitable</v>
      </c>
      <c r="Y253" s="5"/>
      <c r="Z253" s="7" t="str">
        <f>Map!O901</f>
        <v>51 H</v>
      </c>
      <c r="AA253" s="6">
        <f t="shared" si="12"/>
        <v>51</v>
      </c>
      <c r="AB253" s="5" t="str">
        <f>IFERROR(__xludf.DUMMYFUNCTION("""COMPUTED_VALUE"""),"H")</f>
        <v>H</v>
      </c>
      <c r="AC253" s="6">
        <f t="shared" si="13"/>
        <v>51</v>
      </c>
      <c r="AD253" s="5"/>
    </row>
    <row r="254">
      <c r="A254" s="5" t="str">
        <f>Map!I902</f>
        <v>9.3 J</v>
      </c>
      <c r="B254" s="6">
        <f t="shared" si="5"/>
        <v>9.3</v>
      </c>
      <c r="C254" s="5" t="str">
        <f>IFERROR(__xludf.DUMMYFUNCTION("""COMPUTED_VALUE"""),"J")</f>
        <v>J</v>
      </c>
      <c r="D254" s="34" t="b">
        <f t="shared" si="6"/>
        <v>0</v>
      </c>
      <c r="E254" s="6">
        <f t="shared" si="7"/>
        <v>9.3</v>
      </c>
      <c r="F254" s="34" t="b">
        <f t="shared" si="8"/>
        <v>0</v>
      </c>
      <c r="G254" s="8">
        <f t="shared" si="9"/>
        <v>1.767E+28</v>
      </c>
      <c r="H254" s="8" t="str">
        <f t="shared" ref="H254:J254" si="526">if(D254,$G254,"")</f>
        <v/>
      </c>
      <c r="I254" s="8">
        <f t="shared" si="526"/>
        <v>1.767E+28</v>
      </c>
      <c r="J254" s="8" t="str">
        <f t="shared" si="526"/>
        <v/>
      </c>
      <c r="K254" s="5"/>
      <c r="L254" s="5"/>
      <c r="M254" s="5"/>
      <c r="N254" s="36">
        <f>Map!K902</f>
        <v>-130</v>
      </c>
      <c r="O254" s="36">
        <f>Map!L902</f>
        <v>-136</v>
      </c>
      <c r="P254" s="36">
        <f>Map!M902</f>
        <v>-134</v>
      </c>
      <c r="Q254" s="5" t="str">
        <f>Join("-",Map!B902,Map!C902,Map!D902,Map!E902,Map!F902)</f>
        <v>East Rim-3-0-4-g</v>
      </c>
      <c r="R254" s="6">
        <f t="shared" ref="R254:T254" si="527">IFERROR(VALUE(LEFT(N254,SEARCH(" ",N254,1)-1)),FALSE())</f>
        <v>-130</v>
      </c>
      <c r="S254" s="6">
        <f t="shared" si="527"/>
        <v>-136</v>
      </c>
      <c r="T254" s="6">
        <f t="shared" si="527"/>
        <v>-134</v>
      </c>
      <c r="U254" s="5"/>
      <c r="V254" s="5"/>
      <c r="W254" s="5"/>
      <c r="X254" s="37" t="str">
        <f>Map!G902</f>
        <v>Gas Giant</v>
      </c>
      <c r="Y254" s="5"/>
      <c r="Z254" s="7" t="str">
        <f>Map!O902</f>
        <v>15 H</v>
      </c>
      <c r="AA254" s="6">
        <f t="shared" si="12"/>
        <v>15</v>
      </c>
      <c r="AB254" s="5" t="str">
        <f>IFERROR(__xludf.DUMMYFUNCTION("""COMPUTED_VALUE"""),"H")</f>
        <v>H</v>
      </c>
      <c r="AC254" s="6">
        <f t="shared" si="13"/>
        <v>15</v>
      </c>
      <c r="AD254" s="5"/>
    </row>
    <row r="255">
      <c r="A255" s="5" t="str">
        <f>Map!I903</f>
        <v>0.17 S</v>
      </c>
      <c r="B255" s="6">
        <f t="shared" si="5"/>
        <v>0.17</v>
      </c>
      <c r="C255" s="5" t="str">
        <f>IFERROR(__xludf.DUMMYFUNCTION("""COMPUTED_VALUE"""),"S")</f>
        <v>S</v>
      </c>
      <c r="D255" s="34">
        <f t="shared" si="6"/>
        <v>0.17</v>
      </c>
      <c r="E255" s="6" t="b">
        <f t="shared" si="7"/>
        <v>0</v>
      </c>
      <c r="F255" s="34" t="b">
        <f t="shared" si="8"/>
        <v>0</v>
      </c>
      <c r="G255" s="8">
        <f t="shared" si="9"/>
        <v>3.3813E+29</v>
      </c>
      <c r="H255" s="8">
        <f t="shared" ref="H255:J255" si="528">if(D255,$G255,"")</f>
        <v>3.3813E+29</v>
      </c>
      <c r="I255" s="8" t="str">
        <f t="shared" si="528"/>
        <v/>
      </c>
      <c r="J255" s="8" t="str">
        <f t="shared" si="528"/>
        <v/>
      </c>
      <c r="K255" s="5"/>
      <c r="L255" s="5"/>
      <c r="M255" s="5"/>
      <c r="N255" s="36" t="str">
        <f>Map!K903</f>
        <v/>
      </c>
      <c r="O255" s="36" t="str">
        <f>Map!L903</f>
        <v/>
      </c>
      <c r="P255" s="36" t="str">
        <f>Map!M903</f>
        <v/>
      </c>
      <c r="Q255" s="5" t="str">
        <f>Join("-",Map!B903,Map!C903,Map!D903,Map!E903,Map!F903)</f>
        <v>East Rim-3-0-4-S</v>
      </c>
      <c r="R255" s="6" t="b">
        <f t="shared" ref="R255:T255" si="529">IFERROR(VALUE(LEFT(N255,SEARCH(" ",N255,1)-1)),FALSE())</f>
        <v>0</v>
      </c>
      <c r="S255" s="6" t="b">
        <f t="shared" si="529"/>
        <v>0</v>
      </c>
      <c r="T255" s="6" t="b">
        <f t="shared" si="529"/>
        <v>0</v>
      </c>
      <c r="U255" s="5"/>
      <c r="V255" s="5"/>
      <c r="W255" s="5"/>
      <c r="X255" s="37" t="str">
        <f>Map!G903</f>
        <v>Star</v>
      </c>
      <c r="Y255" s="5"/>
      <c r="Z255" s="7" t="str">
        <f>Map!O903</f>
        <v/>
      </c>
      <c r="AA255" s="6" t="str">
        <f t="shared" si="12"/>
        <v/>
      </c>
      <c r="AB255" s="5"/>
      <c r="AC255" s="6" t="str">
        <f t="shared" si="13"/>
        <v/>
      </c>
      <c r="AD255" s="5"/>
    </row>
    <row r="256">
      <c r="A256" s="5" t="str">
        <f>Map!I904</f>
        <v>2.68 E</v>
      </c>
      <c r="B256" s="6">
        <f t="shared" si="5"/>
        <v>2.68</v>
      </c>
      <c r="C256" s="5" t="str">
        <f>IFERROR(__xludf.DUMMYFUNCTION("""COMPUTED_VALUE"""),"E")</f>
        <v>E</v>
      </c>
      <c r="D256" s="34" t="b">
        <f t="shared" si="6"/>
        <v>0</v>
      </c>
      <c r="E256" s="6" t="b">
        <f t="shared" si="7"/>
        <v>0</v>
      </c>
      <c r="F256" s="34">
        <f t="shared" si="8"/>
        <v>2.68</v>
      </c>
      <c r="G256" s="8">
        <f t="shared" si="9"/>
        <v>1.6005E+25</v>
      </c>
      <c r="H256" s="8" t="str">
        <f t="shared" ref="H256:J256" si="530">if(D256,$G256,"")</f>
        <v/>
      </c>
      <c r="I256" s="8" t="str">
        <f t="shared" si="530"/>
        <v/>
      </c>
      <c r="J256" s="8">
        <f t="shared" si="530"/>
        <v>1.6005E+25</v>
      </c>
      <c r="K256" s="5"/>
      <c r="L256" s="5"/>
      <c r="M256" s="5"/>
      <c r="N256" s="36">
        <f>Map!K904</f>
        <v>1700</v>
      </c>
      <c r="O256" s="36">
        <f>Map!L904</f>
        <v>716</v>
      </c>
      <c r="P256" s="36">
        <f>Map!M904</f>
        <v>1208</v>
      </c>
      <c r="Q256" s="5" t="str">
        <f>Join("-",Map!B904,Map!C904,Map!D904,Map!E904,Map!F904)</f>
        <v>East Rim-3-0-5-a</v>
      </c>
      <c r="R256" s="6">
        <f t="shared" ref="R256:T256" si="531">IFERROR(VALUE(LEFT(N256,SEARCH(" ",N256,1)-1)),FALSE())</f>
        <v>1700</v>
      </c>
      <c r="S256" s="6">
        <f t="shared" si="531"/>
        <v>716</v>
      </c>
      <c r="T256" s="6">
        <f t="shared" si="531"/>
        <v>1208</v>
      </c>
      <c r="U256" s="5"/>
      <c r="V256" s="5"/>
      <c r="W256" s="5"/>
      <c r="X256" s="37" t="str">
        <f>Map!G904</f>
        <v>Terrestrial</v>
      </c>
      <c r="Y256" s="5"/>
      <c r="Z256" s="7" t="str">
        <f>Map!O904</f>
        <v>13 H</v>
      </c>
      <c r="AA256" s="6">
        <f t="shared" si="12"/>
        <v>13</v>
      </c>
      <c r="AB256" s="5" t="str">
        <f>IFERROR(__xludf.DUMMYFUNCTION("""COMPUTED_VALUE"""),"H")</f>
        <v>H</v>
      </c>
      <c r="AC256" s="6">
        <f t="shared" si="13"/>
        <v>13</v>
      </c>
      <c r="AD256" s="5"/>
    </row>
    <row r="257">
      <c r="A257" s="5" t="str">
        <f>Map!I905</f>
        <v>0.22 E</v>
      </c>
      <c r="B257" s="6">
        <f t="shared" si="5"/>
        <v>0.22</v>
      </c>
      <c r="C257" s="5" t="str">
        <f>IFERROR(__xludf.DUMMYFUNCTION("""COMPUTED_VALUE"""),"E")</f>
        <v>E</v>
      </c>
      <c r="D257" s="34" t="b">
        <f t="shared" si="6"/>
        <v>0</v>
      </c>
      <c r="E257" s="6" t="b">
        <f t="shared" si="7"/>
        <v>0</v>
      </c>
      <c r="F257" s="34">
        <f t="shared" si="8"/>
        <v>0.22</v>
      </c>
      <c r="G257" s="8">
        <f t="shared" si="9"/>
        <v>1.31384E+24</v>
      </c>
      <c r="H257" s="8" t="str">
        <f t="shared" ref="H257:J257" si="532">if(D257,$G257,"")</f>
        <v/>
      </c>
      <c r="I257" s="8" t="str">
        <f t="shared" si="532"/>
        <v/>
      </c>
      <c r="J257" s="8">
        <f t="shared" si="532"/>
        <v>1.31384E+24</v>
      </c>
      <c r="K257" s="5"/>
      <c r="L257" s="5"/>
      <c r="M257" s="5"/>
      <c r="N257" s="36">
        <f>Map!K905</f>
        <v>1227</v>
      </c>
      <c r="O257" s="36">
        <f>Map!L905</f>
        <v>1167</v>
      </c>
      <c r="P257" s="36">
        <f>Map!M905</f>
        <v>1195</v>
      </c>
      <c r="Q257" s="5" t="str">
        <f>Join("-",Map!B905,Map!C905,Map!D905,Map!E905,Map!F905)</f>
        <v>East Rim-3-0-5-b</v>
      </c>
      <c r="R257" s="6">
        <f t="shared" ref="R257:T257" si="533">IFERROR(VALUE(LEFT(N257,SEARCH(" ",N257,1)-1)),FALSE())</f>
        <v>1227</v>
      </c>
      <c r="S257" s="6">
        <f t="shared" si="533"/>
        <v>1167</v>
      </c>
      <c r="T257" s="6">
        <f t="shared" si="533"/>
        <v>1195</v>
      </c>
      <c r="U257" s="5"/>
      <c r="V257" s="5"/>
      <c r="W257" s="5"/>
      <c r="X257" s="37" t="str">
        <f>Map!G905</f>
        <v>Terrestrial</v>
      </c>
      <c r="Y257" s="5"/>
      <c r="Z257" s="7" t="str">
        <f>Map!O905</f>
        <v>13 H</v>
      </c>
      <c r="AA257" s="6">
        <f t="shared" si="12"/>
        <v>13</v>
      </c>
      <c r="AB257" s="5" t="str">
        <f>IFERROR(__xludf.DUMMYFUNCTION("""COMPUTED_VALUE"""),"H")</f>
        <v>H</v>
      </c>
      <c r="AC257" s="6">
        <f t="shared" si="13"/>
        <v>13</v>
      </c>
      <c r="AD257" s="5"/>
    </row>
    <row r="258">
      <c r="A258" s="5" t="str">
        <f>Map!I906</f>
        <v>1.42 E</v>
      </c>
      <c r="B258" s="6">
        <f t="shared" si="5"/>
        <v>1.42</v>
      </c>
      <c r="C258" s="5" t="str">
        <f>IFERROR(__xludf.DUMMYFUNCTION("""COMPUTED_VALUE"""),"E")</f>
        <v>E</v>
      </c>
      <c r="D258" s="34" t="b">
        <f t="shared" si="6"/>
        <v>0</v>
      </c>
      <c r="E258" s="6" t="b">
        <f t="shared" si="7"/>
        <v>0</v>
      </c>
      <c r="F258" s="34">
        <f t="shared" si="8"/>
        <v>1.42</v>
      </c>
      <c r="G258" s="8">
        <f t="shared" si="9"/>
        <v>8.48024E+24</v>
      </c>
      <c r="H258" s="8" t="str">
        <f t="shared" ref="H258:J258" si="534">if(D258,$G258,"")</f>
        <v/>
      </c>
      <c r="I258" s="8" t="str">
        <f t="shared" si="534"/>
        <v/>
      </c>
      <c r="J258" s="8">
        <f t="shared" si="534"/>
        <v>8.48024E+24</v>
      </c>
      <c r="K258" s="5"/>
      <c r="L258" s="5"/>
      <c r="M258" s="5"/>
      <c r="N258" s="36">
        <f>Map!K906</f>
        <v>244</v>
      </c>
      <c r="O258" s="36">
        <f>Map!L906</f>
        <v>103</v>
      </c>
      <c r="P258" s="36">
        <f>Map!M906</f>
        <v>173</v>
      </c>
      <c r="Q258" s="5" t="str">
        <f>Join("-",Map!B906,Map!C906,Map!D906,Map!E906,Map!F906)</f>
        <v>East Rim-3-0-5-c</v>
      </c>
      <c r="R258" s="6">
        <f t="shared" ref="R258:T258" si="535">IFERROR(VALUE(LEFT(N258,SEARCH(" ",N258,1)-1)),FALSE())</f>
        <v>244</v>
      </c>
      <c r="S258" s="6">
        <f t="shared" si="535"/>
        <v>103</v>
      </c>
      <c r="T258" s="6">
        <f t="shared" si="535"/>
        <v>173</v>
      </c>
      <c r="U258" s="5"/>
      <c r="V258" s="5"/>
      <c r="W258" s="5"/>
      <c r="X258" s="37" t="str">
        <f>Map!G906</f>
        <v>Terrestrial</v>
      </c>
      <c r="Y258" s="5"/>
      <c r="Z258" s="7" t="str">
        <f>Map!O906</f>
        <v>7 H</v>
      </c>
      <c r="AA258" s="6">
        <f t="shared" si="12"/>
        <v>7</v>
      </c>
      <c r="AB258" s="5" t="str">
        <f>IFERROR(__xludf.DUMMYFUNCTION("""COMPUTED_VALUE"""),"H")</f>
        <v>H</v>
      </c>
      <c r="AC258" s="6">
        <f t="shared" si="13"/>
        <v>7</v>
      </c>
      <c r="AD258" s="5"/>
    </row>
    <row r="259">
      <c r="A259" s="5" t="str">
        <f>Map!I907</f>
        <v>1.53 E</v>
      </c>
      <c r="B259" s="6">
        <f t="shared" si="5"/>
        <v>1.53</v>
      </c>
      <c r="C259" s="5" t="str">
        <f>IFERROR(__xludf.DUMMYFUNCTION("""COMPUTED_VALUE"""),"E")</f>
        <v>E</v>
      </c>
      <c r="D259" s="34" t="b">
        <f t="shared" si="6"/>
        <v>0</v>
      </c>
      <c r="E259" s="6" t="b">
        <f t="shared" si="7"/>
        <v>0</v>
      </c>
      <c r="F259" s="34">
        <f t="shared" si="8"/>
        <v>1.53</v>
      </c>
      <c r="G259" s="8">
        <f t="shared" si="9"/>
        <v>9.13716E+24</v>
      </c>
      <c r="H259" s="8" t="str">
        <f t="shared" ref="H259:J259" si="536">if(D259,$G259,"")</f>
        <v/>
      </c>
      <c r="I259" s="8" t="str">
        <f t="shared" si="536"/>
        <v/>
      </c>
      <c r="J259" s="8">
        <f t="shared" si="536"/>
        <v>9.13716E+24</v>
      </c>
      <c r="K259" s="5"/>
      <c r="L259" s="5"/>
      <c r="M259" s="5"/>
      <c r="N259" s="36">
        <f>Map!K907</f>
        <v>83</v>
      </c>
      <c r="O259" s="36">
        <f>Map!L907</f>
        <v>-84</v>
      </c>
      <c r="P259" s="36">
        <f>Map!M907</f>
        <v>-3</v>
      </c>
      <c r="Q259" s="5" t="str">
        <f>Join("-",Map!B907,Map!C907,Map!D907,Map!E907,Map!F907)</f>
        <v>East Rim-3-0-5-d</v>
      </c>
      <c r="R259" s="6">
        <f t="shared" ref="R259:T259" si="537">IFERROR(VALUE(LEFT(N259,SEARCH(" ",N259,1)-1)),FALSE())</f>
        <v>83</v>
      </c>
      <c r="S259" s="6">
        <f t="shared" si="537"/>
        <v>-84</v>
      </c>
      <c r="T259" s="6">
        <f t="shared" si="537"/>
        <v>-3</v>
      </c>
      <c r="U259" s="5"/>
      <c r="V259" s="5"/>
      <c r="W259" s="5"/>
      <c r="X259" s="37" t="str">
        <f>Map!G907</f>
        <v>Terrestrial</v>
      </c>
      <c r="Y259" s="5"/>
      <c r="Z259" s="7" t="str">
        <f>Map!O907</f>
        <v>12 H</v>
      </c>
      <c r="AA259" s="6">
        <f t="shared" si="12"/>
        <v>12</v>
      </c>
      <c r="AB259" s="5" t="str">
        <f>IFERROR(__xludf.DUMMYFUNCTION("""COMPUTED_VALUE"""),"H")</f>
        <v>H</v>
      </c>
      <c r="AC259" s="6">
        <f t="shared" si="13"/>
        <v>12</v>
      </c>
      <c r="AD259" s="5"/>
    </row>
    <row r="260">
      <c r="A260" s="5" t="str">
        <f>Map!I908</f>
        <v>1.17 E</v>
      </c>
      <c r="B260" s="6">
        <f t="shared" si="5"/>
        <v>1.17</v>
      </c>
      <c r="C260" s="5" t="str">
        <f>IFERROR(__xludf.DUMMYFUNCTION("""COMPUTED_VALUE"""),"E")</f>
        <v>E</v>
      </c>
      <c r="D260" s="34" t="b">
        <f t="shared" si="6"/>
        <v>0</v>
      </c>
      <c r="E260" s="6" t="b">
        <f t="shared" si="7"/>
        <v>0</v>
      </c>
      <c r="F260" s="34">
        <f t="shared" si="8"/>
        <v>1.17</v>
      </c>
      <c r="G260" s="8">
        <f t="shared" si="9"/>
        <v>6.98724E+24</v>
      </c>
      <c r="H260" s="8" t="str">
        <f t="shared" ref="H260:J260" si="538">if(D260,$G260,"")</f>
        <v/>
      </c>
      <c r="I260" s="8" t="str">
        <f t="shared" si="538"/>
        <v/>
      </c>
      <c r="J260" s="8">
        <f t="shared" si="538"/>
        <v>6.98724E+24</v>
      </c>
      <c r="K260" s="5"/>
      <c r="L260" s="5"/>
      <c r="M260" s="5"/>
      <c r="N260" s="36">
        <f>Map!K908</f>
        <v>53</v>
      </c>
      <c r="O260" s="36">
        <f>Map!L908</f>
        <v>-57</v>
      </c>
      <c r="P260" s="36">
        <f>Map!M908</f>
        <v>0</v>
      </c>
      <c r="Q260" s="5" t="str">
        <f>Join("-",Map!B908,Map!C908,Map!D908,Map!E908,Map!F908)</f>
        <v>East Rim-3-0-5-e</v>
      </c>
      <c r="R260" s="6">
        <f t="shared" ref="R260:T260" si="539">IFERROR(VALUE(LEFT(N260,SEARCH(" ",N260,1)-1)),FALSE())</f>
        <v>53</v>
      </c>
      <c r="S260" s="6">
        <f t="shared" si="539"/>
        <v>-57</v>
      </c>
      <c r="T260" s="6">
        <f t="shared" si="539"/>
        <v>0</v>
      </c>
      <c r="U260" s="5"/>
      <c r="V260" s="5"/>
      <c r="W260" s="5"/>
      <c r="X260" s="37" t="str">
        <f>Map!G908</f>
        <v>Terrestrial</v>
      </c>
      <c r="Y260" s="5"/>
      <c r="Z260" s="7" t="str">
        <f>Map!O908</f>
        <v>13 H</v>
      </c>
      <c r="AA260" s="6">
        <f t="shared" si="12"/>
        <v>13</v>
      </c>
      <c r="AB260" s="5" t="str">
        <f>IFERROR(__xludf.DUMMYFUNCTION("""COMPUTED_VALUE"""),"H")</f>
        <v>H</v>
      </c>
      <c r="AC260" s="6">
        <f t="shared" si="13"/>
        <v>13</v>
      </c>
      <c r="AD260" s="5"/>
    </row>
    <row r="261">
      <c r="A261" s="5" t="str">
        <f>Map!I909</f>
        <v>1.19 E</v>
      </c>
      <c r="B261" s="6">
        <f t="shared" si="5"/>
        <v>1.19</v>
      </c>
      <c r="C261" s="5" t="str">
        <f>IFERROR(__xludf.DUMMYFUNCTION("""COMPUTED_VALUE"""),"E")</f>
        <v>E</v>
      </c>
      <c r="D261" s="34" t="b">
        <f t="shared" si="6"/>
        <v>0</v>
      </c>
      <c r="E261" s="6" t="b">
        <f t="shared" si="7"/>
        <v>0</v>
      </c>
      <c r="F261" s="34">
        <f t="shared" si="8"/>
        <v>1.19</v>
      </c>
      <c r="G261" s="8">
        <f t="shared" si="9"/>
        <v>7.10668E+24</v>
      </c>
      <c r="H261" s="8" t="str">
        <f t="shared" ref="H261:J261" si="540">if(D261,$G261,"")</f>
        <v/>
      </c>
      <c r="I261" s="8" t="str">
        <f t="shared" si="540"/>
        <v/>
      </c>
      <c r="J261" s="8">
        <f t="shared" si="540"/>
        <v>7.10668E+24</v>
      </c>
      <c r="K261" s="5"/>
      <c r="L261" s="5"/>
      <c r="M261" s="5"/>
      <c r="N261" s="36">
        <f>Map!K909</f>
        <v>15</v>
      </c>
      <c r="O261" s="36">
        <f>Map!L909</f>
        <v>15</v>
      </c>
      <c r="P261" s="36">
        <f>Map!M909</f>
        <v>17</v>
      </c>
      <c r="Q261" s="5" t="str">
        <f>Join("-",Map!B909,Map!C909,Map!D909,Map!E909,Map!F909)</f>
        <v>East Rim-3-0-5-f</v>
      </c>
      <c r="R261" s="6">
        <f t="shared" ref="R261:T261" si="541">IFERROR(VALUE(LEFT(N261,SEARCH(" ",N261,1)-1)),FALSE())</f>
        <v>15</v>
      </c>
      <c r="S261" s="6">
        <f t="shared" si="541"/>
        <v>15</v>
      </c>
      <c r="T261" s="6">
        <f t="shared" si="541"/>
        <v>17</v>
      </c>
      <c r="U261" s="5"/>
      <c r="V261" s="5"/>
      <c r="W261" s="5"/>
      <c r="X261" s="37" t="str">
        <f>Map!G909</f>
        <v>Habitable</v>
      </c>
      <c r="Y261" s="5"/>
      <c r="Z261" s="7" t="str">
        <f>Map!O909</f>
        <v>42 H</v>
      </c>
      <c r="AA261" s="6">
        <f t="shared" si="12"/>
        <v>42</v>
      </c>
      <c r="AB261" s="5" t="str">
        <f>IFERROR(__xludf.DUMMYFUNCTION("""COMPUTED_VALUE"""),"H")</f>
        <v>H</v>
      </c>
      <c r="AC261" s="6">
        <f t="shared" si="13"/>
        <v>42</v>
      </c>
      <c r="AD261" s="5"/>
    </row>
    <row r="262">
      <c r="A262" s="5" t="str">
        <f>Map!I910</f>
        <v>6.59 J</v>
      </c>
      <c r="B262" s="6">
        <f t="shared" si="5"/>
        <v>6.59</v>
      </c>
      <c r="C262" s="5" t="str">
        <f>IFERROR(__xludf.DUMMYFUNCTION("""COMPUTED_VALUE"""),"J")</f>
        <v>J</v>
      </c>
      <c r="D262" s="34" t="b">
        <f t="shared" si="6"/>
        <v>0</v>
      </c>
      <c r="E262" s="6">
        <f t="shared" si="7"/>
        <v>6.59</v>
      </c>
      <c r="F262" s="34" t="b">
        <f t="shared" si="8"/>
        <v>0</v>
      </c>
      <c r="G262" s="8">
        <f t="shared" si="9"/>
        <v>1.2521E+28</v>
      </c>
      <c r="H262" s="8" t="str">
        <f t="shared" ref="H262:J262" si="542">if(D262,$G262,"")</f>
        <v/>
      </c>
      <c r="I262" s="8">
        <f t="shared" si="542"/>
        <v>1.2521E+28</v>
      </c>
      <c r="J262" s="8" t="str">
        <f t="shared" si="542"/>
        <v/>
      </c>
      <c r="K262" s="5"/>
      <c r="L262" s="5"/>
      <c r="M262" s="5"/>
      <c r="N262" s="36">
        <f>Map!K910</f>
        <v>-26</v>
      </c>
      <c r="O262" s="36">
        <f>Map!L910</f>
        <v>-62</v>
      </c>
      <c r="P262" s="36">
        <f>Map!M910</f>
        <v>-43</v>
      </c>
      <c r="Q262" s="5" t="str">
        <f>Join("-",Map!B910,Map!C910,Map!D910,Map!E910,Map!F910)</f>
        <v>East Rim-3-0-5-g</v>
      </c>
      <c r="R262" s="6">
        <f t="shared" ref="R262:T262" si="543">IFERROR(VALUE(LEFT(N262,SEARCH(" ",N262,1)-1)),FALSE())</f>
        <v>-26</v>
      </c>
      <c r="S262" s="6">
        <f t="shared" si="543"/>
        <v>-62</v>
      </c>
      <c r="T262" s="6">
        <f t="shared" si="543"/>
        <v>-43</v>
      </c>
      <c r="U262" s="5"/>
      <c r="V262" s="5"/>
      <c r="W262" s="5"/>
      <c r="X262" s="37" t="str">
        <f>Map!G910</f>
        <v>Gas Giant</v>
      </c>
      <c r="Y262" s="5"/>
      <c r="Z262" s="7" t="str">
        <f>Map!O910</f>
        <v>15 H</v>
      </c>
      <c r="AA262" s="6">
        <f t="shared" si="12"/>
        <v>15</v>
      </c>
      <c r="AB262" s="5" t="str">
        <f>IFERROR(__xludf.DUMMYFUNCTION("""COMPUTED_VALUE"""),"H")</f>
        <v>H</v>
      </c>
      <c r="AC262" s="6">
        <f t="shared" si="13"/>
        <v>15</v>
      </c>
      <c r="AD262" s="5"/>
    </row>
    <row r="263">
      <c r="A263" s="5" t="str">
        <f>Map!I911</f>
        <v>6.21 J</v>
      </c>
      <c r="B263" s="6">
        <f t="shared" si="5"/>
        <v>6.21</v>
      </c>
      <c r="C263" s="5" t="str">
        <f>IFERROR(__xludf.DUMMYFUNCTION("""COMPUTED_VALUE"""),"J")</f>
        <v>J</v>
      </c>
      <c r="D263" s="34" t="b">
        <f t="shared" si="6"/>
        <v>0</v>
      </c>
      <c r="E263" s="6">
        <f t="shared" si="7"/>
        <v>6.21</v>
      </c>
      <c r="F263" s="34" t="b">
        <f t="shared" si="8"/>
        <v>0</v>
      </c>
      <c r="G263" s="8">
        <f t="shared" si="9"/>
        <v>1.1799E+28</v>
      </c>
      <c r="H263" s="8" t="str">
        <f t="shared" ref="H263:J263" si="544">if(D263,$G263,"")</f>
        <v/>
      </c>
      <c r="I263" s="8">
        <f t="shared" si="544"/>
        <v>1.1799E+28</v>
      </c>
      <c r="J263" s="8" t="str">
        <f t="shared" si="544"/>
        <v/>
      </c>
      <c r="K263" s="5"/>
      <c r="L263" s="5"/>
      <c r="M263" s="5"/>
      <c r="N263" s="36">
        <f>Map!K911</f>
        <v>-45</v>
      </c>
      <c r="O263" s="36">
        <f>Map!L911</f>
        <v>-55</v>
      </c>
      <c r="P263" s="36">
        <f>Map!M911</f>
        <v>-52</v>
      </c>
      <c r="Q263" s="5" t="str">
        <f>Join("-",Map!B911,Map!C911,Map!D911,Map!E911,Map!F911)</f>
        <v>East Rim-3-0-5-h</v>
      </c>
      <c r="R263" s="6">
        <f t="shared" ref="R263:T263" si="545">IFERROR(VALUE(LEFT(N263,SEARCH(" ",N263,1)-1)),FALSE())</f>
        <v>-45</v>
      </c>
      <c r="S263" s="6">
        <f t="shared" si="545"/>
        <v>-55</v>
      </c>
      <c r="T263" s="6">
        <f t="shared" si="545"/>
        <v>-52</v>
      </c>
      <c r="U263" s="5"/>
      <c r="V263" s="5"/>
      <c r="W263" s="5"/>
      <c r="X263" s="37" t="str">
        <f>Map!G911</f>
        <v>Gas Giant</v>
      </c>
      <c r="Y263" s="5"/>
      <c r="Z263" s="7" t="str">
        <f>Map!O911</f>
        <v>8 H</v>
      </c>
      <c r="AA263" s="6">
        <f t="shared" si="12"/>
        <v>8</v>
      </c>
      <c r="AB263" s="5" t="str">
        <f>IFERROR(__xludf.DUMMYFUNCTION("""COMPUTED_VALUE"""),"H")</f>
        <v>H</v>
      </c>
      <c r="AC263" s="6">
        <f t="shared" si="13"/>
        <v>8</v>
      </c>
      <c r="AD263" s="5"/>
    </row>
    <row r="264">
      <c r="A264" s="5" t="str">
        <f>Map!I912</f>
        <v>0.49 S</v>
      </c>
      <c r="B264" s="6">
        <f t="shared" si="5"/>
        <v>0.49</v>
      </c>
      <c r="C264" s="5" t="str">
        <f>IFERROR(__xludf.DUMMYFUNCTION("""COMPUTED_VALUE"""),"S")</f>
        <v>S</v>
      </c>
      <c r="D264" s="34">
        <f t="shared" si="6"/>
        <v>0.49</v>
      </c>
      <c r="E264" s="6" t="b">
        <f t="shared" si="7"/>
        <v>0</v>
      </c>
      <c r="F264" s="34" t="b">
        <f t="shared" si="8"/>
        <v>0</v>
      </c>
      <c r="G264" s="8">
        <f t="shared" si="9"/>
        <v>9.7461E+29</v>
      </c>
      <c r="H264" s="8">
        <f t="shared" ref="H264:J264" si="546">if(D264,$G264,"")</f>
        <v>9.7461E+29</v>
      </c>
      <c r="I264" s="8" t="str">
        <f t="shared" si="546"/>
        <v/>
      </c>
      <c r="J264" s="8" t="str">
        <f t="shared" si="546"/>
        <v/>
      </c>
      <c r="K264" s="5"/>
      <c r="L264" s="5"/>
      <c r="M264" s="5"/>
      <c r="N264" s="36" t="str">
        <f>Map!K912</f>
        <v/>
      </c>
      <c r="O264" s="36" t="str">
        <f>Map!L912</f>
        <v/>
      </c>
      <c r="P264" s="36" t="str">
        <f>Map!M912</f>
        <v/>
      </c>
      <c r="Q264" s="5" t="str">
        <f>Join("-",Map!B912,Map!C912,Map!D912,Map!E912,Map!F912)</f>
        <v>East Rim-3-0-5-S</v>
      </c>
      <c r="R264" s="6" t="b">
        <f t="shared" ref="R264:T264" si="547">IFERROR(VALUE(LEFT(N264,SEARCH(" ",N264,1)-1)),FALSE())</f>
        <v>0</v>
      </c>
      <c r="S264" s="6" t="b">
        <f t="shared" si="547"/>
        <v>0</v>
      </c>
      <c r="T264" s="6" t="b">
        <f t="shared" si="547"/>
        <v>0</v>
      </c>
      <c r="U264" s="5"/>
      <c r="V264" s="5"/>
      <c r="W264" s="5"/>
      <c r="X264" s="37" t="str">
        <f>Map!G912</f>
        <v>Star</v>
      </c>
      <c r="Y264" s="5"/>
      <c r="Z264" s="7" t="str">
        <f>Map!O912</f>
        <v/>
      </c>
      <c r="AA264" s="6" t="str">
        <f t="shared" si="12"/>
        <v/>
      </c>
      <c r="AB264" s="5"/>
      <c r="AC264" s="6" t="str">
        <f t="shared" si="13"/>
        <v/>
      </c>
      <c r="AD264" s="5"/>
    </row>
    <row r="265">
      <c r="A265" s="5" t="str">
        <f>Map!I913</f>
        <v>0.53 E</v>
      </c>
      <c r="B265" s="6">
        <f t="shared" si="5"/>
        <v>0.53</v>
      </c>
      <c r="C265" s="5" t="str">
        <f>IFERROR(__xludf.DUMMYFUNCTION("""COMPUTED_VALUE"""),"E")</f>
        <v>E</v>
      </c>
      <c r="D265" s="34" t="b">
        <f t="shared" si="6"/>
        <v>0</v>
      </c>
      <c r="E265" s="6" t="b">
        <f t="shared" si="7"/>
        <v>0</v>
      </c>
      <c r="F265" s="34">
        <f t="shared" si="8"/>
        <v>0.53</v>
      </c>
      <c r="G265" s="8">
        <f t="shared" si="9"/>
        <v>3.16516E+24</v>
      </c>
      <c r="H265" s="8" t="str">
        <f t="shared" ref="H265:J265" si="548">if(D265,$G265,"")</f>
        <v/>
      </c>
      <c r="I265" s="8" t="str">
        <f t="shared" si="548"/>
        <v/>
      </c>
      <c r="J265" s="8">
        <f t="shared" si="548"/>
        <v>3.16516E+24</v>
      </c>
      <c r="K265" s="5"/>
      <c r="L265" s="5"/>
      <c r="M265" s="5"/>
      <c r="N265" s="36">
        <f>Map!K913</f>
        <v>1632</v>
      </c>
      <c r="O265" s="36">
        <f>Map!L913</f>
        <v>721</v>
      </c>
      <c r="P265" s="36">
        <f>Map!M913</f>
        <v>1177</v>
      </c>
      <c r="Q265" s="5" t="str">
        <f>Join("-",Map!B913,Map!C913,Map!D913,Map!E913,Map!F913)</f>
        <v>East Rim-3-0-6-a</v>
      </c>
      <c r="R265" s="6">
        <f t="shared" ref="R265:T265" si="549">IFERROR(VALUE(LEFT(N265,SEARCH(" ",N265,1)-1)),FALSE())</f>
        <v>1632</v>
      </c>
      <c r="S265" s="6">
        <f t="shared" si="549"/>
        <v>721</v>
      </c>
      <c r="T265" s="6">
        <f t="shared" si="549"/>
        <v>1177</v>
      </c>
      <c r="U265" s="5"/>
      <c r="V265" s="5"/>
      <c r="W265" s="5"/>
      <c r="X265" s="37" t="str">
        <f>Map!G913</f>
        <v>Terrestrial</v>
      </c>
      <c r="Y265" s="5"/>
      <c r="Z265" s="7" t="str">
        <f>Map!O913</f>
        <v>6 H</v>
      </c>
      <c r="AA265" s="6">
        <f t="shared" si="12"/>
        <v>6</v>
      </c>
      <c r="AB265" s="5" t="str">
        <f>IFERROR(__xludf.DUMMYFUNCTION("""COMPUTED_VALUE"""),"H")</f>
        <v>H</v>
      </c>
      <c r="AC265" s="6">
        <f t="shared" si="13"/>
        <v>6</v>
      </c>
      <c r="AD265" s="5"/>
    </row>
    <row r="266">
      <c r="A266" s="5" t="str">
        <f>Map!I914</f>
        <v>1.05 E</v>
      </c>
      <c r="B266" s="6">
        <f t="shared" si="5"/>
        <v>1.05</v>
      </c>
      <c r="C266" s="5" t="str">
        <f>IFERROR(__xludf.DUMMYFUNCTION("""COMPUTED_VALUE"""),"E")</f>
        <v>E</v>
      </c>
      <c r="D266" s="34" t="b">
        <f t="shared" si="6"/>
        <v>0</v>
      </c>
      <c r="E266" s="6" t="b">
        <f t="shared" si="7"/>
        <v>0</v>
      </c>
      <c r="F266" s="34">
        <f t="shared" si="8"/>
        <v>1.05</v>
      </c>
      <c r="G266" s="8">
        <f t="shared" si="9"/>
        <v>6.2706E+24</v>
      </c>
      <c r="H266" s="8" t="str">
        <f t="shared" ref="H266:J266" si="550">if(D266,$G266,"")</f>
        <v/>
      </c>
      <c r="I266" s="8" t="str">
        <f t="shared" si="550"/>
        <v/>
      </c>
      <c r="J266" s="8">
        <f t="shared" si="550"/>
        <v>6.2706E+24</v>
      </c>
      <c r="K266" s="5"/>
      <c r="L266" s="5"/>
      <c r="M266" s="5"/>
      <c r="N266" s="36">
        <f>Map!K914</f>
        <v>1041</v>
      </c>
      <c r="O266" s="36">
        <f>Map!L914</f>
        <v>924</v>
      </c>
      <c r="P266" s="36">
        <f>Map!M914</f>
        <v>982</v>
      </c>
      <c r="Q266" s="5" t="str">
        <f>Join("-",Map!B914,Map!C914,Map!D914,Map!E914,Map!F914)</f>
        <v>East Rim-3-0-6-b</v>
      </c>
      <c r="R266" s="6">
        <f t="shared" ref="R266:T266" si="551">IFERROR(VALUE(LEFT(N266,SEARCH(" ",N266,1)-1)),FALSE())</f>
        <v>1041</v>
      </c>
      <c r="S266" s="6">
        <f t="shared" si="551"/>
        <v>924</v>
      </c>
      <c r="T266" s="6">
        <f t="shared" si="551"/>
        <v>982</v>
      </c>
      <c r="U266" s="5"/>
      <c r="V266" s="5"/>
      <c r="W266" s="5"/>
      <c r="X266" s="37" t="str">
        <f>Map!G914</f>
        <v>Terrestrial</v>
      </c>
      <c r="Y266" s="5"/>
      <c r="Z266" s="7" t="str">
        <f>Map!O914</f>
        <v>9 H</v>
      </c>
      <c r="AA266" s="6">
        <f t="shared" si="12"/>
        <v>9</v>
      </c>
      <c r="AB266" s="5" t="str">
        <f>IFERROR(__xludf.DUMMYFUNCTION("""COMPUTED_VALUE"""),"H")</f>
        <v>H</v>
      </c>
      <c r="AC266" s="6">
        <f t="shared" si="13"/>
        <v>9</v>
      </c>
      <c r="AD266" s="5"/>
    </row>
    <row r="267">
      <c r="A267" s="5" t="str">
        <f>Map!I915</f>
        <v>0.3 E</v>
      </c>
      <c r="B267" s="6">
        <f t="shared" si="5"/>
        <v>0.3</v>
      </c>
      <c r="C267" s="5" t="str">
        <f>IFERROR(__xludf.DUMMYFUNCTION("""COMPUTED_VALUE"""),"E")</f>
        <v>E</v>
      </c>
      <c r="D267" s="34" t="b">
        <f t="shared" si="6"/>
        <v>0</v>
      </c>
      <c r="E267" s="6" t="b">
        <f t="shared" si="7"/>
        <v>0</v>
      </c>
      <c r="F267" s="34">
        <f t="shared" si="8"/>
        <v>0.3</v>
      </c>
      <c r="G267" s="8">
        <f t="shared" si="9"/>
        <v>1.7916E+24</v>
      </c>
      <c r="H267" s="8" t="str">
        <f t="shared" ref="H267:J267" si="552">if(D267,$G267,"")</f>
        <v/>
      </c>
      <c r="I267" s="8" t="str">
        <f t="shared" si="552"/>
        <v/>
      </c>
      <c r="J267" s="8">
        <f t="shared" si="552"/>
        <v>1.7916E+24</v>
      </c>
      <c r="K267" s="5"/>
      <c r="L267" s="5"/>
      <c r="M267" s="5"/>
      <c r="N267" s="36">
        <f>Map!K915</f>
        <v>278</v>
      </c>
      <c r="O267" s="36">
        <f>Map!L915</f>
        <v>270</v>
      </c>
      <c r="P267" s="36">
        <f>Map!M915</f>
        <v>273</v>
      </c>
      <c r="Q267" s="5" t="str">
        <f>Join("-",Map!B915,Map!C915,Map!D915,Map!E915,Map!F915)</f>
        <v>East Rim-3-0-6-c</v>
      </c>
      <c r="R267" s="6">
        <f t="shared" ref="R267:T267" si="553">IFERROR(VALUE(LEFT(N267,SEARCH(" ",N267,1)-1)),FALSE())</f>
        <v>278</v>
      </c>
      <c r="S267" s="6">
        <f t="shared" si="553"/>
        <v>270</v>
      </c>
      <c r="T267" s="6">
        <f t="shared" si="553"/>
        <v>273</v>
      </c>
      <c r="U267" s="5"/>
      <c r="V267" s="5"/>
      <c r="W267" s="5"/>
      <c r="X267" s="37" t="str">
        <f>Map!G915</f>
        <v>Terrestrial</v>
      </c>
      <c r="Y267" s="5"/>
      <c r="Z267" s="7" t="str">
        <f>Map!O915</f>
        <v>24 H</v>
      </c>
      <c r="AA267" s="6">
        <f t="shared" si="12"/>
        <v>24</v>
      </c>
      <c r="AB267" s="5" t="str">
        <f>IFERROR(__xludf.DUMMYFUNCTION("""COMPUTED_VALUE"""),"H")</f>
        <v>H</v>
      </c>
      <c r="AC267" s="6">
        <f t="shared" si="13"/>
        <v>24</v>
      </c>
      <c r="AD267" s="5"/>
    </row>
    <row r="268">
      <c r="A268" s="5" t="str">
        <f>Map!I916</f>
        <v/>
      </c>
      <c r="B268" s="6" t="str">
        <f t="shared" si="5"/>
        <v/>
      </c>
      <c r="C268" s="5"/>
      <c r="D268" s="34" t="b">
        <f t="shared" si="6"/>
        <v>0</v>
      </c>
      <c r="E268" s="6" t="b">
        <f t="shared" si="7"/>
        <v>0</v>
      </c>
      <c r="F268" s="34" t="b">
        <f t="shared" si="8"/>
        <v>0</v>
      </c>
      <c r="G268" s="8" t="str">
        <f t="shared" si="9"/>
        <v/>
      </c>
      <c r="H268" s="8" t="str">
        <f t="shared" ref="H268:J268" si="554">if(D268,$G268,"")</f>
        <v/>
      </c>
      <c r="I268" s="8" t="str">
        <f t="shared" si="554"/>
        <v/>
      </c>
      <c r="J268" s="8" t="str">
        <f t="shared" si="554"/>
        <v/>
      </c>
      <c r="K268" s="5"/>
      <c r="L268" s="5"/>
      <c r="M268" s="5"/>
      <c r="N268" s="36" t="str">
        <f>Map!K916</f>
        <v/>
      </c>
      <c r="O268" s="36" t="str">
        <f>Map!L916</f>
        <v/>
      </c>
      <c r="P268" s="36" t="str">
        <f>Map!M916</f>
        <v/>
      </c>
      <c r="Q268" s="5" t="str">
        <f>Join("-",Map!B916,Map!C916,Map!D916,Map!E916,Map!F916)</f>
        <v>East Rim-3-0-6-E30-E22 Primary Relay</v>
      </c>
      <c r="R268" s="6" t="b">
        <f t="shared" ref="R268:T268" si="555">IFERROR(VALUE(LEFT(N268,SEARCH(" ",N268,1)-1)),FALSE())</f>
        <v>0</v>
      </c>
      <c r="S268" s="6" t="b">
        <f t="shared" si="555"/>
        <v>0</v>
      </c>
      <c r="T268" s="6" t="b">
        <f t="shared" si="555"/>
        <v>0</v>
      </c>
      <c r="U268" s="5"/>
      <c r="V268" s="5"/>
      <c r="W268" s="5"/>
      <c r="X268" s="37" t="str">
        <f>Map!G916</f>
        <v>Prime Relay</v>
      </c>
      <c r="Y268" s="5"/>
      <c r="Z268" s="7" t="str">
        <f>Map!O916</f>
        <v/>
      </c>
      <c r="AA268" s="6" t="str">
        <f t="shared" si="12"/>
        <v/>
      </c>
      <c r="AB268" s="5"/>
      <c r="AC268" s="6" t="str">
        <f t="shared" si="13"/>
        <v/>
      </c>
      <c r="AD268" s="5"/>
    </row>
    <row r="269">
      <c r="A269" s="5" t="str">
        <f>Map!I917</f>
        <v>2.82 S</v>
      </c>
      <c r="B269" s="6">
        <f t="shared" si="5"/>
        <v>2.82</v>
      </c>
      <c r="C269" s="5" t="str">
        <f>IFERROR(__xludf.DUMMYFUNCTION("""COMPUTED_VALUE"""),"S")</f>
        <v>S</v>
      </c>
      <c r="D269" s="34">
        <f t="shared" si="6"/>
        <v>2.82</v>
      </c>
      <c r="E269" s="6" t="b">
        <f t="shared" si="7"/>
        <v>0</v>
      </c>
      <c r="F269" s="34" t="b">
        <f t="shared" si="8"/>
        <v>0</v>
      </c>
      <c r="G269" s="8">
        <f t="shared" si="9"/>
        <v>5.60898E+30</v>
      </c>
      <c r="H269" s="8">
        <f t="shared" ref="H269:J269" si="556">if(D269,$G269,"")</f>
        <v>5.60898E+30</v>
      </c>
      <c r="I269" s="8" t="str">
        <f t="shared" si="556"/>
        <v/>
      </c>
      <c r="J269" s="8" t="str">
        <f t="shared" si="556"/>
        <v/>
      </c>
      <c r="K269" s="5"/>
      <c r="L269" s="5"/>
      <c r="M269" s="5"/>
      <c r="N269" s="36" t="str">
        <f>Map!K917</f>
        <v/>
      </c>
      <c r="O269" s="36" t="str">
        <f>Map!L917</f>
        <v/>
      </c>
      <c r="P269" s="36" t="str">
        <f>Map!M917</f>
        <v/>
      </c>
      <c r="Q269" s="5" t="str">
        <f>Join("-",Map!B917,Map!C917,Map!D917,Map!E917,Map!F917)</f>
        <v>East Rim-3-0-6-S</v>
      </c>
      <c r="R269" s="6" t="b">
        <f t="shared" ref="R269:T269" si="557">IFERROR(VALUE(LEFT(N269,SEARCH(" ",N269,1)-1)),FALSE())</f>
        <v>0</v>
      </c>
      <c r="S269" s="6" t="b">
        <f t="shared" si="557"/>
        <v>0</v>
      </c>
      <c r="T269" s="6" t="b">
        <f t="shared" si="557"/>
        <v>0</v>
      </c>
      <c r="U269" s="5"/>
      <c r="V269" s="5"/>
      <c r="W269" s="5"/>
      <c r="X269" s="37" t="str">
        <f>Map!G917</f>
        <v>Star</v>
      </c>
      <c r="Y269" s="5"/>
      <c r="Z269" s="7" t="str">
        <f>Map!O917</f>
        <v/>
      </c>
      <c r="AA269" s="6" t="str">
        <f t="shared" si="12"/>
        <v/>
      </c>
      <c r="AB269" s="5"/>
      <c r="AC269" s="6" t="str">
        <f t="shared" si="13"/>
        <v/>
      </c>
      <c r="AD269" s="5"/>
    </row>
    <row r="270">
      <c r="A270" s="5" t="str">
        <f>Map!I918</f>
        <v>2.23 E</v>
      </c>
      <c r="B270" s="6">
        <f t="shared" si="5"/>
        <v>2.23</v>
      </c>
      <c r="C270" s="5" t="str">
        <f>IFERROR(__xludf.DUMMYFUNCTION("""COMPUTED_VALUE"""),"E")</f>
        <v>E</v>
      </c>
      <c r="D270" s="34" t="b">
        <f t="shared" si="6"/>
        <v>0</v>
      </c>
      <c r="E270" s="6" t="b">
        <f t="shared" si="7"/>
        <v>0</v>
      </c>
      <c r="F270" s="34">
        <f t="shared" si="8"/>
        <v>2.23</v>
      </c>
      <c r="G270" s="8">
        <f t="shared" si="9"/>
        <v>1.33176E+25</v>
      </c>
      <c r="H270" s="8" t="str">
        <f t="shared" ref="H270:J270" si="558">if(D270,$G270,"")</f>
        <v/>
      </c>
      <c r="I270" s="8" t="str">
        <f t="shared" si="558"/>
        <v/>
      </c>
      <c r="J270" s="8">
        <f t="shared" si="558"/>
        <v>1.33176E+25</v>
      </c>
      <c r="K270" s="5"/>
      <c r="L270" s="5"/>
      <c r="M270" s="5"/>
      <c r="N270" s="36">
        <f>Map!K918</f>
        <v>406</v>
      </c>
      <c r="O270" s="36">
        <f>Map!L918</f>
        <v>254</v>
      </c>
      <c r="P270" s="36">
        <f>Map!M918</f>
        <v>329</v>
      </c>
      <c r="Q270" s="5" t="str">
        <f>Join("-",Map!B918,Map!C918,Map!D918,Map!E918,Map!F918)</f>
        <v>East Rim-3-1-0-a</v>
      </c>
      <c r="R270" s="6">
        <f t="shared" ref="R270:T270" si="559">IFERROR(VALUE(LEFT(N270,SEARCH(" ",N270,1)-1)),FALSE())</f>
        <v>406</v>
      </c>
      <c r="S270" s="6">
        <f t="shared" si="559"/>
        <v>254</v>
      </c>
      <c r="T270" s="6">
        <f t="shared" si="559"/>
        <v>329</v>
      </c>
      <c r="U270" s="5"/>
      <c r="V270" s="5"/>
      <c r="W270" s="5"/>
      <c r="X270" s="37" t="str">
        <f>Map!G918</f>
        <v>Terrestrial</v>
      </c>
      <c r="Y270" s="5"/>
      <c r="Z270" s="7" t="str">
        <f>Map!O918</f>
        <v>17 H</v>
      </c>
      <c r="AA270" s="6">
        <f t="shared" si="12"/>
        <v>17</v>
      </c>
      <c r="AB270" s="5" t="str">
        <f>IFERROR(__xludf.DUMMYFUNCTION("""COMPUTED_VALUE"""),"H")</f>
        <v>H</v>
      </c>
      <c r="AC270" s="6">
        <f t="shared" si="13"/>
        <v>17</v>
      </c>
      <c r="AD270" s="5"/>
    </row>
    <row r="271">
      <c r="A271" s="5" t="str">
        <f>Map!I919</f>
        <v>1.34 E</v>
      </c>
      <c r="B271" s="6">
        <f t="shared" si="5"/>
        <v>1.34</v>
      </c>
      <c r="C271" s="5" t="str">
        <f>IFERROR(__xludf.DUMMYFUNCTION("""COMPUTED_VALUE"""),"E")</f>
        <v>E</v>
      </c>
      <c r="D271" s="34" t="b">
        <f t="shared" si="6"/>
        <v>0</v>
      </c>
      <c r="E271" s="6" t="b">
        <f t="shared" si="7"/>
        <v>0</v>
      </c>
      <c r="F271" s="34">
        <f t="shared" si="8"/>
        <v>1.34</v>
      </c>
      <c r="G271" s="8">
        <f t="shared" si="9"/>
        <v>8.00248E+24</v>
      </c>
      <c r="H271" s="8" t="str">
        <f t="shared" ref="H271:J271" si="560">if(D271,$G271,"")</f>
        <v/>
      </c>
      <c r="I271" s="8" t="str">
        <f t="shared" si="560"/>
        <v/>
      </c>
      <c r="J271" s="8">
        <f t="shared" si="560"/>
        <v>8.00248E+24</v>
      </c>
      <c r="K271" s="5"/>
      <c r="L271" s="5"/>
      <c r="M271" s="5"/>
      <c r="N271" s="36">
        <f>Map!K919</f>
        <v>227</v>
      </c>
      <c r="O271" s="36">
        <f>Map!L919</f>
        <v>-245</v>
      </c>
      <c r="P271" s="36">
        <f>Map!M919</f>
        <v>-7</v>
      </c>
      <c r="Q271" s="5" t="str">
        <f>Join("-",Map!B919,Map!C919,Map!D919,Map!E919,Map!F919)</f>
        <v>East Rim-3-1-0-b</v>
      </c>
      <c r="R271" s="6">
        <f t="shared" ref="R271:T271" si="561">IFERROR(VALUE(LEFT(N271,SEARCH(" ",N271,1)-1)),FALSE())</f>
        <v>227</v>
      </c>
      <c r="S271" s="6">
        <f t="shared" si="561"/>
        <v>-245</v>
      </c>
      <c r="T271" s="6">
        <f t="shared" si="561"/>
        <v>-7</v>
      </c>
      <c r="U271" s="5"/>
      <c r="V271" s="5"/>
      <c r="W271" s="5"/>
      <c r="X271" s="37" t="str">
        <f>Map!G919</f>
        <v>Terrestrial</v>
      </c>
      <c r="Y271" s="5"/>
      <c r="Z271" s="7" t="str">
        <f>Map!O919</f>
        <v>7 H</v>
      </c>
      <c r="AA271" s="6">
        <f t="shared" si="12"/>
        <v>7</v>
      </c>
      <c r="AB271" s="5" t="str">
        <f>IFERROR(__xludf.DUMMYFUNCTION("""COMPUTED_VALUE"""),"H")</f>
        <v>H</v>
      </c>
      <c r="AC271" s="6">
        <f t="shared" si="13"/>
        <v>7</v>
      </c>
      <c r="AD271" s="5"/>
    </row>
    <row r="272">
      <c r="A272" s="5" t="str">
        <f>Map!I920</f>
        <v>0.27 E</v>
      </c>
      <c r="B272" s="6">
        <f t="shared" si="5"/>
        <v>0.27</v>
      </c>
      <c r="C272" s="5" t="str">
        <f>IFERROR(__xludf.DUMMYFUNCTION("""COMPUTED_VALUE"""),"E")</f>
        <v>E</v>
      </c>
      <c r="D272" s="34" t="b">
        <f t="shared" si="6"/>
        <v>0</v>
      </c>
      <c r="E272" s="6" t="b">
        <f t="shared" si="7"/>
        <v>0</v>
      </c>
      <c r="F272" s="34">
        <f t="shared" si="8"/>
        <v>0.27</v>
      </c>
      <c r="G272" s="8">
        <f t="shared" si="9"/>
        <v>1.61244E+24</v>
      </c>
      <c r="H272" s="8" t="str">
        <f t="shared" ref="H272:J272" si="562">if(D272,$G272,"")</f>
        <v/>
      </c>
      <c r="I272" s="8" t="str">
        <f t="shared" si="562"/>
        <v/>
      </c>
      <c r="J272" s="8">
        <f t="shared" si="562"/>
        <v>1.61244E+24</v>
      </c>
      <c r="K272" s="5"/>
      <c r="L272" s="5"/>
      <c r="M272" s="5"/>
      <c r="N272" s="36">
        <f>Map!K920</f>
        <v>-25</v>
      </c>
      <c r="O272" s="36">
        <f>Map!L920</f>
        <v>-28</v>
      </c>
      <c r="P272" s="36">
        <f>Map!M920</f>
        <v>-26</v>
      </c>
      <c r="Q272" s="5" t="str">
        <f>Join("-",Map!B920,Map!C920,Map!D920,Map!E920,Map!F920)</f>
        <v>East Rim-3-1-0-c</v>
      </c>
      <c r="R272" s="6">
        <f t="shared" ref="R272:T272" si="563">IFERROR(VALUE(LEFT(N272,SEARCH(" ",N272,1)-1)),FALSE())</f>
        <v>-25</v>
      </c>
      <c r="S272" s="6">
        <f t="shared" si="563"/>
        <v>-28</v>
      </c>
      <c r="T272" s="6">
        <f t="shared" si="563"/>
        <v>-26</v>
      </c>
      <c r="U272" s="5"/>
      <c r="V272" s="5"/>
      <c r="W272" s="5"/>
      <c r="X272" s="37" t="str">
        <f>Map!G920</f>
        <v>Terrestrial</v>
      </c>
      <c r="Y272" s="5"/>
      <c r="Z272" s="7" t="str">
        <f>Map!O920</f>
        <v>15 H</v>
      </c>
      <c r="AA272" s="6">
        <f t="shared" si="12"/>
        <v>15</v>
      </c>
      <c r="AB272" s="5" t="str">
        <f>IFERROR(__xludf.DUMMYFUNCTION("""COMPUTED_VALUE"""),"H")</f>
        <v>H</v>
      </c>
      <c r="AC272" s="6">
        <f t="shared" si="13"/>
        <v>15</v>
      </c>
      <c r="AD272" s="5"/>
    </row>
    <row r="273">
      <c r="A273" s="5" t="str">
        <f>Map!I921</f>
        <v>0.03 J</v>
      </c>
      <c r="B273" s="6">
        <f t="shared" si="5"/>
        <v>0.03</v>
      </c>
      <c r="C273" s="5" t="str">
        <f>IFERROR(__xludf.DUMMYFUNCTION("""COMPUTED_VALUE"""),"J")</f>
        <v>J</v>
      </c>
      <c r="D273" s="34" t="b">
        <f t="shared" si="6"/>
        <v>0</v>
      </c>
      <c r="E273" s="6">
        <f t="shared" si="7"/>
        <v>0.03</v>
      </c>
      <c r="F273" s="34" t="b">
        <f t="shared" si="8"/>
        <v>0</v>
      </c>
      <c r="G273" s="8">
        <f t="shared" si="9"/>
        <v>5.7E+25</v>
      </c>
      <c r="H273" s="8" t="str">
        <f t="shared" ref="H273:J273" si="564">if(D273,$G273,"")</f>
        <v/>
      </c>
      <c r="I273" s="8">
        <f t="shared" si="564"/>
        <v>5.7E+25</v>
      </c>
      <c r="J273" s="8" t="str">
        <f t="shared" si="564"/>
        <v/>
      </c>
      <c r="K273" s="5"/>
      <c r="L273" s="5"/>
      <c r="M273" s="5"/>
      <c r="N273" s="36">
        <f>Map!K921</f>
        <v>-53</v>
      </c>
      <c r="O273" s="36">
        <f>Map!L921</f>
        <v>-101</v>
      </c>
      <c r="P273" s="36">
        <f>Map!M921</f>
        <v>-79</v>
      </c>
      <c r="Q273" s="5" t="str">
        <f>Join("-",Map!B921,Map!C921,Map!D921,Map!E921,Map!F921)</f>
        <v>East Rim-3-1-0-d</v>
      </c>
      <c r="R273" s="6">
        <f t="shared" ref="R273:T273" si="565">IFERROR(VALUE(LEFT(N273,SEARCH(" ",N273,1)-1)),FALSE())</f>
        <v>-53</v>
      </c>
      <c r="S273" s="6">
        <f t="shared" si="565"/>
        <v>-101</v>
      </c>
      <c r="T273" s="6">
        <f t="shared" si="565"/>
        <v>-79</v>
      </c>
      <c r="U273" s="5"/>
      <c r="V273" s="5"/>
      <c r="W273" s="5"/>
      <c r="X273" s="37" t="str">
        <f>Map!G921</f>
        <v>Gas Giant</v>
      </c>
      <c r="Y273" s="5"/>
      <c r="Z273" s="7" t="str">
        <f>Map!O921</f>
        <v>15 H</v>
      </c>
      <c r="AA273" s="6">
        <f t="shared" si="12"/>
        <v>15</v>
      </c>
      <c r="AB273" s="5" t="str">
        <f>IFERROR(__xludf.DUMMYFUNCTION("""COMPUTED_VALUE"""),"H")</f>
        <v>H</v>
      </c>
      <c r="AC273" s="6">
        <f t="shared" si="13"/>
        <v>15</v>
      </c>
      <c r="AD273" s="5"/>
    </row>
    <row r="274">
      <c r="A274" s="5" t="str">
        <f>Map!I922</f>
        <v>0.06 J</v>
      </c>
      <c r="B274" s="6">
        <f t="shared" si="5"/>
        <v>0.06</v>
      </c>
      <c r="C274" s="5" t="str">
        <f>IFERROR(__xludf.DUMMYFUNCTION("""COMPUTED_VALUE"""),"J")</f>
        <v>J</v>
      </c>
      <c r="D274" s="34" t="b">
        <f t="shared" si="6"/>
        <v>0</v>
      </c>
      <c r="E274" s="6">
        <f t="shared" si="7"/>
        <v>0.06</v>
      </c>
      <c r="F274" s="34" t="b">
        <f t="shared" si="8"/>
        <v>0</v>
      </c>
      <c r="G274" s="8">
        <f t="shared" si="9"/>
        <v>1.14E+26</v>
      </c>
      <c r="H274" s="8" t="str">
        <f t="shared" ref="H274:J274" si="566">if(D274,$G274,"")</f>
        <v/>
      </c>
      <c r="I274" s="8">
        <f t="shared" si="566"/>
        <v>1.14E+26</v>
      </c>
      <c r="J274" s="8" t="str">
        <f t="shared" si="566"/>
        <v/>
      </c>
      <c r="K274" s="5"/>
      <c r="L274" s="5"/>
      <c r="M274" s="5"/>
      <c r="N274" s="36">
        <f>Map!K922</f>
        <v>-217</v>
      </c>
      <c r="O274" s="36">
        <f>Map!L922</f>
        <v>-219</v>
      </c>
      <c r="P274" s="36">
        <f>Map!M922</f>
        <v>-218</v>
      </c>
      <c r="Q274" s="5" t="str">
        <f>Join("-",Map!B922,Map!C922,Map!D922,Map!E922,Map!F922)</f>
        <v>East Rim-3-1-0-e</v>
      </c>
      <c r="R274" s="6">
        <f t="shared" ref="R274:T274" si="567">IFERROR(VALUE(LEFT(N274,SEARCH(" ",N274,1)-1)),FALSE())</f>
        <v>-217</v>
      </c>
      <c r="S274" s="6">
        <f t="shared" si="567"/>
        <v>-219</v>
      </c>
      <c r="T274" s="6">
        <f t="shared" si="567"/>
        <v>-218</v>
      </c>
      <c r="U274" s="5"/>
      <c r="V274" s="5"/>
      <c r="W274" s="5"/>
      <c r="X274" s="37" t="str">
        <f>Map!G922</f>
        <v>Gas Giant</v>
      </c>
      <c r="Y274" s="5"/>
      <c r="Z274" s="7" t="str">
        <f>Map!O922</f>
        <v>11 H</v>
      </c>
      <c r="AA274" s="6">
        <f t="shared" si="12"/>
        <v>11</v>
      </c>
      <c r="AB274" s="5" t="str">
        <f>IFERROR(__xludf.DUMMYFUNCTION("""COMPUTED_VALUE"""),"H")</f>
        <v>H</v>
      </c>
      <c r="AC274" s="6">
        <f t="shared" si="13"/>
        <v>11</v>
      </c>
      <c r="AD274" s="5"/>
    </row>
    <row r="275">
      <c r="A275" s="5" t="str">
        <f>Map!I923</f>
        <v/>
      </c>
      <c r="B275" s="6" t="str">
        <f t="shared" si="5"/>
        <v/>
      </c>
      <c r="C275" s="5"/>
      <c r="D275" s="34" t="b">
        <f t="shared" si="6"/>
        <v>0</v>
      </c>
      <c r="E275" s="6" t="b">
        <f t="shared" si="7"/>
        <v>0</v>
      </c>
      <c r="F275" s="34" t="b">
        <f t="shared" si="8"/>
        <v>0</v>
      </c>
      <c r="G275" s="8" t="str">
        <f t="shared" si="9"/>
        <v/>
      </c>
      <c r="H275" s="8" t="str">
        <f t="shared" ref="H275:J275" si="568">if(D275,$G275,"")</f>
        <v/>
      </c>
      <c r="I275" s="8" t="str">
        <f t="shared" si="568"/>
        <v/>
      </c>
      <c r="J275" s="8" t="str">
        <f t="shared" si="568"/>
        <v/>
      </c>
      <c r="K275" s="5"/>
      <c r="L275" s="5"/>
      <c r="M275" s="5"/>
      <c r="N275" s="36" t="str">
        <f>Map!K923</f>
        <v/>
      </c>
      <c r="O275" s="36" t="str">
        <f>Map!L923</f>
        <v/>
      </c>
      <c r="P275" s="36" t="str">
        <f>Map!M923</f>
        <v/>
      </c>
      <c r="Q275" s="5" t="str">
        <f>Join("-",Map!B923,Map!C923,Map!D923,Map!E923,Map!F923)</f>
        <v>East Rim-3-1-0-E31 Secondary Relay</v>
      </c>
      <c r="R275" s="6" t="b">
        <f t="shared" ref="R275:T275" si="569">IFERROR(VALUE(LEFT(N275,SEARCH(" ",N275,1)-1)),FALSE())</f>
        <v>0</v>
      </c>
      <c r="S275" s="6" t="b">
        <f t="shared" si="569"/>
        <v>0</v>
      </c>
      <c r="T275" s="6" t="b">
        <f t="shared" si="569"/>
        <v>0</v>
      </c>
      <c r="U275" s="5"/>
      <c r="V275" s="5"/>
      <c r="W275" s="5"/>
      <c r="X275" s="37" t="str">
        <f>Map!G923</f>
        <v>Secondary Relay</v>
      </c>
      <c r="Y275" s="5"/>
      <c r="Z275" s="7" t="str">
        <f>Map!O923</f>
        <v/>
      </c>
      <c r="AA275" s="6" t="str">
        <f t="shared" si="12"/>
        <v/>
      </c>
      <c r="AB275" s="5"/>
      <c r="AC275" s="6" t="str">
        <f t="shared" si="13"/>
        <v/>
      </c>
      <c r="AD275" s="5"/>
    </row>
    <row r="276">
      <c r="A276" s="5" t="str">
        <f>Map!I924</f>
        <v>2.99 J</v>
      </c>
      <c r="B276" s="6">
        <f t="shared" si="5"/>
        <v>2.99</v>
      </c>
      <c r="C276" s="5" t="str">
        <f>IFERROR(__xludf.DUMMYFUNCTION("""COMPUTED_VALUE"""),"J")</f>
        <v>J</v>
      </c>
      <c r="D276" s="34" t="b">
        <f t="shared" si="6"/>
        <v>0</v>
      </c>
      <c r="E276" s="6">
        <f t="shared" si="7"/>
        <v>2.99</v>
      </c>
      <c r="F276" s="34" t="b">
        <f t="shared" si="8"/>
        <v>0</v>
      </c>
      <c r="G276" s="8">
        <f t="shared" si="9"/>
        <v>5.681E+27</v>
      </c>
      <c r="H276" s="8" t="str">
        <f t="shared" ref="H276:J276" si="570">if(D276,$G276,"")</f>
        <v/>
      </c>
      <c r="I276" s="8">
        <f t="shared" si="570"/>
        <v>5.681E+27</v>
      </c>
      <c r="J276" s="8" t="str">
        <f t="shared" si="570"/>
        <v/>
      </c>
      <c r="K276" s="5"/>
      <c r="L276" s="5"/>
      <c r="M276" s="5"/>
      <c r="N276" s="36">
        <f>Map!K924</f>
        <v>-230</v>
      </c>
      <c r="O276" s="36">
        <f>Map!L924</f>
        <v>-245</v>
      </c>
      <c r="P276" s="36">
        <f>Map!M924</f>
        <v>-239</v>
      </c>
      <c r="Q276" s="5" t="str">
        <f>Join("-",Map!B924,Map!C924,Map!D924,Map!E924,Map!F924)</f>
        <v>East Rim-3-1-0-f</v>
      </c>
      <c r="R276" s="6">
        <f t="shared" ref="R276:T276" si="571">IFERROR(VALUE(LEFT(N276,SEARCH(" ",N276,1)-1)),FALSE())</f>
        <v>-230</v>
      </c>
      <c r="S276" s="6">
        <f t="shared" si="571"/>
        <v>-245</v>
      </c>
      <c r="T276" s="6">
        <f t="shared" si="571"/>
        <v>-239</v>
      </c>
      <c r="U276" s="5"/>
      <c r="V276" s="5"/>
      <c r="W276" s="5"/>
      <c r="X276" s="37" t="str">
        <f>Map!G924</f>
        <v>Gas Giant</v>
      </c>
      <c r="Y276" s="5"/>
      <c r="Z276" s="7" t="str">
        <f>Map!O924</f>
        <v>15 H</v>
      </c>
      <c r="AA276" s="6">
        <f t="shared" si="12"/>
        <v>15</v>
      </c>
      <c r="AB276" s="5" t="str">
        <f>IFERROR(__xludf.DUMMYFUNCTION("""COMPUTED_VALUE"""),"H")</f>
        <v>H</v>
      </c>
      <c r="AC276" s="6">
        <f t="shared" si="13"/>
        <v>15</v>
      </c>
      <c r="AD276" s="5"/>
    </row>
    <row r="277">
      <c r="A277" s="5" t="str">
        <f>Map!I925</f>
        <v>0.1 S</v>
      </c>
      <c r="B277" s="6">
        <f t="shared" si="5"/>
        <v>0.1</v>
      </c>
      <c r="C277" s="5" t="str">
        <f>IFERROR(__xludf.DUMMYFUNCTION("""COMPUTED_VALUE"""),"S")</f>
        <v>S</v>
      </c>
      <c r="D277" s="34">
        <f t="shared" si="6"/>
        <v>0.1</v>
      </c>
      <c r="E277" s="6" t="b">
        <f t="shared" si="7"/>
        <v>0</v>
      </c>
      <c r="F277" s="34" t="b">
        <f t="shared" si="8"/>
        <v>0</v>
      </c>
      <c r="G277" s="8">
        <f t="shared" si="9"/>
        <v>1.989E+29</v>
      </c>
      <c r="H277" s="8">
        <f t="shared" ref="H277:J277" si="572">if(D277,$G277,"")</f>
        <v>1.989E+29</v>
      </c>
      <c r="I277" s="8" t="str">
        <f t="shared" si="572"/>
        <v/>
      </c>
      <c r="J277" s="8" t="str">
        <f t="shared" si="572"/>
        <v/>
      </c>
      <c r="K277" s="5"/>
      <c r="L277" s="5"/>
      <c r="M277" s="5"/>
      <c r="N277" s="36" t="str">
        <f>Map!K925</f>
        <v/>
      </c>
      <c r="O277" s="36" t="str">
        <f>Map!L925</f>
        <v/>
      </c>
      <c r="P277" s="36" t="str">
        <f>Map!M925</f>
        <v/>
      </c>
      <c r="Q277" s="5" t="str">
        <f>Join("-",Map!B925,Map!C925,Map!D925,Map!E925,Map!F925)</f>
        <v>East Rim-3-1-0-S</v>
      </c>
      <c r="R277" s="6" t="b">
        <f t="shared" ref="R277:T277" si="573">IFERROR(VALUE(LEFT(N277,SEARCH(" ",N277,1)-1)),FALSE())</f>
        <v>0</v>
      </c>
      <c r="S277" s="6" t="b">
        <f t="shared" si="573"/>
        <v>0</v>
      </c>
      <c r="T277" s="6" t="b">
        <f t="shared" si="573"/>
        <v>0</v>
      </c>
      <c r="U277" s="5"/>
      <c r="V277" s="5"/>
      <c r="W277" s="5"/>
      <c r="X277" s="37" t="str">
        <f>Map!G925</f>
        <v>Star</v>
      </c>
      <c r="Y277" s="5"/>
      <c r="Z277" s="7" t="str">
        <f>Map!O925</f>
        <v/>
      </c>
      <c r="AA277" s="6" t="str">
        <f t="shared" si="12"/>
        <v/>
      </c>
      <c r="AB277" s="5"/>
      <c r="AC277" s="6" t="str">
        <f t="shared" si="13"/>
        <v/>
      </c>
      <c r="AD277" s="5"/>
    </row>
    <row r="278">
      <c r="A278" s="5" t="str">
        <f>Map!I926</f>
        <v>1.35 E</v>
      </c>
      <c r="B278" s="6">
        <f t="shared" si="5"/>
        <v>1.35</v>
      </c>
      <c r="C278" s="5" t="str">
        <f>IFERROR(__xludf.DUMMYFUNCTION("""COMPUTED_VALUE"""),"E")</f>
        <v>E</v>
      </c>
      <c r="D278" s="34" t="b">
        <f t="shared" si="6"/>
        <v>0</v>
      </c>
      <c r="E278" s="6" t="b">
        <f t="shared" si="7"/>
        <v>0</v>
      </c>
      <c r="F278" s="34">
        <f t="shared" si="8"/>
        <v>1.35</v>
      </c>
      <c r="G278" s="8">
        <f t="shared" si="9"/>
        <v>8.0622E+24</v>
      </c>
      <c r="H278" s="8" t="str">
        <f t="shared" ref="H278:J278" si="574">if(D278,$G278,"")</f>
        <v/>
      </c>
      <c r="I278" s="8" t="str">
        <f t="shared" si="574"/>
        <v/>
      </c>
      <c r="J278" s="8">
        <f t="shared" si="574"/>
        <v>8.0622E+24</v>
      </c>
      <c r="K278" s="5"/>
      <c r="L278" s="5"/>
      <c r="M278" s="5"/>
      <c r="N278" s="36">
        <f>Map!K926</f>
        <v>1520</v>
      </c>
      <c r="O278" s="36">
        <f>Map!L926</f>
        <v>546</v>
      </c>
      <c r="P278" s="36">
        <f>Map!M926</f>
        <v>1035</v>
      </c>
      <c r="Q278" s="5" t="str">
        <f>Join("-",Map!B926,Map!C926,Map!D926,Map!E926,Map!F926)</f>
        <v>East Rim-3-1-1-a</v>
      </c>
      <c r="R278" s="6">
        <f t="shared" ref="R278:T278" si="575">IFERROR(VALUE(LEFT(N278,SEARCH(" ",N278,1)-1)),FALSE())</f>
        <v>1520</v>
      </c>
      <c r="S278" s="6">
        <f t="shared" si="575"/>
        <v>546</v>
      </c>
      <c r="T278" s="6">
        <f t="shared" si="575"/>
        <v>1035</v>
      </c>
      <c r="U278" s="5"/>
      <c r="V278" s="5"/>
      <c r="W278" s="5"/>
      <c r="X278" s="37" t="str">
        <f>Map!G926</f>
        <v>Terrestrial</v>
      </c>
      <c r="Y278" s="5"/>
      <c r="Z278" s="7" t="str">
        <f>Map!O926</f>
        <v>27 H</v>
      </c>
      <c r="AA278" s="6">
        <f t="shared" si="12"/>
        <v>27</v>
      </c>
      <c r="AB278" s="5" t="str">
        <f>IFERROR(__xludf.DUMMYFUNCTION("""COMPUTED_VALUE"""),"H")</f>
        <v>H</v>
      </c>
      <c r="AC278" s="6">
        <f t="shared" si="13"/>
        <v>27</v>
      </c>
      <c r="AD278" s="5"/>
    </row>
    <row r="279">
      <c r="A279" s="5" t="str">
        <f>Map!I927</f>
        <v>2.81 E</v>
      </c>
      <c r="B279" s="6">
        <f t="shared" si="5"/>
        <v>2.81</v>
      </c>
      <c r="C279" s="5" t="str">
        <f>IFERROR(__xludf.DUMMYFUNCTION("""COMPUTED_VALUE"""),"E")</f>
        <v>E</v>
      </c>
      <c r="D279" s="34" t="b">
        <f t="shared" si="6"/>
        <v>0</v>
      </c>
      <c r="E279" s="6" t="b">
        <f t="shared" si="7"/>
        <v>0</v>
      </c>
      <c r="F279" s="34">
        <f t="shared" si="8"/>
        <v>2.81</v>
      </c>
      <c r="G279" s="8">
        <f t="shared" si="9"/>
        <v>1.67813E+25</v>
      </c>
      <c r="H279" s="8" t="str">
        <f t="shared" ref="H279:J279" si="576">if(D279,$G279,"")</f>
        <v/>
      </c>
      <c r="I279" s="8" t="str">
        <f t="shared" si="576"/>
        <v/>
      </c>
      <c r="J279" s="8">
        <f t="shared" si="576"/>
        <v>1.67813E+25</v>
      </c>
      <c r="K279" s="5"/>
      <c r="L279" s="5"/>
      <c r="M279" s="5"/>
      <c r="N279" s="36">
        <f>Map!K927</f>
        <v>402</v>
      </c>
      <c r="O279" s="36">
        <f>Map!L927</f>
        <v>387</v>
      </c>
      <c r="P279" s="36">
        <f>Map!M927</f>
        <v>394</v>
      </c>
      <c r="Q279" s="5" t="str">
        <f>Join("-",Map!B927,Map!C927,Map!D927,Map!E927,Map!F927)</f>
        <v>East Rim-3-1-1-b</v>
      </c>
      <c r="R279" s="6">
        <f t="shared" ref="R279:T279" si="577">IFERROR(VALUE(LEFT(N279,SEARCH(" ",N279,1)-1)),FALSE())</f>
        <v>402</v>
      </c>
      <c r="S279" s="6">
        <f t="shared" si="577"/>
        <v>387</v>
      </c>
      <c r="T279" s="6">
        <f t="shared" si="577"/>
        <v>394</v>
      </c>
      <c r="U279" s="5"/>
      <c r="V279" s="5"/>
      <c r="W279" s="5"/>
      <c r="X279" s="37" t="str">
        <f>Map!G927</f>
        <v>Terrestrial</v>
      </c>
      <c r="Y279" s="5"/>
      <c r="Z279" s="7" t="str">
        <f>Map!O927</f>
        <v>42 H</v>
      </c>
      <c r="AA279" s="6">
        <f t="shared" si="12"/>
        <v>42</v>
      </c>
      <c r="AB279" s="5" t="str">
        <f>IFERROR(__xludf.DUMMYFUNCTION("""COMPUTED_VALUE"""),"H")</f>
        <v>H</v>
      </c>
      <c r="AC279" s="6">
        <f t="shared" si="13"/>
        <v>42</v>
      </c>
      <c r="AD279" s="5"/>
    </row>
    <row r="280">
      <c r="A280" s="5" t="str">
        <f>Map!I928</f>
        <v>5.07 J</v>
      </c>
      <c r="B280" s="6">
        <f t="shared" si="5"/>
        <v>5.07</v>
      </c>
      <c r="C280" s="5" t="str">
        <f>IFERROR(__xludf.DUMMYFUNCTION("""COMPUTED_VALUE"""),"J")</f>
        <v>J</v>
      </c>
      <c r="D280" s="34" t="b">
        <f t="shared" si="6"/>
        <v>0</v>
      </c>
      <c r="E280" s="6">
        <f t="shared" si="7"/>
        <v>5.07</v>
      </c>
      <c r="F280" s="34" t="b">
        <f t="shared" si="8"/>
        <v>0</v>
      </c>
      <c r="G280" s="8">
        <f t="shared" si="9"/>
        <v>9.633E+27</v>
      </c>
      <c r="H280" s="8" t="str">
        <f t="shared" ref="H280:J280" si="578">if(D280,$G280,"")</f>
        <v/>
      </c>
      <c r="I280" s="8">
        <f t="shared" si="578"/>
        <v>9.633E+27</v>
      </c>
      <c r="J280" s="8" t="str">
        <f t="shared" si="578"/>
        <v/>
      </c>
      <c r="K280" s="5"/>
      <c r="L280" s="5"/>
      <c r="M280" s="5"/>
      <c r="N280" s="36">
        <f>Map!K928</f>
        <v>-186</v>
      </c>
      <c r="O280" s="36">
        <f>Map!L928</f>
        <v>-210</v>
      </c>
      <c r="P280" s="36">
        <f>Map!M928</f>
        <v>-199</v>
      </c>
      <c r="Q280" s="5" t="str">
        <f>Join("-",Map!B928,Map!C928,Map!D928,Map!E928,Map!F928)</f>
        <v>East Rim-3-1-1-c</v>
      </c>
      <c r="R280" s="6">
        <f t="shared" ref="R280:T280" si="579">IFERROR(VALUE(LEFT(N280,SEARCH(" ",N280,1)-1)),FALSE())</f>
        <v>-186</v>
      </c>
      <c r="S280" s="6">
        <f t="shared" si="579"/>
        <v>-210</v>
      </c>
      <c r="T280" s="6">
        <f t="shared" si="579"/>
        <v>-199</v>
      </c>
      <c r="U280" s="5"/>
      <c r="V280" s="5"/>
      <c r="W280" s="5"/>
      <c r="X280" s="37" t="str">
        <f>Map!G928</f>
        <v>Gas Giant</v>
      </c>
      <c r="Y280" s="5"/>
      <c r="Z280" s="7" t="str">
        <f>Map!O928</f>
        <v>20 H</v>
      </c>
      <c r="AA280" s="6">
        <f t="shared" si="12"/>
        <v>20</v>
      </c>
      <c r="AB280" s="5" t="str">
        <f>IFERROR(__xludf.DUMMYFUNCTION("""COMPUTED_VALUE"""),"H")</f>
        <v>H</v>
      </c>
      <c r="AC280" s="6">
        <f t="shared" si="13"/>
        <v>20</v>
      </c>
      <c r="AD280" s="5"/>
    </row>
    <row r="281">
      <c r="A281" s="5" t="str">
        <f>Map!I929</f>
        <v>0.05 J</v>
      </c>
      <c r="B281" s="6">
        <f t="shared" si="5"/>
        <v>0.05</v>
      </c>
      <c r="C281" s="5" t="str">
        <f>IFERROR(__xludf.DUMMYFUNCTION("""COMPUTED_VALUE"""),"J")</f>
        <v>J</v>
      </c>
      <c r="D281" s="34" t="b">
        <f t="shared" si="6"/>
        <v>0</v>
      </c>
      <c r="E281" s="6">
        <f t="shared" si="7"/>
        <v>0.05</v>
      </c>
      <c r="F281" s="34" t="b">
        <f t="shared" si="8"/>
        <v>0</v>
      </c>
      <c r="G281" s="8">
        <f t="shared" si="9"/>
        <v>9.5E+25</v>
      </c>
      <c r="H281" s="8" t="str">
        <f t="shared" ref="H281:J281" si="580">if(D281,$G281,"")</f>
        <v/>
      </c>
      <c r="I281" s="8">
        <f t="shared" si="580"/>
        <v>9.5E+25</v>
      </c>
      <c r="J281" s="8" t="str">
        <f t="shared" si="580"/>
        <v/>
      </c>
      <c r="K281" s="5"/>
      <c r="L281" s="5"/>
      <c r="M281" s="5"/>
      <c r="N281" s="36">
        <f>Map!K929</f>
        <v>-238</v>
      </c>
      <c r="O281" s="36">
        <f>Map!L929</f>
        <v>-249</v>
      </c>
      <c r="P281" s="36">
        <f>Map!M929</f>
        <v>-245</v>
      </c>
      <c r="Q281" s="5" t="str">
        <f>Join("-",Map!B929,Map!C929,Map!D929,Map!E929,Map!F929)</f>
        <v>East Rim-3-1-1-d</v>
      </c>
      <c r="R281" s="6">
        <f t="shared" ref="R281:T281" si="581">IFERROR(VALUE(LEFT(N281,SEARCH(" ",N281,1)-1)),FALSE())</f>
        <v>-238</v>
      </c>
      <c r="S281" s="6">
        <f t="shared" si="581"/>
        <v>-249</v>
      </c>
      <c r="T281" s="6">
        <f t="shared" si="581"/>
        <v>-245</v>
      </c>
      <c r="U281" s="5"/>
      <c r="V281" s="5"/>
      <c r="W281" s="5"/>
      <c r="X281" s="37" t="str">
        <f>Map!G929</f>
        <v>Gas Giant</v>
      </c>
      <c r="Y281" s="5"/>
      <c r="Z281" s="7" t="str">
        <f>Map!O929</f>
        <v>21 H</v>
      </c>
      <c r="AA281" s="6">
        <f t="shared" si="12"/>
        <v>21</v>
      </c>
      <c r="AB281" s="5" t="str">
        <f>IFERROR(__xludf.DUMMYFUNCTION("""COMPUTED_VALUE"""),"H")</f>
        <v>H</v>
      </c>
      <c r="AC281" s="6">
        <f t="shared" si="13"/>
        <v>21</v>
      </c>
      <c r="AD281" s="5"/>
    </row>
    <row r="282">
      <c r="A282" s="5" t="str">
        <f>Map!I930</f>
        <v>2.57 J</v>
      </c>
      <c r="B282" s="6">
        <f t="shared" si="5"/>
        <v>2.57</v>
      </c>
      <c r="C282" s="5" t="str">
        <f>IFERROR(__xludf.DUMMYFUNCTION("""COMPUTED_VALUE"""),"J")</f>
        <v>J</v>
      </c>
      <c r="D282" s="34" t="b">
        <f t="shared" si="6"/>
        <v>0</v>
      </c>
      <c r="E282" s="6">
        <f t="shared" si="7"/>
        <v>2.57</v>
      </c>
      <c r="F282" s="34" t="b">
        <f t="shared" si="8"/>
        <v>0</v>
      </c>
      <c r="G282" s="8">
        <f t="shared" si="9"/>
        <v>4.883E+27</v>
      </c>
      <c r="H282" s="8" t="str">
        <f t="shared" ref="H282:J282" si="582">if(D282,$G282,"")</f>
        <v/>
      </c>
      <c r="I282" s="8">
        <f t="shared" si="582"/>
        <v>4.883E+27</v>
      </c>
      <c r="J282" s="8" t="str">
        <f t="shared" si="582"/>
        <v/>
      </c>
      <c r="K282" s="5"/>
      <c r="L282" s="5"/>
      <c r="M282" s="5"/>
      <c r="N282" s="36">
        <f>Map!K930</f>
        <v>-246</v>
      </c>
      <c r="O282" s="36">
        <f>Map!L930</f>
        <v>-256</v>
      </c>
      <c r="P282" s="36">
        <f>Map!M930</f>
        <v>-249</v>
      </c>
      <c r="Q282" s="5" t="str">
        <f>Join("-",Map!B930,Map!C930,Map!D930,Map!E930,Map!F930)</f>
        <v>East Rim-3-1-1-e</v>
      </c>
      <c r="R282" s="6">
        <f t="shared" ref="R282:T282" si="583">IFERROR(VALUE(LEFT(N282,SEARCH(" ",N282,1)-1)),FALSE())</f>
        <v>-246</v>
      </c>
      <c r="S282" s="6">
        <f t="shared" si="583"/>
        <v>-256</v>
      </c>
      <c r="T282" s="6">
        <f t="shared" si="583"/>
        <v>-249</v>
      </c>
      <c r="U282" s="5"/>
      <c r="V282" s="5"/>
      <c r="W282" s="5"/>
      <c r="X282" s="37" t="str">
        <f>Map!G930</f>
        <v>Gas Giant</v>
      </c>
      <c r="Y282" s="5"/>
      <c r="Z282" s="7" t="str">
        <f>Map!O930</f>
        <v>21 H</v>
      </c>
      <c r="AA282" s="6">
        <f t="shared" si="12"/>
        <v>21</v>
      </c>
      <c r="AB282" s="5" t="str">
        <f>IFERROR(__xludf.DUMMYFUNCTION("""COMPUTED_VALUE"""),"H")</f>
        <v>H</v>
      </c>
      <c r="AC282" s="6">
        <f t="shared" si="13"/>
        <v>21</v>
      </c>
      <c r="AD282" s="5"/>
    </row>
    <row r="283">
      <c r="A283" s="5" t="str">
        <f>Map!I931</f>
        <v>0.22 S</v>
      </c>
      <c r="B283" s="6">
        <f t="shared" si="5"/>
        <v>0.22</v>
      </c>
      <c r="C283" s="5" t="str">
        <f>IFERROR(__xludf.DUMMYFUNCTION("""COMPUTED_VALUE"""),"S")</f>
        <v>S</v>
      </c>
      <c r="D283" s="34">
        <f t="shared" si="6"/>
        <v>0.22</v>
      </c>
      <c r="E283" s="6" t="b">
        <f t="shared" si="7"/>
        <v>0</v>
      </c>
      <c r="F283" s="34" t="b">
        <f t="shared" si="8"/>
        <v>0</v>
      </c>
      <c r="G283" s="8">
        <f t="shared" si="9"/>
        <v>4.3758E+29</v>
      </c>
      <c r="H283" s="8">
        <f t="shared" ref="H283:J283" si="584">if(D283,$G283,"")</f>
        <v>4.3758E+29</v>
      </c>
      <c r="I283" s="8" t="str">
        <f t="shared" si="584"/>
        <v/>
      </c>
      <c r="J283" s="8" t="str">
        <f t="shared" si="584"/>
        <v/>
      </c>
      <c r="K283" s="5"/>
      <c r="L283" s="5"/>
      <c r="M283" s="5"/>
      <c r="N283" s="36" t="str">
        <f>Map!K931</f>
        <v/>
      </c>
      <c r="O283" s="36" t="str">
        <f>Map!L931</f>
        <v/>
      </c>
      <c r="P283" s="36" t="str">
        <f>Map!M931</f>
        <v/>
      </c>
      <c r="Q283" s="5" t="str">
        <f>Join("-",Map!B931,Map!C931,Map!D931,Map!E931,Map!F931)</f>
        <v>East Rim-3-1-1-S</v>
      </c>
      <c r="R283" s="6" t="b">
        <f t="shared" ref="R283:T283" si="585">IFERROR(VALUE(LEFT(N283,SEARCH(" ",N283,1)-1)),FALSE())</f>
        <v>0</v>
      </c>
      <c r="S283" s="6" t="b">
        <f t="shared" si="585"/>
        <v>0</v>
      </c>
      <c r="T283" s="6" t="b">
        <f t="shared" si="585"/>
        <v>0</v>
      </c>
      <c r="U283" s="5"/>
      <c r="V283" s="5"/>
      <c r="W283" s="5"/>
      <c r="X283" s="37" t="str">
        <f>Map!G931</f>
        <v>Star</v>
      </c>
      <c r="Y283" s="5"/>
      <c r="Z283" s="7" t="str">
        <f>Map!O931</f>
        <v/>
      </c>
      <c r="AA283" s="6" t="str">
        <f t="shared" si="12"/>
        <v/>
      </c>
      <c r="AB283" s="5"/>
      <c r="AC283" s="6" t="str">
        <f t="shared" si="13"/>
        <v/>
      </c>
      <c r="AD283" s="5"/>
    </row>
    <row r="284">
      <c r="A284" s="5" t="str">
        <f>Map!I932</f>
        <v>0.27 E</v>
      </c>
      <c r="B284" s="6">
        <f t="shared" si="5"/>
        <v>0.27</v>
      </c>
      <c r="C284" s="5" t="str">
        <f>IFERROR(__xludf.DUMMYFUNCTION("""COMPUTED_VALUE"""),"E")</f>
        <v>E</v>
      </c>
      <c r="D284" s="34" t="b">
        <f t="shared" si="6"/>
        <v>0</v>
      </c>
      <c r="E284" s="6" t="b">
        <f t="shared" si="7"/>
        <v>0</v>
      </c>
      <c r="F284" s="34">
        <f t="shared" si="8"/>
        <v>0.27</v>
      </c>
      <c r="G284" s="8">
        <f t="shared" si="9"/>
        <v>1.61244E+24</v>
      </c>
      <c r="H284" s="8" t="str">
        <f t="shared" ref="H284:J284" si="586">if(D284,$G284,"")</f>
        <v/>
      </c>
      <c r="I284" s="8" t="str">
        <f t="shared" si="586"/>
        <v/>
      </c>
      <c r="J284" s="8">
        <f t="shared" si="586"/>
        <v>1.61244E+24</v>
      </c>
      <c r="K284" s="5"/>
      <c r="L284" s="5"/>
      <c r="M284" s="5"/>
      <c r="N284" s="36">
        <f>Map!K932</f>
        <v>1155</v>
      </c>
      <c r="O284" s="36">
        <f>Map!L932</f>
        <v>276</v>
      </c>
      <c r="P284" s="36">
        <f>Map!M932</f>
        <v>718</v>
      </c>
      <c r="Q284" s="5" t="str">
        <f>Join("-",Map!B932,Map!C932,Map!D932,Map!E932,Map!F932)</f>
        <v>East Rim-3-1-2-a</v>
      </c>
      <c r="R284" s="6">
        <f t="shared" ref="R284:T284" si="587">IFERROR(VALUE(LEFT(N284,SEARCH(" ",N284,1)-1)),FALSE())</f>
        <v>1155</v>
      </c>
      <c r="S284" s="6">
        <f t="shared" si="587"/>
        <v>276</v>
      </c>
      <c r="T284" s="6">
        <f t="shared" si="587"/>
        <v>718</v>
      </c>
      <c r="U284" s="5"/>
      <c r="V284" s="5"/>
      <c r="W284" s="5"/>
      <c r="X284" s="37" t="str">
        <f>Map!G932</f>
        <v>Terrestrial</v>
      </c>
      <c r="Y284" s="5"/>
      <c r="Z284" s="7" t="str">
        <f>Map!O932</f>
        <v>13 H</v>
      </c>
      <c r="AA284" s="6">
        <f t="shared" si="12"/>
        <v>13</v>
      </c>
      <c r="AB284" s="5" t="str">
        <f>IFERROR(__xludf.DUMMYFUNCTION("""COMPUTED_VALUE"""),"H")</f>
        <v>H</v>
      </c>
      <c r="AC284" s="6">
        <f t="shared" si="13"/>
        <v>13</v>
      </c>
      <c r="AD284" s="5"/>
    </row>
    <row r="285">
      <c r="A285" s="5" t="str">
        <f>Map!I933</f>
        <v>0.33 E</v>
      </c>
      <c r="B285" s="6">
        <f t="shared" si="5"/>
        <v>0.33</v>
      </c>
      <c r="C285" s="5" t="str">
        <f>IFERROR(__xludf.DUMMYFUNCTION("""COMPUTED_VALUE"""),"E")</f>
        <v>E</v>
      </c>
      <c r="D285" s="34" t="b">
        <f t="shared" si="6"/>
        <v>0</v>
      </c>
      <c r="E285" s="6" t="b">
        <f t="shared" si="7"/>
        <v>0</v>
      </c>
      <c r="F285" s="34">
        <f t="shared" si="8"/>
        <v>0.33</v>
      </c>
      <c r="G285" s="8">
        <f t="shared" si="9"/>
        <v>1.97076E+24</v>
      </c>
      <c r="H285" s="8" t="str">
        <f t="shared" ref="H285:J285" si="588">if(D285,$G285,"")</f>
        <v/>
      </c>
      <c r="I285" s="8" t="str">
        <f t="shared" si="588"/>
        <v/>
      </c>
      <c r="J285" s="8">
        <f t="shared" si="588"/>
        <v>1.97076E+24</v>
      </c>
      <c r="K285" s="5"/>
      <c r="L285" s="5"/>
      <c r="M285" s="5"/>
      <c r="N285" s="36">
        <f>Map!K933</f>
        <v>782</v>
      </c>
      <c r="O285" s="36">
        <f>Map!L933</f>
        <v>635</v>
      </c>
      <c r="P285" s="36">
        <f>Map!M933</f>
        <v>711</v>
      </c>
      <c r="Q285" s="5" t="str">
        <f>Join("-",Map!B933,Map!C933,Map!D933,Map!E933,Map!F933)</f>
        <v>East Rim-3-1-2-b</v>
      </c>
      <c r="R285" s="6">
        <f t="shared" ref="R285:T285" si="589">IFERROR(VALUE(LEFT(N285,SEARCH(" ",N285,1)-1)),FALSE())</f>
        <v>782</v>
      </c>
      <c r="S285" s="6">
        <f t="shared" si="589"/>
        <v>635</v>
      </c>
      <c r="T285" s="6">
        <f t="shared" si="589"/>
        <v>711</v>
      </c>
      <c r="U285" s="5"/>
      <c r="V285" s="5"/>
      <c r="W285" s="5"/>
      <c r="X285" s="37" t="str">
        <f>Map!G933</f>
        <v>Terrestrial</v>
      </c>
      <c r="Y285" s="5"/>
      <c r="Z285" s="7" t="str">
        <f>Map!O933</f>
        <v>18 H</v>
      </c>
      <c r="AA285" s="6">
        <f t="shared" si="12"/>
        <v>18</v>
      </c>
      <c r="AB285" s="5" t="str">
        <f>IFERROR(__xludf.DUMMYFUNCTION("""COMPUTED_VALUE"""),"H")</f>
        <v>H</v>
      </c>
      <c r="AC285" s="6">
        <f t="shared" si="13"/>
        <v>18</v>
      </c>
      <c r="AD285" s="5"/>
    </row>
    <row r="286">
      <c r="A286" s="5" t="str">
        <f>Map!I934</f>
        <v>0.91 E</v>
      </c>
      <c r="B286" s="6">
        <f t="shared" si="5"/>
        <v>0.91</v>
      </c>
      <c r="C286" s="5" t="str">
        <f>IFERROR(__xludf.DUMMYFUNCTION("""COMPUTED_VALUE"""),"E")</f>
        <v>E</v>
      </c>
      <c r="D286" s="34" t="b">
        <f t="shared" si="6"/>
        <v>0</v>
      </c>
      <c r="E286" s="6" t="b">
        <f t="shared" si="7"/>
        <v>0</v>
      </c>
      <c r="F286" s="34">
        <f t="shared" si="8"/>
        <v>0.91</v>
      </c>
      <c r="G286" s="8">
        <f t="shared" si="9"/>
        <v>5.43452E+24</v>
      </c>
      <c r="H286" s="8" t="str">
        <f t="shared" ref="H286:J286" si="590">if(D286,$G286,"")</f>
        <v/>
      </c>
      <c r="I286" s="8" t="str">
        <f t="shared" si="590"/>
        <v/>
      </c>
      <c r="J286" s="8">
        <f t="shared" si="590"/>
        <v>5.43452E+24</v>
      </c>
      <c r="K286" s="5"/>
      <c r="L286" s="5"/>
      <c r="M286" s="5"/>
      <c r="N286" s="36">
        <f>Map!K934</f>
        <v>334</v>
      </c>
      <c r="O286" s="36">
        <f>Map!L934</f>
        <v>157</v>
      </c>
      <c r="P286" s="36">
        <f>Map!M934</f>
        <v>246</v>
      </c>
      <c r="Q286" s="5" t="str">
        <f>Join("-",Map!B934,Map!C934,Map!D934,Map!E934,Map!F934)</f>
        <v>East Rim-3-1-2-c</v>
      </c>
      <c r="R286" s="6">
        <f t="shared" ref="R286:T286" si="591">IFERROR(VALUE(LEFT(N286,SEARCH(" ",N286,1)-1)),FALSE())</f>
        <v>334</v>
      </c>
      <c r="S286" s="6">
        <f t="shared" si="591"/>
        <v>157</v>
      </c>
      <c r="T286" s="6">
        <f t="shared" si="591"/>
        <v>246</v>
      </c>
      <c r="U286" s="5"/>
      <c r="V286" s="5"/>
      <c r="W286" s="5"/>
      <c r="X286" s="37" t="str">
        <f>Map!G934</f>
        <v>Terrestrial</v>
      </c>
      <c r="Y286" s="5"/>
      <c r="Z286" s="7" t="str">
        <f>Map!O934</f>
        <v>16 H</v>
      </c>
      <c r="AA286" s="6">
        <f t="shared" si="12"/>
        <v>16</v>
      </c>
      <c r="AB286" s="5" t="str">
        <f>IFERROR(__xludf.DUMMYFUNCTION("""COMPUTED_VALUE"""),"H")</f>
        <v>H</v>
      </c>
      <c r="AC286" s="6">
        <f t="shared" si="13"/>
        <v>16</v>
      </c>
      <c r="AD286" s="5"/>
    </row>
    <row r="287">
      <c r="A287" s="5" t="str">
        <f>Map!I935</f>
        <v>1.16 E</v>
      </c>
      <c r="B287" s="6">
        <f t="shared" si="5"/>
        <v>1.16</v>
      </c>
      <c r="C287" s="5" t="str">
        <f>IFERROR(__xludf.DUMMYFUNCTION("""COMPUTED_VALUE"""),"E")</f>
        <v>E</v>
      </c>
      <c r="D287" s="34" t="b">
        <f t="shared" si="6"/>
        <v>0</v>
      </c>
      <c r="E287" s="6" t="b">
        <f t="shared" si="7"/>
        <v>0</v>
      </c>
      <c r="F287" s="34">
        <f t="shared" si="8"/>
        <v>1.16</v>
      </c>
      <c r="G287" s="8">
        <f t="shared" si="9"/>
        <v>6.92752E+24</v>
      </c>
      <c r="H287" s="8" t="str">
        <f t="shared" ref="H287:J287" si="592">if(D287,$G287,"")</f>
        <v/>
      </c>
      <c r="I287" s="8" t="str">
        <f t="shared" si="592"/>
        <v/>
      </c>
      <c r="J287" s="8">
        <f t="shared" si="592"/>
        <v>6.92752E+24</v>
      </c>
      <c r="K287" s="5"/>
      <c r="L287" s="5"/>
      <c r="M287" s="5"/>
      <c r="N287" s="36">
        <f>Map!K935</f>
        <v>12</v>
      </c>
      <c r="O287" s="36">
        <f>Map!L935</f>
        <v>-5</v>
      </c>
      <c r="P287" s="36">
        <f>Map!M935</f>
        <v>5</v>
      </c>
      <c r="Q287" s="5" t="str">
        <f>Join("-",Map!B935,Map!C935,Map!D935,Map!E935,Map!F935)</f>
        <v>East Rim-3-1-2-d</v>
      </c>
      <c r="R287" s="6">
        <f t="shared" ref="R287:T287" si="593">IFERROR(VALUE(LEFT(N287,SEARCH(" ",N287,1)-1)),FALSE())</f>
        <v>12</v>
      </c>
      <c r="S287" s="6">
        <f t="shared" si="593"/>
        <v>-5</v>
      </c>
      <c r="T287" s="6">
        <f t="shared" si="593"/>
        <v>5</v>
      </c>
      <c r="U287" s="5"/>
      <c r="V287" s="5"/>
      <c r="W287" s="5"/>
      <c r="X287" s="37" t="str">
        <f>Map!G935</f>
        <v>Habitable</v>
      </c>
      <c r="Y287" s="5"/>
      <c r="Z287" s="7" t="str">
        <f>Map!O935</f>
        <v>45 H</v>
      </c>
      <c r="AA287" s="6">
        <f t="shared" si="12"/>
        <v>45</v>
      </c>
      <c r="AB287" s="5" t="str">
        <f>IFERROR(__xludf.DUMMYFUNCTION("""COMPUTED_VALUE"""),"H")</f>
        <v>H</v>
      </c>
      <c r="AC287" s="6">
        <f t="shared" si="13"/>
        <v>45</v>
      </c>
      <c r="AD287" s="5"/>
    </row>
    <row r="288">
      <c r="A288" s="5" t="str">
        <f>Map!I936</f>
        <v>0.62 E</v>
      </c>
      <c r="B288" s="6">
        <f t="shared" si="5"/>
        <v>0.62</v>
      </c>
      <c r="C288" s="5" t="str">
        <f>IFERROR(__xludf.DUMMYFUNCTION("""COMPUTED_VALUE"""),"E")</f>
        <v>E</v>
      </c>
      <c r="D288" s="34" t="b">
        <f t="shared" si="6"/>
        <v>0</v>
      </c>
      <c r="E288" s="6" t="b">
        <f t="shared" si="7"/>
        <v>0</v>
      </c>
      <c r="F288" s="34">
        <f t="shared" si="8"/>
        <v>0.62</v>
      </c>
      <c r="G288" s="8">
        <f t="shared" si="9"/>
        <v>3.70264E+24</v>
      </c>
      <c r="H288" s="8" t="str">
        <f t="shared" ref="H288:J288" si="594">if(D288,$G288,"")</f>
        <v/>
      </c>
      <c r="I288" s="8" t="str">
        <f t="shared" si="594"/>
        <v/>
      </c>
      <c r="J288" s="8">
        <f t="shared" si="594"/>
        <v>3.70264E+24</v>
      </c>
      <c r="K288" s="5"/>
      <c r="L288" s="5"/>
      <c r="M288" s="5"/>
      <c r="N288" s="36">
        <f>Map!K936</f>
        <v>-75</v>
      </c>
      <c r="O288" s="36">
        <f>Map!L936</f>
        <v>-79</v>
      </c>
      <c r="P288" s="36">
        <f>Map!M936</f>
        <v>-78</v>
      </c>
      <c r="Q288" s="5" t="str">
        <f>Join("-",Map!B936,Map!C936,Map!D936,Map!E936,Map!F936)</f>
        <v>East Rim-3-1-2-e</v>
      </c>
      <c r="R288" s="6">
        <f t="shared" ref="R288:T288" si="595">IFERROR(VALUE(LEFT(N288,SEARCH(" ",N288,1)-1)),FALSE())</f>
        <v>-75</v>
      </c>
      <c r="S288" s="6">
        <f t="shared" si="595"/>
        <v>-79</v>
      </c>
      <c r="T288" s="6">
        <f t="shared" si="595"/>
        <v>-78</v>
      </c>
      <c r="U288" s="5"/>
      <c r="V288" s="5"/>
      <c r="W288" s="5"/>
      <c r="X288" s="37" t="str">
        <f>Map!G936</f>
        <v>Terrestrial</v>
      </c>
      <c r="Y288" s="5"/>
      <c r="Z288" s="7" t="str">
        <f>Map!O936</f>
        <v>20 H</v>
      </c>
      <c r="AA288" s="6">
        <f t="shared" si="12"/>
        <v>20</v>
      </c>
      <c r="AB288" s="5" t="str">
        <f>IFERROR(__xludf.DUMMYFUNCTION("""COMPUTED_VALUE"""),"H")</f>
        <v>H</v>
      </c>
      <c r="AC288" s="6">
        <f t="shared" si="13"/>
        <v>20</v>
      </c>
      <c r="AD288" s="5"/>
    </row>
    <row r="289">
      <c r="A289" s="5" t="str">
        <f>Map!I937</f>
        <v>0.05 J</v>
      </c>
      <c r="B289" s="6">
        <f t="shared" si="5"/>
        <v>0.05</v>
      </c>
      <c r="C289" s="5" t="str">
        <f>IFERROR(__xludf.DUMMYFUNCTION("""COMPUTED_VALUE"""),"J")</f>
        <v>J</v>
      </c>
      <c r="D289" s="34" t="b">
        <f t="shared" si="6"/>
        <v>0</v>
      </c>
      <c r="E289" s="6">
        <f t="shared" si="7"/>
        <v>0.05</v>
      </c>
      <c r="F289" s="34" t="b">
        <f t="shared" si="8"/>
        <v>0</v>
      </c>
      <c r="G289" s="8">
        <f t="shared" si="9"/>
        <v>9.5E+25</v>
      </c>
      <c r="H289" s="8" t="str">
        <f t="shared" ref="H289:J289" si="596">if(D289,$G289,"")</f>
        <v/>
      </c>
      <c r="I289" s="8">
        <f t="shared" si="596"/>
        <v>9.5E+25</v>
      </c>
      <c r="J289" s="8" t="str">
        <f t="shared" si="596"/>
        <v/>
      </c>
      <c r="K289" s="5"/>
      <c r="L289" s="5"/>
      <c r="M289" s="5"/>
      <c r="N289" s="36">
        <f>Map!K937</f>
        <v>-212</v>
      </c>
      <c r="O289" s="36">
        <f>Map!L937</f>
        <v>-226</v>
      </c>
      <c r="P289" s="36">
        <f>Map!M937</f>
        <v>-219</v>
      </c>
      <c r="Q289" s="5" t="str">
        <f>Join("-",Map!B937,Map!C937,Map!D937,Map!E937,Map!F937)</f>
        <v>East Rim-3-1-2-f</v>
      </c>
      <c r="R289" s="6">
        <f t="shared" ref="R289:T289" si="597">IFERROR(VALUE(LEFT(N289,SEARCH(" ",N289,1)-1)),FALSE())</f>
        <v>-212</v>
      </c>
      <c r="S289" s="6">
        <f t="shared" si="597"/>
        <v>-226</v>
      </c>
      <c r="T289" s="6">
        <f t="shared" si="597"/>
        <v>-219</v>
      </c>
      <c r="U289" s="5"/>
      <c r="V289" s="5"/>
      <c r="W289" s="5"/>
      <c r="X289" s="37" t="str">
        <f>Map!G937</f>
        <v>Gas Giant</v>
      </c>
      <c r="Y289" s="5"/>
      <c r="Z289" s="7" t="str">
        <f>Map!O937</f>
        <v>12 H</v>
      </c>
      <c r="AA289" s="6">
        <f t="shared" si="12"/>
        <v>12</v>
      </c>
      <c r="AB289" s="5" t="str">
        <f>IFERROR(__xludf.DUMMYFUNCTION("""COMPUTED_VALUE"""),"H")</f>
        <v>H</v>
      </c>
      <c r="AC289" s="6">
        <f t="shared" si="13"/>
        <v>12</v>
      </c>
      <c r="AD289" s="5"/>
    </row>
    <row r="290">
      <c r="A290" s="5" t="str">
        <f>Map!I938</f>
        <v>2.63 S</v>
      </c>
      <c r="B290" s="6">
        <f t="shared" si="5"/>
        <v>2.63</v>
      </c>
      <c r="C290" s="5" t="str">
        <f>IFERROR(__xludf.DUMMYFUNCTION("""COMPUTED_VALUE"""),"S")</f>
        <v>S</v>
      </c>
      <c r="D290" s="34">
        <f t="shared" si="6"/>
        <v>2.63</v>
      </c>
      <c r="E290" s="6" t="b">
        <f t="shared" si="7"/>
        <v>0</v>
      </c>
      <c r="F290" s="34" t="b">
        <f t="shared" si="8"/>
        <v>0</v>
      </c>
      <c r="G290" s="8">
        <f t="shared" si="9"/>
        <v>5.23107E+30</v>
      </c>
      <c r="H290" s="8">
        <f t="shared" ref="H290:J290" si="598">if(D290,$G290,"")</f>
        <v>5.23107E+30</v>
      </c>
      <c r="I290" s="8" t="str">
        <f t="shared" si="598"/>
        <v/>
      </c>
      <c r="J290" s="8" t="str">
        <f t="shared" si="598"/>
        <v/>
      </c>
      <c r="K290" s="5"/>
      <c r="L290" s="5"/>
      <c r="M290" s="5"/>
      <c r="N290" s="36" t="str">
        <f>Map!K938</f>
        <v/>
      </c>
      <c r="O290" s="36" t="str">
        <f>Map!L938</f>
        <v/>
      </c>
      <c r="P290" s="36" t="str">
        <f>Map!M938</f>
        <v/>
      </c>
      <c r="Q290" s="5" t="str">
        <f>Join("-",Map!B938,Map!C938,Map!D938,Map!E938,Map!F938)</f>
        <v>East Rim-3-1-2-S</v>
      </c>
      <c r="R290" s="6" t="b">
        <f t="shared" ref="R290:T290" si="599">IFERROR(VALUE(LEFT(N290,SEARCH(" ",N290,1)-1)),FALSE())</f>
        <v>0</v>
      </c>
      <c r="S290" s="6" t="b">
        <f t="shared" si="599"/>
        <v>0</v>
      </c>
      <c r="T290" s="6" t="b">
        <f t="shared" si="599"/>
        <v>0</v>
      </c>
      <c r="U290" s="5"/>
      <c r="V290" s="5"/>
      <c r="W290" s="5"/>
      <c r="X290" s="37" t="str">
        <f>Map!G938</f>
        <v>Star</v>
      </c>
      <c r="Y290" s="5"/>
      <c r="Z290" s="7" t="str">
        <f>Map!O938</f>
        <v/>
      </c>
      <c r="AA290" s="6" t="str">
        <f t="shared" si="12"/>
        <v/>
      </c>
      <c r="AB290" s="5"/>
      <c r="AC290" s="6" t="str">
        <f t="shared" si="13"/>
        <v/>
      </c>
      <c r="AD290" s="5"/>
    </row>
    <row r="291">
      <c r="A291" s="5" t="str">
        <f>Map!I939</f>
        <v>1.24 E</v>
      </c>
      <c r="B291" s="6">
        <f t="shared" si="5"/>
        <v>1.24</v>
      </c>
      <c r="C291" s="5" t="str">
        <f>IFERROR(__xludf.DUMMYFUNCTION("""COMPUTED_VALUE"""),"E")</f>
        <v>E</v>
      </c>
      <c r="D291" s="34" t="b">
        <f t="shared" si="6"/>
        <v>0</v>
      </c>
      <c r="E291" s="6" t="b">
        <f t="shared" si="7"/>
        <v>0</v>
      </c>
      <c r="F291" s="34">
        <f t="shared" si="8"/>
        <v>1.24</v>
      </c>
      <c r="G291" s="8">
        <f t="shared" si="9"/>
        <v>7.40528E+24</v>
      </c>
      <c r="H291" s="8" t="str">
        <f t="shared" ref="H291:J291" si="600">if(D291,$G291,"")</f>
        <v/>
      </c>
      <c r="I291" s="8" t="str">
        <f t="shared" si="600"/>
        <v/>
      </c>
      <c r="J291" s="8">
        <f t="shared" si="600"/>
        <v>7.40528E+24</v>
      </c>
      <c r="K291" s="5"/>
      <c r="L291" s="5"/>
      <c r="M291" s="5"/>
      <c r="N291" s="36">
        <f>Map!K939</f>
        <v>923</v>
      </c>
      <c r="O291" s="36">
        <f>Map!L939</f>
        <v>906</v>
      </c>
      <c r="P291" s="36">
        <f>Map!M939</f>
        <v>914</v>
      </c>
      <c r="Q291" s="5" t="str">
        <f>Join("-",Map!B939,Map!C939,Map!D939,Map!E939,Map!F939)</f>
        <v>East Rim-3-1-3-a</v>
      </c>
      <c r="R291" s="6">
        <f t="shared" ref="R291:T291" si="601">IFERROR(VALUE(LEFT(N291,SEARCH(" ",N291,1)-1)),FALSE())</f>
        <v>923</v>
      </c>
      <c r="S291" s="6">
        <f t="shared" si="601"/>
        <v>906</v>
      </c>
      <c r="T291" s="6">
        <f t="shared" si="601"/>
        <v>914</v>
      </c>
      <c r="U291" s="5"/>
      <c r="V291" s="5"/>
      <c r="W291" s="5"/>
      <c r="X291" s="37" t="str">
        <f>Map!G939</f>
        <v>Terrestrial</v>
      </c>
      <c r="Y291" s="5"/>
      <c r="Z291" s="7" t="str">
        <f>Map!O939</f>
        <v>7 H</v>
      </c>
      <c r="AA291" s="6">
        <f t="shared" si="12"/>
        <v>7</v>
      </c>
      <c r="AB291" s="5" t="str">
        <f>IFERROR(__xludf.DUMMYFUNCTION("""COMPUTED_VALUE"""),"H")</f>
        <v>H</v>
      </c>
      <c r="AC291" s="6">
        <f t="shared" si="13"/>
        <v>7</v>
      </c>
      <c r="AD291" s="5"/>
    </row>
    <row r="292">
      <c r="A292" s="5" t="str">
        <f>Map!I940</f>
        <v>0.21 S</v>
      </c>
      <c r="B292" s="6">
        <f t="shared" si="5"/>
        <v>0.21</v>
      </c>
      <c r="C292" s="5" t="str">
        <f>IFERROR(__xludf.DUMMYFUNCTION("""COMPUTED_VALUE"""),"S")</f>
        <v>S</v>
      </c>
      <c r="D292" s="34">
        <f t="shared" si="6"/>
        <v>0.21</v>
      </c>
      <c r="E292" s="6" t="b">
        <f t="shared" si="7"/>
        <v>0</v>
      </c>
      <c r="F292" s="34" t="b">
        <f t="shared" si="8"/>
        <v>0</v>
      </c>
      <c r="G292" s="8">
        <f t="shared" si="9"/>
        <v>4.1769E+29</v>
      </c>
      <c r="H292" s="8">
        <f t="shared" ref="H292:J292" si="602">if(D292,$G292,"")</f>
        <v>4.1769E+29</v>
      </c>
      <c r="I292" s="8" t="str">
        <f t="shared" si="602"/>
        <v/>
      </c>
      <c r="J292" s="8" t="str">
        <f t="shared" si="602"/>
        <v/>
      </c>
      <c r="K292" s="5"/>
      <c r="L292" s="5"/>
      <c r="M292" s="5"/>
      <c r="N292" s="36" t="str">
        <f>Map!K940</f>
        <v/>
      </c>
      <c r="O292" s="36" t="str">
        <f>Map!L940</f>
        <v/>
      </c>
      <c r="P292" s="36" t="str">
        <f>Map!M940</f>
        <v/>
      </c>
      <c r="Q292" s="5" t="str">
        <f>Join("-",Map!B940,Map!C940,Map!D940,Map!E940,Map!F940)</f>
        <v>East Rim-3-1-3-S</v>
      </c>
      <c r="R292" s="6" t="b">
        <f t="shared" ref="R292:T292" si="603">IFERROR(VALUE(LEFT(N292,SEARCH(" ",N292,1)-1)),FALSE())</f>
        <v>0</v>
      </c>
      <c r="S292" s="6" t="b">
        <f t="shared" si="603"/>
        <v>0</v>
      </c>
      <c r="T292" s="6" t="b">
        <f t="shared" si="603"/>
        <v>0</v>
      </c>
      <c r="U292" s="5"/>
      <c r="V292" s="5"/>
      <c r="W292" s="5"/>
      <c r="X292" s="37" t="str">
        <f>Map!G940</f>
        <v>Star</v>
      </c>
      <c r="Y292" s="5"/>
      <c r="Z292" s="7" t="str">
        <f>Map!O940</f>
        <v/>
      </c>
      <c r="AA292" s="6" t="str">
        <f t="shared" si="12"/>
        <v/>
      </c>
      <c r="AB292" s="5"/>
      <c r="AC292" s="6" t="str">
        <f t="shared" si="13"/>
        <v/>
      </c>
      <c r="AD292" s="5"/>
    </row>
    <row r="293">
      <c r="A293" s="5" t="str">
        <f>Map!I941</f>
        <v>0.71 E</v>
      </c>
      <c r="B293" s="6">
        <f t="shared" si="5"/>
        <v>0.71</v>
      </c>
      <c r="C293" s="5" t="str">
        <f>IFERROR(__xludf.DUMMYFUNCTION("""COMPUTED_VALUE"""),"E")</f>
        <v>E</v>
      </c>
      <c r="D293" s="34" t="b">
        <f t="shared" si="6"/>
        <v>0</v>
      </c>
      <c r="E293" s="6" t="b">
        <f t="shared" si="7"/>
        <v>0</v>
      </c>
      <c r="F293" s="34">
        <f t="shared" si="8"/>
        <v>0.71</v>
      </c>
      <c r="G293" s="8">
        <f t="shared" si="9"/>
        <v>4.24012E+24</v>
      </c>
      <c r="H293" s="8" t="str">
        <f t="shared" ref="H293:J293" si="604">if(D293,$G293,"")</f>
        <v/>
      </c>
      <c r="I293" s="8" t="str">
        <f t="shared" si="604"/>
        <v/>
      </c>
      <c r="J293" s="8">
        <f t="shared" si="604"/>
        <v>4.24012E+24</v>
      </c>
      <c r="K293" s="5"/>
      <c r="L293" s="5"/>
      <c r="M293" s="5"/>
      <c r="N293" s="36">
        <f>Map!K941</f>
        <v>676</v>
      </c>
      <c r="O293" s="36">
        <f>Map!L941</f>
        <v>561</v>
      </c>
      <c r="P293" s="36">
        <f>Map!M941</f>
        <v>619</v>
      </c>
      <c r="Q293" s="5" t="str">
        <f>Join("-",Map!B941,Map!C941,Map!D941,Map!E941,Map!F941)</f>
        <v>East Rim-3-1-4-a</v>
      </c>
      <c r="R293" s="6">
        <f t="shared" ref="R293:T293" si="605">IFERROR(VALUE(LEFT(N293,SEARCH(" ",N293,1)-1)),FALSE())</f>
        <v>676</v>
      </c>
      <c r="S293" s="6">
        <f t="shared" si="605"/>
        <v>561</v>
      </c>
      <c r="T293" s="6">
        <f t="shared" si="605"/>
        <v>619</v>
      </c>
      <c r="U293" s="5"/>
      <c r="V293" s="5"/>
      <c r="W293" s="5"/>
      <c r="X293" s="37" t="str">
        <f>Map!G941</f>
        <v>Terrestrial</v>
      </c>
      <c r="Y293" s="5"/>
      <c r="Z293" s="7" t="str">
        <f>Map!O941</f>
        <v>11 H</v>
      </c>
      <c r="AA293" s="6">
        <f t="shared" si="12"/>
        <v>11</v>
      </c>
      <c r="AB293" s="5" t="str">
        <f>IFERROR(__xludf.DUMMYFUNCTION("""COMPUTED_VALUE"""),"H")</f>
        <v>H</v>
      </c>
      <c r="AC293" s="6">
        <f t="shared" si="13"/>
        <v>11</v>
      </c>
      <c r="AD293" s="5"/>
    </row>
    <row r="294">
      <c r="A294" s="5" t="str">
        <f>Map!I942</f>
        <v>0.47 E</v>
      </c>
      <c r="B294" s="6">
        <f t="shared" si="5"/>
        <v>0.47</v>
      </c>
      <c r="C294" s="5" t="str">
        <f>IFERROR(__xludf.DUMMYFUNCTION("""COMPUTED_VALUE"""),"E")</f>
        <v>E</v>
      </c>
      <c r="D294" s="34" t="b">
        <f t="shared" si="6"/>
        <v>0</v>
      </c>
      <c r="E294" s="6" t="b">
        <f t="shared" si="7"/>
        <v>0</v>
      </c>
      <c r="F294" s="34">
        <f t="shared" si="8"/>
        <v>0.47</v>
      </c>
      <c r="G294" s="8">
        <f t="shared" si="9"/>
        <v>2.80684E+24</v>
      </c>
      <c r="H294" s="8" t="str">
        <f t="shared" ref="H294:J294" si="606">if(D294,$G294,"")</f>
        <v/>
      </c>
      <c r="I294" s="8" t="str">
        <f t="shared" si="606"/>
        <v/>
      </c>
      <c r="J294" s="8">
        <f t="shared" si="606"/>
        <v>2.80684E+24</v>
      </c>
      <c r="K294" s="5"/>
      <c r="L294" s="5"/>
      <c r="M294" s="5"/>
      <c r="N294" s="36">
        <f>Map!K942</f>
        <v>455</v>
      </c>
      <c r="O294" s="36">
        <f>Map!L942</f>
        <v>441</v>
      </c>
      <c r="P294" s="36">
        <f>Map!M942</f>
        <v>450</v>
      </c>
      <c r="Q294" s="5" t="str">
        <f>Join("-",Map!B942,Map!C942,Map!D942,Map!E942,Map!F942)</f>
        <v>East Rim-3-1-4-b</v>
      </c>
      <c r="R294" s="6">
        <f t="shared" ref="R294:T294" si="607">IFERROR(VALUE(LEFT(N294,SEARCH(" ",N294,1)-1)),FALSE())</f>
        <v>455</v>
      </c>
      <c r="S294" s="6">
        <f t="shared" si="607"/>
        <v>441</v>
      </c>
      <c r="T294" s="6">
        <f t="shared" si="607"/>
        <v>450</v>
      </c>
      <c r="U294" s="5"/>
      <c r="V294" s="5"/>
      <c r="W294" s="5"/>
      <c r="X294" s="37" t="str">
        <f>Map!G942</f>
        <v>Terrestrial</v>
      </c>
      <c r="Y294" s="5"/>
      <c r="Z294" s="7" t="str">
        <f>Map!O942</f>
        <v>10 H</v>
      </c>
      <c r="AA294" s="6">
        <f t="shared" si="12"/>
        <v>10</v>
      </c>
      <c r="AB294" s="5" t="str">
        <f>IFERROR(__xludf.DUMMYFUNCTION("""COMPUTED_VALUE"""),"H")</f>
        <v>H</v>
      </c>
      <c r="AC294" s="6">
        <f t="shared" si="13"/>
        <v>10</v>
      </c>
      <c r="AD294" s="5"/>
    </row>
    <row r="295">
      <c r="A295" s="5" t="str">
        <f>Map!I943</f>
        <v>0.5 E</v>
      </c>
      <c r="B295" s="6">
        <f t="shared" si="5"/>
        <v>0.5</v>
      </c>
      <c r="C295" s="5" t="str">
        <f>IFERROR(__xludf.DUMMYFUNCTION("""COMPUTED_VALUE"""),"E")</f>
        <v>E</v>
      </c>
      <c r="D295" s="34" t="b">
        <f t="shared" si="6"/>
        <v>0</v>
      </c>
      <c r="E295" s="6" t="b">
        <f t="shared" si="7"/>
        <v>0</v>
      </c>
      <c r="F295" s="34">
        <f t="shared" si="8"/>
        <v>0.5</v>
      </c>
      <c r="G295" s="8">
        <f t="shared" si="9"/>
        <v>2.986E+24</v>
      </c>
      <c r="H295" s="8" t="str">
        <f t="shared" ref="H295:J295" si="608">if(D295,$G295,"")</f>
        <v/>
      </c>
      <c r="I295" s="8" t="str">
        <f t="shared" si="608"/>
        <v/>
      </c>
      <c r="J295" s="8">
        <f t="shared" si="608"/>
        <v>2.986E+24</v>
      </c>
      <c r="K295" s="5"/>
      <c r="L295" s="5"/>
      <c r="M295" s="5"/>
      <c r="N295" s="36">
        <f>Map!K943</f>
        <v>216</v>
      </c>
      <c r="O295" s="36">
        <f>Map!L943</f>
        <v>-207</v>
      </c>
      <c r="P295" s="36">
        <f>Map!M943</f>
        <v>4</v>
      </c>
      <c r="Q295" s="5" t="str">
        <f>Join("-",Map!B943,Map!C943,Map!D943,Map!E943,Map!F943)</f>
        <v>East Rim-3-1-4-c</v>
      </c>
      <c r="R295" s="6">
        <f t="shared" ref="R295:T295" si="609">IFERROR(VALUE(LEFT(N295,SEARCH(" ",N295,1)-1)),FALSE())</f>
        <v>216</v>
      </c>
      <c r="S295" s="6">
        <f t="shared" si="609"/>
        <v>-207</v>
      </c>
      <c r="T295" s="6">
        <f t="shared" si="609"/>
        <v>4</v>
      </c>
      <c r="U295" s="5"/>
      <c r="V295" s="5"/>
      <c r="W295" s="5"/>
      <c r="X295" s="37" t="str">
        <f>Map!G943</f>
        <v>Terrestrial</v>
      </c>
      <c r="Y295" s="5"/>
      <c r="Z295" s="7" t="str">
        <f>Map!O943</f>
        <v>11 H</v>
      </c>
      <c r="AA295" s="6">
        <f t="shared" si="12"/>
        <v>11</v>
      </c>
      <c r="AB295" s="5" t="str">
        <f>IFERROR(__xludf.DUMMYFUNCTION("""COMPUTED_VALUE"""),"H")</f>
        <v>H</v>
      </c>
      <c r="AC295" s="6">
        <f t="shared" si="13"/>
        <v>11</v>
      </c>
      <c r="AD295" s="5"/>
    </row>
    <row r="296">
      <c r="A296" s="5" t="str">
        <f>Map!I944</f>
        <v>0.94 S</v>
      </c>
      <c r="B296" s="6">
        <f t="shared" si="5"/>
        <v>0.94</v>
      </c>
      <c r="C296" s="5" t="str">
        <f>IFERROR(__xludf.DUMMYFUNCTION("""COMPUTED_VALUE"""),"S")</f>
        <v>S</v>
      </c>
      <c r="D296" s="34">
        <f t="shared" si="6"/>
        <v>0.94</v>
      </c>
      <c r="E296" s="6" t="b">
        <f t="shared" si="7"/>
        <v>0</v>
      </c>
      <c r="F296" s="34" t="b">
        <f t="shared" si="8"/>
        <v>0</v>
      </c>
      <c r="G296" s="8">
        <f t="shared" si="9"/>
        <v>1.86966E+30</v>
      </c>
      <c r="H296" s="8">
        <f t="shared" ref="H296:J296" si="610">if(D296,$G296,"")</f>
        <v>1.86966E+30</v>
      </c>
      <c r="I296" s="8" t="str">
        <f t="shared" si="610"/>
        <v/>
      </c>
      <c r="J296" s="8" t="str">
        <f t="shared" si="610"/>
        <v/>
      </c>
      <c r="K296" s="5"/>
      <c r="L296" s="5"/>
      <c r="M296" s="5"/>
      <c r="N296" s="36" t="str">
        <f>Map!K944</f>
        <v/>
      </c>
      <c r="O296" s="36" t="str">
        <f>Map!L944</f>
        <v/>
      </c>
      <c r="P296" s="36" t="str">
        <f>Map!M944</f>
        <v/>
      </c>
      <c r="Q296" s="5" t="str">
        <f>Join("-",Map!B944,Map!C944,Map!D944,Map!E944,Map!F944)</f>
        <v>East Rim-3-1-4-S</v>
      </c>
      <c r="R296" s="6" t="b">
        <f t="shared" ref="R296:T296" si="611">IFERROR(VALUE(LEFT(N296,SEARCH(" ",N296,1)-1)),FALSE())</f>
        <v>0</v>
      </c>
      <c r="S296" s="6" t="b">
        <f t="shared" si="611"/>
        <v>0</v>
      </c>
      <c r="T296" s="6" t="b">
        <f t="shared" si="611"/>
        <v>0</v>
      </c>
      <c r="U296" s="5"/>
      <c r="V296" s="5"/>
      <c r="W296" s="5"/>
      <c r="X296" s="37" t="str">
        <f>Map!G944</f>
        <v>Star</v>
      </c>
      <c r="Y296" s="5"/>
      <c r="Z296" s="7" t="str">
        <f>Map!O944</f>
        <v/>
      </c>
      <c r="AA296" s="6" t="str">
        <f t="shared" si="12"/>
        <v/>
      </c>
      <c r="AB296" s="5"/>
      <c r="AC296" s="6" t="str">
        <f t="shared" si="13"/>
        <v/>
      </c>
      <c r="AD296" s="5"/>
    </row>
    <row r="297">
      <c r="A297" s="5" t="str">
        <f>Map!I945</f>
        <v>1.12 E</v>
      </c>
      <c r="B297" s="6">
        <f t="shared" si="5"/>
        <v>1.12</v>
      </c>
      <c r="C297" s="5" t="str">
        <f>IFERROR(__xludf.DUMMYFUNCTION("""COMPUTED_VALUE"""),"E")</f>
        <v>E</v>
      </c>
      <c r="D297" s="34" t="b">
        <f t="shared" si="6"/>
        <v>0</v>
      </c>
      <c r="E297" s="6" t="b">
        <f t="shared" si="7"/>
        <v>0</v>
      </c>
      <c r="F297" s="34">
        <f t="shared" si="8"/>
        <v>1.12</v>
      </c>
      <c r="G297" s="8">
        <f t="shared" si="9"/>
        <v>6.68864E+24</v>
      </c>
      <c r="H297" s="8" t="str">
        <f t="shared" ref="H297:J297" si="612">if(D297,$G297,"")</f>
        <v/>
      </c>
      <c r="I297" s="8" t="str">
        <f t="shared" si="612"/>
        <v/>
      </c>
      <c r="J297" s="8">
        <f t="shared" si="612"/>
        <v>6.68864E+24</v>
      </c>
      <c r="K297" s="5"/>
      <c r="L297" s="5"/>
      <c r="M297" s="5"/>
      <c r="N297" s="36">
        <f>Map!K945</f>
        <v>12</v>
      </c>
      <c r="O297" s="36">
        <f>Map!L945</f>
        <v>10</v>
      </c>
      <c r="P297" s="36">
        <f>Map!M945</f>
        <v>9</v>
      </c>
      <c r="Q297" s="5" t="str">
        <f>Join("-",Map!B945,Map!C945,Map!D945,Map!E945,Map!F945)</f>
        <v>East Rim-3-1-5-a</v>
      </c>
      <c r="R297" s="6">
        <f t="shared" ref="R297:T297" si="613">IFERROR(VALUE(LEFT(N297,SEARCH(" ",N297,1)-1)),FALSE())</f>
        <v>12</v>
      </c>
      <c r="S297" s="6">
        <f t="shared" si="613"/>
        <v>10</v>
      </c>
      <c r="T297" s="6">
        <f t="shared" si="613"/>
        <v>9</v>
      </c>
      <c r="U297" s="5"/>
      <c r="V297" s="5"/>
      <c r="W297" s="5"/>
      <c r="X297" s="37" t="str">
        <f>Map!G945</f>
        <v>Habitable</v>
      </c>
      <c r="Y297" s="5"/>
      <c r="Z297" s="7" t="str">
        <f>Map!O945</f>
        <v>21 H</v>
      </c>
      <c r="AA297" s="6">
        <f t="shared" si="12"/>
        <v>21</v>
      </c>
      <c r="AB297" s="5" t="str">
        <f>IFERROR(__xludf.DUMMYFUNCTION("""COMPUTED_VALUE"""),"H")</f>
        <v>H</v>
      </c>
      <c r="AC297" s="6">
        <f t="shared" si="13"/>
        <v>21</v>
      </c>
      <c r="AD297" s="5"/>
    </row>
    <row r="298">
      <c r="A298" s="5" t="str">
        <f>Map!I946</f>
        <v>1.42 S</v>
      </c>
      <c r="B298" s="6">
        <f t="shared" si="5"/>
        <v>1.42</v>
      </c>
      <c r="C298" s="5" t="str">
        <f>IFERROR(__xludf.DUMMYFUNCTION("""COMPUTED_VALUE"""),"S")</f>
        <v>S</v>
      </c>
      <c r="D298" s="34">
        <f t="shared" si="6"/>
        <v>1.42</v>
      </c>
      <c r="E298" s="6" t="b">
        <f t="shared" si="7"/>
        <v>0</v>
      </c>
      <c r="F298" s="34" t="b">
        <f t="shared" si="8"/>
        <v>0</v>
      </c>
      <c r="G298" s="8">
        <f t="shared" si="9"/>
        <v>2.82438E+30</v>
      </c>
      <c r="H298" s="8">
        <f t="shared" ref="H298:J298" si="614">if(D298,$G298,"")</f>
        <v>2.82438E+30</v>
      </c>
      <c r="I298" s="8" t="str">
        <f t="shared" si="614"/>
        <v/>
      </c>
      <c r="J298" s="8" t="str">
        <f t="shared" si="614"/>
        <v/>
      </c>
      <c r="K298" s="5"/>
      <c r="L298" s="5"/>
      <c r="M298" s="5"/>
      <c r="N298" s="36" t="str">
        <f>Map!K946</f>
        <v/>
      </c>
      <c r="O298" s="36" t="str">
        <f>Map!L946</f>
        <v/>
      </c>
      <c r="P298" s="36" t="str">
        <f>Map!M946</f>
        <v/>
      </c>
      <c r="Q298" s="5" t="str">
        <f>Join("-",Map!B946,Map!C946,Map!D946,Map!E946,Map!F946)</f>
        <v>East Rim-3-1-5-S</v>
      </c>
      <c r="R298" s="6" t="b">
        <f t="shared" ref="R298:T298" si="615">IFERROR(VALUE(LEFT(N298,SEARCH(" ",N298,1)-1)),FALSE())</f>
        <v>0</v>
      </c>
      <c r="S298" s="6" t="b">
        <f t="shared" si="615"/>
        <v>0</v>
      </c>
      <c r="T298" s="6" t="b">
        <f t="shared" si="615"/>
        <v>0</v>
      </c>
      <c r="U298" s="5"/>
      <c r="V298" s="5"/>
      <c r="W298" s="5"/>
      <c r="X298" s="37" t="str">
        <f>Map!G946</f>
        <v>Star</v>
      </c>
      <c r="Y298" s="5"/>
      <c r="Z298" s="7" t="str">
        <f>Map!O946</f>
        <v/>
      </c>
      <c r="AA298" s="6" t="str">
        <f t="shared" si="12"/>
        <v/>
      </c>
      <c r="AB298" s="5"/>
      <c r="AC298" s="6" t="str">
        <f t="shared" si="13"/>
        <v/>
      </c>
      <c r="AD298" s="5"/>
    </row>
    <row r="299">
      <c r="A299" s="5" t="str">
        <f>Map!I947</f>
        <v>0.75 E</v>
      </c>
      <c r="B299" s="6">
        <f t="shared" si="5"/>
        <v>0.75</v>
      </c>
      <c r="C299" s="5" t="str">
        <f>IFERROR(__xludf.DUMMYFUNCTION("""COMPUTED_VALUE"""),"E")</f>
        <v>E</v>
      </c>
      <c r="D299" s="34" t="b">
        <f t="shared" si="6"/>
        <v>0</v>
      </c>
      <c r="E299" s="6" t="b">
        <f t="shared" si="7"/>
        <v>0</v>
      </c>
      <c r="F299" s="34">
        <f t="shared" si="8"/>
        <v>0.75</v>
      </c>
      <c r="G299" s="8">
        <f t="shared" si="9"/>
        <v>4.479E+24</v>
      </c>
      <c r="H299" s="8" t="str">
        <f t="shared" ref="H299:J299" si="616">if(D299,$G299,"")</f>
        <v/>
      </c>
      <c r="I299" s="8" t="str">
        <f t="shared" si="616"/>
        <v/>
      </c>
      <c r="J299" s="8">
        <f t="shared" si="616"/>
        <v>4.479E+24</v>
      </c>
      <c r="K299" s="5"/>
      <c r="L299" s="5"/>
      <c r="M299" s="5"/>
      <c r="N299" s="36">
        <f>Map!K947</f>
        <v>-1</v>
      </c>
      <c r="O299" s="36">
        <f>Map!L947</f>
        <v>-22</v>
      </c>
      <c r="P299" s="36">
        <f>Map!M947</f>
        <v>-13</v>
      </c>
      <c r="Q299" s="5" t="str">
        <f>Join("-",Map!B947,Map!C947,Map!D947,Map!E947,Map!F947)</f>
        <v>East Rim-3-1-6-a</v>
      </c>
      <c r="R299" s="6">
        <f t="shared" ref="R299:T299" si="617">IFERROR(VALUE(LEFT(N299,SEARCH(" ",N299,1)-1)),FALSE())</f>
        <v>-1</v>
      </c>
      <c r="S299" s="6">
        <f t="shared" si="617"/>
        <v>-22</v>
      </c>
      <c r="T299" s="6">
        <f t="shared" si="617"/>
        <v>-13</v>
      </c>
      <c r="U299" s="5"/>
      <c r="V299" s="5"/>
      <c r="W299" s="5"/>
      <c r="X299" s="37" t="str">
        <f>Map!G947</f>
        <v>Habitable</v>
      </c>
      <c r="Y299" s="5"/>
      <c r="Z299" s="7" t="str">
        <f>Map!O947</f>
        <v>48 H</v>
      </c>
      <c r="AA299" s="6">
        <f t="shared" si="12"/>
        <v>48</v>
      </c>
      <c r="AB299" s="5" t="str">
        <f>IFERROR(__xludf.DUMMYFUNCTION("""COMPUTED_VALUE"""),"H")</f>
        <v>H</v>
      </c>
      <c r="AC299" s="6">
        <f t="shared" si="13"/>
        <v>48</v>
      </c>
      <c r="AD299" s="5"/>
    </row>
    <row r="300">
      <c r="A300" s="5" t="str">
        <f>Map!I948</f>
        <v>0.22 S</v>
      </c>
      <c r="B300" s="6">
        <f t="shared" si="5"/>
        <v>0.22</v>
      </c>
      <c r="C300" s="5" t="str">
        <f>IFERROR(__xludf.DUMMYFUNCTION("""COMPUTED_VALUE"""),"S")</f>
        <v>S</v>
      </c>
      <c r="D300" s="34">
        <f t="shared" si="6"/>
        <v>0.22</v>
      </c>
      <c r="E300" s="6" t="b">
        <f t="shared" si="7"/>
        <v>0</v>
      </c>
      <c r="F300" s="34" t="b">
        <f t="shared" si="8"/>
        <v>0</v>
      </c>
      <c r="G300" s="8">
        <f t="shared" si="9"/>
        <v>4.3758E+29</v>
      </c>
      <c r="H300" s="8">
        <f t="shared" ref="H300:J300" si="618">if(D300,$G300,"")</f>
        <v>4.3758E+29</v>
      </c>
      <c r="I300" s="8" t="str">
        <f t="shared" si="618"/>
        <v/>
      </c>
      <c r="J300" s="8" t="str">
        <f t="shared" si="618"/>
        <v/>
      </c>
      <c r="K300" s="5"/>
      <c r="L300" s="5"/>
      <c r="M300" s="5"/>
      <c r="N300" s="36" t="str">
        <f>Map!K948</f>
        <v/>
      </c>
      <c r="O300" s="36" t="str">
        <f>Map!L948</f>
        <v/>
      </c>
      <c r="P300" s="36" t="str">
        <f>Map!M948</f>
        <v/>
      </c>
      <c r="Q300" s="5" t="str">
        <f>Join("-",Map!B948,Map!C948,Map!D948,Map!E948,Map!F948)</f>
        <v>East Rim-3-1-6-S</v>
      </c>
      <c r="R300" s="6" t="b">
        <f t="shared" ref="R300:T300" si="619">IFERROR(VALUE(LEFT(N300,SEARCH(" ",N300,1)-1)),FALSE())</f>
        <v>0</v>
      </c>
      <c r="S300" s="6" t="b">
        <f t="shared" si="619"/>
        <v>0</v>
      </c>
      <c r="T300" s="6" t="b">
        <f t="shared" si="619"/>
        <v>0</v>
      </c>
      <c r="U300" s="5"/>
      <c r="V300" s="5"/>
      <c r="W300" s="5"/>
      <c r="X300" s="37" t="str">
        <f>Map!G948</f>
        <v>Star</v>
      </c>
      <c r="Y300" s="5"/>
      <c r="Z300" s="7" t="str">
        <f>Map!O948</f>
        <v/>
      </c>
      <c r="AA300" s="6" t="str">
        <f t="shared" si="12"/>
        <v/>
      </c>
      <c r="AB300" s="5"/>
      <c r="AC300" s="6" t="str">
        <f t="shared" si="13"/>
        <v/>
      </c>
      <c r="AD300" s="5"/>
    </row>
    <row r="301">
      <c r="A301" s="5" t="str">
        <f>Map!I949</f>
        <v>0.61 E</v>
      </c>
      <c r="B301" s="6">
        <f t="shared" si="5"/>
        <v>0.61</v>
      </c>
      <c r="C301" s="5" t="str">
        <f>IFERROR(__xludf.DUMMYFUNCTION("""COMPUTED_VALUE"""),"E")</f>
        <v>E</v>
      </c>
      <c r="D301" s="34" t="b">
        <f t="shared" si="6"/>
        <v>0</v>
      </c>
      <c r="E301" s="6" t="b">
        <f t="shared" si="7"/>
        <v>0</v>
      </c>
      <c r="F301" s="34">
        <f t="shared" si="8"/>
        <v>0.61</v>
      </c>
      <c r="G301" s="8">
        <f t="shared" si="9"/>
        <v>3.64292E+24</v>
      </c>
      <c r="H301" s="8" t="str">
        <f t="shared" ref="H301:J301" si="620">if(D301,$G301,"")</f>
        <v/>
      </c>
      <c r="I301" s="8" t="str">
        <f t="shared" si="620"/>
        <v/>
      </c>
      <c r="J301" s="8">
        <f t="shared" si="620"/>
        <v>3.64292E+24</v>
      </c>
      <c r="K301" s="5"/>
      <c r="L301" s="5"/>
      <c r="M301" s="5"/>
      <c r="N301" s="36">
        <f>Map!K949</f>
        <v>915</v>
      </c>
      <c r="O301" s="36">
        <f>Map!L949</f>
        <v>1</v>
      </c>
      <c r="P301" s="36">
        <f>Map!M949</f>
        <v>456</v>
      </c>
      <c r="Q301" s="5" t="str">
        <f>Join("-",Map!B949,Map!C949,Map!D949,Map!E949,Map!F949)</f>
        <v>East Rim-3-1-7-a</v>
      </c>
      <c r="R301" s="6">
        <f t="shared" ref="R301:T301" si="621">IFERROR(VALUE(LEFT(N301,SEARCH(" ",N301,1)-1)),FALSE())</f>
        <v>915</v>
      </c>
      <c r="S301" s="6">
        <f t="shared" si="621"/>
        <v>1</v>
      </c>
      <c r="T301" s="6">
        <f t="shared" si="621"/>
        <v>456</v>
      </c>
      <c r="U301" s="5"/>
      <c r="V301" s="5"/>
      <c r="W301" s="5"/>
      <c r="X301" s="37" t="str">
        <f>Map!G949</f>
        <v>Terrestrial</v>
      </c>
      <c r="Y301" s="5"/>
      <c r="Z301" s="7" t="str">
        <f>Map!O949</f>
        <v>17 H</v>
      </c>
      <c r="AA301" s="6">
        <f t="shared" si="12"/>
        <v>17</v>
      </c>
      <c r="AB301" s="5" t="str">
        <f>IFERROR(__xludf.DUMMYFUNCTION("""COMPUTED_VALUE"""),"H")</f>
        <v>H</v>
      </c>
      <c r="AC301" s="6">
        <f t="shared" si="13"/>
        <v>17</v>
      </c>
      <c r="AD301" s="5"/>
    </row>
    <row r="302">
      <c r="A302" s="5" t="str">
        <f>Map!I950</f>
        <v>14 E</v>
      </c>
      <c r="B302" s="6">
        <f t="shared" si="5"/>
        <v>14</v>
      </c>
      <c r="C302" s="5" t="str">
        <f>IFERROR(__xludf.DUMMYFUNCTION("""COMPUTED_VALUE"""),"E")</f>
        <v>E</v>
      </c>
      <c r="D302" s="34" t="b">
        <f t="shared" si="6"/>
        <v>0</v>
      </c>
      <c r="E302" s="6" t="b">
        <f t="shared" si="7"/>
        <v>0</v>
      </c>
      <c r="F302" s="34">
        <f t="shared" si="8"/>
        <v>14</v>
      </c>
      <c r="G302" s="8">
        <f t="shared" si="9"/>
        <v>8.3608E+25</v>
      </c>
      <c r="H302" s="8" t="str">
        <f t="shared" ref="H302:J302" si="622">if(D302,$G302,"")</f>
        <v/>
      </c>
      <c r="I302" s="8" t="str">
        <f t="shared" si="622"/>
        <v/>
      </c>
      <c r="J302" s="8">
        <f t="shared" si="622"/>
        <v>8.3608E+25</v>
      </c>
      <c r="K302" s="5"/>
      <c r="L302" s="5"/>
      <c r="M302" s="5"/>
      <c r="N302" s="36">
        <f>Map!K950</f>
        <v>185</v>
      </c>
      <c r="O302" s="36">
        <f>Map!L950</f>
        <v>182</v>
      </c>
      <c r="P302" s="36">
        <f>Map!M950</f>
        <v>183</v>
      </c>
      <c r="Q302" s="5" t="str">
        <f>Join("-",Map!B950,Map!C950,Map!D950,Map!E950,Map!F950)</f>
        <v>East Rim-3-1-7-b</v>
      </c>
      <c r="R302" s="6">
        <f t="shared" ref="R302:T302" si="623">IFERROR(VALUE(LEFT(N302,SEARCH(" ",N302,1)-1)),FALSE())</f>
        <v>185</v>
      </c>
      <c r="S302" s="6">
        <f t="shared" si="623"/>
        <v>182</v>
      </c>
      <c r="T302" s="6">
        <f t="shared" si="623"/>
        <v>183</v>
      </c>
      <c r="U302" s="5"/>
      <c r="V302" s="5"/>
      <c r="W302" s="5"/>
      <c r="X302" s="37" t="str">
        <f>Map!G950</f>
        <v>Terrestrial</v>
      </c>
      <c r="Y302" s="5"/>
      <c r="Z302" s="7" t="str">
        <f>Map!O950</f>
        <v>13 H</v>
      </c>
      <c r="AA302" s="6">
        <f t="shared" si="12"/>
        <v>13</v>
      </c>
      <c r="AB302" s="5" t="str">
        <f>IFERROR(__xludf.DUMMYFUNCTION("""COMPUTED_VALUE"""),"H")</f>
        <v>H</v>
      </c>
      <c r="AC302" s="6">
        <f t="shared" si="13"/>
        <v>13</v>
      </c>
      <c r="AD302" s="5"/>
    </row>
    <row r="303">
      <c r="A303" s="5" t="str">
        <f>Map!I951</f>
        <v>0.33 E</v>
      </c>
      <c r="B303" s="6">
        <f t="shared" si="5"/>
        <v>0.33</v>
      </c>
      <c r="C303" s="5" t="str">
        <f>IFERROR(__xludf.DUMMYFUNCTION("""COMPUTED_VALUE"""),"E")</f>
        <v>E</v>
      </c>
      <c r="D303" s="34" t="b">
        <f t="shared" si="6"/>
        <v>0</v>
      </c>
      <c r="E303" s="6" t="b">
        <f t="shared" si="7"/>
        <v>0</v>
      </c>
      <c r="F303" s="34">
        <f t="shared" si="8"/>
        <v>0.33</v>
      </c>
      <c r="G303" s="8">
        <f t="shared" si="9"/>
        <v>1.97076E+24</v>
      </c>
      <c r="H303" s="8" t="str">
        <f t="shared" ref="H303:J303" si="624">if(D303,$G303,"")</f>
        <v/>
      </c>
      <c r="I303" s="8" t="str">
        <f t="shared" si="624"/>
        <v/>
      </c>
      <c r="J303" s="8">
        <f t="shared" si="624"/>
        <v>1.97076E+24</v>
      </c>
      <c r="K303" s="5"/>
      <c r="L303" s="5"/>
      <c r="M303" s="5"/>
      <c r="N303" s="36">
        <f>Map!K951</f>
        <v>-113</v>
      </c>
      <c r="O303" s="36">
        <f>Map!L951</f>
        <v>-139</v>
      </c>
      <c r="P303" s="36">
        <f>Map!M951</f>
        <v>-126</v>
      </c>
      <c r="Q303" s="5" t="str">
        <f>Join("-",Map!B951,Map!C951,Map!D951,Map!E951,Map!F951)</f>
        <v>East Rim-3-1-7-c</v>
      </c>
      <c r="R303" s="6">
        <f t="shared" ref="R303:T303" si="625">IFERROR(VALUE(LEFT(N303,SEARCH(" ",N303,1)-1)),FALSE())</f>
        <v>-113</v>
      </c>
      <c r="S303" s="6">
        <f t="shared" si="625"/>
        <v>-139</v>
      </c>
      <c r="T303" s="6">
        <f t="shared" si="625"/>
        <v>-126</v>
      </c>
      <c r="U303" s="5"/>
      <c r="V303" s="5"/>
      <c r="W303" s="5"/>
      <c r="X303" s="37" t="str">
        <f>Map!G951</f>
        <v>Terrestrial</v>
      </c>
      <c r="Y303" s="5"/>
      <c r="Z303" s="7" t="str">
        <f>Map!O951</f>
        <v>11 H</v>
      </c>
      <c r="AA303" s="6">
        <f t="shared" si="12"/>
        <v>11</v>
      </c>
      <c r="AB303" s="5" t="str">
        <f>IFERROR(__xludf.DUMMYFUNCTION("""COMPUTED_VALUE"""),"H")</f>
        <v>H</v>
      </c>
      <c r="AC303" s="6">
        <f t="shared" si="13"/>
        <v>11</v>
      </c>
      <c r="AD303" s="5"/>
    </row>
    <row r="304">
      <c r="A304" s="5" t="str">
        <f>Map!I952</f>
        <v>0.05 J</v>
      </c>
      <c r="B304" s="6">
        <f t="shared" si="5"/>
        <v>0.05</v>
      </c>
      <c r="C304" s="5" t="str">
        <f>IFERROR(__xludf.DUMMYFUNCTION("""COMPUTED_VALUE"""),"J")</f>
        <v>J</v>
      </c>
      <c r="D304" s="34" t="b">
        <f t="shared" si="6"/>
        <v>0</v>
      </c>
      <c r="E304" s="6">
        <f t="shared" si="7"/>
        <v>0.05</v>
      </c>
      <c r="F304" s="34" t="b">
        <f t="shared" si="8"/>
        <v>0</v>
      </c>
      <c r="G304" s="8">
        <f t="shared" si="9"/>
        <v>9.5E+25</v>
      </c>
      <c r="H304" s="8" t="str">
        <f t="shared" ref="H304:J304" si="626">if(D304,$G304,"")</f>
        <v/>
      </c>
      <c r="I304" s="8">
        <f t="shared" si="626"/>
        <v>9.5E+25</v>
      </c>
      <c r="J304" s="8" t="str">
        <f t="shared" si="626"/>
        <v/>
      </c>
      <c r="K304" s="5"/>
      <c r="L304" s="5"/>
      <c r="M304" s="5"/>
      <c r="N304" s="36">
        <f>Map!K952</f>
        <v>-151</v>
      </c>
      <c r="O304" s="36">
        <f>Map!L952</f>
        <v>-157</v>
      </c>
      <c r="P304" s="36">
        <f>Map!M952</f>
        <v>-154</v>
      </c>
      <c r="Q304" s="5" t="str">
        <f>Join("-",Map!B952,Map!C952,Map!D952,Map!E952,Map!F952)</f>
        <v>East Rim-3-1-7-d</v>
      </c>
      <c r="R304" s="6">
        <f t="shared" ref="R304:T304" si="627">IFERROR(VALUE(LEFT(N304,SEARCH(" ",N304,1)-1)),FALSE())</f>
        <v>-151</v>
      </c>
      <c r="S304" s="6">
        <f t="shared" si="627"/>
        <v>-157</v>
      </c>
      <c r="T304" s="6">
        <f t="shared" si="627"/>
        <v>-154</v>
      </c>
      <c r="U304" s="5"/>
      <c r="V304" s="5"/>
      <c r="W304" s="5"/>
      <c r="X304" s="37" t="str">
        <f>Map!G952</f>
        <v>Gas Giant</v>
      </c>
      <c r="Y304" s="5"/>
      <c r="Z304" s="7" t="str">
        <f>Map!O952</f>
        <v>23 H</v>
      </c>
      <c r="AA304" s="6">
        <f t="shared" si="12"/>
        <v>23</v>
      </c>
      <c r="AB304" s="5" t="str">
        <f>IFERROR(__xludf.DUMMYFUNCTION("""COMPUTED_VALUE"""),"H")</f>
        <v>H</v>
      </c>
      <c r="AC304" s="6">
        <f t="shared" si="13"/>
        <v>23</v>
      </c>
      <c r="AD304" s="5"/>
    </row>
    <row r="305">
      <c r="A305" s="5" t="str">
        <f>Map!I953</f>
        <v/>
      </c>
      <c r="B305" s="6" t="str">
        <f t="shared" si="5"/>
        <v/>
      </c>
      <c r="C305" s="5"/>
      <c r="D305" s="34" t="b">
        <f t="shared" si="6"/>
        <v>0</v>
      </c>
      <c r="E305" s="6" t="b">
        <f t="shared" si="7"/>
        <v>0</v>
      </c>
      <c r="F305" s="34" t="b">
        <f t="shared" si="8"/>
        <v>0</v>
      </c>
      <c r="G305" s="8" t="str">
        <f t="shared" si="9"/>
        <v/>
      </c>
      <c r="H305" s="8" t="str">
        <f t="shared" ref="H305:J305" si="628">if(D305,$G305,"")</f>
        <v/>
      </c>
      <c r="I305" s="8" t="str">
        <f t="shared" si="628"/>
        <v/>
      </c>
      <c r="J305" s="8" t="str">
        <f t="shared" si="628"/>
        <v/>
      </c>
      <c r="K305" s="5"/>
      <c r="L305" s="5"/>
      <c r="M305" s="5"/>
      <c r="N305" s="36" t="str">
        <f>Map!K953</f>
        <v/>
      </c>
      <c r="O305" s="36" t="str">
        <f>Map!L953</f>
        <v/>
      </c>
      <c r="P305" s="36" t="str">
        <f>Map!M953</f>
        <v/>
      </c>
      <c r="Q305" s="5" t="str">
        <f>Join("-",Map!B953,Map!C953,Map!D953,Map!E953,Map!F953)</f>
        <v>East Rim-3-1-7-E31-N43 Primary Relay</v>
      </c>
      <c r="R305" s="6" t="b">
        <f t="shared" ref="R305:T305" si="629">IFERROR(VALUE(LEFT(N305,SEARCH(" ",N305,1)-1)),FALSE())</f>
        <v>0</v>
      </c>
      <c r="S305" s="6" t="b">
        <f t="shared" si="629"/>
        <v>0</v>
      </c>
      <c r="T305" s="6" t="b">
        <f t="shared" si="629"/>
        <v>0</v>
      </c>
      <c r="U305" s="5"/>
      <c r="V305" s="5"/>
      <c r="W305" s="5"/>
      <c r="X305" s="37" t="str">
        <f>Map!G953</f>
        <v>Prime Relay</v>
      </c>
      <c r="Y305" s="5"/>
      <c r="Z305" s="7" t="str">
        <f>Map!O953</f>
        <v/>
      </c>
      <c r="AA305" s="6" t="str">
        <f t="shared" si="12"/>
        <v/>
      </c>
      <c r="AB305" s="5"/>
      <c r="AC305" s="6" t="str">
        <f t="shared" si="13"/>
        <v/>
      </c>
      <c r="AD305" s="5"/>
    </row>
    <row r="306">
      <c r="A306" s="5" t="str">
        <f>Map!I954</f>
        <v>0.43 S</v>
      </c>
      <c r="B306" s="6">
        <f t="shared" si="5"/>
        <v>0.43</v>
      </c>
      <c r="C306" s="5" t="str">
        <f>IFERROR(__xludf.DUMMYFUNCTION("""COMPUTED_VALUE"""),"S")</f>
        <v>S</v>
      </c>
      <c r="D306" s="34">
        <f t="shared" si="6"/>
        <v>0.43</v>
      </c>
      <c r="E306" s="6" t="b">
        <f t="shared" si="7"/>
        <v>0</v>
      </c>
      <c r="F306" s="34" t="b">
        <f t="shared" si="8"/>
        <v>0</v>
      </c>
      <c r="G306" s="8">
        <f t="shared" si="9"/>
        <v>8.5527E+29</v>
      </c>
      <c r="H306" s="8">
        <f t="shared" ref="H306:J306" si="630">if(D306,$G306,"")</f>
        <v>8.5527E+29</v>
      </c>
      <c r="I306" s="8" t="str">
        <f t="shared" si="630"/>
        <v/>
      </c>
      <c r="J306" s="8" t="str">
        <f t="shared" si="630"/>
        <v/>
      </c>
      <c r="K306" s="5"/>
      <c r="L306" s="5"/>
      <c r="M306" s="5"/>
      <c r="N306" s="36" t="str">
        <f>Map!K954</f>
        <v/>
      </c>
      <c r="O306" s="36" t="str">
        <f>Map!L954</f>
        <v/>
      </c>
      <c r="P306" s="36" t="str">
        <f>Map!M954</f>
        <v/>
      </c>
      <c r="Q306" s="5" t="str">
        <f>Join("-",Map!B954,Map!C954,Map!D954,Map!E954,Map!F954)</f>
        <v>East Rim-3-1-7-S</v>
      </c>
      <c r="R306" s="6" t="b">
        <f t="shared" ref="R306:T306" si="631">IFERROR(VALUE(LEFT(N306,SEARCH(" ",N306,1)-1)),FALSE())</f>
        <v>0</v>
      </c>
      <c r="S306" s="6" t="b">
        <f t="shared" si="631"/>
        <v>0</v>
      </c>
      <c r="T306" s="6" t="b">
        <f t="shared" si="631"/>
        <v>0</v>
      </c>
      <c r="U306" s="5"/>
      <c r="V306" s="5"/>
      <c r="W306" s="5"/>
      <c r="X306" s="37" t="str">
        <f>Map!G954</f>
        <v>Star</v>
      </c>
      <c r="Y306" s="5"/>
      <c r="Z306" s="7" t="str">
        <f>Map!O954</f>
        <v/>
      </c>
      <c r="AA306" s="6" t="str">
        <f t="shared" si="12"/>
        <v/>
      </c>
      <c r="AB306" s="5"/>
      <c r="AC306" s="6" t="str">
        <f t="shared" si="13"/>
        <v/>
      </c>
      <c r="AD306" s="5"/>
    </row>
    <row r="307">
      <c r="A307" s="5" t="str">
        <f>Map!I955</f>
        <v>0.07 J</v>
      </c>
      <c r="B307" s="6">
        <f t="shared" si="5"/>
        <v>0.07</v>
      </c>
      <c r="C307" s="5" t="str">
        <f>IFERROR(__xludf.DUMMYFUNCTION("""COMPUTED_VALUE"""),"J")</f>
        <v>J</v>
      </c>
      <c r="D307" s="34" t="b">
        <f t="shared" si="6"/>
        <v>0</v>
      </c>
      <c r="E307" s="6">
        <f t="shared" si="7"/>
        <v>0.07</v>
      </c>
      <c r="F307" s="34" t="b">
        <f t="shared" si="8"/>
        <v>0</v>
      </c>
      <c r="G307" s="8">
        <f t="shared" si="9"/>
        <v>1.33E+26</v>
      </c>
      <c r="H307" s="8" t="str">
        <f t="shared" ref="H307:J307" si="632">if(D307,$G307,"")</f>
        <v/>
      </c>
      <c r="I307" s="8">
        <f t="shared" si="632"/>
        <v>1.33E+26</v>
      </c>
      <c r="J307" s="8" t="str">
        <f t="shared" si="632"/>
        <v/>
      </c>
      <c r="K307" s="5"/>
      <c r="L307" s="5"/>
      <c r="M307" s="5"/>
      <c r="N307" s="36">
        <f>Map!K955</f>
        <v>958</v>
      </c>
      <c r="O307" s="36">
        <f>Map!L955</f>
        <v>923</v>
      </c>
      <c r="P307" s="36">
        <f>Map!M955</f>
        <v>939</v>
      </c>
      <c r="Q307" s="5" t="str">
        <f>Join("-",Map!B955,Map!C955,Map!D955,Map!E955,Map!F955)</f>
        <v>East Rim-4-0-0-a</v>
      </c>
      <c r="R307" s="6">
        <f t="shared" ref="R307:T307" si="633">IFERROR(VALUE(LEFT(N307,SEARCH(" ",N307,1)-1)),FALSE())</f>
        <v>958</v>
      </c>
      <c r="S307" s="6">
        <f t="shared" si="633"/>
        <v>923</v>
      </c>
      <c r="T307" s="6">
        <f t="shared" si="633"/>
        <v>939</v>
      </c>
      <c r="U307" s="5"/>
      <c r="V307" s="5"/>
      <c r="W307" s="5"/>
      <c r="X307" s="37" t="str">
        <f>Map!G955</f>
        <v>Gas Giant</v>
      </c>
      <c r="Y307" s="5"/>
      <c r="Z307" s="7" t="str">
        <f>Map!O955</f>
        <v>10 H</v>
      </c>
      <c r="AA307" s="6">
        <f t="shared" si="12"/>
        <v>10</v>
      </c>
      <c r="AB307" s="5" t="str">
        <f>IFERROR(__xludf.DUMMYFUNCTION("""COMPUTED_VALUE"""),"H")</f>
        <v>H</v>
      </c>
      <c r="AC307" s="6">
        <f t="shared" si="13"/>
        <v>10</v>
      </c>
      <c r="AD307" s="5"/>
    </row>
    <row r="308">
      <c r="A308" s="5" t="str">
        <f>Map!I956</f>
        <v>5.27 J</v>
      </c>
      <c r="B308" s="6">
        <f t="shared" si="5"/>
        <v>5.27</v>
      </c>
      <c r="C308" s="5" t="str">
        <f>IFERROR(__xludf.DUMMYFUNCTION("""COMPUTED_VALUE"""),"J")</f>
        <v>J</v>
      </c>
      <c r="D308" s="34" t="b">
        <f t="shared" si="6"/>
        <v>0</v>
      </c>
      <c r="E308" s="6">
        <f t="shared" si="7"/>
        <v>5.27</v>
      </c>
      <c r="F308" s="34" t="b">
        <f t="shared" si="8"/>
        <v>0</v>
      </c>
      <c r="G308" s="8">
        <f t="shared" si="9"/>
        <v>1.0013E+28</v>
      </c>
      <c r="H308" s="8" t="str">
        <f t="shared" ref="H308:J308" si="634">if(D308,$G308,"")</f>
        <v/>
      </c>
      <c r="I308" s="8">
        <f t="shared" si="634"/>
        <v>1.0013E+28</v>
      </c>
      <c r="J308" s="8" t="str">
        <f t="shared" si="634"/>
        <v/>
      </c>
      <c r="K308" s="5"/>
      <c r="L308" s="5"/>
      <c r="M308" s="5"/>
      <c r="N308" s="36">
        <f>Map!K956</f>
        <v>336</v>
      </c>
      <c r="O308" s="36">
        <f>Map!L956</f>
        <v>297</v>
      </c>
      <c r="P308" s="36">
        <f>Map!M956</f>
        <v>315</v>
      </c>
      <c r="Q308" s="5" t="str">
        <f>Join("-",Map!B956,Map!C956,Map!D956,Map!E956,Map!F956)</f>
        <v>East Rim-4-0-0-b</v>
      </c>
      <c r="R308" s="6">
        <f t="shared" ref="R308:T308" si="635">IFERROR(VALUE(LEFT(N308,SEARCH(" ",N308,1)-1)),FALSE())</f>
        <v>336</v>
      </c>
      <c r="S308" s="6">
        <f t="shared" si="635"/>
        <v>297</v>
      </c>
      <c r="T308" s="6">
        <f t="shared" si="635"/>
        <v>315</v>
      </c>
      <c r="U308" s="5"/>
      <c r="V308" s="5"/>
      <c r="W308" s="5"/>
      <c r="X308" s="37" t="str">
        <f>Map!G956</f>
        <v>Gas Giant</v>
      </c>
      <c r="Y308" s="5"/>
      <c r="Z308" s="7" t="str">
        <f>Map!O956</f>
        <v>20 H</v>
      </c>
      <c r="AA308" s="6">
        <f t="shared" si="12"/>
        <v>20</v>
      </c>
      <c r="AB308" s="5" t="str">
        <f>IFERROR(__xludf.DUMMYFUNCTION("""COMPUTED_VALUE"""),"H")</f>
        <v>H</v>
      </c>
      <c r="AC308" s="6">
        <f t="shared" si="13"/>
        <v>20</v>
      </c>
      <c r="AD308" s="5"/>
    </row>
    <row r="309">
      <c r="A309" s="5" t="str">
        <f>Map!I957</f>
        <v>2.98 E</v>
      </c>
      <c r="B309" s="6">
        <f t="shared" si="5"/>
        <v>2.98</v>
      </c>
      <c r="C309" s="5" t="str">
        <f>IFERROR(__xludf.DUMMYFUNCTION("""COMPUTED_VALUE"""),"E")</f>
        <v>E</v>
      </c>
      <c r="D309" s="34" t="b">
        <f t="shared" si="6"/>
        <v>0</v>
      </c>
      <c r="E309" s="6" t="b">
        <f t="shared" si="7"/>
        <v>0</v>
      </c>
      <c r="F309" s="34">
        <f t="shared" si="8"/>
        <v>2.98</v>
      </c>
      <c r="G309" s="8">
        <f t="shared" si="9"/>
        <v>1.77966E+25</v>
      </c>
      <c r="H309" s="8" t="str">
        <f t="shared" ref="H309:J309" si="636">if(D309,$G309,"")</f>
        <v/>
      </c>
      <c r="I309" s="8" t="str">
        <f t="shared" si="636"/>
        <v/>
      </c>
      <c r="J309" s="8">
        <f t="shared" si="636"/>
        <v>1.77966E+25</v>
      </c>
      <c r="K309" s="5"/>
      <c r="L309" s="5"/>
      <c r="M309" s="5"/>
      <c r="N309" s="36">
        <f>Map!K957</f>
        <v>125</v>
      </c>
      <c r="O309" s="36">
        <f>Map!L957</f>
        <v>-124</v>
      </c>
      <c r="P309" s="36">
        <f>Map!M957</f>
        <v>0</v>
      </c>
      <c r="Q309" s="5" t="str">
        <f>Join("-",Map!B957,Map!C957,Map!D957,Map!E957,Map!F957)</f>
        <v>East Rim-4-0-0-c</v>
      </c>
      <c r="R309" s="6">
        <f t="shared" ref="R309:T309" si="637">IFERROR(VALUE(LEFT(N309,SEARCH(" ",N309,1)-1)),FALSE())</f>
        <v>125</v>
      </c>
      <c r="S309" s="6">
        <f t="shared" si="637"/>
        <v>-124</v>
      </c>
      <c r="T309" s="6">
        <f t="shared" si="637"/>
        <v>0</v>
      </c>
      <c r="U309" s="5"/>
      <c r="V309" s="5"/>
      <c r="W309" s="5"/>
      <c r="X309" s="37" t="str">
        <f>Map!G957</f>
        <v>Terrestrial</v>
      </c>
      <c r="Y309" s="5"/>
      <c r="Z309" s="7" t="str">
        <f>Map!O957</f>
        <v>18 H</v>
      </c>
      <c r="AA309" s="6">
        <f t="shared" si="12"/>
        <v>18</v>
      </c>
      <c r="AB309" s="5" t="str">
        <f>IFERROR(__xludf.DUMMYFUNCTION("""COMPUTED_VALUE"""),"H")</f>
        <v>H</v>
      </c>
      <c r="AC309" s="6">
        <f t="shared" si="13"/>
        <v>18</v>
      </c>
      <c r="AD309" s="5"/>
    </row>
    <row r="310">
      <c r="A310" s="5" t="str">
        <f>Map!I958</f>
        <v>1.93 E</v>
      </c>
      <c r="B310" s="6">
        <f t="shared" si="5"/>
        <v>1.93</v>
      </c>
      <c r="C310" s="5" t="str">
        <f>IFERROR(__xludf.DUMMYFUNCTION("""COMPUTED_VALUE"""),"E")</f>
        <v>E</v>
      </c>
      <c r="D310" s="34" t="b">
        <f t="shared" si="6"/>
        <v>0</v>
      </c>
      <c r="E310" s="6" t="b">
        <f t="shared" si="7"/>
        <v>0</v>
      </c>
      <c r="F310" s="34">
        <f t="shared" si="8"/>
        <v>1.93</v>
      </c>
      <c r="G310" s="8">
        <f t="shared" si="9"/>
        <v>1.1526E+25</v>
      </c>
      <c r="H310" s="8" t="str">
        <f t="shared" ref="H310:J310" si="638">if(D310,$G310,"")</f>
        <v/>
      </c>
      <c r="I310" s="8" t="str">
        <f t="shared" si="638"/>
        <v/>
      </c>
      <c r="J310" s="8">
        <f t="shared" si="638"/>
        <v>1.1526E+25</v>
      </c>
      <c r="K310" s="5"/>
      <c r="L310" s="5"/>
      <c r="M310" s="5"/>
      <c r="N310" s="36">
        <f>Map!K958</f>
        <v>-123</v>
      </c>
      <c r="O310" s="36">
        <f>Map!L958</f>
        <v>-141</v>
      </c>
      <c r="P310" s="36">
        <f>Map!M958</f>
        <v>-132</v>
      </c>
      <c r="Q310" s="5" t="str">
        <f>Join("-",Map!B958,Map!C958,Map!D958,Map!E958,Map!F958)</f>
        <v>East Rim-4-0-0-d</v>
      </c>
      <c r="R310" s="6">
        <f t="shared" ref="R310:T310" si="639">IFERROR(VALUE(LEFT(N310,SEARCH(" ",N310,1)-1)),FALSE())</f>
        <v>-123</v>
      </c>
      <c r="S310" s="6">
        <f t="shared" si="639"/>
        <v>-141</v>
      </c>
      <c r="T310" s="6">
        <f t="shared" si="639"/>
        <v>-132</v>
      </c>
      <c r="U310" s="5"/>
      <c r="V310" s="5"/>
      <c r="W310" s="5"/>
      <c r="X310" s="37" t="str">
        <f>Map!G958</f>
        <v>Terrestrial</v>
      </c>
      <c r="Y310" s="5"/>
      <c r="Z310" s="7" t="str">
        <f>Map!O958</f>
        <v>32 H</v>
      </c>
      <c r="AA310" s="6">
        <f t="shared" si="12"/>
        <v>32</v>
      </c>
      <c r="AB310" s="5" t="str">
        <f>IFERROR(__xludf.DUMMYFUNCTION("""COMPUTED_VALUE"""),"H")</f>
        <v>H</v>
      </c>
      <c r="AC310" s="6">
        <f t="shared" si="13"/>
        <v>32</v>
      </c>
      <c r="AD310" s="5"/>
    </row>
    <row r="311">
      <c r="A311" s="5" t="str">
        <f>Map!I959</f>
        <v/>
      </c>
      <c r="B311" s="6" t="str">
        <f t="shared" si="5"/>
        <v/>
      </c>
      <c r="C311" s="5"/>
      <c r="D311" s="34" t="b">
        <f t="shared" si="6"/>
        <v>0</v>
      </c>
      <c r="E311" s="6" t="b">
        <f t="shared" si="7"/>
        <v>0</v>
      </c>
      <c r="F311" s="34" t="b">
        <f t="shared" si="8"/>
        <v>0</v>
      </c>
      <c r="G311" s="8" t="str">
        <f t="shared" si="9"/>
        <v/>
      </c>
      <c r="H311" s="8" t="str">
        <f t="shared" ref="H311:J311" si="640">if(D311,$G311,"")</f>
        <v/>
      </c>
      <c r="I311" s="8" t="str">
        <f t="shared" si="640"/>
        <v/>
      </c>
      <c r="J311" s="8" t="str">
        <f t="shared" si="640"/>
        <v/>
      </c>
      <c r="K311" s="5"/>
      <c r="L311" s="5"/>
      <c r="M311" s="5"/>
      <c r="N311" s="36" t="str">
        <f>Map!K959</f>
        <v/>
      </c>
      <c r="O311" s="36" t="str">
        <f>Map!L959</f>
        <v/>
      </c>
      <c r="P311" s="36" t="str">
        <f>Map!M959</f>
        <v/>
      </c>
      <c r="Q311" s="5" t="str">
        <f>Join("-",Map!B959,Map!C959,Map!D959,Map!E959,Map!F959)</f>
        <v>East Rim-4-0-0-E40 Secondary Relay</v>
      </c>
      <c r="R311" s="6" t="b">
        <f t="shared" ref="R311:T311" si="641">IFERROR(VALUE(LEFT(N311,SEARCH(" ",N311,1)-1)),FALSE())</f>
        <v>0</v>
      </c>
      <c r="S311" s="6" t="b">
        <f t="shared" si="641"/>
        <v>0</v>
      </c>
      <c r="T311" s="6" t="b">
        <f t="shared" si="641"/>
        <v>0</v>
      </c>
      <c r="U311" s="5"/>
      <c r="V311" s="5"/>
      <c r="W311" s="5"/>
      <c r="X311" s="37" t="str">
        <f>Map!G959</f>
        <v>Secondary Relay</v>
      </c>
      <c r="Y311" s="5"/>
      <c r="Z311" s="7" t="str">
        <f>Map!O959</f>
        <v/>
      </c>
      <c r="AA311" s="6" t="str">
        <f t="shared" si="12"/>
        <v/>
      </c>
      <c r="AB311" s="5"/>
      <c r="AC311" s="6" t="str">
        <f t="shared" si="13"/>
        <v/>
      </c>
      <c r="AD311" s="5"/>
    </row>
    <row r="312">
      <c r="A312" s="5" t="str">
        <f>Map!I960</f>
        <v>1.37 S</v>
      </c>
      <c r="B312" s="6">
        <f t="shared" si="5"/>
        <v>1.37</v>
      </c>
      <c r="C312" s="5" t="str">
        <f>IFERROR(__xludf.DUMMYFUNCTION("""COMPUTED_VALUE"""),"S")</f>
        <v>S</v>
      </c>
      <c r="D312" s="34">
        <f t="shared" si="6"/>
        <v>1.37</v>
      </c>
      <c r="E312" s="6" t="b">
        <f t="shared" si="7"/>
        <v>0</v>
      </c>
      <c r="F312" s="34" t="b">
        <f t="shared" si="8"/>
        <v>0</v>
      </c>
      <c r="G312" s="8">
        <f t="shared" si="9"/>
        <v>2.72493E+30</v>
      </c>
      <c r="H312" s="8">
        <f t="shared" ref="H312:J312" si="642">if(D312,$G312,"")</f>
        <v>2.72493E+30</v>
      </c>
      <c r="I312" s="8" t="str">
        <f t="shared" si="642"/>
        <v/>
      </c>
      <c r="J312" s="8" t="str">
        <f t="shared" si="642"/>
        <v/>
      </c>
      <c r="K312" s="5"/>
      <c r="L312" s="5"/>
      <c r="M312" s="5"/>
      <c r="N312" s="36" t="str">
        <f>Map!K960</f>
        <v/>
      </c>
      <c r="O312" s="36" t="str">
        <f>Map!L960</f>
        <v/>
      </c>
      <c r="P312" s="36" t="str">
        <f>Map!M960</f>
        <v/>
      </c>
      <c r="Q312" s="5" t="str">
        <f>Join("-",Map!B960,Map!C960,Map!D960,Map!E960,Map!F960)</f>
        <v>East Rim-4-0-0-S</v>
      </c>
      <c r="R312" s="6" t="b">
        <f t="shared" ref="R312:T312" si="643">IFERROR(VALUE(LEFT(N312,SEARCH(" ",N312,1)-1)),FALSE())</f>
        <v>0</v>
      </c>
      <c r="S312" s="6" t="b">
        <f t="shared" si="643"/>
        <v>0</v>
      </c>
      <c r="T312" s="6" t="b">
        <f t="shared" si="643"/>
        <v>0</v>
      </c>
      <c r="U312" s="5"/>
      <c r="V312" s="5"/>
      <c r="W312" s="5"/>
      <c r="X312" s="37" t="str">
        <f>Map!G960</f>
        <v>Star</v>
      </c>
      <c r="Y312" s="5"/>
      <c r="Z312" s="7" t="str">
        <f>Map!O960</f>
        <v/>
      </c>
      <c r="AA312" s="6" t="str">
        <f t="shared" si="12"/>
        <v/>
      </c>
      <c r="AB312" s="5"/>
      <c r="AC312" s="6" t="str">
        <f t="shared" si="13"/>
        <v/>
      </c>
      <c r="AD312" s="5"/>
    </row>
    <row r="313">
      <c r="A313" s="5" t="str">
        <f>Map!I961</f>
        <v>1.42 E</v>
      </c>
      <c r="B313" s="6">
        <f t="shared" si="5"/>
        <v>1.42</v>
      </c>
      <c r="C313" s="5" t="str">
        <f>IFERROR(__xludf.DUMMYFUNCTION("""COMPUTED_VALUE"""),"E")</f>
        <v>E</v>
      </c>
      <c r="D313" s="34" t="b">
        <f t="shared" si="6"/>
        <v>0</v>
      </c>
      <c r="E313" s="6" t="b">
        <f t="shared" si="7"/>
        <v>0</v>
      </c>
      <c r="F313" s="34">
        <f t="shared" si="8"/>
        <v>1.42</v>
      </c>
      <c r="G313" s="8">
        <f t="shared" si="9"/>
        <v>8.48024E+24</v>
      </c>
      <c r="H313" s="8" t="str">
        <f t="shared" ref="H313:J313" si="644">if(D313,$G313,"")</f>
        <v/>
      </c>
      <c r="I313" s="8" t="str">
        <f t="shared" si="644"/>
        <v/>
      </c>
      <c r="J313" s="8">
        <f t="shared" si="644"/>
        <v>8.48024E+24</v>
      </c>
      <c r="K313" s="5"/>
      <c r="L313" s="5"/>
      <c r="M313" s="5"/>
      <c r="N313" s="36">
        <f>Map!K961</f>
        <v>1372</v>
      </c>
      <c r="O313" s="36">
        <f>Map!L961</f>
        <v>459</v>
      </c>
      <c r="P313" s="36">
        <f>Map!M961</f>
        <v>916</v>
      </c>
      <c r="Q313" s="5" t="str">
        <f>Join("-",Map!B961,Map!C961,Map!D961,Map!E961,Map!F961)</f>
        <v>East Rim-4-0-1-a</v>
      </c>
      <c r="R313" s="6">
        <f t="shared" ref="R313:T313" si="645">IFERROR(VALUE(LEFT(N313,SEARCH(" ",N313,1)-1)),FALSE())</f>
        <v>1372</v>
      </c>
      <c r="S313" s="6">
        <f t="shared" si="645"/>
        <v>459</v>
      </c>
      <c r="T313" s="6">
        <f t="shared" si="645"/>
        <v>916</v>
      </c>
      <c r="U313" s="5"/>
      <c r="V313" s="5"/>
      <c r="W313" s="5"/>
      <c r="X313" s="37" t="str">
        <f>Map!G961</f>
        <v>Terrestrial</v>
      </c>
      <c r="Y313" s="5"/>
      <c r="Z313" s="7" t="str">
        <f>Map!O961</f>
        <v>18 H</v>
      </c>
      <c r="AA313" s="6">
        <f t="shared" si="12"/>
        <v>18</v>
      </c>
      <c r="AB313" s="5" t="str">
        <f>IFERROR(__xludf.DUMMYFUNCTION("""COMPUTED_VALUE"""),"H")</f>
        <v>H</v>
      </c>
      <c r="AC313" s="6">
        <f t="shared" si="13"/>
        <v>18</v>
      </c>
      <c r="AD313" s="5"/>
    </row>
    <row r="314">
      <c r="A314" s="5" t="str">
        <f>Map!I962</f>
        <v>1.28 E</v>
      </c>
      <c r="B314" s="6">
        <f t="shared" si="5"/>
        <v>1.28</v>
      </c>
      <c r="C314" s="5" t="str">
        <f>IFERROR(__xludf.DUMMYFUNCTION("""COMPUTED_VALUE"""),"E")</f>
        <v>E</v>
      </c>
      <c r="D314" s="34" t="b">
        <f t="shared" si="6"/>
        <v>0</v>
      </c>
      <c r="E314" s="6" t="b">
        <f t="shared" si="7"/>
        <v>0</v>
      </c>
      <c r="F314" s="34">
        <f t="shared" si="8"/>
        <v>1.28</v>
      </c>
      <c r="G314" s="8">
        <f t="shared" si="9"/>
        <v>7.64416E+24</v>
      </c>
      <c r="H314" s="8" t="str">
        <f t="shared" ref="H314:J314" si="646">if(D314,$G314,"")</f>
        <v/>
      </c>
      <c r="I314" s="8" t="str">
        <f t="shared" si="646"/>
        <v/>
      </c>
      <c r="J314" s="8">
        <f t="shared" si="646"/>
        <v>7.64416E+24</v>
      </c>
      <c r="K314" s="5"/>
      <c r="L314" s="5"/>
      <c r="M314" s="5"/>
      <c r="N314" s="36">
        <f>Map!K962</f>
        <v>798</v>
      </c>
      <c r="O314" s="36">
        <f>Map!L962</f>
        <v>634</v>
      </c>
      <c r="P314" s="36">
        <f>Map!M962</f>
        <v>718</v>
      </c>
      <c r="Q314" s="5" t="str">
        <f>Join("-",Map!B962,Map!C962,Map!D962,Map!E962,Map!F962)</f>
        <v>East Rim-4-0-1-b</v>
      </c>
      <c r="R314" s="6">
        <f t="shared" ref="R314:T314" si="647">IFERROR(VALUE(LEFT(N314,SEARCH(" ",N314,1)-1)),FALSE())</f>
        <v>798</v>
      </c>
      <c r="S314" s="6">
        <f t="shared" si="647"/>
        <v>634</v>
      </c>
      <c r="T314" s="6">
        <f t="shared" si="647"/>
        <v>718</v>
      </c>
      <c r="U314" s="5"/>
      <c r="V314" s="5"/>
      <c r="W314" s="5"/>
      <c r="X314" s="37" t="str">
        <f>Map!G962</f>
        <v>Terrestrial</v>
      </c>
      <c r="Y314" s="5"/>
      <c r="Z314" s="7" t="str">
        <f>Map!O962</f>
        <v>21 H</v>
      </c>
      <c r="AA314" s="6">
        <f t="shared" si="12"/>
        <v>21</v>
      </c>
      <c r="AB314" s="5" t="str">
        <f>IFERROR(__xludf.DUMMYFUNCTION("""COMPUTED_VALUE"""),"H")</f>
        <v>H</v>
      </c>
      <c r="AC314" s="6">
        <f t="shared" si="13"/>
        <v>21</v>
      </c>
      <c r="AD314" s="5"/>
    </row>
    <row r="315">
      <c r="A315" s="5" t="str">
        <f>Map!I963</f>
        <v>0.28 E</v>
      </c>
      <c r="B315" s="6">
        <f t="shared" si="5"/>
        <v>0.28</v>
      </c>
      <c r="C315" s="5" t="str">
        <f>IFERROR(__xludf.DUMMYFUNCTION("""COMPUTED_VALUE"""),"E")</f>
        <v>E</v>
      </c>
      <c r="D315" s="34" t="b">
        <f t="shared" si="6"/>
        <v>0</v>
      </c>
      <c r="E315" s="6" t="b">
        <f t="shared" si="7"/>
        <v>0</v>
      </c>
      <c r="F315" s="34">
        <f t="shared" si="8"/>
        <v>0.28</v>
      </c>
      <c r="G315" s="8">
        <f t="shared" si="9"/>
        <v>1.67216E+24</v>
      </c>
      <c r="H315" s="8" t="str">
        <f t="shared" ref="H315:J315" si="648">if(D315,$G315,"")</f>
        <v/>
      </c>
      <c r="I315" s="8" t="str">
        <f t="shared" si="648"/>
        <v/>
      </c>
      <c r="J315" s="8">
        <f t="shared" si="648"/>
        <v>1.67216E+24</v>
      </c>
      <c r="K315" s="5"/>
      <c r="L315" s="5"/>
      <c r="M315" s="5"/>
      <c r="N315" s="36">
        <f>Map!K963</f>
        <v>111</v>
      </c>
      <c r="O315" s="36">
        <f>Map!L963</f>
        <v>-132</v>
      </c>
      <c r="P315" s="36">
        <f>Map!M963</f>
        <v>-13</v>
      </c>
      <c r="Q315" s="5" t="str">
        <f>Join("-",Map!B963,Map!C963,Map!D963,Map!E963,Map!F963)</f>
        <v>East Rim-4-0-1-c</v>
      </c>
      <c r="R315" s="6">
        <f t="shared" ref="R315:T315" si="649">IFERROR(VALUE(LEFT(N315,SEARCH(" ",N315,1)-1)),FALSE())</f>
        <v>111</v>
      </c>
      <c r="S315" s="6">
        <f t="shared" si="649"/>
        <v>-132</v>
      </c>
      <c r="T315" s="6">
        <f t="shared" si="649"/>
        <v>-13</v>
      </c>
      <c r="U315" s="5"/>
      <c r="V315" s="5"/>
      <c r="W315" s="5"/>
      <c r="X315" s="37" t="str">
        <f>Map!G963</f>
        <v>Terrestrial</v>
      </c>
      <c r="Y315" s="5"/>
      <c r="Z315" s="7" t="str">
        <f>Map!O963</f>
        <v>14 H</v>
      </c>
      <c r="AA315" s="6">
        <f t="shared" si="12"/>
        <v>14</v>
      </c>
      <c r="AB315" s="5" t="str">
        <f>IFERROR(__xludf.DUMMYFUNCTION("""COMPUTED_VALUE"""),"H")</f>
        <v>H</v>
      </c>
      <c r="AC315" s="6">
        <f t="shared" si="13"/>
        <v>14</v>
      </c>
      <c r="AD315" s="5"/>
    </row>
    <row r="316">
      <c r="A316" s="5" t="str">
        <f>Map!I964</f>
        <v>1.07 J</v>
      </c>
      <c r="B316" s="6">
        <f t="shared" si="5"/>
        <v>1.07</v>
      </c>
      <c r="C316" s="5" t="str">
        <f>IFERROR(__xludf.DUMMYFUNCTION("""COMPUTED_VALUE"""),"J")</f>
        <v>J</v>
      </c>
      <c r="D316" s="34" t="b">
        <f t="shared" si="6"/>
        <v>0</v>
      </c>
      <c r="E316" s="6">
        <f t="shared" si="7"/>
        <v>1.07</v>
      </c>
      <c r="F316" s="34" t="b">
        <f t="shared" si="8"/>
        <v>0</v>
      </c>
      <c r="G316" s="8">
        <f t="shared" si="9"/>
        <v>2.033E+27</v>
      </c>
      <c r="H316" s="8" t="str">
        <f t="shared" ref="H316:J316" si="650">if(D316,$G316,"")</f>
        <v/>
      </c>
      <c r="I316" s="8">
        <f t="shared" si="650"/>
        <v>2.033E+27</v>
      </c>
      <c r="J316" s="8" t="str">
        <f t="shared" si="650"/>
        <v/>
      </c>
      <c r="K316" s="5"/>
      <c r="L316" s="5"/>
      <c r="M316" s="5"/>
      <c r="N316" s="36">
        <f>Map!K964</f>
        <v>-82</v>
      </c>
      <c r="O316" s="36">
        <f>Map!L964</f>
        <v>-142</v>
      </c>
      <c r="P316" s="36">
        <f>Map!M964</f>
        <v>-114</v>
      </c>
      <c r="Q316" s="5" t="str">
        <f>Join("-",Map!B964,Map!C964,Map!D964,Map!E964,Map!F964)</f>
        <v>East Rim-4-0-1-d</v>
      </c>
      <c r="R316" s="6">
        <f t="shared" ref="R316:T316" si="651">IFERROR(VALUE(LEFT(N316,SEARCH(" ",N316,1)-1)),FALSE())</f>
        <v>-82</v>
      </c>
      <c r="S316" s="6">
        <f t="shared" si="651"/>
        <v>-142</v>
      </c>
      <c r="T316" s="6">
        <f t="shared" si="651"/>
        <v>-114</v>
      </c>
      <c r="U316" s="5"/>
      <c r="V316" s="5"/>
      <c r="W316" s="5"/>
      <c r="X316" s="37" t="str">
        <f>Map!G964</f>
        <v>Gas Giant</v>
      </c>
      <c r="Y316" s="5"/>
      <c r="Z316" s="7" t="str">
        <f>Map!O964</f>
        <v>20 H</v>
      </c>
      <c r="AA316" s="6">
        <f t="shared" si="12"/>
        <v>20</v>
      </c>
      <c r="AB316" s="5" t="str">
        <f>IFERROR(__xludf.DUMMYFUNCTION("""COMPUTED_VALUE"""),"H")</f>
        <v>H</v>
      </c>
      <c r="AC316" s="6">
        <f t="shared" si="13"/>
        <v>20</v>
      </c>
      <c r="AD316" s="5"/>
    </row>
    <row r="317">
      <c r="A317" s="5" t="str">
        <f>Map!I965</f>
        <v>1.26 S</v>
      </c>
      <c r="B317" s="6">
        <f t="shared" si="5"/>
        <v>1.26</v>
      </c>
      <c r="C317" s="5" t="str">
        <f>IFERROR(__xludf.DUMMYFUNCTION("""COMPUTED_VALUE"""),"S")</f>
        <v>S</v>
      </c>
      <c r="D317" s="34">
        <f t="shared" si="6"/>
        <v>1.26</v>
      </c>
      <c r="E317" s="6" t="b">
        <f t="shared" si="7"/>
        <v>0</v>
      </c>
      <c r="F317" s="34" t="b">
        <f t="shared" si="8"/>
        <v>0</v>
      </c>
      <c r="G317" s="8">
        <f t="shared" si="9"/>
        <v>2.50614E+30</v>
      </c>
      <c r="H317" s="8">
        <f t="shared" ref="H317:J317" si="652">if(D317,$G317,"")</f>
        <v>2.50614E+30</v>
      </c>
      <c r="I317" s="8" t="str">
        <f t="shared" si="652"/>
        <v/>
      </c>
      <c r="J317" s="8" t="str">
        <f t="shared" si="652"/>
        <v/>
      </c>
      <c r="K317" s="5"/>
      <c r="L317" s="5"/>
      <c r="M317" s="5"/>
      <c r="N317" s="36" t="str">
        <f>Map!K965</f>
        <v/>
      </c>
      <c r="O317" s="36" t="str">
        <f>Map!L965</f>
        <v/>
      </c>
      <c r="P317" s="36" t="str">
        <f>Map!M965</f>
        <v/>
      </c>
      <c r="Q317" s="5" t="str">
        <f>Join("-",Map!B965,Map!C965,Map!D965,Map!E965,Map!F965)</f>
        <v>East Rim-4-0-1-S</v>
      </c>
      <c r="R317" s="6" t="b">
        <f t="shared" ref="R317:T317" si="653">IFERROR(VALUE(LEFT(N317,SEARCH(" ",N317,1)-1)),FALSE())</f>
        <v>0</v>
      </c>
      <c r="S317" s="6" t="b">
        <f t="shared" si="653"/>
        <v>0</v>
      </c>
      <c r="T317" s="6" t="b">
        <f t="shared" si="653"/>
        <v>0</v>
      </c>
      <c r="U317" s="5"/>
      <c r="V317" s="5"/>
      <c r="W317" s="5"/>
      <c r="X317" s="37" t="str">
        <f>Map!G965</f>
        <v>Star</v>
      </c>
      <c r="Y317" s="5"/>
      <c r="Z317" s="7" t="str">
        <f>Map!O965</f>
        <v/>
      </c>
      <c r="AA317" s="6" t="str">
        <f t="shared" si="12"/>
        <v/>
      </c>
      <c r="AB317" s="5"/>
      <c r="AC317" s="6" t="str">
        <f t="shared" si="13"/>
        <v/>
      </c>
      <c r="AD317" s="5"/>
    </row>
    <row r="318">
      <c r="A318" s="5" t="str">
        <f>Map!I966</f>
        <v>0.74 E</v>
      </c>
      <c r="B318" s="6">
        <f t="shared" si="5"/>
        <v>0.74</v>
      </c>
      <c r="C318" s="5" t="str">
        <f>IFERROR(__xludf.DUMMYFUNCTION("""COMPUTED_VALUE"""),"E")</f>
        <v>E</v>
      </c>
      <c r="D318" s="34" t="b">
        <f t="shared" si="6"/>
        <v>0</v>
      </c>
      <c r="E318" s="6" t="b">
        <f t="shared" si="7"/>
        <v>0</v>
      </c>
      <c r="F318" s="34">
        <f t="shared" si="8"/>
        <v>0.74</v>
      </c>
      <c r="G318" s="8">
        <f t="shared" si="9"/>
        <v>4.41928E+24</v>
      </c>
      <c r="H318" s="8" t="str">
        <f t="shared" ref="H318:J318" si="654">if(D318,$G318,"")</f>
        <v/>
      </c>
      <c r="I318" s="8" t="str">
        <f t="shared" si="654"/>
        <v/>
      </c>
      <c r="J318" s="8">
        <f t="shared" si="654"/>
        <v>4.41928E+24</v>
      </c>
      <c r="K318" s="5"/>
      <c r="L318" s="5"/>
      <c r="M318" s="5"/>
      <c r="N318" s="36">
        <f>Map!K966</f>
        <v>628</v>
      </c>
      <c r="O318" s="36">
        <f>Map!L966</f>
        <v>581</v>
      </c>
      <c r="P318" s="36">
        <f>Map!M966</f>
        <v>605</v>
      </c>
      <c r="Q318" s="5" t="str">
        <f>Join("-",Map!B966,Map!C966,Map!D966,Map!E966,Map!F966)</f>
        <v>East Rim-4-0-2-a</v>
      </c>
      <c r="R318" s="6">
        <f t="shared" ref="R318:T318" si="655">IFERROR(VALUE(LEFT(N318,SEARCH(" ",N318,1)-1)),FALSE())</f>
        <v>628</v>
      </c>
      <c r="S318" s="6">
        <f t="shared" si="655"/>
        <v>581</v>
      </c>
      <c r="T318" s="6">
        <f t="shared" si="655"/>
        <v>605</v>
      </c>
      <c r="U318" s="5"/>
      <c r="V318" s="5"/>
      <c r="W318" s="5"/>
      <c r="X318" s="37" t="str">
        <f>Map!G966</f>
        <v>Terrestrial</v>
      </c>
      <c r="Y318" s="5"/>
      <c r="Z318" s="7" t="str">
        <f>Map!O966</f>
        <v>20 H</v>
      </c>
      <c r="AA318" s="6">
        <f t="shared" si="12"/>
        <v>20</v>
      </c>
      <c r="AB318" s="5" t="str">
        <f>IFERROR(__xludf.DUMMYFUNCTION("""COMPUTED_VALUE"""),"H")</f>
        <v>H</v>
      </c>
      <c r="AC318" s="6">
        <f t="shared" si="13"/>
        <v>20</v>
      </c>
      <c r="AD318" s="5"/>
    </row>
    <row r="319">
      <c r="A319" s="5" t="str">
        <f>Map!I967</f>
        <v>0.07 J</v>
      </c>
      <c r="B319" s="6">
        <f t="shared" si="5"/>
        <v>0.07</v>
      </c>
      <c r="C319" s="5" t="str">
        <f>IFERROR(__xludf.DUMMYFUNCTION("""COMPUTED_VALUE"""),"J")</f>
        <v>J</v>
      </c>
      <c r="D319" s="34" t="b">
        <f t="shared" si="6"/>
        <v>0</v>
      </c>
      <c r="E319" s="6">
        <f t="shared" si="7"/>
        <v>0.07</v>
      </c>
      <c r="F319" s="34" t="b">
        <f t="shared" si="8"/>
        <v>0</v>
      </c>
      <c r="G319" s="8">
        <f t="shared" si="9"/>
        <v>1.33E+26</v>
      </c>
      <c r="H319" s="8" t="str">
        <f t="shared" ref="H319:J319" si="656">if(D319,$G319,"")</f>
        <v/>
      </c>
      <c r="I319" s="8">
        <f t="shared" si="656"/>
        <v>1.33E+26</v>
      </c>
      <c r="J319" s="8" t="str">
        <f t="shared" si="656"/>
        <v/>
      </c>
      <c r="K319" s="5"/>
      <c r="L319" s="5"/>
      <c r="M319" s="5"/>
      <c r="N319" s="36">
        <f>Map!K967</f>
        <v>-7</v>
      </c>
      <c r="O319" s="36">
        <f>Map!L967</f>
        <v>-10</v>
      </c>
      <c r="P319" s="36">
        <f>Map!M967</f>
        <v>-11</v>
      </c>
      <c r="Q319" s="5" t="str">
        <f>Join("-",Map!B967,Map!C967,Map!D967,Map!E967,Map!F967)</f>
        <v>East Rim-4-0-2-b</v>
      </c>
      <c r="R319" s="6">
        <f t="shared" ref="R319:T319" si="657">IFERROR(VALUE(LEFT(N319,SEARCH(" ",N319,1)-1)),FALSE())</f>
        <v>-7</v>
      </c>
      <c r="S319" s="6">
        <f t="shared" si="657"/>
        <v>-10</v>
      </c>
      <c r="T319" s="6">
        <f t="shared" si="657"/>
        <v>-11</v>
      </c>
      <c r="U319" s="5"/>
      <c r="V319" s="5"/>
      <c r="W319" s="5"/>
      <c r="X319" s="37" t="str">
        <f>Map!G967</f>
        <v>Gas Giant</v>
      </c>
      <c r="Y319" s="5"/>
      <c r="Z319" s="7" t="str">
        <f>Map!O967</f>
        <v>20 H</v>
      </c>
      <c r="AA319" s="6">
        <f t="shared" si="12"/>
        <v>20</v>
      </c>
      <c r="AB319" s="5" t="str">
        <f>IFERROR(__xludf.DUMMYFUNCTION("""COMPUTED_VALUE"""),"H")</f>
        <v>H</v>
      </c>
      <c r="AC319" s="6">
        <f t="shared" si="13"/>
        <v>20</v>
      </c>
      <c r="AD319" s="5"/>
    </row>
    <row r="320">
      <c r="A320" s="5" t="str">
        <f>Map!I968</f>
        <v>1.39 E</v>
      </c>
      <c r="B320" s="6">
        <f t="shared" si="5"/>
        <v>1.39</v>
      </c>
      <c r="C320" s="5" t="str">
        <f>IFERROR(__xludf.DUMMYFUNCTION("""COMPUTED_VALUE"""),"E")</f>
        <v>E</v>
      </c>
      <c r="D320" s="34" t="b">
        <f t="shared" si="6"/>
        <v>0</v>
      </c>
      <c r="E320" s="6" t="b">
        <f t="shared" si="7"/>
        <v>0</v>
      </c>
      <c r="F320" s="34">
        <f t="shared" si="8"/>
        <v>1.39</v>
      </c>
      <c r="G320" s="8">
        <f t="shared" si="9"/>
        <v>8.30108E+24</v>
      </c>
      <c r="H320" s="8" t="str">
        <f t="shared" ref="H320:J320" si="658">if(D320,$G320,"")</f>
        <v/>
      </c>
      <c r="I320" s="8" t="str">
        <f t="shared" si="658"/>
        <v/>
      </c>
      <c r="J320" s="8">
        <f t="shared" si="658"/>
        <v>8.30108E+24</v>
      </c>
      <c r="K320" s="5"/>
      <c r="L320" s="5"/>
      <c r="M320" s="5"/>
      <c r="N320" s="36">
        <f>Map!K968</f>
        <v>-9</v>
      </c>
      <c r="O320" s="36">
        <f>Map!L968</f>
        <v>-31</v>
      </c>
      <c r="P320" s="36">
        <f>Map!M968</f>
        <v>-18</v>
      </c>
      <c r="Q320" s="5" t="str">
        <f>Join("-",Map!B968,Map!C968,Map!D968,Map!E968,Map!F968)</f>
        <v>East Rim-4-0-2-c</v>
      </c>
      <c r="R320" s="6">
        <f t="shared" ref="R320:T320" si="659">IFERROR(VALUE(LEFT(N320,SEARCH(" ",N320,1)-1)),FALSE())</f>
        <v>-9</v>
      </c>
      <c r="S320" s="6">
        <f t="shared" si="659"/>
        <v>-31</v>
      </c>
      <c r="T320" s="6">
        <f t="shared" si="659"/>
        <v>-18</v>
      </c>
      <c r="U320" s="5"/>
      <c r="V320" s="5"/>
      <c r="W320" s="5"/>
      <c r="X320" s="37" t="str">
        <f>Map!G968</f>
        <v>Terrestrial</v>
      </c>
      <c r="Y320" s="5"/>
      <c r="Z320" s="7" t="str">
        <f>Map!O968</f>
        <v>11 H</v>
      </c>
      <c r="AA320" s="6">
        <f t="shared" si="12"/>
        <v>11</v>
      </c>
      <c r="AB320" s="5" t="str">
        <f>IFERROR(__xludf.DUMMYFUNCTION("""COMPUTED_VALUE"""),"H")</f>
        <v>H</v>
      </c>
      <c r="AC320" s="6">
        <f t="shared" si="13"/>
        <v>11</v>
      </c>
      <c r="AD320" s="5"/>
    </row>
    <row r="321">
      <c r="A321" s="5" t="str">
        <f>Map!I969</f>
        <v/>
      </c>
      <c r="B321" s="6" t="str">
        <f t="shared" si="5"/>
        <v/>
      </c>
      <c r="C321" s="5"/>
      <c r="D321" s="34" t="b">
        <f t="shared" si="6"/>
        <v>0</v>
      </c>
      <c r="E321" s="6" t="b">
        <f t="shared" si="7"/>
        <v>0</v>
      </c>
      <c r="F321" s="34" t="b">
        <f t="shared" si="8"/>
        <v>0</v>
      </c>
      <c r="G321" s="8" t="str">
        <f t="shared" si="9"/>
        <v/>
      </c>
      <c r="H321" s="8" t="str">
        <f t="shared" ref="H321:J321" si="660">if(D321,$G321,"")</f>
        <v/>
      </c>
      <c r="I321" s="8" t="str">
        <f t="shared" si="660"/>
        <v/>
      </c>
      <c r="J321" s="8" t="str">
        <f t="shared" si="660"/>
        <v/>
      </c>
      <c r="K321" s="5"/>
      <c r="L321" s="5"/>
      <c r="M321" s="5"/>
      <c r="N321" s="36" t="str">
        <f>Map!K969</f>
        <v/>
      </c>
      <c r="O321" s="36" t="str">
        <f>Map!L969</f>
        <v/>
      </c>
      <c r="P321" s="36" t="str">
        <f>Map!M969</f>
        <v/>
      </c>
      <c r="Q321" s="5" t="str">
        <f>Join("-",Map!B969,Map!C969,Map!D969,Map!E969,Map!F969)</f>
        <v>East Rim-4-0-2-E40-E00 Primary Relay</v>
      </c>
      <c r="R321" s="6" t="b">
        <f t="shared" ref="R321:T321" si="661">IFERROR(VALUE(LEFT(N321,SEARCH(" ",N321,1)-1)),FALSE())</f>
        <v>0</v>
      </c>
      <c r="S321" s="6" t="b">
        <f t="shared" si="661"/>
        <v>0</v>
      </c>
      <c r="T321" s="6" t="b">
        <f t="shared" si="661"/>
        <v>0</v>
      </c>
      <c r="U321" s="5"/>
      <c r="V321" s="5"/>
      <c r="W321" s="5"/>
      <c r="X321" s="37" t="str">
        <f>Map!G969</f>
        <v>Prime Relay</v>
      </c>
      <c r="Y321" s="5"/>
      <c r="Z321" s="7" t="str">
        <f>Map!O969</f>
        <v/>
      </c>
      <c r="AA321" s="6" t="str">
        <f t="shared" si="12"/>
        <v/>
      </c>
      <c r="AB321" s="5"/>
      <c r="AC321" s="6" t="str">
        <f t="shared" si="13"/>
        <v/>
      </c>
      <c r="AD321" s="5"/>
    </row>
    <row r="322">
      <c r="A322" s="5" t="str">
        <f>Map!I970</f>
        <v>0.38 S</v>
      </c>
      <c r="B322" s="6">
        <f t="shared" si="5"/>
        <v>0.38</v>
      </c>
      <c r="C322" s="5" t="str">
        <f>IFERROR(__xludf.DUMMYFUNCTION("""COMPUTED_VALUE"""),"S")</f>
        <v>S</v>
      </c>
      <c r="D322" s="34">
        <f t="shared" si="6"/>
        <v>0.38</v>
      </c>
      <c r="E322" s="6" t="b">
        <f t="shared" si="7"/>
        <v>0</v>
      </c>
      <c r="F322" s="34" t="b">
        <f t="shared" si="8"/>
        <v>0</v>
      </c>
      <c r="G322" s="8">
        <f t="shared" si="9"/>
        <v>7.5582E+29</v>
      </c>
      <c r="H322" s="8">
        <f t="shared" ref="H322:J322" si="662">if(D322,$G322,"")</f>
        <v>7.5582E+29</v>
      </c>
      <c r="I322" s="8" t="str">
        <f t="shared" si="662"/>
        <v/>
      </c>
      <c r="J322" s="8" t="str">
        <f t="shared" si="662"/>
        <v/>
      </c>
      <c r="K322" s="5"/>
      <c r="L322" s="5"/>
      <c r="M322" s="5"/>
      <c r="N322" s="36" t="str">
        <f>Map!K970</f>
        <v/>
      </c>
      <c r="O322" s="36" t="str">
        <f>Map!L970</f>
        <v/>
      </c>
      <c r="P322" s="36" t="str">
        <f>Map!M970</f>
        <v/>
      </c>
      <c r="Q322" s="5" t="str">
        <f>Join("-",Map!B970,Map!C970,Map!D970,Map!E970,Map!F970)</f>
        <v>East Rim-4-0-2-S</v>
      </c>
      <c r="R322" s="6" t="b">
        <f t="shared" ref="R322:T322" si="663">IFERROR(VALUE(LEFT(N322,SEARCH(" ",N322,1)-1)),FALSE())</f>
        <v>0</v>
      </c>
      <c r="S322" s="6" t="b">
        <f t="shared" si="663"/>
        <v>0</v>
      </c>
      <c r="T322" s="6" t="b">
        <f t="shared" si="663"/>
        <v>0</v>
      </c>
      <c r="U322" s="5"/>
      <c r="V322" s="5"/>
      <c r="W322" s="5"/>
      <c r="X322" s="37" t="str">
        <f>Map!G970</f>
        <v>Star</v>
      </c>
      <c r="Y322" s="5"/>
      <c r="Z322" s="7" t="str">
        <f>Map!O970</f>
        <v/>
      </c>
      <c r="AA322" s="6" t="str">
        <f t="shared" si="12"/>
        <v/>
      </c>
      <c r="AB322" s="5"/>
      <c r="AC322" s="6" t="str">
        <f t="shared" si="13"/>
        <v/>
      </c>
      <c r="AD322" s="5"/>
    </row>
    <row r="323">
      <c r="A323" s="5" t="str">
        <f>Map!I971</f>
        <v>0.29 E</v>
      </c>
      <c r="B323" s="6">
        <f t="shared" si="5"/>
        <v>0.29</v>
      </c>
      <c r="C323" s="5" t="str">
        <f>IFERROR(__xludf.DUMMYFUNCTION("""COMPUTED_VALUE"""),"E")</f>
        <v>E</v>
      </c>
      <c r="D323" s="34" t="b">
        <f t="shared" si="6"/>
        <v>0</v>
      </c>
      <c r="E323" s="6" t="b">
        <f t="shared" si="7"/>
        <v>0</v>
      </c>
      <c r="F323" s="34">
        <f t="shared" si="8"/>
        <v>0.29</v>
      </c>
      <c r="G323" s="8">
        <f t="shared" si="9"/>
        <v>1.73188E+24</v>
      </c>
      <c r="H323" s="8" t="str">
        <f t="shared" ref="H323:J323" si="664">if(D323,$G323,"")</f>
        <v/>
      </c>
      <c r="I323" s="8" t="str">
        <f t="shared" si="664"/>
        <v/>
      </c>
      <c r="J323" s="8">
        <f t="shared" si="664"/>
        <v>1.73188E+24</v>
      </c>
      <c r="K323" s="5"/>
      <c r="L323" s="5"/>
      <c r="M323" s="5"/>
      <c r="N323" s="36">
        <f>Map!K971</f>
        <v>47</v>
      </c>
      <c r="O323" s="36">
        <f>Map!L971</f>
        <v>9</v>
      </c>
      <c r="P323" s="36">
        <f>Map!M971</f>
        <v>27</v>
      </c>
      <c r="Q323" s="5" t="str">
        <f>Join("-",Map!B971,Map!C971,Map!D971,Map!E971,Map!F971)</f>
        <v>East Rim-4-0-3-a</v>
      </c>
      <c r="R323" s="6">
        <f t="shared" ref="R323:T323" si="665">IFERROR(VALUE(LEFT(N323,SEARCH(" ",N323,1)-1)),FALSE())</f>
        <v>47</v>
      </c>
      <c r="S323" s="6">
        <f t="shared" si="665"/>
        <v>9</v>
      </c>
      <c r="T323" s="6">
        <f t="shared" si="665"/>
        <v>27</v>
      </c>
      <c r="U323" s="5"/>
      <c r="V323" s="5"/>
      <c r="W323" s="5"/>
      <c r="X323" s="37" t="str">
        <f>Map!G971</f>
        <v>Terrestrial</v>
      </c>
      <c r="Y323" s="5"/>
      <c r="Z323" s="7" t="str">
        <f>Map!O971</f>
        <v>9 H</v>
      </c>
      <c r="AA323" s="6">
        <f t="shared" si="12"/>
        <v>9</v>
      </c>
      <c r="AB323" s="5" t="str">
        <f>IFERROR(__xludf.DUMMYFUNCTION("""COMPUTED_VALUE"""),"H")</f>
        <v>H</v>
      </c>
      <c r="AC323" s="6">
        <f t="shared" si="13"/>
        <v>9</v>
      </c>
      <c r="AD323" s="5"/>
    </row>
    <row r="324">
      <c r="A324" s="5" t="str">
        <f>Map!I972</f>
        <v>0.77 E</v>
      </c>
      <c r="B324" s="6">
        <f t="shared" si="5"/>
        <v>0.77</v>
      </c>
      <c r="C324" s="5" t="str">
        <f>IFERROR(__xludf.DUMMYFUNCTION("""COMPUTED_VALUE"""),"E")</f>
        <v>E</v>
      </c>
      <c r="D324" s="34" t="b">
        <f t="shared" si="6"/>
        <v>0</v>
      </c>
      <c r="E324" s="6" t="b">
        <f t="shared" si="7"/>
        <v>0</v>
      </c>
      <c r="F324" s="34">
        <f t="shared" si="8"/>
        <v>0.77</v>
      </c>
      <c r="G324" s="8">
        <f t="shared" si="9"/>
        <v>4.59844E+24</v>
      </c>
      <c r="H324" s="8" t="str">
        <f t="shared" ref="H324:J324" si="666">if(D324,$G324,"")</f>
        <v/>
      </c>
      <c r="I324" s="8" t="str">
        <f t="shared" si="666"/>
        <v/>
      </c>
      <c r="J324" s="8">
        <f t="shared" si="666"/>
        <v>4.59844E+24</v>
      </c>
      <c r="K324" s="5"/>
      <c r="L324" s="5"/>
      <c r="M324" s="5"/>
      <c r="N324" s="36">
        <f>Map!K972</f>
        <v>3</v>
      </c>
      <c r="O324" s="36">
        <f>Map!L972</f>
        <v>-21</v>
      </c>
      <c r="P324" s="36">
        <f>Map!M972</f>
        <v>-7</v>
      </c>
      <c r="Q324" s="5" t="str">
        <f>Join("-",Map!B972,Map!C972,Map!D972,Map!E972,Map!F972)</f>
        <v>East Rim-4-0-3-b</v>
      </c>
      <c r="R324" s="6">
        <f t="shared" ref="R324:T324" si="667">IFERROR(VALUE(LEFT(N324,SEARCH(" ",N324,1)-1)),FALSE())</f>
        <v>3</v>
      </c>
      <c r="S324" s="6">
        <f t="shared" si="667"/>
        <v>-21</v>
      </c>
      <c r="T324" s="6">
        <f t="shared" si="667"/>
        <v>-7</v>
      </c>
      <c r="U324" s="5"/>
      <c r="V324" s="5"/>
      <c r="W324" s="5"/>
      <c r="X324" s="37" t="str">
        <f>Map!G972</f>
        <v>Habitable</v>
      </c>
      <c r="Y324" s="5"/>
      <c r="Z324" s="7" t="str">
        <f>Map!O972</f>
        <v>22 H</v>
      </c>
      <c r="AA324" s="6">
        <f t="shared" si="12"/>
        <v>22</v>
      </c>
      <c r="AB324" s="5" t="str">
        <f>IFERROR(__xludf.DUMMYFUNCTION("""COMPUTED_VALUE"""),"H")</f>
        <v>H</v>
      </c>
      <c r="AC324" s="6">
        <f t="shared" si="13"/>
        <v>22</v>
      </c>
      <c r="AD324" s="5"/>
    </row>
    <row r="325">
      <c r="A325" s="5" t="str">
        <f>Map!I973</f>
        <v>0.16 S</v>
      </c>
      <c r="B325" s="6">
        <f t="shared" si="5"/>
        <v>0.16</v>
      </c>
      <c r="C325" s="5" t="str">
        <f>IFERROR(__xludf.DUMMYFUNCTION("""COMPUTED_VALUE"""),"S")</f>
        <v>S</v>
      </c>
      <c r="D325" s="34">
        <f t="shared" si="6"/>
        <v>0.16</v>
      </c>
      <c r="E325" s="6" t="b">
        <f t="shared" si="7"/>
        <v>0</v>
      </c>
      <c r="F325" s="34" t="b">
        <f t="shared" si="8"/>
        <v>0</v>
      </c>
      <c r="G325" s="8">
        <f t="shared" si="9"/>
        <v>3.1824E+29</v>
      </c>
      <c r="H325" s="8">
        <f t="shared" ref="H325:J325" si="668">if(D325,$G325,"")</f>
        <v>3.1824E+29</v>
      </c>
      <c r="I325" s="8" t="str">
        <f t="shared" si="668"/>
        <v/>
      </c>
      <c r="J325" s="8" t="str">
        <f t="shared" si="668"/>
        <v/>
      </c>
      <c r="K325" s="5"/>
      <c r="L325" s="5"/>
      <c r="M325" s="5"/>
      <c r="N325" s="36" t="str">
        <f>Map!K973</f>
        <v/>
      </c>
      <c r="O325" s="36" t="str">
        <f>Map!L973</f>
        <v/>
      </c>
      <c r="P325" s="36" t="str">
        <f>Map!M973</f>
        <v/>
      </c>
      <c r="Q325" s="5" t="str">
        <f>Join("-",Map!B973,Map!C973,Map!D973,Map!E973,Map!F973)</f>
        <v>East Rim-4-0-3-S</v>
      </c>
      <c r="R325" s="6" t="b">
        <f t="shared" ref="R325:T325" si="669">IFERROR(VALUE(LEFT(N325,SEARCH(" ",N325,1)-1)),FALSE())</f>
        <v>0</v>
      </c>
      <c r="S325" s="6" t="b">
        <f t="shared" si="669"/>
        <v>0</v>
      </c>
      <c r="T325" s="6" t="b">
        <f t="shared" si="669"/>
        <v>0</v>
      </c>
      <c r="U325" s="5"/>
      <c r="V325" s="5"/>
      <c r="W325" s="5"/>
      <c r="X325" s="37" t="str">
        <f>Map!G973</f>
        <v>Star</v>
      </c>
      <c r="Y325" s="5"/>
      <c r="Z325" s="7" t="str">
        <f>Map!O973</f>
        <v/>
      </c>
      <c r="AA325" s="6" t="str">
        <f t="shared" si="12"/>
        <v/>
      </c>
      <c r="AB325" s="5"/>
      <c r="AC325" s="6" t="str">
        <f t="shared" si="13"/>
        <v/>
      </c>
      <c r="AD325" s="5"/>
    </row>
    <row r="326">
      <c r="A326" s="5" t="str">
        <f>Map!I974</f>
        <v>0.6 E</v>
      </c>
      <c r="B326" s="6">
        <f t="shared" si="5"/>
        <v>0.6</v>
      </c>
      <c r="C326" s="5" t="str">
        <f>IFERROR(__xludf.DUMMYFUNCTION("""COMPUTED_VALUE"""),"E")</f>
        <v>E</v>
      </c>
      <c r="D326" s="34" t="b">
        <f t="shared" si="6"/>
        <v>0</v>
      </c>
      <c r="E326" s="6" t="b">
        <f t="shared" si="7"/>
        <v>0</v>
      </c>
      <c r="F326" s="34">
        <f t="shared" si="8"/>
        <v>0.6</v>
      </c>
      <c r="G326" s="8">
        <f t="shared" si="9"/>
        <v>3.5832E+24</v>
      </c>
      <c r="H326" s="8" t="str">
        <f t="shared" ref="H326:J326" si="670">if(D326,$G326,"")</f>
        <v/>
      </c>
      <c r="I326" s="8" t="str">
        <f t="shared" si="670"/>
        <v/>
      </c>
      <c r="J326" s="8">
        <f t="shared" si="670"/>
        <v>3.5832E+24</v>
      </c>
      <c r="K326" s="5"/>
      <c r="L326" s="5"/>
      <c r="M326" s="5"/>
      <c r="N326" s="36">
        <f>Map!K974</f>
        <v>577</v>
      </c>
      <c r="O326" s="36">
        <f>Map!L974</f>
        <v>533</v>
      </c>
      <c r="P326" s="36">
        <f>Map!M974</f>
        <v>553</v>
      </c>
      <c r="Q326" s="5" t="str">
        <f>Join("-",Map!B974,Map!C974,Map!D974,Map!E974,Map!F974)</f>
        <v>East Rim-4-0-4-a</v>
      </c>
      <c r="R326" s="6">
        <f t="shared" ref="R326:T326" si="671">IFERROR(VALUE(LEFT(N326,SEARCH(" ",N326,1)-1)),FALSE())</f>
        <v>577</v>
      </c>
      <c r="S326" s="6">
        <f t="shared" si="671"/>
        <v>533</v>
      </c>
      <c r="T326" s="6">
        <f t="shared" si="671"/>
        <v>553</v>
      </c>
      <c r="U326" s="5"/>
      <c r="V326" s="5"/>
      <c r="W326" s="5"/>
      <c r="X326" s="37" t="str">
        <f>Map!G974</f>
        <v>Terrestrial</v>
      </c>
      <c r="Y326" s="5"/>
      <c r="Z326" s="7" t="str">
        <f>Map!O974</f>
        <v>8 H</v>
      </c>
      <c r="AA326" s="6">
        <f t="shared" si="12"/>
        <v>8</v>
      </c>
      <c r="AB326" s="5" t="str">
        <f>IFERROR(__xludf.DUMMYFUNCTION("""COMPUTED_VALUE"""),"H")</f>
        <v>H</v>
      </c>
      <c r="AC326" s="6">
        <f t="shared" si="13"/>
        <v>8</v>
      </c>
      <c r="AD326" s="5"/>
    </row>
    <row r="327">
      <c r="A327" s="5" t="str">
        <f>Map!I975</f>
        <v>2.83 E</v>
      </c>
      <c r="B327" s="6">
        <f t="shared" si="5"/>
        <v>2.83</v>
      </c>
      <c r="C327" s="5" t="str">
        <f>IFERROR(__xludf.DUMMYFUNCTION("""COMPUTED_VALUE"""),"E")</f>
        <v>E</v>
      </c>
      <c r="D327" s="34" t="b">
        <f t="shared" si="6"/>
        <v>0</v>
      </c>
      <c r="E327" s="6" t="b">
        <f t="shared" si="7"/>
        <v>0</v>
      </c>
      <c r="F327" s="34">
        <f t="shared" si="8"/>
        <v>2.83</v>
      </c>
      <c r="G327" s="8">
        <f t="shared" si="9"/>
        <v>1.69008E+25</v>
      </c>
      <c r="H327" s="8" t="str">
        <f t="shared" ref="H327:J327" si="672">if(D327,$G327,"")</f>
        <v/>
      </c>
      <c r="I327" s="8" t="str">
        <f t="shared" si="672"/>
        <v/>
      </c>
      <c r="J327" s="8">
        <f t="shared" si="672"/>
        <v>1.69008E+25</v>
      </c>
      <c r="K327" s="5"/>
      <c r="L327" s="5"/>
      <c r="M327" s="5"/>
      <c r="N327" s="36">
        <f>Map!K975</f>
        <v>322</v>
      </c>
      <c r="O327" s="36">
        <f>Map!L975</f>
        <v>261</v>
      </c>
      <c r="P327" s="36">
        <f>Map!M975</f>
        <v>293</v>
      </c>
      <c r="Q327" s="5" t="str">
        <f>Join("-",Map!B975,Map!C975,Map!D975,Map!E975,Map!F975)</f>
        <v>East Rim-4-0-4-b</v>
      </c>
      <c r="R327" s="6">
        <f t="shared" ref="R327:T327" si="673">IFERROR(VALUE(LEFT(N327,SEARCH(" ",N327,1)-1)),FALSE())</f>
        <v>322</v>
      </c>
      <c r="S327" s="6">
        <f t="shared" si="673"/>
        <v>261</v>
      </c>
      <c r="T327" s="6">
        <f t="shared" si="673"/>
        <v>293</v>
      </c>
      <c r="U327" s="5"/>
      <c r="V327" s="5"/>
      <c r="W327" s="5"/>
      <c r="X327" s="37" t="str">
        <f>Map!G975</f>
        <v>Terrestrial</v>
      </c>
      <c r="Y327" s="5"/>
      <c r="Z327" s="7" t="str">
        <f>Map!O975</f>
        <v>26 H</v>
      </c>
      <c r="AA327" s="6">
        <f t="shared" si="12"/>
        <v>26</v>
      </c>
      <c r="AB327" s="5" t="str">
        <f>IFERROR(__xludf.DUMMYFUNCTION("""COMPUTED_VALUE"""),"H")</f>
        <v>H</v>
      </c>
      <c r="AC327" s="6">
        <f t="shared" si="13"/>
        <v>26</v>
      </c>
      <c r="AD327" s="5"/>
    </row>
    <row r="328">
      <c r="A328" s="5" t="str">
        <f>Map!I976</f>
        <v>0.06 J</v>
      </c>
      <c r="B328" s="6">
        <f t="shared" si="5"/>
        <v>0.06</v>
      </c>
      <c r="C328" s="5" t="str">
        <f>IFERROR(__xludf.DUMMYFUNCTION("""COMPUTED_VALUE"""),"J")</f>
        <v>J</v>
      </c>
      <c r="D328" s="34" t="b">
        <f t="shared" si="6"/>
        <v>0</v>
      </c>
      <c r="E328" s="6">
        <f t="shared" si="7"/>
        <v>0.06</v>
      </c>
      <c r="F328" s="34" t="b">
        <f t="shared" si="8"/>
        <v>0</v>
      </c>
      <c r="G328" s="8">
        <f t="shared" si="9"/>
        <v>1.14E+26</v>
      </c>
      <c r="H328" s="8" t="str">
        <f t="shared" ref="H328:J328" si="674">if(D328,$G328,"")</f>
        <v/>
      </c>
      <c r="I328" s="8">
        <f t="shared" si="674"/>
        <v>1.14E+26</v>
      </c>
      <c r="J328" s="8" t="str">
        <f t="shared" si="674"/>
        <v/>
      </c>
      <c r="K328" s="5"/>
      <c r="L328" s="5"/>
      <c r="M328" s="5"/>
      <c r="N328" s="36">
        <f>Map!K976</f>
        <v>158</v>
      </c>
      <c r="O328" s="36">
        <f>Map!L976</f>
        <v>105</v>
      </c>
      <c r="P328" s="36">
        <f>Map!M976</f>
        <v>133</v>
      </c>
      <c r="Q328" s="5" t="str">
        <f>Join("-",Map!B976,Map!C976,Map!D976,Map!E976,Map!F976)</f>
        <v>East Rim-4-0-4-c</v>
      </c>
      <c r="R328" s="6">
        <f t="shared" ref="R328:T328" si="675">IFERROR(VALUE(LEFT(N328,SEARCH(" ",N328,1)-1)),FALSE())</f>
        <v>158</v>
      </c>
      <c r="S328" s="6">
        <f t="shared" si="675"/>
        <v>105</v>
      </c>
      <c r="T328" s="6">
        <f t="shared" si="675"/>
        <v>133</v>
      </c>
      <c r="U328" s="5"/>
      <c r="V328" s="5"/>
      <c r="W328" s="5"/>
      <c r="X328" s="37" t="str">
        <f>Map!G976</f>
        <v>Gas Giant</v>
      </c>
      <c r="Y328" s="5"/>
      <c r="Z328" s="7" t="str">
        <f>Map!O976</f>
        <v>14 H</v>
      </c>
      <c r="AA328" s="6">
        <f t="shared" si="12"/>
        <v>14</v>
      </c>
      <c r="AB328" s="5" t="str">
        <f>IFERROR(__xludf.DUMMYFUNCTION("""COMPUTED_VALUE"""),"H")</f>
        <v>H</v>
      </c>
      <c r="AC328" s="6">
        <f t="shared" si="13"/>
        <v>14</v>
      </c>
      <c r="AD328" s="5"/>
    </row>
    <row r="329">
      <c r="A329" s="5" t="str">
        <f>Map!I977</f>
        <v>0.67 E</v>
      </c>
      <c r="B329" s="6">
        <f t="shared" si="5"/>
        <v>0.67</v>
      </c>
      <c r="C329" s="5" t="str">
        <f>IFERROR(__xludf.DUMMYFUNCTION("""COMPUTED_VALUE"""),"E")</f>
        <v>E</v>
      </c>
      <c r="D329" s="34" t="b">
        <f t="shared" si="6"/>
        <v>0</v>
      </c>
      <c r="E329" s="6" t="b">
        <f t="shared" si="7"/>
        <v>0</v>
      </c>
      <c r="F329" s="34">
        <f t="shared" si="8"/>
        <v>0.67</v>
      </c>
      <c r="G329" s="8">
        <f t="shared" si="9"/>
        <v>4.00124E+24</v>
      </c>
      <c r="H329" s="8" t="str">
        <f t="shared" ref="H329:J329" si="676">if(D329,$G329,"")</f>
        <v/>
      </c>
      <c r="I329" s="8" t="str">
        <f t="shared" si="676"/>
        <v/>
      </c>
      <c r="J329" s="8">
        <f t="shared" si="676"/>
        <v>4.00124E+24</v>
      </c>
      <c r="K329" s="5"/>
      <c r="L329" s="5"/>
      <c r="M329" s="5"/>
      <c r="N329" s="36">
        <f>Map!K977</f>
        <v>149</v>
      </c>
      <c r="O329" s="36">
        <f>Map!L977</f>
        <v>131</v>
      </c>
      <c r="P329" s="36">
        <f>Map!M977</f>
        <v>141</v>
      </c>
      <c r="Q329" s="5" t="str">
        <f>Join("-",Map!B977,Map!C977,Map!D977,Map!E977,Map!F977)</f>
        <v>East Rim-4-0-4-d</v>
      </c>
      <c r="R329" s="6">
        <f t="shared" ref="R329:T329" si="677">IFERROR(VALUE(LEFT(N329,SEARCH(" ",N329,1)-1)),FALSE())</f>
        <v>149</v>
      </c>
      <c r="S329" s="6">
        <f t="shared" si="677"/>
        <v>131</v>
      </c>
      <c r="T329" s="6">
        <f t="shared" si="677"/>
        <v>141</v>
      </c>
      <c r="U329" s="5"/>
      <c r="V329" s="5"/>
      <c r="W329" s="5"/>
      <c r="X329" s="37" t="str">
        <f>Map!G977</f>
        <v>Terrestrial</v>
      </c>
      <c r="Y329" s="5"/>
      <c r="Z329" s="7" t="str">
        <f>Map!O977</f>
        <v>33 H</v>
      </c>
      <c r="AA329" s="6">
        <f t="shared" si="12"/>
        <v>33</v>
      </c>
      <c r="AB329" s="5" t="str">
        <f>IFERROR(__xludf.DUMMYFUNCTION("""COMPUTED_VALUE"""),"H")</f>
        <v>H</v>
      </c>
      <c r="AC329" s="6">
        <f t="shared" si="13"/>
        <v>33</v>
      </c>
      <c r="AD329" s="5"/>
    </row>
    <row r="330">
      <c r="A330" s="5" t="str">
        <f>Map!I978</f>
        <v>1.24 E</v>
      </c>
      <c r="B330" s="6">
        <f t="shared" si="5"/>
        <v>1.24</v>
      </c>
      <c r="C330" s="5" t="str">
        <f>IFERROR(__xludf.DUMMYFUNCTION("""COMPUTED_VALUE"""),"E")</f>
        <v>E</v>
      </c>
      <c r="D330" s="34" t="b">
        <f t="shared" si="6"/>
        <v>0</v>
      </c>
      <c r="E330" s="6" t="b">
        <f t="shared" si="7"/>
        <v>0</v>
      </c>
      <c r="F330" s="34">
        <f t="shared" si="8"/>
        <v>1.24</v>
      </c>
      <c r="G330" s="8">
        <f t="shared" si="9"/>
        <v>7.40528E+24</v>
      </c>
      <c r="H330" s="8" t="str">
        <f t="shared" ref="H330:J330" si="678">if(D330,$G330,"")</f>
        <v/>
      </c>
      <c r="I330" s="8" t="str">
        <f t="shared" si="678"/>
        <v/>
      </c>
      <c r="J330" s="8">
        <f t="shared" si="678"/>
        <v>7.40528E+24</v>
      </c>
      <c r="K330" s="5"/>
      <c r="L330" s="5"/>
      <c r="M330" s="5"/>
      <c r="N330" s="36">
        <f>Map!K978</f>
        <v>18</v>
      </c>
      <c r="O330" s="36">
        <f>Map!L978</f>
        <v>14</v>
      </c>
      <c r="P330" s="36">
        <f>Map!M978</f>
        <v>16</v>
      </c>
      <c r="Q330" s="5" t="str">
        <f>Join("-",Map!B978,Map!C978,Map!D978,Map!E978,Map!F978)</f>
        <v>East Rim-4-0-4-e</v>
      </c>
      <c r="R330" s="6">
        <f t="shared" ref="R330:T330" si="679">IFERROR(VALUE(LEFT(N330,SEARCH(" ",N330,1)-1)),FALSE())</f>
        <v>18</v>
      </c>
      <c r="S330" s="6">
        <f t="shared" si="679"/>
        <v>14</v>
      </c>
      <c r="T330" s="6">
        <f t="shared" si="679"/>
        <v>16</v>
      </c>
      <c r="U330" s="5"/>
      <c r="V330" s="5"/>
      <c r="W330" s="5"/>
      <c r="X330" s="37" t="str">
        <f>Map!G978</f>
        <v>Habitable</v>
      </c>
      <c r="Y330" s="5"/>
      <c r="Z330" s="7" t="str">
        <f>Map!O978</f>
        <v>16 H</v>
      </c>
      <c r="AA330" s="6">
        <f t="shared" si="12"/>
        <v>16</v>
      </c>
      <c r="AB330" s="5" t="str">
        <f>IFERROR(__xludf.DUMMYFUNCTION("""COMPUTED_VALUE"""),"H")</f>
        <v>H</v>
      </c>
      <c r="AC330" s="6">
        <f t="shared" si="13"/>
        <v>16</v>
      </c>
      <c r="AD330" s="5"/>
    </row>
    <row r="331">
      <c r="A331" s="5" t="str">
        <f>Map!I979</f>
        <v>0.45 S</v>
      </c>
      <c r="B331" s="6">
        <f t="shared" si="5"/>
        <v>0.45</v>
      </c>
      <c r="C331" s="5" t="str">
        <f>IFERROR(__xludf.DUMMYFUNCTION("""COMPUTED_VALUE"""),"S")</f>
        <v>S</v>
      </c>
      <c r="D331" s="34">
        <f t="shared" si="6"/>
        <v>0.45</v>
      </c>
      <c r="E331" s="6" t="b">
        <f t="shared" si="7"/>
        <v>0</v>
      </c>
      <c r="F331" s="34" t="b">
        <f t="shared" si="8"/>
        <v>0</v>
      </c>
      <c r="G331" s="8">
        <f t="shared" si="9"/>
        <v>8.9505E+29</v>
      </c>
      <c r="H331" s="8">
        <f t="shared" ref="H331:J331" si="680">if(D331,$G331,"")</f>
        <v>8.9505E+29</v>
      </c>
      <c r="I331" s="8" t="str">
        <f t="shared" si="680"/>
        <v/>
      </c>
      <c r="J331" s="8" t="str">
        <f t="shared" si="680"/>
        <v/>
      </c>
      <c r="K331" s="5"/>
      <c r="L331" s="5"/>
      <c r="M331" s="5"/>
      <c r="N331" s="36" t="str">
        <f>Map!K979</f>
        <v/>
      </c>
      <c r="O331" s="36" t="str">
        <f>Map!L979</f>
        <v/>
      </c>
      <c r="P331" s="36" t="str">
        <f>Map!M979</f>
        <v/>
      </c>
      <c r="Q331" s="5" t="str">
        <f>Join("-",Map!B979,Map!C979,Map!D979,Map!E979,Map!F979)</f>
        <v>East Rim-4-0-4-S</v>
      </c>
      <c r="R331" s="6" t="b">
        <f t="shared" ref="R331:T331" si="681">IFERROR(VALUE(LEFT(N331,SEARCH(" ",N331,1)-1)),FALSE())</f>
        <v>0</v>
      </c>
      <c r="S331" s="6" t="b">
        <f t="shared" si="681"/>
        <v>0</v>
      </c>
      <c r="T331" s="6" t="b">
        <f t="shared" si="681"/>
        <v>0</v>
      </c>
      <c r="U331" s="5"/>
      <c r="V331" s="5"/>
      <c r="W331" s="5"/>
      <c r="X331" s="37" t="str">
        <f>Map!G979</f>
        <v>Star</v>
      </c>
      <c r="Y331" s="5"/>
      <c r="Z331" s="7" t="str">
        <f>Map!O979</f>
        <v/>
      </c>
      <c r="AA331" s="6" t="str">
        <f t="shared" si="12"/>
        <v/>
      </c>
      <c r="AB331" s="5"/>
      <c r="AC331" s="6" t="str">
        <f t="shared" si="13"/>
        <v/>
      </c>
      <c r="AD331" s="5"/>
    </row>
    <row r="332">
      <c r="A332" s="5" t="str">
        <f>Map!I980</f>
        <v>5 E</v>
      </c>
      <c r="B332" s="6">
        <f t="shared" si="5"/>
        <v>5</v>
      </c>
      <c r="C332" s="5" t="str">
        <f>IFERROR(__xludf.DUMMYFUNCTION("""COMPUTED_VALUE"""),"E")</f>
        <v>E</v>
      </c>
      <c r="D332" s="34" t="b">
        <f t="shared" si="6"/>
        <v>0</v>
      </c>
      <c r="E332" s="6" t="b">
        <f t="shared" si="7"/>
        <v>0</v>
      </c>
      <c r="F332" s="34">
        <f t="shared" si="8"/>
        <v>5</v>
      </c>
      <c r="G332" s="8">
        <f t="shared" si="9"/>
        <v>2.986E+25</v>
      </c>
      <c r="H332" s="8" t="str">
        <f t="shared" ref="H332:J332" si="682">if(D332,$G332,"")</f>
        <v/>
      </c>
      <c r="I332" s="8" t="str">
        <f t="shared" si="682"/>
        <v/>
      </c>
      <c r="J332" s="8">
        <f t="shared" si="682"/>
        <v>2.986E+25</v>
      </c>
      <c r="K332" s="5"/>
      <c r="L332" s="5"/>
      <c r="M332" s="5"/>
      <c r="N332" s="36">
        <f>Map!K980</f>
        <v>1276</v>
      </c>
      <c r="O332" s="36">
        <f>Map!L980</f>
        <v>1228</v>
      </c>
      <c r="P332" s="36">
        <f>Map!M980</f>
        <v>1253</v>
      </c>
      <c r="Q332" s="5" t="str">
        <f>Join("-",Map!B980,Map!C980,Map!D980,Map!E980,Map!F980)</f>
        <v>East Rim-4-1-0-a</v>
      </c>
      <c r="R332" s="6">
        <f t="shared" ref="R332:T332" si="683">IFERROR(VALUE(LEFT(N332,SEARCH(" ",N332,1)-1)),FALSE())</f>
        <v>1276</v>
      </c>
      <c r="S332" s="6">
        <f t="shared" si="683"/>
        <v>1228</v>
      </c>
      <c r="T332" s="6">
        <f t="shared" si="683"/>
        <v>1253</v>
      </c>
      <c r="U332" s="5"/>
      <c r="V332" s="5"/>
      <c r="W332" s="5"/>
      <c r="X332" s="37" t="str">
        <f>Map!G980</f>
        <v>Terrestrial</v>
      </c>
      <c r="Y332" s="5"/>
      <c r="Z332" s="7" t="str">
        <f>Map!O980</f>
        <v>7 H</v>
      </c>
      <c r="AA332" s="6">
        <f t="shared" si="12"/>
        <v>7</v>
      </c>
      <c r="AB332" s="5" t="str">
        <f>IFERROR(__xludf.DUMMYFUNCTION("""COMPUTED_VALUE"""),"H")</f>
        <v>H</v>
      </c>
      <c r="AC332" s="6">
        <f t="shared" si="13"/>
        <v>7</v>
      </c>
      <c r="AD332" s="5"/>
    </row>
    <row r="333">
      <c r="A333" s="5" t="str">
        <f>Map!I981</f>
        <v>0.48 E</v>
      </c>
      <c r="B333" s="6">
        <f t="shared" si="5"/>
        <v>0.48</v>
      </c>
      <c r="C333" s="5" t="str">
        <f>IFERROR(__xludf.DUMMYFUNCTION("""COMPUTED_VALUE"""),"E")</f>
        <v>E</v>
      </c>
      <c r="D333" s="34" t="b">
        <f t="shared" si="6"/>
        <v>0</v>
      </c>
      <c r="E333" s="6" t="b">
        <f t="shared" si="7"/>
        <v>0</v>
      </c>
      <c r="F333" s="34">
        <f t="shared" si="8"/>
        <v>0.48</v>
      </c>
      <c r="G333" s="8">
        <f t="shared" si="9"/>
        <v>2.86656E+24</v>
      </c>
      <c r="H333" s="8" t="str">
        <f t="shared" ref="H333:J333" si="684">if(D333,$G333,"")</f>
        <v/>
      </c>
      <c r="I333" s="8" t="str">
        <f t="shared" si="684"/>
        <v/>
      </c>
      <c r="J333" s="8">
        <f t="shared" si="684"/>
        <v>2.86656E+24</v>
      </c>
      <c r="K333" s="5"/>
      <c r="L333" s="5"/>
      <c r="M333" s="5"/>
      <c r="N333" s="36">
        <f>Map!K981</f>
        <v>730</v>
      </c>
      <c r="O333" s="36">
        <f>Map!L981</f>
        <v>723</v>
      </c>
      <c r="P333" s="36">
        <f>Map!M981</f>
        <v>727</v>
      </c>
      <c r="Q333" s="5" t="str">
        <f>Join("-",Map!B981,Map!C981,Map!D981,Map!E981,Map!F981)</f>
        <v>East Rim-4-1-0-b</v>
      </c>
      <c r="R333" s="6">
        <f t="shared" ref="R333:T333" si="685">IFERROR(VALUE(LEFT(N333,SEARCH(" ",N333,1)-1)),FALSE())</f>
        <v>730</v>
      </c>
      <c r="S333" s="6">
        <f t="shared" si="685"/>
        <v>723</v>
      </c>
      <c r="T333" s="6">
        <f t="shared" si="685"/>
        <v>727</v>
      </c>
      <c r="U333" s="5"/>
      <c r="V333" s="5"/>
      <c r="W333" s="5"/>
      <c r="X333" s="37" t="str">
        <f>Map!G981</f>
        <v>Terrestrial</v>
      </c>
      <c r="Y333" s="5"/>
      <c r="Z333" s="7" t="str">
        <f>Map!O981</f>
        <v>11 H</v>
      </c>
      <c r="AA333" s="6">
        <f t="shared" si="12"/>
        <v>11</v>
      </c>
      <c r="AB333" s="5" t="str">
        <f>IFERROR(__xludf.DUMMYFUNCTION("""COMPUTED_VALUE"""),"H")</f>
        <v>H</v>
      </c>
      <c r="AC333" s="6">
        <f t="shared" si="13"/>
        <v>11</v>
      </c>
      <c r="AD333" s="5"/>
    </row>
    <row r="334">
      <c r="A334" s="5" t="str">
        <f>Map!I982</f>
        <v>0.6 E</v>
      </c>
      <c r="B334" s="6">
        <f t="shared" si="5"/>
        <v>0.6</v>
      </c>
      <c r="C334" s="5" t="str">
        <f>IFERROR(__xludf.DUMMYFUNCTION("""COMPUTED_VALUE"""),"E")</f>
        <v>E</v>
      </c>
      <c r="D334" s="34" t="b">
        <f t="shared" si="6"/>
        <v>0</v>
      </c>
      <c r="E334" s="6" t="b">
        <f t="shared" si="7"/>
        <v>0</v>
      </c>
      <c r="F334" s="34">
        <f t="shared" si="8"/>
        <v>0.6</v>
      </c>
      <c r="G334" s="8">
        <f t="shared" si="9"/>
        <v>3.5832E+24</v>
      </c>
      <c r="H334" s="8" t="str">
        <f t="shared" ref="H334:J334" si="686">if(D334,$G334,"")</f>
        <v/>
      </c>
      <c r="I334" s="8" t="str">
        <f t="shared" si="686"/>
        <v/>
      </c>
      <c r="J334" s="8">
        <f t="shared" si="686"/>
        <v>3.5832E+24</v>
      </c>
      <c r="K334" s="5"/>
      <c r="L334" s="5"/>
      <c r="M334" s="5"/>
      <c r="N334" s="36">
        <f>Map!K982</f>
        <v>577</v>
      </c>
      <c r="O334" s="36">
        <f>Map!L982</f>
        <v>533</v>
      </c>
      <c r="P334" s="36">
        <f>Map!M982</f>
        <v>553</v>
      </c>
      <c r="Q334" s="5" t="str">
        <f>Join("-",Map!B982,Map!C982,Map!D982,Map!E982,Map!F982)</f>
        <v>East Rim-4-1-0-c</v>
      </c>
      <c r="R334" s="6">
        <f t="shared" ref="R334:T334" si="687">IFERROR(VALUE(LEFT(N334,SEARCH(" ",N334,1)-1)),FALSE())</f>
        <v>577</v>
      </c>
      <c r="S334" s="6">
        <f t="shared" si="687"/>
        <v>533</v>
      </c>
      <c r="T334" s="6">
        <f t="shared" si="687"/>
        <v>553</v>
      </c>
      <c r="U334" s="5"/>
      <c r="V334" s="5"/>
      <c r="W334" s="5"/>
      <c r="X334" s="37" t="str">
        <f>Map!G982</f>
        <v>Terrestrial</v>
      </c>
      <c r="Y334" s="5"/>
      <c r="Z334" s="7" t="str">
        <f>Map!O982</f>
        <v>8 H</v>
      </c>
      <c r="AA334" s="6">
        <f t="shared" si="12"/>
        <v>8</v>
      </c>
      <c r="AB334" s="5" t="str">
        <f>IFERROR(__xludf.DUMMYFUNCTION("""COMPUTED_VALUE"""),"H")</f>
        <v>H</v>
      </c>
      <c r="AC334" s="6">
        <f t="shared" si="13"/>
        <v>8</v>
      </c>
      <c r="AD334" s="5"/>
    </row>
    <row r="335">
      <c r="A335" s="5" t="str">
        <f>Map!I983</f>
        <v>1.14 E</v>
      </c>
      <c r="B335" s="6">
        <f t="shared" si="5"/>
        <v>1.14</v>
      </c>
      <c r="C335" s="5" t="str">
        <f>IFERROR(__xludf.DUMMYFUNCTION("""COMPUTED_VALUE"""),"E")</f>
        <v>E</v>
      </c>
      <c r="D335" s="34" t="b">
        <f t="shared" si="6"/>
        <v>0</v>
      </c>
      <c r="E335" s="6" t="b">
        <f t="shared" si="7"/>
        <v>0</v>
      </c>
      <c r="F335" s="34">
        <f t="shared" si="8"/>
        <v>1.14</v>
      </c>
      <c r="G335" s="8">
        <f t="shared" si="9"/>
        <v>6.80808E+24</v>
      </c>
      <c r="H335" s="8" t="str">
        <f t="shared" ref="H335:J335" si="688">if(D335,$G335,"")</f>
        <v/>
      </c>
      <c r="I335" s="8" t="str">
        <f t="shared" si="688"/>
        <v/>
      </c>
      <c r="J335" s="8">
        <f t="shared" si="688"/>
        <v>6.80808E+24</v>
      </c>
      <c r="K335" s="5"/>
      <c r="L335" s="5"/>
      <c r="M335" s="5"/>
      <c r="N335" s="36">
        <f>Map!K983</f>
        <v>510</v>
      </c>
      <c r="O335" s="36">
        <f>Map!L983</f>
        <v>502</v>
      </c>
      <c r="P335" s="36">
        <f>Map!M983</f>
        <v>508</v>
      </c>
      <c r="Q335" s="5" t="str">
        <f>Join("-",Map!B983,Map!C983,Map!D983,Map!E983,Map!F983)</f>
        <v>East Rim-4-1-0-d</v>
      </c>
      <c r="R335" s="6">
        <f t="shared" ref="R335:T335" si="689">IFERROR(VALUE(LEFT(N335,SEARCH(" ",N335,1)-1)),FALSE())</f>
        <v>510</v>
      </c>
      <c r="S335" s="6">
        <f t="shared" si="689"/>
        <v>502</v>
      </c>
      <c r="T335" s="6">
        <f t="shared" si="689"/>
        <v>508</v>
      </c>
      <c r="U335" s="5"/>
      <c r="V335" s="5"/>
      <c r="W335" s="5"/>
      <c r="X335" s="37" t="str">
        <f>Map!G983</f>
        <v>Terrestrial</v>
      </c>
      <c r="Y335" s="5"/>
      <c r="Z335" s="7" t="str">
        <f>Map!O983</f>
        <v>18 H</v>
      </c>
      <c r="AA335" s="6">
        <f t="shared" si="12"/>
        <v>18</v>
      </c>
      <c r="AB335" s="5" t="str">
        <f>IFERROR(__xludf.DUMMYFUNCTION("""COMPUTED_VALUE"""),"H")</f>
        <v>H</v>
      </c>
      <c r="AC335" s="6">
        <f t="shared" si="13"/>
        <v>18</v>
      </c>
      <c r="AD335" s="5"/>
    </row>
    <row r="336">
      <c r="A336" s="5" t="str">
        <f>Map!I984</f>
        <v>2.93 E</v>
      </c>
      <c r="B336" s="6">
        <f t="shared" si="5"/>
        <v>2.93</v>
      </c>
      <c r="C336" s="5" t="str">
        <f>IFERROR(__xludf.DUMMYFUNCTION("""COMPUTED_VALUE"""),"E")</f>
        <v>E</v>
      </c>
      <c r="D336" s="34" t="b">
        <f t="shared" si="6"/>
        <v>0</v>
      </c>
      <c r="E336" s="6" t="b">
        <f t="shared" si="7"/>
        <v>0</v>
      </c>
      <c r="F336" s="34">
        <f t="shared" si="8"/>
        <v>2.93</v>
      </c>
      <c r="G336" s="8">
        <f t="shared" si="9"/>
        <v>1.7498E+25</v>
      </c>
      <c r="H336" s="8" t="str">
        <f t="shared" ref="H336:J336" si="690">if(D336,$G336,"")</f>
        <v/>
      </c>
      <c r="I336" s="8" t="str">
        <f t="shared" si="690"/>
        <v/>
      </c>
      <c r="J336" s="8">
        <f t="shared" si="690"/>
        <v>1.7498E+25</v>
      </c>
      <c r="K336" s="5"/>
      <c r="L336" s="5"/>
      <c r="M336" s="5"/>
      <c r="N336" s="36">
        <f>Map!K984</f>
        <v>84</v>
      </c>
      <c r="O336" s="36">
        <f>Map!L984</f>
        <v>79</v>
      </c>
      <c r="P336" s="36">
        <f>Map!M984</f>
        <v>84</v>
      </c>
      <c r="Q336" s="5" t="str">
        <f>Join("-",Map!B984,Map!C984,Map!D984,Map!E984,Map!F984)</f>
        <v>East Rim-4-1-0-e</v>
      </c>
      <c r="R336" s="6">
        <f t="shared" ref="R336:T336" si="691">IFERROR(VALUE(LEFT(N336,SEARCH(" ",N336,1)-1)),FALSE())</f>
        <v>84</v>
      </c>
      <c r="S336" s="6">
        <f t="shared" si="691"/>
        <v>79</v>
      </c>
      <c r="T336" s="6">
        <f t="shared" si="691"/>
        <v>84</v>
      </c>
      <c r="U336" s="5"/>
      <c r="V336" s="5"/>
      <c r="W336" s="5"/>
      <c r="X336" s="37" t="str">
        <f>Map!G984</f>
        <v>Terrestrial</v>
      </c>
      <c r="Y336" s="5"/>
      <c r="Z336" s="7" t="str">
        <f>Map!O984</f>
        <v>16 H</v>
      </c>
      <c r="AA336" s="6">
        <f t="shared" si="12"/>
        <v>16</v>
      </c>
      <c r="AB336" s="5" t="str">
        <f>IFERROR(__xludf.DUMMYFUNCTION("""COMPUTED_VALUE"""),"H")</f>
        <v>H</v>
      </c>
      <c r="AC336" s="6">
        <f t="shared" si="13"/>
        <v>16</v>
      </c>
      <c r="AD336" s="5"/>
    </row>
    <row r="337">
      <c r="A337" s="5" t="str">
        <f>Map!I985</f>
        <v/>
      </c>
      <c r="B337" s="6" t="str">
        <f t="shared" si="5"/>
        <v/>
      </c>
      <c r="C337" s="5"/>
      <c r="D337" s="34" t="b">
        <f t="shared" si="6"/>
        <v>0</v>
      </c>
      <c r="E337" s="6" t="b">
        <f t="shared" si="7"/>
        <v>0</v>
      </c>
      <c r="F337" s="34" t="b">
        <f t="shared" si="8"/>
        <v>0</v>
      </c>
      <c r="G337" s="8" t="str">
        <f t="shared" si="9"/>
        <v/>
      </c>
      <c r="H337" s="8" t="str">
        <f t="shared" ref="H337:J337" si="692">if(D337,$G337,"")</f>
        <v/>
      </c>
      <c r="I337" s="8" t="str">
        <f t="shared" si="692"/>
        <v/>
      </c>
      <c r="J337" s="8" t="str">
        <f t="shared" si="692"/>
        <v/>
      </c>
      <c r="K337" s="5"/>
      <c r="L337" s="5"/>
      <c r="M337" s="5"/>
      <c r="N337" s="36" t="str">
        <f>Map!K985</f>
        <v/>
      </c>
      <c r="O337" s="36" t="str">
        <f>Map!L985</f>
        <v/>
      </c>
      <c r="P337" s="36" t="str">
        <f>Map!M985</f>
        <v/>
      </c>
      <c r="Q337" s="5" t="str">
        <f>Join("-",Map!B985,Map!C985,Map!D985,Map!E985,Map!F985)</f>
        <v>East Rim-4-1-0-E41 Secondary Relay</v>
      </c>
      <c r="R337" s="6" t="b">
        <f t="shared" ref="R337:T337" si="693">IFERROR(VALUE(LEFT(N337,SEARCH(" ",N337,1)-1)),FALSE())</f>
        <v>0</v>
      </c>
      <c r="S337" s="6" t="b">
        <f t="shared" si="693"/>
        <v>0</v>
      </c>
      <c r="T337" s="6" t="b">
        <f t="shared" si="693"/>
        <v>0</v>
      </c>
      <c r="U337" s="5"/>
      <c r="V337" s="5"/>
      <c r="W337" s="5"/>
      <c r="X337" s="37" t="str">
        <f>Map!G985</f>
        <v>Secondary Relay</v>
      </c>
      <c r="Y337" s="5"/>
      <c r="Z337" s="7" t="str">
        <f>Map!O985</f>
        <v/>
      </c>
      <c r="AA337" s="6" t="str">
        <f t="shared" si="12"/>
        <v/>
      </c>
      <c r="AB337" s="5"/>
      <c r="AC337" s="6" t="str">
        <f t="shared" si="13"/>
        <v/>
      </c>
      <c r="AD337" s="5"/>
    </row>
    <row r="338">
      <c r="A338" s="5" t="str">
        <f>Map!I986</f>
        <v>0.7 E</v>
      </c>
      <c r="B338" s="6">
        <f t="shared" si="5"/>
        <v>0.7</v>
      </c>
      <c r="C338" s="5" t="str">
        <f>IFERROR(__xludf.DUMMYFUNCTION("""COMPUTED_VALUE"""),"E")</f>
        <v>E</v>
      </c>
      <c r="D338" s="34" t="b">
        <f t="shared" si="6"/>
        <v>0</v>
      </c>
      <c r="E338" s="6" t="b">
        <f t="shared" si="7"/>
        <v>0</v>
      </c>
      <c r="F338" s="34">
        <f t="shared" si="8"/>
        <v>0.7</v>
      </c>
      <c r="G338" s="8">
        <f t="shared" si="9"/>
        <v>4.1804E+24</v>
      </c>
      <c r="H338" s="8" t="str">
        <f t="shared" ref="H338:J338" si="694">if(D338,$G338,"")</f>
        <v/>
      </c>
      <c r="I338" s="8" t="str">
        <f t="shared" si="694"/>
        <v/>
      </c>
      <c r="J338" s="8">
        <f t="shared" si="694"/>
        <v>4.1804E+24</v>
      </c>
      <c r="K338" s="5"/>
      <c r="L338" s="5"/>
      <c r="M338" s="5"/>
      <c r="N338" s="36">
        <f>Map!K986</f>
        <v>44</v>
      </c>
      <c r="O338" s="36">
        <f>Map!L986</f>
        <v>-18</v>
      </c>
      <c r="P338" s="36">
        <f>Map!M986</f>
        <v>12</v>
      </c>
      <c r="Q338" s="5" t="str">
        <f>Join("-",Map!B986,Map!C986,Map!D986,Map!E986,Map!F986)</f>
        <v>East Rim-4-1-0-f</v>
      </c>
      <c r="R338" s="6">
        <f t="shared" ref="R338:T338" si="695">IFERROR(VALUE(LEFT(N338,SEARCH(" ",N338,1)-1)),FALSE())</f>
        <v>44</v>
      </c>
      <c r="S338" s="6">
        <f t="shared" si="695"/>
        <v>-18</v>
      </c>
      <c r="T338" s="6">
        <f t="shared" si="695"/>
        <v>12</v>
      </c>
      <c r="U338" s="5"/>
      <c r="V338" s="5"/>
      <c r="W338" s="5"/>
      <c r="X338" s="37" t="str">
        <f>Map!G986</f>
        <v>Terrestrial</v>
      </c>
      <c r="Y338" s="5"/>
      <c r="Z338" s="7" t="str">
        <f>Map!O986</f>
        <v>27 H</v>
      </c>
      <c r="AA338" s="6">
        <f t="shared" si="12"/>
        <v>27</v>
      </c>
      <c r="AB338" s="5" t="str">
        <f>IFERROR(__xludf.DUMMYFUNCTION("""COMPUTED_VALUE"""),"H")</f>
        <v>H</v>
      </c>
      <c r="AC338" s="6">
        <f t="shared" si="13"/>
        <v>27</v>
      </c>
      <c r="AD338" s="5"/>
    </row>
    <row r="339">
      <c r="A339" s="5" t="str">
        <f>Map!I987</f>
        <v>0.04 J</v>
      </c>
      <c r="B339" s="6">
        <f t="shared" si="5"/>
        <v>0.04</v>
      </c>
      <c r="C339" s="5" t="str">
        <f>IFERROR(__xludf.DUMMYFUNCTION("""COMPUTED_VALUE"""),"J")</f>
        <v>J</v>
      </c>
      <c r="D339" s="34" t="b">
        <f t="shared" si="6"/>
        <v>0</v>
      </c>
      <c r="E339" s="6">
        <f t="shared" si="7"/>
        <v>0.04</v>
      </c>
      <c r="F339" s="34" t="b">
        <f t="shared" si="8"/>
        <v>0</v>
      </c>
      <c r="G339" s="8">
        <f t="shared" si="9"/>
        <v>7.6E+25</v>
      </c>
      <c r="H339" s="8" t="str">
        <f t="shared" ref="H339:J339" si="696">if(D339,$G339,"")</f>
        <v/>
      </c>
      <c r="I339" s="8">
        <f t="shared" si="696"/>
        <v>7.6E+25</v>
      </c>
      <c r="J339" s="8" t="str">
        <f t="shared" si="696"/>
        <v/>
      </c>
      <c r="K339" s="5"/>
      <c r="L339" s="5"/>
      <c r="M339" s="5"/>
      <c r="N339" s="36">
        <f>Map!K987</f>
        <v>-222</v>
      </c>
      <c r="O339" s="36">
        <f>Map!L987</f>
        <v>-236</v>
      </c>
      <c r="P339" s="36">
        <f>Map!M987</f>
        <v>-228</v>
      </c>
      <c r="Q339" s="5" t="str">
        <f>Join("-",Map!B987,Map!C987,Map!D987,Map!E987,Map!F987)</f>
        <v>East Rim-4-1-0-g</v>
      </c>
      <c r="R339" s="6">
        <f t="shared" ref="R339:T339" si="697">IFERROR(VALUE(LEFT(N339,SEARCH(" ",N339,1)-1)),FALSE())</f>
        <v>-222</v>
      </c>
      <c r="S339" s="6">
        <f t="shared" si="697"/>
        <v>-236</v>
      </c>
      <c r="T339" s="6">
        <f t="shared" si="697"/>
        <v>-228</v>
      </c>
      <c r="U339" s="5"/>
      <c r="V339" s="5"/>
      <c r="W339" s="5"/>
      <c r="X339" s="37" t="str">
        <f>Map!G987</f>
        <v>Gas Giant</v>
      </c>
      <c r="Y339" s="5"/>
      <c r="Z339" s="7" t="str">
        <f>Map!O987</f>
        <v>16 H</v>
      </c>
      <c r="AA339" s="6">
        <f t="shared" si="12"/>
        <v>16</v>
      </c>
      <c r="AB339" s="5" t="str">
        <f>IFERROR(__xludf.DUMMYFUNCTION("""COMPUTED_VALUE"""),"H")</f>
        <v>H</v>
      </c>
      <c r="AC339" s="6">
        <f t="shared" si="13"/>
        <v>16</v>
      </c>
      <c r="AD339" s="5"/>
    </row>
    <row r="340">
      <c r="A340" s="5" t="str">
        <f>Map!I988</f>
        <v>0.26 S</v>
      </c>
      <c r="B340" s="6">
        <f t="shared" si="5"/>
        <v>0.26</v>
      </c>
      <c r="C340" s="5" t="str">
        <f>IFERROR(__xludf.DUMMYFUNCTION("""COMPUTED_VALUE"""),"S")</f>
        <v>S</v>
      </c>
      <c r="D340" s="34">
        <f t="shared" si="6"/>
        <v>0.26</v>
      </c>
      <c r="E340" s="6" t="b">
        <f t="shared" si="7"/>
        <v>0</v>
      </c>
      <c r="F340" s="34" t="b">
        <f t="shared" si="8"/>
        <v>0</v>
      </c>
      <c r="G340" s="8">
        <f t="shared" si="9"/>
        <v>5.1714E+29</v>
      </c>
      <c r="H340" s="8">
        <f t="shared" ref="H340:J340" si="698">if(D340,$G340,"")</f>
        <v>5.1714E+29</v>
      </c>
      <c r="I340" s="8" t="str">
        <f t="shared" si="698"/>
        <v/>
      </c>
      <c r="J340" s="8" t="str">
        <f t="shared" si="698"/>
        <v/>
      </c>
      <c r="K340" s="5"/>
      <c r="L340" s="5"/>
      <c r="M340" s="5"/>
      <c r="N340" s="36" t="str">
        <f>Map!K988</f>
        <v/>
      </c>
      <c r="O340" s="36" t="str">
        <f>Map!L988</f>
        <v/>
      </c>
      <c r="P340" s="36" t="str">
        <f>Map!M988</f>
        <v/>
      </c>
      <c r="Q340" s="5" t="str">
        <f>Join("-",Map!B988,Map!C988,Map!D988,Map!E988,Map!F988)</f>
        <v>East Rim-4-1-0-S</v>
      </c>
      <c r="R340" s="6" t="b">
        <f t="shared" ref="R340:T340" si="699">IFERROR(VALUE(LEFT(N340,SEARCH(" ",N340,1)-1)),FALSE())</f>
        <v>0</v>
      </c>
      <c r="S340" s="6" t="b">
        <f t="shared" si="699"/>
        <v>0</v>
      </c>
      <c r="T340" s="6" t="b">
        <f t="shared" si="699"/>
        <v>0</v>
      </c>
      <c r="U340" s="5"/>
      <c r="V340" s="5"/>
      <c r="W340" s="5"/>
      <c r="X340" s="37" t="str">
        <f>Map!G988</f>
        <v>Star</v>
      </c>
      <c r="Y340" s="5"/>
      <c r="Z340" s="7" t="str">
        <f>Map!O988</f>
        <v/>
      </c>
      <c r="AA340" s="6" t="str">
        <f t="shared" si="12"/>
        <v/>
      </c>
      <c r="AB340" s="5"/>
      <c r="AC340" s="6" t="str">
        <f t="shared" si="13"/>
        <v/>
      </c>
      <c r="AD340" s="5"/>
    </row>
    <row r="341">
      <c r="A341" s="5" t="str">
        <f>Map!I989</f>
        <v>1.21 E</v>
      </c>
      <c r="B341" s="6">
        <f t="shared" si="5"/>
        <v>1.21</v>
      </c>
      <c r="C341" s="5" t="str">
        <f>IFERROR(__xludf.DUMMYFUNCTION("""COMPUTED_VALUE"""),"E")</f>
        <v>E</v>
      </c>
      <c r="D341" s="34" t="b">
        <f t="shared" si="6"/>
        <v>0</v>
      </c>
      <c r="E341" s="6" t="b">
        <f t="shared" si="7"/>
        <v>0</v>
      </c>
      <c r="F341" s="34">
        <f t="shared" si="8"/>
        <v>1.21</v>
      </c>
      <c r="G341" s="8">
        <f t="shared" si="9"/>
        <v>7.22612E+24</v>
      </c>
      <c r="H341" s="8" t="str">
        <f t="shared" ref="H341:J341" si="700">if(D341,$G341,"")</f>
        <v/>
      </c>
      <c r="I341" s="8" t="str">
        <f t="shared" si="700"/>
        <v/>
      </c>
      <c r="J341" s="8">
        <f t="shared" si="700"/>
        <v>7.22612E+24</v>
      </c>
      <c r="K341" s="5"/>
      <c r="L341" s="5"/>
      <c r="M341" s="5"/>
      <c r="N341" s="36">
        <f>Map!K989</f>
        <v>456</v>
      </c>
      <c r="O341" s="36">
        <f>Map!L989</f>
        <v>417</v>
      </c>
      <c r="P341" s="36">
        <f>Map!M989</f>
        <v>435</v>
      </c>
      <c r="Q341" s="5" t="str">
        <f>Join("-",Map!B989,Map!C989,Map!D989,Map!E989,Map!F989)</f>
        <v>East Rim-4-1-1-a</v>
      </c>
      <c r="R341" s="6">
        <f t="shared" ref="R341:T341" si="701">IFERROR(VALUE(LEFT(N341,SEARCH(" ",N341,1)-1)),FALSE())</f>
        <v>456</v>
      </c>
      <c r="S341" s="6">
        <f t="shared" si="701"/>
        <v>417</v>
      </c>
      <c r="T341" s="6">
        <f t="shared" si="701"/>
        <v>435</v>
      </c>
      <c r="U341" s="5"/>
      <c r="V341" s="5"/>
      <c r="W341" s="5"/>
      <c r="X341" s="37" t="str">
        <f>Map!G989</f>
        <v>Terrestrial</v>
      </c>
      <c r="Y341" s="5"/>
      <c r="Z341" s="7" t="str">
        <f>Map!O989</f>
        <v>10 H</v>
      </c>
      <c r="AA341" s="6">
        <f t="shared" si="12"/>
        <v>10</v>
      </c>
      <c r="AB341" s="5" t="str">
        <f>IFERROR(__xludf.DUMMYFUNCTION("""COMPUTED_VALUE"""),"H")</f>
        <v>H</v>
      </c>
      <c r="AC341" s="6">
        <f t="shared" si="13"/>
        <v>10</v>
      </c>
      <c r="AD341" s="5"/>
    </row>
    <row r="342">
      <c r="A342" s="5" t="str">
        <f>Map!I990</f>
        <v>1.95 E</v>
      </c>
      <c r="B342" s="6">
        <f t="shared" si="5"/>
        <v>1.95</v>
      </c>
      <c r="C342" s="5" t="str">
        <f>IFERROR(__xludf.DUMMYFUNCTION("""COMPUTED_VALUE"""),"E")</f>
        <v>E</v>
      </c>
      <c r="D342" s="34" t="b">
        <f t="shared" si="6"/>
        <v>0</v>
      </c>
      <c r="E342" s="6" t="b">
        <f t="shared" si="7"/>
        <v>0</v>
      </c>
      <c r="F342" s="34">
        <f t="shared" si="8"/>
        <v>1.95</v>
      </c>
      <c r="G342" s="8">
        <f t="shared" si="9"/>
        <v>1.16454E+25</v>
      </c>
      <c r="H342" s="8" t="str">
        <f t="shared" ref="H342:J342" si="702">if(D342,$G342,"")</f>
        <v/>
      </c>
      <c r="I342" s="8" t="str">
        <f t="shared" si="702"/>
        <v/>
      </c>
      <c r="J342" s="8">
        <f t="shared" si="702"/>
        <v>1.16454E+25</v>
      </c>
      <c r="K342" s="5"/>
      <c r="L342" s="5"/>
      <c r="M342" s="5"/>
      <c r="N342" s="36">
        <f>Map!K990</f>
        <v>120</v>
      </c>
      <c r="O342" s="36">
        <f>Map!L990</f>
        <v>-102</v>
      </c>
      <c r="P342" s="36">
        <f>Map!M990</f>
        <v>10</v>
      </c>
      <c r="Q342" s="5" t="str">
        <f>Join("-",Map!B990,Map!C990,Map!D990,Map!E990,Map!F990)</f>
        <v>East Rim-4-1-1-b</v>
      </c>
      <c r="R342" s="6">
        <f t="shared" ref="R342:T342" si="703">IFERROR(VALUE(LEFT(N342,SEARCH(" ",N342,1)-1)),FALSE())</f>
        <v>120</v>
      </c>
      <c r="S342" s="6">
        <f t="shared" si="703"/>
        <v>-102</v>
      </c>
      <c r="T342" s="6">
        <f t="shared" si="703"/>
        <v>10</v>
      </c>
      <c r="U342" s="5"/>
      <c r="V342" s="5"/>
      <c r="W342" s="5"/>
      <c r="X342" s="37" t="str">
        <f>Map!G990</f>
        <v>Terrestrial</v>
      </c>
      <c r="Y342" s="5"/>
      <c r="Z342" s="7" t="str">
        <f>Map!O990</f>
        <v>9 H</v>
      </c>
      <c r="AA342" s="6">
        <f t="shared" si="12"/>
        <v>9</v>
      </c>
      <c r="AB342" s="5" t="str">
        <f>IFERROR(__xludf.DUMMYFUNCTION("""COMPUTED_VALUE"""),"H")</f>
        <v>H</v>
      </c>
      <c r="AC342" s="6">
        <f t="shared" si="13"/>
        <v>9</v>
      </c>
      <c r="AD342" s="5"/>
    </row>
    <row r="343">
      <c r="A343" s="5" t="str">
        <f>Map!I991</f>
        <v>1.26 E</v>
      </c>
      <c r="B343" s="6">
        <f t="shared" si="5"/>
        <v>1.26</v>
      </c>
      <c r="C343" s="5" t="str">
        <f>IFERROR(__xludf.DUMMYFUNCTION("""COMPUTED_VALUE"""),"E")</f>
        <v>E</v>
      </c>
      <c r="D343" s="34" t="b">
        <f t="shared" si="6"/>
        <v>0</v>
      </c>
      <c r="E343" s="6" t="b">
        <f t="shared" si="7"/>
        <v>0</v>
      </c>
      <c r="F343" s="34">
        <f t="shared" si="8"/>
        <v>1.26</v>
      </c>
      <c r="G343" s="8">
        <f t="shared" si="9"/>
        <v>7.52472E+24</v>
      </c>
      <c r="H343" s="8" t="str">
        <f t="shared" ref="H343:J343" si="704">if(D343,$G343,"")</f>
        <v/>
      </c>
      <c r="I343" s="8" t="str">
        <f t="shared" si="704"/>
        <v/>
      </c>
      <c r="J343" s="8">
        <f t="shared" si="704"/>
        <v>7.52472E+24</v>
      </c>
      <c r="K343" s="5"/>
      <c r="L343" s="5"/>
      <c r="M343" s="5"/>
      <c r="N343" s="36">
        <f>Map!K991</f>
        <v>-37</v>
      </c>
      <c r="O343" s="36">
        <f>Map!L991</f>
        <v>-43</v>
      </c>
      <c r="P343" s="36">
        <f>Map!M991</f>
        <v>-40</v>
      </c>
      <c r="Q343" s="5" t="str">
        <f>Join("-",Map!B991,Map!C991,Map!D991,Map!E991,Map!F991)</f>
        <v>East Rim-4-1-1-c</v>
      </c>
      <c r="R343" s="6">
        <f t="shared" ref="R343:T343" si="705">IFERROR(VALUE(LEFT(N343,SEARCH(" ",N343,1)-1)),FALSE())</f>
        <v>-37</v>
      </c>
      <c r="S343" s="6">
        <f t="shared" si="705"/>
        <v>-43</v>
      </c>
      <c r="T343" s="6">
        <f t="shared" si="705"/>
        <v>-40</v>
      </c>
      <c r="U343" s="5"/>
      <c r="V343" s="5"/>
      <c r="W343" s="5"/>
      <c r="X343" s="37" t="str">
        <f>Map!G991</f>
        <v>Terrestrial</v>
      </c>
      <c r="Y343" s="5"/>
      <c r="Z343" s="7" t="str">
        <f>Map!O991</f>
        <v>26 H</v>
      </c>
      <c r="AA343" s="6">
        <f t="shared" si="12"/>
        <v>26</v>
      </c>
      <c r="AB343" s="5" t="str">
        <f>IFERROR(__xludf.DUMMYFUNCTION("""COMPUTED_VALUE"""),"H")</f>
        <v>H</v>
      </c>
      <c r="AC343" s="6">
        <f t="shared" si="13"/>
        <v>26</v>
      </c>
      <c r="AD343" s="5"/>
    </row>
    <row r="344">
      <c r="A344" s="5" t="str">
        <f>Map!I992</f>
        <v>0.02 J</v>
      </c>
      <c r="B344" s="6">
        <f t="shared" si="5"/>
        <v>0.02</v>
      </c>
      <c r="C344" s="5" t="str">
        <f>IFERROR(__xludf.DUMMYFUNCTION("""COMPUTED_VALUE"""),"J")</f>
        <v>J</v>
      </c>
      <c r="D344" s="34" t="b">
        <f t="shared" si="6"/>
        <v>0</v>
      </c>
      <c r="E344" s="6">
        <f t="shared" si="7"/>
        <v>0.02</v>
      </c>
      <c r="F344" s="34" t="b">
        <f t="shared" si="8"/>
        <v>0</v>
      </c>
      <c r="G344" s="8">
        <f t="shared" si="9"/>
        <v>3.8E+25</v>
      </c>
      <c r="H344" s="8" t="str">
        <f t="shared" ref="H344:J344" si="706">if(D344,$G344,"")</f>
        <v/>
      </c>
      <c r="I344" s="8">
        <f t="shared" si="706"/>
        <v>3.8E+25</v>
      </c>
      <c r="J344" s="8" t="str">
        <f t="shared" si="706"/>
        <v/>
      </c>
      <c r="K344" s="5"/>
      <c r="L344" s="5"/>
      <c r="M344" s="5"/>
      <c r="N344" s="36">
        <f>Map!K992</f>
        <v>-210</v>
      </c>
      <c r="O344" s="36">
        <f>Map!L992</f>
        <v>-242</v>
      </c>
      <c r="P344" s="36">
        <f>Map!M992</f>
        <v>-224</v>
      </c>
      <c r="Q344" s="5" t="str">
        <f>Join("-",Map!B992,Map!C992,Map!D992,Map!E992,Map!F992)</f>
        <v>East Rim-4-1-1-d</v>
      </c>
      <c r="R344" s="6">
        <f t="shared" ref="R344:T344" si="707">IFERROR(VALUE(LEFT(N344,SEARCH(" ",N344,1)-1)),FALSE())</f>
        <v>-210</v>
      </c>
      <c r="S344" s="6">
        <f t="shared" si="707"/>
        <v>-242</v>
      </c>
      <c r="T344" s="6">
        <f t="shared" si="707"/>
        <v>-224</v>
      </c>
      <c r="U344" s="5"/>
      <c r="V344" s="5"/>
      <c r="W344" s="5"/>
      <c r="X344" s="37" t="str">
        <f>Map!G992</f>
        <v>Gas Giant</v>
      </c>
      <c r="Y344" s="5"/>
      <c r="Z344" s="7" t="str">
        <f>Map!O992</f>
        <v>23 H</v>
      </c>
      <c r="AA344" s="6">
        <f t="shared" si="12"/>
        <v>23</v>
      </c>
      <c r="AB344" s="5" t="str">
        <f>IFERROR(__xludf.DUMMYFUNCTION("""COMPUTED_VALUE"""),"H")</f>
        <v>H</v>
      </c>
      <c r="AC344" s="6">
        <f t="shared" si="13"/>
        <v>23</v>
      </c>
      <c r="AD344" s="5"/>
    </row>
    <row r="345">
      <c r="A345" s="5" t="str">
        <f>Map!I993</f>
        <v>0.04 J</v>
      </c>
      <c r="B345" s="6">
        <f t="shared" si="5"/>
        <v>0.04</v>
      </c>
      <c r="C345" s="5" t="str">
        <f>IFERROR(__xludf.DUMMYFUNCTION("""COMPUTED_VALUE"""),"J")</f>
        <v>J</v>
      </c>
      <c r="D345" s="34" t="b">
        <f t="shared" si="6"/>
        <v>0</v>
      </c>
      <c r="E345" s="6">
        <f t="shared" si="7"/>
        <v>0.04</v>
      </c>
      <c r="F345" s="34" t="b">
        <f t="shared" si="8"/>
        <v>0</v>
      </c>
      <c r="G345" s="8">
        <f t="shared" si="9"/>
        <v>7.6E+25</v>
      </c>
      <c r="H345" s="8" t="str">
        <f t="shared" ref="H345:J345" si="708">if(D345,$G345,"")</f>
        <v/>
      </c>
      <c r="I345" s="8">
        <f t="shared" si="708"/>
        <v>7.6E+25</v>
      </c>
      <c r="J345" s="8" t="str">
        <f t="shared" si="708"/>
        <v/>
      </c>
      <c r="K345" s="5"/>
      <c r="L345" s="5"/>
      <c r="M345" s="5"/>
      <c r="N345" s="36">
        <f>Map!K993</f>
        <v>-234</v>
      </c>
      <c r="O345" s="36">
        <f>Map!L993</f>
        <v>-243</v>
      </c>
      <c r="P345" s="36">
        <f>Map!M993</f>
        <v>-240</v>
      </c>
      <c r="Q345" s="5" t="str">
        <f>Join("-",Map!B993,Map!C993,Map!D993,Map!E993,Map!F993)</f>
        <v>East Rim-4-1-1-e</v>
      </c>
      <c r="R345" s="6">
        <f t="shared" ref="R345:T345" si="709">IFERROR(VALUE(LEFT(N345,SEARCH(" ",N345,1)-1)),FALSE())</f>
        <v>-234</v>
      </c>
      <c r="S345" s="6">
        <f t="shared" si="709"/>
        <v>-243</v>
      </c>
      <c r="T345" s="6">
        <f t="shared" si="709"/>
        <v>-240</v>
      </c>
      <c r="U345" s="5"/>
      <c r="V345" s="5"/>
      <c r="W345" s="5"/>
      <c r="X345" s="37" t="str">
        <f>Map!G993</f>
        <v>Gas Giant</v>
      </c>
      <c r="Y345" s="5"/>
      <c r="Z345" s="7" t="str">
        <f>Map!O993</f>
        <v>14 H</v>
      </c>
      <c r="AA345" s="6">
        <f t="shared" si="12"/>
        <v>14</v>
      </c>
      <c r="AB345" s="5" t="str">
        <f>IFERROR(__xludf.DUMMYFUNCTION("""COMPUTED_VALUE"""),"H")</f>
        <v>H</v>
      </c>
      <c r="AC345" s="6">
        <f t="shared" si="13"/>
        <v>14</v>
      </c>
      <c r="AD345" s="5"/>
    </row>
    <row r="346">
      <c r="A346" s="5" t="str">
        <f>Map!I994</f>
        <v>0.42 S</v>
      </c>
      <c r="B346" s="6">
        <f t="shared" si="5"/>
        <v>0.42</v>
      </c>
      <c r="C346" s="5" t="str">
        <f>IFERROR(__xludf.DUMMYFUNCTION("""COMPUTED_VALUE"""),"S")</f>
        <v>S</v>
      </c>
      <c r="D346" s="34">
        <f t="shared" si="6"/>
        <v>0.42</v>
      </c>
      <c r="E346" s="6" t="b">
        <f t="shared" si="7"/>
        <v>0</v>
      </c>
      <c r="F346" s="34" t="b">
        <f t="shared" si="8"/>
        <v>0</v>
      </c>
      <c r="G346" s="8">
        <f t="shared" si="9"/>
        <v>8.3538E+29</v>
      </c>
      <c r="H346" s="8">
        <f t="shared" ref="H346:J346" si="710">if(D346,$G346,"")</f>
        <v>8.3538E+29</v>
      </c>
      <c r="I346" s="8" t="str">
        <f t="shared" si="710"/>
        <v/>
      </c>
      <c r="J346" s="8" t="str">
        <f t="shared" si="710"/>
        <v/>
      </c>
      <c r="K346" s="5"/>
      <c r="L346" s="5"/>
      <c r="M346" s="5"/>
      <c r="N346" s="36" t="str">
        <f>Map!K994</f>
        <v/>
      </c>
      <c r="O346" s="36" t="str">
        <f>Map!L994</f>
        <v/>
      </c>
      <c r="P346" s="36" t="str">
        <f>Map!M994</f>
        <v/>
      </c>
      <c r="Q346" s="5" t="str">
        <f>Join("-",Map!B994,Map!C994,Map!D994,Map!E994,Map!F994)</f>
        <v>East Rim-4-1-1-S</v>
      </c>
      <c r="R346" s="6" t="b">
        <f t="shared" ref="R346:T346" si="711">IFERROR(VALUE(LEFT(N346,SEARCH(" ",N346,1)-1)),FALSE())</f>
        <v>0</v>
      </c>
      <c r="S346" s="6" t="b">
        <f t="shared" si="711"/>
        <v>0</v>
      </c>
      <c r="T346" s="6" t="b">
        <f t="shared" si="711"/>
        <v>0</v>
      </c>
      <c r="U346" s="5"/>
      <c r="V346" s="5"/>
      <c r="W346" s="5"/>
      <c r="X346" s="37" t="str">
        <f>Map!G994</f>
        <v>Star</v>
      </c>
      <c r="Y346" s="5"/>
      <c r="Z346" s="7" t="str">
        <f>Map!O994</f>
        <v/>
      </c>
      <c r="AA346" s="6" t="str">
        <f t="shared" si="12"/>
        <v/>
      </c>
      <c r="AB346" s="5"/>
      <c r="AC346" s="6" t="str">
        <f t="shared" si="13"/>
        <v/>
      </c>
      <c r="AD346" s="5"/>
    </row>
    <row r="347">
      <c r="A347" s="5" t="str">
        <f>Map!I995</f>
        <v>0.67 E</v>
      </c>
      <c r="B347" s="6">
        <f t="shared" si="5"/>
        <v>0.67</v>
      </c>
      <c r="C347" s="5" t="str">
        <f>IFERROR(__xludf.DUMMYFUNCTION("""COMPUTED_VALUE"""),"E")</f>
        <v>E</v>
      </c>
      <c r="D347" s="34" t="b">
        <f t="shared" si="6"/>
        <v>0</v>
      </c>
      <c r="E347" s="6" t="b">
        <f t="shared" si="7"/>
        <v>0</v>
      </c>
      <c r="F347" s="34">
        <f t="shared" si="8"/>
        <v>0.67</v>
      </c>
      <c r="G347" s="8">
        <f t="shared" si="9"/>
        <v>4.00124E+24</v>
      </c>
      <c r="H347" s="8" t="str">
        <f t="shared" ref="H347:J347" si="712">if(D347,$G347,"")</f>
        <v/>
      </c>
      <c r="I347" s="8" t="str">
        <f t="shared" si="712"/>
        <v/>
      </c>
      <c r="J347" s="8">
        <f t="shared" si="712"/>
        <v>4.00124E+24</v>
      </c>
      <c r="K347" s="5"/>
      <c r="L347" s="5"/>
      <c r="M347" s="5"/>
      <c r="N347" s="36">
        <f>Map!K995</f>
        <v>1351</v>
      </c>
      <c r="O347" s="36">
        <f>Map!L995</f>
        <v>368</v>
      </c>
      <c r="P347" s="36">
        <f>Map!M995</f>
        <v>859</v>
      </c>
      <c r="Q347" s="5" t="str">
        <f>Join("-",Map!B995,Map!C995,Map!D995,Map!E995,Map!F995)</f>
        <v>East Rim-4-1-2-a</v>
      </c>
      <c r="R347" s="6">
        <f t="shared" ref="R347:T347" si="713">IFERROR(VALUE(LEFT(N347,SEARCH(" ",N347,1)-1)),FALSE())</f>
        <v>1351</v>
      </c>
      <c r="S347" s="6">
        <f t="shared" si="713"/>
        <v>368</v>
      </c>
      <c r="T347" s="6">
        <f t="shared" si="713"/>
        <v>859</v>
      </c>
      <c r="U347" s="5"/>
      <c r="V347" s="5"/>
      <c r="W347" s="5"/>
      <c r="X347" s="37" t="str">
        <f>Map!G995</f>
        <v>Terrestrial</v>
      </c>
      <c r="Y347" s="5"/>
      <c r="Z347" s="7" t="str">
        <f>Map!O995</f>
        <v>11 H</v>
      </c>
      <c r="AA347" s="6">
        <f t="shared" si="12"/>
        <v>11</v>
      </c>
      <c r="AB347" s="5" t="str">
        <f>IFERROR(__xludf.DUMMYFUNCTION("""COMPUTED_VALUE"""),"H")</f>
        <v>H</v>
      </c>
      <c r="AC347" s="6">
        <f t="shared" si="13"/>
        <v>11</v>
      </c>
      <c r="AD347" s="5"/>
    </row>
    <row r="348">
      <c r="A348" s="5" t="str">
        <f>Map!I996</f>
        <v>0.56 E</v>
      </c>
      <c r="B348" s="6">
        <f t="shared" si="5"/>
        <v>0.56</v>
      </c>
      <c r="C348" s="5" t="str">
        <f>IFERROR(__xludf.DUMMYFUNCTION("""COMPUTED_VALUE"""),"E")</f>
        <v>E</v>
      </c>
      <c r="D348" s="34" t="b">
        <f t="shared" si="6"/>
        <v>0</v>
      </c>
      <c r="E348" s="6" t="b">
        <f t="shared" si="7"/>
        <v>0</v>
      </c>
      <c r="F348" s="34">
        <f t="shared" si="8"/>
        <v>0.56</v>
      </c>
      <c r="G348" s="8">
        <f t="shared" si="9"/>
        <v>3.34432E+24</v>
      </c>
      <c r="H348" s="8" t="str">
        <f t="shared" ref="H348:J348" si="714">if(D348,$G348,"")</f>
        <v/>
      </c>
      <c r="I348" s="8" t="str">
        <f t="shared" si="714"/>
        <v/>
      </c>
      <c r="J348" s="8">
        <f t="shared" si="714"/>
        <v>3.34432E+24</v>
      </c>
      <c r="K348" s="5"/>
      <c r="L348" s="5"/>
      <c r="M348" s="5"/>
      <c r="N348" s="36">
        <f>Map!K996</f>
        <v>584</v>
      </c>
      <c r="O348" s="36">
        <f>Map!L996</f>
        <v>584</v>
      </c>
      <c r="P348" s="36">
        <f>Map!M996</f>
        <v>584</v>
      </c>
      <c r="Q348" s="5" t="str">
        <f>Join("-",Map!B996,Map!C996,Map!D996,Map!E996,Map!F996)</f>
        <v>East Rim-4-1-2-b</v>
      </c>
      <c r="R348" s="6">
        <f t="shared" ref="R348:T348" si="715">IFERROR(VALUE(LEFT(N348,SEARCH(" ",N348,1)-1)),FALSE())</f>
        <v>584</v>
      </c>
      <c r="S348" s="6">
        <f t="shared" si="715"/>
        <v>584</v>
      </c>
      <c r="T348" s="6">
        <f t="shared" si="715"/>
        <v>584</v>
      </c>
      <c r="U348" s="5"/>
      <c r="V348" s="5"/>
      <c r="W348" s="5"/>
      <c r="X348" s="37" t="str">
        <f>Map!G996</f>
        <v>Terrestrial</v>
      </c>
      <c r="Y348" s="5"/>
      <c r="Z348" s="7" t="str">
        <f>Map!O996</f>
        <v>36 H</v>
      </c>
      <c r="AA348" s="6">
        <f t="shared" si="12"/>
        <v>36</v>
      </c>
      <c r="AB348" s="5" t="str">
        <f>IFERROR(__xludf.DUMMYFUNCTION("""COMPUTED_VALUE"""),"H")</f>
        <v>H</v>
      </c>
      <c r="AC348" s="6">
        <f t="shared" si="13"/>
        <v>36</v>
      </c>
      <c r="AD348" s="5"/>
    </row>
    <row r="349">
      <c r="A349" s="5" t="str">
        <f>Map!I997</f>
        <v>0.07 J</v>
      </c>
      <c r="B349" s="6">
        <f t="shared" si="5"/>
        <v>0.07</v>
      </c>
      <c r="C349" s="5" t="str">
        <f>IFERROR(__xludf.DUMMYFUNCTION("""COMPUTED_VALUE"""),"J")</f>
        <v>J</v>
      </c>
      <c r="D349" s="34" t="b">
        <f t="shared" si="6"/>
        <v>0</v>
      </c>
      <c r="E349" s="6">
        <f t="shared" si="7"/>
        <v>0.07</v>
      </c>
      <c r="F349" s="34" t="b">
        <f t="shared" si="8"/>
        <v>0</v>
      </c>
      <c r="G349" s="8">
        <f t="shared" si="9"/>
        <v>1.33E+26</v>
      </c>
      <c r="H349" s="8" t="str">
        <f t="shared" ref="H349:J349" si="716">if(D349,$G349,"")</f>
        <v/>
      </c>
      <c r="I349" s="8">
        <f t="shared" si="716"/>
        <v>1.33E+26</v>
      </c>
      <c r="J349" s="8" t="str">
        <f t="shared" si="716"/>
        <v/>
      </c>
      <c r="K349" s="5"/>
      <c r="L349" s="5"/>
      <c r="M349" s="5"/>
      <c r="N349" s="36">
        <f>Map!K997</f>
        <v>-211</v>
      </c>
      <c r="O349" s="36">
        <f>Map!L997</f>
        <v>-232</v>
      </c>
      <c r="P349" s="36">
        <f>Map!M997</f>
        <v>-223</v>
      </c>
      <c r="Q349" s="5" t="str">
        <f>Join("-",Map!B997,Map!C997,Map!D997,Map!E997,Map!F997)</f>
        <v>East Rim-4-1-2-c</v>
      </c>
      <c r="R349" s="6">
        <f t="shared" ref="R349:T349" si="717">IFERROR(VALUE(LEFT(N349,SEARCH(" ",N349,1)-1)),FALSE())</f>
        <v>-211</v>
      </c>
      <c r="S349" s="6">
        <f t="shared" si="717"/>
        <v>-232</v>
      </c>
      <c r="T349" s="6">
        <f t="shared" si="717"/>
        <v>-223</v>
      </c>
      <c r="U349" s="5"/>
      <c r="V349" s="5"/>
      <c r="W349" s="5"/>
      <c r="X349" s="37" t="str">
        <f>Map!G997</f>
        <v>Gas Giant</v>
      </c>
      <c r="Y349" s="5"/>
      <c r="Z349" s="7" t="str">
        <f>Map!O997</f>
        <v>21 H</v>
      </c>
      <c r="AA349" s="6">
        <f t="shared" si="12"/>
        <v>21</v>
      </c>
      <c r="AB349" s="5" t="str">
        <f>IFERROR(__xludf.DUMMYFUNCTION("""COMPUTED_VALUE"""),"H")</f>
        <v>H</v>
      </c>
      <c r="AC349" s="6">
        <f t="shared" si="13"/>
        <v>21</v>
      </c>
      <c r="AD349" s="5"/>
    </row>
    <row r="350">
      <c r="A350" s="5" t="str">
        <f>Map!I998</f>
        <v>0.7 S</v>
      </c>
      <c r="B350" s="6">
        <f t="shared" si="5"/>
        <v>0.7</v>
      </c>
      <c r="C350" s="5" t="str">
        <f>IFERROR(__xludf.DUMMYFUNCTION("""COMPUTED_VALUE"""),"S")</f>
        <v>S</v>
      </c>
      <c r="D350" s="34">
        <f t="shared" si="6"/>
        <v>0.7</v>
      </c>
      <c r="E350" s="6" t="b">
        <f t="shared" si="7"/>
        <v>0</v>
      </c>
      <c r="F350" s="34" t="b">
        <f t="shared" si="8"/>
        <v>0</v>
      </c>
      <c r="G350" s="8">
        <f t="shared" si="9"/>
        <v>1.3923E+30</v>
      </c>
      <c r="H350" s="8">
        <f t="shared" ref="H350:J350" si="718">if(D350,$G350,"")</f>
        <v>1.3923E+30</v>
      </c>
      <c r="I350" s="8" t="str">
        <f t="shared" si="718"/>
        <v/>
      </c>
      <c r="J350" s="8" t="str">
        <f t="shared" si="718"/>
        <v/>
      </c>
      <c r="K350" s="5"/>
      <c r="L350" s="5"/>
      <c r="M350" s="5"/>
      <c r="N350" s="36" t="str">
        <f>Map!K998</f>
        <v/>
      </c>
      <c r="O350" s="36" t="str">
        <f>Map!L998</f>
        <v/>
      </c>
      <c r="P350" s="36" t="str">
        <f>Map!M998</f>
        <v/>
      </c>
      <c r="Q350" s="5" t="str">
        <f>Join("-",Map!B998,Map!C998,Map!D998,Map!E998,Map!F998)</f>
        <v>East Rim-4-1-2-S</v>
      </c>
      <c r="R350" s="6" t="b">
        <f t="shared" ref="R350:T350" si="719">IFERROR(VALUE(LEFT(N350,SEARCH(" ",N350,1)-1)),FALSE())</f>
        <v>0</v>
      </c>
      <c r="S350" s="6" t="b">
        <f t="shared" si="719"/>
        <v>0</v>
      </c>
      <c r="T350" s="6" t="b">
        <f t="shared" si="719"/>
        <v>0</v>
      </c>
      <c r="U350" s="5"/>
      <c r="V350" s="5"/>
      <c r="W350" s="5"/>
      <c r="X350" s="37" t="str">
        <f>Map!G998</f>
        <v>Star</v>
      </c>
      <c r="Y350" s="5"/>
      <c r="Z350" s="7" t="str">
        <f>Map!O998</f>
        <v/>
      </c>
      <c r="AA350" s="6" t="str">
        <f t="shared" si="12"/>
        <v/>
      </c>
      <c r="AB350" s="5"/>
      <c r="AC350" s="6" t="str">
        <f t="shared" si="13"/>
        <v/>
      </c>
      <c r="AD350" s="5"/>
    </row>
    <row r="351">
      <c r="A351" s="5" t="str">
        <f>Map!I999</f>
        <v>1.41 J</v>
      </c>
      <c r="B351" s="6">
        <f t="shared" si="5"/>
        <v>1.41</v>
      </c>
      <c r="C351" s="5" t="str">
        <f>IFERROR(__xludf.DUMMYFUNCTION("""COMPUTED_VALUE"""),"J")</f>
        <v>J</v>
      </c>
      <c r="D351" s="34" t="b">
        <f t="shared" si="6"/>
        <v>0</v>
      </c>
      <c r="E351" s="6">
        <f t="shared" si="7"/>
        <v>1.41</v>
      </c>
      <c r="F351" s="34" t="b">
        <f t="shared" si="8"/>
        <v>0</v>
      </c>
      <c r="G351" s="8">
        <f t="shared" si="9"/>
        <v>2.679E+27</v>
      </c>
      <c r="H351" s="8" t="str">
        <f t="shared" ref="H351:J351" si="720">if(D351,$G351,"")</f>
        <v/>
      </c>
      <c r="I351" s="8">
        <f t="shared" si="720"/>
        <v>2.679E+27</v>
      </c>
      <c r="J351" s="8" t="str">
        <f t="shared" si="720"/>
        <v/>
      </c>
      <c r="K351" s="5"/>
      <c r="L351" s="5"/>
      <c r="M351" s="5"/>
      <c r="N351" s="36">
        <f>Map!K999</f>
        <v>516</v>
      </c>
      <c r="O351" s="36">
        <f>Map!L999</f>
        <v>515</v>
      </c>
      <c r="P351" s="36">
        <f>Map!M999</f>
        <v>516</v>
      </c>
      <c r="Q351" s="5" t="str">
        <f>Join("-",Map!B999,Map!C999,Map!D999,Map!E999,Map!F999)</f>
        <v>East Rim-4-1-3-a</v>
      </c>
      <c r="R351" s="6">
        <f t="shared" ref="R351:T351" si="721">IFERROR(VALUE(LEFT(N351,SEARCH(" ",N351,1)-1)),FALSE())</f>
        <v>516</v>
      </c>
      <c r="S351" s="6">
        <f t="shared" si="721"/>
        <v>515</v>
      </c>
      <c r="T351" s="6">
        <f t="shared" si="721"/>
        <v>516</v>
      </c>
      <c r="U351" s="5"/>
      <c r="V351" s="5"/>
      <c r="W351" s="5"/>
      <c r="X351" s="37" t="str">
        <f>Map!G999</f>
        <v>Gas Giant</v>
      </c>
      <c r="Y351" s="5"/>
      <c r="Z351" s="7" t="str">
        <f>Map!O999</f>
        <v>8 H</v>
      </c>
      <c r="AA351" s="6">
        <f t="shared" si="12"/>
        <v>8</v>
      </c>
      <c r="AB351" s="5" t="str">
        <f>IFERROR(__xludf.DUMMYFUNCTION("""COMPUTED_VALUE"""),"H")</f>
        <v>H</v>
      </c>
      <c r="AC351" s="6">
        <f t="shared" si="13"/>
        <v>8</v>
      </c>
      <c r="AD351" s="5"/>
    </row>
    <row r="352">
      <c r="A352" s="5" t="str">
        <f>Map!I1000</f>
        <v>1.93 E</v>
      </c>
      <c r="B352" s="6">
        <f t="shared" si="5"/>
        <v>1.93</v>
      </c>
      <c r="C352" s="5" t="str">
        <f>IFERROR(__xludf.DUMMYFUNCTION("""COMPUTED_VALUE"""),"E")</f>
        <v>E</v>
      </c>
      <c r="D352" s="34" t="b">
        <f t="shared" si="6"/>
        <v>0</v>
      </c>
      <c r="E352" s="6" t="b">
        <f t="shared" si="7"/>
        <v>0</v>
      </c>
      <c r="F352" s="34">
        <f t="shared" si="8"/>
        <v>1.93</v>
      </c>
      <c r="G352" s="8">
        <f t="shared" si="9"/>
        <v>1.1526E+25</v>
      </c>
      <c r="H352" s="8" t="str">
        <f t="shared" ref="H352:J352" si="722">if(D352,$G352,"")</f>
        <v/>
      </c>
      <c r="I352" s="8" t="str">
        <f t="shared" si="722"/>
        <v/>
      </c>
      <c r="J352" s="8">
        <f t="shared" si="722"/>
        <v>1.1526E+25</v>
      </c>
      <c r="K352" s="5"/>
      <c r="L352" s="5"/>
      <c r="M352" s="5"/>
      <c r="N352" s="36">
        <f>Map!K1000</f>
        <v>184</v>
      </c>
      <c r="O352" s="36">
        <f>Map!L1000</f>
        <v>-175</v>
      </c>
      <c r="P352" s="36">
        <f>Map!M1000</f>
        <v>7</v>
      </c>
      <c r="Q352" s="5" t="str">
        <f>Join("-",Map!B1000,Map!C1000,Map!D1000,Map!E1000,Map!F1000)</f>
        <v>East Rim-4-1-3-b</v>
      </c>
      <c r="R352" s="6">
        <f t="shared" ref="R352:T352" si="723">IFERROR(VALUE(LEFT(N352,SEARCH(" ",N352,1)-1)),FALSE())</f>
        <v>184</v>
      </c>
      <c r="S352" s="6">
        <f t="shared" si="723"/>
        <v>-175</v>
      </c>
      <c r="T352" s="6">
        <f t="shared" si="723"/>
        <v>7</v>
      </c>
      <c r="U352" s="5"/>
      <c r="V352" s="5"/>
      <c r="W352" s="5"/>
      <c r="X352" s="37" t="str">
        <f>Map!G1000</f>
        <v>Terrestrial</v>
      </c>
      <c r="Y352" s="5"/>
      <c r="Z352" s="7" t="str">
        <f>Map!O1000</f>
        <v>16 H</v>
      </c>
      <c r="AA352" s="6">
        <f t="shared" si="12"/>
        <v>16</v>
      </c>
      <c r="AB352" s="5" t="str">
        <f>IFERROR(__xludf.DUMMYFUNCTION("""COMPUTED_VALUE"""),"H")</f>
        <v>H</v>
      </c>
      <c r="AC352" s="6">
        <f t="shared" si="13"/>
        <v>16</v>
      </c>
      <c r="AD352" s="5"/>
    </row>
    <row r="353">
      <c r="A353" s="5" t="str">
        <f>Map!I1001</f>
        <v>0.99 E</v>
      </c>
      <c r="B353" s="6">
        <f t="shared" si="5"/>
        <v>0.99</v>
      </c>
      <c r="C353" s="5" t="str">
        <f>IFERROR(__xludf.DUMMYFUNCTION("""COMPUTED_VALUE"""),"E")</f>
        <v>E</v>
      </c>
      <c r="D353" s="34" t="b">
        <f t="shared" si="6"/>
        <v>0</v>
      </c>
      <c r="E353" s="6" t="b">
        <f t="shared" si="7"/>
        <v>0</v>
      </c>
      <c r="F353" s="34">
        <f t="shared" si="8"/>
        <v>0.99</v>
      </c>
      <c r="G353" s="8">
        <f t="shared" si="9"/>
        <v>5.91228E+24</v>
      </c>
      <c r="H353" s="8" t="str">
        <f t="shared" ref="H353:J353" si="724">if(D353,$G353,"")</f>
        <v/>
      </c>
      <c r="I353" s="8" t="str">
        <f t="shared" si="724"/>
        <v/>
      </c>
      <c r="J353" s="8">
        <f t="shared" si="724"/>
        <v>5.91228E+24</v>
      </c>
      <c r="K353" s="5"/>
      <c r="L353" s="5"/>
      <c r="M353" s="5"/>
      <c r="N353" s="36">
        <f>Map!K1001</f>
        <v>16</v>
      </c>
      <c r="O353" s="36">
        <f>Map!L1001</f>
        <v>8</v>
      </c>
      <c r="P353" s="36">
        <f>Map!M1001</f>
        <v>10</v>
      </c>
      <c r="Q353" s="5" t="str">
        <f>Join("-",Map!B1001,Map!C1001,Map!D1001,Map!E1001,Map!F1001)</f>
        <v>East Rim-4-1-3-c</v>
      </c>
      <c r="R353" s="6">
        <f t="shared" ref="R353:T353" si="725">IFERROR(VALUE(LEFT(N353,SEARCH(" ",N353,1)-1)),FALSE())</f>
        <v>16</v>
      </c>
      <c r="S353" s="6">
        <f t="shared" si="725"/>
        <v>8</v>
      </c>
      <c r="T353" s="6">
        <f t="shared" si="725"/>
        <v>10</v>
      </c>
      <c r="U353" s="5"/>
      <c r="V353" s="5"/>
      <c r="W353" s="5"/>
      <c r="X353" s="37" t="str">
        <f>Map!G1001</f>
        <v>Habitable</v>
      </c>
      <c r="Y353" s="5"/>
      <c r="Z353" s="7" t="str">
        <f>Map!O1001</f>
        <v>22 H</v>
      </c>
      <c r="AA353" s="6">
        <f t="shared" si="12"/>
        <v>22</v>
      </c>
      <c r="AB353" s="5" t="str">
        <f>IFERROR(__xludf.DUMMYFUNCTION("""COMPUTED_VALUE"""),"H")</f>
        <v>H</v>
      </c>
      <c r="AC353" s="6">
        <f t="shared" si="13"/>
        <v>22</v>
      </c>
      <c r="AD353" s="5"/>
    </row>
    <row r="354">
      <c r="A354" s="5" t="str">
        <f>Map!I1002</f>
        <v>8 E</v>
      </c>
      <c r="B354" s="6">
        <f t="shared" si="5"/>
        <v>8</v>
      </c>
      <c r="C354" s="5" t="str">
        <f>IFERROR(__xludf.DUMMYFUNCTION("""COMPUTED_VALUE"""),"E")</f>
        <v>E</v>
      </c>
      <c r="D354" s="34" t="b">
        <f t="shared" si="6"/>
        <v>0</v>
      </c>
      <c r="E354" s="6" t="b">
        <f t="shared" si="7"/>
        <v>0</v>
      </c>
      <c r="F354" s="34">
        <f t="shared" si="8"/>
        <v>8</v>
      </c>
      <c r="G354" s="8">
        <f t="shared" si="9"/>
        <v>4.7776E+25</v>
      </c>
      <c r="H354" s="8" t="str">
        <f t="shared" ref="H354:J354" si="726">if(D354,$G354,"")</f>
        <v/>
      </c>
      <c r="I354" s="8" t="str">
        <f t="shared" si="726"/>
        <v/>
      </c>
      <c r="J354" s="8">
        <f t="shared" si="726"/>
        <v>4.7776E+25</v>
      </c>
      <c r="K354" s="5"/>
      <c r="L354" s="5"/>
      <c r="M354" s="5"/>
      <c r="N354" s="36">
        <f>Map!K1002</f>
        <v>-49</v>
      </c>
      <c r="O354" s="36">
        <f>Map!L1002</f>
        <v>-76</v>
      </c>
      <c r="P354" s="36">
        <f>Map!M1002</f>
        <v>-65</v>
      </c>
      <c r="Q354" s="5" t="str">
        <f>Join("-",Map!B1002,Map!C1002,Map!D1002,Map!E1002,Map!F1002)</f>
        <v>East Rim-4-1-3-d</v>
      </c>
      <c r="R354" s="6">
        <f t="shared" ref="R354:T354" si="727">IFERROR(VALUE(LEFT(N354,SEARCH(" ",N354,1)-1)),FALSE())</f>
        <v>-49</v>
      </c>
      <c r="S354" s="6">
        <f t="shared" si="727"/>
        <v>-76</v>
      </c>
      <c r="T354" s="6">
        <f t="shared" si="727"/>
        <v>-65</v>
      </c>
      <c r="U354" s="5"/>
      <c r="V354" s="5"/>
      <c r="W354" s="5"/>
      <c r="X354" s="37" t="str">
        <f>Map!G1002</f>
        <v>Terrestrial</v>
      </c>
      <c r="Y354" s="5"/>
      <c r="Z354" s="7" t="str">
        <f>Map!O1002</f>
        <v>11 H</v>
      </c>
      <c r="AA354" s="6">
        <f t="shared" si="12"/>
        <v>11</v>
      </c>
      <c r="AB354" s="5" t="str">
        <f>IFERROR(__xludf.DUMMYFUNCTION("""COMPUTED_VALUE"""),"H")</f>
        <v>H</v>
      </c>
      <c r="AC354" s="6">
        <f t="shared" si="13"/>
        <v>11</v>
      </c>
      <c r="AD354" s="5"/>
    </row>
    <row r="355">
      <c r="A355" s="5" t="str">
        <f>Map!I1003</f>
        <v>1.2 E</v>
      </c>
      <c r="B355" s="6">
        <f t="shared" si="5"/>
        <v>1.2</v>
      </c>
      <c r="C355" s="5" t="str">
        <f>IFERROR(__xludf.DUMMYFUNCTION("""COMPUTED_VALUE"""),"E")</f>
        <v>E</v>
      </c>
      <c r="D355" s="34" t="b">
        <f t="shared" si="6"/>
        <v>0</v>
      </c>
      <c r="E355" s="6" t="b">
        <f t="shared" si="7"/>
        <v>0</v>
      </c>
      <c r="F355" s="34">
        <f t="shared" si="8"/>
        <v>1.2</v>
      </c>
      <c r="G355" s="8">
        <f t="shared" si="9"/>
        <v>7.1664E+24</v>
      </c>
      <c r="H355" s="8" t="str">
        <f t="shared" ref="H355:J355" si="728">if(D355,$G355,"")</f>
        <v/>
      </c>
      <c r="I355" s="8" t="str">
        <f t="shared" si="728"/>
        <v/>
      </c>
      <c r="J355" s="8">
        <f t="shared" si="728"/>
        <v>7.1664E+24</v>
      </c>
      <c r="K355" s="5"/>
      <c r="L355" s="5"/>
      <c r="M355" s="5"/>
      <c r="N355" s="36">
        <f>Map!K1003</f>
        <v>-81</v>
      </c>
      <c r="O355" s="36">
        <f>Map!L1003</f>
        <v>-134</v>
      </c>
      <c r="P355" s="36">
        <f>Map!M1003</f>
        <v>-109</v>
      </c>
      <c r="Q355" s="5" t="str">
        <f>Join("-",Map!B1003,Map!C1003,Map!D1003,Map!E1003,Map!F1003)</f>
        <v>East Rim-4-1-3-e</v>
      </c>
      <c r="R355" s="6">
        <f t="shared" ref="R355:T355" si="729">IFERROR(VALUE(LEFT(N355,SEARCH(" ",N355,1)-1)),FALSE())</f>
        <v>-81</v>
      </c>
      <c r="S355" s="6">
        <f t="shared" si="729"/>
        <v>-134</v>
      </c>
      <c r="T355" s="6">
        <f t="shared" si="729"/>
        <v>-109</v>
      </c>
      <c r="U355" s="5"/>
      <c r="V355" s="5"/>
      <c r="W355" s="5"/>
      <c r="X355" s="37" t="str">
        <f>Map!G1003</f>
        <v>Terrestrial</v>
      </c>
      <c r="Y355" s="5"/>
      <c r="Z355" s="7" t="str">
        <f>Map!O1003</f>
        <v>16 H</v>
      </c>
      <c r="AA355" s="6">
        <f t="shared" si="12"/>
        <v>16</v>
      </c>
      <c r="AB355" s="5" t="str">
        <f>IFERROR(__xludf.DUMMYFUNCTION("""COMPUTED_VALUE"""),"H")</f>
        <v>H</v>
      </c>
      <c r="AC355" s="6">
        <f t="shared" si="13"/>
        <v>16</v>
      </c>
      <c r="AD355" s="5"/>
    </row>
    <row r="356">
      <c r="A356" s="5" t="str">
        <f>Map!I1004</f>
        <v>0.33 S</v>
      </c>
      <c r="B356" s="6">
        <f t="shared" si="5"/>
        <v>0.33</v>
      </c>
      <c r="C356" s="5" t="str">
        <f>IFERROR(__xludf.DUMMYFUNCTION("""COMPUTED_VALUE"""),"S")</f>
        <v>S</v>
      </c>
      <c r="D356" s="34">
        <f t="shared" si="6"/>
        <v>0.33</v>
      </c>
      <c r="E356" s="6" t="b">
        <f t="shared" si="7"/>
        <v>0</v>
      </c>
      <c r="F356" s="34" t="b">
        <f t="shared" si="8"/>
        <v>0</v>
      </c>
      <c r="G356" s="8">
        <f t="shared" si="9"/>
        <v>6.5637E+29</v>
      </c>
      <c r="H356" s="8">
        <f t="shared" ref="H356:J356" si="730">if(D356,$G356,"")</f>
        <v>6.5637E+29</v>
      </c>
      <c r="I356" s="8" t="str">
        <f t="shared" si="730"/>
        <v/>
      </c>
      <c r="J356" s="8" t="str">
        <f t="shared" si="730"/>
        <v/>
      </c>
      <c r="K356" s="5"/>
      <c r="L356" s="5"/>
      <c r="M356" s="5"/>
      <c r="N356" s="36" t="str">
        <f>Map!K1004</f>
        <v/>
      </c>
      <c r="O356" s="36" t="str">
        <f>Map!L1004</f>
        <v/>
      </c>
      <c r="P356" s="36" t="str">
        <f>Map!M1004</f>
        <v/>
      </c>
      <c r="Q356" s="5" t="str">
        <f>Join("-",Map!B1004,Map!C1004,Map!D1004,Map!E1004,Map!F1004)</f>
        <v>East Rim-4-1-3-S</v>
      </c>
      <c r="R356" s="6" t="b">
        <f t="shared" ref="R356:T356" si="731">IFERROR(VALUE(LEFT(N356,SEARCH(" ",N356,1)-1)),FALSE())</f>
        <v>0</v>
      </c>
      <c r="S356" s="6" t="b">
        <f t="shared" si="731"/>
        <v>0</v>
      </c>
      <c r="T356" s="6" t="b">
        <f t="shared" si="731"/>
        <v>0</v>
      </c>
      <c r="U356" s="5"/>
      <c r="V356" s="5"/>
      <c r="W356" s="5"/>
      <c r="X356" s="37" t="str">
        <f>Map!G1004</f>
        <v>Star</v>
      </c>
      <c r="Y356" s="5"/>
      <c r="Z356" s="7" t="str">
        <f>Map!O1004</f>
        <v/>
      </c>
      <c r="AA356" s="6" t="str">
        <f t="shared" si="12"/>
        <v/>
      </c>
      <c r="AB356" s="5"/>
      <c r="AC356" s="6" t="str">
        <f t="shared" si="13"/>
        <v/>
      </c>
      <c r="AD356" s="5"/>
    </row>
    <row r="357">
      <c r="A357" s="5" t="str">
        <f>Map!I1005</f>
        <v>0.33 E</v>
      </c>
      <c r="B357" s="6">
        <f t="shared" si="5"/>
        <v>0.33</v>
      </c>
      <c r="C357" s="5" t="str">
        <f>IFERROR(__xludf.DUMMYFUNCTION("""COMPUTED_VALUE"""),"E")</f>
        <v>E</v>
      </c>
      <c r="D357" s="34" t="b">
        <f t="shared" si="6"/>
        <v>0</v>
      </c>
      <c r="E357" s="6" t="b">
        <f t="shared" si="7"/>
        <v>0</v>
      </c>
      <c r="F357" s="34">
        <f t="shared" si="8"/>
        <v>0.33</v>
      </c>
      <c r="G357" s="8">
        <f t="shared" si="9"/>
        <v>1.97076E+24</v>
      </c>
      <c r="H357" s="8" t="str">
        <f t="shared" ref="H357:J357" si="732">if(D357,$G357,"")</f>
        <v/>
      </c>
      <c r="I357" s="8" t="str">
        <f t="shared" si="732"/>
        <v/>
      </c>
      <c r="J357" s="8">
        <f t="shared" si="732"/>
        <v>1.97076E+24</v>
      </c>
      <c r="K357" s="5"/>
      <c r="L357" s="5"/>
      <c r="M357" s="5"/>
      <c r="N357" s="36">
        <f>Map!K1005</f>
        <v>511</v>
      </c>
      <c r="O357" s="36">
        <f>Map!L1005</f>
        <v>387</v>
      </c>
      <c r="P357" s="36">
        <f>Map!M1005</f>
        <v>447</v>
      </c>
      <c r="Q357" s="5" t="str">
        <f>Join("-",Map!B1005,Map!C1005,Map!D1005,Map!E1005,Map!F1005)</f>
        <v>East Rim-4-1-4-a</v>
      </c>
      <c r="R357" s="6">
        <f t="shared" ref="R357:T357" si="733">IFERROR(VALUE(LEFT(N357,SEARCH(" ",N357,1)-1)),FALSE())</f>
        <v>511</v>
      </c>
      <c r="S357" s="6">
        <f t="shared" si="733"/>
        <v>387</v>
      </c>
      <c r="T357" s="6">
        <f t="shared" si="733"/>
        <v>447</v>
      </c>
      <c r="U357" s="5"/>
      <c r="V357" s="5"/>
      <c r="W357" s="5"/>
      <c r="X357" s="37" t="str">
        <f>Map!G1005</f>
        <v>Terrestrial</v>
      </c>
      <c r="Y357" s="5"/>
      <c r="Z357" s="7" t="str">
        <f>Map!O1005</f>
        <v>15 H</v>
      </c>
      <c r="AA357" s="6">
        <f t="shared" si="12"/>
        <v>15</v>
      </c>
      <c r="AB357" s="5" t="str">
        <f>IFERROR(__xludf.DUMMYFUNCTION("""COMPUTED_VALUE"""),"H")</f>
        <v>H</v>
      </c>
      <c r="AC357" s="6">
        <f t="shared" si="13"/>
        <v>15</v>
      </c>
      <c r="AD357" s="5"/>
    </row>
    <row r="358">
      <c r="A358" s="5" t="str">
        <f>Map!I1006</f>
        <v>0.3 E</v>
      </c>
      <c r="B358" s="6">
        <f t="shared" si="5"/>
        <v>0.3</v>
      </c>
      <c r="C358" s="5" t="str">
        <f>IFERROR(__xludf.DUMMYFUNCTION("""COMPUTED_VALUE"""),"E")</f>
        <v>E</v>
      </c>
      <c r="D358" s="34" t="b">
        <f t="shared" si="6"/>
        <v>0</v>
      </c>
      <c r="E358" s="6" t="b">
        <f t="shared" si="7"/>
        <v>0</v>
      </c>
      <c r="F358" s="34">
        <f t="shared" si="8"/>
        <v>0.3</v>
      </c>
      <c r="G358" s="8">
        <f t="shared" si="9"/>
        <v>1.7916E+24</v>
      </c>
      <c r="H358" s="8" t="str">
        <f t="shared" ref="H358:J358" si="734">if(D358,$G358,"")</f>
        <v/>
      </c>
      <c r="I358" s="8" t="str">
        <f t="shared" si="734"/>
        <v/>
      </c>
      <c r="J358" s="8">
        <f t="shared" si="734"/>
        <v>1.7916E+24</v>
      </c>
      <c r="K358" s="5"/>
      <c r="L358" s="5"/>
      <c r="M358" s="5"/>
      <c r="N358" s="36">
        <f>Map!K1006</f>
        <v>191</v>
      </c>
      <c r="O358" s="36">
        <f>Map!L1006</f>
        <v>133</v>
      </c>
      <c r="P358" s="36">
        <f>Map!M1006</f>
        <v>164</v>
      </c>
      <c r="Q358" s="5" t="str">
        <f>Join("-",Map!B1006,Map!C1006,Map!D1006,Map!E1006,Map!F1006)</f>
        <v>East Rim-4-1-4-b</v>
      </c>
      <c r="R358" s="6">
        <f t="shared" ref="R358:T358" si="735">IFERROR(VALUE(LEFT(N358,SEARCH(" ",N358,1)-1)),FALSE())</f>
        <v>191</v>
      </c>
      <c r="S358" s="6">
        <f t="shared" si="735"/>
        <v>133</v>
      </c>
      <c r="T358" s="6">
        <f t="shared" si="735"/>
        <v>164</v>
      </c>
      <c r="U358" s="5"/>
      <c r="V358" s="5"/>
      <c r="W358" s="5"/>
      <c r="X358" s="37" t="str">
        <f>Map!G1006</f>
        <v>Terrestrial</v>
      </c>
      <c r="Y358" s="5"/>
      <c r="Z358" s="7" t="str">
        <f>Map!O1006</f>
        <v>26 H</v>
      </c>
      <c r="AA358" s="6">
        <f t="shared" si="12"/>
        <v>26</v>
      </c>
      <c r="AB358" s="5" t="str">
        <f>IFERROR(__xludf.DUMMYFUNCTION("""COMPUTED_VALUE"""),"H")</f>
        <v>H</v>
      </c>
      <c r="AC358" s="6">
        <f t="shared" si="13"/>
        <v>26</v>
      </c>
      <c r="AD358" s="5"/>
    </row>
    <row r="359">
      <c r="A359" s="5" t="str">
        <f>Map!I1007</f>
        <v>11 E</v>
      </c>
      <c r="B359" s="6">
        <f t="shared" si="5"/>
        <v>11</v>
      </c>
      <c r="C359" s="5" t="str">
        <f>IFERROR(__xludf.DUMMYFUNCTION("""COMPUTED_VALUE"""),"E")</f>
        <v>E</v>
      </c>
      <c r="D359" s="34" t="b">
        <f t="shared" si="6"/>
        <v>0</v>
      </c>
      <c r="E359" s="6" t="b">
        <f t="shared" si="7"/>
        <v>0</v>
      </c>
      <c r="F359" s="34">
        <f t="shared" si="8"/>
        <v>11</v>
      </c>
      <c r="G359" s="8">
        <f t="shared" si="9"/>
        <v>6.5692E+25</v>
      </c>
      <c r="H359" s="8" t="str">
        <f t="shared" ref="H359:J359" si="736">if(D359,$G359,"")</f>
        <v/>
      </c>
      <c r="I359" s="8" t="str">
        <f t="shared" si="736"/>
        <v/>
      </c>
      <c r="J359" s="8">
        <f t="shared" si="736"/>
        <v>6.5692E+25</v>
      </c>
      <c r="K359" s="5"/>
      <c r="L359" s="5"/>
      <c r="M359" s="5"/>
      <c r="N359" s="36">
        <f>Map!K1007</f>
        <v>32</v>
      </c>
      <c r="O359" s="36">
        <f>Map!L1007</f>
        <v>-82</v>
      </c>
      <c r="P359" s="36">
        <f>Map!M1007</f>
        <v>-25</v>
      </c>
      <c r="Q359" s="5" t="str">
        <f>Join("-",Map!B1007,Map!C1007,Map!D1007,Map!E1007,Map!F1007)</f>
        <v>East Rim-4-1-4-c</v>
      </c>
      <c r="R359" s="6">
        <f t="shared" ref="R359:T359" si="737">IFERROR(VALUE(LEFT(N359,SEARCH(" ",N359,1)-1)),FALSE())</f>
        <v>32</v>
      </c>
      <c r="S359" s="6">
        <f t="shared" si="737"/>
        <v>-82</v>
      </c>
      <c r="T359" s="6">
        <f t="shared" si="737"/>
        <v>-25</v>
      </c>
      <c r="U359" s="5"/>
      <c r="V359" s="5"/>
      <c r="W359" s="5"/>
      <c r="X359" s="37" t="str">
        <f>Map!G1007</f>
        <v>Terrestrial</v>
      </c>
      <c r="Y359" s="5"/>
      <c r="Z359" s="7" t="str">
        <f>Map!O1007</f>
        <v>45 H</v>
      </c>
      <c r="AA359" s="6">
        <f t="shared" si="12"/>
        <v>45</v>
      </c>
      <c r="AB359" s="5" t="str">
        <f>IFERROR(__xludf.DUMMYFUNCTION("""COMPUTED_VALUE"""),"H")</f>
        <v>H</v>
      </c>
      <c r="AC359" s="6">
        <f t="shared" si="13"/>
        <v>45</v>
      </c>
      <c r="AD359" s="5"/>
    </row>
    <row r="360">
      <c r="A360" s="5" t="str">
        <f>Map!I1008</f>
        <v>8.79 J</v>
      </c>
      <c r="B360" s="6">
        <f t="shared" si="5"/>
        <v>8.79</v>
      </c>
      <c r="C360" s="5" t="str">
        <f>IFERROR(__xludf.DUMMYFUNCTION("""COMPUTED_VALUE"""),"J")</f>
        <v>J</v>
      </c>
      <c r="D360" s="34" t="b">
        <f t="shared" si="6"/>
        <v>0</v>
      </c>
      <c r="E360" s="6">
        <f t="shared" si="7"/>
        <v>8.79</v>
      </c>
      <c r="F360" s="34" t="b">
        <f t="shared" si="8"/>
        <v>0</v>
      </c>
      <c r="G360" s="8">
        <f t="shared" si="9"/>
        <v>1.6701E+28</v>
      </c>
      <c r="H360" s="8" t="str">
        <f t="shared" ref="H360:J360" si="738">if(D360,$G360,"")</f>
        <v/>
      </c>
      <c r="I360" s="8">
        <f t="shared" si="738"/>
        <v>1.6701E+28</v>
      </c>
      <c r="J360" s="8" t="str">
        <f t="shared" si="738"/>
        <v/>
      </c>
      <c r="K360" s="5"/>
      <c r="L360" s="5"/>
      <c r="M360" s="5"/>
      <c r="N360" s="36">
        <f>Map!K1008</f>
        <v>-32</v>
      </c>
      <c r="O360" s="36">
        <f>Map!L1008</f>
        <v>-85</v>
      </c>
      <c r="P360" s="36">
        <f>Map!M1008</f>
        <v>-59</v>
      </c>
      <c r="Q360" s="5" t="str">
        <f>Join("-",Map!B1008,Map!C1008,Map!D1008,Map!E1008,Map!F1008)</f>
        <v>East Rim-4-1-4-d</v>
      </c>
      <c r="R360" s="6">
        <f t="shared" ref="R360:T360" si="739">IFERROR(VALUE(LEFT(N360,SEARCH(" ",N360,1)-1)),FALSE())</f>
        <v>-32</v>
      </c>
      <c r="S360" s="6">
        <f t="shared" si="739"/>
        <v>-85</v>
      </c>
      <c r="T360" s="6">
        <f t="shared" si="739"/>
        <v>-59</v>
      </c>
      <c r="U360" s="5"/>
      <c r="V360" s="5"/>
      <c r="W360" s="5"/>
      <c r="X360" s="37" t="str">
        <f>Map!G1008</f>
        <v>Gas Giant</v>
      </c>
      <c r="Y360" s="5"/>
      <c r="Z360" s="7" t="str">
        <f>Map!O1008</f>
        <v>17 H</v>
      </c>
      <c r="AA360" s="6">
        <f t="shared" si="12"/>
        <v>17</v>
      </c>
      <c r="AB360" s="5" t="str">
        <f>IFERROR(__xludf.DUMMYFUNCTION("""COMPUTED_VALUE"""),"H")</f>
        <v>H</v>
      </c>
      <c r="AC360" s="6">
        <f t="shared" si="13"/>
        <v>17</v>
      </c>
      <c r="AD360" s="5"/>
    </row>
    <row r="361">
      <c r="A361" s="5" t="str">
        <f>Map!I1009</f>
        <v>0.05 J</v>
      </c>
      <c r="B361" s="6">
        <f t="shared" si="5"/>
        <v>0.05</v>
      </c>
      <c r="C361" s="5" t="str">
        <f>IFERROR(__xludf.DUMMYFUNCTION("""COMPUTED_VALUE"""),"J")</f>
        <v>J</v>
      </c>
      <c r="D361" s="34" t="b">
        <f t="shared" si="6"/>
        <v>0</v>
      </c>
      <c r="E361" s="6">
        <f t="shared" si="7"/>
        <v>0.05</v>
      </c>
      <c r="F361" s="34" t="b">
        <f t="shared" si="8"/>
        <v>0</v>
      </c>
      <c r="G361" s="8">
        <f t="shared" si="9"/>
        <v>9.5E+25</v>
      </c>
      <c r="H361" s="8" t="str">
        <f t="shared" ref="H361:J361" si="740">if(D361,$G361,"")</f>
        <v/>
      </c>
      <c r="I361" s="8">
        <f t="shared" si="740"/>
        <v>9.5E+25</v>
      </c>
      <c r="J361" s="8" t="str">
        <f t="shared" si="740"/>
        <v/>
      </c>
      <c r="K361" s="5"/>
      <c r="L361" s="5"/>
      <c r="M361" s="5"/>
      <c r="N361" s="36">
        <f>Map!K1009</f>
        <v>-58</v>
      </c>
      <c r="O361" s="36">
        <f>Map!L1009</f>
        <v>-85</v>
      </c>
      <c r="P361" s="36">
        <f>Map!M1009</f>
        <v>-70</v>
      </c>
      <c r="Q361" s="5" t="str">
        <f>Join("-",Map!B1009,Map!C1009,Map!D1009,Map!E1009,Map!F1009)</f>
        <v>East Rim-4-1-4-e</v>
      </c>
      <c r="R361" s="6">
        <f t="shared" ref="R361:T361" si="741">IFERROR(VALUE(LEFT(N361,SEARCH(" ",N361,1)-1)),FALSE())</f>
        <v>-58</v>
      </c>
      <c r="S361" s="6">
        <f t="shared" si="741"/>
        <v>-85</v>
      </c>
      <c r="T361" s="6">
        <f t="shared" si="741"/>
        <v>-70</v>
      </c>
      <c r="U361" s="5"/>
      <c r="V361" s="5"/>
      <c r="W361" s="5"/>
      <c r="X361" s="37" t="str">
        <f>Map!G1009</f>
        <v>Gas Giant</v>
      </c>
      <c r="Y361" s="5"/>
      <c r="Z361" s="7" t="str">
        <f>Map!O1009</f>
        <v>23 H</v>
      </c>
      <c r="AA361" s="6">
        <f t="shared" si="12"/>
        <v>23</v>
      </c>
      <c r="AB361" s="5" t="str">
        <f>IFERROR(__xludf.DUMMYFUNCTION("""COMPUTED_VALUE"""),"H")</f>
        <v>H</v>
      </c>
      <c r="AC361" s="6">
        <f t="shared" si="13"/>
        <v>23</v>
      </c>
      <c r="AD361" s="5"/>
    </row>
    <row r="362">
      <c r="A362" s="5" t="str">
        <f>Map!I1010</f>
        <v>2.42 J</v>
      </c>
      <c r="B362" s="6">
        <f t="shared" si="5"/>
        <v>2.42</v>
      </c>
      <c r="C362" s="5" t="str">
        <f>IFERROR(__xludf.DUMMYFUNCTION("""COMPUTED_VALUE"""),"J")</f>
        <v>J</v>
      </c>
      <c r="D362" s="34" t="b">
        <f t="shared" si="6"/>
        <v>0</v>
      </c>
      <c r="E362" s="6">
        <f t="shared" si="7"/>
        <v>2.42</v>
      </c>
      <c r="F362" s="34" t="b">
        <f t="shared" si="8"/>
        <v>0</v>
      </c>
      <c r="G362" s="8">
        <f t="shared" si="9"/>
        <v>4.598E+27</v>
      </c>
      <c r="H362" s="8" t="str">
        <f t="shared" ref="H362:J362" si="742">if(D362,$G362,"")</f>
        <v/>
      </c>
      <c r="I362" s="8">
        <f t="shared" si="742"/>
        <v>4.598E+27</v>
      </c>
      <c r="J362" s="8" t="str">
        <f t="shared" si="742"/>
        <v/>
      </c>
      <c r="K362" s="5"/>
      <c r="L362" s="5"/>
      <c r="M362" s="5"/>
      <c r="N362" s="36">
        <f>Map!K1010</f>
        <v>-207</v>
      </c>
      <c r="O362" s="36">
        <f>Map!L1010</f>
        <v>-239</v>
      </c>
      <c r="P362" s="36">
        <f>Map!M1010</f>
        <v>-225</v>
      </c>
      <c r="Q362" s="5" t="str">
        <f>Join("-",Map!B1010,Map!C1010,Map!D1010,Map!E1010,Map!F1010)</f>
        <v>East Rim-4-1-4-f</v>
      </c>
      <c r="R362" s="6">
        <f t="shared" ref="R362:T362" si="743">IFERROR(VALUE(LEFT(N362,SEARCH(" ",N362,1)-1)),FALSE())</f>
        <v>-207</v>
      </c>
      <c r="S362" s="6">
        <f t="shared" si="743"/>
        <v>-239</v>
      </c>
      <c r="T362" s="6">
        <f t="shared" si="743"/>
        <v>-225</v>
      </c>
      <c r="U362" s="5"/>
      <c r="V362" s="5"/>
      <c r="W362" s="5"/>
      <c r="X362" s="37" t="str">
        <f>Map!G1010</f>
        <v>Gas Giant</v>
      </c>
      <c r="Y362" s="5"/>
      <c r="Z362" s="7" t="str">
        <f>Map!O1010</f>
        <v>24 H</v>
      </c>
      <c r="AA362" s="6">
        <f t="shared" si="12"/>
        <v>24</v>
      </c>
      <c r="AB362" s="5" t="str">
        <f>IFERROR(__xludf.DUMMYFUNCTION("""COMPUTED_VALUE"""),"H")</f>
        <v>H</v>
      </c>
      <c r="AC362" s="6">
        <f t="shared" si="13"/>
        <v>24</v>
      </c>
      <c r="AD362" s="5"/>
    </row>
    <row r="363">
      <c r="A363" s="5" t="str">
        <f>Map!I1011</f>
        <v>0.96 S</v>
      </c>
      <c r="B363" s="6">
        <f t="shared" si="5"/>
        <v>0.96</v>
      </c>
      <c r="C363" s="5" t="str">
        <f>IFERROR(__xludf.DUMMYFUNCTION("""COMPUTED_VALUE"""),"S")</f>
        <v>S</v>
      </c>
      <c r="D363" s="34">
        <f t="shared" si="6"/>
        <v>0.96</v>
      </c>
      <c r="E363" s="6" t="b">
        <f t="shared" si="7"/>
        <v>0</v>
      </c>
      <c r="F363" s="34" t="b">
        <f t="shared" si="8"/>
        <v>0</v>
      </c>
      <c r="G363" s="8">
        <f t="shared" si="9"/>
        <v>1.90944E+30</v>
      </c>
      <c r="H363" s="8">
        <f t="shared" ref="H363:J363" si="744">if(D363,$G363,"")</f>
        <v>1.90944E+30</v>
      </c>
      <c r="I363" s="8" t="str">
        <f t="shared" si="744"/>
        <v/>
      </c>
      <c r="J363" s="8" t="str">
        <f t="shared" si="744"/>
        <v/>
      </c>
      <c r="K363" s="5"/>
      <c r="L363" s="5"/>
      <c r="M363" s="5"/>
      <c r="N363" s="36" t="str">
        <f>Map!K1011</f>
        <v/>
      </c>
      <c r="O363" s="36" t="str">
        <f>Map!L1011</f>
        <v/>
      </c>
      <c r="P363" s="36" t="str">
        <f>Map!M1011</f>
        <v/>
      </c>
      <c r="Q363" s="5" t="str">
        <f>Join("-",Map!B1011,Map!C1011,Map!D1011,Map!E1011,Map!F1011)</f>
        <v>East Rim-4-1-4-S</v>
      </c>
      <c r="R363" s="6" t="b">
        <f t="shared" ref="R363:T363" si="745">IFERROR(VALUE(LEFT(N363,SEARCH(" ",N363,1)-1)),FALSE())</f>
        <v>0</v>
      </c>
      <c r="S363" s="6" t="b">
        <f t="shared" si="745"/>
        <v>0</v>
      </c>
      <c r="T363" s="6" t="b">
        <f t="shared" si="745"/>
        <v>0</v>
      </c>
      <c r="U363" s="5"/>
      <c r="V363" s="5"/>
      <c r="W363" s="5"/>
      <c r="X363" s="37" t="str">
        <f>Map!G1011</f>
        <v>Star</v>
      </c>
      <c r="Y363" s="5"/>
      <c r="Z363" s="7" t="str">
        <f>Map!O1011</f>
        <v/>
      </c>
      <c r="AA363" s="6" t="str">
        <f t="shared" si="12"/>
        <v/>
      </c>
      <c r="AB363" s="5"/>
      <c r="AC363" s="6" t="str">
        <f t="shared" si="13"/>
        <v/>
      </c>
      <c r="AD363" s="5"/>
    </row>
    <row r="364">
      <c r="A364" s="5" t="str">
        <f>Map!I1012</f>
        <v>0.31 E</v>
      </c>
      <c r="B364" s="6">
        <f t="shared" si="5"/>
        <v>0.31</v>
      </c>
      <c r="C364" s="5" t="str">
        <f>IFERROR(__xludf.DUMMYFUNCTION("""COMPUTED_VALUE"""),"E")</f>
        <v>E</v>
      </c>
      <c r="D364" s="34" t="b">
        <f t="shared" si="6"/>
        <v>0</v>
      </c>
      <c r="E364" s="6" t="b">
        <f t="shared" si="7"/>
        <v>0</v>
      </c>
      <c r="F364" s="34">
        <f t="shared" si="8"/>
        <v>0.31</v>
      </c>
      <c r="G364" s="8">
        <f t="shared" si="9"/>
        <v>1.85132E+24</v>
      </c>
      <c r="H364" s="8" t="str">
        <f t="shared" ref="H364:J364" si="746">if(D364,$G364,"")</f>
        <v/>
      </c>
      <c r="I364" s="8" t="str">
        <f t="shared" si="746"/>
        <v/>
      </c>
      <c r="J364" s="8">
        <f t="shared" si="746"/>
        <v>1.85132E+24</v>
      </c>
      <c r="K364" s="5"/>
      <c r="L364" s="5"/>
      <c r="M364" s="5"/>
      <c r="N364" s="36">
        <f>Map!K1012</f>
        <v>1155</v>
      </c>
      <c r="O364" s="36">
        <f>Map!L1012</f>
        <v>928</v>
      </c>
      <c r="P364" s="36">
        <f>Map!M1012</f>
        <v>1044</v>
      </c>
      <c r="Q364" s="5" t="str">
        <f>Join("-",Map!B1012,Map!C1012,Map!D1012,Map!E1012,Map!F1012)</f>
        <v>East Rim-4-1-5-a</v>
      </c>
      <c r="R364" s="6">
        <f t="shared" ref="R364:T364" si="747">IFERROR(VALUE(LEFT(N364,SEARCH(" ",N364,1)-1)),FALSE())</f>
        <v>1155</v>
      </c>
      <c r="S364" s="6">
        <f t="shared" si="747"/>
        <v>928</v>
      </c>
      <c r="T364" s="6">
        <f t="shared" si="747"/>
        <v>1044</v>
      </c>
      <c r="U364" s="5"/>
      <c r="V364" s="5"/>
      <c r="W364" s="5"/>
      <c r="X364" s="37" t="str">
        <f>Map!G1012</f>
        <v>Terrestrial</v>
      </c>
      <c r="Y364" s="5"/>
      <c r="Z364" s="7" t="str">
        <f>Map!O1012</f>
        <v>34 H</v>
      </c>
      <c r="AA364" s="6">
        <f t="shared" si="12"/>
        <v>34</v>
      </c>
      <c r="AB364" s="5" t="str">
        <f>IFERROR(__xludf.DUMMYFUNCTION("""COMPUTED_VALUE"""),"H")</f>
        <v>H</v>
      </c>
      <c r="AC364" s="6">
        <f t="shared" si="13"/>
        <v>34</v>
      </c>
      <c r="AD364" s="5"/>
    </row>
    <row r="365">
      <c r="A365" s="5" t="str">
        <f>Map!I1013</f>
        <v>10 E</v>
      </c>
      <c r="B365" s="6">
        <f t="shared" si="5"/>
        <v>10</v>
      </c>
      <c r="C365" s="5" t="str">
        <f>IFERROR(__xludf.DUMMYFUNCTION("""COMPUTED_VALUE"""),"E")</f>
        <v>E</v>
      </c>
      <c r="D365" s="34" t="b">
        <f t="shared" si="6"/>
        <v>0</v>
      </c>
      <c r="E365" s="6" t="b">
        <f t="shared" si="7"/>
        <v>0</v>
      </c>
      <c r="F365" s="34">
        <f t="shared" si="8"/>
        <v>10</v>
      </c>
      <c r="G365" s="8">
        <f t="shared" si="9"/>
        <v>5.972E+25</v>
      </c>
      <c r="H365" s="8" t="str">
        <f t="shared" ref="H365:J365" si="748">if(D365,$G365,"")</f>
        <v/>
      </c>
      <c r="I365" s="8" t="str">
        <f t="shared" si="748"/>
        <v/>
      </c>
      <c r="J365" s="8">
        <f t="shared" si="748"/>
        <v>5.972E+25</v>
      </c>
      <c r="K365" s="5"/>
      <c r="L365" s="5"/>
      <c r="M365" s="5"/>
      <c r="N365" s="36">
        <f>Map!K1013</f>
        <v>414</v>
      </c>
      <c r="O365" s="36">
        <f>Map!L1013</f>
        <v>403</v>
      </c>
      <c r="P365" s="36">
        <f>Map!M1013</f>
        <v>407</v>
      </c>
      <c r="Q365" s="5" t="str">
        <f>Join("-",Map!B1013,Map!C1013,Map!D1013,Map!E1013,Map!F1013)</f>
        <v>East Rim-4-1-5-b</v>
      </c>
      <c r="R365" s="6">
        <f t="shared" ref="R365:T365" si="749">IFERROR(VALUE(LEFT(N365,SEARCH(" ",N365,1)-1)),FALSE())</f>
        <v>414</v>
      </c>
      <c r="S365" s="6">
        <f t="shared" si="749"/>
        <v>403</v>
      </c>
      <c r="T365" s="6">
        <f t="shared" si="749"/>
        <v>407</v>
      </c>
      <c r="U365" s="5"/>
      <c r="V365" s="5"/>
      <c r="W365" s="5"/>
      <c r="X365" s="37" t="str">
        <f>Map!G1013</f>
        <v>Terrestrial</v>
      </c>
      <c r="Y365" s="5"/>
      <c r="Z365" s="7" t="str">
        <f>Map!O1013</f>
        <v>22 H</v>
      </c>
      <c r="AA365" s="6">
        <f t="shared" si="12"/>
        <v>22</v>
      </c>
      <c r="AB365" s="5" t="str">
        <f>IFERROR(__xludf.DUMMYFUNCTION("""COMPUTED_VALUE"""),"H")</f>
        <v>H</v>
      </c>
      <c r="AC365" s="6">
        <f t="shared" si="13"/>
        <v>22</v>
      </c>
      <c r="AD365" s="5"/>
    </row>
    <row r="366">
      <c r="A366" s="5" t="str">
        <f>Map!I1014</f>
        <v>0.53 E</v>
      </c>
      <c r="B366" s="6">
        <f t="shared" si="5"/>
        <v>0.53</v>
      </c>
      <c r="C366" s="5" t="str">
        <f>IFERROR(__xludf.DUMMYFUNCTION("""COMPUTED_VALUE"""),"E")</f>
        <v>E</v>
      </c>
      <c r="D366" s="34" t="b">
        <f t="shared" si="6"/>
        <v>0</v>
      </c>
      <c r="E366" s="6" t="b">
        <f t="shared" si="7"/>
        <v>0</v>
      </c>
      <c r="F366" s="34">
        <f t="shared" si="8"/>
        <v>0.53</v>
      </c>
      <c r="G366" s="8">
        <f t="shared" si="9"/>
        <v>3.16516E+24</v>
      </c>
      <c r="H366" s="8" t="str">
        <f t="shared" ref="H366:J366" si="750">if(D366,$G366,"")</f>
        <v/>
      </c>
      <c r="I366" s="8" t="str">
        <f t="shared" si="750"/>
        <v/>
      </c>
      <c r="J366" s="8">
        <f t="shared" si="750"/>
        <v>3.16516E+24</v>
      </c>
      <c r="K366" s="5"/>
      <c r="L366" s="5"/>
      <c r="M366" s="5"/>
      <c r="N366" s="36">
        <f>Map!K1014</f>
        <v>250</v>
      </c>
      <c r="O366" s="36">
        <f>Map!L1014</f>
        <v>250</v>
      </c>
      <c r="P366" s="36">
        <f>Map!M1014</f>
        <v>249</v>
      </c>
      <c r="Q366" s="5" t="str">
        <f>Join("-",Map!B1014,Map!C1014,Map!D1014,Map!E1014,Map!F1014)</f>
        <v>East Rim-4-1-5-c</v>
      </c>
      <c r="R366" s="6">
        <f t="shared" ref="R366:T366" si="751">IFERROR(VALUE(LEFT(N366,SEARCH(" ",N366,1)-1)),FALSE())</f>
        <v>250</v>
      </c>
      <c r="S366" s="6">
        <f t="shared" si="751"/>
        <v>250</v>
      </c>
      <c r="T366" s="6">
        <f t="shared" si="751"/>
        <v>249</v>
      </c>
      <c r="U366" s="5"/>
      <c r="V366" s="5"/>
      <c r="W366" s="5"/>
      <c r="X366" s="37" t="str">
        <f>Map!G1014</f>
        <v>Terrestrial</v>
      </c>
      <c r="Y366" s="5"/>
      <c r="Z366" s="7" t="str">
        <f>Map!O1014</f>
        <v>11 H</v>
      </c>
      <c r="AA366" s="6">
        <f t="shared" si="12"/>
        <v>11</v>
      </c>
      <c r="AB366" s="5" t="str">
        <f>IFERROR(__xludf.DUMMYFUNCTION("""COMPUTED_VALUE"""),"H")</f>
        <v>H</v>
      </c>
      <c r="AC366" s="6">
        <f t="shared" si="13"/>
        <v>11</v>
      </c>
      <c r="AD366" s="5"/>
    </row>
    <row r="367">
      <c r="A367" s="5" t="str">
        <f>Map!I1015</f>
        <v>0.02 J</v>
      </c>
      <c r="B367" s="6">
        <f t="shared" si="5"/>
        <v>0.02</v>
      </c>
      <c r="C367" s="5" t="str">
        <f>IFERROR(__xludf.DUMMYFUNCTION("""COMPUTED_VALUE"""),"J")</f>
        <v>J</v>
      </c>
      <c r="D367" s="34" t="b">
        <f t="shared" si="6"/>
        <v>0</v>
      </c>
      <c r="E367" s="6">
        <f t="shared" si="7"/>
        <v>0.02</v>
      </c>
      <c r="F367" s="34" t="b">
        <f t="shared" si="8"/>
        <v>0</v>
      </c>
      <c r="G367" s="8">
        <f t="shared" si="9"/>
        <v>3.8E+25</v>
      </c>
      <c r="H367" s="8" t="str">
        <f t="shared" ref="H367:J367" si="752">if(D367,$G367,"")</f>
        <v/>
      </c>
      <c r="I367" s="8">
        <f t="shared" si="752"/>
        <v>3.8E+25</v>
      </c>
      <c r="J367" s="8" t="str">
        <f t="shared" si="752"/>
        <v/>
      </c>
      <c r="K367" s="5"/>
      <c r="L367" s="5"/>
      <c r="M367" s="5"/>
      <c r="N367" s="36">
        <f>Map!K1015</f>
        <v>-1</v>
      </c>
      <c r="O367" s="36">
        <f>Map!L1015</f>
        <v>-56</v>
      </c>
      <c r="P367" s="36">
        <f>Map!M1015</f>
        <v>-30</v>
      </c>
      <c r="Q367" s="5" t="str">
        <f>Join("-",Map!B1015,Map!C1015,Map!D1015,Map!E1015,Map!F1015)</f>
        <v>East Rim-4-1-5-d</v>
      </c>
      <c r="R367" s="6">
        <f t="shared" ref="R367:T367" si="753">IFERROR(VALUE(LEFT(N367,SEARCH(" ",N367,1)-1)),FALSE())</f>
        <v>-1</v>
      </c>
      <c r="S367" s="6">
        <f t="shared" si="753"/>
        <v>-56</v>
      </c>
      <c r="T367" s="6">
        <f t="shared" si="753"/>
        <v>-30</v>
      </c>
      <c r="U367" s="5"/>
      <c r="V367" s="5"/>
      <c r="W367" s="5"/>
      <c r="X367" s="37" t="str">
        <f>Map!G1015</f>
        <v>Gas Giant</v>
      </c>
      <c r="Y367" s="5"/>
      <c r="Z367" s="7" t="str">
        <f>Map!O1015</f>
        <v>24 H</v>
      </c>
      <c r="AA367" s="6">
        <f t="shared" si="12"/>
        <v>24</v>
      </c>
      <c r="AB367" s="5" t="str">
        <f>IFERROR(__xludf.DUMMYFUNCTION("""COMPUTED_VALUE"""),"H")</f>
        <v>H</v>
      </c>
      <c r="AC367" s="6">
        <f t="shared" si="13"/>
        <v>24</v>
      </c>
      <c r="AD367" s="5"/>
    </row>
    <row r="368">
      <c r="A368" s="5" t="str">
        <f>Map!I1016</f>
        <v>0.42 S</v>
      </c>
      <c r="B368" s="6">
        <f t="shared" si="5"/>
        <v>0.42</v>
      </c>
      <c r="C368" s="5" t="str">
        <f>IFERROR(__xludf.DUMMYFUNCTION("""COMPUTED_VALUE"""),"S")</f>
        <v>S</v>
      </c>
      <c r="D368" s="34">
        <f t="shared" si="6"/>
        <v>0.42</v>
      </c>
      <c r="E368" s="6" t="b">
        <f t="shared" si="7"/>
        <v>0</v>
      </c>
      <c r="F368" s="34" t="b">
        <f t="shared" si="8"/>
        <v>0</v>
      </c>
      <c r="G368" s="8">
        <f t="shared" si="9"/>
        <v>8.3538E+29</v>
      </c>
      <c r="H368" s="8">
        <f t="shared" ref="H368:J368" si="754">if(D368,$G368,"")</f>
        <v>8.3538E+29</v>
      </c>
      <c r="I368" s="8" t="str">
        <f t="shared" si="754"/>
        <v/>
      </c>
      <c r="J368" s="8" t="str">
        <f t="shared" si="754"/>
        <v/>
      </c>
      <c r="K368" s="5"/>
      <c r="L368" s="5"/>
      <c r="M368" s="5"/>
      <c r="N368" s="36" t="str">
        <f>Map!K1016</f>
        <v/>
      </c>
      <c r="O368" s="36" t="str">
        <f>Map!L1016</f>
        <v/>
      </c>
      <c r="P368" s="36" t="str">
        <f>Map!M1016</f>
        <v/>
      </c>
      <c r="Q368" s="5" t="str">
        <f>Join("-",Map!B1016,Map!C1016,Map!D1016,Map!E1016,Map!F1016)</f>
        <v>East Rim-4-1-5-S</v>
      </c>
      <c r="R368" s="6" t="b">
        <f t="shared" ref="R368:T368" si="755">IFERROR(VALUE(LEFT(N368,SEARCH(" ",N368,1)-1)),FALSE())</f>
        <v>0</v>
      </c>
      <c r="S368" s="6" t="b">
        <f t="shared" si="755"/>
        <v>0</v>
      </c>
      <c r="T368" s="6" t="b">
        <f t="shared" si="755"/>
        <v>0</v>
      </c>
      <c r="U368" s="5"/>
      <c r="V368" s="5"/>
      <c r="W368" s="5"/>
      <c r="X368" s="37" t="str">
        <f>Map!G1016</f>
        <v>Star</v>
      </c>
      <c r="Y368" s="5"/>
      <c r="Z368" s="7" t="str">
        <f>Map!O1016</f>
        <v/>
      </c>
      <c r="AA368" s="6" t="str">
        <f t="shared" si="12"/>
        <v/>
      </c>
      <c r="AB368" s="5"/>
      <c r="AC368" s="6" t="str">
        <f t="shared" si="13"/>
        <v/>
      </c>
      <c r="AD368" s="5"/>
    </row>
    <row r="369">
      <c r="A369" s="5" t="str">
        <f>Map!I1017</f>
        <v>0.37 E</v>
      </c>
      <c r="B369" s="6">
        <f t="shared" si="5"/>
        <v>0.37</v>
      </c>
      <c r="C369" s="5" t="str">
        <f>IFERROR(__xludf.DUMMYFUNCTION("""COMPUTED_VALUE"""),"E")</f>
        <v>E</v>
      </c>
      <c r="D369" s="34" t="b">
        <f t="shared" si="6"/>
        <v>0</v>
      </c>
      <c r="E369" s="6" t="b">
        <f t="shared" si="7"/>
        <v>0</v>
      </c>
      <c r="F369" s="34">
        <f t="shared" si="8"/>
        <v>0.37</v>
      </c>
      <c r="G369" s="8">
        <f t="shared" si="9"/>
        <v>2.20964E+24</v>
      </c>
      <c r="H369" s="8" t="str">
        <f t="shared" ref="H369:J369" si="756">if(D369,$G369,"")</f>
        <v/>
      </c>
      <c r="I369" s="8" t="str">
        <f t="shared" si="756"/>
        <v/>
      </c>
      <c r="J369" s="8">
        <f t="shared" si="756"/>
        <v>2.20964E+24</v>
      </c>
      <c r="K369" s="5"/>
      <c r="L369" s="5"/>
      <c r="M369" s="5"/>
      <c r="N369" s="36">
        <f>Map!K1017</f>
        <v>1465</v>
      </c>
      <c r="O369" s="36">
        <f>Map!L1017</f>
        <v>624</v>
      </c>
      <c r="P369" s="36">
        <f>Map!M1017</f>
        <v>1046</v>
      </c>
      <c r="Q369" s="5" t="str">
        <f>Join("-",Map!B1017,Map!C1017,Map!D1017,Map!E1017,Map!F1017)</f>
        <v>East Rim-4-2-0-a</v>
      </c>
      <c r="R369" s="6">
        <f t="shared" ref="R369:T369" si="757">IFERROR(VALUE(LEFT(N369,SEARCH(" ",N369,1)-1)),FALSE())</f>
        <v>1465</v>
      </c>
      <c r="S369" s="6">
        <f t="shared" si="757"/>
        <v>624</v>
      </c>
      <c r="T369" s="6">
        <f t="shared" si="757"/>
        <v>1046</v>
      </c>
      <c r="U369" s="5"/>
      <c r="V369" s="5"/>
      <c r="W369" s="5"/>
      <c r="X369" s="37" t="str">
        <f>Map!G1017</f>
        <v>Terrestrial</v>
      </c>
      <c r="Y369" s="5"/>
      <c r="Z369" s="7" t="str">
        <f>Map!O1017</f>
        <v>32 H</v>
      </c>
      <c r="AA369" s="6">
        <f t="shared" si="12"/>
        <v>32</v>
      </c>
      <c r="AB369" s="5" t="str">
        <f>IFERROR(__xludf.DUMMYFUNCTION("""COMPUTED_VALUE"""),"H")</f>
        <v>H</v>
      </c>
      <c r="AC369" s="6">
        <f t="shared" si="13"/>
        <v>32</v>
      </c>
      <c r="AD369" s="5"/>
    </row>
    <row r="370">
      <c r="A370" s="5" t="str">
        <f>Map!I1018</f>
        <v>0.41 E</v>
      </c>
      <c r="B370" s="6">
        <f t="shared" si="5"/>
        <v>0.41</v>
      </c>
      <c r="C370" s="5" t="str">
        <f>IFERROR(__xludf.DUMMYFUNCTION("""COMPUTED_VALUE"""),"E")</f>
        <v>E</v>
      </c>
      <c r="D370" s="34" t="b">
        <f t="shared" si="6"/>
        <v>0</v>
      </c>
      <c r="E370" s="6" t="b">
        <f t="shared" si="7"/>
        <v>0</v>
      </c>
      <c r="F370" s="34">
        <f t="shared" si="8"/>
        <v>0.41</v>
      </c>
      <c r="G370" s="8">
        <f t="shared" si="9"/>
        <v>2.44852E+24</v>
      </c>
      <c r="H370" s="8" t="str">
        <f t="shared" ref="H370:J370" si="758">if(D370,$G370,"")</f>
        <v/>
      </c>
      <c r="I370" s="8" t="str">
        <f t="shared" si="758"/>
        <v/>
      </c>
      <c r="J370" s="8">
        <f t="shared" si="758"/>
        <v>2.44852E+24</v>
      </c>
      <c r="K370" s="5"/>
      <c r="L370" s="5"/>
      <c r="M370" s="5"/>
      <c r="N370" s="36">
        <f>Map!K1018</f>
        <v>229</v>
      </c>
      <c r="O370" s="36">
        <f>Map!L1018</f>
        <v>216</v>
      </c>
      <c r="P370" s="36">
        <f>Map!M1018</f>
        <v>222</v>
      </c>
      <c r="Q370" s="5" t="str">
        <f>Join("-",Map!B1018,Map!C1018,Map!D1018,Map!E1018,Map!F1018)</f>
        <v>East Rim-4-2-0-b</v>
      </c>
      <c r="R370" s="6">
        <f t="shared" ref="R370:T370" si="759">IFERROR(VALUE(LEFT(N370,SEARCH(" ",N370,1)-1)),FALSE())</f>
        <v>229</v>
      </c>
      <c r="S370" s="6">
        <f t="shared" si="759"/>
        <v>216</v>
      </c>
      <c r="T370" s="6">
        <f t="shared" si="759"/>
        <v>222</v>
      </c>
      <c r="U370" s="5"/>
      <c r="V370" s="5"/>
      <c r="W370" s="5"/>
      <c r="X370" s="37" t="str">
        <f>Map!G1018</f>
        <v>Terrestrial</v>
      </c>
      <c r="Y370" s="5"/>
      <c r="Z370" s="7" t="str">
        <f>Map!O1018</f>
        <v>18 H</v>
      </c>
      <c r="AA370" s="6">
        <f t="shared" si="12"/>
        <v>18</v>
      </c>
      <c r="AB370" s="5" t="str">
        <f>IFERROR(__xludf.DUMMYFUNCTION("""COMPUTED_VALUE"""),"H")</f>
        <v>H</v>
      </c>
      <c r="AC370" s="6">
        <f t="shared" si="13"/>
        <v>18</v>
      </c>
      <c r="AD370" s="5"/>
    </row>
    <row r="371">
      <c r="A371" s="5" t="str">
        <f>Map!I1019</f>
        <v>1.2 E</v>
      </c>
      <c r="B371" s="6">
        <f t="shared" si="5"/>
        <v>1.2</v>
      </c>
      <c r="C371" s="5" t="str">
        <f>IFERROR(__xludf.DUMMYFUNCTION("""COMPUTED_VALUE"""),"E")</f>
        <v>E</v>
      </c>
      <c r="D371" s="34" t="b">
        <f t="shared" si="6"/>
        <v>0</v>
      </c>
      <c r="E371" s="6" t="b">
        <f t="shared" si="7"/>
        <v>0</v>
      </c>
      <c r="F371" s="34">
        <f t="shared" si="8"/>
        <v>1.2</v>
      </c>
      <c r="G371" s="8">
        <f t="shared" si="9"/>
        <v>7.1664E+24</v>
      </c>
      <c r="H371" s="8" t="str">
        <f t="shared" ref="H371:J371" si="760">if(D371,$G371,"")</f>
        <v/>
      </c>
      <c r="I371" s="8" t="str">
        <f t="shared" si="760"/>
        <v/>
      </c>
      <c r="J371" s="8">
        <f t="shared" si="760"/>
        <v>7.1664E+24</v>
      </c>
      <c r="K371" s="5"/>
      <c r="L371" s="5"/>
      <c r="M371" s="5"/>
      <c r="N371" s="36">
        <f>Map!K1019</f>
        <v>19</v>
      </c>
      <c r="O371" s="36">
        <f>Map!L1019</f>
        <v>13</v>
      </c>
      <c r="P371" s="36">
        <f>Map!M1019</f>
        <v>17</v>
      </c>
      <c r="Q371" s="5" t="str">
        <f>Join("-",Map!B1019,Map!C1019,Map!D1019,Map!E1019,Map!F1019)</f>
        <v>East Rim-4-2-0-c</v>
      </c>
      <c r="R371" s="6">
        <f t="shared" ref="R371:T371" si="761">IFERROR(VALUE(LEFT(N371,SEARCH(" ",N371,1)-1)),FALSE())</f>
        <v>19</v>
      </c>
      <c r="S371" s="6">
        <f t="shared" si="761"/>
        <v>13</v>
      </c>
      <c r="T371" s="6">
        <f t="shared" si="761"/>
        <v>17</v>
      </c>
      <c r="U371" s="5"/>
      <c r="V371" s="5"/>
      <c r="W371" s="5"/>
      <c r="X371" s="37" t="str">
        <f>Map!G1019</f>
        <v>Habitable</v>
      </c>
      <c r="Y371" s="5"/>
      <c r="Z371" s="7" t="str">
        <f>Map!O1019</f>
        <v>30 H</v>
      </c>
      <c r="AA371" s="6">
        <f t="shared" si="12"/>
        <v>30</v>
      </c>
      <c r="AB371" s="5" t="str">
        <f>IFERROR(__xludf.DUMMYFUNCTION("""COMPUTED_VALUE"""),"H")</f>
        <v>H</v>
      </c>
      <c r="AC371" s="6">
        <f t="shared" si="13"/>
        <v>30</v>
      </c>
      <c r="AD371" s="5"/>
    </row>
    <row r="372">
      <c r="A372" s="5" t="str">
        <f>Map!I1020</f>
        <v>0.06 J</v>
      </c>
      <c r="B372" s="6">
        <f t="shared" si="5"/>
        <v>0.06</v>
      </c>
      <c r="C372" s="5" t="str">
        <f>IFERROR(__xludf.DUMMYFUNCTION("""COMPUTED_VALUE"""),"J")</f>
        <v>J</v>
      </c>
      <c r="D372" s="34" t="b">
        <f t="shared" si="6"/>
        <v>0</v>
      </c>
      <c r="E372" s="6">
        <f t="shared" si="7"/>
        <v>0.06</v>
      </c>
      <c r="F372" s="34" t="b">
        <f t="shared" si="8"/>
        <v>0</v>
      </c>
      <c r="G372" s="8">
        <f t="shared" si="9"/>
        <v>1.14E+26</v>
      </c>
      <c r="H372" s="8" t="str">
        <f t="shared" ref="H372:J372" si="762">if(D372,$G372,"")</f>
        <v/>
      </c>
      <c r="I372" s="8">
        <f t="shared" si="762"/>
        <v>1.14E+26</v>
      </c>
      <c r="J372" s="8" t="str">
        <f t="shared" si="762"/>
        <v/>
      </c>
      <c r="K372" s="5"/>
      <c r="L372" s="5"/>
      <c r="M372" s="5"/>
      <c r="N372" s="36">
        <f>Map!K1020</f>
        <v>-43</v>
      </c>
      <c r="O372" s="36">
        <f>Map!L1020</f>
        <v>-60</v>
      </c>
      <c r="P372" s="36">
        <f>Map!M1020</f>
        <v>-54</v>
      </c>
      <c r="Q372" s="5" t="str">
        <f>Join("-",Map!B1020,Map!C1020,Map!D1020,Map!E1020,Map!F1020)</f>
        <v>East Rim-4-2-0-d</v>
      </c>
      <c r="R372" s="6">
        <f t="shared" ref="R372:T372" si="763">IFERROR(VALUE(LEFT(N372,SEARCH(" ",N372,1)-1)),FALSE())</f>
        <v>-43</v>
      </c>
      <c r="S372" s="6">
        <f t="shared" si="763"/>
        <v>-60</v>
      </c>
      <c r="T372" s="6">
        <f t="shared" si="763"/>
        <v>-54</v>
      </c>
      <c r="U372" s="5"/>
      <c r="V372" s="5"/>
      <c r="W372" s="5"/>
      <c r="X372" s="37" t="str">
        <f>Map!G1020</f>
        <v>Gas Giant</v>
      </c>
      <c r="Y372" s="5"/>
      <c r="Z372" s="7" t="str">
        <f>Map!O1020</f>
        <v>15 H</v>
      </c>
      <c r="AA372" s="6">
        <f t="shared" si="12"/>
        <v>15</v>
      </c>
      <c r="AB372" s="5" t="str">
        <f>IFERROR(__xludf.DUMMYFUNCTION("""COMPUTED_VALUE"""),"H")</f>
        <v>H</v>
      </c>
      <c r="AC372" s="6">
        <f t="shared" si="13"/>
        <v>15</v>
      </c>
      <c r="AD372" s="5"/>
    </row>
    <row r="373">
      <c r="A373" s="5" t="str">
        <f>Map!I1021</f>
        <v>0.48 J</v>
      </c>
      <c r="B373" s="6">
        <f t="shared" si="5"/>
        <v>0.48</v>
      </c>
      <c r="C373" s="5" t="str">
        <f>IFERROR(__xludf.DUMMYFUNCTION("""COMPUTED_VALUE"""),"J")</f>
        <v>J</v>
      </c>
      <c r="D373" s="34" t="b">
        <f t="shared" si="6"/>
        <v>0</v>
      </c>
      <c r="E373" s="6">
        <f t="shared" si="7"/>
        <v>0.48</v>
      </c>
      <c r="F373" s="34" t="b">
        <f t="shared" si="8"/>
        <v>0</v>
      </c>
      <c r="G373" s="8">
        <f t="shared" si="9"/>
        <v>9.12E+26</v>
      </c>
      <c r="H373" s="8" t="str">
        <f t="shared" ref="H373:J373" si="764">if(D373,$G373,"")</f>
        <v/>
      </c>
      <c r="I373" s="8">
        <f t="shared" si="764"/>
        <v>9.12E+26</v>
      </c>
      <c r="J373" s="8" t="str">
        <f t="shared" si="764"/>
        <v/>
      </c>
      <c r="K373" s="5"/>
      <c r="L373" s="5"/>
      <c r="M373" s="5"/>
      <c r="N373" s="36">
        <f>Map!K1021</f>
        <v>-143</v>
      </c>
      <c r="O373" s="36">
        <f>Map!L1021</f>
        <v>-200</v>
      </c>
      <c r="P373" s="36">
        <f>Map!M1021</f>
        <v>-174</v>
      </c>
      <c r="Q373" s="5" t="str">
        <f>Join("-",Map!B1021,Map!C1021,Map!D1021,Map!E1021,Map!F1021)</f>
        <v>East Rim-4-2-0-e</v>
      </c>
      <c r="R373" s="6">
        <f t="shared" ref="R373:T373" si="765">IFERROR(VALUE(LEFT(N373,SEARCH(" ",N373,1)-1)),FALSE())</f>
        <v>-143</v>
      </c>
      <c r="S373" s="6">
        <f t="shared" si="765"/>
        <v>-200</v>
      </c>
      <c r="T373" s="6">
        <f t="shared" si="765"/>
        <v>-174</v>
      </c>
      <c r="U373" s="5"/>
      <c r="V373" s="5"/>
      <c r="W373" s="5"/>
      <c r="X373" s="37" t="str">
        <f>Map!G1021</f>
        <v>Gas Giant</v>
      </c>
      <c r="Y373" s="5"/>
      <c r="Z373" s="7" t="str">
        <f>Map!O1021</f>
        <v>13 H</v>
      </c>
      <c r="AA373" s="6">
        <f t="shared" si="12"/>
        <v>13</v>
      </c>
      <c r="AB373" s="5" t="str">
        <f>IFERROR(__xludf.DUMMYFUNCTION("""COMPUTED_VALUE"""),"H")</f>
        <v>H</v>
      </c>
      <c r="AC373" s="6">
        <f t="shared" si="13"/>
        <v>13</v>
      </c>
      <c r="AD373" s="5"/>
    </row>
    <row r="374">
      <c r="A374" s="5" t="str">
        <f>Map!I1022</f>
        <v/>
      </c>
      <c r="B374" s="6" t="str">
        <f t="shared" si="5"/>
        <v/>
      </c>
      <c r="C374" s="5"/>
      <c r="D374" s="34" t="b">
        <f t="shared" si="6"/>
        <v>0</v>
      </c>
      <c r="E374" s="6" t="b">
        <f t="shared" si="7"/>
        <v>0</v>
      </c>
      <c r="F374" s="34" t="b">
        <f t="shared" si="8"/>
        <v>0</v>
      </c>
      <c r="G374" s="8" t="str">
        <f t="shared" si="9"/>
        <v/>
      </c>
      <c r="H374" s="8" t="str">
        <f t="shared" ref="H374:J374" si="766">if(D374,$G374,"")</f>
        <v/>
      </c>
      <c r="I374" s="8" t="str">
        <f t="shared" si="766"/>
        <v/>
      </c>
      <c r="J374" s="8" t="str">
        <f t="shared" si="766"/>
        <v/>
      </c>
      <c r="K374" s="5"/>
      <c r="L374" s="5"/>
      <c r="M374" s="5"/>
      <c r="N374" s="36" t="str">
        <f>Map!K1022</f>
        <v/>
      </c>
      <c r="O374" s="36" t="str">
        <f>Map!L1022</f>
        <v/>
      </c>
      <c r="P374" s="36" t="str">
        <f>Map!M1022</f>
        <v/>
      </c>
      <c r="Q374" s="5" t="str">
        <f>Join("-",Map!B1022,Map!C1022,Map!D1022,Map!E1022,Map!F1022)</f>
        <v>East Rim-4-2-0-E42 Secondary Relay</v>
      </c>
      <c r="R374" s="6" t="b">
        <f t="shared" ref="R374:T374" si="767">IFERROR(VALUE(LEFT(N374,SEARCH(" ",N374,1)-1)),FALSE())</f>
        <v>0</v>
      </c>
      <c r="S374" s="6" t="b">
        <f t="shared" si="767"/>
        <v>0</v>
      </c>
      <c r="T374" s="6" t="b">
        <f t="shared" si="767"/>
        <v>0</v>
      </c>
      <c r="U374" s="5"/>
      <c r="V374" s="5"/>
      <c r="W374" s="5"/>
      <c r="X374" s="37" t="str">
        <f>Map!G1022</f>
        <v>Secondary Relay</v>
      </c>
      <c r="Y374" s="5"/>
      <c r="Z374" s="7" t="str">
        <f>Map!O1022</f>
        <v/>
      </c>
      <c r="AA374" s="6" t="str">
        <f t="shared" si="12"/>
        <v/>
      </c>
      <c r="AB374" s="5"/>
      <c r="AC374" s="6" t="str">
        <f t="shared" si="13"/>
        <v/>
      </c>
      <c r="AD374" s="5"/>
    </row>
    <row r="375">
      <c r="A375" s="5" t="str">
        <f>Map!I1023</f>
        <v>5.46 J</v>
      </c>
      <c r="B375" s="6">
        <f t="shared" si="5"/>
        <v>5.46</v>
      </c>
      <c r="C375" s="5" t="str">
        <f>IFERROR(__xludf.DUMMYFUNCTION("""COMPUTED_VALUE"""),"J")</f>
        <v>J</v>
      </c>
      <c r="D375" s="34" t="b">
        <f t="shared" si="6"/>
        <v>0</v>
      </c>
      <c r="E375" s="6">
        <f t="shared" si="7"/>
        <v>5.46</v>
      </c>
      <c r="F375" s="34" t="b">
        <f t="shared" si="8"/>
        <v>0</v>
      </c>
      <c r="G375" s="8">
        <f t="shared" si="9"/>
        <v>1.0374E+28</v>
      </c>
      <c r="H375" s="8" t="str">
        <f t="shared" ref="H375:J375" si="768">if(D375,$G375,"")</f>
        <v/>
      </c>
      <c r="I375" s="8">
        <f t="shared" si="768"/>
        <v>1.0374E+28</v>
      </c>
      <c r="J375" s="8" t="str">
        <f t="shared" si="768"/>
        <v/>
      </c>
      <c r="K375" s="5"/>
      <c r="L375" s="5"/>
      <c r="M375" s="5"/>
      <c r="N375" s="36">
        <f>Map!K1023</f>
        <v>-221</v>
      </c>
      <c r="O375" s="36">
        <f>Map!L1023</f>
        <v>-241</v>
      </c>
      <c r="P375" s="36">
        <f>Map!M1023</f>
        <v>-233</v>
      </c>
      <c r="Q375" s="5" t="str">
        <f>Join("-",Map!B1023,Map!C1023,Map!D1023,Map!E1023,Map!F1023)</f>
        <v>East Rim-4-2-0-f</v>
      </c>
      <c r="R375" s="6">
        <f t="shared" ref="R375:T375" si="769">IFERROR(VALUE(LEFT(N375,SEARCH(" ",N375,1)-1)),FALSE())</f>
        <v>-221</v>
      </c>
      <c r="S375" s="6">
        <f t="shared" si="769"/>
        <v>-241</v>
      </c>
      <c r="T375" s="6">
        <f t="shared" si="769"/>
        <v>-233</v>
      </c>
      <c r="U375" s="5"/>
      <c r="V375" s="5"/>
      <c r="W375" s="5"/>
      <c r="X375" s="37" t="str">
        <f>Map!G1023</f>
        <v>Gas Giant</v>
      </c>
      <c r="Y375" s="5"/>
      <c r="Z375" s="7" t="str">
        <f>Map!O1023</f>
        <v>19 H</v>
      </c>
      <c r="AA375" s="6">
        <f t="shared" si="12"/>
        <v>19</v>
      </c>
      <c r="AB375" s="5" t="str">
        <f>IFERROR(__xludf.DUMMYFUNCTION("""COMPUTED_VALUE"""),"H")</f>
        <v>H</v>
      </c>
      <c r="AC375" s="6">
        <f t="shared" si="13"/>
        <v>19</v>
      </c>
      <c r="AD375" s="5"/>
    </row>
    <row r="376">
      <c r="A376" s="5" t="str">
        <f>Map!I1024</f>
        <v>0.32 S</v>
      </c>
      <c r="B376" s="6">
        <f t="shared" si="5"/>
        <v>0.32</v>
      </c>
      <c r="C376" s="5" t="str">
        <f>IFERROR(__xludf.DUMMYFUNCTION("""COMPUTED_VALUE"""),"S")</f>
        <v>S</v>
      </c>
      <c r="D376" s="34">
        <f t="shared" si="6"/>
        <v>0.32</v>
      </c>
      <c r="E376" s="6" t="b">
        <f t="shared" si="7"/>
        <v>0</v>
      </c>
      <c r="F376" s="34" t="b">
        <f t="shared" si="8"/>
        <v>0</v>
      </c>
      <c r="G376" s="8">
        <f t="shared" si="9"/>
        <v>6.3648E+29</v>
      </c>
      <c r="H376" s="8">
        <f t="shared" ref="H376:J376" si="770">if(D376,$G376,"")</f>
        <v>6.3648E+29</v>
      </c>
      <c r="I376" s="8" t="str">
        <f t="shared" si="770"/>
        <v/>
      </c>
      <c r="J376" s="8" t="str">
        <f t="shared" si="770"/>
        <v/>
      </c>
      <c r="K376" s="5"/>
      <c r="L376" s="5"/>
      <c r="M376" s="5"/>
      <c r="N376" s="36" t="str">
        <f>Map!K1024</f>
        <v/>
      </c>
      <c r="O376" s="36" t="str">
        <f>Map!L1024</f>
        <v/>
      </c>
      <c r="P376" s="36" t="str">
        <f>Map!M1024</f>
        <v/>
      </c>
      <c r="Q376" s="5" t="str">
        <f>Join("-",Map!B1024,Map!C1024,Map!D1024,Map!E1024,Map!F1024)</f>
        <v>East Rim-4-2-0-S</v>
      </c>
      <c r="R376" s="6" t="b">
        <f t="shared" ref="R376:T376" si="771">IFERROR(VALUE(LEFT(N376,SEARCH(" ",N376,1)-1)),FALSE())</f>
        <v>0</v>
      </c>
      <c r="S376" s="6" t="b">
        <f t="shared" si="771"/>
        <v>0</v>
      </c>
      <c r="T376" s="6" t="b">
        <f t="shared" si="771"/>
        <v>0</v>
      </c>
      <c r="U376" s="5"/>
      <c r="V376" s="5"/>
      <c r="W376" s="5"/>
      <c r="X376" s="37" t="str">
        <f>Map!G1024</f>
        <v>Star</v>
      </c>
      <c r="Y376" s="5"/>
      <c r="Z376" s="7" t="str">
        <f>Map!O1024</f>
        <v/>
      </c>
      <c r="AA376" s="6" t="str">
        <f t="shared" si="12"/>
        <v/>
      </c>
      <c r="AB376" s="5"/>
      <c r="AC376" s="6" t="str">
        <f t="shared" si="13"/>
        <v/>
      </c>
      <c r="AD376" s="5"/>
    </row>
    <row r="377">
      <c r="A377" s="5" t="str">
        <f>Map!I1025</f>
        <v>0.44 E</v>
      </c>
      <c r="B377" s="6">
        <f t="shared" si="5"/>
        <v>0.44</v>
      </c>
      <c r="C377" s="5" t="str">
        <f>IFERROR(__xludf.DUMMYFUNCTION("""COMPUTED_VALUE"""),"E")</f>
        <v>E</v>
      </c>
      <c r="D377" s="34" t="b">
        <f t="shared" si="6"/>
        <v>0</v>
      </c>
      <c r="E377" s="6" t="b">
        <f t="shared" si="7"/>
        <v>0</v>
      </c>
      <c r="F377" s="34">
        <f t="shared" si="8"/>
        <v>0.44</v>
      </c>
      <c r="G377" s="8">
        <f t="shared" si="9"/>
        <v>2.62768E+24</v>
      </c>
      <c r="H377" s="8" t="str">
        <f t="shared" ref="H377:J377" si="772">if(D377,$G377,"")</f>
        <v/>
      </c>
      <c r="I377" s="8" t="str">
        <f t="shared" si="772"/>
        <v/>
      </c>
      <c r="J377" s="8">
        <f t="shared" si="772"/>
        <v>2.62768E+24</v>
      </c>
      <c r="K377" s="5"/>
      <c r="L377" s="5"/>
      <c r="M377" s="5"/>
      <c r="N377" s="36">
        <f>Map!K1025</f>
        <v>155</v>
      </c>
      <c r="O377" s="36">
        <f>Map!L1025</f>
        <v>60</v>
      </c>
      <c r="P377" s="36">
        <f>Map!M1025</f>
        <v>108</v>
      </c>
      <c r="Q377" s="5" t="str">
        <f>Join("-",Map!B1025,Map!C1025,Map!D1025,Map!E1025,Map!F1025)</f>
        <v>East Rim-4-2-1-a</v>
      </c>
      <c r="R377" s="6">
        <f t="shared" ref="R377:T377" si="773">IFERROR(VALUE(LEFT(N377,SEARCH(" ",N377,1)-1)),FALSE())</f>
        <v>155</v>
      </c>
      <c r="S377" s="6">
        <f t="shared" si="773"/>
        <v>60</v>
      </c>
      <c r="T377" s="6">
        <f t="shared" si="773"/>
        <v>108</v>
      </c>
      <c r="U377" s="5"/>
      <c r="V377" s="5"/>
      <c r="W377" s="5"/>
      <c r="X377" s="37" t="str">
        <f>Map!G1025</f>
        <v>Terrestrial</v>
      </c>
      <c r="Y377" s="5"/>
      <c r="Z377" s="7" t="str">
        <f>Map!O1025</f>
        <v>7 H</v>
      </c>
      <c r="AA377" s="6">
        <f t="shared" si="12"/>
        <v>7</v>
      </c>
      <c r="AB377" s="5" t="str">
        <f>IFERROR(__xludf.DUMMYFUNCTION("""COMPUTED_VALUE"""),"H")</f>
        <v>H</v>
      </c>
      <c r="AC377" s="6">
        <f t="shared" si="13"/>
        <v>7</v>
      </c>
      <c r="AD377" s="5"/>
    </row>
    <row r="378">
      <c r="A378" s="5" t="str">
        <f>Map!I1026</f>
        <v>1.44 E</v>
      </c>
      <c r="B378" s="6">
        <f t="shared" si="5"/>
        <v>1.44</v>
      </c>
      <c r="C378" s="5" t="str">
        <f>IFERROR(__xludf.DUMMYFUNCTION("""COMPUTED_VALUE"""),"E")</f>
        <v>E</v>
      </c>
      <c r="D378" s="34" t="b">
        <f t="shared" si="6"/>
        <v>0</v>
      </c>
      <c r="E378" s="6" t="b">
        <f t="shared" si="7"/>
        <v>0</v>
      </c>
      <c r="F378" s="34">
        <f t="shared" si="8"/>
        <v>1.44</v>
      </c>
      <c r="G378" s="8">
        <f t="shared" si="9"/>
        <v>8.59968E+24</v>
      </c>
      <c r="H378" s="8" t="str">
        <f t="shared" ref="H378:J378" si="774">if(D378,$G378,"")</f>
        <v/>
      </c>
      <c r="I378" s="8" t="str">
        <f t="shared" si="774"/>
        <v/>
      </c>
      <c r="J378" s="8">
        <f t="shared" si="774"/>
        <v>8.59968E+24</v>
      </c>
      <c r="K378" s="5"/>
      <c r="L378" s="5"/>
      <c r="M378" s="5"/>
      <c r="N378" s="36">
        <f>Map!K1026</f>
        <v>50</v>
      </c>
      <c r="O378" s="36">
        <f>Map!L1026</f>
        <v>30</v>
      </c>
      <c r="P378" s="36">
        <f>Map!M1026</f>
        <v>41</v>
      </c>
      <c r="Q378" s="5" t="str">
        <f>Join("-",Map!B1026,Map!C1026,Map!D1026,Map!E1026,Map!F1026)</f>
        <v>East Rim-4-2-1-b</v>
      </c>
      <c r="R378" s="6">
        <f t="shared" ref="R378:T378" si="775">IFERROR(VALUE(LEFT(N378,SEARCH(" ",N378,1)-1)),FALSE())</f>
        <v>50</v>
      </c>
      <c r="S378" s="6">
        <f t="shared" si="775"/>
        <v>30</v>
      </c>
      <c r="T378" s="6">
        <f t="shared" si="775"/>
        <v>41</v>
      </c>
      <c r="U378" s="5"/>
      <c r="V378" s="5"/>
      <c r="W378" s="5"/>
      <c r="X378" s="37" t="str">
        <f>Map!G1026</f>
        <v>Habitable</v>
      </c>
      <c r="Y378" s="5"/>
      <c r="Z378" s="7" t="str">
        <f>Map!O1026</f>
        <v>20 H</v>
      </c>
      <c r="AA378" s="6">
        <f t="shared" si="12"/>
        <v>20</v>
      </c>
      <c r="AB378" s="5" t="str">
        <f>IFERROR(__xludf.DUMMYFUNCTION("""COMPUTED_VALUE"""),"H")</f>
        <v>H</v>
      </c>
      <c r="AC378" s="6">
        <f t="shared" si="13"/>
        <v>20</v>
      </c>
      <c r="AD378" s="5"/>
    </row>
    <row r="379">
      <c r="A379" s="5" t="str">
        <f>Map!I1027</f>
        <v>8.16 J</v>
      </c>
      <c r="B379" s="6">
        <f t="shared" si="5"/>
        <v>8.16</v>
      </c>
      <c r="C379" s="5" t="str">
        <f>IFERROR(__xludf.DUMMYFUNCTION("""COMPUTED_VALUE"""),"J")</f>
        <v>J</v>
      </c>
      <c r="D379" s="34" t="b">
        <f t="shared" si="6"/>
        <v>0</v>
      </c>
      <c r="E379" s="6">
        <f t="shared" si="7"/>
        <v>8.16</v>
      </c>
      <c r="F379" s="34" t="b">
        <f t="shared" si="8"/>
        <v>0</v>
      </c>
      <c r="G379" s="8">
        <f t="shared" si="9"/>
        <v>1.5504E+28</v>
      </c>
      <c r="H379" s="8" t="str">
        <f t="shared" ref="H379:J379" si="776">if(D379,$G379,"")</f>
        <v/>
      </c>
      <c r="I379" s="8">
        <f t="shared" si="776"/>
        <v>1.5504E+28</v>
      </c>
      <c r="J379" s="8" t="str">
        <f t="shared" si="776"/>
        <v/>
      </c>
      <c r="K379" s="5"/>
      <c r="L379" s="5"/>
      <c r="M379" s="5"/>
      <c r="N379" s="36">
        <f>Map!K1027</f>
        <v>-30</v>
      </c>
      <c r="O379" s="36">
        <f>Map!L1027</f>
        <v>-74</v>
      </c>
      <c r="P379" s="36">
        <f>Map!M1027</f>
        <v>-53</v>
      </c>
      <c r="Q379" s="5" t="str">
        <f>Join("-",Map!B1027,Map!C1027,Map!D1027,Map!E1027,Map!F1027)</f>
        <v>East Rim-4-2-1-c</v>
      </c>
      <c r="R379" s="6">
        <f t="shared" ref="R379:T379" si="777">IFERROR(VALUE(LEFT(N379,SEARCH(" ",N379,1)-1)),FALSE())</f>
        <v>-30</v>
      </c>
      <c r="S379" s="6">
        <f t="shared" si="777"/>
        <v>-74</v>
      </c>
      <c r="T379" s="6">
        <f t="shared" si="777"/>
        <v>-53</v>
      </c>
      <c r="U379" s="5"/>
      <c r="V379" s="5"/>
      <c r="W379" s="5"/>
      <c r="X379" s="37" t="str">
        <f>Map!G1027</f>
        <v>Gas Giant</v>
      </c>
      <c r="Y379" s="5"/>
      <c r="Z379" s="7" t="str">
        <f>Map!O1027</f>
        <v>10 H</v>
      </c>
      <c r="AA379" s="6">
        <f t="shared" si="12"/>
        <v>10</v>
      </c>
      <c r="AB379" s="5" t="str">
        <f>IFERROR(__xludf.DUMMYFUNCTION("""COMPUTED_VALUE"""),"H")</f>
        <v>H</v>
      </c>
      <c r="AC379" s="6">
        <f t="shared" si="13"/>
        <v>10</v>
      </c>
      <c r="AD379" s="5"/>
    </row>
    <row r="380">
      <c r="A380" s="5" t="str">
        <f>Map!I1028</f>
        <v>1.46 J</v>
      </c>
      <c r="B380" s="6">
        <f t="shared" si="5"/>
        <v>1.46</v>
      </c>
      <c r="C380" s="5" t="str">
        <f>IFERROR(__xludf.DUMMYFUNCTION("""COMPUTED_VALUE"""),"J")</f>
        <v>J</v>
      </c>
      <c r="D380" s="34" t="b">
        <f t="shared" si="6"/>
        <v>0</v>
      </c>
      <c r="E380" s="6">
        <f t="shared" si="7"/>
        <v>1.46</v>
      </c>
      <c r="F380" s="34" t="b">
        <f t="shared" si="8"/>
        <v>0</v>
      </c>
      <c r="G380" s="8">
        <f t="shared" si="9"/>
        <v>2.774E+27</v>
      </c>
      <c r="H380" s="8" t="str">
        <f t="shared" ref="H380:J380" si="778">if(D380,$G380,"")</f>
        <v/>
      </c>
      <c r="I380" s="8">
        <f t="shared" si="778"/>
        <v>2.774E+27</v>
      </c>
      <c r="J380" s="8" t="str">
        <f t="shared" si="778"/>
        <v/>
      </c>
      <c r="K380" s="5"/>
      <c r="L380" s="5"/>
      <c r="M380" s="5"/>
      <c r="N380" s="36">
        <f>Map!K1028</f>
        <v>-106</v>
      </c>
      <c r="O380" s="36">
        <f>Map!L1028</f>
        <v>-147</v>
      </c>
      <c r="P380" s="36">
        <f>Map!M1028</f>
        <v>-125</v>
      </c>
      <c r="Q380" s="5" t="str">
        <f>Join("-",Map!B1028,Map!C1028,Map!D1028,Map!E1028,Map!F1028)</f>
        <v>East Rim-4-2-1-d</v>
      </c>
      <c r="R380" s="6">
        <f t="shared" ref="R380:T380" si="779">IFERROR(VALUE(LEFT(N380,SEARCH(" ",N380,1)-1)),FALSE())</f>
        <v>-106</v>
      </c>
      <c r="S380" s="6">
        <f t="shared" si="779"/>
        <v>-147</v>
      </c>
      <c r="T380" s="6">
        <f t="shared" si="779"/>
        <v>-125</v>
      </c>
      <c r="U380" s="5"/>
      <c r="V380" s="5"/>
      <c r="W380" s="5"/>
      <c r="X380" s="37" t="str">
        <f>Map!G1028</f>
        <v>Gas Giant</v>
      </c>
      <c r="Y380" s="5"/>
      <c r="Z380" s="7" t="str">
        <f>Map!O1028</f>
        <v>21 H</v>
      </c>
      <c r="AA380" s="6">
        <f t="shared" si="12"/>
        <v>21</v>
      </c>
      <c r="AB380" s="5" t="str">
        <f>IFERROR(__xludf.DUMMYFUNCTION("""COMPUTED_VALUE"""),"H")</f>
        <v>H</v>
      </c>
      <c r="AC380" s="6">
        <f t="shared" si="13"/>
        <v>21</v>
      </c>
      <c r="AD380" s="5"/>
    </row>
    <row r="381">
      <c r="A381" s="5" t="str">
        <f>Map!I1029</f>
        <v>0.22 E</v>
      </c>
      <c r="B381" s="6">
        <f t="shared" si="5"/>
        <v>0.22</v>
      </c>
      <c r="C381" s="5" t="str">
        <f>IFERROR(__xludf.DUMMYFUNCTION("""COMPUTED_VALUE"""),"E")</f>
        <v>E</v>
      </c>
      <c r="D381" s="34" t="b">
        <f t="shared" si="6"/>
        <v>0</v>
      </c>
      <c r="E381" s="6" t="b">
        <f t="shared" si="7"/>
        <v>0</v>
      </c>
      <c r="F381" s="34">
        <f t="shared" si="8"/>
        <v>0.22</v>
      </c>
      <c r="G381" s="8">
        <f t="shared" si="9"/>
        <v>1.31384E+24</v>
      </c>
      <c r="H381" s="8" t="str">
        <f t="shared" ref="H381:J381" si="780">if(D381,$G381,"")</f>
        <v/>
      </c>
      <c r="I381" s="8" t="str">
        <f t="shared" si="780"/>
        <v/>
      </c>
      <c r="J381" s="8">
        <f t="shared" si="780"/>
        <v>1.31384E+24</v>
      </c>
      <c r="K381" s="5"/>
      <c r="L381" s="5"/>
      <c r="M381" s="5"/>
      <c r="N381" s="36">
        <f>Map!K1029</f>
        <v>-200</v>
      </c>
      <c r="O381" s="36">
        <f>Map!L1029</f>
        <v>-230</v>
      </c>
      <c r="P381" s="36">
        <f>Map!M1029</f>
        <v>-216</v>
      </c>
      <c r="Q381" s="5" t="str">
        <f>Join("-",Map!B1029,Map!C1029,Map!D1029,Map!E1029,Map!F1029)</f>
        <v>East Rim-4-2-1-e</v>
      </c>
      <c r="R381" s="6">
        <f t="shared" ref="R381:T381" si="781">IFERROR(VALUE(LEFT(N381,SEARCH(" ",N381,1)-1)),FALSE())</f>
        <v>-200</v>
      </c>
      <c r="S381" s="6">
        <f t="shared" si="781"/>
        <v>-230</v>
      </c>
      <c r="T381" s="6">
        <f t="shared" si="781"/>
        <v>-216</v>
      </c>
      <c r="U381" s="5"/>
      <c r="V381" s="5"/>
      <c r="W381" s="5"/>
      <c r="X381" s="37" t="str">
        <f>Map!G1029</f>
        <v>Terrestrial</v>
      </c>
      <c r="Y381" s="5"/>
      <c r="Z381" s="7" t="str">
        <f>Map!O1029</f>
        <v>26 H</v>
      </c>
      <c r="AA381" s="6">
        <f t="shared" si="12"/>
        <v>26</v>
      </c>
      <c r="AB381" s="5" t="str">
        <f>IFERROR(__xludf.DUMMYFUNCTION("""COMPUTED_VALUE"""),"H")</f>
        <v>H</v>
      </c>
      <c r="AC381" s="6">
        <f t="shared" si="13"/>
        <v>26</v>
      </c>
      <c r="AD381" s="5"/>
    </row>
    <row r="382">
      <c r="A382" s="5" t="str">
        <f>Map!I1030</f>
        <v>2.05 J</v>
      </c>
      <c r="B382" s="6">
        <f t="shared" si="5"/>
        <v>2.05</v>
      </c>
      <c r="C382" s="5" t="str">
        <f>IFERROR(__xludf.DUMMYFUNCTION("""COMPUTED_VALUE"""),"J")</f>
        <v>J</v>
      </c>
      <c r="D382" s="34" t="b">
        <f t="shared" si="6"/>
        <v>0</v>
      </c>
      <c r="E382" s="6">
        <f t="shared" si="7"/>
        <v>2.05</v>
      </c>
      <c r="F382" s="34" t="b">
        <f t="shared" si="8"/>
        <v>0</v>
      </c>
      <c r="G382" s="8">
        <f t="shared" si="9"/>
        <v>3.895E+27</v>
      </c>
      <c r="H382" s="8" t="str">
        <f t="shared" ref="H382:J382" si="782">if(D382,$G382,"")</f>
        <v/>
      </c>
      <c r="I382" s="8">
        <f t="shared" si="782"/>
        <v>3.895E+27</v>
      </c>
      <c r="J382" s="8" t="str">
        <f t="shared" si="782"/>
        <v/>
      </c>
      <c r="K382" s="5"/>
      <c r="L382" s="5"/>
      <c r="M382" s="5"/>
      <c r="N382" s="36">
        <f>Map!K1030</f>
        <v>-218</v>
      </c>
      <c r="O382" s="36">
        <f>Map!L1030</f>
        <v>-238</v>
      </c>
      <c r="P382" s="36">
        <f>Map!M1030</f>
        <v>-227</v>
      </c>
      <c r="Q382" s="5" t="str">
        <f>Join("-",Map!B1030,Map!C1030,Map!D1030,Map!E1030,Map!F1030)</f>
        <v>East Rim-4-2-1-f</v>
      </c>
      <c r="R382" s="6">
        <f t="shared" ref="R382:T382" si="783">IFERROR(VALUE(LEFT(N382,SEARCH(" ",N382,1)-1)),FALSE())</f>
        <v>-218</v>
      </c>
      <c r="S382" s="6">
        <f t="shared" si="783"/>
        <v>-238</v>
      </c>
      <c r="T382" s="6">
        <f t="shared" si="783"/>
        <v>-227</v>
      </c>
      <c r="U382" s="5"/>
      <c r="V382" s="5"/>
      <c r="W382" s="5"/>
      <c r="X382" s="37" t="str">
        <f>Map!G1030</f>
        <v>Gas Giant</v>
      </c>
      <c r="Y382" s="5"/>
      <c r="Z382" s="7" t="str">
        <f>Map!O1030</f>
        <v>10 H</v>
      </c>
      <c r="AA382" s="6">
        <f t="shared" si="12"/>
        <v>10</v>
      </c>
      <c r="AB382" s="5" t="str">
        <f>IFERROR(__xludf.DUMMYFUNCTION("""COMPUTED_VALUE"""),"H")</f>
        <v>H</v>
      </c>
      <c r="AC382" s="6">
        <f t="shared" si="13"/>
        <v>10</v>
      </c>
      <c r="AD382" s="5"/>
    </row>
    <row r="383">
      <c r="A383" s="5" t="str">
        <f>Map!I1031</f>
        <v>0.26 S</v>
      </c>
      <c r="B383" s="6">
        <f t="shared" si="5"/>
        <v>0.26</v>
      </c>
      <c r="C383" s="5" t="str">
        <f>IFERROR(__xludf.DUMMYFUNCTION("""COMPUTED_VALUE"""),"S")</f>
        <v>S</v>
      </c>
      <c r="D383" s="34">
        <f t="shared" si="6"/>
        <v>0.26</v>
      </c>
      <c r="E383" s="6" t="b">
        <f t="shared" si="7"/>
        <v>0</v>
      </c>
      <c r="F383" s="34" t="b">
        <f t="shared" si="8"/>
        <v>0</v>
      </c>
      <c r="G383" s="8">
        <f t="shared" si="9"/>
        <v>5.1714E+29</v>
      </c>
      <c r="H383" s="8">
        <f t="shared" ref="H383:J383" si="784">if(D383,$G383,"")</f>
        <v>5.1714E+29</v>
      </c>
      <c r="I383" s="8" t="str">
        <f t="shared" si="784"/>
        <v/>
      </c>
      <c r="J383" s="8" t="str">
        <f t="shared" si="784"/>
        <v/>
      </c>
      <c r="K383" s="5"/>
      <c r="L383" s="5"/>
      <c r="M383" s="5"/>
      <c r="N383" s="36" t="str">
        <f>Map!K1031</f>
        <v/>
      </c>
      <c r="O383" s="36" t="str">
        <f>Map!L1031</f>
        <v/>
      </c>
      <c r="P383" s="36" t="str">
        <f>Map!M1031</f>
        <v/>
      </c>
      <c r="Q383" s="5" t="str">
        <f>Join("-",Map!B1031,Map!C1031,Map!D1031,Map!E1031,Map!F1031)</f>
        <v>East Rim-4-2-1-S</v>
      </c>
      <c r="R383" s="6" t="b">
        <f t="shared" ref="R383:T383" si="785">IFERROR(VALUE(LEFT(N383,SEARCH(" ",N383,1)-1)),FALSE())</f>
        <v>0</v>
      </c>
      <c r="S383" s="6" t="b">
        <f t="shared" si="785"/>
        <v>0</v>
      </c>
      <c r="T383" s="6" t="b">
        <f t="shared" si="785"/>
        <v>0</v>
      </c>
      <c r="U383" s="5"/>
      <c r="V383" s="5"/>
      <c r="W383" s="5"/>
      <c r="X383" s="37" t="str">
        <f>Map!G1031</f>
        <v>Star</v>
      </c>
      <c r="Y383" s="5"/>
      <c r="Z383" s="7" t="str">
        <f>Map!O1031</f>
        <v/>
      </c>
      <c r="AA383" s="6" t="str">
        <f t="shared" si="12"/>
        <v/>
      </c>
      <c r="AB383" s="5"/>
      <c r="AC383" s="6" t="str">
        <f t="shared" si="13"/>
        <v/>
      </c>
      <c r="AD383" s="5"/>
    </row>
    <row r="384">
      <c r="A384" s="5" t="str">
        <f>Map!I1032</f>
        <v>0.36 E</v>
      </c>
      <c r="B384" s="6">
        <f t="shared" si="5"/>
        <v>0.36</v>
      </c>
      <c r="C384" s="5" t="str">
        <f>IFERROR(__xludf.DUMMYFUNCTION("""COMPUTED_VALUE"""),"E")</f>
        <v>E</v>
      </c>
      <c r="D384" s="34" t="b">
        <f t="shared" si="6"/>
        <v>0</v>
      </c>
      <c r="E384" s="6" t="b">
        <f t="shared" si="7"/>
        <v>0</v>
      </c>
      <c r="F384" s="34">
        <f t="shared" si="8"/>
        <v>0.36</v>
      </c>
      <c r="G384" s="8">
        <f t="shared" si="9"/>
        <v>2.14992E+24</v>
      </c>
      <c r="H384" s="8" t="str">
        <f t="shared" ref="H384:J384" si="786">if(D384,$G384,"")</f>
        <v/>
      </c>
      <c r="I384" s="8" t="str">
        <f t="shared" si="786"/>
        <v/>
      </c>
      <c r="J384" s="8">
        <f t="shared" si="786"/>
        <v>2.14992E+24</v>
      </c>
      <c r="K384" s="5"/>
      <c r="L384" s="5"/>
      <c r="M384" s="5"/>
      <c r="N384" s="36">
        <f>Map!K1032</f>
        <v>1208</v>
      </c>
      <c r="O384" s="36">
        <f>Map!L1032</f>
        <v>1176</v>
      </c>
      <c r="P384" s="36">
        <f>Map!M1032</f>
        <v>1192</v>
      </c>
      <c r="Q384" s="5" t="str">
        <f>Join("-",Map!B1032,Map!C1032,Map!D1032,Map!E1032,Map!F1032)</f>
        <v>East Rim-4-2-2-a</v>
      </c>
      <c r="R384" s="6">
        <f t="shared" ref="R384:T384" si="787">IFERROR(VALUE(LEFT(N384,SEARCH(" ",N384,1)-1)),FALSE())</f>
        <v>1208</v>
      </c>
      <c r="S384" s="6">
        <f t="shared" si="787"/>
        <v>1176</v>
      </c>
      <c r="T384" s="6">
        <f t="shared" si="787"/>
        <v>1192</v>
      </c>
      <c r="U384" s="5"/>
      <c r="V384" s="5"/>
      <c r="W384" s="5"/>
      <c r="X384" s="37" t="str">
        <f>Map!G1032</f>
        <v>Terrestrial</v>
      </c>
      <c r="Y384" s="5"/>
      <c r="Z384" s="7" t="str">
        <f>Map!O1032</f>
        <v>14 H</v>
      </c>
      <c r="AA384" s="6">
        <f t="shared" si="12"/>
        <v>14</v>
      </c>
      <c r="AB384" s="5" t="str">
        <f>IFERROR(__xludf.DUMMYFUNCTION("""COMPUTED_VALUE"""),"H")</f>
        <v>H</v>
      </c>
      <c r="AC384" s="6">
        <f t="shared" si="13"/>
        <v>14</v>
      </c>
      <c r="AD384" s="5"/>
    </row>
    <row r="385">
      <c r="A385" s="5" t="str">
        <f>Map!I1033</f>
        <v>0.69 E</v>
      </c>
      <c r="B385" s="6">
        <f t="shared" si="5"/>
        <v>0.69</v>
      </c>
      <c r="C385" s="5" t="str">
        <f>IFERROR(__xludf.DUMMYFUNCTION("""COMPUTED_VALUE"""),"E")</f>
        <v>E</v>
      </c>
      <c r="D385" s="34" t="b">
        <f t="shared" si="6"/>
        <v>0</v>
      </c>
      <c r="E385" s="6" t="b">
        <f t="shared" si="7"/>
        <v>0</v>
      </c>
      <c r="F385" s="34">
        <f t="shared" si="8"/>
        <v>0.69</v>
      </c>
      <c r="G385" s="8">
        <f t="shared" si="9"/>
        <v>4.12068E+24</v>
      </c>
      <c r="H385" s="8" t="str">
        <f t="shared" ref="H385:J385" si="788">if(D385,$G385,"")</f>
        <v/>
      </c>
      <c r="I385" s="8" t="str">
        <f t="shared" si="788"/>
        <v/>
      </c>
      <c r="J385" s="8">
        <f t="shared" si="788"/>
        <v>4.12068E+24</v>
      </c>
      <c r="K385" s="5"/>
      <c r="L385" s="5"/>
      <c r="M385" s="5"/>
      <c r="N385" s="36">
        <f>Map!K1033</f>
        <v>167</v>
      </c>
      <c r="O385" s="36">
        <f>Map!L1033</f>
        <v>-127</v>
      </c>
      <c r="P385" s="36">
        <f>Map!M1033</f>
        <v>19</v>
      </c>
      <c r="Q385" s="5" t="str">
        <f>Join("-",Map!B1033,Map!C1033,Map!D1033,Map!E1033,Map!F1033)</f>
        <v>East Rim-4-2-2-b</v>
      </c>
      <c r="R385" s="6">
        <f t="shared" ref="R385:T385" si="789">IFERROR(VALUE(LEFT(N385,SEARCH(" ",N385,1)-1)),FALSE())</f>
        <v>167</v>
      </c>
      <c r="S385" s="6">
        <f t="shared" si="789"/>
        <v>-127</v>
      </c>
      <c r="T385" s="6">
        <f t="shared" si="789"/>
        <v>19</v>
      </c>
      <c r="U385" s="5"/>
      <c r="V385" s="5"/>
      <c r="W385" s="5"/>
      <c r="X385" s="37" t="str">
        <f>Map!G1033</f>
        <v>Terrestrial</v>
      </c>
      <c r="Y385" s="5"/>
      <c r="Z385" s="7" t="str">
        <f>Map!O1033</f>
        <v>9 H</v>
      </c>
      <c r="AA385" s="6">
        <f t="shared" si="12"/>
        <v>9</v>
      </c>
      <c r="AB385" s="5" t="str">
        <f>IFERROR(__xludf.DUMMYFUNCTION("""COMPUTED_VALUE"""),"H")</f>
        <v>H</v>
      </c>
      <c r="AC385" s="6">
        <f t="shared" si="13"/>
        <v>9</v>
      </c>
      <c r="AD385" s="5"/>
    </row>
    <row r="386">
      <c r="A386" s="5" t="str">
        <f>Map!I1034</f>
        <v>0.03 J</v>
      </c>
      <c r="B386" s="6">
        <f t="shared" si="5"/>
        <v>0.03</v>
      </c>
      <c r="C386" s="5" t="str">
        <f>IFERROR(__xludf.DUMMYFUNCTION("""COMPUTED_VALUE"""),"J")</f>
        <v>J</v>
      </c>
      <c r="D386" s="34" t="b">
        <f t="shared" si="6"/>
        <v>0</v>
      </c>
      <c r="E386" s="6">
        <f t="shared" si="7"/>
        <v>0.03</v>
      </c>
      <c r="F386" s="34" t="b">
        <f t="shared" si="8"/>
        <v>0</v>
      </c>
      <c r="G386" s="8">
        <f t="shared" si="9"/>
        <v>5.7E+25</v>
      </c>
      <c r="H386" s="8" t="str">
        <f t="shared" ref="H386:J386" si="790">if(D386,$G386,"")</f>
        <v/>
      </c>
      <c r="I386" s="8">
        <f t="shared" si="790"/>
        <v>5.7E+25</v>
      </c>
      <c r="J386" s="8" t="str">
        <f t="shared" si="790"/>
        <v/>
      </c>
      <c r="K386" s="5"/>
      <c r="L386" s="5"/>
      <c r="M386" s="5"/>
      <c r="N386" s="36">
        <f>Map!K1034</f>
        <v>-22</v>
      </c>
      <c r="O386" s="36">
        <f>Map!L1034</f>
        <v>-53</v>
      </c>
      <c r="P386" s="36">
        <f>Map!M1034</f>
        <v>-36</v>
      </c>
      <c r="Q386" s="5" t="str">
        <f>Join("-",Map!B1034,Map!C1034,Map!D1034,Map!E1034,Map!F1034)</f>
        <v>East Rim-4-2-2-c</v>
      </c>
      <c r="R386" s="6">
        <f t="shared" ref="R386:T386" si="791">IFERROR(VALUE(LEFT(N386,SEARCH(" ",N386,1)-1)),FALSE())</f>
        <v>-22</v>
      </c>
      <c r="S386" s="6">
        <f t="shared" si="791"/>
        <v>-53</v>
      </c>
      <c r="T386" s="6">
        <f t="shared" si="791"/>
        <v>-36</v>
      </c>
      <c r="U386" s="5"/>
      <c r="V386" s="5"/>
      <c r="W386" s="5"/>
      <c r="X386" s="37" t="str">
        <f>Map!G1034</f>
        <v>Gas Giant</v>
      </c>
      <c r="Y386" s="5"/>
      <c r="Z386" s="7" t="str">
        <f>Map!O1034</f>
        <v>9 H</v>
      </c>
      <c r="AA386" s="6">
        <f t="shared" si="12"/>
        <v>9</v>
      </c>
      <c r="AB386" s="5" t="str">
        <f>IFERROR(__xludf.DUMMYFUNCTION("""COMPUTED_VALUE"""),"H")</f>
        <v>H</v>
      </c>
      <c r="AC386" s="6">
        <f t="shared" si="13"/>
        <v>9</v>
      </c>
      <c r="AD386" s="5"/>
    </row>
    <row r="387">
      <c r="A387" s="5" t="str">
        <f>Map!I1035</f>
        <v>2.49 J</v>
      </c>
      <c r="B387" s="6">
        <f t="shared" si="5"/>
        <v>2.49</v>
      </c>
      <c r="C387" s="5" t="str">
        <f>IFERROR(__xludf.DUMMYFUNCTION("""COMPUTED_VALUE"""),"J")</f>
        <v>J</v>
      </c>
      <c r="D387" s="34" t="b">
        <f t="shared" si="6"/>
        <v>0</v>
      </c>
      <c r="E387" s="6">
        <f t="shared" si="7"/>
        <v>2.49</v>
      </c>
      <c r="F387" s="34" t="b">
        <f t="shared" si="8"/>
        <v>0</v>
      </c>
      <c r="G387" s="8">
        <f t="shared" si="9"/>
        <v>4.731E+27</v>
      </c>
      <c r="H387" s="8" t="str">
        <f t="shared" ref="H387:J387" si="792">if(D387,$G387,"")</f>
        <v/>
      </c>
      <c r="I387" s="8">
        <f t="shared" si="792"/>
        <v>4.731E+27</v>
      </c>
      <c r="J387" s="8" t="str">
        <f t="shared" si="792"/>
        <v/>
      </c>
      <c r="K387" s="5"/>
      <c r="L387" s="5"/>
      <c r="M387" s="5"/>
      <c r="N387" s="36">
        <f>Map!K1035</f>
        <v>-82</v>
      </c>
      <c r="O387" s="36">
        <f>Map!L1035</f>
        <v>-85</v>
      </c>
      <c r="P387" s="36">
        <f>Map!M1035</f>
        <v>-83</v>
      </c>
      <c r="Q387" s="5" t="str">
        <f>Join("-",Map!B1035,Map!C1035,Map!D1035,Map!E1035,Map!F1035)</f>
        <v>East Rim-4-2-2-d</v>
      </c>
      <c r="R387" s="6">
        <f t="shared" ref="R387:T387" si="793">IFERROR(VALUE(LEFT(N387,SEARCH(" ",N387,1)-1)),FALSE())</f>
        <v>-82</v>
      </c>
      <c r="S387" s="6">
        <f t="shared" si="793"/>
        <v>-85</v>
      </c>
      <c r="T387" s="6">
        <f t="shared" si="793"/>
        <v>-83</v>
      </c>
      <c r="U387" s="5"/>
      <c r="V387" s="5"/>
      <c r="W387" s="5"/>
      <c r="X387" s="37" t="str">
        <f>Map!G1035</f>
        <v>Gas Giant</v>
      </c>
      <c r="Y387" s="5"/>
      <c r="Z387" s="7" t="str">
        <f>Map!O1035</f>
        <v>13 H</v>
      </c>
      <c r="AA387" s="6">
        <f t="shared" si="12"/>
        <v>13</v>
      </c>
      <c r="AB387" s="5" t="str">
        <f>IFERROR(__xludf.DUMMYFUNCTION("""COMPUTED_VALUE"""),"H")</f>
        <v>H</v>
      </c>
      <c r="AC387" s="6">
        <f t="shared" si="13"/>
        <v>13</v>
      </c>
      <c r="AD387" s="5"/>
    </row>
    <row r="388">
      <c r="A388" s="5" t="str">
        <f>Map!I1036</f>
        <v>2.8 J</v>
      </c>
      <c r="B388" s="6">
        <f t="shared" si="5"/>
        <v>2.8</v>
      </c>
      <c r="C388" s="5" t="str">
        <f>IFERROR(__xludf.DUMMYFUNCTION("""COMPUTED_VALUE"""),"J")</f>
        <v>J</v>
      </c>
      <c r="D388" s="34" t="b">
        <f t="shared" si="6"/>
        <v>0</v>
      </c>
      <c r="E388" s="6">
        <f t="shared" si="7"/>
        <v>2.8</v>
      </c>
      <c r="F388" s="34" t="b">
        <f t="shared" si="8"/>
        <v>0</v>
      </c>
      <c r="G388" s="8">
        <f t="shared" si="9"/>
        <v>5.32E+27</v>
      </c>
      <c r="H388" s="8" t="str">
        <f t="shared" ref="H388:J388" si="794">if(D388,$G388,"")</f>
        <v/>
      </c>
      <c r="I388" s="8">
        <f t="shared" si="794"/>
        <v>5.32E+27</v>
      </c>
      <c r="J388" s="8" t="str">
        <f t="shared" si="794"/>
        <v/>
      </c>
      <c r="K388" s="5"/>
      <c r="L388" s="5"/>
      <c r="M388" s="5"/>
      <c r="N388" s="36">
        <f>Map!K1036</f>
        <v>-109</v>
      </c>
      <c r="O388" s="36">
        <f>Map!L1036</f>
        <v>-161</v>
      </c>
      <c r="P388" s="36">
        <f>Map!M1036</f>
        <v>-134</v>
      </c>
      <c r="Q388" s="5" t="str">
        <f>Join("-",Map!B1036,Map!C1036,Map!D1036,Map!E1036,Map!F1036)</f>
        <v>East Rim-4-2-2-e</v>
      </c>
      <c r="R388" s="6">
        <f t="shared" ref="R388:T388" si="795">IFERROR(VALUE(LEFT(N388,SEARCH(" ",N388,1)-1)),FALSE())</f>
        <v>-109</v>
      </c>
      <c r="S388" s="6">
        <f t="shared" si="795"/>
        <v>-161</v>
      </c>
      <c r="T388" s="6">
        <f t="shared" si="795"/>
        <v>-134</v>
      </c>
      <c r="U388" s="5"/>
      <c r="V388" s="5"/>
      <c r="W388" s="5"/>
      <c r="X388" s="37" t="str">
        <f>Map!G1036</f>
        <v>Gas Giant</v>
      </c>
      <c r="Y388" s="5"/>
      <c r="Z388" s="7" t="str">
        <f>Map!O1036</f>
        <v>12 H</v>
      </c>
      <c r="AA388" s="6">
        <f t="shared" si="12"/>
        <v>12</v>
      </c>
      <c r="AB388" s="5" t="str">
        <f>IFERROR(__xludf.DUMMYFUNCTION("""COMPUTED_VALUE"""),"H")</f>
        <v>H</v>
      </c>
      <c r="AC388" s="6">
        <f t="shared" si="13"/>
        <v>12</v>
      </c>
      <c r="AD388" s="5"/>
    </row>
    <row r="389">
      <c r="A389" s="5" t="str">
        <f>Map!I1037</f>
        <v>0.74 S</v>
      </c>
      <c r="B389" s="6">
        <f t="shared" si="5"/>
        <v>0.74</v>
      </c>
      <c r="C389" s="5" t="str">
        <f>IFERROR(__xludf.DUMMYFUNCTION("""COMPUTED_VALUE"""),"S")</f>
        <v>S</v>
      </c>
      <c r="D389" s="34">
        <f t="shared" si="6"/>
        <v>0.74</v>
      </c>
      <c r="E389" s="6" t="b">
        <f t="shared" si="7"/>
        <v>0</v>
      </c>
      <c r="F389" s="34" t="b">
        <f t="shared" si="8"/>
        <v>0</v>
      </c>
      <c r="G389" s="8">
        <f t="shared" si="9"/>
        <v>1.47186E+30</v>
      </c>
      <c r="H389" s="8">
        <f t="shared" ref="H389:J389" si="796">if(D389,$G389,"")</f>
        <v>1.47186E+30</v>
      </c>
      <c r="I389" s="8" t="str">
        <f t="shared" si="796"/>
        <v/>
      </c>
      <c r="J389" s="8" t="str">
        <f t="shared" si="796"/>
        <v/>
      </c>
      <c r="K389" s="5"/>
      <c r="L389" s="5"/>
      <c r="M389" s="5"/>
      <c r="N389" s="36" t="str">
        <f>Map!K1037</f>
        <v/>
      </c>
      <c r="O389" s="36" t="str">
        <f>Map!L1037</f>
        <v/>
      </c>
      <c r="P389" s="36" t="str">
        <f>Map!M1037</f>
        <v/>
      </c>
      <c r="Q389" s="5" t="str">
        <f>Join("-",Map!B1037,Map!C1037,Map!D1037,Map!E1037,Map!F1037)</f>
        <v>East Rim-4-2-2-S</v>
      </c>
      <c r="R389" s="6" t="b">
        <f t="shared" ref="R389:T389" si="797">IFERROR(VALUE(LEFT(N389,SEARCH(" ",N389,1)-1)),FALSE())</f>
        <v>0</v>
      </c>
      <c r="S389" s="6" t="b">
        <f t="shared" si="797"/>
        <v>0</v>
      </c>
      <c r="T389" s="6" t="b">
        <f t="shared" si="797"/>
        <v>0</v>
      </c>
      <c r="U389" s="5"/>
      <c r="V389" s="5"/>
      <c r="W389" s="5"/>
      <c r="X389" s="37" t="str">
        <f>Map!G1037</f>
        <v>Star</v>
      </c>
      <c r="Y389" s="5"/>
      <c r="Z389" s="7" t="str">
        <f>Map!O1037</f>
        <v/>
      </c>
      <c r="AA389" s="6" t="str">
        <f t="shared" si="12"/>
        <v/>
      </c>
      <c r="AB389" s="5"/>
      <c r="AC389" s="6" t="str">
        <f t="shared" si="13"/>
        <v/>
      </c>
      <c r="AD389" s="5"/>
    </row>
    <row r="390">
      <c r="A390" s="5" t="str">
        <f>Map!I1038</f>
        <v>0.98 E</v>
      </c>
      <c r="B390" s="6">
        <f t="shared" si="5"/>
        <v>0.98</v>
      </c>
      <c r="C390" s="5" t="str">
        <f>IFERROR(__xludf.DUMMYFUNCTION("""COMPUTED_VALUE"""),"E")</f>
        <v>E</v>
      </c>
      <c r="D390" s="34" t="b">
        <f t="shared" si="6"/>
        <v>0</v>
      </c>
      <c r="E390" s="6" t="b">
        <f t="shared" si="7"/>
        <v>0</v>
      </c>
      <c r="F390" s="34">
        <f t="shared" si="8"/>
        <v>0.98</v>
      </c>
      <c r="G390" s="8">
        <f t="shared" si="9"/>
        <v>5.85256E+24</v>
      </c>
      <c r="H390" s="8" t="str">
        <f t="shared" ref="H390:J390" si="798">if(D390,$G390,"")</f>
        <v/>
      </c>
      <c r="I390" s="8" t="str">
        <f t="shared" si="798"/>
        <v/>
      </c>
      <c r="J390" s="8">
        <f t="shared" si="798"/>
        <v>5.85256E+24</v>
      </c>
      <c r="K390" s="5"/>
      <c r="L390" s="5"/>
      <c r="M390" s="5"/>
      <c r="N390" s="36">
        <f>Map!K1038</f>
        <v>4</v>
      </c>
      <c r="O390" s="36">
        <f>Map!L1038</f>
        <v>-8</v>
      </c>
      <c r="P390" s="36">
        <f>Map!M1038</f>
        <v>-2</v>
      </c>
      <c r="Q390" s="5" t="str">
        <f>Join("-",Map!B1038,Map!C1038,Map!D1038,Map!E1038,Map!F1038)</f>
        <v>East Rim-4-2-3-a</v>
      </c>
      <c r="R390" s="6">
        <f t="shared" ref="R390:T390" si="799">IFERROR(VALUE(LEFT(N390,SEARCH(" ",N390,1)-1)),FALSE())</f>
        <v>4</v>
      </c>
      <c r="S390" s="6">
        <f t="shared" si="799"/>
        <v>-8</v>
      </c>
      <c r="T390" s="6">
        <f t="shared" si="799"/>
        <v>-2</v>
      </c>
      <c r="U390" s="5"/>
      <c r="V390" s="5"/>
      <c r="W390" s="5"/>
      <c r="X390" s="37" t="str">
        <f>Map!G1038</f>
        <v>Habitable</v>
      </c>
      <c r="Y390" s="5"/>
      <c r="Z390" s="7" t="str">
        <f>Map!O1038</f>
        <v>12 H</v>
      </c>
      <c r="AA390" s="6">
        <f t="shared" si="12"/>
        <v>12</v>
      </c>
      <c r="AB390" s="5" t="str">
        <f>IFERROR(__xludf.DUMMYFUNCTION("""COMPUTED_VALUE"""),"H")</f>
        <v>H</v>
      </c>
      <c r="AC390" s="6">
        <f t="shared" si="13"/>
        <v>12</v>
      </c>
      <c r="AD390" s="5"/>
    </row>
    <row r="391">
      <c r="A391" s="5" t="str">
        <f>Map!I1039</f>
        <v>1.52 J</v>
      </c>
      <c r="B391" s="6">
        <f t="shared" si="5"/>
        <v>1.52</v>
      </c>
      <c r="C391" s="5" t="str">
        <f>IFERROR(__xludf.DUMMYFUNCTION("""COMPUTED_VALUE"""),"J")</f>
        <v>J</v>
      </c>
      <c r="D391" s="34" t="b">
        <f t="shared" si="6"/>
        <v>0</v>
      </c>
      <c r="E391" s="6">
        <f t="shared" si="7"/>
        <v>1.52</v>
      </c>
      <c r="F391" s="34" t="b">
        <f t="shared" si="8"/>
        <v>0</v>
      </c>
      <c r="G391" s="8">
        <f t="shared" si="9"/>
        <v>2.888E+27</v>
      </c>
      <c r="H391" s="8" t="str">
        <f t="shared" ref="H391:J391" si="800">if(D391,$G391,"")</f>
        <v/>
      </c>
      <c r="I391" s="8">
        <f t="shared" si="800"/>
        <v>2.888E+27</v>
      </c>
      <c r="J391" s="8" t="str">
        <f t="shared" si="800"/>
        <v/>
      </c>
      <c r="K391" s="5"/>
      <c r="L391" s="5"/>
      <c r="M391" s="5"/>
      <c r="N391" s="36">
        <f>Map!K1039</f>
        <v>-90</v>
      </c>
      <c r="O391" s="36">
        <f>Map!L1039</f>
        <v>-145</v>
      </c>
      <c r="P391" s="36">
        <f>Map!M1039</f>
        <v>-116</v>
      </c>
      <c r="Q391" s="5" t="str">
        <f>Join("-",Map!B1039,Map!C1039,Map!D1039,Map!E1039,Map!F1039)</f>
        <v>East Rim-4-2-3-b</v>
      </c>
      <c r="R391" s="6">
        <f t="shared" ref="R391:T391" si="801">IFERROR(VALUE(LEFT(N391,SEARCH(" ",N391,1)-1)),FALSE())</f>
        <v>-90</v>
      </c>
      <c r="S391" s="6">
        <f t="shared" si="801"/>
        <v>-145</v>
      </c>
      <c r="T391" s="6">
        <f t="shared" si="801"/>
        <v>-116</v>
      </c>
      <c r="U391" s="5"/>
      <c r="V391" s="5"/>
      <c r="W391" s="5"/>
      <c r="X391" s="37" t="str">
        <f>Map!G1039</f>
        <v>Gas Giant</v>
      </c>
      <c r="Y391" s="5"/>
      <c r="Z391" s="7" t="str">
        <f>Map!O1039</f>
        <v>17 H</v>
      </c>
      <c r="AA391" s="6">
        <f t="shared" si="12"/>
        <v>17</v>
      </c>
      <c r="AB391" s="5" t="str">
        <f>IFERROR(__xludf.DUMMYFUNCTION("""COMPUTED_VALUE"""),"H")</f>
        <v>H</v>
      </c>
      <c r="AC391" s="6">
        <f t="shared" si="13"/>
        <v>17</v>
      </c>
      <c r="AD391" s="5"/>
    </row>
    <row r="392">
      <c r="A392" s="5" t="str">
        <f>Map!I1040</f>
        <v>0.1 J</v>
      </c>
      <c r="B392" s="6">
        <f t="shared" si="5"/>
        <v>0.1</v>
      </c>
      <c r="C392" s="5" t="str">
        <f>IFERROR(__xludf.DUMMYFUNCTION("""COMPUTED_VALUE"""),"J")</f>
        <v>J</v>
      </c>
      <c r="D392" s="34" t="b">
        <f t="shared" si="6"/>
        <v>0</v>
      </c>
      <c r="E392" s="6">
        <f t="shared" si="7"/>
        <v>0.1</v>
      </c>
      <c r="F392" s="34" t="b">
        <f t="shared" si="8"/>
        <v>0</v>
      </c>
      <c r="G392" s="8">
        <f t="shared" si="9"/>
        <v>1.9E+26</v>
      </c>
      <c r="H392" s="8" t="str">
        <f t="shared" ref="H392:J392" si="802">if(D392,$G392,"")</f>
        <v/>
      </c>
      <c r="I392" s="8">
        <f t="shared" si="802"/>
        <v>1.9E+26</v>
      </c>
      <c r="J392" s="8" t="str">
        <f t="shared" si="802"/>
        <v/>
      </c>
      <c r="K392" s="5"/>
      <c r="L392" s="5"/>
      <c r="M392" s="5"/>
      <c r="N392" s="36">
        <f>Map!K1040</f>
        <v>-101</v>
      </c>
      <c r="O392" s="36">
        <f>Map!L1040</f>
        <v>-127</v>
      </c>
      <c r="P392" s="36">
        <f>Map!M1040</f>
        <v>-114</v>
      </c>
      <c r="Q392" s="5" t="str">
        <f>Join("-",Map!B1040,Map!C1040,Map!D1040,Map!E1040,Map!F1040)</f>
        <v>East Rim-4-2-3-c</v>
      </c>
      <c r="R392" s="6">
        <f t="shared" ref="R392:T392" si="803">IFERROR(VALUE(LEFT(N392,SEARCH(" ",N392,1)-1)),FALSE())</f>
        <v>-101</v>
      </c>
      <c r="S392" s="6">
        <f t="shared" si="803"/>
        <v>-127</v>
      </c>
      <c r="T392" s="6">
        <f t="shared" si="803"/>
        <v>-114</v>
      </c>
      <c r="U392" s="5"/>
      <c r="V392" s="5"/>
      <c r="W392" s="5"/>
      <c r="X392" s="37" t="str">
        <f>Map!G1040</f>
        <v>Gas Giant</v>
      </c>
      <c r="Y392" s="5"/>
      <c r="Z392" s="7" t="str">
        <f>Map!O1040</f>
        <v>20 H</v>
      </c>
      <c r="AA392" s="6">
        <f t="shared" si="12"/>
        <v>20</v>
      </c>
      <c r="AB392" s="5" t="str">
        <f>IFERROR(__xludf.DUMMYFUNCTION("""COMPUTED_VALUE"""),"H")</f>
        <v>H</v>
      </c>
      <c r="AC392" s="6">
        <f t="shared" si="13"/>
        <v>20</v>
      </c>
      <c r="AD392" s="5"/>
    </row>
    <row r="393">
      <c r="A393" s="5" t="str">
        <f>Map!I1041</f>
        <v>0.29 J</v>
      </c>
      <c r="B393" s="6">
        <f t="shared" si="5"/>
        <v>0.29</v>
      </c>
      <c r="C393" s="5" t="str">
        <f>IFERROR(__xludf.DUMMYFUNCTION("""COMPUTED_VALUE"""),"J")</f>
        <v>J</v>
      </c>
      <c r="D393" s="34" t="b">
        <f t="shared" si="6"/>
        <v>0</v>
      </c>
      <c r="E393" s="6">
        <f t="shared" si="7"/>
        <v>0.29</v>
      </c>
      <c r="F393" s="34" t="b">
        <f t="shared" si="8"/>
        <v>0</v>
      </c>
      <c r="G393" s="8">
        <f t="shared" si="9"/>
        <v>5.51E+26</v>
      </c>
      <c r="H393" s="8" t="str">
        <f t="shared" ref="H393:J393" si="804">if(D393,$G393,"")</f>
        <v/>
      </c>
      <c r="I393" s="8">
        <f t="shared" si="804"/>
        <v>5.51E+26</v>
      </c>
      <c r="J393" s="8" t="str">
        <f t="shared" si="804"/>
        <v/>
      </c>
      <c r="K393" s="5"/>
      <c r="L393" s="5"/>
      <c r="M393" s="5"/>
      <c r="N393" s="36">
        <f>Map!K1041</f>
        <v>-219</v>
      </c>
      <c r="O393" s="36">
        <f>Map!L1041</f>
        <v>-240</v>
      </c>
      <c r="P393" s="36">
        <f>Map!M1041</f>
        <v>-232</v>
      </c>
      <c r="Q393" s="5" t="str">
        <f>Join("-",Map!B1041,Map!C1041,Map!D1041,Map!E1041,Map!F1041)</f>
        <v>East Rim-4-2-3-d</v>
      </c>
      <c r="R393" s="6">
        <f t="shared" ref="R393:T393" si="805">IFERROR(VALUE(LEFT(N393,SEARCH(" ",N393,1)-1)),FALSE())</f>
        <v>-219</v>
      </c>
      <c r="S393" s="6">
        <f t="shared" si="805"/>
        <v>-240</v>
      </c>
      <c r="T393" s="6">
        <f t="shared" si="805"/>
        <v>-232</v>
      </c>
      <c r="U393" s="5"/>
      <c r="V393" s="5"/>
      <c r="W393" s="5"/>
      <c r="X393" s="37" t="str">
        <f>Map!G1041</f>
        <v>Gas Giant</v>
      </c>
      <c r="Y393" s="5"/>
      <c r="Z393" s="7" t="str">
        <f>Map!O1041</f>
        <v>21 H</v>
      </c>
      <c r="AA393" s="6">
        <f t="shared" si="12"/>
        <v>21</v>
      </c>
      <c r="AB393" s="5" t="str">
        <f>IFERROR(__xludf.DUMMYFUNCTION("""COMPUTED_VALUE"""),"H")</f>
        <v>H</v>
      </c>
      <c r="AC393" s="6">
        <f t="shared" si="13"/>
        <v>21</v>
      </c>
      <c r="AD393" s="5"/>
    </row>
    <row r="394">
      <c r="A394" s="5" t="str">
        <f>Map!I1042</f>
        <v>0.17 S</v>
      </c>
      <c r="B394" s="6">
        <f t="shared" si="5"/>
        <v>0.17</v>
      </c>
      <c r="C394" s="5" t="str">
        <f>IFERROR(__xludf.DUMMYFUNCTION("""COMPUTED_VALUE"""),"S")</f>
        <v>S</v>
      </c>
      <c r="D394" s="34">
        <f t="shared" si="6"/>
        <v>0.17</v>
      </c>
      <c r="E394" s="6" t="b">
        <f t="shared" si="7"/>
        <v>0</v>
      </c>
      <c r="F394" s="34" t="b">
        <f t="shared" si="8"/>
        <v>0</v>
      </c>
      <c r="G394" s="8">
        <f t="shared" si="9"/>
        <v>3.3813E+29</v>
      </c>
      <c r="H394" s="8">
        <f t="shared" ref="H394:J394" si="806">if(D394,$G394,"")</f>
        <v>3.3813E+29</v>
      </c>
      <c r="I394" s="8" t="str">
        <f t="shared" si="806"/>
        <v/>
      </c>
      <c r="J394" s="8" t="str">
        <f t="shared" si="806"/>
        <v/>
      </c>
      <c r="K394" s="5"/>
      <c r="L394" s="5"/>
      <c r="M394" s="5"/>
      <c r="N394" s="36" t="str">
        <f>Map!K1042</f>
        <v/>
      </c>
      <c r="O394" s="36" t="str">
        <f>Map!L1042</f>
        <v/>
      </c>
      <c r="P394" s="36" t="str">
        <f>Map!M1042</f>
        <v/>
      </c>
      <c r="Q394" s="5" t="str">
        <f>Join("-",Map!B1042,Map!C1042,Map!D1042,Map!E1042,Map!F1042)</f>
        <v>East Rim-4-2-3-S</v>
      </c>
      <c r="R394" s="6" t="b">
        <f t="shared" ref="R394:T394" si="807">IFERROR(VALUE(LEFT(N394,SEARCH(" ",N394,1)-1)),FALSE())</f>
        <v>0</v>
      </c>
      <c r="S394" s="6" t="b">
        <f t="shared" si="807"/>
        <v>0</v>
      </c>
      <c r="T394" s="6" t="b">
        <f t="shared" si="807"/>
        <v>0</v>
      </c>
      <c r="U394" s="5"/>
      <c r="V394" s="5"/>
      <c r="W394" s="5"/>
      <c r="X394" s="37" t="str">
        <f>Map!G1042</f>
        <v>Star</v>
      </c>
      <c r="Y394" s="5"/>
      <c r="Z394" s="7" t="str">
        <f>Map!O1042</f>
        <v/>
      </c>
      <c r="AA394" s="6" t="str">
        <f t="shared" si="12"/>
        <v/>
      </c>
      <c r="AB394" s="5"/>
      <c r="AC394" s="6" t="str">
        <f t="shared" si="13"/>
        <v/>
      </c>
      <c r="AD394" s="5"/>
    </row>
    <row r="395">
      <c r="A395" s="5" t="str">
        <f>Map!I1043</f>
        <v>1.03 E</v>
      </c>
      <c r="B395" s="6">
        <f t="shared" si="5"/>
        <v>1.03</v>
      </c>
      <c r="C395" s="5" t="str">
        <f>IFERROR(__xludf.DUMMYFUNCTION("""COMPUTED_VALUE"""),"E")</f>
        <v>E</v>
      </c>
      <c r="D395" s="34" t="b">
        <f t="shared" si="6"/>
        <v>0</v>
      </c>
      <c r="E395" s="6" t="b">
        <f t="shared" si="7"/>
        <v>0</v>
      </c>
      <c r="F395" s="34">
        <f t="shared" si="8"/>
        <v>1.03</v>
      </c>
      <c r="G395" s="8">
        <f t="shared" si="9"/>
        <v>6.15116E+24</v>
      </c>
      <c r="H395" s="8" t="str">
        <f t="shared" ref="H395:J395" si="808">if(D395,$G395,"")</f>
        <v/>
      </c>
      <c r="I395" s="8" t="str">
        <f t="shared" si="808"/>
        <v/>
      </c>
      <c r="J395" s="8">
        <f t="shared" si="808"/>
        <v>6.15116E+24</v>
      </c>
      <c r="K395" s="5"/>
      <c r="L395" s="5"/>
      <c r="M395" s="5"/>
      <c r="N395" s="36">
        <f>Map!K1043</f>
        <v>27</v>
      </c>
      <c r="O395" s="36">
        <f>Map!L1043</f>
        <v>25</v>
      </c>
      <c r="P395" s="36">
        <f>Map!M1043</f>
        <v>24</v>
      </c>
      <c r="Q395" s="5" t="str">
        <f>Join("-",Map!B1043,Map!C1043,Map!D1043,Map!E1043,Map!F1043)</f>
        <v>East Rim-4-2-4-a</v>
      </c>
      <c r="R395" s="6">
        <f t="shared" ref="R395:T395" si="809">IFERROR(VALUE(LEFT(N395,SEARCH(" ",N395,1)-1)),FALSE())</f>
        <v>27</v>
      </c>
      <c r="S395" s="6">
        <f t="shared" si="809"/>
        <v>25</v>
      </c>
      <c r="T395" s="6">
        <f t="shared" si="809"/>
        <v>24</v>
      </c>
      <c r="U395" s="5"/>
      <c r="V395" s="5"/>
      <c r="W395" s="5"/>
      <c r="X395" s="37" t="str">
        <f>Map!G1043</f>
        <v>Habitable</v>
      </c>
      <c r="Y395" s="5"/>
      <c r="Z395" s="7" t="str">
        <f>Map!O1043</f>
        <v>34 H</v>
      </c>
      <c r="AA395" s="6">
        <f t="shared" si="12"/>
        <v>34</v>
      </c>
      <c r="AB395" s="5" t="str">
        <f>IFERROR(__xludf.DUMMYFUNCTION("""COMPUTED_VALUE"""),"H")</f>
        <v>H</v>
      </c>
      <c r="AC395" s="6">
        <f t="shared" si="13"/>
        <v>34</v>
      </c>
      <c r="AD395" s="5"/>
    </row>
    <row r="396">
      <c r="A396" s="5" t="str">
        <f>Map!I1044</f>
        <v>8.59 J</v>
      </c>
      <c r="B396" s="6">
        <f t="shared" si="5"/>
        <v>8.59</v>
      </c>
      <c r="C396" s="5" t="str">
        <f>IFERROR(__xludf.DUMMYFUNCTION("""COMPUTED_VALUE"""),"J")</f>
        <v>J</v>
      </c>
      <c r="D396" s="34" t="b">
        <f t="shared" si="6"/>
        <v>0</v>
      </c>
      <c r="E396" s="6">
        <f t="shared" si="7"/>
        <v>8.59</v>
      </c>
      <c r="F396" s="34" t="b">
        <f t="shared" si="8"/>
        <v>0</v>
      </c>
      <c r="G396" s="8">
        <f t="shared" si="9"/>
        <v>1.6321E+28</v>
      </c>
      <c r="H396" s="8" t="str">
        <f t="shared" ref="H396:J396" si="810">if(D396,$G396,"")</f>
        <v/>
      </c>
      <c r="I396" s="8">
        <f t="shared" si="810"/>
        <v>1.6321E+28</v>
      </c>
      <c r="J396" s="8" t="str">
        <f t="shared" si="810"/>
        <v/>
      </c>
      <c r="K396" s="5"/>
      <c r="L396" s="5"/>
      <c r="M396" s="5"/>
      <c r="N396" s="36">
        <f>Map!K1044</f>
        <v>-193</v>
      </c>
      <c r="O396" s="36">
        <f>Map!L1044</f>
        <v>-229</v>
      </c>
      <c r="P396" s="36">
        <f>Map!M1044</f>
        <v>-210</v>
      </c>
      <c r="Q396" s="5" t="str">
        <f>Join("-",Map!B1044,Map!C1044,Map!D1044,Map!E1044,Map!F1044)</f>
        <v>East Rim-4-2-4-b</v>
      </c>
      <c r="R396" s="6">
        <f t="shared" ref="R396:T396" si="811">IFERROR(VALUE(LEFT(N396,SEARCH(" ",N396,1)-1)),FALSE())</f>
        <v>-193</v>
      </c>
      <c r="S396" s="6">
        <f t="shared" si="811"/>
        <v>-229</v>
      </c>
      <c r="T396" s="6">
        <f t="shared" si="811"/>
        <v>-210</v>
      </c>
      <c r="U396" s="5"/>
      <c r="V396" s="5"/>
      <c r="W396" s="5"/>
      <c r="X396" s="37" t="str">
        <f>Map!G1044</f>
        <v>Gas Giant</v>
      </c>
      <c r="Y396" s="5"/>
      <c r="Z396" s="7" t="str">
        <f>Map!O1044</f>
        <v>13 H</v>
      </c>
      <c r="AA396" s="6">
        <f t="shared" si="12"/>
        <v>13</v>
      </c>
      <c r="AB396" s="5" t="str">
        <f>IFERROR(__xludf.DUMMYFUNCTION("""COMPUTED_VALUE"""),"H")</f>
        <v>H</v>
      </c>
      <c r="AC396" s="6">
        <f t="shared" si="13"/>
        <v>13</v>
      </c>
      <c r="AD396" s="5"/>
    </row>
    <row r="397">
      <c r="A397" s="5" t="str">
        <f>Map!I1045</f>
        <v>1.3 S</v>
      </c>
      <c r="B397" s="6">
        <f t="shared" si="5"/>
        <v>1.3</v>
      </c>
      <c r="C397" s="5" t="str">
        <f>IFERROR(__xludf.DUMMYFUNCTION("""COMPUTED_VALUE"""),"S")</f>
        <v>S</v>
      </c>
      <c r="D397" s="34">
        <f t="shared" si="6"/>
        <v>1.3</v>
      </c>
      <c r="E397" s="6" t="b">
        <f t="shared" si="7"/>
        <v>0</v>
      </c>
      <c r="F397" s="34" t="b">
        <f t="shared" si="8"/>
        <v>0</v>
      </c>
      <c r="G397" s="8">
        <f t="shared" si="9"/>
        <v>2.5857E+30</v>
      </c>
      <c r="H397" s="8">
        <f t="shared" ref="H397:J397" si="812">if(D397,$G397,"")</f>
        <v>2.5857E+30</v>
      </c>
      <c r="I397" s="8" t="str">
        <f t="shared" si="812"/>
        <v/>
      </c>
      <c r="J397" s="8" t="str">
        <f t="shared" si="812"/>
        <v/>
      </c>
      <c r="K397" s="5"/>
      <c r="L397" s="5"/>
      <c r="M397" s="5"/>
      <c r="N397" s="36" t="str">
        <f>Map!K1045</f>
        <v/>
      </c>
      <c r="O397" s="36" t="str">
        <f>Map!L1045</f>
        <v/>
      </c>
      <c r="P397" s="36" t="str">
        <f>Map!M1045</f>
        <v/>
      </c>
      <c r="Q397" s="5" t="str">
        <f>Join("-",Map!B1045,Map!C1045,Map!D1045,Map!E1045,Map!F1045)</f>
        <v>East Rim-4-2-4-S</v>
      </c>
      <c r="R397" s="6" t="b">
        <f t="shared" ref="R397:T397" si="813">IFERROR(VALUE(LEFT(N397,SEARCH(" ",N397,1)-1)),FALSE())</f>
        <v>0</v>
      </c>
      <c r="S397" s="6" t="b">
        <f t="shared" si="813"/>
        <v>0</v>
      </c>
      <c r="T397" s="6" t="b">
        <f t="shared" si="813"/>
        <v>0</v>
      </c>
      <c r="U397" s="5"/>
      <c r="V397" s="5"/>
      <c r="W397" s="5"/>
      <c r="X397" s="37" t="str">
        <f>Map!G1045</f>
        <v>Star</v>
      </c>
      <c r="Y397" s="5"/>
      <c r="Z397" s="7" t="str">
        <f>Map!O1045</f>
        <v/>
      </c>
      <c r="AA397" s="6" t="str">
        <f t="shared" si="12"/>
        <v/>
      </c>
      <c r="AB397" s="5"/>
      <c r="AC397" s="6" t="str">
        <f t="shared" si="13"/>
        <v/>
      </c>
      <c r="AD397" s="5"/>
    </row>
    <row r="398">
      <c r="A398" s="5" t="str">
        <f>Map!I1046</f>
        <v>0.11 J</v>
      </c>
      <c r="B398" s="6">
        <f t="shared" si="5"/>
        <v>0.11</v>
      </c>
      <c r="C398" s="5" t="str">
        <f>IFERROR(__xludf.DUMMYFUNCTION("""COMPUTED_VALUE"""),"J")</f>
        <v>J</v>
      </c>
      <c r="D398" s="34" t="b">
        <f t="shared" si="6"/>
        <v>0</v>
      </c>
      <c r="E398" s="6">
        <f t="shared" si="7"/>
        <v>0.11</v>
      </c>
      <c r="F398" s="34" t="b">
        <f t="shared" si="8"/>
        <v>0</v>
      </c>
      <c r="G398" s="8">
        <f t="shared" si="9"/>
        <v>2.09E+26</v>
      </c>
      <c r="H398" s="8" t="str">
        <f t="shared" ref="H398:J398" si="814">if(D398,$G398,"")</f>
        <v/>
      </c>
      <c r="I398" s="8">
        <f t="shared" si="814"/>
        <v>2.09E+26</v>
      </c>
      <c r="J398" s="8" t="str">
        <f t="shared" si="814"/>
        <v/>
      </c>
      <c r="K398" s="5"/>
      <c r="L398" s="5"/>
      <c r="M398" s="5"/>
      <c r="N398" s="36">
        <f>Map!K1046</f>
        <v>-101</v>
      </c>
      <c r="O398" s="36">
        <f>Map!L1046</f>
        <v>-128</v>
      </c>
      <c r="P398" s="36">
        <f>Map!M1046</f>
        <v>-113</v>
      </c>
      <c r="Q398" s="5" t="str">
        <f>Join("-",Map!B1046,Map!C1046,Map!D1046,Map!E1046,Map!F1046)</f>
        <v>East Rim-4-3-0-a</v>
      </c>
      <c r="R398" s="6">
        <f t="shared" ref="R398:T398" si="815">IFERROR(VALUE(LEFT(N398,SEARCH(" ",N398,1)-1)),FALSE())</f>
        <v>-101</v>
      </c>
      <c r="S398" s="6">
        <f t="shared" si="815"/>
        <v>-128</v>
      </c>
      <c r="T398" s="6">
        <f t="shared" si="815"/>
        <v>-113</v>
      </c>
      <c r="U398" s="5"/>
      <c r="V398" s="5"/>
      <c r="W398" s="5"/>
      <c r="X398" s="37" t="str">
        <f>Map!G1046</f>
        <v>Gas Giant</v>
      </c>
      <c r="Y398" s="5"/>
      <c r="Z398" s="7" t="str">
        <f>Map!O1046</f>
        <v>23 H</v>
      </c>
      <c r="AA398" s="6">
        <f t="shared" si="12"/>
        <v>23</v>
      </c>
      <c r="AB398" s="5" t="str">
        <f>IFERROR(__xludf.DUMMYFUNCTION("""COMPUTED_VALUE"""),"H")</f>
        <v>H</v>
      </c>
      <c r="AC398" s="6">
        <f t="shared" si="13"/>
        <v>23</v>
      </c>
      <c r="AD398" s="5"/>
    </row>
    <row r="399">
      <c r="A399" s="5" t="str">
        <f>Map!I1047</f>
        <v/>
      </c>
      <c r="B399" s="6" t="str">
        <f t="shared" si="5"/>
        <v/>
      </c>
      <c r="C399" s="5"/>
      <c r="D399" s="34" t="b">
        <f t="shared" si="6"/>
        <v>0</v>
      </c>
      <c r="E399" s="6" t="b">
        <f t="shared" si="7"/>
        <v>0</v>
      </c>
      <c r="F399" s="34" t="b">
        <f t="shared" si="8"/>
        <v>0</v>
      </c>
      <c r="G399" s="8" t="str">
        <f t="shared" si="9"/>
        <v/>
      </c>
      <c r="H399" s="8" t="str">
        <f t="shared" ref="H399:J399" si="816">if(D399,$G399,"")</f>
        <v/>
      </c>
      <c r="I399" s="8" t="str">
        <f t="shared" si="816"/>
        <v/>
      </c>
      <c r="J399" s="8" t="str">
        <f t="shared" si="816"/>
        <v/>
      </c>
      <c r="K399" s="5"/>
      <c r="L399" s="5"/>
      <c r="M399" s="5"/>
      <c r="N399" s="36" t="str">
        <f>Map!K1047</f>
        <v/>
      </c>
      <c r="O399" s="36" t="str">
        <f>Map!L1047</f>
        <v/>
      </c>
      <c r="P399" s="36" t="str">
        <f>Map!M1047</f>
        <v/>
      </c>
      <c r="Q399" s="5" t="str">
        <f>Join("-",Map!B1047,Map!C1047,Map!D1047,Map!E1047,Map!F1047)</f>
        <v>East Rim-4-3-0-E43 Secondary Relay</v>
      </c>
      <c r="R399" s="6" t="b">
        <f t="shared" ref="R399:T399" si="817">IFERROR(VALUE(LEFT(N399,SEARCH(" ",N399,1)-1)),FALSE())</f>
        <v>0</v>
      </c>
      <c r="S399" s="6" t="b">
        <f t="shared" si="817"/>
        <v>0</v>
      </c>
      <c r="T399" s="6" t="b">
        <f t="shared" si="817"/>
        <v>0</v>
      </c>
      <c r="U399" s="5"/>
      <c r="V399" s="5"/>
      <c r="W399" s="5"/>
      <c r="X399" s="37" t="str">
        <f>Map!G1047</f>
        <v>Secondary Relay</v>
      </c>
      <c r="Y399" s="5"/>
      <c r="Z399" s="7" t="str">
        <f>Map!O1047</f>
        <v/>
      </c>
      <c r="AA399" s="6" t="str">
        <f t="shared" si="12"/>
        <v/>
      </c>
      <c r="AB399" s="5"/>
      <c r="AC399" s="6" t="str">
        <f t="shared" si="13"/>
        <v/>
      </c>
      <c r="AD399" s="5"/>
    </row>
    <row r="400">
      <c r="A400" s="5" t="str">
        <f>Map!I1048</f>
        <v>0.32 S</v>
      </c>
      <c r="B400" s="6">
        <f t="shared" si="5"/>
        <v>0.32</v>
      </c>
      <c r="C400" s="5" t="str">
        <f>IFERROR(__xludf.DUMMYFUNCTION("""COMPUTED_VALUE"""),"S")</f>
        <v>S</v>
      </c>
      <c r="D400" s="34">
        <f t="shared" si="6"/>
        <v>0.32</v>
      </c>
      <c r="E400" s="6" t="b">
        <f t="shared" si="7"/>
        <v>0</v>
      </c>
      <c r="F400" s="34" t="b">
        <f t="shared" si="8"/>
        <v>0</v>
      </c>
      <c r="G400" s="8">
        <f t="shared" si="9"/>
        <v>6.3648E+29</v>
      </c>
      <c r="H400" s="8">
        <f t="shared" ref="H400:J400" si="818">if(D400,$G400,"")</f>
        <v>6.3648E+29</v>
      </c>
      <c r="I400" s="8" t="str">
        <f t="shared" si="818"/>
        <v/>
      </c>
      <c r="J400" s="8" t="str">
        <f t="shared" si="818"/>
        <v/>
      </c>
      <c r="K400" s="5"/>
      <c r="L400" s="5"/>
      <c r="M400" s="5"/>
      <c r="N400" s="36" t="str">
        <f>Map!K1048</f>
        <v/>
      </c>
      <c r="O400" s="36" t="str">
        <f>Map!L1048</f>
        <v/>
      </c>
      <c r="P400" s="36" t="str">
        <f>Map!M1048</f>
        <v/>
      </c>
      <c r="Q400" s="5" t="str">
        <f>Join("-",Map!B1048,Map!C1048,Map!D1048,Map!E1048,Map!F1048)</f>
        <v>East Rim-4-3-0-S</v>
      </c>
      <c r="R400" s="6" t="b">
        <f t="shared" ref="R400:T400" si="819">IFERROR(VALUE(LEFT(N400,SEARCH(" ",N400,1)-1)),FALSE())</f>
        <v>0</v>
      </c>
      <c r="S400" s="6" t="b">
        <f t="shared" si="819"/>
        <v>0</v>
      </c>
      <c r="T400" s="6" t="b">
        <f t="shared" si="819"/>
        <v>0</v>
      </c>
      <c r="U400" s="5"/>
      <c r="V400" s="5"/>
      <c r="W400" s="5"/>
      <c r="X400" s="37" t="str">
        <f>Map!G1048</f>
        <v>Star</v>
      </c>
      <c r="Y400" s="5"/>
      <c r="Z400" s="7" t="str">
        <f>Map!O1048</f>
        <v/>
      </c>
      <c r="AA400" s="6" t="str">
        <f t="shared" si="12"/>
        <v/>
      </c>
      <c r="AB400" s="5"/>
      <c r="AC400" s="6" t="str">
        <f t="shared" si="13"/>
        <v/>
      </c>
      <c r="AD400" s="5"/>
    </row>
    <row r="401">
      <c r="A401" s="5" t="str">
        <f>Map!I1049</f>
        <v>1.5 E</v>
      </c>
      <c r="B401" s="6">
        <f t="shared" si="5"/>
        <v>1.5</v>
      </c>
      <c r="C401" s="5" t="str">
        <f>IFERROR(__xludf.DUMMYFUNCTION("""COMPUTED_VALUE"""),"E")</f>
        <v>E</v>
      </c>
      <c r="D401" s="34" t="b">
        <f t="shared" si="6"/>
        <v>0</v>
      </c>
      <c r="E401" s="6" t="b">
        <f t="shared" si="7"/>
        <v>0</v>
      </c>
      <c r="F401" s="34">
        <f t="shared" si="8"/>
        <v>1.5</v>
      </c>
      <c r="G401" s="8">
        <f t="shared" si="9"/>
        <v>8.958E+24</v>
      </c>
      <c r="H401" s="8" t="str">
        <f t="shared" ref="H401:J401" si="820">if(D401,$G401,"")</f>
        <v/>
      </c>
      <c r="I401" s="8" t="str">
        <f t="shared" si="820"/>
        <v/>
      </c>
      <c r="J401" s="8">
        <f t="shared" si="820"/>
        <v>8.958E+24</v>
      </c>
      <c r="K401" s="5"/>
      <c r="L401" s="5"/>
      <c r="M401" s="5"/>
      <c r="N401" s="36">
        <f>Map!K1049</f>
        <v>-241</v>
      </c>
      <c r="O401" s="36">
        <f>Map!L1049</f>
        <v>-250</v>
      </c>
      <c r="P401" s="36">
        <f>Map!M1049</f>
        <v>-247</v>
      </c>
      <c r="Q401" s="5" t="str">
        <f>Join("-",Map!B1049,Map!C1049,Map!D1049,Map!E1049,Map!F1049)</f>
        <v>East Rim-4-3-1-a</v>
      </c>
      <c r="R401" s="6">
        <f t="shared" ref="R401:T401" si="821">IFERROR(VALUE(LEFT(N401,SEARCH(" ",N401,1)-1)),FALSE())</f>
        <v>-241</v>
      </c>
      <c r="S401" s="6">
        <f t="shared" si="821"/>
        <v>-250</v>
      </c>
      <c r="T401" s="6">
        <f t="shared" si="821"/>
        <v>-247</v>
      </c>
      <c r="U401" s="5"/>
      <c r="V401" s="5"/>
      <c r="W401" s="5"/>
      <c r="X401" s="37" t="str">
        <f>Map!G1049</f>
        <v>Terrestrial</v>
      </c>
      <c r="Y401" s="5"/>
      <c r="Z401" s="7" t="str">
        <f>Map!O1049</f>
        <v>14 H</v>
      </c>
      <c r="AA401" s="6">
        <f t="shared" si="12"/>
        <v>14</v>
      </c>
      <c r="AB401" s="5" t="str">
        <f>IFERROR(__xludf.DUMMYFUNCTION("""COMPUTED_VALUE"""),"H")</f>
        <v>H</v>
      </c>
      <c r="AC401" s="6">
        <f t="shared" si="13"/>
        <v>14</v>
      </c>
      <c r="AD401" s="5"/>
    </row>
    <row r="402">
      <c r="A402" s="5" t="str">
        <f>Map!I1050</f>
        <v>1.79 S</v>
      </c>
      <c r="B402" s="6">
        <f t="shared" si="5"/>
        <v>1.79</v>
      </c>
      <c r="C402" s="5" t="str">
        <f>IFERROR(__xludf.DUMMYFUNCTION("""COMPUTED_VALUE"""),"S")</f>
        <v>S</v>
      </c>
      <c r="D402" s="34">
        <f t="shared" si="6"/>
        <v>1.79</v>
      </c>
      <c r="E402" s="6" t="b">
        <f t="shared" si="7"/>
        <v>0</v>
      </c>
      <c r="F402" s="34" t="b">
        <f t="shared" si="8"/>
        <v>0</v>
      </c>
      <c r="G402" s="8">
        <f t="shared" si="9"/>
        <v>3.56031E+30</v>
      </c>
      <c r="H402" s="8">
        <f t="shared" ref="H402:J402" si="822">if(D402,$G402,"")</f>
        <v>3.56031E+30</v>
      </c>
      <c r="I402" s="8" t="str">
        <f t="shared" si="822"/>
        <v/>
      </c>
      <c r="J402" s="8" t="str">
        <f t="shared" si="822"/>
        <v/>
      </c>
      <c r="K402" s="5"/>
      <c r="L402" s="5"/>
      <c r="M402" s="5"/>
      <c r="N402" s="36" t="str">
        <f>Map!K1050</f>
        <v/>
      </c>
      <c r="O402" s="36" t="str">
        <f>Map!L1050</f>
        <v/>
      </c>
      <c r="P402" s="36" t="str">
        <f>Map!M1050</f>
        <v/>
      </c>
      <c r="Q402" s="5" t="str">
        <f>Join("-",Map!B1050,Map!C1050,Map!D1050,Map!E1050,Map!F1050)</f>
        <v>East Rim-4-3-1-S</v>
      </c>
      <c r="R402" s="6" t="b">
        <f t="shared" ref="R402:T402" si="823">IFERROR(VALUE(LEFT(N402,SEARCH(" ",N402,1)-1)),FALSE())</f>
        <v>0</v>
      </c>
      <c r="S402" s="6" t="b">
        <f t="shared" si="823"/>
        <v>0</v>
      </c>
      <c r="T402" s="6" t="b">
        <f t="shared" si="823"/>
        <v>0</v>
      </c>
      <c r="U402" s="5"/>
      <c r="V402" s="5"/>
      <c r="W402" s="5"/>
      <c r="X402" s="37" t="str">
        <f>Map!G1050</f>
        <v>Star</v>
      </c>
      <c r="Y402" s="5"/>
      <c r="Z402" s="7" t="str">
        <f>Map!O1050</f>
        <v/>
      </c>
      <c r="AA402" s="6" t="str">
        <f t="shared" si="12"/>
        <v/>
      </c>
      <c r="AB402" s="5"/>
      <c r="AC402" s="6" t="str">
        <f t="shared" si="13"/>
        <v/>
      </c>
      <c r="AD402" s="5"/>
    </row>
    <row r="403">
      <c r="A403" s="5" t="str">
        <f>Map!I1051</f>
        <v>1.16 E</v>
      </c>
      <c r="B403" s="6">
        <f t="shared" si="5"/>
        <v>1.16</v>
      </c>
      <c r="C403" s="5" t="str">
        <f>IFERROR(__xludf.DUMMYFUNCTION("""COMPUTED_VALUE"""),"E")</f>
        <v>E</v>
      </c>
      <c r="D403" s="34" t="b">
        <f t="shared" si="6"/>
        <v>0</v>
      </c>
      <c r="E403" s="6" t="b">
        <f t="shared" si="7"/>
        <v>0</v>
      </c>
      <c r="F403" s="34">
        <f t="shared" si="8"/>
        <v>1.16</v>
      </c>
      <c r="G403" s="8">
        <f t="shared" si="9"/>
        <v>6.92752E+24</v>
      </c>
      <c r="H403" s="8" t="str">
        <f t="shared" ref="H403:J403" si="824">if(D403,$G403,"")</f>
        <v/>
      </c>
      <c r="I403" s="8" t="str">
        <f t="shared" si="824"/>
        <v/>
      </c>
      <c r="J403" s="8">
        <f t="shared" si="824"/>
        <v>6.92752E+24</v>
      </c>
      <c r="K403" s="5"/>
      <c r="L403" s="5"/>
      <c r="M403" s="5"/>
      <c r="N403" s="36">
        <f>Map!K1051</f>
        <v>-37</v>
      </c>
      <c r="O403" s="36">
        <f>Map!L1051</f>
        <v>-43</v>
      </c>
      <c r="P403" s="36">
        <f>Map!M1051</f>
        <v>-40</v>
      </c>
      <c r="Q403" s="5" t="str">
        <f>Join("-",Map!B1051,Map!C1051,Map!D1051,Map!E1051,Map!F1051)</f>
        <v>East Rim-4-3-2-a</v>
      </c>
      <c r="R403" s="6">
        <f t="shared" ref="R403:T403" si="825">IFERROR(VALUE(LEFT(N403,SEARCH(" ",N403,1)-1)),FALSE())</f>
        <v>-37</v>
      </c>
      <c r="S403" s="6">
        <f t="shared" si="825"/>
        <v>-43</v>
      </c>
      <c r="T403" s="6">
        <f t="shared" si="825"/>
        <v>-40</v>
      </c>
      <c r="U403" s="5"/>
      <c r="V403" s="5"/>
      <c r="W403" s="5"/>
      <c r="X403" s="37" t="str">
        <f>Map!G1051</f>
        <v>Terrestrial</v>
      </c>
      <c r="Y403" s="5"/>
      <c r="Z403" s="7" t="str">
        <f>Map!O1051</f>
        <v>14 H</v>
      </c>
      <c r="AA403" s="6">
        <f t="shared" si="12"/>
        <v>14</v>
      </c>
      <c r="AB403" s="5" t="str">
        <f>IFERROR(__xludf.DUMMYFUNCTION("""COMPUTED_VALUE"""),"H")</f>
        <v>H</v>
      </c>
      <c r="AC403" s="6">
        <f t="shared" si="13"/>
        <v>14</v>
      </c>
      <c r="AD403" s="5"/>
    </row>
    <row r="404">
      <c r="A404" s="5" t="str">
        <f>Map!I1052</f>
        <v>0.05 J</v>
      </c>
      <c r="B404" s="6">
        <f t="shared" si="5"/>
        <v>0.05</v>
      </c>
      <c r="C404" s="5" t="str">
        <f>IFERROR(__xludf.DUMMYFUNCTION("""COMPUTED_VALUE"""),"J")</f>
        <v>J</v>
      </c>
      <c r="D404" s="34" t="b">
        <f t="shared" si="6"/>
        <v>0</v>
      </c>
      <c r="E404" s="6">
        <f t="shared" si="7"/>
        <v>0.05</v>
      </c>
      <c r="F404" s="34" t="b">
        <f t="shared" si="8"/>
        <v>0</v>
      </c>
      <c r="G404" s="8">
        <f t="shared" si="9"/>
        <v>9.5E+25</v>
      </c>
      <c r="H404" s="8" t="str">
        <f t="shared" ref="H404:J404" si="826">if(D404,$G404,"")</f>
        <v/>
      </c>
      <c r="I404" s="8">
        <f t="shared" si="826"/>
        <v>9.5E+25</v>
      </c>
      <c r="J404" s="8" t="str">
        <f t="shared" si="826"/>
        <v/>
      </c>
      <c r="K404" s="5"/>
      <c r="L404" s="5"/>
      <c r="M404" s="5"/>
      <c r="N404" s="36">
        <f>Map!K1052</f>
        <v>-102</v>
      </c>
      <c r="O404" s="36">
        <f>Map!L1052</f>
        <v>-105</v>
      </c>
      <c r="P404" s="36">
        <f>Map!M1052</f>
        <v>-102</v>
      </c>
      <c r="Q404" s="5" t="str">
        <f>Join("-",Map!B1052,Map!C1052,Map!D1052,Map!E1052,Map!F1052)</f>
        <v>East Rim-4-3-2-b</v>
      </c>
      <c r="R404" s="6">
        <f t="shared" ref="R404:T404" si="827">IFERROR(VALUE(LEFT(N404,SEARCH(" ",N404,1)-1)),FALSE())</f>
        <v>-102</v>
      </c>
      <c r="S404" s="6">
        <f t="shared" si="827"/>
        <v>-105</v>
      </c>
      <c r="T404" s="6">
        <f t="shared" si="827"/>
        <v>-102</v>
      </c>
      <c r="U404" s="5"/>
      <c r="V404" s="5"/>
      <c r="W404" s="5"/>
      <c r="X404" s="37" t="str">
        <f>Map!G1052</f>
        <v>Gas Giant</v>
      </c>
      <c r="Y404" s="5"/>
      <c r="Z404" s="7" t="str">
        <f>Map!O1052</f>
        <v>19 H</v>
      </c>
      <c r="AA404" s="6">
        <f t="shared" si="12"/>
        <v>19</v>
      </c>
      <c r="AB404" s="5" t="str">
        <f>IFERROR(__xludf.DUMMYFUNCTION("""COMPUTED_VALUE"""),"H")</f>
        <v>H</v>
      </c>
      <c r="AC404" s="6">
        <f t="shared" si="13"/>
        <v>19</v>
      </c>
      <c r="AD404" s="5"/>
    </row>
    <row r="405">
      <c r="A405" s="5" t="str">
        <f>Map!I1053</f>
        <v>0.07 J</v>
      </c>
      <c r="B405" s="6">
        <f t="shared" si="5"/>
        <v>0.07</v>
      </c>
      <c r="C405" s="5" t="str">
        <f>IFERROR(__xludf.DUMMYFUNCTION("""COMPUTED_VALUE"""),"J")</f>
        <v>J</v>
      </c>
      <c r="D405" s="34" t="b">
        <f t="shared" si="6"/>
        <v>0</v>
      </c>
      <c r="E405" s="6">
        <f t="shared" si="7"/>
        <v>0.07</v>
      </c>
      <c r="F405" s="34" t="b">
        <f t="shared" si="8"/>
        <v>0</v>
      </c>
      <c r="G405" s="8">
        <f t="shared" si="9"/>
        <v>1.33E+26</v>
      </c>
      <c r="H405" s="8" t="str">
        <f t="shared" ref="H405:J405" si="828">if(D405,$G405,"")</f>
        <v/>
      </c>
      <c r="I405" s="8">
        <f t="shared" si="828"/>
        <v>1.33E+26</v>
      </c>
      <c r="J405" s="8" t="str">
        <f t="shared" si="828"/>
        <v/>
      </c>
      <c r="K405" s="5"/>
      <c r="L405" s="5"/>
      <c r="M405" s="5"/>
      <c r="N405" s="36">
        <f>Map!K1053</f>
        <v>-102</v>
      </c>
      <c r="O405" s="36">
        <f>Map!L1053</f>
        <v>-122</v>
      </c>
      <c r="P405" s="36">
        <f>Map!M1053</f>
        <v>-110</v>
      </c>
      <c r="Q405" s="5" t="str">
        <f>Join("-",Map!B1053,Map!C1053,Map!D1053,Map!E1053,Map!F1053)</f>
        <v>East Rim-4-3-2-c</v>
      </c>
      <c r="R405" s="6">
        <f t="shared" ref="R405:T405" si="829">IFERROR(VALUE(LEFT(N405,SEARCH(" ",N405,1)-1)),FALSE())</f>
        <v>-102</v>
      </c>
      <c r="S405" s="6">
        <f t="shared" si="829"/>
        <v>-122</v>
      </c>
      <c r="T405" s="6">
        <f t="shared" si="829"/>
        <v>-110</v>
      </c>
      <c r="U405" s="5"/>
      <c r="V405" s="5"/>
      <c r="W405" s="5"/>
      <c r="X405" s="37" t="str">
        <f>Map!G1053</f>
        <v>Gas Giant</v>
      </c>
      <c r="Y405" s="5"/>
      <c r="Z405" s="7" t="str">
        <f>Map!O1053</f>
        <v>15 H</v>
      </c>
      <c r="AA405" s="6">
        <f t="shared" si="12"/>
        <v>15</v>
      </c>
      <c r="AB405" s="5" t="str">
        <f>IFERROR(__xludf.DUMMYFUNCTION("""COMPUTED_VALUE"""),"H")</f>
        <v>H</v>
      </c>
      <c r="AC405" s="6">
        <f t="shared" si="13"/>
        <v>15</v>
      </c>
      <c r="AD405" s="5"/>
    </row>
    <row r="406">
      <c r="A406" s="5" t="str">
        <f>Map!I1054</f>
        <v>1.34 J</v>
      </c>
      <c r="B406" s="6">
        <f t="shared" si="5"/>
        <v>1.34</v>
      </c>
      <c r="C406" s="5" t="str">
        <f>IFERROR(__xludf.DUMMYFUNCTION("""COMPUTED_VALUE"""),"J")</f>
        <v>J</v>
      </c>
      <c r="D406" s="34" t="b">
        <f t="shared" si="6"/>
        <v>0</v>
      </c>
      <c r="E406" s="6">
        <f t="shared" si="7"/>
        <v>1.34</v>
      </c>
      <c r="F406" s="34" t="b">
        <f t="shared" si="8"/>
        <v>0</v>
      </c>
      <c r="G406" s="8">
        <f t="shared" si="9"/>
        <v>2.546E+27</v>
      </c>
      <c r="H406" s="8" t="str">
        <f t="shared" ref="H406:J406" si="830">if(D406,$G406,"")</f>
        <v/>
      </c>
      <c r="I406" s="8">
        <f t="shared" si="830"/>
        <v>2.546E+27</v>
      </c>
      <c r="J406" s="8" t="str">
        <f t="shared" si="830"/>
        <v/>
      </c>
      <c r="K406" s="5"/>
      <c r="L406" s="5"/>
      <c r="M406" s="5"/>
      <c r="N406" s="36">
        <f>Map!K1054</f>
        <v>-107</v>
      </c>
      <c r="O406" s="36">
        <f>Map!L1054</f>
        <v>-193</v>
      </c>
      <c r="P406" s="36">
        <f>Map!M1054</f>
        <v>-151</v>
      </c>
      <c r="Q406" s="5" t="str">
        <f>Join("-",Map!B1054,Map!C1054,Map!D1054,Map!E1054,Map!F1054)</f>
        <v>East Rim-4-3-2-d</v>
      </c>
      <c r="R406" s="6">
        <f t="shared" ref="R406:T406" si="831">IFERROR(VALUE(LEFT(N406,SEARCH(" ",N406,1)-1)),FALSE())</f>
        <v>-107</v>
      </c>
      <c r="S406" s="6">
        <f t="shared" si="831"/>
        <v>-193</v>
      </c>
      <c r="T406" s="6">
        <f t="shared" si="831"/>
        <v>-151</v>
      </c>
      <c r="U406" s="5"/>
      <c r="V406" s="5"/>
      <c r="W406" s="5"/>
      <c r="X406" s="37" t="str">
        <f>Map!G1054</f>
        <v>Gas Giant</v>
      </c>
      <c r="Y406" s="5"/>
      <c r="Z406" s="7" t="str">
        <f>Map!O1054</f>
        <v>18 H</v>
      </c>
      <c r="AA406" s="6">
        <f t="shared" si="12"/>
        <v>18</v>
      </c>
      <c r="AB406" s="5" t="str">
        <f>IFERROR(__xludf.DUMMYFUNCTION("""COMPUTED_VALUE"""),"H")</f>
        <v>H</v>
      </c>
      <c r="AC406" s="6">
        <f t="shared" si="13"/>
        <v>18</v>
      </c>
      <c r="AD406" s="5"/>
    </row>
    <row r="407">
      <c r="A407" s="5" t="str">
        <f>Map!I1055</f>
        <v>0.32 S</v>
      </c>
      <c r="B407" s="6">
        <f t="shared" si="5"/>
        <v>0.32</v>
      </c>
      <c r="C407" s="5" t="str">
        <f>IFERROR(__xludf.DUMMYFUNCTION("""COMPUTED_VALUE"""),"S")</f>
        <v>S</v>
      </c>
      <c r="D407" s="34">
        <f t="shared" si="6"/>
        <v>0.32</v>
      </c>
      <c r="E407" s="6" t="b">
        <f t="shared" si="7"/>
        <v>0</v>
      </c>
      <c r="F407" s="34" t="b">
        <f t="shared" si="8"/>
        <v>0</v>
      </c>
      <c r="G407" s="8">
        <f t="shared" si="9"/>
        <v>6.3648E+29</v>
      </c>
      <c r="H407" s="8">
        <f t="shared" ref="H407:J407" si="832">if(D407,$G407,"")</f>
        <v>6.3648E+29</v>
      </c>
      <c r="I407" s="8" t="str">
        <f t="shared" si="832"/>
        <v/>
      </c>
      <c r="J407" s="8" t="str">
        <f t="shared" si="832"/>
        <v/>
      </c>
      <c r="K407" s="5"/>
      <c r="L407" s="5"/>
      <c r="M407" s="5"/>
      <c r="N407" s="36" t="str">
        <f>Map!K1055</f>
        <v/>
      </c>
      <c r="O407" s="36" t="str">
        <f>Map!L1055</f>
        <v/>
      </c>
      <c r="P407" s="36" t="str">
        <f>Map!M1055</f>
        <v/>
      </c>
      <c r="Q407" s="5" t="str">
        <f>Join("-",Map!B1055,Map!C1055,Map!D1055,Map!E1055,Map!F1055)</f>
        <v>East Rim-4-3-2-S</v>
      </c>
      <c r="R407" s="6" t="b">
        <f t="shared" ref="R407:T407" si="833">IFERROR(VALUE(LEFT(N407,SEARCH(" ",N407,1)-1)),FALSE())</f>
        <v>0</v>
      </c>
      <c r="S407" s="6" t="b">
        <f t="shared" si="833"/>
        <v>0</v>
      </c>
      <c r="T407" s="6" t="b">
        <f t="shared" si="833"/>
        <v>0</v>
      </c>
      <c r="U407" s="5"/>
      <c r="V407" s="5"/>
      <c r="W407" s="5"/>
      <c r="X407" s="37" t="str">
        <f>Map!G1055</f>
        <v>Star</v>
      </c>
      <c r="Y407" s="5"/>
      <c r="Z407" s="7" t="str">
        <f>Map!O1055</f>
        <v/>
      </c>
      <c r="AA407" s="6" t="str">
        <f t="shared" si="12"/>
        <v/>
      </c>
      <c r="AB407" s="5"/>
      <c r="AC407" s="6" t="str">
        <f t="shared" si="13"/>
        <v/>
      </c>
      <c r="AD407" s="5"/>
    </row>
    <row r="408">
      <c r="A408" s="5" t="str">
        <f>Map!I1056</f>
        <v>1.3 E</v>
      </c>
      <c r="B408" s="6">
        <f t="shared" si="5"/>
        <v>1.3</v>
      </c>
      <c r="C408" s="5" t="str">
        <f>IFERROR(__xludf.DUMMYFUNCTION("""COMPUTED_VALUE"""),"E")</f>
        <v>E</v>
      </c>
      <c r="D408" s="34" t="b">
        <f t="shared" si="6"/>
        <v>0</v>
      </c>
      <c r="E408" s="6" t="b">
        <f t="shared" si="7"/>
        <v>0</v>
      </c>
      <c r="F408" s="34">
        <f t="shared" si="8"/>
        <v>1.3</v>
      </c>
      <c r="G408" s="8">
        <f t="shared" si="9"/>
        <v>7.7636E+24</v>
      </c>
      <c r="H408" s="8" t="str">
        <f t="shared" ref="H408:J408" si="834">if(D408,$G408,"")</f>
        <v/>
      </c>
      <c r="I408" s="8" t="str">
        <f t="shared" si="834"/>
        <v/>
      </c>
      <c r="J408" s="8">
        <f t="shared" si="834"/>
        <v>7.7636E+24</v>
      </c>
      <c r="K408" s="5"/>
      <c r="L408" s="5"/>
      <c r="M408" s="5"/>
      <c r="N408" s="36">
        <f>Map!K1056</f>
        <v>368</v>
      </c>
      <c r="O408" s="36">
        <f>Map!L1056</f>
        <v>360</v>
      </c>
      <c r="P408" s="36">
        <f>Map!M1056</f>
        <v>366</v>
      </c>
      <c r="Q408" s="5" t="str">
        <f>Join("-",Map!B1056,Map!C1056,Map!D1056,Map!E1056,Map!F1056)</f>
        <v>East Rim-4-3-3-a</v>
      </c>
      <c r="R408" s="6">
        <f t="shared" ref="R408:T408" si="835">IFERROR(VALUE(LEFT(N408,SEARCH(" ",N408,1)-1)),FALSE())</f>
        <v>368</v>
      </c>
      <c r="S408" s="6">
        <f t="shared" si="835"/>
        <v>360</v>
      </c>
      <c r="T408" s="6">
        <f t="shared" si="835"/>
        <v>366</v>
      </c>
      <c r="U408" s="5"/>
      <c r="V408" s="5"/>
      <c r="W408" s="5"/>
      <c r="X408" s="37" t="str">
        <f>Map!G1056</f>
        <v>Terrestrial</v>
      </c>
      <c r="Y408" s="5"/>
      <c r="Z408" s="7" t="str">
        <f>Map!O1056</f>
        <v>20 H</v>
      </c>
      <c r="AA408" s="6">
        <f t="shared" si="12"/>
        <v>20</v>
      </c>
      <c r="AB408" s="5" t="str">
        <f>IFERROR(__xludf.DUMMYFUNCTION("""COMPUTED_VALUE"""),"H")</f>
        <v>H</v>
      </c>
      <c r="AC408" s="6">
        <f t="shared" si="13"/>
        <v>20</v>
      </c>
      <c r="AD408" s="5"/>
    </row>
    <row r="409">
      <c r="A409" s="5" t="str">
        <f>Map!I1057</f>
        <v>0.31 E</v>
      </c>
      <c r="B409" s="6">
        <f t="shared" si="5"/>
        <v>0.31</v>
      </c>
      <c r="C409" s="5" t="str">
        <f>IFERROR(__xludf.DUMMYFUNCTION("""COMPUTED_VALUE"""),"E")</f>
        <v>E</v>
      </c>
      <c r="D409" s="34" t="b">
        <f t="shared" si="6"/>
        <v>0</v>
      </c>
      <c r="E409" s="6" t="b">
        <f t="shared" si="7"/>
        <v>0</v>
      </c>
      <c r="F409" s="34">
        <f t="shared" si="8"/>
        <v>0.31</v>
      </c>
      <c r="G409" s="8">
        <f t="shared" si="9"/>
        <v>1.85132E+24</v>
      </c>
      <c r="H409" s="8" t="str">
        <f t="shared" ref="H409:J409" si="836">if(D409,$G409,"")</f>
        <v/>
      </c>
      <c r="I409" s="8" t="str">
        <f t="shared" si="836"/>
        <v/>
      </c>
      <c r="J409" s="8">
        <f t="shared" si="836"/>
        <v>1.85132E+24</v>
      </c>
      <c r="K409" s="5"/>
      <c r="L409" s="5"/>
      <c r="M409" s="5"/>
      <c r="N409" s="36">
        <f>Map!K1057</f>
        <v>280</v>
      </c>
      <c r="O409" s="36">
        <f>Map!L1057</f>
        <v>193</v>
      </c>
      <c r="P409" s="36">
        <f>Map!M1057</f>
        <v>235</v>
      </c>
      <c r="Q409" s="5" t="str">
        <f>Join("-",Map!B1057,Map!C1057,Map!D1057,Map!E1057,Map!F1057)</f>
        <v>East Rim-4-3-3-b</v>
      </c>
      <c r="R409" s="6">
        <f t="shared" ref="R409:T409" si="837">IFERROR(VALUE(LEFT(N409,SEARCH(" ",N409,1)-1)),FALSE())</f>
        <v>280</v>
      </c>
      <c r="S409" s="6">
        <f t="shared" si="837"/>
        <v>193</v>
      </c>
      <c r="T409" s="6">
        <f t="shared" si="837"/>
        <v>235</v>
      </c>
      <c r="U409" s="5"/>
      <c r="V409" s="5"/>
      <c r="W409" s="5"/>
      <c r="X409" s="37" t="str">
        <f>Map!G1057</f>
        <v>Terrestrial</v>
      </c>
      <c r="Y409" s="5"/>
      <c r="Z409" s="7" t="str">
        <f>Map!O1057</f>
        <v>7 H</v>
      </c>
      <c r="AA409" s="6">
        <f t="shared" si="12"/>
        <v>7</v>
      </c>
      <c r="AB409" s="5" t="str">
        <f>IFERROR(__xludf.DUMMYFUNCTION("""COMPUTED_VALUE"""),"H")</f>
        <v>H</v>
      </c>
      <c r="AC409" s="6">
        <f t="shared" si="13"/>
        <v>7</v>
      </c>
      <c r="AD409" s="5"/>
    </row>
    <row r="410">
      <c r="A410" s="5" t="str">
        <f>Map!I1058</f>
        <v>2.85 E</v>
      </c>
      <c r="B410" s="6">
        <f t="shared" si="5"/>
        <v>2.85</v>
      </c>
      <c r="C410" s="5" t="str">
        <f>IFERROR(__xludf.DUMMYFUNCTION("""COMPUTED_VALUE"""),"E")</f>
        <v>E</v>
      </c>
      <c r="D410" s="34" t="b">
        <f t="shared" si="6"/>
        <v>0</v>
      </c>
      <c r="E410" s="6" t="b">
        <f t="shared" si="7"/>
        <v>0</v>
      </c>
      <c r="F410" s="34">
        <f t="shared" si="8"/>
        <v>2.85</v>
      </c>
      <c r="G410" s="8">
        <f t="shared" si="9"/>
        <v>1.70202E+25</v>
      </c>
      <c r="H410" s="8" t="str">
        <f t="shared" ref="H410:J410" si="838">if(D410,$G410,"")</f>
        <v/>
      </c>
      <c r="I410" s="8" t="str">
        <f t="shared" si="838"/>
        <v/>
      </c>
      <c r="J410" s="8">
        <f t="shared" si="838"/>
        <v>1.70202E+25</v>
      </c>
      <c r="K410" s="5"/>
      <c r="L410" s="5"/>
      <c r="M410" s="5"/>
      <c r="N410" s="36">
        <f>Map!K1058</f>
        <v>172</v>
      </c>
      <c r="O410" s="36">
        <f>Map!L1058</f>
        <v>153</v>
      </c>
      <c r="P410" s="36">
        <f>Map!M1058</f>
        <v>163</v>
      </c>
      <c r="Q410" s="5" t="str">
        <f>Join("-",Map!B1058,Map!C1058,Map!D1058,Map!E1058,Map!F1058)</f>
        <v>East Rim-4-3-3-c</v>
      </c>
      <c r="R410" s="6">
        <f t="shared" ref="R410:T410" si="839">IFERROR(VALUE(LEFT(N410,SEARCH(" ",N410,1)-1)),FALSE())</f>
        <v>172</v>
      </c>
      <c r="S410" s="6">
        <f t="shared" si="839"/>
        <v>153</v>
      </c>
      <c r="T410" s="6">
        <f t="shared" si="839"/>
        <v>163</v>
      </c>
      <c r="U410" s="5"/>
      <c r="V410" s="5"/>
      <c r="W410" s="5"/>
      <c r="X410" s="37" t="str">
        <f>Map!G1058</f>
        <v>Terrestrial</v>
      </c>
      <c r="Y410" s="5"/>
      <c r="Z410" s="7" t="str">
        <f>Map!O1058</f>
        <v>17 H</v>
      </c>
      <c r="AA410" s="6">
        <f t="shared" si="12"/>
        <v>17</v>
      </c>
      <c r="AB410" s="5" t="str">
        <f>IFERROR(__xludf.DUMMYFUNCTION("""COMPUTED_VALUE"""),"H")</f>
        <v>H</v>
      </c>
      <c r="AC410" s="6">
        <f t="shared" si="13"/>
        <v>17</v>
      </c>
      <c r="AD410" s="5"/>
    </row>
    <row r="411">
      <c r="A411" s="5" t="str">
        <f>Map!I1059</f>
        <v>0.39 J</v>
      </c>
      <c r="B411" s="6">
        <f t="shared" si="5"/>
        <v>0.39</v>
      </c>
      <c r="C411" s="5" t="str">
        <f>IFERROR(__xludf.DUMMYFUNCTION("""COMPUTED_VALUE"""),"J")</f>
        <v>J</v>
      </c>
      <c r="D411" s="34" t="b">
        <f t="shared" si="6"/>
        <v>0</v>
      </c>
      <c r="E411" s="6">
        <f t="shared" si="7"/>
        <v>0.39</v>
      </c>
      <c r="F411" s="34" t="b">
        <f t="shared" si="8"/>
        <v>0</v>
      </c>
      <c r="G411" s="8">
        <f t="shared" si="9"/>
        <v>7.41E+26</v>
      </c>
      <c r="H411" s="8" t="str">
        <f t="shared" ref="H411:J411" si="840">if(D411,$G411,"")</f>
        <v/>
      </c>
      <c r="I411" s="8">
        <f t="shared" si="840"/>
        <v>7.41E+26</v>
      </c>
      <c r="J411" s="8" t="str">
        <f t="shared" si="840"/>
        <v/>
      </c>
      <c r="K411" s="5"/>
      <c r="L411" s="5"/>
      <c r="M411" s="5"/>
      <c r="N411" s="36">
        <f>Map!K1059</f>
        <v>-79</v>
      </c>
      <c r="O411" s="36">
        <f>Map!L1059</f>
        <v>-125</v>
      </c>
      <c r="P411" s="36">
        <f>Map!M1059</f>
        <v>-103</v>
      </c>
      <c r="Q411" s="5" t="str">
        <f>Join("-",Map!B1059,Map!C1059,Map!D1059,Map!E1059,Map!F1059)</f>
        <v>East Rim-4-3-3-d</v>
      </c>
      <c r="R411" s="6">
        <f t="shared" ref="R411:T411" si="841">IFERROR(VALUE(LEFT(N411,SEARCH(" ",N411,1)-1)),FALSE())</f>
        <v>-79</v>
      </c>
      <c r="S411" s="6">
        <f t="shared" si="841"/>
        <v>-125</v>
      </c>
      <c r="T411" s="6">
        <f t="shared" si="841"/>
        <v>-103</v>
      </c>
      <c r="U411" s="5"/>
      <c r="V411" s="5"/>
      <c r="W411" s="5"/>
      <c r="X411" s="37" t="str">
        <f>Map!G1059</f>
        <v>Gas Giant</v>
      </c>
      <c r="Y411" s="5"/>
      <c r="Z411" s="7" t="str">
        <f>Map!O1059</f>
        <v>16 H</v>
      </c>
      <c r="AA411" s="6">
        <f t="shared" si="12"/>
        <v>16</v>
      </c>
      <c r="AB411" s="5" t="str">
        <f>IFERROR(__xludf.DUMMYFUNCTION("""COMPUTED_VALUE"""),"H")</f>
        <v>H</v>
      </c>
      <c r="AC411" s="6">
        <f t="shared" si="13"/>
        <v>16</v>
      </c>
      <c r="AD411" s="5"/>
    </row>
    <row r="412">
      <c r="A412" s="5" t="str">
        <f>Map!I1060</f>
        <v>0.37 J</v>
      </c>
      <c r="B412" s="6">
        <f t="shared" si="5"/>
        <v>0.37</v>
      </c>
      <c r="C412" s="5" t="str">
        <f>IFERROR(__xludf.DUMMYFUNCTION("""COMPUTED_VALUE"""),"J")</f>
        <v>J</v>
      </c>
      <c r="D412" s="34" t="b">
        <f t="shared" si="6"/>
        <v>0</v>
      </c>
      <c r="E412" s="6">
        <f t="shared" si="7"/>
        <v>0.37</v>
      </c>
      <c r="F412" s="34" t="b">
        <f t="shared" si="8"/>
        <v>0</v>
      </c>
      <c r="G412" s="8">
        <f t="shared" si="9"/>
        <v>7.03E+26</v>
      </c>
      <c r="H412" s="8" t="str">
        <f t="shared" ref="H412:J412" si="842">if(D412,$G412,"")</f>
        <v/>
      </c>
      <c r="I412" s="8">
        <f t="shared" si="842"/>
        <v>7.03E+26</v>
      </c>
      <c r="J412" s="8" t="str">
        <f t="shared" si="842"/>
        <v/>
      </c>
      <c r="K412" s="5"/>
      <c r="L412" s="5"/>
      <c r="M412" s="5"/>
      <c r="N412" s="36">
        <f>Map!K1060</f>
        <v>-224</v>
      </c>
      <c r="O412" s="36">
        <f>Map!L1060</f>
        <v>-257</v>
      </c>
      <c r="P412" s="36">
        <f>Map!M1060</f>
        <v>-242</v>
      </c>
      <c r="Q412" s="5" t="str">
        <f>Join("-",Map!B1060,Map!C1060,Map!D1060,Map!E1060,Map!F1060)</f>
        <v>East Rim-4-3-3-e</v>
      </c>
      <c r="R412" s="6">
        <f t="shared" ref="R412:T412" si="843">IFERROR(VALUE(LEFT(N412,SEARCH(" ",N412,1)-1)),FALSE())</f>
        <v>-224</v>
      </c>
      <c r="S412" s="6">
        <f t="shared" si="843"/>
        <v>-257</v>
      </c>
      <c r="T412" s="6">
        <f t="shared" si="843"/>
        <v>-242</v>
      </c>
      <c r="U412" s="5"/>
      <c r="V412" s="5"/>
      <c r="W412" s="5"/>
      <c r="X412" s="37" t="str">
        <f>Map!G1060</f>
        <v>Gas Giant</v>
      </c>
      <c r="Y412" s="5"/>
      <c r="Z412" s="7" t="str">
        <f>Map!O1060</f>
        <v>14 H</v>
      </c>
      <c r="AA412" s="6">
        <f t="shared" si="12"/>
        <v>14</v>
      </c>
      <c r="AB412" s="5" t="str">
        <f>IFERROR(__xludf.DUMMYFUNCTION("""COMPUTED_VALUE"""),"H")</f>
        <v>H</v>
      </c>
      <c r="AC412" s="6">
        <f t="shared" si="13"/>
        <v>14</v>
      </c>
      <c r="AD412" s="5"/>
    </row>
    <row r="413">
      <c r="A413" s="5" t="str">
        <f>Map!I1061</f>
        <v>0.32 S</v>
      </c>
      <c r="B413" s="6">
        <f t="shared" si="5"/>
        <v>0.32</v>
      </c>
      <c r="C413" s="5" t="str">
        <f>IFERROR(__xludf.DUMMYFUNCTION("""COMPUTED_VALUE"""),"S")</f>
        <v>S</v>
      </c>
      <c r="D413" s="34">
        <f t="shared" si="6"/>
        <v>0.32</v>
      </c>
      <c r="E413" s="6" t="b">
        <f t="shared" si="7"/>
        <v>0</v>
      </c>
      <c r="F413" s="34" t="b">
        <f t="shared" si="8"/>
        <v>0</v>
      </c>
      <c r="G413" s="8">
        <f t="shared" si="9"/>
        <v>6.3648E+29</v>
      </c>
      <c r="H413" s="8">
        <f t="shared" ref="H413:J413" si="844">if(D413,$G413,"")</f>
        <v>6.3648E+29</v>
      </c>
      <c r="I413" s="8" t="str">
        <f t="shared" si="844"/>
        <v/>
      </c>
      <c r="J413" s="8" t="str">
        <f t="shared" si="844"/>
        <v/>
      </c>
      <c r="K413" s="5"/>
      <c r="L413" s="5"/>
      <c r="M413" s="5"/>
      <c r="N413" s="36" t="str">
        <f>Map!K1061</f>
        <v/>
      </c>
      <c r="O413" s="36" t="str">
        <f>Map!L1061</f>
        <v/>
      </c>
      <c r="P413" s="36" t="str">
        <f>Map!M1061</f>
        <v/>
      </c>
      <c r="Q413" s="5" t="str">
        <f>Join("-",Map!B1061,Map!C1061,Map!D1061,Map!E1061,Map!F1061)</f>
        <v>East Rim-4-3-3-S</v>
      </c>
      <c r="R413" s="6" t="b">
        <f t="shared" ref="R413:T413" si="845">IFERROR(VALUE(LEFT(N413,SEARCH(" ",N413,1)-1)),FALSE())</f>
        <v>0</v>
      </c>
      <c r="S413" s="6" t="b">
        <f t="shared" si="845"/>
        <v>0</v>
      </c>
      <c r="T413" s="6" t="b">
        <f t="shared" si="845"/>
        <v>0</v>
      </c>
      <c r="U413" s="5"/>
      <c r="V413" s="5"/>
      <c r="W413" s="5"/>
      <c r="X413" s="37" t="str">
        <f>Map!G1061</f>
        <v>Star</v>
      </c>
      <c r="Y413" s="5"/>
      <c r="Z413" s="7" t="str">
        <f>Map!O1061</f>
        <v/>
      </c>
      <c r="AA413" s="6" t="str">
        <f t="shared" si="12"/>
        <v/>
      </c>
      <c r="AB413" s="5"/>
      <c r="AC413" s="6" t="str">
        <f t="shared" si="13"/>
        <v/>
      </c>
      <c r="AD413" s="5"/>
    </row>
    <row r="414">
      <c r="A414" s="5" t="str">
        <f>Map!I1062</f>
        <v>0.17 J</v>
      </c>
      <c r="B414" s="6">
        <f t="shared" si="5"/>
        <v>0.17</v>
      </c>
      <c r="C414" s="5" t="str">
        <f>IFERROR(__xludf.DUMMYFUNCTION("""COMPUTED_VALUE"""),"J")</f>
        <v>J</v>
      </c>
      <c r="D414" s="34" t="b">
        <f t="shared" si="6"/>
        <v>0</v>
      </c>
      <c r="E414" s="6">
        <f t="shared" si="7"/>
        <v>0.17</v>
      </c>
      <c r="F414" s="34" t="b">
        <f t="shared" si="8"/>
        <v>0</v>
      </c>
      <c r="G414" s="8">
        <f t="shared" si="9"/>
        <v>3.23E+26</v>
      </c>
      <c r="H414" s="8" t="str">
        <f t="shared" ref="H414:J414" si="846">if(D414,$G414,"")</f>
        <v/>
      </c>
      <c r="I414" s="8">
        <f t="shared" si="846"/>
        <v>3.23E+26</v>
      </c>
      <c r="J414" s="8" t="str">
        <f t="shared" si="846"/>
        <v/>
      </c>
      <c r="K414" s="5"/>
      <c r="L414" s="5"/>
      <c r="M414" s="5"/>
      <c r="N414" s="36">
        <f>Map!K1062</f>
        <v>-152</v>
      </c>
      <c r="O414" s="36">
        <f>Map!L1062</f>
        <v>-229</v>
      </c>
      <c r="P414" s="36">
        <f>Map!M1062</f>
        <v>-190</v>
      </c>
      <c r="Q414" s="5" t="str">
        <f>Join("-",Map!B1062,Map!C1062,Map!D1062,Map!E1062,Map!F1062)</f>
        <v>East Rim-4-3-4-a</v>
      </c>
      <c r="R414" s="6">
        <f t="shared" ref="R414:T414" si="847">IFERROR(VALUE(LEFT(N414,SEARCH(" ",N414,1)-1)),FALSE())</f>
        <v>-152</v>
      </c>
      <c r="S414" s="6">
        <f t="shared" si="847"/>
        <v>-229</v>
      </c>
      <c r="T414" s="6">
        <f t="shared" si="847"/>
        <v>-190</v>
      </c>
      <c r="U414" s="5"/>
      <c r="V414" s="5"/>
      <c r="W414" s="5"/>
      <c r="X414" s="37" t="str">
        <f>Map!G1062</f>
        <v>Gas Giant</v>
      </c>
      <c r="Y414" s="5"/>
      <c r="Z414" s="7" t="str">
        <f>Map!O1062</f>
        <v>19 H</v>
      </c>
      <c r="AA414" s="6">
        <f t="shared" si="12"/>
        <v>19</v>
      </c>
      <c r="AB414" s="5" t="str">
        <f>IFERROR(__xludf.DUMMYFUNCTION("""COMPUTED_VALUE"""),"H")</f>
        <v>H</v>
      </c>
      <c r="AC414" s="6">
        <f t="shared" si="13"/>
        <v>19</v>
      </c>
      <c r="AD414" s="5"/>
    </row>
    <row r="415">
      <c r="A415" s="5" t="str">
        <f>Map!I1063</f>
        <v>0.27 S</v>
      </c>
      <c r="B415" s="6">
        <f t="shared" si="5"/>
        <v>0.27</v>
      </c>
      <c r="C415" s="5" t="str">
        <f>IFERROR(__xludf.DUMMYFUNCTION("""COMPUTED_VALUE"""),"S")</f>
        <v>S</v>
      </c>
      <c r="D415" s="34">
        <f t="shared" si="6"/>
        <v>0.27</v>
      </c>
      <c r="E415" s="6" t="b">
        <f t="shared" si="7"/>
        <v>0</v>
      </c>
      <c r="F415" s="34" t="b">
        <f t="shared" si="8"/>
        <v>0</v>
      </c>
      <c r="G415" s="8">
        <f t="shared" si="9"/>
        <v>5.3703E+29</v>
      </c>
      <c r="H415" s="8">
        <f t="shared" ref="H415:J415" si="848">if(D415,$G415,"")</f>
        <v>5.3703E+29</v>
      </c>
      <c r="I415" s="8" t="str">
        <f t="shared" si="848"/>
        <v/>
      </c>
      <c r="J415" s="8" t="str">
        <f t="shared" si="848"/>
        <v/>
      </c>
      <c r="K415" s="5"/>
      <c r="L415" s="5"/>
      <c r="M415" s="5"/>
      <c r="N415" s="36" t="str">
        <f>Map!K1063</f>
        <v/>
      </c>
      <c r="O415" s="36" t="str">
        <f>Map!L1063</f>
        <v/>
      </c>
      <c r="P415" s="36" t="str">
        <f>Map!M1063</f>
        <v/>
      </c>
      <c r="Q415" s="5" t="str">
        <f>Join("-",Map!B1063,Map!C1063,Map!D1063,Map!E1063,Map!F1063)</f>
        <v>East Rim-4-3-4-S</v>
      </c>
      <c r="R415" s="6" t="b">
        <f t="shared" ref="R415:T415" si="849">IFERROR(VALUE(LEFT(N415,SEARCH(" ",N415,1)-1)),FALSE())</f>
        <v>0</v>
      </c>
      <c r="S415" s="6" t="b">
        <f t="shared" si="849"/>
        <v>0</v>
      </c>
      <c r="T415" s="6" t="b">
        <f t="shared" si="849"/>
        <v>0</v>
      </c>
      <c r="U415" s="5"/>
      <c r="V415" s="5"/>
      <c r="W415" s="5"/>
      <c r="X415" s="37" t="str">
        <f>Map!G1063</f>
        <v>Star</v>
      </c>
      <c r="Y415" s="5"/>
      <c r="Z415" s="7" t="str">
        <f>Map!O1063</f>
        <v/>
      </c>
      <c r="AA415" s="6" t="str">
        <f t="shared" si="12"/>
        <v/>
      </c>
      <c r="AB415" s="5"/>
      <c r="AC415" s="6" t="str">
        <f t="shared" si="13"/>
        <v/>
      </c>
      <c r="AD415" s="5"/>
    </row>
    <row r="416">
      <c r="A416" s="5" t="str">
        <f>Map!I1064</f>
        <v>0.34 E</v>
      </c>
      <c r="B416" s="6">
        <f t="shared" si="5"/>
        <v>0.34</v>
      </c>
      <c r="C416" s="5" t="str">
        <f>IFERROR(__xludf.DUMMYFUNCTION("""COMPUTED_VALUE"""),"E")</f>
        <v>E</v>
      </c>
      <c r="D416" s="34" t="b">
        <f t="shared" si="6"/>
        <v>0</v>
      </c>
      <c r="E416" s="6" t="b">
        <f t="shared" si="7"/>
        <v>0</v>
      </c>
      <c r="F416" s="34">
        <f t="shared" si="8"/>
        <v>0.34</v>
      </c>
      <c r="G416" s="8">
        <f t="shared" si="9"/>
        <v>2.03048E+24</v>
      </c>
      <c r="H416" s="8" t="str">
        <f t="shared" ref="H416:J416" si="850">if(D416,$G416,"")</f>
        <v/>
      </c>
      <c r="I416" s="8" t="str">
        <f t="shared" si="850"/>
        <v/>
      </c>
      <c r="J416" s="8">
        <f t="shared" si="850"/>
        <v>2.03048E+24</v>
      </c>
      <c r="K416" s="5"/>
      <c r="L416" s="5"/>
      <c r="M416" s="5"/>
      <c r="N416" s="36">
        <f>Map!K1064</f>
        <v>92</v>
      </c>
      <c r="O416" s="36">
        <f>Map!L1064</f>
        <v>36</v>
      </c>
      <c r="P416" s="36">
        <f>Map!M1064</f>
        <v>62</v>
      </c>
      <c r="Q416" s="5" t="str">
        <f>Join("-",Map!B1064,Map!C1064,Map!D1064,Map!E1064,Map!F1064)</f>
        <v>East Rim-4-4-0-a</v>
      </c>
      <c r="R416" s="6">
        <f t="shared" ref="R416:T416" si="851">IFERROR(VALUE(LEFT(N416,SEARCH(" ",N416,1)-1)),FALSE())</f>
        <v>92</v>
      </c>
      <c r="S416" s="6">
        <f t="shared" si="851"/>
        <v>36</v>
      </c>
      <c r="T416" s="6">
        <f t="shared" si="851"/>
        <v>62</v>
      </c>
      <c r="U416" s="5"/>
      <c r="V416" s="5"/>
      <c r="W416" s="5"/>
      <c r="X416" s="37" t="str">
        <f>Map!G1064</f>
        <v>Terrestrial</v>
      </c>
      <c r="Y416" s="5"/>
      <c r="Z416" s="7" t="str">
        <f>Map!O1064</f>
        <v>11 H</v>
      </c>
      <c r="AA416" s="6">
        <f t="shared" si="12"/>
        <v>11</v>
      </c>
      <c r="AB416" s="5" t="str">
        <f>IFERROR(__xludf.DUMMYFUNCTION("""COMPUTED_VALUE"""),"H")</f>
        <v>H</v>
      </c>
      <c r="AC416" s="6">
        <f t="shared" si="13"/>
        <v>11</v>
      </c>
      <c r="AD416" s="5"/>
    </row>
    <row r="417">
      <c r="A417" s="5" t="str">
        <f>Map!I1065</f>
        <v>1.08 E</v>
      </c>
      <c r="B417" s="6">
        <f t="shared" si="5"/>
        <v>1.08</v>
      </c>
      <c r="C417" s="5" t="str">
        <f>IFERROR(__xludf.DUMMYFUNCTION("""COMPUTED_VALUE"""),"E")</f>
        <v>E</v>
      </c>
      <c r="D417" s="34" t="b">
        <f t="shared" si="6"/>
        <v>0</v>
      </c>
      <c r="E417" s="6" t="b">
        <f t="shared" si="7"/>
        <v>0</v>
      </c>
      <c r="F417" s="34">
        <f t="shared" si="8"/>
        <v>1.08</v>
      </c>
      <c r="G417" s="8">
        <f t="shared" si="9"/>
        <v>6.44976E+24</v>
      </c>
      <c r="H417" s="8" t="str">
        <f t="shared" ref="H417:J417" si="852">if(D417,$G417,"")</f>
        <v/>
      </c>
      <c r="I417" s="8" t="str">
        <f t="shared" si="852"/>
        <v/>
      </c>
      <c r="J417" s="8">
        <f t="shared" si="852"/>
        <v>6.44976E+24</v>
      </c>
      <c r="K417" s="5"/>
      <c r="L417" s="5"/>
      <c r="M417" s="5"/>
      <c r="N417" s="36">
        <f>Map!K1065</f>
        <v>10</v>
      </c>
      <c r="O417" s="36">
        <f>Map!L1065</f>
        <v>-24</v>
      </c>
      <c r="P417" s="36">
        <f>Map!M1065</f>
        <v>-9</v>
      </c>
      <c r="Q417" s="5" t="str">
        <f>Join("-",Map!B1065,Map!C1065,Map!D1065,Map!E1065,Map!F1065)</f>
        <v>East Rim-4-4-0-b</v>
      </c>
      <c r="R417" s="6">
        <f t="shared" ref="R417:T417" si="853">IFERROR(VALUE(LEFT(N417,SEARCH(" ",N417,1)-1)),FALSE())</f>
        <v>10</v>
      </c>
      <c r="S417" s="6">
        <f t="shared" si="853"/>
        <v>-24</v>
      </c>
      <c r="T417" s="6">
        <f t="shared" si="853"/>
        <v>-9</v>
      </c>
      <c r="U417" s="5"/>
      <c r="V417" s="5"/>
      <c r="W417" s="5"/>
      <c r="X417" s="37" t="str">
        <f>Map!G1065</f>
        <v>Habitable</v>
      </c>
      <c r="Y417" s="5"/>
      <c r="Z417" s="7" t="str">
        <f>Map!O1065</f>
        <v>54 H</v>
      </c>
      <c r="AA417" s="6">
        <f t="shared" si="12"/>
        <v>54</v>
      </c>
      <c r="AB417" s="5" t="str">
        <f>IFERROR(__xludf.DUMMYFUNCTION("""COMPUTED_VALUE"""),"H")</f>
        <v>H</v>
      </c>
      <c r="AC417" s="6">
        <f t="shared" si="13"/>
        <v>54</v>
      </c>
      <c r="AD417" s="5"/>
    </row>
    <row r="418">
      <c r="A418" s="5" t="str">
        <f>Map!I1066</f>
        <v>0.48 E</v>
      </c>
      <c r="B418" s="6">
        <f t="shared" si="5"/>
        <v>0.48</v>
      </c>
      <c r="C418" s="5" t="str">
        <f>IFERROR(__xludf.DUMMYFUNCTION("""COMPUTED_VALUE"""),"E")</f>
        <v>E</v>
      </c>
      <c r="D418" s="34" t="b">
        <f t="shared" si="6"/>
        <v>0</v>
      </c>
      <c r="E418" s="6" t="b">
        <f t="shared" si="7"/>
        <v>0</v>
      </c>
      <c r="F418" s="34">
        <f t="shared" si="8"/>
        <v>0.48</v>
      </c>
      <c r="G418" s="8">
        <f t="shared" si="9"/>
        <v>2.86656E+24</v>
      </c>
      <c r="H418" s="8" t="str">
        <f t="shared" ref="H418:J418" si="854">if(D418,$G418,"")</f>
        <v/>
      </c>
      <c r="I418" s="8" t="str">
        <f t="shared" si="854"/>
        <v/>
      </c>
      <c r="J418" s="8">
        <f t="shared" si="854"/>
        <v>2.86656E+24</v>
      </c>
      <c r="K418" s="5"/>
      <c r="L418" s="5"/>
      <c r="M418" s="5"/>
      <c r="N418" s="36">
        <f>Map!K1066</f>
        <v>-29</v>
      </c>
      <c r="O418" s="36">
        <f>Map!L1066</f>
        <v>-63</v>
      </c>
      <c r="P418" s="36">
        <f>Map!M1066</f>
        <v>-48</v>
      </c>
      <c r="Q418" s="5" t="str">
        <f>Join("-",Map!B1066,Map!C1066,Map!D1066,Map!E1066,Map!F1066)</f>
        <v>East Rim-4-4-0-c</v>
      </c>
      <c r="R418" s="6">
        <f t="shared" ref="R418:T418" si="855">IFERROR(VALUE(LEFT(N418,SEARCH(" ",N418,1)-1)),FALSE())</f>
        <v>-29</v>
      </c>
      <c r="S418" s="6">
        <f t="shared" si="855"/>
        <v>-63</v>
      </c>
      <c r="T418" s="6">
        <f t="shared" si="855"/>
        <v>-48</v>
      </c>
      <c r="U418" s="5"/>
      <c r="V418" s="5"/>
      <c r="W418" s="5"/>
      <c r="X418" s="37" t="str">
        <f>Map!G1066</f>
        <v>Terrestrial</v>
      </c>
      <c r="Y418" s="5"/>
      <c r="Z418" s="7" t="str">
        <f>Map!O1066</f>
        <v>54 H</v>
      </c>
      <c r="AA418" s="6">
        <f t="shared" si="12"/>
        <v>54</v>
      </c>
      <c r="AB418" s="5" t="str">
        <f>IFERROR(__xludf.DUMMYFUNCTION("""COMPUTED_VALUE"""),"H")</f>
        <v>H</v>
      </c>
      <c r="AC418" s="6">
        <f t="shared" si="13"/>
        <v>54</v>
      </c>
      <c r="AD418" s="5"/>
    </row>
    <row r="419">
      <c r="A419" s="5" t="str">
        <f>Map!I1067</f>
        <v/>
      </c>
      <c r="B419" s="6" t="str">
        <f t="shared" si="5"/>
        <v/>
      </c>
      <c r="C419" s="5"/>
      <c r="D419" s="34" t="b">
        <f t="shared" si="6"/>
        <v>0</v>
      </c>
      <c r="E419" s="6" t="b">
        <f t="shared" si="7"/>
        <v>0</v>
      </c>
      <c r="F419" s="34" t="b">
        <f t="shared" si="8"/>
        <v>0</v>
      </c>
      <c r="G419" s="8" t="str">
        <f t="shared" si="9"/>
        <v/>
      </c>
      <c r="H419" s="8" t="str">
        <f t="shared" ref="H419:J419" si="856">if(D419,$G419,"")</f>
        <v/>
      </c>
      <c r="I419" s="8" t="str">
        <f t="shared" si="856"/>
        <v/>
      </c>
      <c r="J419" s="8" t="str">
        <f t="shared" si="856"/>
        <v/>
      </c>
      <c r="K419" s="5"/>
      <c r="L419" s="5"/>
      <c r="M419" s="5"/>
      <c r="N419" s="36" t="str">
        <f>Map!K1067</f>
        <v/>
      </c>
      <c r="O419" s="36" t="str">
        <f>Map!L1067</f>
        <v/>
      </c>
      <c r="P419" s="36" t="str">
        <f>Map!M1067</f>
        <v/>
      </c>
      <c r="Q419" s="5" t="str">
        <f>Join("-",Map!B1067,Map!C1067,Map!D1067,Map!E1067,Map!F1067)</f>
        <v>East Rim-4-4-0-E44 Secondary Relay</v>
      </c>
      <c r="R419" s="6" t="b">
        <f t="shared" ref="R419:T419" si="857">IFERROR(VALUE(LEFT(N419,SEARCH(" ",N419,1)-1)),FALSE())</f>
        <v>0</v>
      </c>
      <c r="S419" s="6" t="b">
        <f t="shared" si="857"/>
        <v>0</v>
      </c>
      <c r="T419" s="6" t="b">
        <f t="shared" si="857"/>
        <v>0</v>
      </c>
      <c r="U419" s="5"/>
      <c r="V419" s="5"/>
      <c r="W419" s="5"/>
      <c r="X419" s="37" t="str">
        <f>Map!G1067</f>
        <v>Secondary Relay</v>
      </c>
      <c r="Y419" s="5"/>
      <c r="Z419" s="7" t="str">
        <f>Map!O1067</f>
        <v/>
      </c>
      <c r="AA419" s="6" t="str">
        <f t="shared" si="12"/>
        <v/>
      </c>
      <c r="AB419" s="5"/>
      <c r="AC419" s="6" t="str">
        <f t="shared" si="13"/>
        <v/>
      </c>
      <c r="AD419" s="5"/>
    </row>
    <row r="420">
      <c r="A420" s="5" t="str">
        <f>Map!I1068</f>
        <v>1.31 S</v>
      </c>
      <c r="B420" s="6">
        <f t="shared" si="5"/>
        <v>1.31</v>
      </c>
      <c r="C420" s="5" t="str">
        <f>IFERROR(__xludf.DUMMYFUNCTION("""COMPUTED_VALUE"""),"S")</f>
        <v>S</v>
      </c>
      <c r="D420" s="34">
        <f t="shared" si="6"/>
        <v>1.31</v>
      </c>
      <c r="E420" s="6" t="b">
        <f t="shared" si="7"/>
        <v>0</v>
      </c>
      <c r="F420" s="34" t="b">
        <f t="shared" si="8"/>
        <v>0</v>
      </c>
      <c r="G420" s="8">
        <f t="shared" si="9"/>
        <v>2.60559E+30</v>
      </c>
      <c r="H420" s="8">
        <f t="shared" ref="H420:J420" si="858">if(D420,$G420,"")</f>
        <v>2.60559E+30</v>
      </c>
      <c r="I420" s="8" t="str">
        <f t="shared" si="858"/>
        <v/>
      </c>
      <c r="J420" s="8" t="str">
        <f t="shared" si="858"/>
        <v/>
      </c>
      <c r="K420" s="5"/>
      <c r="L420" s="5"/>
      <c r="M420" s="5"/>
      <c r="N420" s="36" t="str">
        <f>Map!K1068</f>
        <v/>
      </c>
      <c r="O420" s="36" t="str">
        <f>Map!L1068</f>
        <v/>
      </c>
      <c r="P420" s="36" t="str">
        <f>Map!M1068</f>
        <v/>
      </c>
      <c r="Q420" s="5" t="str">
        <f>Join("-",Map!B1068,Map!C1068,Map!D1068,Map!E1068,Map!F1068)</f>
        <v>East Rim-4-4-0-S</v>
      </c>
      <c r="R420" s="6" t="b">
        <f t="shared" ref="R420:T420" si="859">IFERROR(VALUE(LEFT(N420,SEARCH(" ",N420,1)-1)),FALSE())</f>
        <v>0</v>
      </c>
      <c r="S420" s="6" t="b">
        <f t="shared" si="859"/>
        <v>0</v>
      </c>
      <c r="T420" s="6" t="b">
        <f t="shared" si="859"/>
        <v>0</v>
      </c>
      <c r="U420" s="5"/>
      <c r="V420" s="5"/>
      <c r="W420" s="5"/>
      <c r="X420" s="37" t="str">
        <f>Map!G1068</f>
        <v>Star</v>
      </c>
      <c r="Y420" s="5"/>
      <c r="Z420" s="7" t="str">
        <f>Map!O1068</f>
        <v/>
      </c>
      <c r="AA420" s="6" t="str">
        <f t="shared" si="12"/>
        <v/>
      </c>
      <c r="AB420" s="5"/>
      <c r="AC420" s="6" t="str">
        <f t="shared" si="13"/>
        <v/>
      </c>
      <c r="AD420" s="5"/>
    </row>
    <row r="421">
      <c r="A421" s="5" t="str">
        <f>Map!I1069</f>
        <v>0.31 E</v>
      </c>
      <c r="B421" s="6">
        <f t="shared" si="5"/>
        <v>0.31</v>
      </c>
      <c r="C421" s="5" t="str">
        <f>IFERROR(__xludf.DUMMYFUNCTION("""COMPUTED_VALUE"""),"E")</f>
        <v>E</v>
      </c>
      <c r="D421" s="34" t="b">
        <f t="shared" si="6"/>
        <v>0</v>
      </c>
      <c r="E421" s="6" t="b">
        <f t="shared" si="7"/>
        <v>0</v>
      </c>
      <c r="F421" s="34">
        <f t="shared" si="8"/>
        <v>0.31</v>
      </c>
      <c r="G421" s="8">
        <f t="shared" si="9"/>
        <v>1.85132E+24</v>
      </c>
      <c r="H421" s="8" t="str">
        <f t="shared" ref="H421:J421" si="860">if(D421,$G421,"")</f>
        <v/>
      </c>
      <c r="I421" s="8" t="str">
        <f t="shared" si="860"/>
        <v/>
      </c>
      <c r="J421" s="8">
        <f t="shared" si="860"/>
        <v>1.85132E+24</v>
      </c>
      <c r="K421" s="5"/>
      <c r="L421" s="5"/>
      <c r="M421" s="5"/>
      <c r="N421" s="36">
        <f>Map!K1069</f>
        <v>253</v>
      </c>
      <c r="O421" s="36">
        <f>Map!L1069</f>
        <v>206</v>
      </c>
      <c r="P421" s="36">
        <f>Map!M1069</f>
        <v>228</v>
      </c>
      <c r="Q421" s="5" t="str">
        <f>Join("-",Map!B1069,Map!C1069,Map!D1069,Map!E1069,Map!F1069)</f>
        <v>East Rim-4-4-1-a</v>
      </c>
      <c r="R421" s="6">
        <f t="shared" ref="R421:T421" si="861">IFERROR(VALUE(LEFT(N421,SEARCH(" ",N421,1)-1)),FALSE())</f>
        <v>253</v>
      </c>
      <c r="S421" s="6">
        <f t="shared" si="861"/>
        <v>206</v>
      </c>
      <c r="T421" s="6">
        <f t="shared" si="861"/>
        <v>228</v>
      </c>
      <c r="U421" s="5"/>
      <c r="V421" s="5"/>
      <c r="W421" s="5"/>
      <c r="X421" s="37" t="str">
        <f>Map!G1069</f>
        <v>Terrestrial</v>
      </c>
      <c r="Y421" s="5"/>
      <c r="Z421" s="7" t="str">
        <f>Map!O1069</f>
        <v>24 H</v>
      </c>
      <c r="AA421" s="6">
        <f t="shared" si="12"/>
        <v>24</v>
      </c>
      <c r="AB421" s="5" t="str">
        <f>IFERROR(__xludf.DUMMYFUNCTION("""COMPUTED_VALUE"""),"H")</f>
        <v>H</v>
      </c>
      <c r="AC421" s="6">
        <f t="shared" si="13"/>
        <v>24</v>
      </c>
      <c r="AD421" s="5"/>
    </row>
    <row r="422">
      <c r="A422" s="5" t="str">
        <f>Map!I1070</f>
        <v>0.24 E</v>
      </c>
      <c r="B422" s="6">
        <f t="shared" si="5"/>
        <v>0.24</v>
      </c>
      <c r="C422" s="5" t="str">
        <f>IFERROR(__xludf.DUMMYFUNCTION("""COMPUTED_VALUE"""),"E")</f>
        <v>E</v>
      </c>
      <c r="D422" s="34" t="b">
        <f t="shared" si="6"/>
        <v>0</v>
      </c>
      <c r="E422" s="6" t="b">
        <f t="shared" si="7"/>
        <v>0</v>
      </c>
      <c r="F422" s="34">
        <f t="shared" si="8"/>
        <v>0.24</v>
      </c>
      <c r="G422" s="8">
        <f t="shared" si="9"/>
        <v>1.43328E+24</v>
      </c>
      <c r="H422" s="8" t="str">
        <f t="shared" ref="H422:J422" si="862">if(D422,$G422,"")</f>
        <v/>
      </c>
      <c r="I422" s="8" t="str">
        <f t="shared" si="862"/>
        <v/>
      </c>
      <c r="J422" s="8">
        <f t="shared" si="862"/>
        <v>1.43328E+24</v>
      </c>
      <c r="K422" s="5"/>
      <c r="L422" s="5"/>
      <c r="M422" s="5"/>
      <c r="N422" s="36">
        <f>Map!K1070</f>
        <v>68</v>
      </c>
      <c r="O422" s="36">
        <f>Map!L1070</f>
        <v>-104</v>
      </c>
      <c r="P422" s="36">
        <f>Map!M1070</f>
        <v>-16</v>
      </c>
      <c r="Q422" s="5" t="str">
        <f>Join("-",Map!B1070,Map!C1070,Map!D1070,Map!E1070,Map!F1070)</f>
        <v>East Rim-4-4-1-b</v>
      </c>
      <c r="R422" s="6">
        <f t="shared" ref="R422:T422" si="863">IFERROR(VALUE(LEFT(N422,SEARCH(" ",N422,1)-1)),FALSE())</f>
        <v>68</v>
      </c>
      <c r="S422" s="6">
        <f t="shared" si="863"/>
        <v>-104</v>
      </c>
      <c r="T422" s="6">
        <f t="shared" si="863"/>
        <v>-16</v>
      </c>
      <c r="U422" s="5"/>
      <c r="V422" s="5"/>
      <c r="W422" s="5"/>
      <c r="X422" s="37" t="str">
        <f>Map!G1070</f>
        <v>Terrestrial</v>
      </c>
      <c r="Y422" s="5"/>
      <c r="Z422" s="7" t="str">
        <f>Map!O1070</f>
        <v>12 H</v>
      </c>
      <c r="AA422" s="6">
        <f t="shared" si="12"/>
        <v>12</v>
      </c>
      <c r="AB422" s="5" t="str">
        <f>IFERROR(__xludf.DUMMYFUNCTION("""COMPUTED_VALUE"""),"H")</f>
        <v>H</v>
      </c>
      <c r="AC422" s="6">
        <f t="shared" si="13"/>
        <v>12</v>
      </c>
      <c r="AD422" s="5"/>
    </row>
    <row r="423">
      <c r="A423" s="5" t="str">
        <f>Map!I1071</f>
        <v>0.06 J</v>
      </c>
      <c r="B423" s="6">
        <f t="shared" si="5"/>
        <v>0.06</v>
      </c>
      <c r="C423" s="5" t="str">
        <f>IFERROR(__xludf.DUMMYFUNCTION("""COMPUTED_VALUE"""),"J")</f>
        <v>J</v>
      </c>
      <c r="D423" s="34" t="b">
        <f t="shared" si="6"/>
        <v>0</v>
      </c>
      <c r="E423" s="6">
        <f t="shared" si="7"/>
        <v>0.06</v>
      </c>
      <c r="F423" s="34" t="b">
        <f t="shared" si="8"/>
        <v>0</v>
      </c>
      <c r="G423" s="8">
        <f t="shared" si="9"/>
        <v>1.14E+26</v>
      </c>
      <c r="H423" s="8" t="str">
        <f t="shared" ref="H423:J423" si="864">if(D423,$G423,"")</f>
        <v/>
      </c>
      <c r="I423" s="8">
        <f t="shared" si="864"/>
        <v>1.14E+26</v>
      </c>
      <c r="J423" s="8" t="str">
        <f t="shared" si="864"/>
        <v/>
      </c>
      <c r="K423" s="5"/>
      <c r="L423" s="5"/>
      <c r="M423" s="5"/>
      <c r="N423" s="36">
        <f>Map!K1071</f>
        <v>-19</v>
      </c>
      <c r="O423" s="36">
        <f>Map!L1071</f>
        <v>-22</v>
      </c>
      <c r="P423" s="36">
        <f>Map!M1071</f>
        <v>-21</v>
      </c>
      <c r="Q423" s="5" t="str">
        <f>Join("-",Map!B1071,Map!C1071,Map!D1071,Map!E1071,Map!F1071)</f>
        <v>East Rim-4-4-1-c</v>
      </c>
      <c r="R423" s="6">
        <f t="shared" ref="R423:T423" si="865">IFERROR(VALUE(LEFT(N423,SEARCH(" ",N423,1)-1)),FALSE())</f>
        <v>-19</v>
      </c>
      <c r="S423" s="6">
        <f t="shared" si="865"/>
        <v>-22</v>
      </c>
      <c r="T423" s="6">
        <f t="shared" si="865"/>
        <v>-21</v>
      </c>
      <c r="U423" s="5"/>
      <c r="V423" s="5"/>
      <c r="W423" s="5"/>
      <c r="X423" s="37" t="str">
        <f>Map!G1071</f>
        <v>Gas Giant</v>
      </c>
      <c r="Y423" s="5"/>
      <c r="Z423" s="7" t="str">
        <f>Map!O1071</f>
        <v>22 H</v>
      </c>
      <c r="AA423" s="6">
        <f t="shared" si="12"/>
        <v>22</v>
      </c>
      <c r="AB423" s="5" t="str">
        <f>IFERROR(__xludf.DUMMYFUNCTION("""COMPUTED_VALUE"""),"H")</f>
        <v>H</v>
      </c>
      <c r="AC423" s="6">
        <f t="shared" si="13"/>
        <v>22</v>
      </c>
      <c r="AD423" s="5"/>
    </row>
    <row r="424">
      <c r="A424" s="5" t="str">
        <f>Map!I1072</f>
        <v>0.05 J</v>
      </c>
      <c r="B424" s="6">
        <f t="shared" si="5"/>
        <v>0.05</v>
      </c>
      <c r="C424" s="5" t="str">
        <f>IFERROR(__xludf.DUMMYFUNCTION("""COMPUTED_VALUE"""),"J")</f>
        <v>J</v>
      </c>
      <c r="D424" s="34" t="b">
        <f t="shared" si="6"/>
        <v>0</v>
      </c>
      <c r="E424" s="6">
        <f t="shared" si="7"/>
        <v>0.05</v>
      </c>
      <c r="F424" s="34" t="b">
        <f t="shared" si="8"/>
        <v>0</v>
      </c>
      <c r="G424" s="8">
        <f t="shared" si="9"/>
        <v>9.5E+25</v>
      </c>
      <c r="H424" s="8" t="str">
        <f t="shared" ref="H424:J424" si="866">if(D424,$G424,"")</f>
        <v/>
      </c>
      <c r="I424" s="8">
        <f t="shared" si="866"/>
        <v>9.5E+25</v>
      </c>
      <c r="J424" s="8" t="str">
        <f t="shared" si="866"/>
        <v/>
      </c>
      <c r="K424" s="5"/>
      <c r="L424" s="5"/>
      <c r="M424" s="5"/>
      <c r="N424" s="36">
        <f>Map!K1072</f>
        <v>-184</v>
      </c>
      <c r="O424" s="36">
        <f>Map!L1072</f>
        <v>-250</v>
      </c>
      <c r="P424" s="36">
        <f>Map!M1072</f>
        <v>-215</v>
      </c>
      <c r="Q424" s="5" t="str">
        <f>Join("-",Map!B1072,Map!C1072,Map!D1072,Map!E1072,Map!F1072)</f>
        <v>East Rim-4-4-1-d</v>
      </c>
      <c r="R424" s="6">
        <f t="shared" ref="R424:T424" si="867">IFERROR(VALUE(LEFT(N424,SEARCH(" ",N424,1)-1)),FALSE())</f>
        <v>-184</v>
      </c>
      <c r="S424" s="6">
        <f t="shared" si="867"/>
        <v>-250</v>
      </c>
      <c r="T424" s="6">
        <f t="shared" si="867"/>
        <v>-215</v>
      </c>
      <c r="U424" s="5"/>
      <c r="V424" s="5"/>
      <c r="W424" s="5"/>
      <c r="X424" s="37" t="str">
        <f>Map!G1072</f>
        <v>Gas Giant</v>
      </c>
      <c r="Y424" s="5"/>
      <c r="Z424" s="7" t="str">
        <f>Map!O1072</f>
        <v>19 H</v>
      </c>
      <c r="AA424" s="6">
        <f t="shared" si="12"/>
        <v>19</v>
      </c>
      <c r="AB424" s="5" t="str">
        <f>IFERROR(__xludf.DUMMYFUNCTION("""COMPUTED_VALUE"""),"H")</f>
        <v>H</v>
      </c>
      <c r="AC424" s="6">
        <f t="shared" si="13"/>
        <v>19</v>
      </c>
      <c r="AD424" s="5"/>
    </row>
    <row r="425">
      <c r="A425" s="5" t="str">
        <f>Map!I1073</f>
        <v>0.06 J</v>
      </c>
      <c r="B425" s="6">
        <f t="shared" si="5"/>
        <v>0.06</v>
      </c>
      <c r="C425" s="5" t="str">
        <f>IFERROR(__xludf.DUMMYFUNCTION("""COMPUTED_VALUE"""),"J")</f>
        <v>J</v>
      </c>
      <c r="D425" s="34" t="b">
        <f t="shared" si="6"/>
        <v>0</v>
      </c>
      <c r="E425" s="6">
        <f t="shared" si="7"/>
        <v>0.06</v>
      </c>
      <c r="F425" s="34" t="b">
        <f t="shared" si="8"/>
        <v>0</v>
      </c>
      <c r="G425" s="8">
        <f t="shared" si="9"/>
        <v>1.14E+26</v>
      </c>
      <c r="H425" s="8" t="str">
        <f t="shared" ref="H425:J425" si="868">if(D425,$G425,"")</f>
        <v/>
      </c>
      <c r="I425" s="8">
        <f t="shared" si="868"/>
        <v>1.14E+26</v>
      </c>
      <c r="J425" s="8" t="str">
        <f t="shared" si="868"/>
        <v/>
      </c>
      <c r="K425" s="5"/>
      <c r="L425" s="5"/>
      <c r="M425" s="5"/>
      <c r="N425" s="36">
        <f>Map!K1073</f>
        <v>-191</v>
      </c>
      <c r="O425" s="36">
        <f>Map!L1073</f>
        <v>-228</v>
      </c>
      <c r="P425" s="36">
        <f>Map!M1073</f>
        <v>-208</v>
      </c>
      <c r="Q425" s="5" t="str">
        <f>Join("-",Map!B1073,Map!C1073,Map!D1073,Map!E1073,Map!F1073)</f>
        <v>East Rim-4-4-1-e</v>
      </c>
      <c r="R425" s="6">
        <f t="shared" ref="R425:T425" si="869">IFERROR(VALUE(LEFT(N425,SEARCH(" ",N425,1)-1)),FALSE())</f>
        <v>-191</v>
      </c>
      <c r="S425" s="6">
        <f t="shared" si="869"/>
        <v>-228</v>
      </c>
      <c r="T425" s="6">
        <f t="shared" si="869"/>
        <v>-208</v>
      </c>
      <c r="U425" s="5"/>
      <c r="V425" s="5"/>
      <c r="W425" s="5"/>
      <c r="X425" s="37" t="str">
        <f>Map!G1073</f>
        <v>Gas Giant</v>
      </c>
      <c r="Y425" s="5"/>
      <c r="Z425" s="7" t="str">
        <f>Map!O1073</f>
        <v>14 H</v>
      </c>
      <c r="AA425" s="6">
        <f t="shared" si="12"/>
        <v>14</v>
      </c>
      <c r="AB425" s="5" t="str">
        <f>IFERROR(__xludf.DUMMYFUNCTION("""COMPUTED_VALUE"""),"H")</f>
        <v>H</v>
      </c>
      <c r="AC425" s="6">
        <f t="shared" si="13"/>
        <v>14</v>
      </c>
      <c r="AD425" s="5"/>
    </row>
    <row r="426">
      <c r="A426" s="5" t="str">
        <f>Map!I1074</f>
        <v>1.71 J</v>
      </c>
      <c r="B426" s="6">
        <f t="shared" si="5"/>
        <v>1.71</v>
      </c>
      <c r="C426" s="5" t="str">
        <f>IFERROR(__xludf.DUMMYFUNCTION("""COMPUTED_VALUE"""),"J")</f>
        <v>J</v>
      </c>
      <c r="D426" s="34" t="b">
        <f t="shared" si="6"/>
        <v>0</v>
      </c>
      <c r="E426" s="6">
        <f t="shared" si="7"/>
        <v>1.71</v>
      </c>
      <c r="F426" s="34" t="b">
        <f t="shared" si="8"/>
        <v>0</v>
      </c>
      <c r="G426" s="8">
        <f t="shared" si="9"/>
        <v>3.249E+27</v>
      </c>
      <c r="H426" s="8" t="str">
        <f t="shared" ref="H426:J426" si="870">if(D426,$G426,"")</f>
        <v/>
      </c>
      <c r="I426" s="8">
        <f t="shared" si="870"/>
        <v>3.249E+27</v>
      </c>
      <c r="J426" s="8" t="str">
        <f t="shared" si="870"/>
        <v/>
      </c>
      <c r="K426" s="5"/>
      <c r="L426" s="5"/>
      <c r="M426" s="5"/>
      <c r="N426" s="36">
        <f>Map!K1074</f>
        <v>-230</v>
      </c>
      <c r="O426" s="36">
        <f>Map!L1074</f>
        <v>-243</v>
      </c>
      <c r="P426" s="36">
        <f>Map!M1074</f>
        <v>-235</v>
      </c>
      <c r="Q426" s="5" t="str">
        <f>Join("-",Map!B1074,Map!C1074,Map!D1074,Map!E1074,Map!F1074)</f>
        <v>East Rim-4-4-1-f</v>
      </c>
      <c r="R426" s="6">
        <f t="shared" ref="R426:T426" si="871">IFERROR(VALUE(LEFT(N426,SEARCH(" ",N426,1)-1)),FALSE())</f>
        <v>-230</v>
      </c>
      <c r="S426" s="6">
        <f t="shared" si="871"/>
        <v>-243</v>
      </c>
      <c r="T426" s="6">
        <f t="shared" si="871"/>
        <v>-235</v>
      </c>
      <c r="U426" s="5"/>
      <c r="V426" s="5"/>
      <c r="W426" s="5"/>
      <c r="X426" s="37" t="str">
        <f>Map!G1074</f>
        <v>Gas Giant</v>
      </c>
      <c r="Y426" s="5"/>
      <c r="Z426" s="7" t="str">
        <f>Map!O1074</f>
        <v>21 H</v>
      </c>
      <c r="AA426" s="6">
        <f t="shared" si="12"/>
        <v>21</v>
      </c>
      <c r="AB426" s="5" t="str">
        <f>IFERROR(__xludf.DUMMYFUNCTION("""COMPUTED_VALUE"""),"H")</f>
        <v>H</v>
      </c>
      <c r="AC426" s="6">
        <f t="shared" si="13"/>
        <v>21</v>
      </c>
      <c r="AD426" s="5"/>
    </row>
    <row r="427">
      <c r="A427" s="5" t="str">
        <f>Map!I1075</f>
        <v>0.29 S</v>
      </c>
      <c r="B427" s="6">
        <f t="shared" si="5"/>
        <v>0.29</v>
      </c>
      <c r="C427" s="5" t="str">
        <f>IFERROR(__xludf.DUMMYFUNCTION("""COMPUTED_VALUE"""),"S")</f>
        <v>S</v>
      </c>
      <c r="D427" s="34">
        <f t="shared" si="6"/>
        <v>0.29</v>
      </c>
      <c r="E427" s="6" t="b">
        <f t="shared" si="7"/>
        <v>0</v>
      </c>
      <c r="F427" s="34" t="b">
        <f t="shared" si="8"/>
        <v>0</v>
      </c>
      <c r="G427" s="8">
        <f t="shared" si="9"/>
        <v>5.7681E+29</v>
      </c>
      <c r="H427" s="8">
        <f t="shared" ref="H427:J427" si="872">if(D427,$G427,"")</f>
        <v>5.7681E+29</v>
      </c>
      <c r="I427" s="8" t="str">
        <f t="shared" si="872"/>
        <v/>
      </c>
      <c r="J427" s="8" t="str">
        <f t="shared" si="872"/>
        <v/>
      </c>
      <c r="K427" s="5"/>
      <c r="L427" s="5"/>
      <c r="M427" s="5"/>
      <c r="N427" s="36" t="str">
        <f>Map!K1075</f>
        <v/>
      </c>
      <c r="O427" s="36" t="str">
        <f>Map!L1075</f>
        <v/>
      </c>
      <c r="P427" s="36" t="str">
        <f>Map!M1075</f>
        <v/>
      </c>
      <c r="Q427" s="5" t="str">
        <f>Join("-",Map!B1075,Map!C1075,Map!D1075,Map!E1075,Map!F1075)</f>
        <v>East Rim-4-4-1-S</v>
      </c>
      <c r="R427" s="6" t="b">
        <f t="shared" ref="R427:T427" si="873">IFERROR(VALUE(LEFT(N427,SEARCH(" ",N427,1)-1)),FALSE())</f>
        <v>0</v>
      </c>
      <c r="S427" s="6" t="b">
        <f t="shared" si="873"/>
        <v>0</v>
      </c>
      <c r="T427" s="6" t="b">
        <f t="shared" si="873"/>
        <v>0</v>
      </c>
      <c r="U427" s="5"/>
      <c r="V427" s="5"/>
      <c r="W427" s="5"/>
      <c r="X427" s="37" t="str">
        <f>Map!G1075</f>
        <v>Star</v>
      </c>
      <c r="Y427" s="5"/>
      <c r="Z427" s="7" t="str">
        <f>Map!O1075</f>
        <v/>
      </c>
      <c r="AA427" s="6" t="str">
        <f t="shared" si="12"/>
        <v/>
      </c>
      <c r="AB427" s="5"/>
      <c r="AC427" s="6" t="str">
        <f t="shared" si="13"/>
        <v/>
      </c>
      <c r="AD427" s="5"/>
    </row>
    <row r="428">
      <c r="A428" s="5" t="str">
        <f>Map!I1076</f>
        <v>1.25 E</v>
      </c>
      <c r="B428" s="6">
        <f t="shared" si="5"/>
        <v>1.25</v>
      </c>
      <c r="C428" s="5" t="str">
        <f>IFERROR(__xludf.DUMMYFUNCTION("""COMPUTED_VALUE"""),"E")</f>
        <v>E</v>
      </c>
      <c r="D428" s="34" t="b">
        <f t="shared" si="6"/>
        <v>0</v>
      </c>
      <c r="E428" s="6" t="b">
        <f t="shared" si="7"/>
        <v>0</v>
      </c>
      <c r="F428" s="34">
        <f t="shared" si="8"/>
        <v>1.25</v>
      </c>
      <c r="G428" s="8">
        <f t="shared" si="9"/>
        <v>7.465E+24</v>
      </c>
      <c r="H428" s="8" t="str">
        <f t="shared" ref="H428:J428" si="874">if(D428,$G428,"")</f>
        <v/>
      </c>
      <c r="I428" s="8" t="str">
        <f t="shared" si="874"/>
        <v/>
      </c>
      <c r="J428" s="8">
        <f t="shared" si="874"/>
        <v>7.465E+24</v>
      </c>
      <c r="K428" s="5"/>
      <c r="L428" s="5"/>
      <c r="M428" s="5"/>
      <c r="N428" s="36">
        <f>Map!K1076</f>
        <v>875</v>
      </c>
      <c r="O428" s="36">
        <f>Map!L1076</f>
        <v>873</v>
      </c>
      <c r="P428" s="36">
        <f>Map!M1076</f>
        <v>874</v>
      </c>
      <c r="Q428" s="5" t="str">
        <f>Join("-",Map!B1076,Map!C1076,Map!D1076,Map!E1076,Map!F1076)</f>
        <v>East Rim-4-4-2-a</v>
      </c>
      <c r="R428" s="6">
        <f t="shared" ref="R428:T428" si="875">IFERROR(VALUE(LEFT(N428,SEARCH(" ",N428,1)-1)),FALSE())</f>
        <v>875</v>
      </c>
      <c r="S428" s="6">
        <f t="shared" si="875"/>
        <v>873</v>
      </c>
      <c r="T428" s="6">
        <f t="shared" si="875"/>
        <v>874</v>
      </c>
      <c r="U428" s="5"/>
      <c r="V428" s="5"/>
      <c r="W428" s="5"/>
      <c r="X428" s="37" t="str">
        <f>Map!G1076</f>
        <v>Terrestrial</v>
      </c>
      <c r="Y428" s="5"/>
      <c r="Z428" s="7" t="str">
        <f>Map!O1076</f>
        <v>17 H</v>
      </c>
      <c r="AA428" s="6">
        <f t="shared" si="12"/>
        <v>17</v>
      </c>
      <c r="AB428" s="5" t="str">
        <f>IFERROR(__xludf.DUMMYFUNCTION("""COMPUTED_VALUE"""),"H")</f>
        <v>H</v>
      </c>
      <c r="AC428" s="6">
        <f t="shared" si="13"/>
        <v>17</v>
      </c>
      <c r="AD428" s="5"/>
    </row>
    <row r="429">
      <c r="A429" s="5" t="str">
        <f>Map!I1077</f>
        <v>1.17 J</v>
      </c>
      <c r="B429" s="6">
        <f t="shared" si="5"/>
        <v>1.17</v>
      </c>
      <c r="C429" s="5" t="str">
        <f>IFERROR(__xludf.DUMMYFUNCTION("""COMPUTED_VALUE"""),"J")</f>
        <v>J</v>
      </c>
      <c r="D429" s="34" t="b">
        <f t="shared" si="6"/>
        <v>0</v>
      </c>
      <c r="E429" s="6">
        <f t="shared" si="7"/>
        <v>1.17</v>
      </c>
      <c r="F429" s="34" t="b">
        <f t="shared" si="8"/>
        <v>0</v>
      </c>
      <c r="G429" s="8">
        <f t="shared" si="9"/>
        <v>2.223E+27</v>
      </c>
      <c r="H429" s="8" t="str">
        <f t="shared" ref="H429:J429" si="876">if(D429,$G429,"")</f>
        <v/>
      </c>
      <c r="I429" s="8">
        <f t="shared" si="876"/>
        <v>2.223E+27</v>
      </c>
      <c r="J429" s="8" t="str">
        <f t="shared" si="876"/>
        <v/>
      </c>
      <c r="K429" s="5"/>
      <c r="L429" s="5"/>
      <c r="M429" s="5"/>
      <c r="N429" s="36">
        <f>Map!K1077</f>
        <v>-29</v>
      </c>
      <c r="O429" s="36">
        <f>Map!L1077</f>
        <v>-29</v>
      </c>
      <c r="P429" s="36">
        <f>Map!M1077</f>
        <v>-30</v>
      </c>
      <c r="Q429" s="5" t="str">
        <f>Join("-",Map!B1077,Map!C1077,Map!D1077,Map!E1077,Map!F1077)</f>
        <v>East Rim-4-4-2-b</v>
      </c>
      <c r="R429" s="6">
        <f t="shared" ref="R429:T429" si="877">IFERROR(VALUE(LEFT(N429,SEARCH(" ",N429,1)-1)),FALSE())</f>
        <v>-29</v>
      </c>
      <c r="S429" s="6">
        <f t="shared" si="877"/>
        <v>-29</v>
      </c>
      <c r="T429" s="6">
        <f t="shared" si="877"/>
        <v>-30</v>
      </c>
      <c r="U429" s="5"/>
      <c r="V429" s="5"/>
      <c r="W429" s="5"/>
      <c r="X429" s="37" t="str">
        <f>Map!G1077</f>
        <v>Gas Giant</v>
      </c>
      <c r="Y429" s="5"/>
      <c r="Z429" s="7" t="str">
        <f>Map!O1077</f>
        <v>15 H</v>
      </c>
      <c r="AA429" s="6">
        <f t="shared" si="12"/>
        <v>15</v>
      </c>
      <c r="AB429" s="5" t="str">
        <f>IFERROR(__xludf.DUMMYFUNCTION("""COMPUTED_VALUE"""),"H")</f>
        <v>H</v>
      </c>
      <c r="AC429" s="6">
        <f t="shared" si="13"/>
        <v>15</v>
      </c>
      <c r="AD429" s="5"/>
    </row>
    <row r="430">
      <c r="A430" s="5" t="str">
        <f>Map!I1078</f>
        <v>0.03 J</v>
      </c>
      <c r="B430" s="6">
        <f t="shared" si="5"/>
        <v>0.03</v>
      </c>
      <c r="C430" s="5" t="str">
        <f>IFERROR(__xludf.DUMMYFUNCTION("""COMPUTED_VALUE"""),"J")</f>
        <v>J</v>
      </c>
      <c r="D430" s="34" t="b">
        <f t="shared" si="6"/>
        <v>0</v>
      </c>
      <c r="E430" s="6">
        <f t="shared" si="7"/>
        <v>0.03</v>
      </c>
      <c r="F430" s="34" t="b">
        <f t="shared" si="8"/>
        <v>0</v>
      </c>
      <c r="G430" s="8">
        <f t="shared" si="9"/>
        <v>5.7E+25</v>
      </c>
      <c r="H430" s="8" t="str">
        <f t="shared" ref="H430:J430" si="878">if(D430,$G430,"")</f>
        <v/>
      </c>
      <c r="I430" s="8">
        <f t="shared" si="878"/>
        <v>5.7E+25</v>
      </c>
      <c r="J430" s="8" t="str">
        <f t="shared" si="878"/>
        <v/>
      </c>
      <c r="K430" s="5"/>
      <c r="L430" s="5"/>
      <c r="M430" s="5"/>
      <c r="N430" s="36">
        <f>Map!K1078</f>
        <v>-116</v>
      </c>
      <c r="O430" s="36">
        <f>Map!L1078</f>
        <v>-136</v>
      </c>
      <c r="P430" s="36">
        <f>Map!M1078</f>
        <v>-127</v>
      </c>
      <c r="Q430" s="5" t="str">
        <f>Join("-",Map!B1078,Map!C1078,Map!D1078,Map!E1078,Map!F1078)</f>
        <v>East Rim-4-4-2-c</v>
      </c>
      <c r="R430" s="6">
        <f t="shared" ref="R430:T430" si="879">IFERROR(VALUE(LEFT(N430,SEARCH(" ",N430,1)-1)),FALSE())</f>
        <v>-116</v>
      </c>
      <c r="S430" s="6">
        <f t="shared" si="879"/>
        <v>-136</v>
      </c>
      <c r="T430" s="6">
        <f t="shared" si="879"/>
        <v>-127</v>
      </c>
      <c r="U430" s="5"/>
      <c r="V430" s="5"/>
      <c r="W430" s="5"/>
      <c r="X430" s="37" t="str">
        <f>Map!G1078</f>
        <v>Gas Giant</v>
      </c>
      <c r="Y430" s="5"/>
      <c r="Z430" s="7" t="str">
        <f>Map!O1078</f>
        <v>11 H</v>
      </c>
      <c r="AA430" s="6">
        <f t="shared" si="12"/>
        <v>11</v>
      </c>
      <c r="AB430" s="5" t="str">
        <f>IFERROR(__xludf.DUMMYFUNCTION("""COMPUTED_VALUE"""),"H")</f>
        <v>H</v>
      </c>
      <c r="AC430" s="6">
        <f t="shared" si="13"/>
        <v>11</v>
      </c>
      <c r="AD430" s="5"/>
    </row>
    <row r="431">
      <c r="A431" s="5" t="str">
        <f>Map!I1079</f>
        <v>1.55 J</v>
      </c>
      <c r="B431" s="6">
        <f t="shared" si="5"/>
        <v>1.55</v>
      </c>
      <c r="C431" s="5" t="str">
        <f>IFERROR(__xludf.DUMMYFUNCTION("""COMPUTED_VALUE"""),"J")</f>
        <v>J</v>
      </c>
      <c r="D431" s="34" t="b">
        <f t="shared" si="6"/>
        <v>0</v>
      </c>
      <c r="E431" s="6">
        <f t="shared" si="7"/>
        <v>1.55</v>
      </c>
      <c r="F431" s="34" t="b">
        <f t="shared" si="8"/>
        <v>0</v>
      </c>
      <c r="G431" s="8">
        <f t="shared" si="9"/>
        <v>2.945E+27</v>
      </c>
      <c r="H431" s="8" t="str">
        <f t="shared" ref="H431:J431" si="880">if(D431,$G431,"")</f>
        <v/>
      </c>
      <c r="I431" s="8">
        <f t="shared" si="880"/>
        <v>2.945E+27</v>
      </c>
      <c r="J431" s="8" t="str">
        <f t="shared" si="880"/>
        <v/>
      </c>
      <c r="K431" s="5"/>
      <c r="L431" s="5"/>
      <c r="M431" s="5"/>
      <c r="N431" s="36">
        <f>Map!K1079</f>
        <v>-140</v>
      </c>
      <c r="O431" s="36">
        <f>Map!L1079</f>
        <v>-178</v>
      </c>
      <c r="P431" s="36">
        <f>Map!M1079</f>
        <v>-160</v>
      </c>
      <c r="Q431" s="5" t="str">
        <f>Join("-",Map!B1079,Map!C1079,Map!D1079,Map!E1079,Map!F1079)</f>
        <v>East Rim-4-4-2-d</v>
      </c>
      <c r="R431" s="6">
        <f t="shared" ref="R431:T431" si="881">IFERROR(VALUE(LEFT(N431,SEARCH(" ",N431,1)-1)),FALSE())</f>
        <v>-140</v>
      </c>
      <c r="S431" s="6">
        <f t="shared" si="881"/>
        <v>-178</v>
      </c>
      <c r="T431" s="6">
        <f t="shared" si="881"/>
        <v>-160</v>
      </c>
      <c r="U431" s="5"/>
      <c r="V431" s="5"/>
      <c r="W431" s="5"/>
      <c r="X431" s="37" t="str">
        <f>Map!G1079</f>
        <v>Gas Giant</v>
      </c>
      <c r="Y431" s="5"/>
      <c r="Z431" s="7" t="str">
        <f>Map!O1079</f>
        <v>23 H</v>
      </c>
      <c r="AA431" s="6">
        <f t="shared" si="12"/>
        <v>23</v>
      </c>
      <c r="AB431" s="5" t="str">
        <f>IFERROR(__xludf.DUMMYFUNCTION("""COMPUTED_VALUE"""),"H")</f>
        <v>H</v>
      </c>
      <c r="AC431" s="6">
        <f t="shared" si="13"/>
        <v>23</v>
      </c>
      <c r="AD431" s="5"/>
    </row>
    <row r="432">
      <c r="A432" s="5" t="str">
        <f>Map!I1080</f>
        <v>8.29 J</v>
      </c>
      <c r="B432" s="6">
        <f t="shared" si="5"/>
        <v>8.29</v>
      </c>
      <c r="C432" s="5" t="str">
        <f>IFERROR(__xludf.DUMMYFUNCTION("""COMPUTED_VALUE"""),"J")</f>
        <v>J</v>
      </c>
      <c r="D432" s="34" t="b">
        <f t="shared" si="6"/>
        <v>0</v>
      </c>
      <c r="E432" s="6">
        <f t="shared" si="7"/>
        <v>8.29</v>
      </c>
      <c r="F432" s="34" t="b">
        <f t="shared" si="8"/>
        <v>0</v>
      </c>
      <c r="G432" s="8">
        <f t="shared" si="9"/>
        <v>1.5751E+28</v>
      </c>
      <c r="H432" s="8" t="str">
        <f t="shared" ref="H432:J432" si="882">if(D432,$G432,"")</f>
        <v/>
      </c>
      <c r="I432" s="8">
        <f t="shared" si="882"/>
        <v>1.5751E+28</v>
      </c>
      <c r="J432" s="8" t="str">
        <f t="shared" si="882"/>
        <v/>
      </c>
      <c r="K432" s="5"/>
      <c r="L432" s="5"/>
      <c r="M432" s="5"/>
      <c r="N432" s="36">
        <f>Map!K1080</f>
        <v>-195</v>
      </c>
      <c r="O432" s="36">
        <f>Map!L1080</f>
        <v>-246</v>
      </c>
      <c r="P432" s="36">
        <f>Map!M1080</f>
        <v>-222</v>
      </c>
      <c r="Q432" s="5" t="str">
        <f>Join("-",Map!B1080,Map!C1080,Map!D1080,Map!E1080,Map!F1080)</f>
        <v>East Rim-4-4-2-e</v>
      </c>
      <c r="R432" s="6">
        <f t="shared" ref="R432:T432" si="883">IFERROR(VALUE(LEFT(N432,SEARCH(" ",N432,1)-1)),FALSE())</f>
        <v>-195</v>
      </c>
      <c r="S432" s="6">
        <f t="shared" si="883"/>
        <v>-246</v>
      </c>
      <c r="T432" s="6">
        <f t="shared" si="883"/>
        <v>-222</v>
      </c>
      <c r="U432" s="5"/>
      <c r="V432" s="5"/>
      <c r="W432" s="5"/>
      <c r="X432" s="37" t="str">
        <f>Map!G1080</f>
        <v>Gas Giant</v>
      </c>
      <c r="Y432" s="5"/>
      <c r="Z432" s="7" t="str">
        <f>Map!O1080</f>
        <v>9 H</v>
      </c>
      <c r="AA432" s="6">
        <f t="shared" si="12"/>
        <v>9</v>
      </c>
      <c r="AB432" s="5" t="str">
        <f>IFERROR(__xludf.DUMMYFUNCTION("""COMPUTED_VALUE"""),"H")</f>
        <v>H</v>
      </c>
      <c r="AC432" s="6">
        <f t="shared" si="13"/>
        <v>9</v>
      </c>
      <c r="AD432" s="5"/>
    </row>
    <row r="433">
      <c r="A433" s="5" t="str">
        <f>Map!I1081</f>
        <v>0.28 J</v>
      </c>
      <c r="B433" s="6">
        <f t="shared" si="5"/>
        <v>0.28</v>
      </c>
      <c r="C433" s="5" t="str">
        <f>IFERROR(__xludf.DUMMYFUNCTION("""COMPUTED_VALUE"""),"J")</f>
        <v>J</v>
      </c>
      <c r="D433" s="34" t="b">
        <f t="shared" si="6"/>
        <v>0</v>
      </c>
      <c r="E433" s="6">
        <f t="shared" si="7"/>
        <v>0.28</v>
      </c>
      <c r="F433" s="34" t="b">
        <f t="shared" si="8"/>
        <v>0</v>
      </c>
      <c r="G433" s="8">
        <f t="shared" si="9"/>
        <v>5.32E+26</v>
      </c>
      <c r="H433" s="8" t="str">
        <f t="shared" ref="H433:J433" si="884">if(D433,$G433,"")</f>
        <v/>
      </c>
      <c r="I433" s="8">
        <f t="shared" si="884"/>
        <v>5.32E+26</v>
      </c>
      <c r="J433" s="8" t="str">
        <f t="shared" si="884"/>
        <v/>
      </c>
      <c r="K433" s="5"/>
      <c r="L433" s="5"/>
      <c r="M433" s="5"/>
      <c r="N433" s="36">
        <f>Map!K1081</f>
        <v>-221</v>
      </c>
      <c r="O433" s="36">
        <f>Map!L1081</f>
        <v>-238</v>
      </c>
      <c r="P433" s="36">
        <f>Map!M1081</f>
        <v>-230</v>
      </c>
      <c r="Q433" s="5" t="str">
        <f>Join("-",Map!B1081,Map!C1081,Map!D1081,Map!E1081,Map!F1081)</f>
        <v>East Rim-4-4-2-f</v>
      </c>
      <c r="R433" s="6">
        <f t="shared" ref="R433:T433" si="885">IFERROR(VALUE(LEFT(N433,SEARCH(" ",N433,1)-1)),FALSE())</f>
        <v>-221</v>
      </c>
      <c r="S433" s="6">
        <f t="shared" si="885"/>
        <v>-238</v>
      </c>
      <c r="T433" s="6">
        <f t="shared" si="885"/>
        <v>-230</v>
      </c>
      <c r="U433" s="5"/>
      <c r="V433" s="5"/>
      <c r="W433" s="5"/>
      <c r="X433" s="37" t="str">
        <f>Map!G1081</f>
        <v>Gas Giant</v>
      </c>
      <c r="Y433" s="5"/>
      <c r="Z433" s="7" t="str">
        <f>Map!O1081</f>
        <v>17 H</v>
      </c>
      <c r="AA433" s="6">
        <f t="shared" si="12"/>
        <v>17</v>
      </c>
      <c r="AB433" s="5" t="str">
        <f>IFERROR(__xludf.DUMMYFUNCTION("""COMPUTED_VALUE"""),"H")</f>
        <v>H</v>
      </c>
      <c r="AC433" s="6">
        <f t="shared" si="13"/>
        <v>17</v>
      </c>
      <c r="AD433" s="5"/>
    </row>
    <row r="434">
      <c r="A434" s="5" t="str">
        <f>Map!I1082</f>
        <v>0.17 S</v>
      </c>
      <c r="B434" s="6">
        <f t="shared" si="5"/>
        <v>0.17</v>
      </c>
      <c r="C434" s="5" t="str">
        <f>IFERROR(__xludf.DUMMYFUNCTION("""COMPUTED_VALUE"""),"S")</f>
        <v>S</v>
      </c>
      <c r="D434" s="34">
        <f t="shared" si="6"/>
        <v>0.17</v>
      </c>
      <c r="E434" s="6" t="b">
        <f t="shared" si="7"/>
        <v>0</v>
      </c>
      <c r="F434" s="34" t="b">
        <f t="shared" si="8"/>
        <v>0</v>
      </c>
      <c r="G434" s="8">
        <f t="shared" si="9"/>
        <v>3.3813E+29</v>
      </c>
      <c r="H434" s="8">
        <f t="shared" ref="H434:J434" si="886">if(D434,$G434,"")</f>
        <v>3.3813E+29</v>
      </c>
      <c r="I434" s="8" t="str">
        <f t="shared" si="886"/>
        <v/>
      </c>
      <c r="J434" s="8" t="str">
        <f t="shared" si="886"/>
        <v/>
      </c>
      <c r="K434" s="5"/>
      <c r="L434" s="5"/>
      <c r="M434" s="5"/>
      <c r="N434" s="36" t="str">
        <f>Map!K1082</f>
        <v/>
      </c>
      <c r="O434" s="36" t="str">
        <f>Map!L1082</f>
        <v/>
      </c>
      <c r="P434" s="36" t="str">
        <f>Map!M1082</f>
        <v/>
      </c>
      <c r="Q434" s="5" t="str">
        <f>Join("-",Map!B1082,Map!C1082,Map!D1082,Map!E1082,Map!F1082)</f>
        <v>East Rim-4-4-2-S</v>
      </c>
      <c r="R434" s="6" t="b">
        <f t="shared" ref="R434:T434" si="887">IFERROR(VALUE(LEFT(N434,SEARCH(" ",N434,1)-1)),FALSE())</f>
        <v>0</v>
      </c>
      <c r="S434" s="6" t="b">
        <f t="shared" si="887"/>
        <v>0</v>
      </c>
      <c r="T434" s="6" t="b">
        <f t="shared" si="887"/>
        <v>0</v>
      </c>
      <c r="U434" s="5"/>
      <c r="V434" s="5"/>
      <c r="W434" s="5"/>
      <c r="X434" s="37" t="str">
        <f>Map!G1082</f>
        <v>Star</v>
      </c>
      <c r="Y434" s="5"/>
      <c r="Z434" s="7" t="str">
        <f>Map!O1082</f>
        <v/>
      </c>
      <c r="AA434" s="6" t="str">
        <f t="shared" si="12"/>
        <v/>
      </c>
      <c r="AB434" s="5"/>
      <c r="AC434" s="6" t="str">
        <f t="shared" si="13"/>
        <v/>
      </c>
      <c r="AD434" s="5"/>
    </row>
    <row r="435">
      <c r="A435" s="5" t="str">
        <f>Map!I1083</f>
        <v>0.53 E</v>
      </c>
      <c r="B435" s="6">
        <f t="shared" si="5"/>
        <v>0.53</v>
      </c>
      <c r="C435" s="5" t="str">
        <f>IFERROR(__xludf.DUMMYFUNCTION("""COMPUTED_VALUE"""),"E")</f>
        <v>E</v>
      </c>
      <c r="D435" s="34" t="b">
        <f t="shared" si="6"/>
        <v>0</v>
      </c>
      <c r="E435" s="6" t="b">
        <f t="shared" si="7"/>
        <v>0</v>
      </c>
      <c r="F435" s="34">
        <f t="shared" si="8"/>
        <v>0.53</v>
      </c>
      <c r="G435" s="8">
        <f t="shared" si="9"/>
        <v>3.16516E+24</v>
      </c>
      <c r="H435" s="8" t="str">
        <f t="shared" ref="H435:J435" si="888">if(D435,$G435,"")</f>
        <v/>
      </c>
      <c r="I435" s="8" t="str">
        <f t="shared" si="888"/>
        <v/>
      </c>
      <c r="J435" s="8">
        <f t="shared" si="888"/>
        <v>3.16516E+24</v>
      </c>
      <c r="K435" s="5"/>
      <c r="L435" s="5"/>
      <c r="M435" s="5"/>
      <c r="N435" s="36">
        <f>Map!K1083</f>
        <v>214</v>
      </c>
      <c r="O435" s="36">
        <f>Map!L1083</f>
        <v>-158</v>
      </c>
      <c r="P435" s="36">
        <f>Map!M1083</f>
        <v>30</v>
      </c>
      <c r="Q435" s="5" t="str">
        <f>Join("-",Map!B1083,Map!C1083,Map!D1083,Map!E1083,Map!F1083)</f>
        <v>East Rim-4-4-3-a</v>
      </c>
      <c r="R435" s="6">
        <f t="shared" ref="R435:T435" si="889">IFERROR(VALUE(LEFT(N435,SEARCH(" ",N435,1)-1)),FALSE())</f>
        <v>214</v>
      </c>
      <c r="S435" s="6">
        <f t="shared" si="889"/>
        <v>-158</v>
      </c>
      <c r="T435" s="6">
        <f t="shared" si="889"/>
        <v>30</v>
      </c>
      <c r="U435" s="5"/>
      <c r="V435" s="5"/>
      <c r="W435" s="5"/>
      <c r="X435" s="37" t="str">
        <f>Map!G1083</f>
        <v>Terrestrial</v>
      </c>
      <c r="Y435" s="5"/>
      <c r="Z435" s="7" t="str">
        <f>Map!O1083</f>
        <v>34 H</v>
      </c>
      <c r="AA435" s="6">
        <f t="shared" si="12"/>
        <v>34</v>
      </c>
      <c r="AB435" s="5" t="str">
        <f>IFERROR(__xludf.DUMMYFUNCTION("""COMPUTED_VALUE"""),"H")</f>
        <v>H</v>
      </c>
      <c r="AC435" s="6">
        <f t="shared" si="13"/>
        <v>34</v>
      </c>
      <c r="AD435" s="5"/>
    </row>
    <row r="436">
      <c r="A436" s="5" t="str">
        <f>Map!I1084</f>
        <v>1.15 E</v>
      </c>
      <c r="B436" s="6">
        <f t="shared" si="5"/>
        <v>1.15</v>
      </c>
      <c r="C436" s="5" t="str">
        <f>IFERROR(__xludf.DUMMYFUNCTION("""COMPUTED_VALUE"""),"E")</f>
        <v>E</v>
      </c>
      <c r="D436" s="34" t="b">
        <f t="shared" si="6"/>
        <v>0</v>
      </c>
      <c r="E436" s="6" t="b">
        <f t="shared" si="7"/>
        <v>0</v>
      </c>
      <c r="F436" s="34">
        <f t="shared" si="8"/>
        <v>1.15</v>
      </c>
      <c r="G436" s="8">
        <f t="shared" si="9"/>
        <v>6.8678E+24</v>
      </c>
      <c r="H436" s="8" t="str">
        <f t="shared" ref="H436:J436" si="890">if(D436,$G436,"")</f>
        <v/>
      </c>
      <c r="I436" s="8" t="str">
        <f t="shared" si="890"/>
        <v/>
      </c>
      <c r="J436" s="8">
        <f t="shared" si="890"/>
        <v>6.8678E+24</v>
      </c>
      <c r="K436" s="5"/>
      <c r="L436" s="5"/>
      <c r="M436" s="5"/>
      <c r="N436" s="36">
        <f>Map!K1084</f>
        <v>14</v>
      </c>
      <c r="O436" s="36">
        <f>Map!L1084</f>
        <v>-8</v>
      </c>
      <c r="P436" s="36">
        <f>Map!M1084</f>
        <v>4</v>
      </c>
      <c r="Q436" s="5" t="str">
        <f>Join("-",Map!B1084,Map!C1084,Map!D1084,Map!E1084,Map!F1084)</f>
        <v>East Rim-4-4-3-b</v>
      </c>
      <c r="R436" s="6">
        <f t="shared" ref="R436:T436" si="891">IFERROR(VALUE(LEFT(N436,SEARCH(" ",N436,1)-1)),FALSE())</f>
        <v>14</v>
      </c>
      <c r="S436" s="6">
        <f t="shared" si="891"/>
        <v>-8</v>
      </c>
      <c r="T436" s="6">
        <f t="shared" si="891"/>
        <v>4</v>
      </c>
      <c r="U436" s="5"/>
      <c r="V436" s="5"/>
      <c r="W436" s="5"/>
      <c r="X436" s="37" t="str">
        <f>Map!G1084</f>
        <v>Habitable</v>
      </c>
      <c r="Y436" s="5"/>
      <c r="Z436" s="7" t="str">
        <f>Map!O1084</f>
        <v>39 H</v>
      </c>
      <c r="AA436" s="6">
        <f t="shared" si="12"/>
        <v>39</v>
      </c>
      <c r="AB436" s="5" t="str">
        <f>IFERROR(__xludf.DUMMYFUNCTION("""COMPUTED_VALUE"""),"H")</f>
        <v>H</v>
      </c>
      <c r="AC436" s="6">
        <f t="shared" si="13"/>
        <v>39</v>
      </c>
      <c r="AD436" s="5"/>
    </row>
    <row r="437">
      <c r="A437" s="5" t="str">
        <f>Map!I1085</f>
        <v>1.44 J</v>
      </c>
      <c r="B437" s="6">
        <f t="shared" si="5"/>
        <v>1.44</v>
      </c>
      <c r="C437" s="5" t="str">
        <f>IFERROR(__xludf.DUMMYFUNCTION("""COMPUTED_VALUE"""),"J")</f>
        <v>J</v>
      </c>
      <c r="D437" s="34" t="b">
        <f t="shared" si="6"/>
        <v>0</v>
      </c>
      <c r="E437" s="6">
        <f t="shared" si="7"/>
        <v>1.44</v>
      </c>
      <c r="F437" s="34" t="b">
        <f t="shared" si="8"/>
        <v>0</v>
      </c>
      <c r="G437" s="8">
        <f t="shared" si="9"/>
        <v>2.736E+27</v>
      </c>
      <c r="H437" s="8" t="str">
        <f t="shared" ref="H437:J437" si="892">if(D437,$G437,"")</f>
        <v/>
      </c>
      <c r="I437" s="8">
        <f t="shared" si="892"/>
        <v>2.736E+27</v>
      </c>
      <c r="J437" s="8" t="str">
        <f t="shared" si="892"/>
        <v/>
      </c>
      <c r="K437" s="5"/>
      <c r="L437" s="5"/>
      <c r="M437" s="5"/>
      <c r="N437" s="36">
        <f>Map!K1085</f>
        <v>-46</v>
      </c>
      <c r="O437" s="36">
        <f>Map!L1085</f>
        <v>-88</v>
      </c>
      <c r="P437" s="36">
        <f>Map!M1085</f>
        <v>-66</v>
      </c>
      <c r="Q437" s="5" t="str">
        <f>Join("-",Map!B1085,Map!C1085,Map!D1085,Map!E1085,Map!F1085)</f>
        <v>East Rim-4-4-3-c</v>
      </c>
      <c r="R437" s="6">
        <f t="shared" ref="R437:T437" si="893">IFERROR(VALUE(LEFT(N437,SEARCH(" ",N437,1)-1)),FALSE())</f>
        <v>-46</v>
      </c>
      <c r="S437" s="6">
        <f t="shared" si="893"/>
        <v>-88</v>
      </c>
      <c r="T437" s="6">
        <f t="shared" si="893"/>
        <v>-66</v>
      </c>
      <c r="U437" s="5"/>
      <c r="V437" s="5"/>
      <c r="W437" s="5"/>
      <c r="X437" s="37" t="str">
        <f>Map!G1085</f>
        <v>Gas Giant</v>
      </c>
      <c r="Y437" s="5"/>
      <c r="Z437" s="7" t="str">
        <f>Map!O1085</f>
        <v>22 H</v>
      </c>
      <c r="AA437" s="6">
        <f t="shared" si="12"/>
        <v>22</v>
      </c>
      <c r="AB437" s="5" t="str">
        <f>IFERROR(__xludf.DUMMYFUNCTION("""COMPUTED_VALUE"""),"H")</f>
        <v>H</v>
      </c>
      <c r="AC437" s="6">
        <f t="shared" si="13"/>
        <v>22</v>
      </c>
      <c r="AD437" s="5"/>
    </row>
    <row r="438">
      <c r="A438" s="5" t="str">
        <f>Map!I1086</f>
        <v>0.5 J</v>
      </c>
      <c r="B438" s="6">
        <f t="shared" si="5"/>
        <v>0.5</v>
      </c>
      <c r="C438" s="5" t="str">
        <f>IFERROR(__xludf.DUMMYFUNCTION("""COMPUTED_VALUE"""),"J")</f>
        <v>J</v>
      </c>
      <c r="D438" s="34" t="b">
        <f t="shared" si="6"/>
        <v>0</v>
      </c>
      <c r="E438" s="6">
        <f t="shared" si="7"/>
        <v>0.5</v>
      </c>
      <c r="F438" s="34" t="b">
        <f t="shared" si="8"/>
        <v>0</v>
      </c>
      <c r="G438" s="8">
        <f t="shared" si="9"/>
        <v>9.5E+26</v>
      </c>
      <c r="H438" s="8" t="str">
        <f t="shared" ref="H438:J438" si="894">if(D438,$G438,"")</f>
        <v/>
      </c>
      <c r="I438" s="8">
        <f t="shared" si="894"/>
        <v>9.5E+26</v>
      </c>
      <c r="J438" s="8" t="str">
        <f t="shared" si="894"/>
        <v/>
      </c>
      <c r="K438" s="5"/>
      <c r="L438" s="5"/>
      <c r="M438" s="5"/>
      <c r="N438" s="36">
        <f>Map!K1086</f>
        <v>-85</v>
      </c>
      <c r="O438" s="36">
        <f>Map!L1086</f>
        <v>-89</v>
      </c>
      <c r="P438" s="36">
        <f>Map!M1086</f>
        <v>-86</v>
      </c>
      <c r="Q438" s="5" t="str">
        <f>Join("-",Map!B1086,Map!C1086,Map!D1086,Map!E1086,Map!F1086)</f>
        <v>East Rim-4-4-3-d</v>
      </c>
      <c r="R438" s="6">
        <f t="shared" ref="R438:T438" si="895">IFERROR(VALUE(LEFT(N438,SEARCH(" ",N438,1)-1)),FALSE())</f>
        <v>-85</v>
      </c>
      <c r="S438" s="6">
        <f t="shared" si="895"/>
        <v>-89</v>
      </c>
      <c r="T438" s="6">
        <f t="shared" si="895"/>
        <v>-86</v>
      </c>
      <c r="U438" s="5"/>
      <c r="V438" s="5"/>
      <c r="W438" s="5"/>
      <c r="X438" s="37" t="str">
        <f>Map!G1086</f>
        <v>Gas Giant</v>
      </c>
      <c r="Y438" s="5"/>
      <c r="Z438" s="7" t="str">
        <f>Map!O1086</f>
        <v>8 H</v>
      </c>
      <c r="AA438" s="6">
        <f t="shared" si="12"/>
        <v>8</v>
      </c>
      <c r="AB438" s="5" t="str">
        <f>IFERROR(__xludf.DUMMYFUNCTION("""COMPUTED_VALUE"""),"H")</f>
        <v>H</v>
      </c>
      <c r="AC438" s="6">
        <f t="shared" si="13"/>
        <v>8</v>
      </c>
      <c r="AD438" s="5"/>
    </row>
    <row r="439">
      <c r="A439" s="5" t="str">
        <f>Map!I1087</f>
        <v>0.06 J</v>
      </c>
      <c r="B439" s="6">
        <f t="shared" si="5"/>
        <v>0.06</v>
      </c>
      <c r="C439" s="5" t="str">
        <f>IFERROR(__xludf.DUMMYFUNCTION("""COMPUTED_VALUE"""),"J")</f>
        <v>J</v>
      </c>
      <c r="D439" s="34" t="b">
        <f t="shared" si="6"/>
        <v>0</v>
      </c>
      <c r="E439" s="6">
        <f t="shared" si="7"/>
        <v>0.06</v>
      </c>
      <c r="F439" s="34" t="b">
        <f t="shared" si="8"/>
        <v>0</v>
      </c>
      <c r="G439" s="8">
        <f t="shared" si="9"/>
        <v>1.14E+26</v>
      </c>
      <c r="H439" s="8" t="str">
        <f t="shared" ref="H439:J439" si="896">if(D439,$G439,"")</f>
        <v/>
      </c>
      <c r="I439" s="8">
        <f t="shared" si="896"/>
        <v>1.14E+26</v>
      </c>
      <c r="J439" s="8" t="str">
        <f t="shared" si="896"/>
        <v/>
      </c>
      <c r="K439" s="5"/>
      <c r="L439" s="5"/>
      <c r="M439" s="5"/>
      <c r="N439" s="36">
        <f>Map!K1087</f>
        <v>-221</v>
      </c>
      <c r="O439" s="36">
        <f>Map!L1087</f>
        <v>-231</v>
      </c>
      <c r="P439" s="36">
        <f>Map!M1087</f>
        <v>-224</v>
      </c>
      <c r="Q439" s="5" t="str">
        <f>Join("-",Map!B1087,Map!C1087,Map!D1087,Map!E1087,Map!F1087)</f>
        <v>East Rim-4-4-3-e</v>
      </c>
      <c r="R439" s="6">
        <f t="shared" ref="R439:T439" si="897">IFERROR(VALUE(LEFT(N439,SEARCH(" ",N439,1)-1)),FALSE())</f>
        <v>-221</v>
      </c>
      <c r="S439" s="6">
        <f t="shared" si="897"/>
        <v>-231</v>
      </c>
      <c r="T439" s="6">
        <f t="shared" si="897"/>
        <v>-224</v>
      </c>
      <c r="U439" s="5"/>
      <c r="V439" s="5"/>
      <c r="W439" s="5"/>
      <c r="X439" s="37" t="str">
        <f>Map!G1087</f>
        <v>Gas Giant</v>
      </c>
      <c r="Y439" s="5"/>
      <c r="Z439" s="7" t="str">
        <f>Map!O1087</f>
        <v>12 H</v>
      </c>
      <c r="AA439" s="6">
        <f t="shared" si="12"/>
        <v>12</v>
      </c>
      <c r="AB439" s="5" t="str">
        <f>IFERROR(__xludf.DUMMYFUNCTION("""COMPUTED_VALUE"""),"H")</f>
        <v>H</v>
      </c>
      <c r="AC439" s="6">
        <f t="shared" si="13"/>
        <v>12</v>
      </c>
      <c r="AD439" s="5"/>
    </row>
    <row r="440">
      <c r="A440" s="5" t="str">
        <f>Map!I1088</f>
        <v>2.2 J</v>
      </c>
      <c r="B440" s="6">
        <f t="shared" si="5"/>
        <v>2.2</v>
      </c>
      <c r="C440" s="5" t="str">
        <f>IFERROR(__xludf.DUMMYFUNCTION("""COMPUTED_VALUE"""),"J")</f>
        <v>J</v>
      </c>
      <c r="D440" s="34" t="b">
        <f t="shared" si="6"/>
        <v>0</v>
      </c>
      <c r="E440" s="6">
        <f t="shared" si="7"/>
        <v>2.2</v>
      </c>
      <c r="F440" s="34" t="b">
        <f t="shared" si="8"/>
        <v>0</v>
      </c>
      <c r="G440" s="8">
        <f t="shared" si="9"/>
        <v>4.18E+27</v>
      </c>
      <c r="H440" s="8" t="str">
        <f t="shared" ref="H440:J440" si="898">if(D440,$G440,"")</f>
        <v/>
      </c>
      <c r="I440" s="8">
        <f t="shared" si="898"/>
        <v>4.18E+27</v>
      </c>
      <c r="J440" s="8" t="str">
        <f t="shared" si="898"/>
        <v/>
      </c>
      <c r="K440" s="5"/>
      <c r="L440" s="5"/>
      <c r="M440" s="5"/>
      <c r="N440" s="36">
        <f>Map!K1088</f>
        <v>-225</v>
      </c>
      <c r="O440" s="36">
        <f>Map!L1088</f>
        <v>-230</v>
      </c>
      <c r="P440" s="36">
        <f>Map!M1088</f>
        <v>-230</v>
      </c>
      <c r="Q440" s="5" t="str">
        <f>Join("-",Map!B1088,Map!C1088,Map!D1088,Map!E1088,Map!F1088)</f>
        <v>East Rim-4-4-3-f</v>
      </c>
      <c r="R440" s="6">
        <f t="shared" ref="R440:T440" si="899">IFERROR(VALUE(LEFT(N440,SEARCH(" ",N440,1)-1)),FALSE())</f>
        <v>-225</v>
      </c>
      <c r="S440" s="6">
        <f t="shared" si="899"/>
        <v>-230</v>
      </c>
      <c r="T440" s="6">
        <f t="shared" si="899"/>
        <v>-230</v>
      </c>
      <c r="U440" s="5"/>
      <c r="V440" s="5"/>
      <c r="W440" s="5"/>
      <c r="X440" s="37" t="str">
        <f>Map!G1088</f>
        <v>Gas Giant</v>
      </c>
      <c r="Y440" s="5"/>
      <c r="Z440" s="7" t="str">
        <f>Map!O1088</f>
        <v>15 H</v>
      </c>
      <c r="AA440" s="6">
        <f t="shared" si="12"/>
        <v>15</v>
      </c>
      <c r="AB440" s="5" t="str">
        <f>IFERROR(__xludf.DUMMYFUNCTION("""COMPUTED_VALUE"""),"H")</f>
        <v>H</v>
      </c>
      <c r="AC440" s="6">
        <f t="shared" si="13"/>
        <v>15</v>
      </c>
      <c r="AD440" s="5"/>
    </row>
    <row r="441">
      <c r="A441" s="5" t="str">
        <f>Map!I1089</f>
        <v>2.54 J</v>
      </c>
      <c r="B441" s="6">
        <f t="shared" si="5"/>
        <v>2.54</v>
      </c>
      <c r="C441" s="5" t="str">
        <f>IFERROR(__xludf.DUMMYFUNCTION("""COMPUTED_VALUE"""),"J")</f>
        <v>J</v>
      </c>
      <c r="D441" s="34" t="b">
        <f t="shared" si="6"/>
        <v>0</v>
      </c>
      <c r="E441" s="6">
        <f t="shared" si="7"/>
        <v>2.54</v>
      </c>
      <c r="F441" s="34" t="b">
        <f t="shared" si="8"/>
        <v>0</v>
      </c>
      <c r="G441" s="8">
        <f t="shared" si="9"/>
        <v>4.826E+27</v>
      </c>
      <c r="H441" s="8" t="str">
        <f t="shared" ref="H441:J441" si="900">if(D441,$G441,"")</f>
        <v/>
      </c>
      <c r="I441" s="8">
        <f t="shared" si="900"/>
        <v>4.826E+27</v>
      </c>
      <c r="J441" s="8" t="str">
        <f t="shared" si="900"/>
        <v/>
      </c>
      <c r="K441" s="5"/>
      <c r="L441" s="5"/>
      <c r="M441" s="5"/>
      <c r="N441" s="36">
        <f>Map!K1089</f>
        <v>-226</v>
      </c>
      <c r="O441" s="36">
        <f>Map!L1089</f>
        <v>-243</v>
      </c>
      <c r="P441" s="36">
        <f>Map!M1089</f>
        <v>-235</v>
      </c>
      <c r="Q441" s="5" t="str">
        <f>Join("-",Map!B1089,Map!C1089,Map!D1089,Map!E1089,Map!F1089)</f>
        <v>East Rim-4-4-3-g</v>
      </c>
      <c r="R441" s="6">
        <f t="shared" ref="R441:T441" si="901">IFERROR(VALUE(LEFT(N441,SEARCH(" ",N441,1)-1)),FALSE())</f>
        <v>-226</v>
      </c>
      <c r="S441" s="6">
        <f t="shared" si="901"/>
        <v>-243</v>
      </c>
      <c r="T441" s="6">
        <f t="shared" si="901"/>
        <v>-235</v>
      </c>
      <c r="U441" s="5"/>
      <c r="V441" s="5"/>
      <c r="W441" s="5"/>
      <c r="X441" s="37" t="str">
        <f>Map!G1089</f>
        <v>Gas Giant</v>
      </c>
      <c r="Y441" s="5"/>
      <c r="Z441" s="7" t="str">
        <f>Map!O1089</f>
        <v>12 H</v>
      </c>
      <c r="AA441" s="6">
        <f t="shared" si="12"/>
        <v>12</v>
      </c>
      <c r="AB441" s="5" t="str">
        <f>IFERROR(__xludf.DUMMYFUNCTION("""COMPUTED_VALUE"""),"H")</f>
        <v>H</v>
      </c>
      <c r="AC441" s="6">
        <f t="shared" si="13"/>
        <v>12</v>
      </c>
      <c r="AD441" s="5"/>
    </row>
    <row r="442">
      <c r="A442" s="5" t="str">
        <f>Map!I1090</f>
        <v>1.47 S</v>
      </c>
      <c r="B442" s="6">
        <f t="shared" si="5"/>
        <v>1.47</v>
      </c>
      <c r="C442" s="5" t="str">
        <f>IFERROR(__xludf.DUMMYFUNCTION("""COMPUTED_VALUE"""),"S")</f>
        <v>S</v>
      </c>
      <c r="D442" s="34">
        <f t="shared" si="6"/>
        <v>1.47</v>
      </c>
      <c r="E442" s="6" t="b">
        <f t="shared" si="7"/>
        <v>0</v>
      </c>
      <c r="F442" s="34" t="b">
        <f t="shared" si="8"/>
        <v>0</v>
      </c>
      <c r="G442" s="8">
        <f t="shared" si="9"/>
        <v>2.92383E+30</v>
      </c>
      <c r="H442" s="8">
        <f t="shared" ref="H442:J442" si="902">if(D442,$G442,"")</f>
        <v>2.92383E+30</v>
      </c>
      <c r="I442" s="8" t="str">
        <f t="shared" si="902"/>
        <v/>
      </c>
      <c r="J442" s="8" t="str">
        <f t="shared" si="902"/>
        <v/>
      </c>
      <c r="K442" s="5"/>
      <c r="L442" s="5"/>
      <c r="M442" s="5"/>
      <c r="N442" s="36" t="str">
        <f>Map!K1090</f>
        <v/>
      </c>
      <c r="O442" s="36" t="str">
        <f>Map!L1090</f>
        <v/>
      </c>
      <c r="P442" s="36" t="str">
        <f>Map!M1090</f>
        <v/>
      </c>
      <c r="Q442" s="5" t="str">
        <f>Join("-",Map!B1090,Map!C1090,Map!D1090,Map!E1090,Map!F1090)</f>
        <v>East Rim-4-4-3-S</v>
      </c>
      <c r="R442" s="6" t="b">
        <f t="shared" ref="R442:T442" si="903">IFERROR(VALUE(LEFT(N442,SEARCH(" ",N442,1)-1)),FALSE())</f>
        <v>0</v>
      </c>
      <c r="S442" s="6" t="b">
        <f t="shared" si="903"/>
        <v>0</v>
      </c>
      <c r="T442" s="6" t="b">
        <f t="shared" si="903"/>
        <v>0</v>
      </c>
      <c r="U442" s="5"/>
      <c r="V442" s="5"/>
      <c r="W442" s="5"/>
      <c r="X442" s="37" t="str">
        <f>Map!G1090</f>
        <v>Star</v>
      </c>
      <c r="Y442" s="5"/>
      <c r="Z442" s="7" t="str">
        <f>Map!O1090</f>
        <v/>
      </c>
      <c r="AA442" s="6" t="str">
        <f t="shared" si="12"/>
        <v/>
      </c>
      <c r="AB442" s="5"/>
      <c r="AC442" s="6" t="str">
        <f t="shared" si="13"/>
        <v/>
      </c>
      <c r="AD442" s="5"/>
    </row>
    <row r="443">
      <c r="A443" s="5" t="str">
        <f>Map!I1091</f>
        <v>2.93 E</v>
      </c>
      <c r="B443" s="6">
        <f t="shared" si="5"/>
        <v>2.93</v>
      </c>
      <c r="C443" s="5" t="str">
        <f>IFERROR(__xludf.DUMMYFUNCTION("""COMPUTED_VALUE"""),"E")</f>
        <v>E</v>
      </c>
      <c r="D443" s="34" t="b">
        <f t="shared" si="6"/>
        <v>0</v>
      </c>
      <c r="E443" s="6" t="b">
        <f t="shared" si="7"/>
        <v>0</v>
      </c>
      <c r="F443" s="34">
        <f t="shared" si="8"/>
        <v>2.93</v>
      </c>
      <c r="G443" s="8">
        <f t="shared" si="9"/>
        <v>1.7498E+25</v>
      </c>
      <c r="H443" s="8" t="str">
        <f t="shared" ref="H443:J443" si="904">if(D443,$G443,"")</f>
        <v/>
      </c>
      <c r="I443" s="8" t="str">
        <f t="shared" si="904"/>
        <v/>
      </c>
      <c r="J443" s="8">
        <f t="shared" si="904"/>
        <v>1.7498E+25</v>
      </c>
      <c r="K443" s="5"/>
      <c r="L443" s="5"/>
      <c r="M443" s="5"/>
      <c r="N443" s="36">
        <f>Map!K1091</f>
        <v>335</v>
      </c>
      <c r="O443" s="36">
        <f>Map!L1091</f>
        <v>288</v>
      </c>
      <c r="P443" s="36">
        <f>Map!M1091</f>
        <v>312</v>
      </c>
      <c r="Q443" s="5" t="str">
        <f>Join("-",Map!B1091,Map!C1091,Map!D1091,Map!E1091,Map!F1091)</f>
        <v>East Rim-4-4-4-a</v>
      </c>
      <c r="R443" s="6">
        <f t="shared" ref="R443:T443" si="905">IFERROR(VALUE(LEFT(N443,SEARCH(" ",N443,1)-1)),FALSE())</f>
        <v>335</v>
      </c>
      <c r="S443" s="6">
        <f t="shared" si="905"/>
        <v>288</v>
      </c>
      <c r="T443" s="6">
        <f t="shared" si="905"/>
        <v>312</v>
      </c>
      <c r="U443" s="5"/>
      <c r="V443" s="5"/>
      <c r="W443" s="5"/>
      <c r="X443" s="37" t="str">
        <f>Map!G1091</f>
        <v>Terrestrial</v>
      </c>
      <c r="Y443" s="5"/>
      <c r="Z443" s="7" t="str">
        <f>Map!O1091</f>
        <v>33 H</v>
      </c>
      <c r="AA443" s="6">
        <f t="shared" si="12"/>
        <v>33</v>
      </c>
      <c r="AB443" s="5" t="str">
        <f>IFERROR(__xludf.DUMMYFUNCTION("""COMPUTED_VALUE"""),"H")</f>
        <v>H</v>
      </c>
      <c r="AC443" s="6">
        <f t="shared" si="13"/>
        <v>33</v>
      </c>
      <c r="AD443" s="5"/>
    </row>
    <row r="444">
      <c r="A444" s="5" t="str">
        <f>Map!I1092</f>
        <v>0.38 S</v>
      </c>
      <c r="B444" s="6">
        <f t="shared" si="5"/>
        <v>0.38</v>
      </c>
      <c r="C444" s="5" t="str">
        <f>IFERROR(__xludf.DUMMYFUNCTION("""COMPUTED_VALUE"""),"S")</f>
        <v>S</v>
      </c>
      <c r="D444" s="34">
        <f t="shared" si="6"/>
        <v>0.38</v>
      </c>
      <c r="E444" s="6" t="b">
        <f t="shared" si="7"/>
        <v>0</v>
      </c>
      <c r="F444" s="34" t="b">
        <f t="shared" si="8"/>
        <v>0</v>
      </c>
      <c r="G444" s="8">
        <f t="shared" si="9"/>
        <v>7.5582E+29</v>
      </c>
      <c r="H444" s="8">
        <f t="shared" ref="H444:J444" si="906">if(D444,$G444,"")</f>
        <v>7.5582E+29</v>
      </c>
      <c r="I444" s="8" t="str">
        <f t="shared" si="906"/>
        <v/>
      </c>
      <c r="J444" s="8" t="str">
        <f t="shared" si="906"/>
        <v/>
      </c>
      <c r="K444" s="5"/>
      <c r="L444" s="5"/>
      <c r="M444" s="5"/>
      <c r="N444" s="36" t="str">
        <f>Map!K1092</f>
        <v/>
      </c>
      <c r="O444" s="36" t="str">
        <f>Map!L1092</f>
        <v/>
      </c>
      <c r="P444" s="36" t="str">
        <f>Map!M1092</f>
        <v/>
      </c>
      <c r="Q444" s="5" t="str">
        <f>Join("-",Map!B1092,Map!C1092,Map!D1092,Map!E1092,Map!F1092)</f>
        <v>East Rim-4-4-4-S</v>
      </c>
      <c r="R444" s="6" t="b">
        <f t="shared" ref="R444:T444" si="907">IFERROR(VALUE(LEFT(N444,SEARCH(" ",N444,1)-1)),FALSE())</f>
        <v>0</v>
      </c>
      <c r="S444" s="6" t="b">
        <f t="shared" si="907"/>
        <v>0</v>
      </c>
      <c r="T444" s="6" t="b">
        <f t="shared" si="907"/>
        <v>0</v>
      </c>
      <c r="U444" s="5"/>
      <c r="V444" s="5"/>
      <c r="W444" s="5"/>
      <c r="X444" s="37" t="str">
        <f>Map!G1092</f>
        <v>Star</v>
      </c>
      <c r="Y444" s="5"/>
      <c r="Z444" s="7" t="str">
        <f>Map!O1092</f>
        <v/>
      </c>
      <c r="AA444" s="6" t="str">
        <f t="shared" si="12"/>
        <v/>
      </c>
      <c r="AB444" s="5"/>
      <c r="AC444" s="6" t="str">
        <f t="shared" si="13"/>
        <v/>
      </c>
      <c r="AD444" s="5"/>
    </row>
    <row r="445">
      <c r="A445" s="5" t="str">
        <f>Map!I1093</f>
        <v>1.12 E</v>
      </c>
      <c r="B445" s="6">
        <f t="shared" si="5"/>
        <v>1.12</v>
      </c>
      <c r="C445" s="5" t="str">
        <f>IFERROR(__xludf.DUMMYFUNCTION("""COMPUTED_VALUE"""),"E")</f>
        <v>E</v>
      </c>
      <c r="D445" s="34" t="b">
        <f t="shared" si="6"/>
        <v>0</v>
      </c>
      <c r="E445" s="6" t="b">
        <f t="shared" si="7"/>
        <v>0</v>
      </c>
      <c r="F445" s="34">
        <f t="shared" si="8"/>
        <v>1.12</v>
      </c>
      <c r="G445" s="8">
        <f t="shared" si="9"/>
        <v>6.68864E+24</v>
      </c>
      <c r="H445" s="8" t="str">
        <f t="shared" ref="H445:J445" si="908">if(D445,$G445,"")</f>
        <v/>
      </c>
      <c r="I445" s="8" t="str">
        <f t="shared" si="908"/>
        <v/>
      </c>
      <c r="J445" s="8">
        <f t="shared" si="908"/>
        <v>6.68864E+24</v>
      </c>
      <c r="K445" s="5"/>
      <c r="L445" s="5"/>
      <c r="M445" s="5"/>
      <c r="N445" s="36">
        <f>Map!K1093</f>
        <v>5</v>
      </c>
      <c r="O445" s="36">
        <f>Map!L1093</f>
        <v>-10</v>
      </c>
      <c r="P445" s="36">
        <f>Map!M1093</f>
        <v>-4</v>
      </c>
      <c r="Q445" s="5" t="str">
        <f>Join("-",Map!B1093,Map!C1093,Map!D1093,Map!E1093,Map!F1093)</f>
        <v>East Rim-4-4-5-a</v>
      </c>
      <c r="R445" s="6">
        <f t="shared" ref="R445:T445" si="909">IFERROR(VALUE(LEFT(N445,SEARCH(" ",N445,1)-1)),FALSE())</f>
        <v>5</v>
      </c>
      <c r="S445" s="6">
        <f t="shared" si="909"/>
        <v>-10</v>
      </c>
      <c r="T445" s="6">
        <f t="shared" si="909"/>
        <v>-4</v>
      </c>
      <c r="U445" s="5"/>
      <c r="V445" s="5"/>
      <c r="W445" s="5"/>
      <c r="X445" s="37" t="str">
        <f>Map!G1093</f>
        <v>Habitable</v>
      </c>
      <c r="Y445" s="5"/>
      <c r="Z445" s="7" t="str">
        <f>Map!O1093</f>
        <v>12 H</v>
      </c>
      <c r="AA445" s="6">
        <f t="shared" si="12"/>
        <v>12</v>
      </c>
      <c r="AB445" s="5" t="str">
        <f>IFERROR(__xludf.DUMMYFUNCTION("""COMPUTED_VALUE"""),"H")</f>
        <v>H</v>
      </c>
      <c r="AC445" s="6">
        <f t="shared" si="13"/>
        <v>12</v>
      </c>
      <c r="AD445" s="5"/>
    </row>
    <row r="446">
      <c r="A446" s="5" t="str">
        <f>Map!I1094</f>
        <v>0.91 E</v>
      </c>
      <c r="B446" s="6">
        <f t="shared" si="5"/>
        <v>0.91</v>
      </c>
      <c r="C446" s="5" t="str">
        <f>IFERROR(__xludf.DUMMYFUNCTION("""COMPUTED_VALUE"""),"E")</f>
        <v>E</v>
      </c>
      <c r="D446" s="34" t="b">
        <f t="shared" si="6"/>
        <v>0</v>
      </c>
      <c r="E446" s="6" t="b">
        <f t="shared" si="7"/>
        <v>0</v>
      </c>
      <c r="F446" s="34">
        <f t="shared" si="8"/>
        <v>0.91</v>
      </c>
      <c r="G446" s="8">
        <f t="shared" si="9"/>
        <v>5.43452E+24</v>
      </c>
      <c r="H446" s="8" t="str">
        <f t="shared" ref="H446:J446" si="910">if(D446,$G446,"")</f>
        <v/>
      </c>
      <c r="I446" s="8" t="str">
        <f t="shared" si="910"/>
        <v/>
      </c>
      <c r="J446" s="8">
        <f t="shared" si="910"/>
        <v>5.43452E+24</v>
      </c>
      <c r="K446" s="5"/>
      <c r="L446" s="5"/>
      <c r="M446" s="5"/>
      <c r="N446" s="36">
        <f>Map!K1094</f>
        <v>-2</v>
      </c>
      <c r="O446" s="36">
        <f>Map!L1094</f>
        <v>-21</v>
      </c>
      <c r="P446" s="36">
        <f>Map!M1094</f>
        <v>-11</v>
      </c>
      <c r="Q446" s="5" t="str">
        <f>Join("-",Map!B1094,Map!C1094,Map!D1094,Map!E1094,Map!F1094)</f>
        <v>East Rim-4-4-5-b</v>
      </c>
      <c r="R446" s="6">
        <f t="shared" ref="R446:T446" si="911">IFERROR(VALUE(LEFT(N446,SEARCH(" ",N446,1)-1)),FALSE())</f>
        <v>-2</v>
      </c>
      <c r="S446" s="6">
        <f t="shared" si="911"/>
        <v>-21</v>
      </c>
      <c r="T446" s="6">
        <f t="shared" si="911"/>
        <v>-11</v>
      </c>
      <c r="U446" s="5"/>
      <c r="V446" s="5"/>
      <c r="W446" s="5"/>
      <c r="X446" s="37" t="str">
        <f>Map!G1094</f>
        <v>Habitable</v>
      </c>
      <c r="Y446" s="5"/>
      <c r="Z446" s="7" t="str">
        <f>Map!O1094</f>
        <v>24 H</v>
      </c>
      <c r="AA446" s="6">
        <f t="shared" si="12"/>
        <v>24</v>
      </c>
      <c r="AB446" s="5" t="str">
        <f>IFERROR(__xludf.DUMMYFUNCTION("""COMPUTED_VALUE"""),"H")</f>
        <v>H</v>
      </c>
      <c r="AC446" s="6">
        <f t="shared" si="13"/>
        <v>24</v>
      </c>
      <c r="AD446" s="5"/>
    </row>
    <row r="447">
      <c r="A447" s="5" t="str">
        <f>Map!I1095</f>
        <v>9 E</v>
      </c>
      <c r="B447" s="6">
        <f t="shared" si="5"/>
        <v>9</v>
      </c>
      <c r="C447" s="5" t="str">
        <f>IFERROR(__xludf.DUMMYFUNCTION("""COMPUTED_VALUE"""),"E")</f>
        <v>E</v>
      </c>
      <c r="D447" s="34" t="b">
        <f t="shared" si="6"/>
        <v>0</v>
      </c>
      <c r="E447" s="6" t="b">
        <f t="shared" si="7"/>
        <v>0</v>
      </c>
      <c r="F447" s="34">
        <f t="shared" si="8"/>
        <v>9</v>
      </c>
      <c r="G447" s="8">
        <f t="shared" si="9"/>
        <v>5.3748E+25</v>
      </c>
      <c r="H447" s="8" t="str">
        <f t="shared" ref="H447:J447" si="912">if(D447,$G447,"")</f>
        <v/>
      </c>
      <c r="I447" s="8" t="str">
        <f t="shared" si="912"/>
        <v/>
      </c>
      <c r="J447" s="8">
        <f t="shared" si="912"/>
        <v>5.3748E+25</v>
      </c>
      <c r="K447" s="5"/>
      <c r="L447" s="5"/>
      <c r="M447" s="5"/>
      <c r="N447" s="36">
        <f>Map!K1095</f>
        <v>-106</v>
      </c>
      <c r="O447" s="36">
        <f>Map!L1095</f>
        <v>-121</v>
      </c>
      <c r="P447" s="36">
        <f>Map!M1095</f>
        <v>-112</v>
      </c>
      <c r="Q447" s="5" t="str">
        <f>Join("-",Map!B1095,Map!C1095,Map!D1095,Map!E1095,Map!F1095)</f>
        <v>East Rim-4-4-5-c</v>
      </c>
      <c r="R447" s="6">
        <f t="shared" ref="R447:T447" si="913">IFERROR(VALUE(LEFT(N447,SEARCH(" ",N447,1)-1)),FALSE())</f>
        <v>-106</v>
      </c>
      <c r="S447" s="6">
        <f t="shared" si="913"/>
        <v>-121</v>
      </c>
      <c r="T447" s="6">
        <f t="shared" si="913"/>
        <v>-112</v>
      </c>
      <c r="U447" s="5"/>
      <c r="V447" s="5"/>
      <c r="W447" s="5"/>
      <c r="X447" s="37" t="str">
        <f>Map!G1095</f>
        <v>Terrestrial</v>
      </c>
      <c r="Y447" s="5"/>
      <c r="Z447" s="7" t="str">
        <f>Map!O1095</f>
        <v>17 H</v>
      </c>
      <c r="AA447" s="6">
        <f t="shared" si="12"/>
        <v>17</v>
      </c>
      <c r="AB447" s="5" t="str">
        <f>IFERROR(__xludf.DUMMYFUNCTION("""COMPUTED_VALUE"""),"H")</f>
        <v>H</v>
      </c>
      <c r="AC447" s="6">
        <f t="shared" si="13"/>
        <v>17</v>
      </c>
      <c r="AD447" s="5"/>
    </row>
    <row r="448">
      <c r="A448" s="5" t="str">
        <f>Map!I1096</f>
        <v>0.05 J</v>
      </c>
      <c r="B448" s="6">
        <f t="shared" si="5"/>
        <v>0.05</v>
      </c>
      <c r="C448" s="5" t="str">
        <f>IFERROR(__xludf.DUMMYFUNCTION("""COMPUTED_VALUE"""),"J")</f>
        <v>J</v>
      </c>
      <c r="D448" s="34" t="b">
        <f t="shared" si="6"/>
        <v>0</v>
      </c>
      <c r="E448" s="6">
        <f t="shared" si="7"/>
        <v>0.05</v>
      </c>
      <c r="F448" s="34" t="b">
        <f t="shared" si="8"/>
        <v>0</v>
      </c>
      <c r="G448" s="8">
        <f t="shared" si="9"/>
        <v>9.5E+25</v>
      </c>
      <c r="H448" s="8" t="str">
        <f t="shared" ref="H448:J448" si="914">if(D448,$G448,"")</f>
        <v/>
      </c>
      <c r="I448" s="8">
        <f t="shared" si="914"/>
        <v>9.5E+25</v>
      </c>
      <c r="J448" s="8" t="str">
        <f t="shared" si="914"/>
        <v/>
      </c>
      <c r="K448" s="5"/>
      <c r="L448" s="5"/>
      <c r="M448" s="5"/>
      <c r="N448" s="36">
        <f>Map!K1096</f>
        <v>-120</v>
      </c>
      <c r="O448" s="36">
        <f>Map!L1096</f>
        <v>-193</v>
      </c>
      <c r="P448" s="36">
        <f>Map!M1096</f>
        <v>-157</v>
      </c>
      <c r="Q448" s="5" t="str">
        <f>Join("-",Map!B1096,Map!C1096,Map!D1096,Map!E1096,Map!F1096)</f>
        <v>East Rim-4-4-5-d</v>
      </c>
      <c r="R448" s="6">
        <f t="shared" ref="R448:T448" si="915">IFERROR(VALUE(LEFT(N448,SEARCH(" ",N448,1)-1)),FALSE())</f>
        <v>-120</v>
      </c>
      <c r="S448" s="6">
        <f t="shared" si="915"/>
        <v>-193</v>
      </c>
      <c r="T448" s="6">
        <f t="shared" si="915"/>
        <v>-157</v>
      </c>
      <c r="U448" s="5"/>
      <c r="V448" s="5"/>
      <c r="W448" s="5"/>
      <c r="X448" s="37" t="str">
        <f>Map!G1096</f>
        <v>Gas Giant</v>
      </c>
      <c r="Y448" s="5"/>
      <c r="Z448" s="7" t="str">
        <f>Map!O1096</f>
        <v>19 H</v>
      </c>
      <c r="AA448" s="6">
        <f t="shared" si="12"/>
        <v>19</v>
      </c>
      <c r="AB448" s="5" t="str">
        <f>IFERROR(__xludf.DUMMYFUNCTION("""COMPUTED_VALUE"""),"H")</f>
        <v>H</v>
      </c>
      <c r="AC448" s="6">
        <f t="shared" si="13"/>
        <v>19</v>
      </c>
      <c r="AD448" s="5"/>
    </row>
    <row r="449">
      <c r="A449" s="5" t="str">
        <f>Map!I1097</f>
        <v>8.08 J</v>
      </c>
      <c r="B449" s="6">
        <f t="shared" si="5"/>
        <v>8.08</v>
      </c>
      <c r="C449" s="5" t="str">
        <f>IFERROR(__xludf.DUMMYFUNCTION("""COMPUTED_VALUE"""),"J")</f>
        <v>J</v>
      </c>
      <c r="D449" s="34" t="b">
        <f t="shared" si="6"/>
        <v>0</v>
      </c>
      <c r="E449" s="6">
        <f t="shared" si="7"/>
        <v>8.08</v>
      </c>
      <c r="F449" s="34" t="b">
        <f t="shared" si="8"/>
        <v>0</v>
      </c>
      <c r="G449" s="8">
        <f t="shared" si="9"/>
        <v>1.5352E+28</v>
      </c>
      <c r="H449" s="8" t="str">
        <f t="shared" ref="H449:J449" si="916">if(D449,$G449,"")</f>
        <v/>
      </c>
      <c r="I449" s="8">
        <f t="shared" si="916"/>
        <v>1.5352E+28</v>
      </c>
      <c r="J449" s="8" t="str">
        <f t="shared" si="916"/>
        <v/>
      </c>
      <c r="K449" s="5"/>
      <c r="L449" s="5"/>
      <c r="M449" s="5"/>
      <c r="N449" s="36">
        <f>Map!K1097</f>
        <v>-162</v>
      </c>
      <c r="O449" s="36">
        <f>Map!L1097</f>
        <v>-166</v>
      </c>
      <c r="P449" s="36">
        <f>Map!M1097</f>
        <v>-163</v>
      </c>
      <c r="Q449" s="5" t="str">
        <f>Join("-",Map!B1097,Map!C1097,Map!D1097,Map!E1097,Map!F1097)</f>
        <v>East Rim-4-4-5-e</v>
      </c>
      <c r="R449" s="6">
        <f t="shared" ref="R449:T449" si="917">IFERROR(VALUE(LEFT(N449,SEARCH(" ",N449,1)-1)),FALSE())</f>
        <v>-162</v>
      </c>
      <c r="S449" s="6">
        <f t="shared" si="917"/>
        <v>-166</v>
      </c>
      <c r="T449" s="6">
        <f t="shared" si="917"/>
        <v>-163</v>
      </c>
      <c r="U449" s="5"/>
      <c r="V449" s="5"/>
      <c r="W449" s="5"/>
      <c r="X449" s="37" t="str">
        <f>Map!G1097</f>
        <v>Gas Giant</v>
      </c>
      <c r="Y449" s="5"/>
      <c r="Z449" s="7" t="str">
        <f>Map!O1097</f>
        <v>16 H</v>
      </c>
      <c r="AA449" s="6">
        <f t="shared" si="12"/>
        <v>16</v>
      </c>
      <c r="AB449" s="5" t="str">
        <f>IFERROR(__xludf.DUMMYFUNCTION("""COMPUTED_VALUE"""),"H")</f>
        <v>H</v>
      </c>
      <c r="AC449" s="6">
        <f t="shared" si="13"/>
        <v>16</v>
      </c>
      <c r="AD449" s="5"/>
    </row>
    <row r="450">
      <c r="A450" s="5" t="str">
        <f>Map!I1098</f>
        <v>8.53 J</v>
      </c>
      <c r="B450" s="6">
        <f t="shared" si="5"/>
        <v>8.53</v>
      </c>
      <c r="C450" s="5" t="str">
        <f>IFERROR(__xludf.DUMMYFUNCTION("""COMPUTED_VALUE"""),"J")</f>
        <v>J</v>
      </c>
      <c r="D450" s="34" t="b">
        <f t="shared" si="6"/>
        <v>0</v>
      </c>
      <c r="E450" s="6">
        <f t="shared" si="7"/>
        <v>8.53</v>
      </c>
      <c r="F450" s="34" t="b">
        <f t="shared" si="8"/>
        <v>0</v>
      </c>
      <c r="G450" s="8">
        <f t="shared" si="9"/>
        <v>1.6207E+28</v>
      </c>
      <c r="H450" s="8" t="str">
        <f t="shared" ref="H450:J450" si="918">if(D450,$G450,"")</f>
        <v/>
      </c>
      <c r="I450" s="8">
        <f t="shared" si="918"/>
        <v>1.6207E+28</v>
      </c>
      <c r="J450" s="8" t="str">
        <f t="shared" si="918"/>
        <v/>
      </c>
      <c r="K450" s="5"/>
      <c r="L450" s="5"/>
      <c r="M450" s="5"/>
      <c r="N450" s="36">
        <f>Map!K1098</f>
        <v>-164</v>
      </c>
      <c r="O450" s="36">
        <f>Map!L1098</f>
        <v>-217</v>
      </c>
      <c r="P450" s="36">
        <f>Map!M1098</f>
        <v>-192</v>
      </c>
      <c r="Q450" s="5" t="str">
        <f>Join("-",Map!B1098,Map!C1098,Map!D1098,Map!E1098,Map!F1098)</f>
        <v>East Rim-4-4-5-f</v>
      </c>
      <c r="R450" s="6">
        <f t="shared" ref="R450:T450" si="919">IFERROR(VALUE(LEFT(N450,SEARCH(" ",N450,1)-1)),FALSE())</f>
        <v>-164</v>
      </c>
      <c r="S450" s="6">
        <f t="shared" si="919"/>
        <v>-217</v>
      </c>
      <c r="T450" s="6">
        <f t="shared" si="919"/>
        <v>-192</v>
      </c>
      <c r="U450" s="5"/>
      <c r="V450" s="5"/>
      <c r="W450" s="5"/>
      <c r="X450" s="37" t="str">
        <f>Map!G1098</f>
        <v>Gas Giant</v>
      </c>
      <c r="Y450" s="5"/>
      <c r="Z450" s="7" t="str">
        <f>Map!O1098</f>
        <v>13 H</v>
      </c>
      <c r="AA450" s="6">
        <f t="shared" si="12"/>
        <v>13</v>
      </c>
      <c r="AB450" s="5" t="str">
        <f>IFERROR(__xludf.DUMMYFUNCTION("""COMPUTED_VALUE"""),"H")</f>
        <v>H</v>
      </c>
      <c r="AC450" s="6">
        <f t="shared" si="13"/>
        <v>13</v>
      </c>
      <c r="AD450" s="5"/>
    </row>
    <row r="451">
      <c r="A451" s="5" t="str">
        <f>Map!I1099</f>
        <v>9.15 J</v>
      </c>
      <c r="B451" s="6">
        <f t="shared" si="5"/>
        <v>9.15</v>
      </c>
      <c r="C451" s="5" t="str">
        <f>IFERROR(__xludf.DUMMYFUNCTION("""COMPUTED_VALUE"""),"J")</f>
        <v>J</v>
      </c>
      <c r="D451" s="34" t="b">
        <f t="shared" si="6"/>
        <v>0</v>
      </c>
      <c r="E451" s="6">
        <f t="shared" si="7"/>
        <v>9.15</v>
      </c>
      <c r="F451" s="34" t="b">
        <f t="shared" si="8"/>
        <v>0</v>
      </c>
      <c r="G451" s="8">
        <f t="shared" si="9"/>
        <v>1.7385E+28</v>
      </c>
      <c r="H451" s="8" t="str">
        <f t="shared" ref="H451:J451" si="920">if(D451,$G451,"")</f>
        <v/>
      </c>
      <c r="I451" s="8">
        <f t="shared" si="920"/>
        <v>1.7385E+28</v>
      </c>
      <c r="J451" s="8" t="str">
        <f t="shared" si="920"/>
        <v/>
      </c>
      <c r="K451" s="5"/>
      <c r="L451" s="5"/>
      <c r="M451" s="5"/>
      <c r="N451" s="36">
        <f>Map!K1099</f>
        <v>-165</v>
      </c>
      <c r="O451" s="36">
        <f>Map!L1099</f>
        <v>-196</v>
      </c>
      <c r="P451" s="36">
        <f>Map!M1099</f>
        <v>-179</v>
      </c>
      <c r="Q451" s="5" t="str">
        <f>Join("-",Map!B1099,Map!C1099,Map!D1099,Map!E1099,Map!F1099)</f>
        <v>East Rim-4-4-5-g</v>
      </c>
      <c r="R451" s="6">
        <f t="shared" ref="R451:T451" si="921">IFERROR(VALUE(LEFT(N451,SEARCH(" ",N451,1)-1)),FALSE())</f>
        <v>-165</v>
      </c>
      <c r="S451" s="6">
        <f t="shared" si="921"/>
        <v>-196</v>
      </c>
      <c r="T451" s="6">
        <f t="shared" si="921"/>
        <v>-179</v>
      </c>
      <c r="U451" s="5"/>
      <c r="V451" s="5"/>
      <c r="W451" s="5"/>
      <c r="X451" s="37" t="str">
        <f>Map!G1099</f>
        <v>Gas Giant</v>
      </c>
      <c r="Y451" s="5"/>
      <c r="Z451" s="7" t="str">
        <f>Map!O1099</f>
        <v>24 H</v>
      </c>
      <c r="AA451" s="6">
        <f t="shared" si="12"/>
        <v>24</v>
      </c>
      <c r="AB451" s="5" t="str">
        <f>IFERROR(__xludf.DUMMYFUNCTION("""COMPUTED_VALUE"""),"H")</f>
        <v>H</v>
      </c>
      <c r="AC451" s="6">
        <f t="shared" si="13"/>
        <v>24</v>
      </c>
      <c r="AD451" s="5"/>
    </row>
    <row r="452">
      <c r="A452" s="5" t="str">
        <f>Map!I1100</f>
        <v>6.75 J</v>
      </c>
      <c r="B452" s="6">
        <f t="shared" si="5"/>
        <v>6.75</v>
      </c>
      <c r="C452" s="5" t="str">
        <f>IFERROR(__xludf.DUMMYFUNCTION("""COMPUTED_VALUE"""),"J")</f>
        <v>J</v>
      </c>
      <c r="D452" s="34" t="b">
        <f t="shared" si="6"/>
        <v>0</v>
      </c>
      <c r="E452" s="6">
        <f t="shared" si="7"/>
        <v>6.75</v>
      </c>
      <c r="F452" s="34" t="b">
        <f t="shared" si="8"/>
        <v>0</v>
      </c>
      <c r="G452" s="8">
        <f t="shared" si="9"/>
        <v>1.2825E+28</v>
      </c>
      <c r="H452" s="8" t="str">
        <f t="shared" ref="H452:J452" si="922">if(D452,$G452,"")</f>
        <v/>
      </c>
      <c r="I452" s="8">
        <f t="shared" si="922"/>
        <v>1.2825E+28</v>
      </c>
      <c r="J452" s="8" t="str">
        <f t="shared" si="922"/>
        <v/>
      </c>
      <c r="K452" s="5"/>
      <c r="L452" s="5"/>
      <c r="M452" s="5"/>
      <c r="N452" s="36">
        <f>Map!K1100</f>
        <v>-215</v>
      </c>
      <c r="O452" s="36">
        <f>Map!L1100</f>
        <v>-241</v>
      </c>
      <c r="P452" s="36">
        <f>Map!M1100</f>
        <v>-227</v>
      </c>
      <c r="Q452" s="5" t="str">
        <f>Join("-",Map!B1100,Map!C1100,Map!D1100,Map!E1100,Map!F1100)</f>
        <v>East Rim-4-4-5-h</v>
      </c>
      <c r="R452" s="6">
        <f t="shared" ref="R452:T452" si="923">IFERROR(VALUE(LEFT(N452,SEARCH(" ",N452,1)-1)),FALSE())</f>
        <v>-215</v>
      </c>
      <c r="S452" s="6">
        <f t="shared" si="923"/>
        <v>-241</v>
      </c>
      <c r="T452" s="6">
        <f t="shared" si="923"/>
        <v>-227</v>
      </c>
      <c r="U452" s="5"/>
      <c r="V452" s="5"/>
      <c r="W452" s="5"/>
      <c r="X452" s="37" t="str">
        <f>Map!G1100</f>
        <v>Gas Giant</v>
      </c>
      <c r="Y452" s="5"/>
      <c r="Z452" s="7" t="str">
        <f>Map!O1100</f>
        <v>12 H</v>
      </c>
      <c r="AA452" s="6">
        <f t="shared" si="12"/>
        <v>12</v>
      </c>
      <c r="AB452" s="5" t="str">
        <f>IFERROR(__xludf.DUMMYFUNCTION("""COMPUTED_VALUE"""),"H")</f>
        <v>H</v>
      </c>
      <c r="AC452" s="6">
        <f t="shared" si="13"/>
        <v>12</v>
      </c>
      <c r="AD452" s="5"/>
    </row>
    <row r="453">
      <c r="A453" s="5" t="str">
        <f>Map!I1101</f>
        <v>52 S</v>
      </c>
      <c r="B453" s="6">
        <f t="shared" si="5"/>
        <v>52</v>
      </c>
      <c r="C453" s="5" t="str">
        <f>IFERROR(__xludf.DUMMYFUNCTION("""COMPUTED_VALUE"""),"S")</f>
        <v>S</v>
      </c>
      <c r="D453" s="34">
        <f t="shared" si="6"/>
        <v>52</v>
      </c>
      <c r="E453" s="6" t="b">
        <f t="shared" si="7"/>
        <v>0</v>
      </c>
      <c r="F453" s="34" t="b">
        <f t="shared" si="8"/>
        <v>0</v>
      </c>
      <c r="G453" s="8">
        <f t="shared" si="9"/>
        <v>1.03428E+32</v>
      </c>
      <c r="H453" s="8">
        <f t="shared" ref="H453:J453" si="924">if(D453,$G453,"")</f>
        <v>1.03428E+32</v>
      </c>
      <c r="I453" s="8" t="str">
        <f t="shared" si="924"/>
        <v/>
      </c>
      <c r="J453" s="8" t="str">
        <f t="shared" si="924"/>
        <v/>
      </c>
      <c r="K453" s="5"/>
      <c r="L453" s="5"/>
      <c r="M453" s="5"/>
      <c r="N453" s="36" t="str">
        <f>Map!K1101</f>
        <v/>
      </c>
      <c r="O453" s="36" t="str">
        <f>Map!L1101</f>
        <v/>
      </c>
      <c r="P453" s="36" t="str">
        <f>Map!M1101</f>
        <v/>
      </c>
      <c r="Q453" s="5" t="str">
        <f>Join("-",Map!B1101,Map!C1101,Map!D1101,Map!E1101,Map!F1101)</f>
        <v>East Rim-4-4-5-S</v>
      </c>
      <c r="R453" s="6" t="b">
        <f t="shared" ref="R453:T453" si="925">IFERROR(VALUE(LEFT(N453,SEARCH(" ",N453,1)-1)),FALSE())</f>
        <v>0</v>
      </c>
      <c r="S453" s="6" t="b">
        <f t="shared" si="925"/>
        <v>0</v>
      </c>
      <c r="T453" s="6" t="b">
        <f t="shared" si="925"/>
        <v>0</v>
      </c>
      <c r="U453" s="5"/>
      <c r="V453" s="5"/>
      <c r="W453" s="5"/>
      <c r="X453" s="37" t="str">
        <f>Map!G1101</f>
        <v>Star</v>
      </c>
      <c r="Y453" s="5"/>
      <c r="Z453" s="7" t="str">
        <f>Map!O1101</f>
        <v/>
      </c>
      <c r="AA453" s="6" t="str">
        <f t="shared" si="12"/>
        <v/>
      </c>
      <c r="AB453" s="5"/>
      <c r="AC453" s="6" t="str">
        <f t="shared" si="13"/>
        <v/>
      </c>
      <c r="AD453" s="5"/>
    </row>
    <row r="454">
      <c r="A454" s="5" t="str">
        <f>Map!I1102</f>
        <v>0.69 E</v>
      </c>
      <c r="B454" s="6">
        <f t="shared" si="5"/>
        <v>0.69</v>
      </c>
      <c r="C454" s="5" t="str">
        <f>IFERROR(__xludf.DUMMYFUNCTION("""COMPUTED_VALUE"""),"E")</f>
        <v>E</v>
      </c>
      <c r="D454" s="34" t="b">
        <f t="shared" si="6"/>
        <v>0</v>
      </c>
      <c r="E454" s="6" t="b">
        <f t="shared" si="7"/>
        <v>0</v>
      </c>
      <c r="F454" s="34">
        <f t="shared" si="8"/>
        <v>0.69</v>
      </c>
      <c r="G454" s="8">
        <f t="shared" si="9"/>
        <v>4.12068E+24</v>
      </c>
      <c r="H454" s="8" t="str">
        <f t="shared" ref="H454:J454" si="926">if(D454,$G454,"")</f>
        <v/>
      </c>
      <c r="I454" s="8" t="str">
        <f t="shared" si="926"/>
        <v/>
      </c>
      <c r="J454" s="8">
        <f t="shared" si="926"/>
        <v>4.12068E+24</v>
      </c>
      <c r="K454" s="5"/>
      <c r="L454" s="5"/>
      <c r="M454" s="5"/>
      <c r="N454" s="36">
        <f>Map!K1102</f>
        <v>1223</v>
      </c>
      <c r="O454" s="36">
        <f>Map!L1102</f>
        <v>278</v>
      </c>
      <c r="P454" s="36">
        <f>Map!M1102</f>
        <v>749</v>
      </c>
      <c r="Q454" s="5" t="str">
        <f>Join("-",Map!B1102,Map!C1102,Map!D1102,Map!E1102,Map!F1102)</f>
        <v>East Rim-4-4-6-a</v>
      </c>
      <c r="R454" s="6">
        <f t="shared" ref="R454:T454" si="927">IFERROR(VALUE(LEFT(N454,SEARCH(" ",N454,1)-1)),FALSE())</f>
        <v>1223</v>
      </c>
      <c r="S454" s="6">
        <f t="shared" si="927"/>
        <v>278</v>
      </c>
      <c r="T454" s="6">
        <f t="shared" si="927"/>
        <v>749</v>
      </c>
      <c r="U454" s="5"/>
      <c r="V454" s="5"/>
      <c r="W454" s="5"/>
      <c r="X454" s="37" t="str">
        <f>Map!G1102</f>
        <v>Terrestrial</v>
      </c>
      <c r="Y454" s="5"/>
      <c r="Z454" s="7" t="str">
        <f>Map!O1102</f>
        <v>15 H</v>
      </c>
      <c r="AA454" s="6">
        <f t="shared" si="12"/>
        <v>15</v>
      </c>
      <c r="AB454" s="5" t="str">
        <f>IFERROR(__xludf.DUMMYFUNCTION("""COMPUTED_VALUE"""),"H")</f>
        <v>H</v>
      </c>
      <c r="AC454" s="6">
        <f t="shared" si="13"/>
        <v>15</v>
      </c>
      <c r="AD454" s="5"/>
    </row>
    <row r="455">
      <c r="A455" s="5" t="str">
        <f>Map!I1103</f>
        <v>2.07 E</v>
      </c>
      <c r="B455" s="6">
        <f t="shared" si="5"/>
        <v>2.07</v>
      </c>
      <c r="C455" s="5" t="str">
        <f>IFERROR(__xludf.DUMMYFUNCTION("""COMPUTED_VALUE"""),"E")</f>
        <v>E</v>
      </c>
      <c r="D455" s="34" t="b">
        <f t="shared" si="6"/>
        <v>0</v>
      </c>
      <c r="E455" s="6" t="b">
        <f t="shared" si="7"/>
        <v>0</v>
      </c>
      <c r="F455" s="34">
        <f t="shared" si="8"/>
        <v>2.07</v>
      </c>
      <c r="G455" s="8">
        <f t="shared" si="9"/>
        <v>1.2362E+25</v>
      </c>
      <c r="H455" s="8" t="str">
        <f t="shared" ref="H455:J455" si="928">if(D455,$G455,"")</f>
        <v/>
      </c>
      <c r="I455" s="8" t="str">
        <f t="shared" si="928"/>
        <v/>
      </c>
      <c r="J455" s="8">
        <f t="shared" si="928"/>
        <v>1.2362E+25</v>
      </c>
      <c r="K455" s="5"/>
      <c r="L455" s="5"/>
      <c r="M455" s="5"/>
      <c r="N455" s="36">
        <f>Map!K1103</f>
        <v>714</v>
      </c>
      <c r="O455" s="36">
        <f>Map!L1103</f>
        <v>712</v>
      </c>
      <c r="P455" s="36">
        <f>Map!M1103</f>
        <v>712</v>
      </c>
      <c r="Q455" s="5" t="str">
        <f>Join("-",Map!B1103,Map!C1103,Map!D1103,Map!E1103,Map!F1103)</f>
        <v>East Rim-4-4-6-b</v>
      </c>
      <c r="R455" s="6">
        <f t="shared" ref="R455:T455" si="929">IFERROR(VALUE(LEFT(N455,SEARCH(" ",N455,1)-1)),FALSE())</f>
        <v>714</v>
      </c>
      <c r="S455" s="6">
        <f t="shared" si="929"/>
        <v>712</v>
      </c>
      <c r="T455" s="6">
        <f t="shared" si="929"/>
        <v>712</v>
      </c>
      <c r="U455" s="5"/>
      <c r="V455" s="5"/>
      <c r="W455" s="5"/>
      <c r="X455" s="37" t="str">
        <f>Map!G1103</f>
        <v>Terrestrial</v>
      </c>
      <c r="Y455" s="5"/>
      <c r="Z455" s="7" t="str">
        <f>Map!O1103</f>
        <v>13 H</v>
      </c>
      <c r="AA455" s="6">
        <f t="shared" si="12"/>
        <v>13</v>
      </c>
      <c r="AB455" s="5" t="str">
        <f>IFERROR(__xludf.DUMMYFUNCTION("""COMPUTED_VALUE"""),"H")</f>
        <v>H</v>
      </c>
      <c r="AC455" s="6">
        <f t="shared" si="13"/>
        <v>13</v>
      </c>
      <c r="AD455" s="5"/>
    </row>
    <row r="456">
      <c r="A456" s="5" t="str">
        <f>Map!I1104</f>
        <v>0.74 E</v>
      </c>
      <c r="B456" s="6">
        <f t="shared" si="5"/>
        <v>0.74</v>
      </c>
      <c r="C456" s="5" t="str">
        <f>IFERROR(__xludf.DUMMYFUNCTION("""COMPUTED_VALUE"""),"E")</f>
        <v>E</v>
      </c>
      <c r="D456" s="34" t="b">
        <f t="shared" si="6"/>
        <v>0</v>
      </c>
      <c r="E456" s="6" t="b">
        <f t="shared" si="7"/>
        <v>0</v>
      </c>
      <c r="F456" s="34">
        <f t="shared" si="8"/>
        <v>0.74</v>
      </c>
      <c r="G456" s="8">
        <f t="shared" si="9"/>
        <v>4.41928E+24</v>
      </c>
      <c r="H456" s="8" t="str">
        <f t="shared" ref="H456:J456" si="930">if(D456,$G456,"")</f>
        <v/>
      </c>
      <c r="I456" s="8" t="str">
        <f t="shared" si="930"/>
        <v/>
      </c>
      <c r="J456" s="8">
        <f t="shared" si="930"/>
        <v>4.41928E+24</v>
      </c>
      <c r="K456" s="5"/>
      <c r="L456" s="5"/>
      <c r="M456" s="5"/>
      <c r="N456" s="36">
        <f>Map!K1104</f>
        <v>168</v>
      </c>
      <c r="O456" s="36">
        <f>Map!L1104</f>
        <v>-200</v>
      </c>
      <c r="P456" s="36">
        <f>Map!M1104</f>
        <v>-15</v>
      </c>
      <c r="Q456" s="5" t="str">
        <f>Join("-",Map!B1104,Map!C1104,Map!D1104,Map!E1104,Map!F1104)</f>
        <v>East Rim-4-4-6-c</v>
      </c>
      <c r="R456" s="6">
        <f t="shared" ref="R456:T456" si="931">IFERROR(VALUE(LEFT(N456,SEARCH(" ",N456,1)-1)),FALSE())</f>
        <v>168</v>
      </c>
      <c r="S456" s="6">
        <f t="shared" si="931"/>
        <v>-200</v>
      </c>
      <c r="T456" s="6">
        <f t="shared" si="931"/>
        <v>-15</v>
      </c>
      <c r="U456" s="5"/>
      <c r="V456" s="5"/>
      <c r="W456" s="5"/>
      <c r="X456" s="37" t="str">
        <f>Map!G1104</f>
        <v>Terrestrial</v>
      </c>
      <c r="Y456" s="5"/>
      <c r="Z456" s="7" t="str">
        <f>Map!O1104</f>
        <v>13 H</v>
      </c>
      <c r="AA456" s="6">
        <f t="shared" si="12"/>
        <v>13</v>
      </c>
      <c r="AB456" s="5" t="str">
        <f>IFERROR(__xludf.DUMMYFUNCTION("""COMPUTED_VALUE"""),"H")</f>
        <v>H</v>
      </c>
      <c r="AC456" s="6">
        <f t="shared" si="13"/>
        <v>13</v>
      </c>
      <c r="AD456" s="5"/>
    </row>
    <row r="457">
      <c r="A457" s="5" t="str">
        <f>Map!I1105</f>
        <v>6.01 J</v>
      </c>
      <c r="B457" s="6">
        <f t="shared" si="5"/>
        <v>6.01</v>
      </c>
      <c r="C457" s="5" t="str">
        <f>IFERROR(__xludf.DUMMYFUNCTION("""COMPUTED_VALUE"""),"J")</f>
        <v>J</v>
      </c>
      <c r="D457" s="34" t="b">
        <f t="shared" si="6"/>
        <v>0</v>
      </c>
      <c r="E457" s="6">
        <f t="shared" si="7"/>
        <v>6.01</v>
      </c>
      <c r="F457" s="34" t="b">
        <f t="shared" si="8"/>
        <v>0</v>
      </c>
      <c r="G457" s="8">
        <f t="shared" si="9"/>
        <v>1.1419E+28</v>
      </c>
      <c r="H457" s="8" t="str">
        <f t="shared" ref="H457:J457" si="932">if(D457,$G457,"")</f>
        <v/>
      </c>
      <c r="I457" s="8">
        <f t="shared" si="932"/>
        <v>1.1419E+28</v>
      </c>
      <c r="J457" s="8" t="str">
        <f t="shared" si="932"/>
        <v/>
      </c>
      <c r="K457" s="5"/>
      <c r="L457" s="5"/>
      <c r="M457" s="5"/>
      <c r="N457" s="36">
        <f>Map!K1105</f>
        <v>-17</v>
      </c>
      <c r="O457" s="36">
        <f>Map!L1105</f>
        <v>-24</v>
      </c>
      <c r="P457" s="36">
        <f>Map!M1105</f>
        <v>-22</v>
      </c>
      <c r="Q457" s="5" t="str">
        <f>Join("-",Map!B1105,Map!C1105,Map!D1105,Map!E1105,Map!F1105)</f>
        <v>East Rim-4-4-6-d</v>
      </c>
      <c r="R457" s="6">
        <f t="shared" ref="R457:T457" si="933">IFERROR(VALUE(LEFT(N457,SEARCH(" ",N457,1)-1)),FALSE())</f>
        <v>-17</v>
      </c>
      <c r="S457" s="6">
        <f t="shared" si="933"/>
        <v>-24</v>
      </c>
      <c r="T457" s="6">
        <f t="shared" si="933"/>
        <v>-22</v>
      </c>
      <c r="U457" s="5"/>
      <c r="V457" s="5"/>
      <c r="W457" s="5"/>
      <c r="X457" s="37" t="str">
        <f>Map!G1105</f>
        <v>Gas Giant</v>
      </c>
      <c r="Y457" s="5"/>
      <c r="Z457" s="7" t="str">
        <f>Map!O1105</f>
        <v>15 H</v>
      </c>
      <c r="AA457" s="6">
        <f t="shared" si="12"/>
        <v>15</v>
      </c>
      <c r="AB457" s="5" t="str">
        <f>IFERROR(__xludf.DUMMYFUNCTION("""COMPUTED_VALUE"""),"H")</f>
        <v>H</v>
      </c>
      <c r="AC457" s="6">
        <f t="shared" si="13"/>
        <v>15</v>
      </c>
      <c r="AD457" s="5"/>
    </row>
    <row r="458">
      <c r="A458" s="5" t="str">
        <f>Map!I1106</f>
        <v>2.11 J</v>
      </c>
      <c r="B458" s="6">
        <f t="shared" si="5"/>
        <v>2.11</v>
      </c>
      <c r="C458" s="5" t="str">
        <f>IFERROR(__xludf.DUMMYFUNCTION("""COMPUTED_VALUE"""),"J")</f>
        <v>J</v>
      </c>
      <c r="D458" s="34" t="b">
        <f t="shared" si="6"/>
        <v>0</v>
      </c>
      <c r="E458" s="6">
        <f t="shared" si="7"/>
        <v>2.11</v>
      </c>
      <c r="F458" s="34" t="b">
        <f t="shared" si="8"/>
        <v>0</v>
      </c>
      <c r="G458" s="8">
        <f t="shared" si="9"/>
        <v>4.009E+27</v>
      </c>
      <c r="H458" s="8" t="str">
        <f t="shared" ref="H458:J458" si="934">if(D458,$G458,"")</f>
        <v/>
      </c>
      <c r="I458" s="8">
        <f t="shared" si="934"/>
        <v>4.009E+27</v>
      </c>
      <c r="J458" s="8" t="str">
        <f t="shared" si="934"/>
        <v/>
      </c>
      <c r="K458" s="5"/>
      <c r="L458" s="5"/>
      <c r="M458" s="5"/>
      <c r="N458" s="36">
        <f>Map!K1106</f>
        <v>-56</v>
      </c>
      <c r="O458" s="36">
        <f>Map!L1106</f>
        <v>-130</v>
      </c>
      <c r="P458" s="36">
        <f>Map!M1106</f>
        <v>-94</v>
      </c>
      <c r="Q458" s="5" t="str">
        <f>Join("-",Map!B1106,Map!C1106,Map!D1106,Map!E1106,Map!F1106)</f>
        <v>East Rim-4-4-6-e</v>
      </c>
      <c r="R458" s="6">
        <f t="shared" ref="R458:T458" si="935">IFERROR(VALUE(LEFT(N458,SEARCH(" ",N458,1)-1)),FALSE())</f>
        <v>-56</v>
      </c>
      <c r="S458" s="6">
        <f t="shared" si="935"/>
        <v>-130</v>
      </c>
      <c r="T458" s="6">
        <f t="shared" si="935"/>
        <v>-94</v>
      </c>
      <c r="U458" s="5"/>
      <c r="V458" s="5"/>
      <c r="W458" s="5"/>
      <c r="X458" s="37" t="str">
        <f>Map!G1106</f>
        <v>Gas Giant</v>
      </c>
      <c r="Y458" s="5"/>
      <c r="Z458" s="7" t="str">
        <f>Map!O1106</f>
        <v>18 H</v>
      </c>
      <c r="AA458" s="6">
        <f t="shared" si="12"/>
        <v>18</v>
      </c>
      <c r="AB458" s="5" t="str">
        <f>IFERROR(__xludf.DUMMYFUNCTION("""COMPUTED_VALUE"""),"H")</f>
        <v>H</v>
      </c>
      <c r="AC458" s="6">
        <f t="shared" si="13"/>
        <v>18</v>
      </c>
      <c r="AD458" s="5"/>
    </row>
    <row r="459">
      <c r="A459" s="5" t="str">
        <f>Map!I1107</f>
        <v>10 E</v>
      </c>
      <c r="B459" s="6">
        <f t="shared" si="5"/>
        <v>10</v>
      </c>
      <c r="C459" s="5" t="str">
        <f>IFERROR(__xludf.DUMMYFUNCTION("""COMPUTED_VALUE"""),"E")</f>
        <v>E</v>
      </c>
      <c r="D459" s="34" t="b">
        <f t="shared" si="6"/>
        <v>0</v>
      </c>
      <c r="E459" s="6" t="b">
        <f t="shared" si="7"/>
        <v>0</v>
      </c>
      <c r="F459" s="34">
        <f t="shared" si="8"/>
        <v>10</v>
      </c>
      <c r="G459" s="8">
        <f t="shared" si="9"/>
        <v>5.972E+25</v>
      </c>
      <c r="H459" s="8" t="str">
        <f t="shared" ref="H459:J459" si="936">if(D459,$G459,"")</f>
        <v/>
      </c>
      <c r="I459" s="8" t="str">
        <f t="shared" si="936"/>
        <v/>
      </c>
      <c r="J459" s="8">
        <f t="shared" si="936"/>
        <v>5.972E+25</v>
      </c>
      <c r="K459" s="5"/>
      <c r="L459" s="5"/>
      <c r="M459" s="5"/>
      <c r="N459" s="36">
        <f>Map!K1107</f>
        <v>-206</v>
      </c>
      <c r="O459" s="36">
        <f>Map!L1107</f>
        <v>-233</v>
      </c>
      <c r="P459" s="36">
        <f>Map!M1107</f>
        <v>-219</v>
      </c>
      <c r="Q459" s="5" t="str">
        <f>Join("-",Map!B1107,Map!C1107,Map!D1107,Map!E1107,Map!F1107)</f>
        <v>East Rim-4-4-6-f</v>
      </c>
      <c r="R459" s="6">
        <f t="shared" ref="R459:T459" si="937">IFERROR(VALUE(LEFT(N459,SEARCH(" ",N459,1)-1)),FALSE())</f>
        <v>-206</v>
      </c>
      <c r="S459" s="6">
        <f t="shared" si="937"/>
        <v>-233</v>
      </c>
      <c r="T459" s="6">
        <f t="shared" si="937"/>
        <v>-219</v>
      </c>
      <c r="U459" s="5"/>
      <c r="V459" s="5"/>
      <c r="W459" s="5"/>
      <c r="X459" s="37" t="str">
        <f>Map!G1107</f>
        <v>Terrestrial</v>
      </c>
      <c r="Y459" s="5"/>
      <c r="Z459" s="7" t="str">
        <f>Map!O1107</f>
        <v>18 H</v>
      </c>
      <c r="AA459" s="6">
        <f t="shared" si="12"/>
        <v>18</v>
      </c>
      <c r="AB459" s="5" t="str">
        <f>IFERROR(__xludf.DUMMYFUNCTION("""COMPUTED_VALUE"""),"H")</f>
        <v>H</v>
      </c>
      <c r="AC459" s="6">
        <f t="shared" si="13"/>
        <v>18</v>
      </c>
      <c r="AD459" s="5"/>
    </row>
    <row r="460">
      <c r="A460" s="5" t="str">
        <f>Map!I1108</f>
        <v>0.36 J</v>
      </c>
      <c r="B460" s="6">
        <f t="shared" si="5"/>
        <v>0.36</v>
      </c>
      <c r="C460" s="5" t="str">
        <f>IFERROR(__xludf.DUMMYFUNCTION("""COMPUTED_VALUE"""),"J")</f>
        <v>J</v>
      </c>
      <c r="D460" s="34" t="b">
        <f t="shared" si="6"/>
        <v>0</v>
      </c>
      <c r="E460" s="6">
        <f t="shared" si="7"/>
        <v>0.36</v>
      </c>
      <c r="F460" s="34" t="b">
        <f t="shared" si="8"/>
        <v>0</v>
      </c>
      <c r="G460" s="8">
        <f t="shared" si="9"/>
        <v>6.84E+26</v>
      </c>
      <c r="H460" s="8" t="str">
        <f t="shared" ref="H460:J460" si="938">if(D460,$G460,"")</f>
        <v/>
      </c>
      <c r="I460" s="8">
        <f t="shared" si="938"/>
        <v>6.84E+26</v>
      </c>
      <c r="J460" s="8" t="str">
        <f t="shared" si="938"/>
        <v/>
      </c>
      <c r="K460" s="5"/>
      <c r="L460" s="5"/>
      <c r="M460" s="5"/>
      <c r="N460" s="36">
        <f>Map!K1108</f>
        <v>-216</v>
      </c>
      <c r="O460" s="36">
        <f>Map!L1108</f>
        <v>-257</v>
      </c>
      <c r="P460" s="36">
        <f>Map!M1108</f>
        <v>-235</v>
      </c>
      <c r="Q460" s="5" t="str">
        <f>Join("-",Map!B1108,Map!C1108,Map!D1108,Map!E1108,Map!F1108)</f>
        <v>East Rim-4-4-6-g</v>
      </c>
      <c r="R460" s="6">
        <f t="shared" ref="R460:T460" si="939">IFERROR(VALUE(LEFT(N460,SEARCH(" ",N460,1)-1)),FALSE())</f>
        <v>-216</v>
      </c>
      <c r="S460" s="6">
        <f t="shared" si="939"/>
        <v>-257</v>
      </c>
      <c r="T460" s="6">
        <f t="shared" si="939"/>
        <v>-235</v>
      </c>
      <c r="U460" s="5"/>
      <c r="V460" s="5"/>
      <c r="W460" s="5"/>
      <c r="X460" s="37" t="str">
        <f>Map!G1108</f>
        <v>Gas Giant</v>
      </c>
      <c r="Y460" s="5"/>
      <c r="Z460" s="7" t="str">
        <f>Map!O1108</f>
        <v>11 H</v>
      </c>
      <c r="AA460" s="6">
        <f t="shared" si="12"/>
        <v>11</v>
      </c>
      <c r="AB460" s="5" t="str">
        <f>IFERROR(__xludf.DUMMYFUNCTION("""COMPUTED_VALUE"""),"H")</f>
        <v>H</v>
      </c>
      <c r="AC460" s="6">
        <f t="shared" si="13"/>
        <v>11</v>
      </c>
      <c r="AD460" s="5"/>
    </row>
    <row r="461">
      <c r="A461" s="5" t="str">
        <f>Map!I1109</f>
        <v>6.77 J</v>
      </c>
      <c r="B461" s="6">
        <f t="shared" si="5"/>
        <v>6.77</v>
      </c>
      <c r="C461" s="5" t="str">
        <f>IFERROR(__xludf.DUMMYFUNCTION("""COMPUTED_VALUE"""),"J")</f>
        <v>J</v>
      </c>
      <c r="D461" s="34" t="b">
        <f t="shared" si="6"/>
        <v>0</v>
      </c>
      <c r="E461" s="6">
        <f t="shared" si="7"/>
        <v>6.77</v>
      </c>
      <c r="F461" s="34" t="b">
        <f t="shared" si="8"/>
        <v>0</v>
      </c>
      <c r="G461" s="8">
        <f t="shared" si="9"/>
        <v>1.2863E+28</v>
      </c>
      <c r="H461" s="8" t="str">
        <f t="shared" ref="H461:J461" si="940">if(D461,$G461,"")</f>
        <v/>
      </c>
      <c r="I461" s="8">
        <f t="shared" si="940"/>
        <v>1.2863E+28</v>
      </c>
      <c r="J461" s="8" t="str">
        <f t="shared" si="940"/>
        <v/>
      </c>
      <c r="K461" s="5"/>
      <c r="L461" s="5"/>
      <c r="M461" s="5"/>
      <c r="N461" s="36">
        <f>Map!K1109</f>
        <v>-226</v>
      </c>
      <c r="O461" s="36">
        <f>Map!L1109</f>
        <v>-245</v>
      </c>
      <c r="P461" s="36">
        <f>Map!M1109</f>
        <v>-235</v>
      </c>
      <c r="Q461" s="5" t="str">
        <f>Join("-",Map!B1109,Map!C1109,Map!D1109,Map!E1109,Map!F1109)</f>
        <v>East Rim-4-4-6-h</v>
      </c>
      <c r="R461" s="6">
        <f t="shared" ref="R461:T461" si="941">IFERROR(VALUE(LEFT(N461,SEARCH(" ",N461,1)-1)),FALSE())</f>
        <v>-226</v>
      </c>
      <c r="S461" s="6">
        <f t="shared" si="941"/>
        <v>-245</v>
      </c>
      <c r="T461" s="6">
        <f t="shared" si="941"/>
        <v>-235</v>
      </c>
      <c r="U461" s="5"/>
      <c r="V461" s="5"/>
      <c r="W461" s="5"/>
      <c r="X461" s="37" t="str">
        <f>Map!G1109</f>
        <v>Gas Giant</v>
      </c>
      <c r="Y461" s="5"/>
      <c r="Z461" s="7" t="str">
        <f>Map!O1109</f>
        <v>21 H</v>
      </c>
      <c r="AA461" s="6">
        <f t="shared" si="12"/>
        <v>21</v>
      </c>
      <c r="AB461" s="5" t="str">
        <f>IFERROR(__xludf.DUMMYFUNCTION("""COMPUTED_VALUE"""),"H")</f>
        <v>H</v>
      </c>
      <c r="AC461" s="6">
        <f t="shared" si="13"/>
        <v>21</v>
      </c>
      <c r="AD461" s="5"/>
    </row>
    <row r="462">
      <c r="A462" s="5" t="str">
        <f>Map!I1110</f>
        <v>0.27 S</v>
      </c>
      <c r="B462" s="6">
        <f t="shared" si="5"/>
        <v>0.27</v>
      </c>
      <c r="C462" s="5" t="str">
        <f>IFERROR(__xludf.DUMMYFUNCTION("""COMPUTED_VALUE"""),"S")</f>
        <v>S</v>
      </c>
      <c r="D462" s="34">
        <f t="shared" si="6"/>
        <v>0.27</v>
      </c>
      <c r="E462" s="6" t="b">
        <f t="shared" si="7"/>
        <v>0</v>
      </c>
      <c r="F462" s="34" t="b">
        <f t="shared" si="8"/>
        <v>0</v>
      </c>
      <c r="G462" s="8">
        <f t="shared" si="9"/>
        <v>5.3703E+29</v>
      </c>
      <c r="H462" s="8">
        <f t="shared" ref="H462:J462" si="942">if(D462,$G462,"")</f>
        <v>5.3703E+29</v>
      </c>
      <c r="I462" s="8" t="str">
        <f t="shared" si="942"/>
        <v/>
      </c>
      <c r="J462" s="8" t="str">
        <f t="shared" si="942"/>
        <v/>
      </c>
      <c r="K462" s="5"/>
      <c r="L462" s="5"/>
      <c r="M462" s="5"/>
      <c r="N462" s="36" t="str">
        <f>Map!K1110</f>
        <v/>
      </c>
      <c r="O462" s="36" t="str">
        <f>Map!L1110</f>
        <v/>
      </c>
      <c r="P462" s="36" t="str">
        <f>Map!M1110</f>
        <v/>
      </c>
      <c r="Q462" s="5" t="str">
        <f>Join("-",Map!B1110,Map!C1110,Map!D1110,Map!E1110,Map!F1110)</f>
        <v>East Rim-4-4-6-S</v>
      </c>
      <c r="R462" s="6" t="b">
        <f t="shared" ref="R462:T462" si="943">IFERROR(VALUE(LEFT(N462,SEARCH(" ",N462,1)-1)),FALSE())</f>
        <v>0</v>
      </c>
      <c r="S462" s="6" t="b">
        <f t="shared" si="943"/>
        <v>0</v>
      </c>
      <c r="T462" s="6" t="b">
        <f t="shared" si="943"/>
        <v>0</v>
      </c>
      <c r="U462" s="5"/>
      <c r="V462" s="5"/>
      <c r="W462" s="5"/>
      <c r="X462" s="37" t="str">
        <f>Map!G1110</f>
        <v>Star</v>
      </c>
      <c r="Y462" s="5"/>
      <c r="Z462" s="7" t="str">
        <f>Map!O1110</f>
        <v/>
      </c>
      <c r="AA462" s="6" t="str">
        <f t="shared" si="12"/>
        <v/>
      </c>
      <c r="AB462" s="5"/>
      <c r="AC462" s="6" t="str">
        <f t="shared" si="13"/>
        <v/>
      </c>
      <c r="AD462" s="5"/>
    </row>
    <row r="463">
      <c r="A463" s="5" t="str">
        <f>Map!I1111</f>
        <v>0.83 E</v>
      </c>
      <c r="B463" s="6">
        <f t="shared" si="5"/>
        <v>0.83</v>
      </c>
      <c r="C463" s="5" t="str">
        <f>IFERROR(__xludf.DUMMYFUNCTION("""COMPUTED_VALUE"""),"E")</f>
        <v>E</v>
      </c>
      <c r="D463" s="34" t="b">
        <f t="shared" si="6"/>
        <v>0</v>
      </c>
      <c r="E463" s="6" t="b">
        <f t="shared" si="7"/>
        <v>0</v>
      </c>
      <c r="F463" s="34">
        <f t="shared" si="8"/>
        <v>0.83</v>
      </c>
      <c r="G463" s="8">
        <f t="shared" si="9"/>
        <v>4.95676E+24</v>
      </c>
      <c r="H463" s="8" t="str">
        <f t="shared" ref="H463:J463" si="944">if(D463,$G463,"")</f>
        <v/>
      </c>
      <c r="I463" s="8" t="str">
        <f t="shared" si="944"/>
        <v/>
      </c>
      <c r="J463" s="8">
        <f t="shared" si="944"/>
        <v>4.95676E+24</v>
      </c>
      <c r="K463" s="5"/>
      <c r="L463" s="5"/>
      <c r="M463" s="5"/>
      <c r="N463" s="36">
        <f>Map!K1111</f>
        <v>12</v>
      </c>
      <c r="O463" s="36">
        <f>Map!L1111</f>
        <v>-1</v>
      </c>
      <c r="P463" s="36">
        <f>Map!M1111</f>
        <v>6</v>
      </c>
      <c r="Q463" s="5" t="str">
        <f>Join("-",Map!B1111,Map!C1111,Map!D1111,Map!E1111,Map!F1111)</f>
        <v>East Rim-4-4-7-a</v>
      </c>
      <c r="R463" s="6">
        <f t="shared" ref="R463:T463" si="945">IFERROR(VALUE(LEFT(N463,SEARCH(" ",N463,1)-1)),FALSE())</f>
        <v>12</v>
      </c>
      <c r="S463" s="6">
        <f t="shared" si="945"/>
        <v>-1</v>
      </c>
      <c r="T463" s="6">
        <f t="shared" si="945"/>
        <v>6</v>
      </c>
      <c r="U463" s="5"/>
      <c r="V463" s="5"/>
      <c r="W463" s="5"/>
      <c r="X463" s="37" t="str">
        <f>Map!G1111</f>
        <v>Habitable</v>
      </c>
      <c r="Y463" s="5"/>
      <c r="Z463" s="7" t="str">
        <f>Map!O1111</f>
        <v>24 H</v>
      </c>
      <c r="AA463" s="6">
        <f t="shared" si="12"/>
        <v>24</v>
      </c>
      <c r="AB463" s="5" t="str">
        <f>IFERROR(__xludf.DUMMYFUNCTION("""COMPUTED_VALUE"""),"H")</f>
        <v>H</v>
      </c>
      <c r="AC463" s="6">
        <f t="shared" si="13"/>
        <v>24</v>
      </c>
      <c r="AD463" s="5"/>
    </row>
    <row r="464">
      <c r="A464" s="5" t="str">
        <f>Map!I1112</f>
        <v>7.92 J</v>
      </c>
      <c r="B464" s="6">
        <f t="shared" si="5"/>
        <v>7.92</v>
      </c>
      <c r="C464" s="5" t="str">
        <f>IFERROR(__xludf.DUMMYFUNCTION("""COMPUTED_VALUE"""),"J")</f>
        <v>J</v>
      </c>
      <c r="D464" s="34" t="b">
        <f t="shared" si="6"/>
        <v>0</v>
      </c>
      <c r="E464" s="6">
        <f t="shared" si="7"/>
        <v>7.92</v>
      </c>
      <c r="F464" s="34" t="b">
        <f t="shared" si="8"/>
        <v>0</v>
      </c>
      <c r="G464" s="8">
        <f t="shared" si="9"/>
        <v>1.5048E+28</v>
      </c>
      <c r="H464" s="8" t="str">
        <f t="shared" ref="H464:J464" si="946">if(D464,$G464,"")</f>
        <v/>
      </c>
      <c r="I464" s="8">
        <f t="shared" si="946"/>
        <v>1.5048E+28</v>
      </c>
      <c r="J464" s="8" t="str">
        <f t="shared" si="946"/>
        <v/>
      </c>
      <c r="K464" s="5"/>
      <c r="L464" s="5"/>
      <c r="M464" s="5"/>
      <c r="N464" s="36">
        <f>Map!K1112</f>
        <v>-113</v>
      </c>
      <c r="O464" s="36">
        <f>Map!L1112</f>
        <v>-139</v>
      </c>
      <c r="P464" s="36">
        <f>Map!M1112</f>
        <v>-124</v>
      </c>
      <c r="Q464" s="5" t="str">
        <f>Join("-",Map!B1112,Map!C1112,Map!D1112,Map!E1112,Map!F1112)</f>
        <v>East Rim-4-4-7-b</v>
      </c>
      <c r="R464" s="6">
        <f t="shared" ref="R464:T464" si="947">IFERROR(VALUE(LEFT(N464,SEARCH(" ",N464,1)-1)),FALSE())</f>
        <v>-113</v>
      </c>
      <c r="S464" s="6">
        <f t="shared" si="947"/>
        <v>-139</v>
      </c>
      <c r="T464" s="6">
        <f t="shared" si="947"/>
        <v>-124</v>
      </c>
      <c r="U464" s="5"/>
      <c r="V464" s="5"/>
      <c r="W464" s="5"/>
      <c r="X464" s="37" t="str">
        <f>Map!G1112</f>
        <v>Gas Giant</v>
      </c>
      <c r="Y464" s="5"/>
      <c r="Z464" s="7" t="str">
        <f>Map!O1112</f>
        <v>24 H</v>
      </c>
      <c r="AA464" s="6">
        <f t="shared" si="12"/>
        <v>24</v>
      </c>
      <c r="AB464" s="5" t="str">
        <f>IFERROR(__xludf.DUMMYFUNCTION("""COMPUTED_VALUE"""),"H")</f>
        <v>H</v>
      </c>
      <c r="AC464" s="6">
        <f t="shared" si="13"/>
        <v>24</v>
      </c>
      <c r="AD464" s="5"/>
    </row>
    <row r="465">
      <c r="A465" s="5" t="str">
        <f>Map!I1113</f>
        <v>2.64 J</v>
      </c>
      <c r="B465" s="6">
        <f t="shared" si="5"/>
        <v>2.64</v>
      </c>
      <c r="C465" s="5" t="str">
        <f>IFERROR(__xludf.DUMMYFUNCTION("""COMPUTED_VALUE"""),"J")</f>
        <v>J</v>
      </c>
      <c r="D465" s="34" t="b">
        <f t="shared" si="6"/>
        <v>0</v>
      </c>
      <c r="E465" s="6">
        <f t="shared" si="7"/>
        <v>2.64</v>
      </c>
      <c r="F465" s="34" t="b">
        <f t="shared" si="8"/>
        <v>0</v>
      </c>
      <c r="G465" s="8">
        <f t="shared" si="9"/>
        <v>5.016E+27</v>
      </c>
      <c r="H465" s="8" t="str">
        <f t="shared" ref="H465:J465" si="948">if(D465,$G465,"")</f>
        <v/>
      </c>
      <c r="I465" s="8">
        <f t="shared" si="948"/>
        <v>5.016E+27</v>
      </c>
      <c r="J465" s="8" t="str">
        <f t="shared" si="948"/>
        <v/>
      </c>
      <c r="K465" s="5"/>
      <c r="L465" s="5"/>
      <c r="M465" s="5"/>
      <c r="N465" s="36">
        <f>Map!K1113</f>
        <v>-114</v>
      </c>
      <c r="O465" s="36">
        <f>Map!L1113</f>
        <v>-196</v>
      </c>
      <c r="P465" s="36">
        <f>Map!M1113</f>
        <v>-157</v>
      </c>
      <c r="Q465" s="5" t="str">
        <f>Join("-",Map!B1113,Map!C1113,Map!D1113,Map!E1113,Map!F1113)</f>
        <v>East Rim-4-4-7-c</v>
      </c>
      <c r="R465" s="6">
        <f t="shared" ref="R465:T465" si="949">IFERROR(VALUE(LEFT(N465,SEARCH(" ",N465,1)-1)),FALSE())</f>
        <v>-114</v>
      </c>
      <c r="S465" s="6">
        <f t="shared" si="949"/>
        <v>-196</v>
      </c>
      <c r="T465" s="6">
        <f t="shared" si="949"/>
        <v>-157</v>
      </c>
      <c r="U465" s="5"/>
      <c r="V465" s="5"/>
      <c r="W465" s="5"/>
      <c r="X465" s="37" t="str">
        <f>Map!G1113</f>
        <v>Gas Giant</v>
      </c>
      <c r="Y465" s="5"/>
      <c r="Z465" s="7" t="str">
        <f>Map!O1113</f>
        <v>11 H</v>
      </c>
      <c r="AA465" s="6">
        <f t="shared" si="12"/>
        <v>11</v>
      </c>
      <c r="AB465" s="5" t="str">
        <f>IFERROR(__xludf.DUMMYFUNCTION("""COMPUTED_VALUE"""),"H")</f>
        <v>H</v>
      </c>
      <c r="AC465" s="6">
        <f t="shared" si="13"/>
        <v>11</v>
      </c>
      <c r="AD465" s="5"/>
    </row>
    <row r="466">
      <c r="A466" s="5" t="str">
        <f>Map!I1114</f>
        <v>1.87 J</v>
      </c>
      <c r="B466" s="6">
        <f t="shared" si="5"/>
        <v>1.87</v>
      </c>
      <c r="C466" s="5" t="str">
        <f>IFERROR(__xludf.DUMMYFUNCTION("""COMPUTED_VALUE"""),"J")</f>
        <v>J</v>
      </c>
      <c r="D466" s="34" t="b">
        <f t="shared" si="6"/>
        <v>0</v>
      </c>
      <c r="E466" s="6">
        <f t="shared" si="7"/>
        <v>1.87</v>
      </c>
      <c r="F466" s="34" t="b">
        <f t="shared" si="8"/>
        <v>0</v>
      </c>
      <c r="G466" s="8">
        <f t="shared" si="9"/>
        <v>3.553E+27</v>
      </c>
      <c r="H466" s="8" t="str">
        <f t="shared" ref="H466:J466" si="950">if(D466,$G466,"")</f>
        <v/>
      </c>
      <c r="I466" s="8">
        <f t="shared" si="950"/>
        <v>3.553E+27</v>
      </c>
      <c r="J466" s="8" t="str">
        <f t="shared" si="950"/>
        <v/>
      </c>
      <c r="K466" s="5"/>
      <c r="L466" s="5"/>
      <c r="M466" s="5"/>
      <c r="N466" s="36">
        <f>Map!K1114</f>
        <v>-208</v>
      </c>
      <c r="O466" s="36">
        <f>Map!L1114</f>
        <v>-249</v>
      </c>
      <c r="P466" s="36">
        <f>Map!M1114</f>
        <v>-227</v>
      </c>
      <c r="Q466" s="5" t="str">
        <f>Join("-",Map!B1114,Map!C1114,Map!D1114,Map!E1114,Map!F1114)</f>
        <v>East Rim-4-4-7-d</v>
      </c>
      <c r="R466" s="6">
        <f t="shared" ref="R466:T466" si="951">IFERROR(VALUE(LEFT(N466,SEARCH(" ",N466,1)-1)),FALSE())</f>
        <v>-208</v>
      </c>
      <c r="S466" s="6">
        <f t="shared" si="951"/>
        <v>-249</v>
      </c>
      <c r="T466" s="6">
        <f t="shared" si="951"/>
        <v>-227</v>
      </c>
      <c r="U466" s="5"/>
      <c r="V466" s="5"/>
      <c r="W466" s="5"/>
      <c r="X466" s="37" t="str">
        <f>Map!G1114</f>
        <v>Gas Giant</v>
      </c>
      <c r="Y466" s="5"/>
      <c r="Z466" s="7" t="str">
        <f>Map!O1114</f>
        <v>9 H</v>
      </c>
      <c r="AA466" s="6">
        <f t="shared" si="12"/>
        <v>9</v>
      </c>
      <c r="AB466" s="5" t="str">
        <f>IFERROR(__xludf.DUMMYFUNCTION("""COMPUTED_VALUE"""),"H")</f>
        <v>H</v>
      </c>
      <c r="AC466" s="6">
        <f t="shared" si="13"/>
        <v>9</v>
      </c>
      <c r="AD466" s="5"/>
    </row>
    <row r="467">
      <c r="A467" s="5" t="str">
        <f>Map!I1115</f>
        <v>9.82 J</v>
      </c>
      <c r="B467" s="6">
        <f t="shared" si="5"/>
        <v>9.82</v>
      </c>
      <c r="C467" s="5" t="str">
        <f>IFERROR(__xludf.DUMMYFUNCTION("""COMPUTED_VALUE"""),"J")</f>
        <v>J</v>
      </c>
      <c r="D467" s="34" t="b">
        <f t="shared" si="6"/>
        <v>0</v>
      </c>
      <c r="E467" s="6">
        <f t="shared" si="7"/>
        <v>9.82</v>
      </c>
      <c r="F467" s="34" t="b">
        <f t="shared" si="8"/>
        <v>0</v>
      </c>
      <c r="G467" s="8">
        <f t="shared" si="9"/>
        <v>1.8658E+28</v>
      </c>
      <c r="H467" s="8" t="str">
        <f t="shared" ref="H467:J467" si="952">if(D467,$G467,"")</f>
        <v/>
      </c>
      <c r="I467" s="8">
        <f t="shared" si="952"/>
        <v>1.8658E+28</v>
      </c>
      <c r="J467" s="8" t="str">
        <f t="shared" si="952"/>
        <v/>
      </c>
      <c r="K467" s="5"/>
      <c r="L467" s="5"/>
      <c r="M467" s="5"/>
      <c r="N467" s="36">
        <f>Map!K1115</f>
        <v>-227</v>
      </c>
      <c r="O467" s="36">
        <f>Map!L1115</f>
        <v>-228</v>
      </c>
      <c r="P467" s="36">
        <f>Map!M1115</f>
        <v>-229</v>
      </c>
      <c r="Q467" s="5" t="str">
        <f>Join("-",Map!B1115,Map!C1115,Map!D1115,Map!E1115,Map!F1115)</f>
        <v>East Rim-4-4-7-e</v>
      </c>
      <c r="R467" s="6">
        <f t="shared" ref="R467:T467" si="953">IFERROR(VALUE(LEFT(N467,SEARCH(" ",N467,1)-1)),FALSE())</f>
        <v>-227</v>
      </c>
      <c r="S467" s="6">
        <f t="shared" si="953"/>
        <v>-228</v>
      </c>
      <c r="T467" s="6">
        <f t="shared" si="953"/>
        <v>-229</v>
      </c>
      <c r="U467" s="5"/>
      <c r="V467" s="5"/>
      <c r="W467" s="5"/>
      <c r="X467" s="37" t="str">
        <f>Map!G1115</f>
        <v>Gas Giant</v>
      </c>
      <c r="Y467" s="5"/>
      <c r="Z467" s="7" t="str">
        <f>Map!O1115</f>
        <v>24 H</v>
      </c>
      <c r="AA467" s="6">
        <f t="shared" si="12"/>
        <v>24</v>
      </c>
      <c r="AB467" s="5" t="str">
        <f>IFERROR(__xludf.DUMMYFUNCTION("""COMPUTED_VALUE"""),"H")</f>
        <v>H</v>
      </c>
      <c r="AC467" s="6">
        <f t="shared" si="13"/>
        <v>24</v>
      </c>
      <c r="AD467" s="5"/>
    </row>
    <row r="468">
      <c r="A468" s="5" t="str">
        <f>Map!I1116</f>
        <v>0.34 S</v>
      </c>
      <c r="B468" s="6">
        <f t="shared" si="5"/>
        <v>0.34</v>
      </c>
      <c r="C468" s="5" t="str">
        <f>IFERROR(__xludf.DUMMYFUNCTION("""COMPUTED_VALUE"""),"S")</f>
        <v>S</v>
      </c>
      <c r="D468" s="34">
        <f t="shared" si="6"/>
        <v>0.34</v>
      </c>
      <c r="E468" s="6" t="b">
        <f t="shared" si="7"/>
        <v>0</v>
      </c>
      <c r="F468" s="34" t="b">
        <f t="shared" si="8"/>
        <v>0</v>
      </c>
      <c r="G468" s="8">
        <f t="shared" si="9"/>
        <v>6.7626E+29</v>
      </c>
      <c r="H468" s="8">
        <f t="shared" ref="H468:J468" si="954">if(D468,$G468,"")</f>
        <v>6.7626E+29</v>
      </c>
      <c r="I468" s="8" t="str">
        <f t="shared" si="954"/>
        <v/>
      </c>
      <c r="J468" s="8" t="str">
        <f t="shared" si="954"/>
        <v/>
      </c>
      <c r="K468" s="5"/>
      <c r="L468" s="5"/>
      <c r="M468" s="5"/>
      <c r="N468" s="36" t="str">
        <f>Map!K1116</f>
        <v/>
      </c>
      <c r="O468" s="36" t="str">
        <f>Map!L1116</f>
        <v/>
      </c>
      <c r="P468" s="36" t="str">
        <f>Map!M1116</f>
        <v/>
      </c>
      <c r="Q468" s="5" t="str">
        <f>Join("-",Map!B1116,Map!C1116,Map!D1116,Map!E1116,Map!F1116)</f>
        <v>East Rim-4-4-7-S</v>
      </c>
      <c r="R468" s="6" t="b">
        <f t="shared" ref="R468:T468" si="955">IFERROR(VALUE(LEFT(N468,SEARCH(" ",N468,1)-1)),FALSE())</f>
        <v>0</v>
      </c>
      <c r="S468" s="6" t="b">
        <f t="shared" si="955"/>
        <v>0</v>
      </c>
      <c r="T468" s="6" t="b">
        <f t="shared" si="955"/>
        <v>0</v>
      </c>
      <c r="U468" s="5"/>
      <c r="V468" s="5"/>
      <c r="W468" s="5"/>
      <c r="X468" s="37" t="str">
        <f>Map!G1116</f>
        <v>Star</v>
      </c>
      <c r="Y468" s="5"/>
      <c r="Z468" s="7" t="str">
        <f>Map!O1116</f>
        <v/>
      </c>
      <c r="AA468" s="6" t="str">
        <f t="shared" si="12"/>
        <v/>
      </c>
      <c r="AB468" s="5"/>
      <c r="AC468" s="6" t="str">
        <f t="shared" si="13"/>
        <v/>
      </c>
      <c r="AD468" s="5"/>
    </row>
    <row r="469">
      <c r="A469" s="5" t="str">
        <f>Map!I1117</f>
        <v>0.55 E</v>
      </c>
      <c r="B469" s="6">
        <f t="shared" si="5"/>
        <v>0.55</v>
      </c>
      <c r="C469" s="5" t="str">
        <f>IFERROR(__xludf.DUMMYFUNCTION("""COMPUTED_VALUE"""),"E")</f>
        <v>E</v>
      </c>
      <c r="D469" s="34" t="b">
        <f t="shared" si="6"/>
        <v>0</v>
      </c>
      <c r="E469" s="6" t="b">
        <f t="shared" si="7"/>
        <v>0</v>
      </c>
      <c r="F469" s="34">
        <f t="shared" si="8"/>
        <v>0.55</v>
      </c>
      <c r="G469" s="8">
        <f t="shared" si="9"/>
        <v>3.2846E+24</v>
      </c>
      <c r="H469" s="8" t="str">
        <f t="shared" ref="H469:J469" si="956">if(D469,$G469,"")</f>
        <v/>
      </c>
      <c r="I469" s="8" t="str">
        <f t="shared" si="956"/>
        <v/>
      </c>
      <c r="J469" s="8">
        <f t="shared" si="956"/>
        <v>3.2846E+24</v>
      </c>
      <c r="K469" s="5"/>
      <c r="L469" s="5"/>
      <c r="M469" s="5"/>
      <c r="N469" s="36">
        <f>Map!K1117</f>
        <v>590</v>
      </c>
      <c r="O469" s="36">
        <f>Map!L1117</f>
        <v>528</v>
      </c>
      <c r="P469" s="36">
        <f>Map!M1117</f>
        <v>559</v>
      </c>
      <c r="Q469" s="5" t="str">
        <f>Join("-",Map!B1117,Map!C1117,Map!D1117,Map!E1117,Map!F1117)</f>
        <v>East Rim-4-4-8-a</v>
      </c>
      <c r="R469" s="6">
        <f t="shared" ref="R469:T469" si="957">IFERROR(VALUE(LEFT(N469,SEARCH(" ",N469,1)-1)),FALSE())</f>
        <v>590</v>
      </c>
      <c r="S469" s="6">
        <f t="shared" si="957"/>
        <v>528</v>
      </c>
      <c r="T469" s="6">
        <f t="shared" si="957"/>
        <v>559</v>
      </c>
      <c r="U469" s="5"/>
      <c r="V469" s="5"/>
      <c r="W469" s="5"/>
      <c r="X469" s="37" t="str">
        <f>Map!G1117</f>
        <v>Terrestrial</v>
      </c>
      <c r="Y469" s="5"/>
      <c r="Z469" s="7" t="str">
        <f>Map!O1117</f>
        <v>15 H</v>
      </c>
      <c r="AA469" s="6">
        <f t="shared" si="12"/>
        <v>15</v>
      </c>
      <c r="AB469" s="5" t="str">
        <f>IFERROR(__xludf.DUMMYFUNCTION("""COMPUTED_VALUE"""),"H")</f>
        <v>H</v>
      </c>
      <c r="AC469" s="6">
        <f t="shared" si="13"/>
        <v>15</v>
      </c>
      <c r="AD469" s="5"/>
    </row>
    <row r="470">
      <c r="A470" s="5" t="str">
        <f>Map!I1118</f>
        <v>0.6 E</v>
      </c>
      <c r="B470" s="6">
        <f t="shared" si="5"/>
        <v>0.6</v>
      </c>
      <c r="C470" s="5" t="str">
        <f>IFERROR(__xludf.DUMMYFUNCTION("""COMPUTED_VALUE"""),"E")</f>
        <v>E</v>
      </c>
      <c r="D470" s="34" t="b">
        <f t="shared" si="6"/>
        <v>0</v>
      </c>
      <c r="E470" s="6" t="b">
        <f t="shared" si="7"/>
        <v>0</v>
      </c>
      <c r="F470" s="34">
        <f t="shared" si="8"/>
        <v>0.6</v>
      </c>
      <c r="G470" s="8">
        <f t="shared" si="9"/>
        <v>3.5832E+24</v>
      </c>
      <c r="H470" s="8" t="str">
        <f t="shared" ref="H470:J470" si="958">if(D470,$G470,"")</f>
        <v/>
      </c>
      <c r="I470" s="8" t="str">
        <f t="shared" si="958"/>
        <v/>
      </c>
      <c r="J470" s="8">
        <f t="shared" si="958"/>
        <v>3.5832E+24</v>
      </c>
      <c r="K470" s="5"/>
      <c r="L470" s="5"/>
      <c r="M470" s="5"/>
      <c r="N470" s="36">
        <f>Map!K1118</f>
        <v>-213</v>
      </c>
      <c r="O470" s="36">
        <f>Map!L1118</f>
        <v>-246</v>
      </c>
      <c r="P470" s="36">
        <f>Map!M1118</f>
        <v>-228</v>
      </c>
      <c r="Q470" s="5" t="str">
        <f>Join("-",Map!B1118,Map!C1118,Map!D1118,Map!E1118,Map!F1118)</f>
        <v>East Rim-4-4-8-b</v>
      </c>
      <c r="R470" s="6">
        <f t="shared" ref="R470:T470" si="959">IFERROR(VALUE(LEFT(N470,SEARCH(" ",N470,1)-1)),FALSE())</f>
        <v>-213</v>
      </c>
      <c r="S470" s="6">
        <f t="shared" si="959"/>
        <v>-246</v>
      </c>
      <c r="T470" s="6">
        <f t="shared" si="959"/>
        <v>-228</v>
      </c>
      <c r="U470" s="5"/>
      <c r="V470" s="5"/>
      <c r="W470" s="5"/>
      <c r="X470" s="37" t="str">
        <f>Map!G1118</f>
        <v>Terrestrial</v>
      </c>
      <c r="Y470" s="5"/>
      <c r="Z470" s="7" t="str">
        <f>Map!O1118</f>
        <v>7 H</v>
      </c>
      <c r="AA470" s="6">
        <f t="shared" si="12"/>
        <v>7</v>
      </c>
      <c r="AB470" s="5" t="str">
        <f>IFERROR(__xludf.DUMMYFUNCTION("""COMPUTED_VALUE"""),"H")</f>
        <v>H</v>
      </c>
      <c r="AC470" s="6">
        <f t="shared" si="13"/>
        <v>7</v>
      </c>
      <c r="AD470" s="5"/>
    </row>
    <row r="471">
      <c r="A471" s="5" t="str">
        <f>Map!I1119</f>
        <v>0.16 S</v>
      </c>
      <c r="B471" s="6">
        <f t="shared" si="5"/>
        <v>0.16</v>
      </c>
      <c r="C471" s="5" t="str">
        <f>IFERROR(__xludf.DUMMYFUNCTION("""COMPUTED_VALUE"""),"S")</f>
        <v>S</v>
      </c>
      <c r="D471" s="34">
        <f t="shared" si="6"/>
        <v>0.16</v>
      </c>
      <c r="E471" s="6" t="b">
        <f t="shared" si="7"/>
        <v>0</v>
      </c>
      <c r="F471" s="34" t="b">
        <f t="shared" si="8"/>
        <v>0</v>
      </c>
      <c r="G471" s="8">
        <f t="shared" si="9"/>
        <v>3.1824E+29</v>
      </c>
      <c r="H471" s="8">
        <f t="shared" ref="H471:J471" si="960">if(D471,$G471,"")</f>
        <v>3.1824E+29</v>
      </c>
      <c r="I471" s="8" t="str">
        <f t="shared" si="960"/>
        <v/>
      </c>
      <c r="J471" s="8" t="str">
        <f t="shared" si="960"/>
        <v/>
      </c>
      <c r="K471" s="5"/>
      <c r="L471" s="5"/>
      <c r="M471" s="5"/>
      <c r="N471" s="36" t="str">
        <f>Map!K1119</f>
        <v/>
      </c>
      <c r="O471" s="36" t="str">
        <f>Map!L1119</f>
        <v/>
      </c>
      <c r="P471" s="36" t="str">
        <f>Map!M1119</f>
        <v/>
      </c>
      <c r="Q471" s="5" t="str">
        <f>Join("-",Map!B1119,Map!C1119,Map!D1119,Map!E1119,Map!F1119)</f>
        <v>East Rim-4-4-8-S</v>
      </c>
      <c r="R471" s="6" t="b">
        <f t="shared" ref="R471:T471" si="961">IFERROR(VALUE(LEFT(N471,SEARCH(" ",N471,1)-1)),FALSE())</f>
        <v>0</v>
      </c>
      <c r="S471" s="6" t="b">
        <f t="shared" si="961"/>
        <v>0</v>
      </c>
      <c r="T471" s="6" t="b">
        <f t="shared" si="961"/>
        <v>0</v>
      </c>
      <c r="U471" s="5"/>
      <c r="V471" s="5"/>
      <c r="W471" s="5"/>
      <c r="X471" s="37" t="str">
        <f>Map!G1119</f>
        <v>Star</v>
      </c>
      <c r="Y471" s="5"/>
      <c r="Z471" s="7" t="str">
        <f>Map!O1119</f>
        <v/>
      </c>
      <c r="AA471" s="6" t="str">
        <f t="shared" si="12"/>
        <v/>
      </c>
      <c r="AB471" s="5"/>
      <c r="AC471" s="6" t="str">
        <f t="shared" si="13"/>
        <v/>
      </c>
      <c r="AD471" s="5"/>
    </row>
    <row r="472">
      <c r="A472" s="5" t="str">
        <f>Map!I1120</f>
        <v>0.83 E</v>
      </c>
      <c r="B472" s="6">
        <f t="shared" si="5"/>
        <v>0.83</v>
      </c>
      <c r="C472" s="5" t="str">
        <f>IFERROR(__xludf.DUMMYFUNCTION("""COMPUTED_VALUE"""),"E")</f>
        <v>E</v>
      </c>
      <c r="D472" s="34" t="b">
        <f t="shared" si="6"/>
        <v>0</v>
      </c>
      <c r="E472" s="6" t="b">
        <f t="shared" si="7"/>
        <v>0</v>
      </c>
      <c r="F472" s="34">
        <f t="shared" si="8"/>
        <v>0.83</v>
      </c>
      <c r="G472" s="8">
        <f t="shared" si="9"/>
        <v>4.95676E+24</v>
      </c>
      <c r="H472" s="8" t="str">
        <f t="shared" ref="H472:J472" si="962">if(D472,$G472,"")</f>
        <v/>
      </c>
      <c r="I472" s="8" t="str">
        <f t="shared" si="962"/>
        <v/>
      </c>
      <c r="J472" s="8">
        <f t="shared" si="962"/>
        <v>4.95676E+24</v>
      </c>
      <c r="K472" s="5"/>
      <c r="L472" s="5"/>
      <c r="M472" s="5"/>
      <c r="N472" s="36">
        <f>Map!K1120</f>
        <v>7</v>
      </c>
      <c r="O472" s="36">
        <f>Map!L1120</f>
        <v>-45</v>
      </c>
      <c r="P472" s="36">
        <f>Map!M1120</f>
        <v>-18</v>
      </c>
      <c r="Q472" s="5" t="str">
        <f>Join("-",Map!B1120,Map!C1120,Map!D1120,Map!E1120,Map!F1120)</f>
        <v>East Rim-4-4-9-a</v>
      </c>
      <c r="R472" s="6">
        <f t="shared" ref="R472:T472" si="963">IFERROR(VALUE(LEFT(N472,SEARCH(" ",N472,1)-1)),FALSE())</f>
        <v>7</v>
      </c>
      <c r="S472" s="6">
        <f t="shared" si="963"/>
        <v>-45</v>
      </c>
      <c r="T472" s="6">
        <f t="shared" si="963"/>
        <v>-18</v>
      </c>
      <c r="U472" s="5"/>
      <c r="V472" s="5"/>
      <c r="W472" s="5"/>
      <c r="X472" s="37" t="str">
        <f>Map!G1120</f>
        <v>Terrestrial</v>
      </c>
      <c r="Y472" s="5"/>
      <c r="Z472" s="7" t="str">
        <f>Map!O1120</f>
        <v>10 H</v>
      </c>
      <c r="AA472" s="6">
        <f t="shared" si="12"/>
        <v>10</v>
      </c>
      <c r="AB472" s="5" t="str">
        <f>IFERROR(__xludf.DUMMYFUNCTION("""COMPUTED_VALUE"""),"H")</f>
        <v>H</v>
      </c>
      <c r="AC472" s="6">
        <f t="shared" si="13"/>
        <v>10</v>
      </c>
      <c r="AD472" s="5"/>
    </row>
    <row r="473">
      <c r="A473" s="5" t="str">
        <f>Map!I1121</f>
        <v>1.52 J</v>
      </c>
      <c r="B473" s="6">
        <f t="shared" si="5"/>
        <v>1.52</v>
      </c>
      <c r="C473" s="5" t="str">
        <f>IFERROR(__xludf.DUMMYFUNCTION("""COMPUTED_VALUE"""),"J")</f>
        <v>J</v>
      </c>
      <c r="D473" s="34" t="b">
        <f t="shared" si="6"/>
        <v>0</v>
      </c>
      <c r="E473" s="6">
        <f t="shared" si="7"/>
        <v>1.52</v>
      </c>
      <c r="F473" s="34" t="b">
        <f t="shared" si="8"/>
        <v>0</v>
      </c>
      <c r="G473" s="8">
        <f t="shared" si="9"/>
        <v>2.888E+27</v>
      </c>
      <c r="H473" s="8" t="str">
        <f t="shared" ref="H473:J473" si="964">if(D473,$G473,"")</f>
        <v/>
      </c>
      <c r="I473" s="8">
        <f t="shared" si="964"/>
        <v>2.888E+27</v>
      </c>
      <c r="J473" s="8" t="str">
        <f t="shared" si="964"/>
        <v/>
      </c>
      <c r="K473" s="5"/>
      <c r="L473" s="5"/>
      <c r="M473" s="5"/>
      <c r="N473" s="36">
        <f>Map!K1121</f>
        <v>-23</v>
      </c>
      <c r="O473" s="36">
        <f>Map!L1121</f>
        <v>-87</v>
      </c>
      <c r="P473" s="36">
        <f>Map!M1121</f>
        <v>-56</v>
      </c>
      <c r="Q473" s="5" t="str">
        <f>Join("-",Map!B1121,Map!C1121,Map!D1121,Map!E1121,Map!F1121)</f>
        <v>East Rim-4-4-9-b</v>
      </c>
      <c r="R473" s="6">
        <f t="shared" ref="R473:T473" si="965">IFERROR(VALUE(LEFT(N473,SEARCH(" ",N473,1)-1)),FALSE())</f>
        <v>-23</v>
      </c>
      <c r="S473" s="6">
        <f t="shared" si="965"/>
        <v>-87</v>
      </c>
      <c r="T473" s="6">
        <f t="shared" si="965"/>
        <v>-56</v>
      </c>
      <c r="U473" s="5"/>
      <c r="V473" s="5"/>
      <c r="W473" s="5"/>
      <c r="X473" s="37" t="str">
        <f>Map!G1121</f>
        <v>Gas Giant</v>
      </c>
      <c r="Y473" s="5"/>
      <c r="Z473" s="7" t="str">
        <f>Map!O1121</f>
        <v>10 H</v>
      </c>
      <c r="AA473" s="6">
        <f t="shared" si="12"/>
        <v>10</v>
      </c>
      <c r="AB473" s="5" t="str">
        <f>IFERROR(__xludf.DUMMYFUNCTION("""COMPUTED_VALUE"""),"H")</f>
        <v>H</v>
      </c>
      <c r="AC473" s="6">
        <f t="shared" si="13"/>
        <v>10</v>
      </c>
      <c r="AD473" s="5"/>
    </row>
    <row r="474">
      <c r="A474" s="5" t="str">
        <f>Map!I1122</f>
        <v>6.4 J</v>
      </c>
      <c r="B474" s="6">
        <f t="shared" si="5"/>
        <v>6.4</v>
      </c>
      <c r="C474" s="5" t="str">
        <f>IFERROR(__xludf.DUMMYFUNCTION("""COMPUTED_VALUE"""),"J")</f>
        <v>J</v>
      </c>
      <c r="D474" s="34" t="b">
        <f t="shared" si="6"/>
        <v>0</v>
      </c>
      <c r="E474" s="6">
        <f t="shared" si="7"/>
        <v>6.4</v>
      </c>
      <c r="F474" s="34" t="b">
        <f t="shared" si="8"/>
        <v>0</v>
      </c>
      <c r="G474" s="8">
        <f t="shared" si="9"/>
        <v>1.216E+28</v>
      </c>
      <c r="H474" s="8" t="str">
        <f t="shared" ref="H474:J474" si="966">if(D474,$G474,"")</f>
        <v/>
      </c>
      <c r="I474" s="8">
        <f t="shared" si="966"/>
        <v>1.216E+28</v>
      </c>
      <c r="J474" s="8" t="str">
        <f t="shared" si="966"/>
        <v/>
      </c>
      <c r="K474" s="5"/>
      <c r="L474" s="5"/>
      <c r="M474" s="5"/>
      <c r="N474" s="36">
        <f>Map!K1122</f>
        <v>-50</v>
      </c>
      <c r="O474" s="36">
        <f>Map!L1122</f>
        <v>-90</v>
      </c>
      <c r="P474" s="36">
        <f>Map!M1122</f>
        <v>-69</v>
      </c>
      <c r="Q474" s="5" t="str">
        <f>Join("-",Map!B1122,Map!C1122,Map!D1122,Map!E1122,Map!F1122)</f>
        <v>East Rim-4-4-9-c</v>
      </c>
      <c r="R474" s="6">
        <f t="shared" ref="R474:T474" si="967">IFERROR(VALUE(LEFT(N474,SEARCH(" ",N474,1)-1)),FALSE())</f>
        <v>-50</v>
      </c>
      <c r="S474" s="6">
        <f t="shared" si="967"/>
        <v>-90</v>
      </c>
      <c r="T474" s="6">
        <f t="shared" si="967"/>
        <v>-69</v>
      </c>
      <c r="U474" s="5"/>
      <c r="V474" s="5"/>
      <c r="W474" s="5"/>
      <c r="X474" s="37" t="str">
        <f>Map!G1122</f>
        <v>Gas Giant</v>
      </c>
      <c r="Y474" s="5"/>
      <c r="Z474" s="7" t="str">
        <f>Map!O1122</f>
        <v>20 H</v>
      </c>
      <c r="AA474" s="6">
        <f t="shared" si="12"/>
        <v>20</v>
      </c>
      <c r="AB474" s="5" t="str">
        <f>IFERROR(__xludf.DUMMYFUNCTION("""COMPUTED_VALUE"""),"H")</f>
        <v>H</v>
      </c>
      <c r="AC474" s="6">
        <f t="shared" si="13"/>
        <v>20</v>
      </c>
      <c r="AD474" s="5"/>
    </row>
    <row r="475">
      <c r="A475" s="5" t="str">
        <f>Map!I1123</f>
        <v>1.66 J</v>
      </c>
      <c r="B475" s="6">
        <f t="shared" si="5"/>
        <v>1.66</v>
      </c>
      <c r="C475" s="5" t="str">
        <f>IFERROR(__xludf.DUMMYFUNCTION("""COMPUTED_VALUE"""),"J")</f>
        <v>J</v>
      </c>
      <c r="D475" s="34" t="b">
        <f t="shared" si="6"/>
        <v>0</v>
      </c>
      <c r="E475" s="6">
        <f t="shared" si="7"/>
        <v>1.66</v>
      </c>
      <c r="F475" s="34" t="b">
        <f t="shared" si="8"/>
        <v>0</v>
      </c>
      <c r="G475" s="8">
        <f t="shared" si="9"/>
        <v>3.154E+27</v>
      </c>
      <c r="H475" s="8" t="str">
        <f t="shared" ref="H475:J475" si="968">if(D475,$G475,"")</f>
        <v/>
      </c>
      <c r="I475" s="8">
        <f t="shared" si="968"/>
        <v>3.154E+27</v>
      </c>
      <c r="J475" s="8" t="str">
        <f t="shared" si="968"/>
        <v/>
      </c>
      <c r="K475" s="5"/>
      <c r="L475" s="5"/>
      <c r="M475" s="5"/>
      <c r="N475" s="36">
        <f>Map!K1123</f>
        <v>-75</v>
      </c>
      <c r="O475" s="36">
        <f>Map!L1123</f>
        <v>-88</v>
      </c>
      <c r="P475" s="36">
        <f>Map!M1123</f>
        <v>-81</v>
      </c>
      <c r="Q475" s="5" t="str">
        <f>Join("-",Map!B1123,Map!C1123,Map!D1123,Map!E1123,Map!F1123)</f>
        <v>East Rim-4-4-9-d</v>
      </c>
      <c r="R475" s="6">
        <f t="shared" ref="R475:T475" si="969">IFERROR(VALUE(LEFT(N475,SEARCH(" ",N475,1)-1)),FALSE())</f>
        <v>-75</v>
      </c>
      <c r="S475" s="6">
        <f t="shared" si="969"/>
        <v>-88</v>
      </c>
      <c r="T475" s="6">
        <f t="shared" si="969"/>
        <v>-81</v>
      </c>
      <c r="U475" s="5"/>
      <c r="V475" s="5"/>
      <c r="W475" s="5"/>
      <c r="X475" s="37" t="str">
        <f>Map!G1123</f>
        <v>Gas Giant</v>
      </c>
      <c r="Y475" s="5"/>
      <c r="Z475" s="7" t="str">
        <f>Map!O1123</f>
        <v>12 H</v>
      </c>
      <c r="AA475" s="6">
        <f t="shared" si="12"/>
        <v>12</v>
      </c>
      <c r="AB475" s="5" t="str">
        <f>IFERROR(__xludf.DUMMYFUNCTION("""COMPUTED_VALUE"""),"H")</f>
        <v>H</v>
      </c>
      <c r="AC475" s="6">
        <f t="shared" si="13"/>
        <v>12</v>
      </c>
      <c r="AD475" s="5"/>
    </row>
    <row r="476">
      <c r="A476" s="5" t="str">
        <f>Map!I1124</f>
        <v>0.17 J</v>
      </c>
      <c r="B476" s="6">
        <f t="shared" si="5"/>
        <v>0.17</v>
      </c>
      <c r="C476" s="5" t="str">
        <f>IFERROR(__xludf.DUMMYFUNCTION("""COMPUTED_VALUE"""),"J")</f>
        <v>J</v>
      </c>
      <c r="D476" s="34" t="b">
        <f t="shared" si="6"/>
        <v>0</v>
      </c>
      <c r="E476" s="6">
        <f t="shared" si="7"/>
        <v>0.17</v>
      </c>
      <c r="F476" s="34" t="b">
        <f t="shared" si="8"/>
        <v>0</v>
      </c>
      <c r="G476" s="8">
        <f t="shared" si="9"/>
        <v>3.23E+26</v>
      </c>
      <c r="H476" s="8" t="str">
        <f t="shared" ref="H476:J476" si="970">if(D476,$G476,"")</f>
        <v/>
      </c>
      <c r="I476" s="8">
        <f t="shared" si="970"/>
        <v>3.23E+26</v>
      </c>
      <c r="J476" s="8" t="str">
        <f t="shared" si="970"/>
        <v/>
      </c>
      <c r="K476" s="5"/>
      <c r="L476" s="5"/>
      <c r="M476" s="5"/>
      <c r="N476" s="36">
        <f>Map!K1124</f>
        <v>-156</v>
      </c>
      <c r="O476" s="36">
        <f>Map!L1124</f>
        <v>-200</v>
      </c>
      <c r="P476" s="36">
        <f>Map!M1124</f>
        <v>-180</v>
      </c>
      <c r="Q476" s="5" t="str">
        <f>Join("-",Map!B1124,Map!C1124,Map!D1124,Map!E1124,Map!F1124)</f>
        <v>East Rim-4-4-9-e</v>
      </c>
      <c r="R476" s="6">
        <f t="shared" ref="R476:T476" si="971">IFERROR(VALUE(LEFT(N476,SEARCH(" ",N476,1)-1)),FALSE())</f>
        <v>-156</v>
      </c>
      <c r="S476" s="6">
        <f t="shared" si="971"/>
        <v>-200</v>
      </c>
      <c r="T476" s="6">
        <f t="shared" si="971"/>
        <v>-180</v>
      </c>
      <c r="U476" s="5"/>
      <c r="V476" s="5"/>
      <c r="W476" s="5"/>
      <c r="X476" s="37" t="str">
        <f>Map!G1124</f>
        <v>Gas Giant</v>
      </c>
      <c r="Y476" s="5"/>
      <c r="Z476" s="7" t="str">
        <f>Map!O1124</f>
        <v>9 H</v>
      </c>
      <c r="AA476" s="6">
        <f t="shared" si="12"/>
        <v>9</v>
      </c>
      <c r="AB476" s="5" t="str">
        <f>IFERROR(__xludf.DUMMYFUNCTION("""COMPUTED_VALUE"""),"H")</f>
        <v>H</v>
      </c>
      <c r="AC476" s="6">
        <f t="shared" si="13"/>
        <v>9</v>
      </c>
      <c r="AD476" s="5"/>
    </row>
    <row r="477">
      <c r="A477" s="5" t="str">
        <f>Map!I1125</f>
        <v>0.35 J</v>
      </c>
      <c r="B477" s="6">
        <f t="shared" si="5"/>
        <v>0.35</v>
      </c>
      <c r="C477" s="5" t="str">
        <f>IFERROR(__xludf.DUMMYFUNCTION("""COMPUTED_VALUE"""),"J")</f>
        <v>J</v>
      </c>
      <c r="D477" s="34" t="b">
        <f t="shared" si="6"/>
        <v>0</v>
      </c>
      <c r="E477" s="6">
        <f t="shared" si="7"/>
        <v>0.35</v>
      </c>
      <c r="F477" s="34" t="b">
        <f t="shared" si="8"/>
        <v>0</v>
      </c>
      <c r="G477" s="8">
        <f t="shared" si="9"/>
        <v>6.65E+26</v>
      </c>
      <c r="H477" s="8" t="str">
        <f t="shared" ref="H477:J477" si="972">if(D477,$G477,"")</f>
        <v/>
      </c>
      <c r="I477" s="8">
        <f t="shared" si="972"/>
        <v>6.65E+26</v>
      </c>
      <c r="J477" s="8" t="str">
        <f t="shared" si="972"/>
        <v/>
      </c>
      <c r="K477" s="5"/>
      <c r="L477" s="5"/>
      <c r="M477" s="5"/>
      <c r="N477" s="36">
        <f>Map!K1125</f>
        <v>-163</v>
      </c>
      <c r="O477" s="36">
        <f>Map!L1125</f>
        <v>-195</v>
      </c>
      <c r="P477" s="36">
        <f>Map!M1125</f>
        <v>-180</v>
      </c>
      <c r="Q477" s="5" t="str">
        <f>Join("-",Map!B1125,Map!C1125,Map!D1125,Map!E1125,Map!F1125)</f>
        <v>East Rim-4-4-9-f</v>
      </c>
      <c r="R477" s="6">
        <f t="shared" ref="R477:T477" si="973">IFERROR(VALUE(LEFT(N477,SEARCH(" ",N477,1)-1)),FALSE())</f>
        <v>-163</v>
      </c>
      <c r="S477" s="6">
        <f t="shared" si="973"/>
        <v>-195</v>
      </c>
      <c r="T477" s="6">
        <f t="shared" si="973"/>
        <v>-180</v>
      </c>
      <c r="U477" s="5"/>
      <c r="V477" s="5"/>
      <c r="W477" s="5"/>
      <c r="X477" s="37" t="str">
        <f>Map!G1125</f>
        <v>Gas Giant</v>
      </c>
      <c r="Y477" s="5"/>
      <c r="Z477" s="7" t="str">
        <f>Map!O1125</f>
        <v>20 H</v>
      </c>
      <c r="AA477" s="6">
        <f t="shared" si="12"/>
        <v>20</v>
      </c>
      <c r="AB477" s="5" t="str">
        <f>IFERROR(__xludf.DUMMYFUNCTION("""COMPUTED_VALUE"""),"H")</f>
        <v>H</v>
      </c>
      <c r="AC477" s="6">
        <f t="shared" si="13"/>
        <v>20</v>
      </c>
      <c r="AD477" s="5"/>
    </row>
    <row r="478">
      <c r="A478" s="5" t="str">
        <f>Map!I1126</f>
        <v>0.25 E</v>
      </c>
      <c r="B478" s="6">
        <f t="shared" si="5"/>
        <v>0.25</v>
      </c>
      <c r="C478" s="5" t="str">
        <f>IFERROR(__xludf.DUMMYFUNCTION("""COMPUTED_VALUE"""),"E")</f>
        <v>E</v>
      </c>
      <c r="D478" s="34" t="b">
        <f t="shared" si="6"/>
        <v>0</v>
      </c>
      <c r="E478" s="6" t="b">
        <f t="shared" si="7"/>
        <v>0</v>
      </c>
      <c r="F478" s="34">
        <f t="shared" si="8"/>
        <v>0.25</v>
      </c>
      <c r="G478" s="8">
        <f t="shared" si="9"/>
        <v>1.493E+24</v>
      </c>
      <c r="H478" s="8" t="str">
        <f t="shared" ref="H478:J478" si="974">if(D478,$G478,"")</f>
        <v/>
      </c>
      <c r="I478" s="8" t="str">
        <f t="shared" si="974"/>
        <v/>
      </c>
      <c r="J478" s="8">
        <f t="shared" si="974"/>
        <v>1.493E+24</v>
      </c>
      <c r="K478" s="5"/>
      <c r="L478" s="5"/>
      <c r="M478" s="5"/>
      <c r="N478" s="36">
        <f>Map!K1126</f>
        <v>-192</v>
      </c>
      <c r="O478" s="36">
        <f>Map!L1126</f>
        <v>-206</v>
      </c>
      <c r="P478" s="36">
        <f>Map!M1126</f>
        <v>-200</v>
      </c>
      <c r="Q478" s="5" t="str">
        <f>Join("-",Map!B1126,Map!C1126,Map!D1126,Map!E1126,Map!F1126)</f>
        <v>East Rim-4-4-9-g</v>
      </c>
      <c r="R478" s="6">
        <f t="shared" ref="R478:T478" si="975">IFERROR(VALUE(LEFT(N478,SEARCH(" ",N478,1)-1)),FALSE())</f>
        <v>-192</v>
      </c>
      <c r="S478" s="6">
        <f t="shared" si="975"/>
        <v>-206</v>
      </c>
      <c r="T478" s="6">
        <f t="shared" si="975"/>
        <v>-200</v>
      </c>
      <c r="U478" s="5"/>
      <c r="V478" s="5"/>
      <c r="W478" s="5"/>
      <c r="X478" s="37" t="str">
        <f>Map!G1126</f>
        <v>Terrestrial</v>
      </c>
      <c r="Y478" s="5"/>
      <c r="Z478" s="7" t="str">
        <f>Map!O1126</f>
        <v>9 H</v>
      </c>
      <c r="AA478" s="6">
        <f t="shared" si="12"/>
        <v>9</v>
      </c>
      <c r="AB478" s="5" t="str">
        <f>IFERROR(__xludf.DUMMYFUNCTION("""COMPUTED_VALUE"""),"H")</f>
        <v>H</v>
      </c>
      <c r="AC478" s="6">
        <f t="shared" si="13"/>
        <v>9</v>
      </c>
      <c r="AD478" s="5"/>
    </row>
    <row r="479">
      <c r="A479" s="5" t="str">
        <f>Map!I1127</f>
        <v>0.05 J</v>
      </c>
      <c r="B479" s="6">
        <f t="shared" si="5"/>
        <v>0.05</v>
      </c>
      <c r="C479" s="5" t="str">
        <f>IFERROR(__xludf.DUMMYFUNCTION("""COMPUTED_VALUE"""),"J")</f>
        <v>J</v>
      </c>
      <c r="D479" s="34" t="b">
        <f t="shared" si="6"/>
        <v>0</v>
      </c>
      <c r="E479" s="6">
        <f t="shared" si="7"/>
        <v>0.05</v>
      </c>
      <c r="F479" s="34" t="b">
        <f t="shared" si="8"/>
        <v>0</v>
      </c>
      <c r="G479" s="8">
        <f t="shared" si="9"/>
        <v>9.5E+25</v>
      </c>
      <c r="H479" s="8" t="str">
        <f t="shared" ref="H479:J479" si="976">if(D479,$G479,"")</f>
        <v/>
      </c>
      <c r="I479" s="8">
        <f t="shared" si="976"/>
        <v>9.5E+25</v>
      </c>
      <c r="J479" s="8" t="str">
        <f t="shared" si="976"/>
        <v/>
      </c>
      <c r="K479" s="5"/>
      <c r="L479" s="5"/>
      <c r="M479" s="5"/>
      <c r="N479" s="36">
        <f>Map!K1127</f>
        <v>-198</v>
      </c>
      <c r="O479" s="36">
        <f>Map!L1127</f>
        <v>-200</v>
      </c>
      <c r="P479" s="36">
        <f>Map!M1127</f>
        <v>-201</v>
      </c>
      <c r="Q479" s="5" t="str">
        <f>Join("-",Map!B1127,Map!C1127,Map!D1127,Map!E1127,Map!F1127)</f>
        <v>East Rim-4-4-9-h</v>
      </c>
      <c r="R479" s="6">
        <f t="shared" ref="R479:T479" si="977">IFERROR(VALUE(LEFT(N479,SEARCH(" ",N479,1)-1)),FALSE())</f>
        <v>-198</v>
      </c>
      <c r="S479" s="6">
        <f t="shared" si="977"/>
        <v>-200</v>
      </c>
      <c r="T479" s="6">
        <f t="shared" si="977"/>
        <v>-201</v>
      </c>
      <c r="U479" s="5"/>
      <c r="V479" s="5"/>
      <c r="W479" s="5"/>
      <c r="X479" s="37" t="str">
        <f>Map!G1127</f>
        <v>Gas Giant</v>
      </c>
      <c r="Y479" s="5"/>
      <c r="Z479" s="7" t="str">
        <f>Map!O1127</f>
        <v>21 H</v>
      </c>
      <c r="AA479" s="6">
        <f t="shared" si="12"/>
        <v>21</v>
      </c>
      <c r="AB479" s="5" t="str">
        <f>IFERROR(__xludf.DUMMYFUNCTION("""COMPUTED_VALUE"""),"H")</f>
        <v>H</v>
      </c>
      <c r="AC479" s="6">
        <f t="shared" si="13"/>
        <v>21</v>
      </c>
      <c r="AD479" s="5"/>
    </row>
    <row r="480">
      <c r="A480" s="5" t="str">
        <f>Map!I1128</f>
        <v>0.17 S</v>
      </c>
      <c r="B480" s="6">
        <f t="shared" si="5"/>
        <v>0.17</v>
      </c>
      <c r="C480" s="5" t="str">
        <f>IFERROR(__xludf.DUMMYFUNCTION("""COMPUTED_VALUE"""),"S")</f>
        <v>S</v>
      </c>
      <c r="D480" s="34">
        <f t="shared" si="6"/>
        <v>0.17</v>
      </c>
      <c r="E480" s="6" t="b">
        <f t="shared" si="7"/>
        <v>0</v>
      </c>
      <c r="F480" s="34" t="b">
        <f t="shared" si="8"/>
        <v>0</v>
      </c>
      <c r="G480" s="8">
        <f t="shared" si="9"/>
        <v>3.3813E+29</v>
      </c>
      <c r="H480" s="8">
        <f t="shared" ref="H480:J480" si="978">if(D480,$G480,"")</f>
        <v>3.3813E+29</v>
      </c>
      <c r="I480" s="8" t="str">
        <f t="shared" si="978"/>
        <v/>
      </c>
      <c r="J480" s="8" t="str">
        <f t="shared" si="978"/>
        <v/>
      </c>
      <c r="K480" s="5"/>
      <c r="L480" s="5"/>
      <c r="M480" s="5"/>
      <c r="N480" s="36" t="str">
        <f>Map!K1128</f>
        <v/>
      </c>
      <c r="O480" s="36" t="str">
        <f>Map!L1128</f>
        <v/>
      </c>
      <c r="P480" s="36" t="str">
        <f>Map!M1128</f>
        <v/>
      </c>
      <c r="Q480" s="5" t="str">
        <f>Join("-",Map!B1128,Map!C1128,Map!D1128,Map!E1128,Map!F1128)</f>
        <v>East Rim-4-4-9-S</v>
      </c>
      <c r="R480" s="6" t="b">
        <f t="shared" ref="R480:T480" si="979">IFERROR(VALUE(LEFT(N480,SEARCH(" ",N480,1)-1)),FALSE())</f>
        <v>0</v>
      </c>
      <c r="S480" s="6" t="b">
        <f t="shared" si="979"/>
        <v>0</v>
      </c>
      <c r="T480" s="6" t="b">
        <f t="shared" si="979"/>
        <v>0</v>
      </c>
      <c r="U480" s="5"/>
      <c r="V480" s="5"/>
      <c r="W480" s="5"/>
      <c r="X480" s="37" t="str">
        <f>Map!G1128</f>
        <v>Star</v>
      </c>
      <c r="Y480" s="5"/>
      <c r="Z480" s="7" t="str">
        <f>Map!O1128</f>
        <v/>
      </c>
      <c r="AA480" s="6" t="str">
        <f t="shared" si="12"/>
        <v/>
      </c>
      <c r="AB480" s="5"/>
      <c r="AC480" s="6" t="str">
        <f t="shared" si="13"/>
        <v/>
      </c>
      <c r="AD480" s="5"/>
    </row>
    <row r="481">
      <c r="A481" s="5" t="str">
        <f>Map!I1129</f>
        <v>0.36 E</v>
      </c>
      <c r="B481" s="6">
        <f t="shared" si="5"/>
        <v>0.36</v>
      </c>
      <c r="C481" s="5" t="str">
        <f>IFERROR(__xludf.DUMMYFUNCTION("""COMPUTED_VALUE"""),"E")</f>
        <v>E</v>
      </c>
      <c r="D481" s="34" t="b">
        <f t="shared" si="6"/>
        <v>0</v>
      </c>
      <c r="E481" s="6" t="b">
        <f t="shared" si="7"/>
        <v>0</v>
      </c>
      <c r="F481" s="34">
        <f t="shared" si="8"/>
        <v>0.36</v>
      </c>
      <c r="G481" s="8">
        <f t="shared" si="9"/>
        <v>2.14992E+24</v>
      </c>
      <c r="H481" s="8" t="str">
        <f t="shared" ref="H481:J481" si="980">if(D481,$G481,"")</f>
        <v/>
      </c>
      <c r="I481" s="8" t="str">
        <f t="shared" si="980"/>
        <v/>
      </c>
      <c r="J481" s="8">
        <f t="shared" si="980"/>
        <v>2.14992E+24</v>
      </c>
      <c r="K481" s="5"/>
      <c r="L481" s="5"/>
      <c r="M481" s="5"/>
      <c r="N481" s="36">
        <f>Map!K1129</f>
        <v>854</v>
      </c>
      <c r="O481" s="36">
        <f>Map!L1129</f>
        <v>563</v>
      </c>
      <c r="P481" s="36">
        <f>Map!M1129</f>
        <v>708</v>
      </c>
      <c r="Q481" s="5" t="str">
        <f>Join("-",Map!B1129,Map!C1129,Map!D1129,Map!E1129,Map!F1129)</f>
        <v>East Rim-4-4-10-a</v>
      </c>
      <c r="R481" s="6">
        <f t="shared" ref="R481:T481" si="981">IFERROR(VALUE(LEFT(N481,SEARCH(" ",N481,1)-1)),FALSE())</f>
        <v>854</v>
      </c>
      <c r="S481" s="6">
        <f t="shared" si="981"/>
        <v>563</v>
      </c>
      <c r="T481" s="6">
        <f t="shared" si="981"/>
        <v>708</v>
      </c>
      <c r="U481" s="5"/>
      <c r="V481" s="5"/>
      <c r="W481" s="5"/>
      <c r="X481" s="37" t="str">
        <f>Map!G1129</f>
        <v>Terrestrial</v>
      </c>
      <c r="Y481" s="5"/>
      <c r="Z481" s="7" t="str">
        <f>Map!O1129</f>
        <v>54 H</v>
      </c>
      <c r="AA481" s="6">
        <f t="shared" si="12"/>
        <v>54</v>
      </c>
      <c r="AB481" s="5" t="str">
        <f>IFERROR(__xludf.DUMMYFUNCTION("""COMPUTED_VALUE"""),"H")</f>
        <v>H</v>
      </c>
      <c r="AC481" s="6">
        <f t="shared" si="13"/>
        <v>54</v>
      </c>
      <c r="AD481" s="5"/>
    </row>
    <row r="482">
      <c r="A482" s="5" t="str">
        <f>Map!I1130</f>
        <v>1.28 E</v>
      </c>
      <c r="B482" s="6">
        <f t="shared" si="5"/>
        <v>1.28</v>
      </c>
      <c r="C482" s="5" t="str">
        <f>IFERROR(__xludf.DUMMYFUNCTION("""COMPUTED_VALUE"""),"E")</f>
        <v>E</v>
      </c>
      <c r="D482" s="34" t="b">
        <f t="shared" si="6"/>
        <v>0</v>
      </c>
      <c r="E482" s="6" t="b">
        <f t="shared" si="7"/>
        <v>0</v>
      </c>
      <c r="F482" s="34">
        <f t="shared" si="8"/>
        <v>1.28</v>
      </c>
      <c r="G482" s="8">
        <f t="shared" si="9"/>
        <v>7.64416E+24</v>
      </c>
      <c r="H482" s="8" t="str">
        <f t="shared" ref="H482:J482" si="982">if(D482,$G482,"")</f>
        <v/>
      </c>
      <c r="I482" s="8" t="str">
        <f t="shared" si="982"/>
        <v/>
      </c>
      <c r="J482" s="8">
        <f t="shared" si="982"/>
        <v>7.64416E+24</v>
      </c>
      <c r="K482" s="5"/>
      <c r="L482" s="5"/>
      <c r="M482" s="5"/>
      <c r="N482" s="36">
        <f>Map!K1130</f>
        <v>36</v>
      </c>
      <c r="O482" s="36">
        <f>Map!L1130</f>
        <v>19</v>
      </c>
      <c r="P482" s="36">
        <f>Map!M1130</f>
        <v>27</v>
      </c>
      <c r="Q482" s="5" t="str">
        <f>Join("-",Map!B1130,Map!C1130,Map!D1130,Map!E1130,Map!F1130)</f>
        <v>East Rim-4-4-10-b</v>
      </c>
      <c r="R482" s="6">
        <f t="shared" ref="R482:T482" si="983">IFERROR(VALUE(LEFT(N482,SEARCH(" ",N482,1)-1)),FALSE())</f>
        <v>36</v>
      </c>
      <c r="S482" s="6">
        <f t="shared" si="983"/>
        <v>19</v>
      </c>
      <c r="T482" s="6">
        <f t="shared" si="983"/>
        <v>27</v>
      </c>
      <c r="U482" s="5"/>
      <c r="V482" s="5"/>
      <c r="W482" s="5"/>
      <c r="X482" s="37" t="str">
        <f>Map!G1130</f>
        <v>Terrestrial</v>
      </c>
      <c r="Y482" s="5"/>
      <c r="Z482" s="7" t="str">
        <f>Map!O1130</f>
        <v>48 H</v>
      </c>
      <c r="AA482" s="6">
        <f t="shared" si="12"/>
        <v>48</v>
      </c>
      <c r="AB482" s="5" t="str">
        <f>IFERROR(__xludf.DUMMYFUNCTION("""COMPUTED_VALUE"""),"H")</f>
        <v>H</v>
      </c>
      <c r="AC482" s="6">
        <f t="shared" si="13"/>
        <v>48</v>
      </c>
      <c r="AD482" s="5"/>
    </row>
    <row r="483">
      <c r="A483" s="5" t="str">
        <f>Map!I1131</f>
        <v>0.85 E</v>
      </c>
      <c r="B483" s="6">
        <f t="shared" si="5"/>
        <v>0.85</v>
      </c>
      <c r="C483" s="5" t="str">
        <f>IFERROR(__xludf.DUMMYFUNCTION("""COMPUTED_VALUE"""),"E")</f>
        <v>E</v>
      </c>
      <c r="D483" s="34" t="b">
        <f t="shared" si="6"/>
        <v>0</v>
      </c>
      <c r="E483" s="6" t="b">
        <f t="shared" si="7"/>
        <v>0</v>
      </c>
      <c r="F483" s="34">
        <f t="shared" si="8"/>
        <v>0.85</v>
      </c>
      <c r="G483" s="8">
        <f t="shared" si="9"/>
        <v>5.0762E+24</v>
      </c>
      <c r="H483" s="8" t="str">
        <f t="shared" ref="H483:J483" si="984">if(D483,$G483,"")</f>
        <v/>
      </c>
      <c r="I483" s="8" t="str">
        <f t="shared" si="984"/>
        <v/>
      </c>
      <c r="J483" s="8">
        <f t="shared" si="984"/>
        <v>5.0762E+24</v>
      </c>
      <c r="K483" s="5"/>
      <c r="L483" s="5"/>
      <c r="M483" s="5"/>
      <c r="N483" s="36">
        <f>Map!K1131</f>
        <v>10</v>
      </c>
      <c r="O483" s="36">
        <f>Map!L1131</f>
        <v>-39</v>
      </c>
      <c r="P483" s="36">
        <f>Map!M1131</f>
        <v>-17</v>
      </c>
      <c r="Q483" s="5" t="str">
        <f>Join("-",Map!B1131,Map!C1131,Map!D1131,Map!E1131,Map!F1131)</f>
        <v>East Rim-4-4-10-c</v>
      </c>
      <c r="R483" s="6">
        <f t="shared" ref="R483:T483" si="985">IFERROR(VALUE(LEFT(N483,SEARCH(" ",N483,1)-1)),FALSE())</f>
        <v>10</v>
      </c>
      <c r="S483" s="6">
        <f t="shared" si="985"/>
        <v>-39</v>
      </c>
      <c r="T483" s="6">
        <f t="shared" si="985"/>
        <v>-17</v>
      </c>
      <c r="U483" s="5"/>
      <c r="V483" s="5"/>
      <c r="W483" s="5"/>
      <c r="X483" s="37" t="str">
        <f>Map!G1131</f>
        <v>Terrestrial</v>
      </c>
      <c r="Y483" s="5"/>
      <c r="Z483" s="7" t="str">
        <f>Map!O1131</f>
        <v>15 H</v>
      </c>
      <c r="AA483" s="6">
        <f t="shared" si="12"/>
        <v>15</v>
      </c>
      <c r="AB483" s="5" t="str">
        <f>IFERROR(__xludf.DUMMYFUNCTION("""COMPUTED_VALUE"""),"H")</f>
        <v>H</v>
      </c>
      <c r="AC483" s="6">
        <f t="shared" si="13"/>
        <v>15</v>
      </c>
      <c r="AD483" s="5"/>
    </row>
    <row r="484">
      <c r="A484" s="5" t="str">
        <f>Map!I1132</f>
        <v>8.65 J</v>
      </c>
      <c r="B484" s="6">
        <f t="shared" si="5"/>
        <v>8.65</v>
      </c>
      <c r="C484" s="5" t="str">
        <f>IFERROR(__xludf.DUMMYFUNCTION("""COMPUTED_VALUE"""),"J")</f>
        <v>J</v>
      </c>
      <c r="D484" s="34" t="b">
        <f t="shared" si="6"/>
        <v>0</v>
      </c>
      <c r="E484" s="6">
        <f t="shared" si="7"/>
        <v>8.65</v>
      </c>
      <c r="F484" s="34" t="b">
        <f t="shared" si="8"/>
        <v>0</v>
      </c>
      <c r="G484" s="8">
        <f t="shared" si="9"/>
        <v>1.6435E+28</v>
      </c>
      <c r="H484" s="8" t="str">
        <f t="shared" ref="H484:J484" si="986">if(D484,$G484,"")</f>
        <v/>
      </c>
      <c r="I484" s="8">
        <f t="shared" si="986"/>
        <v>1.6435E+28</v>
      </c>
      <c r="J484" s="8" t="str">
        <f t="shared" si="986"/>
        <v/>
      </c>
      <c r="K484" s="5"/>
      <c r="L484" s="5"/>
      <c r="M484" s="5"/>
      <c r="N484" s="36">
        <f>Map!K1132</f>
        <v>-120</v>
      </c>
      <c r="O484" s="36">
        <f>Map!L1132</f>
        <v>-167</v>
      </c>
      <c r="P484" s="36">
        <f>Map!M1132</f>
        <v>-146</v>
      </c>
      <c r="Q484" s="5" t="str">
        <f>Join("-",Map!B1132,Map!C1132,Map!D1132,Map!E1132,Map!F1132)</f>
        <v>East Rim-4-4-10-d</v>
      </c>
      <c r="R484" s="6">
        <f t="shared" ref="R484:T484" si="987">IFERROR(VALUE(LEFT(N484,SEARCH(" ",N484,1)-1)),FALSE())</f>
        <v>-120</v>
      </c>
      <c r="S484" s="6">
        <f t="shared" si="987"/>
        <v>-167</v>
      </c>
      <c r="T484" s="6">
        <f t="shared" si="987"/>
        <v>-146</v>
      </c>
      <c r="U484" s="5"/>
      <c r="V484" s="5"/>
      <c r="W484" s="5"/>
      <c r="X484" s="37" t="str">
        <f>Map!G1132</f>
        <v>Gas Giant</v>
      </c>
      <c r="Y484" s="5"/>
      <c r="Z484" s="7" t="str">
        <f>Map!O1132</f>
        <v>15 H</v>
      </c>
      <c r="AA484" s="6">
        <f t="shared" si="12"/>
        <v>15</v>
      </c>
      <c r="AB484" s="5" t="str">
        <f>IFERROR(__xludf.DUMMYFUNCTION("""COMPUTED_VALUE"""),"H")</f>
        <v>H</v>
      </c>
      <c r="AC484" s="6">
        <f t="shared" si="13"/>
        <v>15</v>
      </c>
      <c r="AD484" s="5"/>
    </row>
    <row r="485">
      <c r="A485" s="5" t="str">
        <f>Map!I1133</f>
        <v>8.83 J</v>
      </c>
      <c r="B485" s="6">
        <f t="shared" si="5"/>
        <v>8.83</v>
      </c>
      <c r="C485" s="5" t="str">
        <f>IFERROR(__xludf.DUMMYFUNCTION("""COMPUTED_VALUE"""),"J")</f>
        <v>J</v>
      </c>
      <c r="D485" s="34" t="b">
        <f t="shared" si="6"/>
        <v>0</v>
      </c>
      <c r="E485" s="6">
        <f t="shared" si="7"/>
        <v>8.83</v>
      </c>
      <c r="F485" s="34" t="b">
        <f t="shared" si="8"/>
        <v>0</v>
      </c>
      <c r="G485" s="8">
        <f t="shared" si="9"/>
        <v>1.6777E+28</v>
      </c>
      <c r="H485" s="8" t="str">
        <f t="shared" ref="H485:J485" si="988">if(D485,$G485,"")</f>
        <v/>
      </c>
      <c r="I485" s="8">
        <f t="shared" si="988"/>
        <v>1.6777E+28</v>
      </c>
      <c r="J485" s="8" t="str">
        <f t="shared" si="988"/>
        <v/>
      </c>
      <c r="K485" s="5"/>
      <c r="L485" s="5"/>
      <c r="M485" s="5"/>
      <c r="N485" s="36">
        <f>Map!K1133</f>
        <v>-177</v>
      </c>
      <c r="O485" s="36">
        <f>Map!L1133</f>
        <v>-191</v>
      </c>
      <c r="P485" s="36">
        <f>Map!M1133</f>
        <v>-183</v>
      </c>
      <c r="Q485" s="5" t="str">
        <f>Join("-",Map!B1133,Map!C1133,Map!D1133,Map!E1133,Map!F1133)</f>
        <v>East Rim-4-4-10-e</v>
      </c>
      <c r="R485" s="6">
        <f t="shared" ref="R485:T485" si="989">IFERROR(VALUE(LEFT(N485,SEARCH(" ",N485,1)-1)),FALSE())</f>
        <v>-177</v>
      </c>
      <c r="S485" s="6">
        <f t="shared" si="989"/>
        <v>-191</v>
      </c>
      <c r="T485" s="6">
        <f t="shared" si="989"/>
        <v>-183</v>
      </c>
      <c r="U485" s="5"/>
      <c r="V485" s="5"/>
      <c r="W485" s="5"/>
      <c r="X485" s="37" t="str">
        <f>Map!G1133</f>
        <v>Gas Giant</v>
      </c>
      <c r="Y485" s="5"/>
      <c r="Z485" s="7" t="str">
        <f>Map!O1133</f>
        <v>8 H</v>
      </c>
      <c r="AA485" s="6">
        <f t="shared" si="12"/>
        <v>8</v>
      </c>
      <c r="AB485" s="5" t="str">
        <f>IFERROR(__xludf.DUMMYFUNCTION("""COMPUTED_VALUE"""),"H")</f>
        <v>H</v>
      </c>
      <c r="AC485" s="6">
        <f t="shared" si="13"/>
        <v>8</v>
      </c>
      <c r="AD485" s="5"/>
    </row>
    <row r="486">
      <c r="A486" s="5" t="str">
        <f>Map!I1134</f>
        <v>2.01 J</v>
      </c>
      <c r="B486" s="6">
        <f t="shared" si="5"/>
        <v>2.01</v>
      </c>
      <c r="C486" s="5" t="str">
        <f>IFERROR(__xludf.DUMMYFUNCTION("""COMPUTED_VALUE"""),"J")</f>
        <v>J</v>
      </c>
      <c r="D486" s="34" t="b">
        <f t="shared" si="6"/>
        <v>0</v>
      </c>
      <c r="E486" s="6">
        <f t="shared" si="7"/>
        <v>2.01</v>
      </c>
      <c r="F486" s="34" t="b">
        <f t="shared" si="8"/>
        <v>0</v>
      </c>
      <c r="G486" s="8">
        <f t="shared" si="9"/>
        <v>3.819E+27</v>
      </c>
      <c r="H486" s="8" t="str">
        <f t="shared" ref="H486:J486" si="990">if(D486,$G486,"")</f>
        <v/>
      </c>
      <c r="I486" s="8">
        <f t="shared" si="990"/>
        <v>3.819E+27</v>
      </c>
      <c r="J486" s="8" t="str">
        <f t="shared" si="990"/>
        <v/>
      </c>
      <c r="K486" s="5"/>
      <c r="L486" s="5"/>
      <c r="M486" s="5"/>
      <c r="N486" s="36">
        <f>Map!K1134</f>
        <v>-213</v>
      </c>
      <c r="O486" s="36">
        <f>Map!L1134</f>
        <v>-233</v>
      </c>
      <c r="P486" s="36">
        <f>Map!M1134</f>
        <v>-224</v>
      </c>
      <c r="Q486" s="5" t="str">
        <f>Join("-",Map!B1134,Map!C1134,Map!D1134,Map!E1134,Map!F1134)</f>
        <v>East Rim-4-4-10-f</v>
      </c>
      <c r="R486" s="6">
        <f t="shared" ref="R486:T486" si="991">IFERROR(VALUE(LEFT(N486,SEARCH(" ",N486,1)-1)),FALSE())</f>
        <v>-213</v>
      </c>
      <c r="S486" s="6">
        <f t="shared" si="991"/>
        <v>-233</v>
      </c>
      <c r="T486" s="6">
        <f t="shared" si="991"/>
        <v>-224</v>
      </c>
      <c r="U486" s="5"/>
      <c r="V486" s="5"/>
      <c r="W486" s="5"/>
      <c r="X486" s="37" t="str">
        <f>Map!G1134</f>
        <v>Gas Giant</v>
      </c>
      <c r="Y486" s="5"/>
      <c r="Z486" s="7" t="str">
        <f>Map!O1134</f>
        <v>13 H</v>
      </c>
      <c r="AA486" s="6">
        <f t="shared" si="12"/>
        <v>13</v>
      </c>
      <c r="AB486" s="5" t="str">
        <f>IFERROR(__xludf.DUMMYFUNCTION("""COMPUTED_VALUE"""),"H")</f>
        <v>H</v>
      </c>
      <c r="AC486" s="6">
        <f t="shared" si="13"/>
        <v>13</v>
      </c>
      <c r="AD486" s="5"/>
    </row>
    <row r="487">
      <c r="A487" s="5" t="str">
        <f>Map!I1135</f>
        <v>0.02 J</v>
      </c>
      <c r="B487" s="6">
        <f t="shared" si="5"/>
        <v>0.02</v>
      </c>
      <c r="C487" s="5" t="str">
        <f>IFERROR(__xludf.DUMMYFUNCTION("""COMPUTED_VALUE"""),"J")</f>
        <v>J</v>
      </c>
      <c r="D487" s="34" t="b">
        <f t="shared" si="6"/>
        <v>0</v>
      </c>
      <c r="E487" s="6">
        <f t="shared" si="7"/>
        <v>0.02</v>
      </c>
      <c r="F487" s="34" t="b">
        <f t="shared" si="8"/>
        <v>0</v>
      </c>
      <c r="G487" s="8">
        <f t="shared" si="9"/>
        <v>3.8E+25</v>
      </c>
      <c r="H487" s="8" t="str">
        <f t="shared" ref="H487:J487" si="992">if(D487,$G487,"")</f>
        <v/>
      </c>
      <c r="I487" s="8">
        <f t="shared" si="992"/>
        <v>3.8E+25</v>
      </c>
      <c r="J487" s="8" t="str">
        <f t="shared" si="992"/>
        <v/>
      </c>
      <c r="K487" s="5"/>
      <c r="L487" s="5"/>
      <c r="M487" s="5"/>
      <c r="N487" s="36">
        <f>Map!K1135</f>
        <v>-236</v>
      </c>
      <c r="O487" s="36">
        <f>Map!L1135</f>
        <v>-238</v>
      </c>
      <c r="P487" s="36">
        <f>Map!M1135</f>
        <v>-238</v>
      </c>
      <c r="Q487" s="5" t="str">
        <f>Join("-",Map!B1135,Map!C1135,Map!D1135,Map!E1135,Map!F1135)</f>
        <v>East Rim-4-4-10-g</v>
      </c>
      <c r="R487" s="6">
        <f t="shared" ref="R487:T487" si="993">IFERROR(VALUE(LEFT(N487,SEARCH(" ",N487,1)-1)),FALSE())</f>
        <v>-236</v>
      </c>
      <c r="S487" s="6">
        <f t="shared" si="993"/>
        <v>-238</v>
      </c>
      <c r="T487" s="6">
        <f t="shared" si="993"/>
        <v>-238</v>
      </c>
      <c r="U487" s="5"/>
      <c r="V487" s="5"/>
      <c r="W487" s="5"/>
      <c r="X487" s="37" t="str">
        <f>Map!G1135</f>
        <v>Gas Giant</v>
      </c>
      <c r="Y487" s="5"/>
      <c r="Z487" s="7" t="str">
        <f>Map!O1135</f>
        <v>21 H</v>
      </c>
      <c r="AA487" s="6">
        <f t="shared" si="12"/>
        <v>21</v>
      </c>
      <c r="AB487" s="5" t="str">
        <f>IFERROR(__xludf.DUMMYFUNCTION("""COMPUTED_VALUE"""),"H")</f>
        <v>H</v>
      </c>
      <c r="AC487" s="6">
        <f t="shared" si="13"/>
        <v>21</v>
      </c>
      <c r="AD487" s="5"/>
    </row>
    <row r="488">
      <c r="A488" s="5" t="str">
        <f>Map!I1136</f>
        <v>0.33 S</v>
      </c>
      <c r="B488" s="6">
        <f t="shared" si="5"/>
        <v>0.33</v>
      </c>
      <c r="C488" s="5" t="str">
        <f>IFERROR(__xludf.DUMMYFUNCTION("""COMPUTED_VALUE"""),"S")</f>
        <v>S</v>
      </c>
      <c r="D488" s="34">
        <f t="shared" si="6"/>
        <v>0.33</v>
      </c>
      <c r="E488" s="6" t="b">
        <f t="shared" si="7"/>
        <v>0</v>
      </c>
      <c r="F488" s="34" t="b">
        <f t="shared" si="8"/>
        <v>0</v>
      </c>
      <c r="G488" s="8">
        <f t="shared" si="9"/>
        <v>6.5637E+29</v>
      </c>
      <c r="H488" s="8">
        <f t="shared" ref="H488:J488" si="994">if(D488,$G488,"")</f>
        <v>6.5637E+29</v>
      </c>
      <c r="I488" s="8" t="str">
        <f t="shared" si="994"/>
        <v/>
      </c>
      <c r="J488" s="8" t="str">
        <f t="shared" si="994"/>
        <v/>
      </c>
      <c r="K488" s="5"/>
      <c r="L488" s="5"/>
      <c r="M488" s="5"/>
      <c r="N488" s="36" t="str">
        <f>Map!K1136</f>
        <v/>
      </c>
      <c r="O488" s="36" t="str">
        <f>Map!L1136</f>
        <v/>
      </c>
      <c r="P488" s="36" t="str">
        <f>Map!M1136</f>
        <v/>
      </c>
      <c r="Q488" s="5" t="str">
        <f>Join("-",Map!B1136,Map!C1136,Map!D1136,Map!E1136,Map!F1136)</f>
        <v>East Rim-4-4-10-S</v>
      </c>
      <c r="R488" s="6" t="b">
        <f t="shared" ref="R488:T488" si="995">IFERROR(VALUE(LEFT(N488,SEARCH(" ",N488,1)-1)),FALSE())</f>
        <v>0</v>
      </c>
      <c r="S488" s="6" t="b">
        <f t="shared" si="995"/>
        <v>0</v>
      </c>
      <c r="T488" s="6" t="b">
        <f t="shared" si="995"/>
        <v>0</v>
      </c>
      <c r="U488" s="5"/>
      <c r="V488" s="5"/>
      <c r="W488" s="5"/>
      <c r="X488" s="37" t="str">
        <f>Map!G1136</f>
        <v>Star</v>
      </c>
      <c r="Y488" s="5"/>
      <c r="Z488" s="7" t="str">
        <f>Map!O1136</f>
        <v/>
      </c>
      <c r="AA488" s="6" t="str">
        <f t="shared" si="12"/>
        <v/>
      </c>
      <c r="AB488" s="5"/>
      <c r="AC488" s="6" t="str">
        <f t="shared" si="13"/>
        <v/>
      </c>
      <c r="AD488" s="5"/>
    </row>
    <row r="489">
      <c r="A489" s="5" t="str">
        <f>Map!I1137</f>
        <v>0.78 E</v>
      </c>
      <c r="B489" s="6">
        <f t="shared" si="5"/>
        <v>0.78</v>
      </c>
      <c r="C489" s="5" t="str">
        <f>IFERROR(__xludf.DUMMYFUNCTION("""COMPUTED_VALUE"""),"E")</f>
        <v>E</v>
      </c>
      <c r="D489" s="34" t="b">
        <f t="shared" si="6"/>
        <v>0</v>
      </c>
      <c r="E489" s="6" t="b">
        <f t="shared" si="7"/>
        <v>0</v>
      </c>
      <c r="F489" s="34">
        <f t="shared" si="8"/>
        <v>0.78</v>
      </c>
      <c r="G489" s="8">
        <f t="shared" si="9"/>
        <v>4.65816E+24</v>
      </c>
      <c r="H489" s="8" t="str">
        <f t="shared" ref="H489:J489" si="996">if(D489,$G489,"")</f>
        <v/>
      </c>
      <c r="I489" s="8" t="str">
        <f t="shared" si="996"/>
        <v/>
      </c>
      <c r="J489" s="8">
        <f t="shared" si="996"/>
        <v>4.65816E+24</v>
      </c>
      <c r="K489" s="5"/>
      <c r="L489" s="5"/>
      <c r="M489" s="5"/>
      <c r="N489" s="36">
        <f>Map!K1137</f>
        <v>658</v>
      </c>
      <c r="O489" s="36">
        <f>Map!L1137</f>
        <v>626</v>
      </c>
      <c r="P489" s="36">
        <f>Map!M1137</f>
        <v>640</v>
      </c>
      <c r="Q489" s="5" t="str">
        <f>Join("-",Map!B1137,Map!C1137,Map!D1137,Map!E1137,Map!F1137)</f>
        <v>East Rim-4-4-11-a</v>
      </c>
      <c r="R489" s="6">
        <f t="shared" ref="R489:T489" si="997">IFERROR(VALUE(LEFT(N489,SEARCH(" ",N489,1)-1)),FALSE())</f>
        <v>658</v>
      </c>
      <c r="S489" s="6">
        <f t="shared" si="997"/>
        <v>626</v>
      </c>
      <c r="T489" s="6">
        <f t="shared" si="997"/>
        <v>640</v>
      </c>
      <c r="U489" s="5"/>
      <c r="V489" s="5"/>
      <c r="W489" s="5"/>
      <c r="X489" s="37" t="str">
        <f>Map!G1137</f>
        <v>Terrestrial</v>
      </c>
      <c r="Y489" s="5"/>
      <c r="Z489" s="7" t="str">
        <f>Map!O1137</f>
        <v>10 H</v>
      </c>
      <c r="AA489" s="6">
        <f t="shared" si="12"/>
        <v>10</v>
      </c>
      <c r="AB489" s="5" t="str">
        <f>IFERROR(__xludf.DUMMYFUNCTION("""COMPUTED_VALUE"""),"H")</f>
        <v>H</v>
      </c>
      <c r="AC489" s="6">
        <f t="shared" si="13"/>
        <v>10</v>
      </c>
      <c r="AD489" s="5"/>
    </row>
    <row r="490">
      <c r="A490" s="5" t="str">
        <f>Map!I1138</f>
        <v>2.09 E</v>
      </c>
      <c r="B490" s="6">
        <f t="shared" si="5"/>
        <v>2.09</v>
      </c>
      <c r="C490" s="5" t="str">
        <f>IFERROR(__xludf.DUMMYFUNCTION("""COMPUTED_VALUE"""),"E")</f>
        <v>E</v>
      </c>
      <c r="D490" s="34" t="b">
        <f t="shared" si="6"/>
        <v>0</v>
      </c>
      <c r="E490" s="6" t="b">
        <f t="shared" si="7"/>
        <v>0</v>
      </c>
      <c r="F490" s="34">
        <f t="shared" si="8"/>
        <v>2.09</v>
      </c>
      <c r="G490" s="8">
        <f t="shared" si="9"/>
        <v>1.24815E+25</v>
      </c>
      <c r="H490" s="8" t="str">
        <f t="shared" ref="H490:J490" si="998">if(D490,$G490,"")</f>
        <v/>
      </c>
      <c r="I490" s="8" t="str">
        <f t="shared" si="998"/>
        <v/>
      </c>
      <c r="J490" s="8">
        <f t="shared" si="998"/>
        <v>1.24815E+25</v>
      </c>
      <c r="K490" s="5"/>
      <c r="L490" s="5"/>
      <c r="M490" s="5"/>
      <c r="N490" s="36">
        <f>Map!K1138</f>
        <v>249</v>
      </c>
      <c r="O490" s="36">
        <f>Map!L1138</f>
        <v>-202</v>
      </c>
      <c r="P490" s="36">
        <f>Map!M1138</f>
        <v>24</v>
      </c>
      <c r="Q490" s="5" t="str">
        <f>Join("-",Map!B1138,Map!C1138,Map!D1138,Map!E1138,Map!F1138)</f>
        <v>East Rim-4-4-11-b</v>
      </c>
      <c r="R490" s="6">
        <f t="shared" ref="R490:T490" si="999">IFERROR(VALUE(LEFT(N490,SEARCH(" ",N490,1)-1)),FALSE())</f>
        <v>249</v>
      </c>
      <c r="S490" s="6">
        <f t="shared" si="999"/>
        <v>-202</v>
      </c>
      <c r="T490" s="6">
        <f t="shared" si="999"/>
        <v>24</v>
      </c>
      <c r="U490" s="5"/>
      <c r="V490" s="5"/>
      <c r="W490" s="5"/>
      <c r="X490" s="37" t="str">
        <f>Map!G1138</f>
        <v>Terrestrial</v>
      </c>
      <c r="Y490" s="5"/>
      <c r="Z490" s="7" t="str">
        <f>Map!O1138</f>
        <v>20 H</v>
      </c>
      <c r="AA490" s="6">
        <f t="shared" si="12"/>
        <v>20</v>
      </c>
      <c r="AB490" s="5" t="str">
        <f>IFERROR(__xludf.DUMMYFUNCTION("""COMPUTED_VALUE"""),"H")</f>
        <v>H</v>
      </c>
      <c r="AC490" s="6">
        <f t="shared" si="13"/>
        <v>20</v>
      </c>
      <c r="AD490" s="5"/>
    </row>
    <row r="491">
      <c r="A491" s="5" t="str">
        <f>Map!I1139</f>
        <v>1.16 E</v>
      </c>
      <c r="B491" s="6">
        <f t="shared" si="5"/>
        <v>1.16</v>
      </c>
      <c r="C491" s="5" t="str">
        <f>IFERROR(__xludf.DUMMYFUNCTION("""COMPUTED_VALUE"""),"E")</f>
        <v>E</v>
      </c>
      <c r="D491" s="34" t="b">
        <f t="shared" si="6"/>
        <v>0</v>
      </c>
      <c r="E491" s="6" t="b">
        <f t="shared" si="7"/>
        <v>0</v>
      </c>
      <c r="F491" s="34">
        <f t="shared" si="8"/>
        <v>1.16</v>
      </c>
      <c r="G491" s="8">
        <f t="shared" si="9"/>
        <v>6.92752E+24</v>
      </c>
      <c r="H491" s="8" t="str">
        <f t="shared" ref="H491:J491" si="1000">if(D491,$G491,"")</f>
        <v/>
      </c>
      <c r="I491" s="8" t="str">
        <f t="shared" si="1000"/>
        <v/>
      </c>
      <c r="J491" s="8">
        <f t="shared" si="1000"/>
        <v>6.92752E+24</v>
      </c>
      <c r="K491" s="5"/>
      <c r="L491" s="5"/>
      <c r="M491" s="5"/>
      <c r="N491" s="36">
        <f>Map!K1139</f>
        <v>20</v>
      </c>
      <c r="O491" s="36">
        <f>Map!L1139</f>
        <v>-1</v>
      </c>
      <c r="P491" s="36">
        <f>Map!M1139</f>
        <v>8</v>
      </c>
      <c r="Q491" s="5" t="str">
        <f>Join("-",Map!B1139,Map!C1139,Map!D1139,Map!E1139,Map!F1139)</f>
        <v>East Rim-4-4-11-c</v>
      </c>
      <c r="R491" s="6">
        <f t="shared" ref="R491:T491" si="1001">IFERROR(VALUE(LEFT(N491,SEARCH(" ",N491,1)-1)),FALSE())</f>
        <v>20</v>
      </c>
      <c r="S491" s="6">
        <f t="shared" si="1001"/>
        <v>-1</v>
      </c>
      <c r="T491" s="6">
        <f t="shared" si="1001"/>
        <v>8</v>
      </c>
      <c r="U491" s="5"/>
      <c r="V491" s="5"/>
      <c r="W491" s="5"/>
      <c r="X491" s="37" t="str">
        <f>Map!G1139</f>
        <v>Habitable</v>
      </c>
      <c r="Y491" s="5"/>
      <c r="Z491" s="7" t="str">
        <f>Map!O1139</f>
        <v>14 H</v>
      </c>
      <c r="AA491" s="6">
        <f t="shared" si="12"/>
        <v>14</v>
      </c>
      <c r="AB491" s="5" t="str">
        <f>IFERROR(__xludf.DUMMYFUNCTION("""COMPUTED_VALUE"""),"H")</f>
        <v>H</v>
      </c>
      <c r="AC491" s="6">
        <f t="shared" si="13"/>
        <v>14</v>
      </c>
      <c r="AD491" s="5"/>
    </row>
    <row r="492">
      <c r="A492" s="5" t="str">
        <f>Map!I1140</f>
        <v>1.3 E</v>
      </c>
      <c r="B492" s="6">
        <f t="shared" si="5"/>
        <v>1.3</v>
      </c>
      <c r="C492" s="5" t="str">
        <f>IFERROR(__xludf.DUMMYFUNCTION("""COMPUTED_VALUE"""),"E")</f>
        <v>E</v>
      </c>
      <c r="D492" s="34" t="b">
        <f t="shared" si="6"/>
        <v>0</v>
      </c>
      <c r="E492" s="6" t="b">
        <f t="shared" si="7"/>
        <v>0</v>
      </c>
      <c r="F492" s="34">
        <f t="shared" si="8"/>
        <v>1.3</v>
      </c>
      <c r="G492" s="8">
        <f t="shared" si="9"/>
        <v>7.7636E+24</v>
      </c>
      <c r="H492" s="8" t="str">
        <f t="shared" ref="H492:J492" si="1002">if(D492,$G492,"")</f>
        <v/>
      </c>
      <c r="I492" s="8" t="str">
        <f t="shared" si="1002"/>
        <v/>
      </c>
      <c r="J492" s="8">
        <f t="shared" si="1002"/>
        <v>7.7636E+24</v>
      </c>
      <c r="K492" s="5"/>
      <c r="L492" s="5"/>
      <c r="M492" s="5"/>
      <c r="N492" s="36">
        <f>Map!K1140</f>
        <v>-8</v>
      </c>
      <c r="O492" s="36">
        <f>Map!L1140</f>
        <v>-8</v>
      </c>
      <c r="P492" s="36">
        <f>Map!M1140</f>
        <v>-10</v>
      </c>
      <c r="Q492" s="5" t="str">
        <f>Join("-",Map!B1140,Map!C1140,Map!D1140,Map!E1140,Map!F1140)</f>
        <v>East Rim-4-4-11-d</v>
      </c>
      <c r="R492" s="6">
        <f t="shared" ref="R492:T492" si="1003">IFERROR(VALUE(LEFT(N492,SEARCH(" ",N492,1)-1)),FALSE())</f>
        <v>-8</v>
      </c>
      <c r="S492" s="6">
        <f t="shared" si="1003"/>
        <v>-8</v>
      </c>
      <c r="T492" s="6">
        <f t="shared" si="1003"/>
        <v>-10</v>
      </c>
      <c r="U492" s="5"/>
      <c r="V492" s="5"/>
      <c r="W492" s="5"/>
      <c r="X492" s="37" t="str">
        <f>Map!G1140</f>
        <v>Habitable</v>
      </c>
      <c r="Y492" s="5"/>
      <c r="Z492" s="7" t="str">
        <f>Map!O1140</f>
        <v>27 H</v>
      </c>
      <c r="AA492" s="6">
        <f t="shared" si="12"/>
        <v>27</v>
      </c>
      <c r="AB492" s="5" t="str">
        <f>IFERROR(__xludf.DUMMYFUNCTION("""COMPUTED_VALUE"""),"H")</f>
        <v>H</v>
      </c>
      <c r="AC492" s="6">
        <f t="shared" si="13"/>
        <v>27</v>
      </c>
      <c r="AD492" s="5"/>
    </row>
    <row r="493">
      <c r="A493" s="5" t="str">
        <f>Map!I1141</f>
        <v>0.99 E</v>
      </c>
      <c r="B493" s="6">
        <f t="shared" si="5"/>
        <v>0.99</v>
      </c>
      <c r="C493" s="5" t="str">
        <f>IFERROR(__xludf.DUMMYFUNCTION("""COMPUTED_VALUE"""),"E")</f>
        <v>E</v>
      </c>
      <c r="D493" s="34" t="b">
        <f t="shared" si="6"/>
        <v>0</v>
      </c>
      <c r="E493" s="6" t="b">
        <f t="shared" si="7"/>
        <v>0</v>
      </c>
      <c r="F493" s="34">
        <f t="shared" si="8"/>
        <v>0.99</v>
      </c>
      <c r="G493" s="8">
        <f t="shared" si="9"/>
        <v>5.91228E+24</v>
      </c>
      <c r="H493" s="8" t="str">
        <f t="shared" ref="H493:J493" si="1004">if(D493,$G493,"")</f>
        <v/>
      </c>
      <c r="I493" s="8" t="str">
        <f t="shared" si="1004"/>
        <v/>
      </c>
      <c r="J493" s="8">
        <f t="shared" si="1004"/>
        <v>5.91228E+24</v>
      </c>
      <c r="K493" s="5"/>
      <c r="L493" s="5"/>
      <c r="M493" s="5"/>
      <c r="N493" s="36">
        <f>Map!K1141</f>
        <v>-105</v>
      </c>
      <c r="O493" s="36">
        <f>Map!L1141</f>
        <v>-139</v>
      </c>
      <c r="P493" s="36">
        <f>Map!M1141</f>
        <v>-121</v>
      </c>
      <c r="Q493" s="5" t="str">
        <f>Join("-",Map!B1141,Map!C1141,Map!D1141,Map!E1141,Map!F1141)</f>
        <v>East Rim-4-4-11-e</v>
      </c>
      <c r="R493" s="6">
        <f t="shared" ref="R493:T493" si="1005">IFERROR(VALUE(LEFT(N493,SEARCH(" ",N493,1)-1)),FALSE())</f>
        <v>-105</v>
      </c>
      <c r="S493" s="6">
        <f t="shared" si="1005"/>
        <v>-139</v>
      </c>
      <c r="T493" s="6">
        <f t="shared" si="1005"/>
        <v>-121</v>
      </c>
      <c r="U493" s="5"/>
      <c r="V493" s="5"/>
      <c r="W493" s="5"/>
      <c r="X493" s="37" t="str">
        <f>Map!G1141</f>
        <v>Terrestrial</v>
      </c>
      <c r="Y493" s="5"/>
      <c r="Z493" s="7" t="str">
        <f>Map!O1141</f>
        <v>24 H</v>
      </c>
      <c r="AA493" s="6">
        <f t="shared" si="12"/>
        <v>24</v>
      </c>
      <c r="AB493" s="5" t="str">
        <f>IFERROR(__xludf.DUMMYFUNCTION("""COMPUTED_VALUE"""),"H")</f>
        <v>H</v>
      </c>
      <c r="AC493" s="6">
        <f t="shared" si="13"/>
        <v>24</v>
      </c>
      <c r="AD493" s="5"/>
    </row>
    <row r="494">
      <c r="A494" s="5" t="str">
        <f>Map!I1142</f>
        <v>1.49 E</v>
      </c>
      <c r="B494" s="6">
        <f t="shared" si="5"/>
        <v>1.49</v>
      </c>
      <c r="C494" s="5" t="str">
        <f>IFERROR(__xludf.DUMMYFUNCTION("""COMPUTED_VALUE"""),"E")</f>
        <v>E</v>
      </c>
      <c r="D494" s="34" t="b">
        <f t="shared" si="6"/>
        <v>0</v>
      </c>
      <c r="E494" s="6" t="b">
        <f t="shared" si="7"/>
        <v>0</v>
      </c>
      <c r="F494" s="34">
        <f t="shared" si="8"/>
        <v>1.49</v>
      </c>
      <c r="G494" s="8">
        <f t="shared" si="9"/>
        <v>8.89828E+24</v>
      </c>
      <c r="H494" s="8" t="str">
        <f t="shared" ref="H494:J494" si="1006">if(D494,$G494,"")</f>
        <v/>
      </c>
      <c r="I494" s="8" t="str">
        <f t="shared" si="1006"/>
        <v/>
      </c>
      <c r="J494" s="8">
        <f t="shared" si="1006"/>
        <v>8.89828E+24</v>
      </c>
      <c r="K494" s="5"/>
      <c r="L494" s="5"/>
      <c r="M494" s="5"/>
      <c r="N494" s="36">
        <f>Map!K1142</f>
        <v>-239</v>
      </c>
      <c r="O494" s="36">
        <f>Map!L1142</f>
        <v>-258</v>
      </c>
      <c r="P494" s="36">
        <f>Map!M1142</f>
        <v>-251</v>
      </c>
      <c r="Q494" s="5" t="str">
        <f>Join("-",Map!B1142,Map!C1142,Map!D1142,Map!E1142,Map!F1142)</f>
        <v>East Rim-4-4-11-f</v>
      </c>
      <c r="R494" s="6">
        <f t="shared" ref="R494:T494" si="1007">IFERROR(VALUE(LEFT(N494,SEARCH(" ",N494,1)-1)),FALSE())</f>
        <v>-239</v>
      </c>
      <c r="S494" s="6">
        <f t="shared" si="1007"/>
        <v>-258</v>
      </c>
      <c r="T494" s="6">
        <f t="shared" si="1007"/>
        <v>-251</v>
      </c>
      <c r="U494" s="5"/>
      <c r="V494" s="5"/>
      <c r="W494" s="5"/>
      <c r="X494" s="37" t="str">
        <f>Map!G1142</f>
        <v>Terrestrial</v>
      </c>
      <c r="Y494" s="5"/>
      <c r="Z494" s="7" t="str">
        <f>Map!O1142</f>
        <v>32 H</v>
      </c>
      <c r="AA494" s="6">
        <f t="shared" si="12"/>
        <v>32</v>
      </c>
      <c r="AB494" s="5" t="str">
        <f>IFERROR(__xludf.DUMMYFUNCTION("""COMPUTED_VALUE"""),"H")</f>
        <v>H</v>
      </c>
      <c r="AC494" s="6">
        <f t="shared" si="13"/>
        <v>32</v>
      </c>
      <c r="AD494" s="5"/>
    </row>
    <row r="495">
      <c r="A495" s="5" t="str">
        <f>Map!I1143</f>
        <v>0.28 J</v>
      </c>
      <c r="B495" s="6">
        <f t="shared" si="5"/>
        <v>0.28</v>
      </c>
      <c r="C495" s="5" t="str">
        <f>IFERROR(__xludf.DUMMYFUNCTION("""COMPUTED_VALUE"""),"J")</f>
        <v>J</v>
      </c>
      <c r="D495" s="34" t="b">
        <f t="shared" si="6"/>
        <v>0</v>
      </c>
      <c r="E495" s="6">
        <f t="shared" si="7"/>
        <v>0.28</v>
      </c>
      <c r="F495" s="34" t="b">
        <f t="shared" si="8"/>
        <v>0</v>
      </c>
      <c r="G495" s="8">
        <f t="shared" si="9"/>
        <v>5.32E+26</v>
      </c>
      <c r="H495" s="8" t="str">
        <f t="shared" ref="H495:J495" si="1008">if(D495,$G495,"")</f>
        <v/>
      </c>
      <c r="I495" s="8">
        <f t="shared" si="1008"/>
        <v>5.32E+26</v>
      </c>
      <c r="J495" s="8" t="str">
        <f t="shared" si="1008"/>
        <v/>
      </c>
      <c r="K495" s="5"/>
      <c r="L495" s="5"/>
      <c r="M495" s="5"/>
      <c r="N495" s="36">
        <f>Map!K1143</f>
        <v>-245</v>
      </c>
      <c r="O495" s="36">
        <f>Map!L1143</f>
        <v>-248</v>
      </c>
      <c r="P495" s="36">
        <f>Map!M1143</f>
        <v>-245</v>
      </c>
      <c r="Q495" s="5" t="str">
        <f>Join("-",Map!B1143,Map!C1143,Map!D1143,Map!E1143,Map!F1143)</f>
        <v>East Rim-4-4-11-g</v>
      </c>
      <c r="R495" s="6">
        <f t="shared" ref="R495:T495" si="1009">IFERROR(VALUE(LEFT(N495,SEARCH(" ",N495,1)-1)),FALSE())</f>
        <v>-245</v>
      </c>
      <c r="S495" s="6">
        <f t="shared" si="1009"/>
        <v>-248</v>
      </c>
      <c r="T495" s="6">
        <f t="shared" si="1009"/>
        <v>-245</v>
      </c>
      <c r="U495" s="5"/>
      <c r="V495" s="5"/>
      <c r="W495" s="5"/>
      <c r="X495" s="37" t="str">
        <f>Map!G1143</f>
        <v>Gas Giant</v>
      </c>
      <c r="Y495" s="5"/>
      <c r="Z495" s="7" t="str">
        <f>Map!O1143</f>
        <v>14 H</v>
      </c>
      <c r="AA495" s="6">
        <f t="shared" si="12"/>
        <v>14</v>
      </c>
      <c r="AB495" s="5" t="str">
        <f>IFERROR(__xludf.DUMMYFUNCTION("""COMPUTED_VALUE"""),"H")</f>
        <v>H</v>
      </c>
      <c r="AC495" s="6">
        <f t="shared" si="13"/>
        <v>14</v>
      </c>
      <c r="AD495" s="5"/>
    </row>
    <row r="496">
      <c r="A496" s="5" t="str">
        <f>Map!I1144</f>
        <v>0.34 S</v>
      </c>
      <c r="B496" s="6">
        <f t="shared" si="5"/>
        <v>0.34</v>
      </c>
      <c r="C496" s="5" t="str">
        <f>IFERROR(__xludf.DUMMYFUNCTION("""COMPUTED_VALUE"""),"S")</f>
        <v>S</v>
      </c>
      <c r="D496" s="34">
        <f t="shared" si="6"/>
        <v>0.34</v>
      </c>
      <c r="E496" s="6" t="b">
        <f t="shared" si="7"/>
        <v>0</v>
      </c>
      <c r="F496" s="34" t="b">
        <f t="shared" si="8"/>
        <v>0</v>
      </c>
      <c r="G496" s="8">
        <f t="shared" si="9"/>
        <v>6.7626E+29</v>
      </c>
      <c r="H496" s="8">
        <f t="shared" ref="H496:J496" si="1010">if(D496,$G496,"")</f>
        <v>6.7626E+29</v>
      </c>
      <c r="I496" s="8" t="str">
        <f t="shared" si="1010"/>
        <v/>
      </c>
      <c r="J496" s="8" t="str">
        <f t="shared" si="1010"/>
        <v/>
      </c>
      <c r="K496" s="5"/>
      <c r="L496" s="5"/>
      <c r="M496" s="5"/>
      <c r="N496" s="36" t="str">
        <f>Map!K1144</f>
        <v/>
      </c>
      <c r="O496" s="36" t="str">
        <f>Map!L1144</f>
        <v/>
      </c>
      <c r="P496" s="36" t="str">
        <f>Map!M1144</f>
        <v/>
      </c>
      <c r="Q496" s="5" t="str">
        <f>Join("-",Map!B1144,Map!C1144,Map!D1144,Map!E1144,Map!F1144)</f>
        <v>East Rim-4-4-11-S</v>
      </c>
      <c r="R496" s="6" t="b">
        <f t="shared" ref="R496:T496" si="1011">IFERROR(VALUE(LEFT(N496,SEARCH(" ",N496,1)-1)),FALSE())</f>
        <v>0</v>
      </c>
      <c r="S496" s="6" t="b">
        <f t="shared" si="1011"/>
        <v>0</v>
      </c>
      <c r="T496" s="6" t="b">
        <f t="shared" si="1011"/>
        <v>0</v>
      </c>
      <c r="U496" s="5"/>
      <c r="V496" s="5"/>
      <c r="W496" s="5"/>
      <c r="X496" s="37" t="str">
        <f>Map!G1144</f>
        <v>Star</v>
      </c>
      <c r="Y496" s="5"/>
      <c r="Z496" s="7" t="str">
        <f>Map!O1144</f>
        <v/>
      </c>
      <c r="AA496" s="6" t="str">
        <f t="shared" si="12"/>
        <v/>
      </c>
      <c r="AB496" s="5"/>
      <c r="AC496" s="6" t="str">
        <f t="shared" si="13"/>
        <v/>
      </c>
      <c r="AD496" s="5"/>
    </row>
    <row r="497">
      <c r="A497" s="5" t="str">
        <f>Map!I1145</f>
        <v>0.86 E</v>
      </c>
      <c r="B497" s="6">
        <f t="shared" si="5"/>
        <v>0.86</v>
      </c>
      <c r="C497" s="5" t="str">
        <f>IFERROR(__xludf.DUMMYFUNCTION("""COMPUTED_VALUE"""),"E")</f>
        <v>E</v>
      </c>
      <c r="D497" s="34" t="b">
        <f t="shared" si="6"/>
        <v>0</v>
      </c>
      <c r="E497" s="6" t="b">
        <f t="shared" si="7"/>
        <v>0</v>
      </c>
      <c r="F497" s="34">
        <f t="shared" si="8"/>
        <v>0.86</v>
      </c>
      <c r="G497" s="8">
        <f t="shared" si="9"/>
        <v>5.13592E+24</v>
      </c>
      <c r="H497" s="8" t="str">
        <f t="shared" ref="H497:J497" si="1012">if(D497,$G497,"")</f>
        <v/>
      </c>
      <c r="I497" s="8" t="str">
        <f t="shared" si="1012"/>
        <v/>
      </c>
      <c r="J497" s="8">
        <f t="shared" si="1012"/>
        <v>5.13592E+24</v>
      </c>
      <c r="K497" s="5"/>
      <c r="L497" s="5"/>
      <c r="M497" s="5"/>
      <c r="N497" s="36">
        <f>Map!K1145</f>
        <v>1</v>
      </c>
      <c r="O497" s="36">
        <f>Map!L1145</f>
        <v>-8</v>
      </c>
      <c r="P497" s="36">
        <f>Map!M1145</f>
        <v>-2</v>
      </c>
      <c r="Q497" s="5" t="str">
        <f>Join("-",Map!B1145,Map!C1145,Map!D1145,Map!E1145,Map!F1145)</f>
        <v>East Rim-4-5-0-a</v>
      </c>
      <c r="R497" s="6">
        <f t="shared" ref="R497:T497" si="1013">IFERROR(VALUE(LEFT(N497,SEARCH(" ",N497,1)-1)),FALSE())</f>
        <v>1</v>
      </c>
      <c r="S497" s="6">
        <f t="shared" si="1013"/>
        <v>-8</v>
      </c>
      <c r="T497" s="6">
        <f t="shared" si="1013"/>
        <v>-2</v>
      </c>
      <c r="U497" s="5"/>
      <c r="V497" s="5"/>
      <c r="W497" s="5"/>
      <c r="X497" s="37" t="str">
        <f>Map!G1145</f>
        <v>Habitable</v>
      </c>
      <c r="Y497" s="5"/>
      <c r="Z497" s="7" t="str">
        <f>Map!O1145</f>
        <v>30 H</v>
      </c>
      <c r="AA497" s="6">
        <f t="shared" si="12"/>
        <v>30</v>
      </c>
      <c r="AB497" s="5" t="str">
        <f>IFERROR(__xludf.DUMMYFUNCTION("""COMPUTED_VALUE"""),"H")</f>
        <v>H</v>
      </c>
      <c r="AC497" s="6">
        <f t="shared" si="13"/>
        <v>30</v>
      </c>
      <c r="AD497" s="5"/>
    </row>
    <row r="498">
      <c r="A498" s="5" t="str">
        <f>Map!I1146</f>
        <v>9.44 J</v>
      </c>
      <c r="B498" s="6">
        <f t="shared" si="5"/>
        <v>9.44</v>
      </c>
      <c r="C498" s="5" t="str">
        <f>IFERROR(__xludf.DUMMYFUNCTION("""COMPUTED_VALUE"""),"J")</f>
        <v>J</v>
      </c>
      <c r="D498" s="34" t="b">
        <f t="shared" si="6"/>
        <v>0</v>
      </c>
      <c r="E498" s="6">
        <f t="shared" si="7"/>
        <v>9.44</v>
      </c>
      <c r="F498" s="34" t="b">
        <f t="shared" si="8"/>
        <v>0</v>
      </c>
      <c r="G498" s="8">
        <f t="shared" si="9"/>
        <v>1.7936E+28</v>
      </c>
      <c r="H498" s="8" t="str">
        <f t="shared" ref="H498:J498" si="1014">if(D498,$G498,"")</f>
        <v/>
      </c>
      <c r="I498" s="8">
        <f t="shared" si="1014"/>
        <v>1.7936E+28</v>
      </c>
      <c r="J498" s="8" t="str">
        <f t="shared" si="1014"/>
        <v/>
      </c>
      <c r="K498" s="5"/>
      <c r="L498" s="5"/>
      <c r="M498" s="5"/>
      <c r="N498" s="36">
        <f>Map!K1146</f>
        <v>-65</v>
      </c>
      <c r="O498" s="36">
        <f>Map!L1146</f>
        <v>-72</v>
      </c>
      <c r="P498" s="36">
        <f>Map!M1146</f>
        <v>-68</v>
      </c>
      <c r="Q498" s="5" t="str">
        <f>Join("-",Map!B1146,Map!C1146,Map!D1146,Map!E1146,Map!F1146)</f>
        <v>East Rim-4-5-0-b</v>
      </c>
      <c r="R498" s="6">
        <f t="shared" ref="R498:T498" si="1015">IFERROR(VALUE(LEFT(N498,SEARCH(" ",N498,1)-1)),FALSE())</f>
        <v>-65</v>
      </c>
      <c r="S498" s="6">
        <f t="shared" si="1015"/>
        <v>-72</v>
      </c>
      <c r="T498" s="6">
        <f t="shared" si="1015"/>
        <v>-68</v>
      </c>
      <c r="U498" s="5"/>
      <c r="V498" s="5"/>
      <c r="W498" s="5"/>
      <c r="X498" s="37" t="str">
        <f>Map!G1146</f>
        <v>Gas Giant</v>
      </c>
      <c r="Y498" s="5"/>
      <c r="Z498" s="7" t="str">
        <f>Map!O1146</f>
        <v>9 H</v>
      </c>
      <c r="AA498" s="6">
        <f t="shared" si="12"/>
        <v>9</v>
      </c>
      <c r="AB498" s="5" t="str">
        <f>IFERROR(__xludf.DUMMYFUNCTION("""COMPUTED_VALUE"""),"H")</f>
        <v>H</v>
      </c>
      <c r="AC498" s="6">
        <f t="shared" si="13"/>
        <v>9</v>
      </c>
      <c r="AD498" s="5"/>
    </row>
    <row r="499">
      <c r="A499" s="5" t="str">
        <f>Map!I1147</f>
        <v/>
      </c>
      <c r="B499" s="6" t="str">
        <f t="shared" si="5"/>
        <v/>
      </c>
      <c r="C499" s="5"/>
      <c r="D499" s="34" t="b">
        <f t="shared" si="6"/>
        <v>0</v>
      </c>
      <c r="E499" s="6" t="b">
        <f t="shared" si="7"/>
        <v>0</v>
      </c>
      <c r="F499" s="34" t="b">
        <f t="shared" si="8"/>
        <v>0</v>
      </c>
      <c r="G499" s="8" t="str">
        <f t="shared" si="9"/>
        <v/>
      </c>
      <c r="H499" s="8" t="str">
        <f t="shared" ref="H499:J499" si="1016">if(D499,$G499,"")</f>
        <v/>
      </c>
      <c r="I499" s="8" t="str">
        <f t="shared" si="1016"/>
        <v/>
      </c>
      <c r="J499" s="8" t="str">
        <f t="shared" si="1016"/>
        <v/>
      </c>
      <c r="K499" s="5"/>
      <c r="L499" s="5"/>
      <c r="M499" s="5"/>
      <c r="N499" s="36" t="str">
        <f>Map!K1147</f>
        <v/>
      </c>
      <c r="O499" s="36" t="str">
        <f>Map!L1147</f>
        <v/>
      </c>
      <c r="P499" s="36" t="str">
        <f>Map!M1147</f>
        <v/>
      </c>
      <c r="Q499" s="5" t="str">
        <f>Join("-",Map!B1147,Map!C1147,Map!D1147,Map!E1147,Map!F1147)</f>
        <v>East Rim-4-5-0-E45 Secondary Relay</v>
      </c>
      <c r="R499" s="6" t="b">
        <f t="shared" ref="R499:T499" si="1017">IFERROR(VALUE(LEFT(N499,SEARCH(" ",N499,1)-1)),FALSE())</f>
        <v>0</v>
      </c>
      <c r="S499" s="6" t="b">
        <f t="shared" si="1017"/>
        <v>0</v>
      </c>
      <c r="T499" s="6" t="b">
        <f t="shared" si="1017"/>
        <v>0</v>
      </c>
      <c r="U499" s="5"/>
      <c r="V499" s="5"/>
      <c r="W499" s="5"/>
      <c r="X499" s="37" t="str">
        <f>Map!G1147</f>
        <v>Secondary Relay</v>
      </c>
      <c r="Y499" s="5"/>
      <c r="Z499" s="7" t="str">
        <f>Map!O1147</f>
        <v/>
      </c>
      <c r="AA499" s="6" t="str">
        <f t="shared" si="12"/>
        <v/>
      </c>
      <c r="AB499" s="5"/>
      <c r="AC499" s="6" t="str">
        <f t="shared" si="13"/>
        <v/>
      </c>
      <c r="AD499" s="5"/>
    </row>
    <row r="500">
      <c r="A500" s="5" t="str">
        <f>Map!I1148</f>
        <v>0.14 S</v>
      </c>
      <c r="B500" s="6">
        <f t="shared" si="5"/>
        <v>0.14</v>
      </c>
      <c r="C500" s="5" t="str">
        <f>IFERROR(__xludf.DUMMYFUNCTION("""COMPUTED_VALUE"""),"S")</f>
        <v>S</v>
      </c>
      <c r="D500" s="34">
        <f t="shared" si="6"/>
        <v>0.14</v>
      </c>
      <c r="E500" s="6" t="b">
        <f t="shared" si="7"/>
        <v>0</v>
      </c>
      <c r="F500" s="34" t="b">
        <f t="shared" si="8"/>
        <v>0</v>
      </c>
      <c r="G500" s="8">
        <f t="shared" si="9"/>
        <v>2.7846E+29</v>
      </c>
      <c r="H500" s="8">
        <f t="shared" ref="H500:J500" si="1018">if(D500,$G500,"")</f>
        <v>2.7846E+29</v>
      </c>
      <c r="I500" s="8" t="str">
        <f t="shared" si="1018"/>
        <v/>
      </c>
      <c r="J500" s="8" t="str">
        <f t="shared" si="1018"/>
        <v/>
      </c>
      <c r="K500" s="5"/>
      <c r="L500" s="5"/>
      <c r="M500" s="5"/>
      <c r="N500" s="36" t="str">
        <f>Map!K1148</f>
        <v/>
      </c>
      <c r="O500" s="36" t="str">
        <f>Map!L1148</f>
        <v/>
      </c>
      <c r="P500" s="36" t="str">
        <f>Map!M1148</f>
        <v/>
      </c>
      <c r="Q500" s="5" t="str">
        <f>Join("-",Map!B1148,Map!C1148,Map!D1148,Map!E1148,Map!F1148)</f>
        <v>East Rim-4-5-0-S</v>
      </c>
      <c r="R500" s="6" t="b">
        <f t="shared" ref="R500:T500" si="1019">IFERROR(VALUE(LEFT(N500,SEARCH(" ",N500,1)-1)),FALSE())</f>
        <v>0</v>
      </c>
      <c r="S500" s="6" t="b">
        <f t="shared" si="1019"/>
        <v>0</v>
      </c>
      <c r="T500" s="6" t="b">
        <f t="shared" si="1019"/>
        <v>0</v>
      </c>
      <c r="U500" s="5"/>
      <c r="V500" s="5"/>
      <c r="W500" s="5"/>
      <c r="X500" s="37" t="str">
        <f>Map!G1148</f>
        <v>Star</v>
      </c>
      <c r="Y500" s="5"/>
      <c r="Z500" s="7" t="str">
        <f>Map!O1148</f>
        <v/>
      </c>
      <c r="AA500" s="6" t="str">
        <f t="shared" si="12"/>
        <v/>
      </c>
      <c r="AB500" s="5"/>
      <c r="AC500" s="6" t="str">
        <f t="shared" si="13"/>
        <v/>
      </c>
      <c r="AD500" s="5"/>
    </row>
    <row r="501">
      <c r="A501" s="5" t="str">
        <f>Map!I1149</f>
        <v>0.54 E</v>
      </c>
      <c r="B501" s="6">
        <f t="shared" si="5"/>
        <v>0.54</v>
      </c>
      <c r="C501" s="5" t="str">
        <f>IFERROR(__xludf.DUMMYFUNCTION("""COMPUTED_VALUE"""),"E")</f>
        <v>E</v>
      </c>
      <c r="D501" s="34" t="b">
        <f t="shared" si="6"/>
        <v>0</v>
      </c>
      <c r="E501" s="6" t="b">
        <f t="shared" si="7"/>
        <v>0</v>
      </c>
      <c r="F501" s="34">
        <f t="shared" si="8"/>
        <v>0.54</v>
      </c>
      <c r="G501" s="8">
        <f t="shared" si="9"/>
        <v>3.22488E+24</v>
      </c>
      <c r="H501" s="8" t="str">
        <f t="shared" ref="H501:J501" si="1020">if(D501,$G501,"")</f>
        <v/>
      </c>
      <c r="I501" s="8" t="str">
        <f t="shared" si="1020"/>
        <v/>
      </c>
      <c r="J501" s="8">
        <f t="shared" si="1020"/>
        <v>3.22488E+24</v>
      </c>
      <c r="K501" s="5"/>
      <c r="L501" s="5"/>
      <c r="M501" s="5"/>
      <c r="N501" s="36">
        <f>Map!K1149</f>
        <v>903</v>
      </c>
      <c r="O501" s="36">
        <f>Map!L1149</f>
        <v>839</v>
      </c>
      <c r="P501" s="36">
        <f>Map!M1149</f>
        <v>871</v>
      </c>
      <c r="Q501" s="5" t="str">
        <f>Join("-",Map!B1149,Map!C1149,Map!D1149,Map!E1149,Map!F1149)</f>
        <v>East Rim-4-5-1-a</v>
      </c>
      <c r="R501" s="6">
        <f t="shared" ref="R501:T501" si="1021">IFERROR(VALUE(LEFT(N501,SEARCH(" ",N501,1)-1)),FALSE())</f>
        <v>903</v>
      </c>
      <c r="S501" s="6">
        <f t="shared" si="1021"/>
        <v>839</v>
      </c>
      <c r="T501" s="6">
        <f t="shared" si="1021"/>
        <v>871</v>
      </c>
      <c r="U501" s="5"/>
      <c r="V501" s="5"/>
      <c r="W501" s="5"/>
      <c r="X501" s="37" t="str">
        <f>Map!G1149</f>
        <v>Terrestrial</v>
      </c>
      <c r="Y501" s="5"/>
      <c r="Z501" s="7" t="str">
        <f>Map!O1149</f>
        <v>18 H</v>
      </c>
      <c r="AA501" s="6">
        <f t="shared" si="12"/>
        <v>18</v>
      </c>
      <c r="AB501" s="5" t="str">
        <f>IFERROR(__xludf.DUMMYFUNCTION("""COMPUTED_VALUE"""),"H")</f>
        <v>H</v>
      </c>
      <c r="AC501" s="6">
        <f t="shared" si="13"/>
        <v>18</v>
      </c>
      <c r="AD501" s="5"/>
    </row>
    <row r="502">
      <c r="A502" s="5" t="str">
        <f>Map!I1150</f>
        <v>1.09 E</v>
      </c>
      <c r="B502" s="6">
        <f t="shared" si="5"/>
        <v>1.09</v>
      </c>
      <c r="C502" s="5" t="str">
        <f>IFERROR(__xludf.DUMMYFUNCTION("""COMPUTED_VALUE"""),"E")</f>
        <v>E</v>
      </c>
      <c r="D502" s="34" t="b">
        <f t="shared" si="6"/>
        <v>0</v>
      </c>
      <c r="E502" s="6" t="b">
        <f t="shared" si="7"/>
        <v>0</v>
      </c>
      <c r="F502" s="34">
        <f t="shared" si="8"/>
        <v>1.09</v>
      </c>
      <c r="G502" s="8">
        <f t="shared" si="9"/>
        <v>6.50948E+24</v>
      </c>
      <c r="H502" s="8" t="str">
        <f t="shared" ref="H502:J502" si="1022">if(D502,$G502,"")</f>
        <v/>
      </c>
      <c r="I502" s="8" t="str">
        <f t="shared" si="1022"/>
        <v/>
      </c>
      <c r="J502" s="8">
        <f t="shared" si="1022"/>
        <v>6.50948E+24</v>
      </c>
      <c r="K502" s="5"/>
      <c r="L502" s="5"/>
      <c r="M502" s="5"/>
      <c r="N502" s="36">
        <f>Map!K1150</f>
        <v>885</v>
      </c>
      <c r="O502" s="36">
        <f>Map!L1150</f>
        <v>852</v>
      </c>
      <c r="P502" s="36">
        <f>Map!M1150</f>
        <v>868</v>
      </c>
      <c r="Q502" s="5" t="str">
        <f>Join("-",Map!B1150,Map!C1150,Map!D1150,Map!E1150,Map!F1150)</f>
        <v>East Rim-4-5-1-b</v>
      </c>
      <c r="R502" s="6">
        <f t="shared" ref="R502:T502" si="1023">IFERROR(VALUE(LEFT(N502,SEARCH(" ",N502,1)-1)),FALSE())</f>
        <v>885</v>
      </c>
      <c r="S502" s="6">
        <f t="shared" si="1023"/>
        <v>852</v>
      </c>
      <c r="T502" s="6">
        <f t="shared" si="1023"/>
        <v>868</v>
      </c>
      <c r="U502" s="5"/>
      <c r="V502" s="5"/>
      <c r="W502" s="5"/>
      <c r="X502" s="37" t="str">
        <f>Map!G1150</f>
        <v>Terrestrial</v>
      </c>
      <c r="Y502" s="5"/>
      <c r="Z502" s="7" t="str">
        <f>Map!O1150</f>
        <v>12 H</v>
      </c>
      <c r="AA502" s="6">
        <f t="shared" si="12"/>
        <v>12</v>
      </c>
      <c r="AB502" s="5" t="str">
        <f>IFERROR(__xludf.DUMMYFUNCTION("""COMPUTED_VALUE"""),"H")</f>
        <v>H</v>
      </c>
      <c r="AC502" s="6">
        <f t="shared" si="13"/>
        <v>12</v>
      </c>
      <c r="AD502" s="5"/>
    </row>
    <row r="503">
      <c r="A503" s="5" t="str">
        <f>Map!I1151</f>
        <v>0.16 S</v>
      </c>
      <c r="B503" s="6">
        <f t="shared" si="5"/>
        <v>0.16</v>
      </c>
      <c r="C503" s="5" t="str">
        <f>IFERROR(__xludf.DUMMYFUNCTION("""COMPUTED_VALUE"""),"S")</f>
        <v>S</v>
      </c>
      <c r="D503" s="34">
        <f t="shared" si="6"/>
        <v>0.16</v>
      </c>
      <c r="E503" s="6" t="b">
        <f t="shared" si="7"/>
        <v>0</v>
      </c>
      <c r="F503" s="34" t="b">
        <f t="shared" si="8"/>
        <v>0</v>
      </c>
      <c r="G503" s="8">
        <f t="shared" si="9"/>
        <v>3.1824E+29</v>
      </c>
      <c r="H503" s="8">
        <f t="shared" ref="H503:J503" si="1024">if(D503,$G503,"")</f>
        <v>3.1824E+29</v>
      </c>
      <c r="I503" s="8" t="str">
        <f t="shared" si="1024"/>
        <v/>
      </c>
      <c r="J503" s="8" t="str">
        <f t="shared" si="1024"/>
        <v/>
      </c>
      <c r="K503" s="5"/>
      <c r="L503" s="5"/>
      <c r="M503" s="5"/>
      <c r="N503" s="36" t="str">
        <f>Map!K1151</f>
        <v/>
      </c>
      <c r="O503" s="36" t="str">
        <f>Map!L1151</f>
        <v/>
      </c>
      <c r="P503" s="36" t="str">
        <f>Map!M1151</f>
        <v/>
      </c>
      <c r="Q503" s="5" t="str">
        <f>Join("-",Map!B1151,Map!C1151,Map!D1151,Map!E1151,Map!F1151)</f>
        <v>East Rim-4-5-1-S</v>
      </c>
      <c r="R503" s="6" t="b">
        <f t="shared" ref="R503:T503" si="1025">IFERROR(VALUE(LEFT(N503,SEARCH(" ",N503,1)-1)),FALSE())</f>
        <v>0</v>
      </c>
      <c r="S503" s="6" t="b">
        <f t="shared" si="1025"/>
        <v>0</v>
      </c>
      <c r="T503" s="6" t="b">
        <f t="shared" si="1025"/>
        <v>0</v>
      </c>
      <c r="U503" s="5"/>
      <c r="V503" s="5"/>
      <c r="W503" s="5"/>
      <c r="X503" s="37" t="str">
        <f>Map!G1151</f>
        <v>Star</v>
      </c>
      <c r="Y503" s="5"/>
      <c r="Z503" s="7" t="str">
        <f>Map!O1151</f>
        <v/>
      </c>
      <c r="AA503" s="6" t="str">
        <f t="shared" si="12"/>
        <v/>
      </c>
      <c r="AB503" s="5"/>
      <c r="AC503" s="6" t="str">
        <f t="shared" si="13"/>
        <v/>
      </c>
      <c r="AD503" s="5"/>
    </row>
    <row r="504">
      <c r="A504" s="5" t="str">
        <f>Map!I1152</f>
        <v>6 E</v>
      </c>
      <c r="B504" s="6">
        <f t="shared" si="5"/>
        <v>6</v>
      </c>
      <c r="C504" s="5" t="str">
        <f>IFERROR(__xludf.DUMMYFUNCTION("""COMPUTED_VALUE"""),"E")</f>
        <v>E</v>
      </c>
      <c r="D504" s="34" t="b">
        <f t="shared" si="6"/>
        <v>0</v>
      </c>
      <c r="E504" s="6" t="b">
        <f t="shared" si="7"/>
        <v>0</v>
      </c>
      <c r="F504" s="34">
        <f t="shared" si="8"/>
        <v>6</v>
      </c>
      <c r="G504" s="8">
        <f t="shared" si="9"/>
        <v>3.5832E+25</v>
      </c>
      <c r="H504" s="8" t="str">
        <f t="shared" ref="H504:J504" si="1026">if(D504,$G504,"")</f>
        <v/>
      </c>
      <c r="I504" s="8" t="str">
        <f t="shared" si="1026"/>
        <v/>
      </c>
      <c r="J504" s="8">
        <f t="shared" si="1026"/>
        <v>3.5832E+25</v>
      </c>
      <c r="K504" s="5"/>
      <c r="L504" s="5"/>
      <c r="M504" s="5"/>
      <c r="N504" s="36">
        <f>Map!K1152</f>
        <v>596</v>
      </c>
      <c r="O504" s="36">
        <f>Map!L1152</f>
        <v>577</v>
      </c>
      <c r="P504" s="36">
        <f>Map!M1152</f>
        <v>585</v>
      </c>
      <c r="Q504" s="5" t="str">
        <f>Join("-",Map!B1152,Map!C1152,Map!D1152,Map!E1152,Map!F1152)</f>
        <v>East Rim-4-6-0-a</v>
      </c>
      <c r="R504" s="6">
        <f t="shared" ref="R504:T504" si="1027">IFERROR(VALUE(LEFT(N504,SEARCH(" ",N504,1)-1)),FALSE())</f>
        <v>596</v>
      </c>
      <c r="S504" s="6">
        <f t="shared" si="1027"/>
        <v>577</v>
      </c>
      <c r="T504" s="6">
        <f t="shared" si="1027"/>
        <v>585</v>
      </c>
      <c r="U504" s="5"/>
      <c r="V504" s="5"/>
      <c r="W504" s="5"/>
      <c r="X504" s="37" t="str">
        <f>Map!G1152</f>
        <v>Terrestrial</v>
      </c>
      <c r="Y504" s="5"/>
      <c r="Z504" s="7" t="str">
        <f>Map!O1152</f>
        <v>14 H</v>
      </c>
      <c r="AA504" s="6">
        <f t="shared" si="12"/>
        <v>14</v>
      </c>
      <c r="AB504" s="5" t="str">
        <f>IFERROR(__xludf.DUMMYFUNCTION("""COMPUTED_VALUE"""),"H")</f>
        <v>H</v>
      </c>
      <c r="AC504" s="6">
        <f t="shared" si="13"/>
        <v>14</v>
      </c>
      <c r="AD504" s="5"/>
    </row>
    <row r="505">
      <c r="A505" s="5" t="str">
        <f>Map!I1153</f>
        <v>0.28 E</v>
      </c>
      <c r="B505" s="6">
        <f t="shared" si="5"/>
        <v>0.28</v>
      </c>
      <c r="C505" s="5" t="str">
        <f>IFERROR(__xludf.DUMMYFUNCTION("""COMPUTED_VALUE"""),"E")</f>
        <v>E</v>
      </c>
      <c r="D505" s="34" t="b">
        <f t="shared" si="6"/>
        <v>0</v>
      </c>
      <c r="E505" s="6" t="b">
        <f t="shared" si="7"/>
        <v>0</v>
      </c>
      <c r="F505" s="34">
        <f t="shared" si="8"/>
        <v>0.28</v>
      </c>
      <c r="G505" s="8">
        <f t="shared" si="9"/>
        <v>1.67216E+24</v>
      </c>
      <c r="H505" s="8" t="str">
        <f t="shared" ref="H505:J505" si="1028">if(D505,$G505,"")</f>
        <v/>
      </c>
      <c r="I505" s="8" t="str">
        <f t="shared" si="1028"/>
        <v/>
      </c>
      <c r="J505" s="8">
        <f t="shared" si="1028"/>
        <v>1.67216E+24</v>
      </c>
      <c r="K505" s="5"/>
      <c r="L505" s="5"/>
      <c r="M505" s="5"/>
      <c r="N505" s="36">
        <f>Map!K1153</f>
        <v>273</v>
      </c>
      <c r="O505" s="36">
        <f>Map!L1153</f>
        <v>264</v>
      </c>
      <c r="P505" s="36">
        <f>Map!M1153</f>
        <v>270</v>
      </c>
      <c r="Q505" s="5" t="str">
        <f>Join("-",Map!B1153,Map!C1153,Map!D1153,Map!E1153,Map!F1153)</f>
        <v>East Rim-4-6-0-b</v>
      </c>
      <c r="R505" s="6">
        <f t="shared" ref="R505:T505" si="1029">IFERROR(VALUE(LEFT(N505,SEARCH(" ",N505,1)-1)),FALSE())</f>
        <v>273</v>
      </c>
      <c r="S505" s="6">
        <f t="shared" si="1029"/>
        <v>264</v>
      </c>
      <c r="T505" s="6">
        <f t="shared" si="1029"/>
        <v>270</v>
      </c>
      <c r="U505" s="5"/>
      <c r="V505" s="5"/>
      <c r="W505" s="5"/>
      <c r="X505" s="37" t="str">
        <f>Map!G1153</f>
        <v>Terrestrial</v>
      </c>
      <c r="Y505" s="5"/>
      <c r="Z505" s="7" t="str">
        <f>Map!O1153</f>
        <v>34 H</v>
      </c>
      <c r="AA505" s="6">
        <f t="shared" si="12"/>
        <v>34</v>
      </c>
      <c r="AB505" s="5" t="str">
        <f>IFERROR(__xludf.DUMMYFUNCTION("""COMPUTED_VALUE"""),"H")</f>
        <v>H</v>
      </c>
      <c r="AC505" s="6">
        <f t="shared" si="13"/>
        <v>34</v>
      </c>
      <c r="AD505" s="5"/>
    </row>
    <row r="506">
      <c r="A506" s="5" t="str">
        <f>Map!I1154</f>
        <v>0.28 E</v>
      </c>
      <c r="B506" s="6">
        <f t="shared" si="5"/>
        <v>0.28</v>
      </c>
      <c r="C506" s="5" t="str">
        <f>IFERROR(__xludf.DUMMYFUNCTION("""COMPUTED_VALUE"""),"E")</f>
        <v>E</v>
      </c>
      <c r="D506" s="34" t="b">
        <f t="shared" si="6"/>
        <v>0</v>
      </c>
      <c r="E506" s="6" t="b">
        <f t="shared" si="7"/>
        <v>0</v>
      </c>
      <c r="F506" s="34">
        <f t="shared" si="8"/>
        <v>0.28</v>
      </c>
      <c r="G506" s="8">
        <f t="shared" si="9"/>
        <v>1.67216E+24</v>
      </c>
      <c r="H506" s="8" t="str">
        <f t="shared" ref="H506:J506" si="1030">if(D506,$G506,"")</f>
        <v/>
      </c>
      <c r="I506" s="8" t="str">
        <f t="shared" si="1030"/>
        <v/>
      </c>
      <c r="J506" s="8">
        <f t="shared" si="1030"/>
        <v>1.67216E+24</v>
      </c>
      <c r="K506" s="5"/>
      <c r="L506" s="5"/>
      <c r="M506" s="5"/>
      <c r="N506" s="36">
        <f>Map!K1154</f>
        <v>31</v>
      </c>
      <c r="O506" s="36">
        <f>Map!L1154</f>
        <v>-55</v>
      </c>
      <c r="P506" s="36">
        <f>Map!M1154</f>
        <v>-14</v>
      </c>
      <c r="Q506" s="5" t="str">
        <f>Join("-",Map!B1154,Map!C1154,Map!D1154,Map!E1154,Map!F1154)</f>
        <v>East Rim-4-6-0-c</v>
      </c>
      <c r="R506" s="6">
        <f t="shared" ref="R506:T506" si="1031">IFERROR(VALUE(LEFT(N506,SEARCH(" ",N506,1)-1)),FALSE())</f>
        <v>31</v>
      </c>
      <c r="S506" s="6">
        <f t="shared" si="1031"/>
        <v>-55</v>
      </c>
      <c r="T506" s="6">
        <f t="shared" si="1031"/>
        <v>-14</v>
      </c>
      <c r="U506" s="5"/>
      <c r="V506" s="5"/>
      <c r="W506" s="5"/>
      <c r="X506" s="37" t="str">
        <f>Map!G1154</f>
        <v>Terrestrial</v>
      </c>
      <c r="Y506" s="5"/>
      <c r="Z506" s="7" t="str">
        <f>Map!O1154</f>
        <v>18 H</v>
      </c>
      <c r="AA506" s="6">
        <f t="shared" si="12"/>
        <v>18</v>
      </c>
      <c r="AB506" s="5" t="str">
        <f>IFERROR(__xludf.DUMMYFUNCTION("""COMPUTED_VALUE"""),"H")</f>
        <v>H</v>
      </c>
      <c r="AC506" s="6">
        <f t="shared" si="13"/>
        <v>18</v>
      </c>
      <c r="AD506" s="5"/>
    </row>
    <row r="507">
      <c r="A507" s="5" t="str">
        <f>Map!I1155</f>
        <v>1.44 J</v>
      </c>
      <c r="B507" s="6">
        <f t="shared" si="5"/>
        <v>1.44</v>
      </c>
      <c r="C507" s="5" t="str">
        <f>IFERROR(__xludf.DUMMYFUNCTION("""COMPUTED_VALUE"""),"J")</f>
        <v>J</v>
      </c>
      <c r="D507" s="34" t="b">
        <f t="shared" si="6"/>
        <v>0</v>
      </c>
      <c r="E507" s="6">
        <f t="shared" si="7"/>
        <v>1.44</v>
      </c>
      <c r="F507" s="34" t="b">
        <f t="shared" si="8"/>
        <v>0</v>
      </c>
      <c r="G507" s="8">
        <f t="shared" si="9"/>
        <v>2.736E+27</v>
      </c>
      <c r="H507" s="8" t="str">
        <f t="shared" ref="H507:J507" si="1032">if(D507,$G507,"")</f>
        <v/>
      </c>
      <c r="I507" s="8">
        <f t="shared" si="1032"/>
        <v>2.736E+27</v>
      </c>
      <c r="J507" s="8" t="str">
        <f t="shared" si="1032"/>
        <v/>
      </c>
      <c r="K507" s="5"/>
      <c r="L507" s="5"/>
      <c r="M507" s="5"/>
      <c r="N507" s="36">
        <f>Map!K1155</f>
        <v>-203</v>
      </c>
      <c r="O507" s="36">
        <f>Map!L1155</f>
        <v>-236</v>
      </c>
      <c r="P507" s="36">
        <f>Map!M1155</f>
        <v>-218</v>
      </c>
      <c r="Q507" s="5" t="str">
        <f>Join("-",Map!B1155,Map!C1155,Map!D1155,Map!E1155,Map!F1155)</f>
        <v>East Rim-4-6-0-d</v>
      </c>
      <c r="R507" s="6">
        <f t="shared" ref="R507:T507" si="1033">IFERROR(VALUE(LEFT(N507,SEARCH(" ",N507,1)-1)),FALSE())</f>
        <v>-203</v>
      </c>
      <c r="S507" s="6">
        <f t="shared" si="1033"/>
        <v>-236</v>
      </c>
      <c r="T507" s="6">
        <f t="shared" si="1033"/>
        <v>-218</v>
      </c>
      <c r="U507" s="5"/>
      <c r="V507" s="5"/>
      <c r="W507" s="5"/>
      <c r="X507" s="37" t="str">
        <f>Map!G1155</f>
        <v>Gas Giant</v>
      </c>
      <c r="Y507" s="5"/>
      <c r="Z507" s="7" t="str">
        <f>Map!O1155</f>
        <v>23 H</v>
      </c>
      <c r="AA507" s="6">
        <f t="shared" si="12"/>
        <v>23</v>
      </c>
      <c r="AB507" s="5" t="str">
        <f>IFERROR(__xludf.DUMMYFUNCTION("""COMPUTED_VALUE"""),"H")</f>
        <v>H</v>
      </c>
      <c r="AC507" s="6">
        <f t="shared" si="13"/>
        <v>23</v>
      </c>
      <c r="AD507" s="5"/>
    </row>
    <row r="508">
      <c r="A508" s="5" t="str">
        <f>Map!I1156</f>
        <v>7.81 J</v>
      </c>
      <c r="B508" s="6">
        <f t="shared" si="5"/>
        <v>7.81</v>
      </c>
      <c r="C508" s="5" t="str">
        <f>IFERROR(__xludf.DUMMYFUNCTION("""COMPUTED_VALUE"""),"J")</f>
        <v>J</v>
      </c>
      <c r="D508" s="34" t="b">
        <f t="shared" si="6"/>
        <v>0</v>
      </c>
      <c r="E508" s="6">
        <f t="shared" si="7"/>
        <v>7.81</v>
      </c>
      <c r="F508" s="34" t="b">
        <f t="shared" si="8"/>
        <v>0</v>
      </c>
      <c r="G508" s="8">
        <f t="shared" si="9"/>
        <v>1.4839E+28</v>
      </c>
      <c r="H508" s="8" t="str">
        <f t="shared" ref="H508:J508" si="1034">if(D508,$G508,"")</f>
        <v/>
      </c>
      <c r="I508" s="8">
        <f t="shared" si="1034"/>
        <v>1.4839E+28</v>
      </c>
      <c r="J508" s="8" t="str">
        <f t="shared" si="1034"/>
        <v/>
      </c>
      <c r="K508" s="5"/>
      <c r="L508" s="5"/>
      <c r="M508" s="5"/>
      <c r="N508" s="36">
        <f>Map!K1156</f>
        <v>-209</v>
      </c>
      <c r="O508" s="36">
        <f>Map!L1156</f>
        <v>-238</v>
      </c>
      <c r="P508" s="36">
        <f>Map!M1156</f>
        <v>-224</v>
      </c>
      <c r="Q508" s="5" t="str">
        <f>Join("-",Map!B1156,Map!C1156,Map!D1156,Map!E1156,Map!F1156)</f>
        <v>East Rim-4-6-0-e</v>
      </c>
      <c r="R508" s="6">
        <f t="shared" ref="R508:T508" si="1035">IFERROR(VALUE(LEFT(N508,SEARCH(" ",N508,1)-1)),FALSE())</f>
        <v>-209</v>
      </c>
      <c r="S508" s="6">
        <f t="shared" si="1035"/>
        <v>-238</v>
      </c>
      <c r="T508" s="6">
        <f t="shared" si="1035"/>
        <v>-224</v>
      </c>
      <c r="U508" s="5"/>
      <c r="V508" s="5"/>
      <c r="W508" s="5"/>
      <c r="X508" s="37" t="str">
        <f>Map!G1156</f>
        <v>Gas Giant</v>
      </c>
      <c r="Y508" s="5"/>
      <c r="Z508" s="7" t="str">
        <f>Map!O1156</f>
        <v>22 H</v>
      </c>
      <c r="AA508" s="6">
        <f t="shared" si="12"/>
        <v>22</v>
      </c>
      <c r="AB508" s="5" t="str">
        <f>IFERROR(__xludf.DUMMYFUNCTION("""COMPUTED_VALUE"""),"H")</f>
        <v>H</v>
      </c>
      <c r="AC508" s="6">
        <f t="shared" si="13"/>
        <v>22</v>
      </c>
      <c r="AD508" s="5"/>
    </row>
    <row r="509">
      <c r="A509" s="5" t="str">
        <f>Map!I1157</f>
        <v/>
      </c>
      <c r="B509" s="6" t="str">
        <f t="shared" si="5"/>
        <v/>
      </c>
      <c r="C509" s="5"/>
      <c r="D509" s="34" t="b">
        <f t="shared" si="6"/>
        <v>0</v>
      </c>
      <c r="E509" s="6" t="b">
        <f t="shared" si="7"/>
        <v>0</v>
      </c>
      <c r="F509" s="34" t="b">
        <f t="shared" si="8"/>
        <v>0</v>
      </c>
      <c r="G509" s="8" t="str">
        <f t="shared" si="9"/>
        <v/>
      </c>
      <c r="H509" s="8" t="str">
        <f t="shared" ref="H509:J509" si="1036">if(D509,$G509,"")</f>
        <v/>
      </c>
      <c r="I509" s="8" t="str">
        <f t="shared" si="1036"/>
        <v/>
      </c>
      <c r="J509" s="8" t="str">
        <f t="shared" si="1036"/>
        <v/>
      </c>
      <c r="K509" s="5"/>
      <c r="L509" s="5"/>
      <c r="M509" s="5"/>
      <c r="N509" s="36" t="str">
        <f>Map!K1157</f>
        <v/>
      </c>
      <c r="O509" s="36" t="str">
        <f>Map!L1157</f>
        <v/>
      </c>
      <c r="P509" s="36" t="str">
        <f>Map!M1157</f>
        <v/>
      </c>
      <c r="Q509" s="5" t="str">
        <f>Join("-",Map!B1157,Map!C1157,Map!D1157,Map!E1157,Map!F1157)</f>
        <v>East Rim-4-6-0-E46 Secondary Relay</v>
      </c>
      <c r="R509" s="6" t="b">
        <f t="shared" ref="R509:T509" si="1037">IFERROR(VALUE(LEFT(N509,SEARCH(" ",N509,1)-1)),FALSE())</f>
        <v>0</v>
      </c>
      <c r="S509" s="6" t="b">
        <f t="shared" si="1037"/>
        <v>0</v>
      </c>
      <c r="T509" s="6" t="b">
        <f t="shared" si="1037"/>
        <v>0</v>
      </c>
      <c r="U509" s="5"/>
      <c r="V509" s="5"/>
      <c r="W509" s="5"/>
      <c r="X509" s="37" t="str">
        <f>Map!G1157</f>
        <v>Secondary Relay</v>
      </c>
      <c r="Y509" s="5"/>
      <c r="Z509" s="7" t="str">
        <f>Map!O1157</f>
        <v/>
      </c>
      <c r="AA509" s="6" t="str">
        <f t="shared" si="12"/>
        <v/>
      </c>
      <c r="AB509" s="5"/>
      <c r="AC509" s="6" t="str">
        <f t="shared" si="13"/>
        <v/>
      </c>
      <c r="AD509" s="5"/>
    </row>
    <row r="510">
      <c r="A510" s="5" t="str">
        <f>Map!I1158</f>
        <v>0.02 J</v>
      </c>
      <c r="B510" s="6">
        <f t="shared" si="5"/>
        <v>0.02</v>
      </c>
      <c r="C510" s="5" t="str">
        <f>IFERROR(__xludf.DUMMYFUNCTION("""COMPUTED_VALUE"""),"J")</f>
        <v>J</v>
      </c>
      <c r="D510" s="34" t="b">
        <f t="shared" si="6"/>
        <v>0</v>
      </c>
      <c r="E510" s="6">
        <f t="shared" si="7"/>
        <v>0.02</v>
      </c>
      <c r="F510" s="34" t="b">
        <f t="shared" si="8"/>
        <v>0</v>
      </c>
      <c r="G510" s="8">
        <f t="shared" si="9"/>
        <v>3.8E+25</v>
      </c>
      <c r="H510" s="8" t="str">
        <f t="shared" ref="H510:J510" si="1038">if(D510,$G510,"")</f>
        <v/>
      </c>
      <c r="I510" s="8">
        <f t="shared" si="1038"/>
        <v>3.8E+25</v>
      </c>
      <c r="J510" s="8" t="str">
        <f t="shared" si="1038"/>
        <v/>
      </c>
      <c r="K510" s="5"/>
      <c r="L510" s="5"/>
      <c r="M510" s="5"/>
      <c r="N510" s="36">
        <f>Map!K1158</f>
        <v>-236</v>
      </c>
      <c r="O510" s="36">
        <f>Map!L1158</f>
        <v>-245</v>
      </c>
      <c r="P510" s="36">
        <f>Map!M1158</f>
        <v>-243</v>
      </c>
      <c r="Q510" s="5" t="str">
        <f>Join("-",Map!B1158,Map!C1158,Map!D1158,Map!E1158,Map!F1158)</f>
        <v>East Rim-4-6-0-f</v>
      </c>
      <c r="R510" s="6">
        <f t="shared" ref="R510:T510" si="1039">IFERROR(VALUE(LEFT(N510,SEARCH(" ",N510,1)-1)),FALSE())</f>
        <v>-236</v>
      </c>
      <c r="S510" s="6">
        <f t="shared" si="1039"/>
        <v>-245</v>
      </c>
      <c r="T510" s="6">
        <f t="shared" si="1039"/>
        <v>-243</v>
      </c>
      <c r="U510" s="5"/>
      <c r="V510" s="5"/>
      <c r="W510" s="5"/>
      <c r="X510" s="37" t="str">
        <f>Map!G1158</f>
        <v>Gas Giant</v>
      </c>
      <c r="Y510" s="5"/>
      <c r="Z510" s="7" t="str">
        <f>Map!O1158</f>
        <v>20 H</v>
      </c>
      <c r="AA510" s="6">
        <f t="shared" si="12"/>
        <v>20</v>
      </c>
      <c r="AB510" s="5" t="str">
        <f>IFERROR(__xludf.DUMMYFUNCTION("""COMPUTED_VALUE"""),"H")</f>
        <v>H</v>
      </c>
      <c r="AC510" s="6">
        <f t="shared" si="13"/>
        <v>20</v>
      </c>
      <c r="AD510" s="5"/>
    </row>
    <row r="511">
      <c r="A511" s="5" t="str">
        <f>Map!I1159</f>
        <v>0.18 S</v>
      </c>
      <c r="B511" s="6">
        <f t="shared" si="5"/>
        <v>0.18</v>
      </c>
      <c r="C511" s="5" t="str">
        <f>IFERROR(__xludf.DUMMYFUNCTION("""COMPUTED_VALUE"""),"S")</f>
        <v>S</v>
      </c>
      <c r="D511" s="34">
        <f t="shared" si="6"/>
        <v>0.18</v>
      </c>
      <c r="E511" s="6" t="b">
        <f t="shared" si="7"/>
        <v>0</v>
      </c>
      <c r="F511" s="34" t="b">
        <f t="shared" si="8"/>
        <v>0</v>
      </c>
      <c r="G511" s="8">
        <f t="shared" si="9"/>
        <v>3.5802E+29</v>
      </c>
      <c r="H511" s="8">
        <f t="shared" ref="H511:J511" si="1040">if(D511,$G511,"")</f>
        <v>3.5802E+29</v>
      </c>
      <c r="I511" s="8" t="str">
        <f t="shared" si="1040"/>
        <v/>
      </c>
      <c r="J511" s="8" t="str">
        <f t="shared" si="1040"/>
        <v/>
      </c>
      <c r="K511" s="5"/>
      <c r="L511" s="5"/>
      <c r="M511" s="5"/>
      <c r="N511" s="36" t="str">
        <f>Map!K1159</f>
        <v/>
      </c>
      <c r="O511" s="36" t="str">
        <f>Map!L1159</f>
        <v/>
      </c>
      <c r="P511" s="36" t="str">
        <f>Map!M1159</f>
        <v/>
      </c>
      <c r="Q511" s="5" t="str">
        <f>Join("-",Map!B1159,Map!C1159,Map!D1159,Map!E1159,Map!F1159)</f>
        <v>East Rim-4-6-0-S</v>
      </c>
      <c r="R511" s="6" t="b">
        <f t="shared" ref="R511:T511" si="1041">IFERROR(VALUE(LEFT(N511,SEARCH(" ",N511,1)-1)),FALSE())</f>
        <v>0</v>
      </c>
      <c r="S511" s="6" t="b">
        <f t="shared" si="1041"/>
        <v>0</v>
      </c>
      <c r="T511" s="6" t="b">
        <f t="shared" si="1041"/>
        <v>0</v>
      </c>
      <c r="U511" s="5"/>
      <c r="V511" s="5"/>
      <c r="W511" s="5"/>
      <c r="X511" s="37" t="str">
        <f>Map!G1159</f>
        <v>Star</v>
      </c>
      <c r="Y511" s="5"/>
      <c r="Z511" s="7" t="str">
        <f>Map!O1159</f>
        <v/>
      </c>
      <c r="AA511" s="6" t="str">
        <f t="shared" si="12"/>
        <v/>
      </c>
      <c r="AB511" s="5"/>
      <c r="AC511" s="6" t="str">
        <f t="shared" si="13"/>
        <v/>
      </c>
      <c r="AD511" s="5"/>
    </row>
    <row r="512">
      <c r="A512" s="5" t="str">
        <f>Map!I1160</f>
        <v>1.01 E</v>
      </c>
      <c r="B512" s="6">
        <f t="shared" si="5"/>
        <v>1.01</v>
      </c>
      <c r="C512" s="5" t="str">
        <f>IFERROR(__xludf.DUMMYFUNCTION("""COMPUTED_VALUE"""),"E")</f>
        <v>E</v>
      </c>
      <c r="D512" s="34" t="b">
        <f t="shared" si="6"/>
        <v>0</v>
      </c>
      <c r="E512" s="6" t="b">
        <f t="shared" si="7"/>
        <v>0</v>
      </c>
      <c r="F512" s="34">
        <f t="shared" si="8"/>
        <v>1.01</v>
      </c>
      <c r="G512" s="8">
        <f t="shared" si="9"/>
        <v>6.03172E+24</v>
      </c>
      <c r="H512" s="8" t="str">
        <f t="shared" ref="H512:J512" si="1042">if(D512,$G512,"")</f>
        <v/>
      </c>
      <c r="I512" s="8" t="str">
        <f t="shared" si="1042"/>
        <v/>
      </c>
      <c r="J512" s="8">
        <f t="shared" si="1042"/>
        <v>6.03172E+24</v>
      </c>
      <c r="K512" s="5"/>
      <c r="L512" s="5"/>
      <c r="M512" s="5"/>
      <c r="N512" s="36">
        <f>Map!K1160</f>
        <v>48</v>
      </c>
      <c r="O512" s="36">
        <f>Map!L1160</f>
        <v>-91</v>
      </c>
      <c r="P512" s="36">
        <f>Map!M1160</f>
        <v>-21</v>
      </c>
      <c r="Q512" s="5" t="str">
        <f>Join("-",Map!B1160,Map!C1160,Map!D1160,Map!E1160,Map!F1160)</f>
        <v>East Rim-4-6-1-a</v>
      </c>
      <c r="R512" s="6">
        <f t="shared" ref="R512:T512" si="1043">IFERROR(VALUE(LEFT(N512,SEARCH(" ",N512,1)-1)),FALSE())</f>
        <v>48</v>
      </c>
      <c r="S512" s="6">
        <f t="shared" si="1043"/>
        <v>-91</v>
      </c>
      <c r="T512" s="6">
        <f t="shared" si="1043"/>
        <v>-21</v>
      </c>
      <c r="U512" s="5"/>
      <c r="V512" s="5"/>
      <c r="W512" s="5"/>
      <c r="X512" s="37" t="str">
        <f>Map!G1160</f>
        <v>Terrestrial</v>
      </c>
      <c r="Y512" s="5"/>
      <c r="Z512" s="7" t="str">
        <f>Map!O1160</f>
        <v>6 H</v>
      </c>
      <c r="AA512" s="6">
        <f t="shared" si="12"/>
        <v>6</v>
      </c>
      <c r="AB512" s="5" t="str">
        <f>IFERROR(__xludf.DUMMYFUNCTION("""COMPUTED_VALUE"""),"H")</f>
        <v>H</v>
      </c>
      <c r="AC512" s="6">
        <f t="shared" si="13"/>
        <v>6</v>
      </c>
      <c r="AD512" s="5"/>
    </row>
    <row r="513">
      <c r="A513" s="5" t="str">
        <f>Map!I1161</f>
        <v>0.41 J</v>
      </c>
      <c r="B513" s="6">
        <f t="shared" si="5"/>
        <v>0.41</v>
      </c>
      <c r="C513" s="5" t="str">
        <f>IFERROR(__xludf.DUMMYFUNCTION("""COMPUTED_VALUE"""),"J")</f>
        <v>J</v>
      </c>
      <c r="D513" s="34" t="b">
        <f t="shared" si="6"/>
        <v>0</v>
      </c>
      <c r="E513" s="6">
        <f t="shared" si="7"/>
        <v>0.41</v>
      </c>
      <c r="F513" s="34" t="b">
        <f t="shared" si="8"/>
        <v>0</v>
      </c>
      <c r="G513" s="8">
        <f t="shared" si="9"/>
        <v>7.79E+26</v>
      </c>
      <c r="H513" s="8" t="str">
        <f t="shared" ref="H513:J513" si="1044">if(D513,$G513,"")</f>
        <v/>
      </c>
      <c r="I513" s="8">
        <f t="shared" si="1044"/>
        <v>7.79E+26</v>
      </c>
      <c r="J513" s="8" t="str">
        <f t="shared" si="1044"/>
        <v/>
      </c>
      <c r="K513" s="5"/>
      <c r="L513" s="5"/>
      <c r="M513" s="5"/>
      <c r="N513" s="36">
        <f>Map!K1161</f>
        <v>-32</v>
      </c>
      <c r="O513" s="36">
        <f>Map!L1161</f>
        <v>-56</v>
      </c>
      <c r="P513" s="36">
        <f>Map!M1161</f>
        <v>-43</v>
      </c>
      <c r="Q513" s="5" t="str">
        <f>Join("-",Map!B1161,Map!C1161,Map!D1161,Map!E1161,Map!F1161)</f>
        <v>East Rim-4-6-1-b</v>
      </c>
      <c r="R513" s="6">
        <f t="shared" ref="R513:T513" si="1045">IFERROR(VALUE(LEFT(N513,SEARCH(" ",N513,1)-1)),FALSE())</f>
        <v>-32</v>
      </c>
      <c r="S513" s="6">
        <f t="shared" si="1045"/>
        <v>-56</v>
      </c>
      <c r="T513" s="6">
        <f t="shared" si="1045"/>
        <v>-43</v>
      </c>
      <c r="U513" s="5"/>
      <c r="V513" s="5"/>
      <c r="W513" s="5"/>
      <c r="X513" s="37" t="str">
        <f>Map!G1161</f>
        <v>Gas Giant</v>
      </c>
      <c r="Y513" s="5"/>
      <c r="Z513" s="7" t="str">
        <f>Map!O1161</f>
        <v>18 H</v>
      </c>
      <c r="AA513" s="6">
        <f t="shared" si="12"/>
        <v>18</v>
      </c>
      <c r="AB513" s="5" t="str">
        <f>IFERROR(__xludf.DUMMYFUNCTION("""COMPUTED_VALUE"""),"H")</f>
        <v>H</v>
      </c>
      <c r="AC513" s="6">
        <f t="shared" si="13"/>
        <v>18</v>
      </c>
      <c r="AD513" s="5"/>
    </row>
    <row r="514">
      <c r="A514" s="5" t="str">
        <f>Map!I1162</f>
        <v>0.09 J</v>
      </c>
      <c r="B514" s="6">
        <f t="shared" si="5"/>
        <v>0.09</v>
      </c>
      <c r="C514" s="5" t="str">
        <f>IFERROR(__xludf.DUMMYFUNCTION("""COMPUTED_VALUE"""),"J")</f>
        <v>J</v>
      </c>
      <c r="D514" s="34" t="b">
        <f t="shared" si="6"/>
        <v>0</v>
      </c>
      <c r="E514" s="6">
        <f t="shared" si="7"/>
        <v>0.09</v>
      </c>
      <c r="F514" s="34" t="b">
        <f t="shared" si="8"/>
        <v>0</v>
      </c>
      <c r="G514" s="8">
        <f t="shared" si="9"/>
        <v>1.71E+26</v>
      </c>
      <c r="H514" s="8" t="str">
        <f t="shared" ref="H514:J514" si="1046">if(D514,$G514,"")</f>
        <v/>
      </c>
      <c r="I514" s="8">
        <f t="shared" si="1046"/>
        <v>1.71E+26</v>
      </c>
      <c r="J514" s="8" t="str">
        <f t="shared" si="1046"/>
        <v/>
      </c>
      <c r="K514" s="5"/>
      <c r="L514" s="5"/>
      <c r="M514" s="5"/>
      <c r="N514" s="36">
        <f>Map!K1162</f>
        <v>-120</v>
      </c>
      <c r="O514" s="36">
        <f>Map!L1162</f>
        <v>-161</v>
      </c>
      <c r="P514" s="36">
        <f>Map!M1162</f>
        <v>-143</v>
      </c>
      <c r="Q514" s="5" t="str">
        <f>Join("-",Map!B1162,Map!C1162,Map!D1162,Map!E1162,Map!F1162)</f>
        <v>East Rim-4-6-1-c</v>
      </c>
      <c r="R514" s="6">
        <f t="shared" ref="R514:T514" si="1047">IFERROR(VALUE(LEFT(N514,SEARCH(" ",N514,1)-1)),FALSE())</f>
        <v>-120</v>
      </c>
      <c r="S514" s="6">
        <f t="shared" si="1047"/>
        <v>-161</v>
      </c>
      <c r="T514" s="6">
        <f t="shared" si="1047"/>
        <v>-143</v>
      </c>
      <c r="U514" s="5"/>
      <c r="V514" s="5"/>
      <c r="W514" s="5"/>
      <c r="X514" s="37" t="str">
        <f>Map!G1162</f>
        <v>Gas Giant</v>
      </c>
      <c r="Y514" s="5"/>
      <c r="Z514" s="7" t="str">
        <f>Map!O1162</f>
        <v>24 H</v>
      </c>
      <c r="AA514" s="6">
        <f t="shared" si="12"/>
        <v>24</v>
      </c>
      <c r="AB514" s="5" t="str">
        <f>IFERROR(__xludf.DUMMYFUNCTION("""COMPUTED_VALUE"""),"H")</f>
        <v>H</v>
      </c>
      <c r="AC514" s="6">
        <f t="shared" si="13"/>
        <v>24</v>
      </c>
      <c r="AD514" s="5"/>
    </row>
    <row r="515">
      <c r="A515" s="5" t="str">
        <f>Map!I1163</f>
        <v>0.05 J</v>
      </c>
      <c r="B515" s="6">
        <f t="shared" si="5"/>
        <v>0.05</v>
      </c>
      <c r="C515" s="5" t="str">
        <f>IFERROR(__xludf.DUMMYFUNCTION("""COMPUTED_VALUE"""),"J")</f>
        <v>J</v>
      </c>
      <c r="D515" s="34" t="b">
        <f t="shared" si="6"/>
        <v>0</v>
      </c>
      <c r="E515" s="6">
        <f t="shared" si="7"/>
        <v>0.05</v>
      </c>
      <c r="F515" s="34" t="b">
        <f t="shared" si="8"/>
        <v>0</v>
      </c>
      <c r="G515" s="8">
        <f t="shared" si="9"/>
        <v>9.5E+25</v>
      </c>
      <c r="H515" s="8" t="str">
        <f t="shared" ref="H515:J515" si="1048">if(D515,$G515,"")</f>
        <v/>
      </c>
      <c r="I515" s="8">
        <f t="shared" si="1048"/>
        <v>9.5E+25</v>
      </c>
      <c r="J515" s="8" t="str">
        <f t="shared" si="1048"/>
        <v/>
      </c>
      <c r="K515" s="5"/>
      <c r="L515" s="5"/>
      <c r="M515" s="5"/>
      <c r="N515" s="36">
        <f>Map!K1163</f>
        <v>-219</v>
      </c>
      <c r="O515" s="36">
        <f>Map!L1163</f>
        <v>-260</v>
      </c>
      <c r="P515" s="36">
        <f>Map!M1163</f>
        <v>-239</v>
      </c>
      <c r="Q515" s="5" t="str">
        <f>Join("-",Map!B1163,Map!C1163,Map!D1163,Map!E1163,Map!F1163)</f>
        <v>East Rim-4-6-1-d</v>
      </c>
      <c r="R515" s="6">
        <f t="shared" ref="R515:T515" si="1049">IFERROR(VALUE(LEFT(N515,SEARCH(" ",N515,1)-1)),FALSE())</f>
        <v>-219</v>
      </c>
      <c r="S515" s="6">
        <f t="shared" si="1049"/>
        <v>-260</v>
      </c>
      <c r="T515" s="6">
        <f t="shared" si="1049"/>
        <v>-239</v>
      </c>
      <c r="U515" s="5"/>
      <c r="V515" s="5"/>
      <c r="W515" s="5"/>
      <c r="X515" s="37" t="str">
        <f>Map!G1163</f>
        <v>Gas Giant</v>
      </c>
      <c r="Y515" s="5"/>
      <c r="Z515" s="7" t="str">
        <f>Map!O1163</f>
        <v>9 H</v>
      </c>
      <c r="AA515" s="6">
        <f t="shared" si="12"/>
        <v>9</v>
      </c>
      <c r="AB515" s="5" t="str">
        <f>IFERROR(__xludf.DUMMYFUNCTION("""COMPUTED_VALUE"""),"H")</f>
        <v>H</v>
      </c>
      <c r="AC515" s="6">
        <f t="shared" si="13"/>
        <v>9</v>
      </c>
      <c r="AD515" s="5"/>
    </row>
    <row r="516">
      <c r="A516" s="5" t="str">
        <f>Map!I1164</f>
        <v>0.2 S</v>
      </c>
      <c r="B516" s="6">
        <f t="shared" si="5"/>
        <v>0.2</v>
      </c>
      <c r="C516" s="5" t="str">
        <f>IFERROR(__xludf.DUMMYFUNCTION("""COMPUTED_VALUE"""),"S")</f>
        <v>S</v>
      </c>
      <c r="D516" s="34">
        <f t="shared" si="6"/>
        <v>0.2</v>
      </c>
      <c r="E516" s="6" t="b">
        <f t="shared" si="7"/>
        <v>0</v>
      </c>
      <c r="F516" s="34" t="b">
        <f t="shared" si="8"/>
        <v>0</v>
      </c>
      <c r="G516" s="8">
        <f t="shared" si="9"/>
        <v>3.978E+29</v>
      </c>
      <c r="H516" s="8">
        <f t="shared" ref="H516:J516" si="1050">if(D516,$G516,"")</f>
        <v>3.978E+29</v>
      </c>
      <c r="I516" s="8" t="str">
        <f t="shared" si="1050"/>
        <v/>
      </c>
      <c r="J516" s="8" t="str">
        <f t="shared" si="1050"/>
        <v/>
      </c>
      <c r="K516" s="5"/>
      <c r="L516" s="5"/>
      <c r="M516" s="5"/>
      <c r="N516" s="36" t="str">
        <f>Map!K1164</f>
        <v/>
      </c>
      <c r="O516" s="36" t="str">
        <f>Map!L1164</f>
        <v/>
      </c>
      <c r="P516" s="36" t="str">
        <f>Map!M1164</f>
        <v/>
      </c>
      <c r="Q516" s="5" t="str">
        <f>Join("-",Map!B1164,Map!C1164,Map!D1164,Map!E1164,Map!F1164)</f>
        <v>East Rim-4-6-1-S</v>
      </c>
      <c r="R516" s="6" t="b">
        <f t="shared" ref="R516:T516" si="1051">IFERROR(VALUE(LEFT(N516,SEARCH(" ",N516,1)-1)),FALSE())</f>
        <v>0</v>
      </c>
      <c r="S516" s="6" t="b">
        <f t="shared" si="1051"/>
        <v>0</v>
      </c>
      <c r="T516" s="6" t="b">
        <f t="shared" si="1051"/>
        <v>0</v>
      </c>
      <c r="U516" s="5"/>
      <c r="V516" s="5"/>
      <c r="W516" s="5"/>
      <c r="X516" s="37" t="str">
        <f>Map!G1164</f>
        <v>Star</v>
      </c>
      <c r="Y516" s="5"/>
      <c r="Z516" s="7" t="str">
        <f>Map!O1164</f>
        <v/>
      </c>
      <c r="AA516" s="6" t="str">
        <f t="shared" si="12"/>
        <v/>
      </c>
      <c r="AB516" s="5"/>
      <c r="AC516" s="6" t="str">
        <f t="shared" si="13"/>
        <v/>
      </c>
      <c r="AD516" s="5"/>
    </row>
    <row r="517">
      <c r="A517" s="5" t="str">
        <f>Map!I1165</f>
        <v>0.07 J</v>
      </c>
      <c r="B517" s="6">
        <f t="shared" si="5"/>
        <v>0.07</v>
      </c>
      <c r="C517" s="5" t="str">
        <f>IFERROR(__xludf.DUMMYFUNCTION("""COMPUTED_VALUE"""),"J")</f>
        <v>J</v>
      </c>
      <c r="D517" s="34" t="b">
        <f t="shared" si="6"/>
        <v>0</v>
      </c>
      <c r="E517" s="6">
        <f t="shared" si="7"/>
        <v>0.07</v>
      </c>
      <c r="F517" s="34" t="b">
        <f t="shared" si="8"/>
        <v>0</v>
      </c>
      <c r="G517" s="8">
        <f t="shared" si="9"/>
        <v>1.33E+26</v>
      </c>
      <c r="H517" s="8" t="str">
        <f t="shared" ref="H517:J517" si="1052">if(D517,$G517,"")</f>
        <v/>
      </c>
      <c r="I517" s="8">
        <f t="shared" si="1052"/>
        <v>1.33E+26</v>
      </c>
      <c r="J517" s="8" t="str">
        <f t="shared" si="1052"/>
        <v/>
      </c>
      <c r="K517" s="5"/>
      <c r="L517" s="5"/>
      <c r="M517" s="5"/>
      <c r="N517" s="36">
        <f>Map!K1165</f>
        <v>-54</v>
      </c>
      <c r="O517" s="36">
        <f>Map!L1165</f>
        <v>-95</v>
      </c>
      <c r="P517" s="36">
        <f>Map!M1165</f>
        <v>-74</v>
      </c>
      <c r="Q517" s="5" t="str">
        <f>Join("-",Map!B1165,Map!C1165,Map!D1165,Map!E1165,Map!F1165)</f>
        <v>East Rim-4-6-2-a</v>
      </c>
      <c r="R517" s="6">
        <f t="shared" ref="R517:T517" si="1053">IFERROR(VALUE(LEFT(N517,SEARCH(" ",N517,1)-1)),FALSE())</f>
        <v>-54</v>
      </c>
      <c r="S517" s="6">
        <f t="shared" si="1053"/>
        <v>-95</v>
      </c>
      <c r="T517" s="6">
        <f t="shared" si="1053"/>
        <v>-74</v>
      </c>
      <c r="U517" s="5"/>
      <c r="V517" s="5"/>
      <c r="W517" s="5"/>
      <c r="X517" s="37" t="str">
        <f>Map!G1165</f>
        <v>Gas Giant</v>
      </c>
      <c r="Y517" s="5"/>
      <c r="Z517" s="7" t="str">
        <f>Map!O1165</f>
        <v>14 H</v>
      </c>
      <c r="AA517" s="6">
        <f t="shared" si="12"/>
        <v>14</v>
      </c>
      <c r="AB517" s="5" t="str">
        <f>IFERROR(__xludf.DUMMYFUNCTION("""COMPUTED_VALUE"""),"H")</f>
        <v>H</v>
      </c>
      <c r="AC517" s="6">
        <f t="shared" si="13"/>
        <v>14</v>
      </c>
      <c r="AD517" s="5"/>
    </row>
    <row r="518">
      <c r="A518" s="5" t="str">
        <f>Map!I1166</f>
        <v>0.44 S</v>
      </c>
      <c r="B518" s="6">
        <f t="shared" si="5"/>
        <v>0.44</v>
      </c>
      <c r="C518" s="5" t="str">
        <f>IFERROR(__xludf.DUMMYFUNCTION("""COMPUTED_VALUE"""),"S")</f>
        <v>S</v>
      </c>
      <c r="D518" s="34">
        <f t="shared" si="6"/>
        <v>0.44</v>
      </c>
      <c r="E518" s="6" t="b">
        <f t="shared" si="7"/>
        <v>0</v>
      </c>
      <c r="F518" s="34" t="b">
        <f t="shared" si="8"/>
        <v>0</v>
      </c>
      <c r="G518" s="8">
        <f t="shared" si="9"/>
        <v>8.7516E+29</v>
      </c>
      <c r="H518" s="8">
        <f t="shared" ref="H518:J518" si="1054">if(D518,$G518,"")</f>
        <v>8.7516E+29</v>
      </c>
      <c r="I518" s="8" t="str">
        <f t="shared" si="1054"/>
        <v/>
      </c>
      <c r="J518" s="8" t="str">
        <f t="shared" si="1054"/>
        <v/>
      </c>
      <c r="K518" s="5"/>
      <c r="L518" s="5"/>
      <c r="M518" s="5"/>
      <c r="N518" s="36" t="str">
        <f>Map!K1166</f>
        <v/>
      </c>
      <c r="O518" s="36" t="str">
        <f>Map!L1166</f>
        <v/>
      </c>
      <c r="P518" s="36" t="str">
        <f>Map!M1166</f>
        <v/>
      </c>
      <c r="Q518" s="5" t="str">
        <f>Join("-",Map!B1166,Map!C1166,Map!D1166,Map!E1166,Map!F1166)</f>
        <v>East Rim-4-6-2-S</v>
      </c>
      <c r="R518" s="6" t="b">
        <f t="shared" ref="R518:T518" si="1055">IFERROR(VALUE(LEFT(N518,SEARCH(" ",N518,1)-1)),FALSE())</f>
        <v>0</v>
      </c>
      <c r="S518" s="6" t="b">
        <f t="shared" si="1055"/>
        <v>0</v>
      </c>
      <c r="T518" s="6" t="b">
        <f t="shared" si="1055"/>
        <v>0</v>
      </c>
      <c r="U518" s="5"/>
      <c r="V518" s="5"/>
      <c r="W518" s="5"/>
      <c r="X518" s="37" t="str">
        <f>Map!G1166</f>
        <v>Star</v>
      </c>
      <c r="Y518" s="5"/>
      <c r="Z518" s="7" t="str">
        <f>Map!O1166</f>
        <v/>
      </c>
      <c r="AA518" s="6" t="str">
        <f t="shared" si="12"/>
        <v/>
      </c>
      <c r="AB518" s="5"/>
      <c r="AC518" s="6" t="str">
        <f t="shared" si="13"/>
        <v/>
      </c>
      <c r="AD518" s="5"/>
    </row>
    <row r="519">
      <c r="A519" s="5" t="str">
        <f>Map!I1167</f>
        <v>0.21 E</v>
      </c>
      <c r="B519" s="6">
        <f t="shared" si="5"/>
        <v>0.21</v>
      </c>
      <c r="C519" s="5" t="str">
        <f>IFERROR(__xludf.DUMMYFUNCTION("""COMPUTED_VALUE"""),"E")</f>
        <v>E</v>
      </c>
      <c r="D519" s="34" t="b">
        <f t="shared" si="6"/>
        <v>0</v>
      </c>
      <c r="E519" s="6" t="b">
        <f t="shared" si="7"/>
        <v>0</v>
      </c>
      <c r="F519" s="34">
        <f t="shared" si="8"/>
        <v>0.21</v>
      </c>
      <c r="G519" s="8">
        <f t="shared" si="9"/>
        <v>1.25412E+24</v>
      </c>
      <c r="H519" s="8" t="str">
        <f t="shared" ref="H519:J519" si="1056">if(D519,$G519,"")</f>
        <v/>
      </c>
      <c r="I519" s="8" t="str">
        <f t="shared" si="1056"/>
        <v/>
      </c>
      <c r="J519" s="8">
        <f t="shared" si="1056"/>
        <v>1.25412E+24</v>
      </c>
      <c r="K519" s="5"/>
      <c r="L519" s="5"/>
      <c r="M519" s="5"/>
      <c r="N519" s="36">
        <f>Map!K1167</f>
        <v>62</v>
      </c>
      <c r="O519" s="36">
        <f>Map!L1167</f>
        <v>-40</v>
      </c>
      <c r="P519" s="36">
        <f>Map!M1167</f>
        <v>11</v>
      </c>
      <c r="Q519" s="5" t="str">
        <f>Join("-",Map!B1167,Map!C1167,Map!D1167,Map!E1167,Map!F1167)</f>
        <v>East Rim-4-6-3-a</v>
      </c>
      <c r="R519" s="6">
        <f t="shared" ref="R519:T519" si="1057">IFERROR(VALUE(LEFT(N519,SEARCH(" ",N519,1)-1)),FALSE())</f>
        <v>62</v>
      </c>
      <c r="S519" s="6">
        <f t="shared" si="1057"/>
        <v>-40</v>
      </c>
      <c r="T519" s="6">
        <f t="shared" si="1057"/>
        <v>11</v>
      </c>
      <c r="U519" s="5"/>
      <c r="V519" s="5"/>
      <c r="W519" s="5"/>
      <c r="X519" s="37" t="str">
        <f>Map!G1167</f>
        <v>Terrestrial</v>
      </c>
      <c r="Y519" s="5"/>
      <c r="Z519" s="7" t="str">
        <f>Map!O1167</f>
        <v>10 H</v>
      </c>
      <c r="AA519" s="6">
        <f t="shared" si="12"/>
        <v>10</v>
      </c>
      <c r="AB519" s="5" t="str">
        <f>IFERROR(__xludf.DUMMYFUNCTION("""COMPUTED_VALUE"""),"H")</f>
        <v>H</v>
      </c>
      <c r="AC519" s="6">
        <f t="shared" si="13"/>
        <v>10</v>
      </c>
      <c r="AD519" s="5"/>
    </row>
    <row r="520">
      <c r="A520" s="5" t="str">
        <f>Map!I1168</f>
        <v>0.99 E</v>
      </c>
      <c r="B520" s="6">
        <f t="shared" si="5"/>
        <v>0.99</v>
      </c>
      <c r="C520" s="5" t="str">
        <f>IFERROR(__xludf.DUMMYFUNCTION("""COMPUTED_VALUE"""),"E")</f>
        <v>E</v>
      </c>
      <c r="D520" s="34" t="b">
        <f t="shared" si="6"/>
        <v>0</v>
      </c>
      <c r="E520" s="6" t="b">
        <f t="shared" si="7"/>
        <v>0</v>
      </c>
      <c r="F520" s="34">
        <f t="shared" si="8"/>
        <v>0.99</v>
      </c>
      <c r="G520" s="8">
        <f t="shared" si="9"/>
        <v>5.91228E+24</v>
      </c>
      <c r="H520" s="8" t="str">
        <f t="shared" ref="H520:J520" si="1058">if(D520,$G520,"")</f>
        <v/>
      </c>
      <c r="I520" s="8" t="str">
        <f t="shared" si="1058"/>
        <v/>
      </c>
      <c r="J520" s="8">
        <f t="shared" si="1058"/>
        <v>5.91228E+24</v>
      </c>
      <c r="K520" s="5"/>
      <c r="L520" s="5"/>
      <c r="M520" s="5"/>
      <c r="N520" s="36">
        <f>Map!K1168</f>
        <v>25</v>
      </c>
      <c r="O520" s="36">
        <f>Map!L1168</f>
        <v>9</v>
      </c>
      <c r="P520" s="36">
        <f>Map!M1168</f>
        <v>15</v>
      </c>
      <c r="Q520" s="5" t="str">
        <f>Join("-",Map!B1168,Map!C1168,Map!D1168,Map!E1168,Map!F1168)</f>
        <v>East Rim-4-6-3-b</v>
      </c>
      <c r="R520" s="6">
        <f t="shared" ref="R520:T520" si="1059">IFERROR(VALUE(LEFT(N520,SEARCH(" ",N520,1)-1)),FALSE())</f>
        <v>25</v>
      </c>
      <c r="S520" s="6">
        <f t="shared" si="1059"/>
        <v>9</v>
      </c>
      <c r="T520" s="6">
        <f t="shared" si="1059"/>
        <v>15</v>
      </c>
      <c r="U520" s="5"/>
      <c r="V520" s="5"/>
      <c r="W520" s="5"/>
      <c r="X520" s="37" t="str">
        <f>Map!G1168</f>
        <v>Habitable</v>
      </c>
      <c r="Y520" s="5"/>
      <c r="Z520" s="7" t="str">
        <f>Map!O1168</f>
        <v>42 H</v>
      </c>
      <c r="AA520" s="6">
        <f t="shared" si="12"/>
        <v>42</v>
      </c>
      <c r="AB520" s="5" t="str">
        <f>IFERROR(__xludf.DUMMYFUNCTION("""COMPUTED_VALUE"""),"H")</f>
        <v>H</v>
      </c>
      <c r="AC520" s="6">
        <f t="shared" si="13"/>
        <v>42</v>
      </c>
      <c r="AD520" s="5"/>
    </row>
    <row r="521">
      <c r="A521" s="5" t="str">
        <f>Map!I1169</f>
        <v>1.24 E</v>
      </c>
      <c r="B521" s="6">
        <f t="shared" si="5"/>
        <v>1.24</v>
      </c>
      <c r="C521" s="5" t="str">
        <f>IFERROR(__xludf.DUMMYFUNCTION("""COMPUTED_VALUE"""),"E")</f>
        <v>E</v>
      </c>
      <c r="D521" s="34" t="b">
        <f t="shared" si="6"/>
        <v>0</v>
      </c>
      <c r="E521" s="6" t="b">
        <f t="shared" si="7"/>
        <v>0</v>
      </c>
      <c r="F521" s="34">
        <f t="shared" si="8"/>
        <v>1.24</v>
      </c>
      <c r="G521" s="8">
        <f t="shared" si="9"/>
        <v>7.40528E+24</v>
      </c>
      <c r="H521" s="8" t="str">
        <f t="shared" ref="H521:J521" si="1060">if(D521,$G521,"")</f>
        <v/>
      </c>
      <c r="I521" s="8" t="str">
        <f t="shared" si="1060"/>
        <v/>
      </c>
      <c r="J521" s="8">
        <f t="shared" si="1060"/>
        <v>7.40528E+24</v>
      </c>
      <c r="K521" s="5"/>
      <c r="L521" s="5"/>
      <c r="M521" s="5"/>
      <c r="N521" s="36">
        <f>Map!K1169</f>
        <v>15</v>
      </c>
      <c r="O521" s="36">
        <f>Map!L1169</f>
        <v>11</v>
      </c>
      <c r="P521" s="36">
        <f>Map!M1169</f>
        <v>14</v>
      </c>
      <c r="Q521" s="5" t="str">
        <f>Join("-",Map!B1169,Map!C1169,Map!D1169,Map!E1169,Map!F1169)</f>
        <v>East Rim-4-6-3-c</v>
      </c>
      <c r="R521" s="6">
        <f t="shared" ref="R521:T521" si="1061">IFERROR(VALUE(LEFT(N521,SEARCH(" ",N521,1)-1)),FALSE())</f>
        <v>15</v>
      </c>
      <c r="S521" s="6">
        <f t="shared" si="1061"/>
        <v>11</v>
      </c>
      <c r="T521" s="6">
        <f t="shared" si="1061"/>
        <v>14</v>
      </c>
      <c r="U521" s="5"/>
      <c r="V521" s="5"/>
      <c r="W521" s="5"/>
      <c r="X521" s="37" t="str">
        <f>Map!G1169</f>
        <v>Habitable</v>
      </c>
      <c r="Y521" s="5"/>
      <c r="Z521" s="7" t="str">
        <f>Map!O1169</f>
        <v>32 H</v>
      </c>
      <c r="AA521" s="6">
        <f t="shared" si="12"/>
        <v>32</v>
      </c>
      <c r="AB521" s="5" t="str">
        <f>IFERROR(__xludf.DUMMYFUNCTION("""COMPUTED_VALUE"""),"H")</f>
        <v>H</v>
      </c>
      <c r="AC521" s="6">
        <f t="shared" si="13"/>
        <v>32</v>
      </c>
      <c r="AD521" s="5"/>
    </row>
    <row r="522">
      <c r="A522" s="5" t="str">
        <f>Map!I1170</f>
        <v>0.02 J</v>
      </c>
      <c r="B522" s="6">
        <f t="shared" si="5"/>
        <v>0.02</v>
      </c>
      <c r="C522" s="5" t="str">
        <f>IFERROR(__xludf.DUMMYFUNCTION("""COMPUTED_VALUE"""),"J")</f>
        <v>J</v>
      </c>
      <c r="D522" s="34" t="b">
        <f t="shared" si="6"/>
        <v>0</v>
      </c>
      <c r="E522" s="6">
        <f t="shared" si="7"/>
        <v>0.02</v>
      </c>
      <c r="F522" s="34" t="b">
        <f t="shared" si="8"/>
        <v>0</v>
      </c>
      <c r="G522" s="8">
        <f t="shared" si="9"/>
        <v>3.8E+25</v>
      </c>
      <c r="H522" s="8" t="str">
        <f t="shared" ref="H522:J522" si="1062">if(D522,$G522,"")</f>
        <v/>
      </c>
      <c r="I522" s="8">
        <f t="shared" si="1062"/>
        <v>3.8E+25</v>
      </c>
      <c r="J522" s="8" t="str">
        <f t="shared" si="1062"/>
        <v/>
      </c>
      <c r="K522" s="5"/>
      <c r="L522" s="5"/>
      <c r="M522" s="5"/>
      <c r="N522" s="36">
        <f>Map!K1170</f>
        <v>-150</v>
      </c>
      <c r="O522" s="36">
        <f>Map!L1170</f>
        <v>-170</v>
      </c>
      <c r="P522" s="36">
        <f>Map!M1170</f>
        <v>-161</v>
      </c>
      <c r="Q522" s="5" t="str">
        <f>Join("-",Map!B1170,Map!C1170,Map!D1170,Map!E1170,Map!F1170)</f>
        <v>East Rim-4-6-3-d</v>
      </c>
      <c r="R522" s="6">
        <f t="shared" ref="R522:T522" si="1063">IFERROR(VALUE(LEFT(N522,SEARCH(" ",N522,1)-1)),FALSE())</f>
        <v>-150</v>
      </c>
      <c r="S522" s="6">
        <f t="shared" si="1063"/>
        <v>-170</v>
      </c>
      <c r="T522" s="6">
        <f t="shared" si="1063"/>
        <v>-161</v>
      </c>
      <c r="U522" s="5"/>
      <c r="V522" s="5"/>
      <c r="W522" s="5"/>
      <c r="X522" s="37" t="str">
        <f>Map!G1170</f>
        <v>Gas Giant</v>
      </c>
      <c r="Y522" s="5"/>
      <c r="Z522" s="7" t="str">
        <f>Map!O1170</f>
        <v>12 H</v>
      </c>
      <c r="AA522" s="6">
        <f t="shared" si="12"/>
        <v>12</v>
      </c>
      <c r="AB522" s="5" t="str">
        <f>IFERROR(__xludf.DUMMYFUNCTION("""COMPUTED_VALUE"""),"H")</f>
        <v>H</v>
      </c>
      <c r="AC522" s="6">
        <f t="shared" si="13"/>
        <v>12</v>
      </c>
      <c r="AD522" s="5"/>
    </row>
    <row r="523">
      <c r="A523" s="5" t="str">
        <f>Map!I1171</f>
        <v>1.57 J</v>
      </c>
      <c r="B523" s="6">
        <f t="shared" si="5"/>
        <v>1.57</v>
      </c>
      <c r="C523" s="5" t="str">
        <f>IFERROR(__xludf.DUMMYFUNCTION("""COMPUTED_VALUE"""),"J")</f>
        <v>J</v>
      </c>
      <c r="D523" s="34" t="b">
        <f t="shared" si="6"/>
        <v>0</v>
      </c>
      <c r="E523" s="6">
        <f t="shared" si="7"/>
        <v>1.57</v>
      </c>
      <c r="F523" s="34" t="b">
        <f t="shared" si="8"/>
        <v>0</v>
      </c>
      <c r="G523" s="8">
        <f t="shared" si="9"/>
        <v>2.983E+27</v>
      </c>
      <c r="H523" s="8" t="str">
        <f t="shared" ref="H523:J523" si="1064">if(D523,$G523,"")</f>
        <v/>
      </c>
      <c r="I523" s="8">
        <f t="shared" si="1064"/>
        <v>2.983E+27</v>
      </c>
      <c r="J523" s="8" t="str">
        <f t="shared" si="1064"/>
        <v/>
      </c>
      <c r="K523" s="5"/>
      <c r="L523" s="5"/>
      <c r="M523" s="5"/>
      <c r="N523" s="36">
        <f>Map!K1171</f>
        <v>-165</v>
      </c>
      <c r="O523" s="36">
        <f>Map!L1171</f>
        <v>-171</v>
      </c>
      <c r="P523" s="36">
        <f>Map!M1171</f>
        <v>-169</v>
      </c>
      <c r="Q523" s="5" t="str">
        <f>Join("-",Map!B1171,Map!C1171,Map!D1171,Map!E1171,Map!F1171)</f>
        <v>East Rim-4-6-3-e</v>
      </c>
      <c r="R523" s="6">
        <f t="shared" ref="R523:T523" si="1065">IFERROR(VALUE(LEFT(N523,SEARCH(" ",N523,1)-1)),FALSE())</f>
        <v>-165</v>
      </c>
      <c r="S523" s="6">
        <f t="shared" si="1065"/>
        <v>-171</v>
      </c>
      <c r="T523" s="6">
        <f t="shared" si="1065"/>
        <v>-169</v>
      </c>
      <c r="U523" s="5"/>
      <c r="V523" s="5"/>
      <c r="W523" s="5"/>
      <c r="X523" s="37" t="str">
        <f>Map!G1171</f>
        <v>Gas Giant</v>
      </c>
      <c r="Y523" s="5"/>
      <c r="Z523" s="7" t="str">
        <f>Map!O1171</f>
        <v>15 H</v>
      </c>
      <c r="AA523" s="6">
        <f t="shared" si="12"/>
        <v>15</v>
      </c>
      <c r="AB523" s="5" t="str">
        <f>IFERROR(__xludf.DUMMYFUNCTION("""COMPUTED_VALUE"""),"H")</f>
        <v>H</v>
      </c>
      <c r="AC523" s="6">
        <f t="shared" si="13"/>
        <v>15</v>
      </c>
      <c r="AD523" s="5"/>
    </row>
    <row r="524">
      <c r="A524" s="5" t="str">
        <f>Map!I1172</f>
        <v/>
      </c>
      <c r="B524" s="6" t="str">
        <f t="shared" si="5"/>
        <v/>
      </c>
      <c r="C524" s="5"/>
      <c r="D524" s="34" t="b">
        <f t="shared" si="6"/>
        <v>0</v>
      </c>
      <c r="E524" s="6" t="b">
        <f t="shared" si="7"/>
        <v>0</v>
      </c>
      <c r="F524" s="34" t="b">
        <f t="shared" si="8"/>
        <v>0</v>
      </c>
      <c r="G524" s="8" t="str">
        <f t="shared" si="9"/>
        <v/>
      </c>
      <c r="H524" s="8" t="str">
        <f t="shared" ref="H524:J524" si="1066">if(D524,$G524,"")</f>
        <v/>
      </c>
      <c r="I524" s="8" t="str">
        <f t="shared" si="1066"/>
        <v/>
      </c>
      <c r="J524" s="8" t="str">
        <f t="shared" si="1066"/>
        <v/>
      </c>
      <c r="K524" s="5"/>
      <c r="L524" s="5"/>
      <c r="M524" s="5"/>
      <c r="N524" s="36" t="str">
        <f>Map!K1172</f>
        <v/>
      </c>
      <c r="O524" s="36" t="str">
        <f>Map!L1172</f>
        <v/>
      </c>
      <c r="P524" s="36" t="str">
        <f>Map!M1172</f>
        <v/>
      </c>
      <c r="Q524" s="5" t="str">
        <f>Join("-",Map!B1172,Map!C1172,Map!D1172,Map!E1172,Map!F1172)</f>
        <v>East Rim-4-6-3-E46-E50 Primary Relay</v>
      </c>
      <c r="R524" s="6" t="b">
        <f t="shared" ref="R524:T524" si="1067">IFERROR(VALUE(LEFT(N524,SEARCH(" ",N524,1)-1)),FALSE())</f>
        <v>0</v>
      </c>
      <c r="S524" s="6" t="b">
        <f t="shared" si="1067"/>
        <v>0</v>
      </c>
      <c r="T524" s="6" t="b">
        <f t="shared" si="1067"/>
        <v>0</v>
      </c>
      <c r="U524" s="5"/>
      <c r="V524" s="5"/>
      <c r="W524" s="5"/>
      <c r="X524" s="37" t="str">
        <f>Map!G1172</f>
        <v>Prime Relay</v>
      </c>
      <c r="Y524" s="5"/>
      <c r="Z524" s="7" t="str">
        <f>Map!O1172</f>
        <v/>
      </c>
      <c r="AA524" s="6" t="str">
        <f t="shared" si="12"/>
        <v/>
      </c>
      <c r="AB524" s="5"/>
      <c r="AC524" s="6" t="str">
        <f t="shared" si="13"/>
        <v/>
      </c>
      <c r="AD524" s="5"/>
    </row>
    <row r="525">
      <c r="A525" s="5" t="str">
        <f>Map!I1173</f>
        <v>2.33 S</v>
      </c>
      <c r="B525" s="6">
        <f t="shared" si="5"/>
        <v>2.33</v>
      </c>
      <c r="C525" s="5" t="str">
        <f>IFERROR(__xludf.DUMMYFUNCTION("""COMPUTED_VALUE"""),"S")</f>
        <v>S</v>
      </c>
      <c r="D525" s="34">
        <f t="shared" si="6"/>
        <v>2.33</v>
      </c>
      <c r="E525" s="6" t="b">
        <f t="shared" si="7"/>
        <v>0</v>
      </c>
      <c r="F525" s="34" t="b">
        <f t="shared" si="8"/>
        <v>0</v>
      </c>
      <c r="G525" s="8">
        <f t="shared" si="9"/>
        <v>4.63437E+30</v>
      </c>
      <c r="H525" s="8">
        <f t="shared" ref="H525:J525" si="1068">if(D525,$G525,"")</f>
        <v>4.63437E+30</v>
      </c>
      <c r="I525" s="8" t="str">
        <f t="shared" si="1068"/>
        <v/>
      </c>
      <c r="J525" s="8" t="str">
        <f t="shared" si="1068"/>
        <v/>
      </c>
      <c r="K525" s="5"/>
      <c r="L525" s="5"/>
      <c r="M525" s="5"/>
      <c r="N525" s="36" t="str">
        <f>Map!K1173</f>
        <v/>
      </c>
      <c r="O525" s="36" t="str">
        <f>Map!L1173</f>
        <v/>
      </c>
      <c r="P525" s="36" t="str">
        <f>Map!M1173</f>
        <v/>
      </c>
      <c r="Q525" s="5" t="str">
        <f>Join("-",Map!B1173,Map!C1173,Map!D1173,Map!E1173,Map!F1173)</f>
        <v>East Rim-4-6-3-S</v>
      </c>
      <c r="R525" s="6" t="b">
        <f t="shared" ref="R525:T525" si="1069">IFERROR(VALUE(LEFT(N525,SEARCH(" ",N525,1)-1)),FALSE())</f>
        <v>0</v>
      </c>
      <c r="S525" s="6" t="b">
        <f t="shared" si="1069"/>
        <v>0</v>
      </c>
      <c r="T525" s="6" t="b">
        <f t="shared" si="1069"/>
        <v>0</v>
      </c>
      <c r="U525" s="5"/>
      <c r="V525" s="5"/>
      <c r="W525" s="5"/>
      <c r="X525" s="37" t="str">
        <f>Map!G1173</f>
        <v>Star</v>
      </c>
      <c r="Y525" s="5"/>
      <c r="Z525" s="7" t="str">
        <f>Map!O1173</f>
        <v/>
      </c>
      <c r="AA525" s="6" t="str">
        <f t="shared" si="12"/>
        <v/>
      </c>
      <c r="AB525" s="5"/>
      <c r="AC525" s="6" t="str">
        <f t="shared" si="13"/>
        <v/>
      </c>
      <c r="AD525" s="5"/>
    </row>
    <row r="526">
      <c r="A526" s="5" t="str">
        <f>Map!I1174</f>
        <v>1.87 E</v>
      </c>
      <c r="B526" s="6">
        <f t="shared" si="5"/>
        <v>1.87</v>
      </c>
      <c r="C526" s="5" t="str">
        <f>IFERROR(__xludf.DUMMYFUNCTION("""COMPUTED_VALUE"""),"E")</f>
        <v>E</v>
      </c>
      <c r="D526" s="34" t="b">
        <f t="shared" si="6"/>
        <v>0</v>
      </c>
      <c r="E526" s="6" t="b">
        <f t="shared" si="7"/>
        <v>0</v>
      </c>
      <c r="F526" s="34">
        <f t="shared" si="8"/>
        <v>1.87</v>
      </c>
      <c r="G526" s="8">
        <f t="shared" si="9"/>
        <v>1.11676E+25</v>
      </c>
      <c r="H526" s="8" t="str">
        <f t="shared" ref="H526:J526" si="1070">if(D526,$G526,"")</f>
        <v/>
      </c>
      <c r="I526" s="8" t="str">
        <f t="shared" si="1070"/>
        <v/>
      </c>
      <c r="J526" s="8">
        <f t="shared" si="1070"/>
        <v>1.11676E+25</v>
      </c>
      <c r="K526" s="5"/>
      <c r="L526" s="5"/>
      <c r="M526" s="5"/>
      <c r="N526" s="36">
        <f>Map!K1174</f>
        <v>1757</v>
      </c>
      <c r="O526" s="36">
        <f>Map!L1174</f>
        <v>810</v>
      </c>
      <c r="P526" s="36">
        <f>Map!M1174</f>
        <v>1284</v>
      </c>
      <c r="Q526" s="5" t="str">
        <f>Join("-",Map!B1174,Map!C1174,Map!D1174,Map!E1174,Map!F1174)</f>
        <v>East Rim-4-6-4-a</v>
      </c>
      <c r="R526" s="6">
        <f t="shared" ref="R526:T526" si="1071">IFERROR(VALUE(LEFT(N526,SEARCH(" ",N526,1)-1)),FALSE())</f>
        <v>1757</v>
      </c>
      <c r="S526" s="6">
        <f t="shared" si="1071"/>
        <v>810</v>
      </c>
      <c r="T526" s="6">
        <f t="shared" si="1071"/>
        <v>1284</v>
      </c>
      <c r="U526" s="5"/>
      <c r="V526" s="5"/>
      <c r="W526" s="5"/>
      <c r="X526" s="37" t="str">
        <f>Map!G1174</f>
        <v>Terrestrial</v>
      </c>
      <c r="Y526" s="5"/>
      <c r="Z526" s="7" t="str">
        <f>Map!O1174</f>
        <v>14 H</v>
      </c>
      <c r="AA526" s="6">
        <f t="shared" si="12"/>
        <v>14</v>
      </c>
      <c r="AB526" s="5" t="str">
        <f>IFERROR(__xludf.DUMMYFUNCTION("""COMPUTED_VALUE"""),"H")</f>
        <v>H</v>
      </c>
      <c r="AC526" s="6">
        <f t="shared" si="13"/>
        <v>14</v>
      </c>
      <c r="AD526" s="5"/>
    </row>
    <row r="527">
      <c r="A527" s="5" t="str">
        <f>Map!I1175</f>
        <v>0.35 E</v>
      </c>
      <c r="B527" s="6">
        <f t="shared" si="5"/>
        <v>0.35</v>
      </c>
      <c r="C527" s="5" t="str">
        <f>IFERROR(__xludf.DUMMYFUNCTION("""COMPUTED_VALUE"""),"E")</f>
        <v>E</v>
      </c>
      <c r="D527" s="34" t="b">
        <f t="shared" si="6"/>
        <v>0</v>
      </c>
      <c r="E527" s="6" t="b">
        <f t="shared" si="7"/>
        <v>0</v>
      </c>
      <c r="F527" s="34">
        <f t="shared" si="8"/>
        <v>0.35</v>
      </c>
      <c r="G527" s="8">
        <f t="shared" si="9"/>
        <v>2.0902E+24</v>
      </c>
      <c r="H527" s="8" t="str">
        <f t="shared" ref="H527:J527" si="1072">if(D527,$G527,"")</f>
        <v/>
      </c>
      <c r="I527" s="8" t="str">
        <f t="shared" si="1072"/>
        <v/>
      </c>
      <c r="J527" s="8">
        <f t="shared" si="1072"/>
        <v>2.0902E+24</v>
      </c>
      <c r="K527" s="5"/>
      <c r="L527" s="5"/>
      <c r="M527" s="5"/>
      <c r="N527" s="36">
        <f>Map!K1175</f>
        <v>610</v>
      </c>
      <c r="O527" s="36">
        <f>Map!L1175</f>
        <v>488</v>
      </c>
      <c r="P527" s="36">
        <f>Map!M1175</f>
        <v>551</v>
      </c>
      <c r="Q527" s="5" t="str">
        <f>Join("-",Map!B1175,Map!C1175,Map!D1175,Map!E1175,Map!F1175)</f>
        <v>East Rim-4-6-4-b</v>
      </c>
      <c r="R527" s="6">
        <f t="shared" ref="R527:T527" si="1073">IFERROR(VALUE(LEFT(N527,SEARCH(" ",N527,1)-1)),FALSE())</f>
        <v>610</v>
      </c>
      <c r="S527" s="6">
        <f t="shared" si="1073"/>
        <v>488</v>
      </c>
      <c r="T527" s="6">
        <f t="shared" si="1073"/>
        <v>551</v>
      </c>
      <c r="U527" s="5"/>
      <c r="V527" s="5"/>
      <c r="W527" s="5"/>
      <c r="X527" s="37" t="str">
        <f>Map!G1175</f>
        <v>Terrestrial</v>
      </c>
      <c r="Y527" s="5"/>
      <c r="Z527" s="7" t="str">
        <f>Map!O1175</f>
        <v>8 H</v>
      </c>
      <c r="AA527" s="6">
        <f t="shared" si="12"/>
        <v>8</v>
      </c>
      <c r="AB527" s="5" t="str">
        <f>IFERROR(__xludf.DUMMYFUNCTION("""COMPUTED_VALUE"""),"H")</f>
        <v>H</v>
      </c>
      <c r="AC527" s="6">
        <f t="shared" si="13"/>
        <v>8</v>
      </c>
      <c r="AD527" s="5"/>
    </row>
    <row r="528">
      <c r="A528" s="5" t="str">
        <f>Map!I1176</f>
        <v>0.49 E</v>
      </c>
      <c r="B528" s="6">
        <f t="shared" si="5"/>
        <v>0.49</v>
      </c>
      <c r="C528" s="5" t="str">
        <f>IFERROR(__xludf.DUMMYFUNCTION("""COMPUTED_VALUE"""),"E")</f>
        <v>E</v>
      </c>
      <c r="D528" s="34" t="b">
        <f t="shared" si="6"/>
        <v>0</v>
      </c>
      <c r="E528" s="6" t="b">
        <f t="shared" si="7"/>
        <v>0</v>
      </c>
      <c r="F528" s="34">
        <f t="shared" si="8"/>
        <v>0.49</v>
      </c>
      <c r="G528" s="8">
        <f t="shared" si="9"/>
        <v>2.92628E+24</v>
      </c>
      <c r="H528" s="8" t="str">
        <f t="shared" ref="H528:J528" si="1074">if(D528,$G528,"")</f>
        <v/>
      </c>
      <c r="I528" s="8" t="str">
        <f t="shared" si="1074"/>
        <v/>
      </c>
      <c r="J528" s="8">
        <f t="shared" si="1074"/>
        <v>2.92628E+24</v>
      </c>
      <c r="K528" s="5"/>
      <c r="L528" s="5"/>
      <c r="M528" s="5"/>
      <c r="N528" s="36">
        <f>Map!K1176</f>
        <v>162</v>
      </c>
      <c r="O528" s="36">
        <f>Map!L1176</f>
        <v>-198</v>
      </c>
      <c r="P528" s="36">
        <f>Map!M1176</f>
        <v>-20</v>
      </c>
      <c r="Q528" s="5" t="str">
        <f>Join("-",Map!B1176,Map!C1176,Map!D1176,Map!E1176,Map!F1176)</f>
        <v>East Rim-4-6-4-c</v>
      </c>
      <c r="R528" s="6">
        <f t="shared" ref="R528:T528" si="1075">IFERROR(VALUE(LEFT(N528,SEARCH(" ",N528,1)-1)),FALSE())</f>
        <v>162</v>
      </c>
      <c r="S528" s="6">
        <f t="shared" si="1075"/>
        <v>-198</v>
      </c>
      <c r="T528" s="6">
        <f t="shared" si="1075"/>
        <v>-20</v>
      </c>
      <c r="U528" s="5"/>
      <c r="V528" s="5"/>
      <c r="W528" s="5"/>
      <c r="X528" s="37" t="str">
        <f>Map!G1176</f>
        <v>Terrestrial</v>
      </c>
      <c r="Y528" s="5"/>
      <c r="Z528" s="7" t="str">
        <f>Map!O1176</f>
        <v>12 H</v>
      </c>
      <c r="AA528" s="6">
        <f t="shared" si="12"/>
        <v>12</v>
      </c>
      <c r="AB528" s="5" t="str">
        <f>IFERROR(__xludf.DUMMYFUNCTION("""COMPUTED_VALUE"""),"H")</f>
        <v>H</v>
      </c>
      <c r="AC528" s="6">
        <f t="shared" si="13"/>
        <v>12</v>
      </c>
      <c r="AD528" s="5"/>
    </row>
    <row r="529">
      <c r="A529" s="5" t="str">
        <f>Map!I1177</f>
        <v>0.89 E</v>
      </c>
      <c r="B529" s="6">
        <f t="shared" si="5"/>
        <v>0.89</v>
      </c>
      <c r="C529" s="5" t="str">
        <f>IFERROR(__xludf.DUMMYFUNCTION("""COMPUTED_VALUE"""),"E")</f>
        <v>E</v>
      </c>
      <c r="D529" s="34" t="b">
        <f t="shared" si="6"/>
        <v>0</v>
      </c>
      <c r="E529" s="6" t="b">
        <f t="shared" si="7"/>
        <v>0</v>
      </c>
      <c r="F529" s="34">
        <f t="shared" si="8"/>
        <v>0.89</v>
      </c>
      <c r="G529" s="8">
        <f t="shared" si="9"/>
        <v>5.31508E+24</v>
      </c>
      <c r="H529" s="8" t="str">
        <f t="shared" ref="H529:J529" si="1076">if(D529,$G529,"")</f>
        <v/>
      </c>
      <c r="I529" s="8" t="str">
        <f t="shared" si="1076"/>
        <v/>
      </c>
      <c r="J529" s="8">
        <f t="shared" si="1076"/>
        <v>5.31508E+24</v>
      </c>
      <c r="K529" s="5"/>
      <c r="L529" s="5"/>
      <c r="M529" s="5"/>
      <c r="N529" s="36">
        <f>Map!K1177</f>
        <v>45</v>
      </c>
      <c r="O529" s="36">
        <f>Map!L1177</f>
        <v>25</v>
      </c>
      <c r="P529" s="36">
        <f>Map!M1177</f>
        <v>33</v>
      </c>
      <c r="Q529" s="5" t="str">
        <f>Join("-",Map!B1177,Map!C1177,Map!D1177,Map!E1177,Map!F1177)</f>
        <v>East Rim-4-6-4-d</v>
      </c>
      <c r="R529" s="6">
        <f t="shared" ref="R529:T529" si="1077">IFERROR(VALUE(LEFT(N529,SEARCH(" ",N529,1)-1)),FALSE())</f>
        <v>45</v>
      </c>
      <c r="S529" s="6">
        <f t="shared" si="1077"/>
        <v>25</v>
      </c>
      <c r="T529" s="6">
        <f t="shared" si="1077"/>
        <v>33</v>
      </c>
      <c r="U529" s="5"/>
      <c r="V529" s="5"/>
      <c r="W529" s="5"/>
      <c r="X529" s="37" t="str">
        <f>Map!G1177</f>
        <v>Habitable</v>
      </c>
      <c r="Y529" s="5"/>
      <c r="Z529" s="7" t="str">
        <f>Map!O1177</f>
        <v>16 H</v>
      </c>
      <c r="AA529" s="6">
        <f t="shared" si="12"/>
        <v>16</v>
      </c>
      <c r="AB529" s="5" t="str">
        <f>IFERROR(__xludf.DUMMYFUNCTION("""COMPUTED_VALUE"""),"H")</f>
        <v>H</v>
      </c>
      <c r="AC529" s="6">
        <f t="shared" si="13"/>
        <v>16</v>
      </c>
      <c r="AD529" s="5"/>
    </row>
    <row r="530">
      <c r="A530" s="5" t="str">
        <f>Map!I1178</f>
        <v>1.16 E</v>
      </c>
      <c r="B530" s="6">
        <f t="shared" si="5"/>
        <v>1.16</v>
      </c>
      <c r="C530" s="5" t="str">
        <f>IFERROR(__xludf.DUMMYFUNCTION("""COMPUTED_VALUE"""),"E")</f>
        <v>E</v>
      </c>
      <c r="D530" s="34" t="b">
        <f t="shared" si="6"/>
        <v>0</v>
      </c>
      <c r="E530" s="6" t="b">
        <f t="shared" si="7"/>
        <v>0</v>
      </c>
      <c r="F530" s="34">
        <f t="shared" si="8"/>
        <v>1.16</v>
      </c>
      <c r="G530" s="8">
        <f t="shared" si="9"/>
        <v>6.92752E+24</v>
      </c>
      <c r="H530" s="8" t="str">
        <f t="shared" ref="H530:J530" si="1078">if(D530,$G530,"")</f>
        <v/>
      </c>
      <c r="I530" s="8" t="str">
        <f t="shared" si="1078"/>
        <v/>
      </c>
      <c r="J530" s="8">
        <f t="shared" si="1078"/>
        <v>6.92752E+24</v>
      </c>
      <c r="K530" s="5"/>
      <c r="L530" s="5"/>
      <c r="M530" s="5"/>
      <c r="N530" s="36">
        <f>Map!K1178</f>
        <v>11</v>
      </c>
      <c r="O530" s="36">
        <f>Map!L1178</f>
        <v>7</v>
      </c>
      <c r="P530" s="36">
        <f>Map!M1178</f>
        <v>7</v>
      </c>
      <c r="Q530" s="5" t="str">
        <f>Join("-",Map!B1178,Map!C1178,Map!D1178,Map!E1178,Map!F1178)</f>
        <v>East Rim-4-6-4-e</v>
      </c>
      <c r="R530" s="6">
        <f t="shared" ref="R530:T530" si="1079">IFERROR(VALUE(LEFT(N530,SEARCH(" ",N530,1)-1)),FALSE())</f>
        <v>11</v>
      </c>
      <c r="S530" s="6">
        <f t="shared" si="1079"/>
        <v>7</v>
      </c>
      <c r="T530" s="6">
        <f t="shared" si="1079"/>
        <v>7</v>
      </c>
      <c r="U530" s="5"/>
      <c r="V530" s="5"/>
      <c r="W530" s="5"/>
      <c r="X530" s="37" t="str">
        <f>Map!G1178</f>
        <v>Habitable</v>
      </c>
      <c r="Y530" s="5"/>
      <c r="Z530" s="7" t="str">
        <f>Map!O1178</f>
        <v>14 H</v>
      </c>
      <c r="AA530" s="6">
        <f t="shared" si="12"/>
        <v>14</v>
      </c>
      <c r="AB530" s="5" t="str">
        <f>IFERROR(__xludf.DUMMYFUNCTION("""COMPUTED_VALUE"""),"H")</f>
        <v>H</v>
      </c>
      <c r="AC530" s="6">
        <f t="shared" si="13"/>
        <v>14</v>
      </c>
      <c r="AD530" s="5"/>
    </row>
    <row r="531">
      <c r="A531" s="5" t="str">
        <f>Map!I1179</f>
        <v>9.18 J</v>
      </c>
      <c r="B531" s="6">
        <f t="shared" si="5"/>
        <v>9.18</v>
      </c>
      <c r="C531" s="5" t="str">
        <f>IFERROR(__xludf.DUMMYFUNCTION("""COMPUTED_VALUE"""),"J")</f>
        <v>J</v>
      </c>
      <c r="D531" s="34" t="b">
        <f t="shared" si="6"/>
        <v>0</v>
      </c>
      <c r="E531" s="6">
        <f t="shared" si="7"/>
        <v>9.18</v>
      </c>
      <c r="F531" s="34" t="b">
        <f t="shared" si="8"/>
        <v>0</v>
      </c>
      <c r="G531" s="8">
        <f t="shared" si="9"/>
        <v>1.7442E+28</v>
      </c>
      <c r="H531" s="8" t="str">
        <f t="shared" ref="H531:J531" si="1080">if(D531,$G531,"")</f>
        <v/>
      </c>
      <c r="I531" s="8">
        <f t="shared" si="1080"/>
        <v>1.7442E+28</v>
      </c>
      <c r="J531" s="8" t="str">
        <f t="shared" si="1080"/>
        <v/>
      </c>
      <c r="K531" s="5"/>
      <c r="L531" s="5"/>
      <c r="M531" s="5"/>
      <c r="N531" s="36">
        <f>Map!K1179</f>
        <v>-116</v>
      </c>
      <c r="O531" s="36">
        <f>Map!L1179</f>
        <v>-190</v>
      </c>
      <c r="P531" s="36">
        <f>Map!M1179</f>
        <v>-155</v>
      </c>
      <c r="Q531" s="5" t="str">
        <f>Join("-",Map!B1179,Map!C1179,Map!D1179,Map!E1179,Map!F1179)</f>
        <v>East Rim-4-6-4-f</v>
      </c>
      <c r="R531" s="6">
        <f t="shared" ref="R531:T531" si="1081">IFERROR(VALUE(LEFT(N531,SEARCH(" ",N531,1)-1)),FALSE())</f>
        <v>-116</v>
      </c>
      <c r="S531" s="6">
        <f t="shared" si="1081"/>
        <v>-190</v>
      </c>
      <c r="T531" s="6">
        <f t="shared" si="1081"/>
        <v>-155</v>
      </c>
      <c r="U531" s="5"/>
      <c r="V531" s="5"/>
      <c r="W531" s="5"/>
      <c r="X531" s="37" t="str">
        <f>Map!G1179</f>
        <v>Gas Giant</v>
      </c>
      <c r="Y531" s="5"/>
      <c r="Z531" s="7" t="str">
        <f>Map!O1179</f>
        <v>20 H</v>
      </c>
      <c r="AA531" s="6">
        <f t="shared" si="12"/>
        <v>20</v>
      </c>
      <c r="AB531" s="5" t="str">
        <f>IFERROR(__xludf.DUMMYFUNCTION("""COMPUTED_VALUE"""),"H")</f>
        <v>H</v>
      </c>
      <c r="AC531" s="6">
        <f t="shared" si="13"/>
        <v>20</v>
      </c>
      <c r="AD531" s="5"/>
    </row>
    <row r="532">
      <c r="A532" s="5" t="str">
        <f>Map!I1180</f>
        <v>0.07 J</v>
      </c>
      <c r="B532" s="6">
        <f t="shared" si="5"/>
        <v>0.07</v>
      </c>
      <c r="C532" s="5" t="str">
        <f>IFERROR(__xludf.DUMMYFUNCTION("""COMPUTED_VALUE"""),"J")</f>
        <v>J</v>
      </c>
      <c r="D532" s="34" t="b">
        <f t="shared" si="6"/>
        <v>0</v>
      </c>
      <c r="E532" s="6">
        <f t="shared" si="7"/>
        <v>0.07</v>
      </c>
      <c r="F532" s="34" t="b">
        <f t="shared" si="8"/>
        <v>0</v>
      </c>
      <c r="G532" s="8">
        <f t="shared" si="9"/>
        <v>1.33E+26</v>
      </c>
      <c r="H532" s="8" t="str">
        <f t="shared" ref="H532:J532" si="1082">if(D532,$G532,"")</f>
        <v/>
      </c>
      <c r="I532" s="8">
        <f t="shared" si="1082"/>
        <v>1.33E+26</v>
      </c>
      <c r="J532" s="8" t="str">
        <f t="shared" si="1082"/>
        <v/>
      </c>
      <c r="K532" s="5"/>
      <c r="L532" s="5"/>
      <c r="M532" s="5"/>
      <c r="N532" s="36">
        <f>Map!K1180</f>
        <v>-214</v>
      </c>
      <c r="O532" s="36">
        <f>Map!L1180</f>
        <v>-260</v>
      </c>
      <c r="P532" s="36">
        <f>Map!M1180</f>
        <v>-238</v>
      </c>
      <c r="Q532" s="5" t="str">
        <f>Join("-",Map!B1180,Map!C1180,Map!D1180,Map!E1180,Map!F1180)</f>
        <v>East Rim-4-6-4-g</v>
      </c>
      <c r="R532" s="6">
        <f t="shared" ref="R532:T532" si="1083">IFERROR(VALUE(LEFT(N532,SEARCH(" ",N532,1)-1)),FALSE())</f>
        <v>-214</v>
      </c>
      <c r="S532" s="6">
        <f t="shared" si="1083"/>
        <v>-260</v>
      </c>
      <c r="T532" s="6">
        <f t="shared" si="1083"/>
        <v>-238</v>
      </c>
      <c r="U532" s="5"/>
      <c r="V532" s="5"/>
      <c r="W532" s="5"/>
      <c r="X532" s="37" t="str">
        <f>Map!G1180</f>
        <v>Gas Giant</v>
      </c>
      <c r="Y532" s="5"/>
      <c r="Z532" s="7" t="str">
        <f>Map!O1180</f>
        <v>16 H</v>
      </c>
      <c r="AA532" s="6">
        <f t="shared" si="12"/>
        <v>16</v>
      </c>
      <c r="AB532" s="5" t="str">
        <f>IFERROR(__xludf.DUMMYFUNCTION("""COMPUTED_VALUE"""),"H")</f>
        <v>H</v>
      </c>
      <c r="AC532" s="6">
        <f t="shared" si="13"/>
        <v>16</v>
      </c>
      <c r="AD532" s="5"/>
    </row>
    <row r="533">
      <c r="A533" s="5" t="str">
        <f>Map!I1181</f>
        <v>8.28 J</v>
      </c>
      <c r="B533" s="6">
        <f t="shared" si="5"/>
        <v>8.28</v>
      </c>
      <c r="C533" s="5" t="str">
        <f>IFERROR(__xludf.DUMMYFUNCTION("""COMPUTED_VALUE"""),"J")</f>
        <v>J</v>
      </c>
      <c r="D533" s="34" t="b">
        <f t="shared" si="6"/>
        <v>0</v>
      </c>
      <c r="E533" s="6">
        <f t="shared" si="7"/>
        <v>8.28</v>
      </c>
      <c r="F533" s="34" t="b">
        <f t="shared" si="8"/>
        <v>0</v>
      </c>
      <c r="G533" s="8">
        <f t="shared" si="9"/>
        <v>1.5732E+28</v>
      </c>
      <c r="H533" s="8" t="str">
        <f t="shared" ref="H533:J533" si="1084">if(D533,$G533,"")</f>
        <v/>
      </c>
      <c r="I533" s="8">
        <f t="shared" si="1084"/>
        <v>1.5732E+28</v>
      </c>
      <c r="J533" s="8" t="str">
        <f t="shared" si="1084"/>
        <v/>
      </c>
      <c r="K533" s="5"/>
      <c r="L533" s="5"/>
      <c r="M533" s="5"/>
      <c r="N533" s="36">
        <f>Map!K1181</f>
        <v>-240</v>
      </c>
      <c r="O533" s="36">
        <f>Map!L1181</f>
        <v>-260</v>
      </c>
      <c r="P533" s="36">
        <f>Map!M1181</f>
        <v>-248</v>
      </c>
      <c r="Q533" s="5" t="str">
        <f>Join("-",Map!B1181,Map!C1181,Map!D1181,Map!E1181,Map!F1181)</f>
        <v>East Rim-4-6-4-h</v>
      </c>
      <c r="R533" s="6">
        <f t="shared" ref="R533:T533" si="1085">IFERROR(VALUE(LEFT(N533,SEARCH(" ",N533,1)-1)),FALSE())</f>
        <v>-240</v>
      </c>
      <c r="S533" s="6">
        <f t="shared" si="1085"/>
        <v>-260</v>
      </c>
      <c r="T533" s="6">
        <f t="shared" si="1085"/>
        <v>-248</v>
      </c>
      <c r="U533" s="5"/>
      <c r="V533" s="5"/>
      <c r="W533" s="5"/>
      <c r="X533" s="37" t="str">
        <f>Map!G1181</f>
        <v>Gas Giant</v>
      </c>
      <c r="Y533" s="5"/>
      <c r="Z533" s="7" t="str">
        <f>Map!O1181</f>
        <v>9 H</v>
      </c>
      <c r="AA533" s="6">
        <f t="shared" si="12"/>
        <v>9</v>
      </c>
      <c r="AB533" s="5" t="str">
        <f>IFERROR(__xludf.DUMMYFUNCTION("""COMPUTED_VALUE"""),"H")</f>
        <v>H</v>
      </c>
      <c r="AC533" s="6">
        <f t="shared" si="13"/>
        <v>9</v>
      </c>
      <c r="AD533" s="5"/>
    </row>
    <row r="534">
      <c r="A534" s="5" t="str">
        <f>Map!I1182</f>
        <v>0.18 S</v>
      </c>
      <c r="B534" s="6">
        <f t="shared" si="5"/>
        <v>0.18</v>
      </c>
      <c r="C534" s="5" t="str">
        <f>IFERROR(__xludf.DUMMYFUNCTION("""COMPUTED_VALUE"""),"S")</f>
        <v>S</v>
      </c>
      <c r="D534" s="34">
        <f t="shared" si="6"/>
        <v>0.18</v>
      </c>
      <c r="E534" s="6" t="b">
        <f t="shared" si="7"/>
        <v>0</v>
      </c>
      <c r="F534" s="34" t="b">
        <f t="shared" si="8"/>
        <v>0</v>
      </c>
      <c r="G534" s="8">
        <f t="shared" si="9"/>
        <v>3.5802E+29</v>
      </c>
      <c r="H534" s="8">
        <f t="shared" ref="H534:J534" si="1086">if(D534,$G534,"")</f>
        <v>3.5802E+29</v>
      </c>
      <c r="I534" s="8" t="str">
        <f t="shared" si="1086"/>
        <v/>
      </c>
      <c r="J534" s="8" t="str">
        <f t="shared" si="1086"/>
        <v/>
      </c>
      <c r="K534" s="5"/>
      <c r="L534" s="5"/>
      <c r="M534" s="5"/>
      <c r="N534" s="36" t="str">
        <f>Map!K1182</f>
        <v/>
      </c>
      <c r="O534" s="36" t="str">
        <f>Map!L1182</f>
        <v/>
      </c>
      <c r="P534" s="36" t="str">
        <f>Map!M1182</f>
        <v/>
      </c>
      <c r="Q534" s="5" t="str">
        <f>Join("-",Map!B1182,Map!C1182,Map!D1182,Map!E1182,Map!F1182)</f>
        <v>East Rim-4-6-4-S</v>
      </c>
      <c r="R534" s="6" t="b">
        <f t="shared" ref="R534:T534" si="1087">IFERROR(VALUE(LEFT(N534,SEARCH(" ",N534,1)-1)),FALSE())</f>
        <v>0</v>
      </c>
      <c r="S534" s="6" t="b">
        <f t="shared" si="1087"/>
        <v>0</v>
      </c>
      <c r="T534" s="6" t="b">
        <f t="shared" si="1087"/>
        <v>0</v>
      </c>
      <c r="U534" s="5"/>
      <c r="V534" s="5"/>
      <c r="W534" s="5"/>
      <c r="X534" s="37" t="str">
        <f>Map!G1182</f>
        <v>Star</v>
      </c>
      <c r="Y534" s="5"/>
      <c r="Z534" s="7" t="str">
        <f>Map!O1182</f>
        <v/>
      </c>
      <c r="AA534" s="6" t="str">
        <f t="shared" si="12"/>
        <v/>
      </c>
      <c r="AB534" s="5"/>
      <c r="AC534" s="6" t="str">
        <f t="shared" si="13"/>
        <v/>
      </c>
      <c r="AD534" s="5"/>
    </row>
    <row r="535">
      <c r="A535" s="5" t="str">
        <f>Map!I1183</f>
        <v>0.44 E</v>
      </c>
      <c r="B535" s="6">
        <f t="shared" si="5"/>
        <v>0.44</v>
      </c>
      <c r="C535" s="5" t="str">
        <f>IFERROR(__xludf.DUMMYFUNCTION("""COMPUTED_VALUE"""),"E")</f>
        <v>E</v>
      </c>
      <c r="D535" s="34" t="b">
        <f t="shared" si="6"/>
        <v>0</v>
      </c>
      <c r="E535" s="6" t="b">
        <f t="shared" si="7"/>
        <v>0</v>
      </c>
      <c r="F535" s="34">
        <f t="shared" si="8"/>
        <v>0.44</v>
      </c>
      <c r="G535" s="8">
        <f t="shared" si="9"/>
        <v>2.62768E+24</v>
      </c>
      <c r="H535" s="8" t="str">
        <f t="shared" ref="H535:J535" si="1088">if(D535,$G535,"")</f>
        <v/>
      </c>
      <c r="I535" s="8" t="str">
        <f t="shared" si="1088"/>
        <v/>
      </c>
      <c r="J535" s="8">
        <f t="shared" si="1088"/>
        <v>2.62768E+24</v>
      </c>
      <c r="K535" s="5"/>
      <c r="L535" s="5"/>
      <c r="M535" s="5"/>
      <c r="N535" s="36">
        <f>Map!K1183</f>
        <v>598</v>
      </c>
      <c r="O535" s="36">
        <f>Map!L1183</f>
        <v>565</v>
      </c>
      <c r="P535" s="36">
        <f>Map!M1183</f>
        <v>582</v>
      </c>
      <c r="Q535" s="5" t="str">
        <f>Join("-",Map!B1183,Map!C1183,Map!D1183,Map!E1183,Map!F1183)</f>
        <v>East Rim-4-6-5-a</v>
      </c>
      <c r="R535" s="6">
        <f t="shared" ref="R535:T535" si="1089">IFERROR(VALUE(LEFT(N535,SEARCH(" ",N535,1)-1)),FALSE())</f>
        <v>598</v>
      </c>
      <c r="S535" s="6">
        <f t="shared" si="1089"/>
        <v>565</v>
      </c>
      <c r="T535" s="6">
        <f t="shared" si="1089"/>
        <v>582</v>
      </c>
      <c r="U535" s="5"/>
      <c r="V535" s="5"/>
      <c r="W535" s="5"/>
      <c r="X535" s="37" t="str">
        <f>Map!G1183</f>
        <v>Terrestrial</v>
      </c>
      <c r="Y535" s="5"/>
      <c r="Z535" s="7" t="str">
        <f>Map!O1183</f>
        <v>12 H</v>
      </c>
      <c r="AA535" s="6">
        <f t="shared" si="12"/>
        <v>12</v>
      </c>
      <c r="AB535" s="5" t="str">
        <f>IFERROR(__xludf.DUMMYFUNCTION("""COMPUTED_VALUE"""),"H")</f>
        <v>H</v>
      </c>
      <c r="AC535" s="6">
        <f t="shared" si="13"/>
        <v>12</v>
      </c>
      <c r="AD535" s="5"/>
    </row>
    <row r="536">
      <c r="A536" s="5" t="str">
        <f>Map!I1184</f>
        <v>2.34 E</v>
      </c>
      <c r="B536" s="6">
        <f t="shared" si="5"/>
        <v>2.34</v>
      </c>
      <c r="C536" s="5" t="str">
        <f>IFERROR(__xludf.DUMMYFUNCTION("""COMPUTED_VALUE"""),"E")</f>
        <v>E</v>
      </c>
      <c r="D536" s="34" t="b">
        <f t="shared" si="6"/>
        <v>0</v>
      </c>
      <c r="E536" s="6" t="b">
        <f t="shared" si="7"/>
        <v>0</v>
      </c>
      <c r="F536" s="34">
        <f t="shared" si="8"/>
        <v>2.34</v>
      </c>
      <c r="G536" s="8">
        <f t="shared" si="9"/>
        <v>1.39745E+25</v>
      </c>
      <c r="H536" s="8" t="str">
        <f t="shared" ref="H536:J536" si="1090">if(D536,$G536,"")</f>
        <v/>
      </c>
      <c r="I536" s="8" t="str">
        <f t="shared" si="1090"/>
        <v/>
      </c>
      <c r="J536" s="8">
        <f t="shared" si="1090"/>
        <v>1.39745E+25</v>
      </c>
      <c r="K536" s="5"/>
      <c r="L536" s="5"/>
      <c r="M536" s="5"/>
      <c r="N536" s="36">
        <f>Map!K1184</f>
        <v>89</v>
      </c>
      <c r="O536" s="36">
        <f>Map!L1184</f>
        <v>-73</v>
      </c>
      <c r="P536" s="36">
        <f>Map!M1184</f>
        <v>8</v>
      </c>
      <c r="Q536" s="5" t="str">
        <f>Join("-",Map!B1184,Map!C1184,Map!D1184,Map!E1184,Map!F1184)</f>
        <v>East Rim-4-6-5-b</v>
      </c>
      <c r="R536" s="6">
        <f t="shared" ref="R536:T536" si="1091">IFERROR(VALUE(LEFT(N536,SEARCH(" ",N536,1)-1)),FALSE())</f>
        <v>89</v>
      </c>
      <c r="S536" s="6">
        <f t="shared" si="1091"/>
        <v>-73</v>
      </c>
      <c r="T536" s="6">
        <f t="shared" si="1091"/>
        <v>8</v>
      </c>
      <c r="U536" s="5"/>
      <c r="V536" s="5"/>
      <c r="W536" s="5"/>
      <c r="X536" s="37" t="str">
        <f>Map!G1184</f>
        <v>Terrestrial</v>
      </c>
      <c r="Y536" s="5"/>
      <c r="Z536" s="7" t="str">
        <f>Map!O1184</f>
        <v>18 H</v>
      </c>
      <c r="AA536" s="6">
        <f t="shared" si="12"/>
        <v>18</v>
      </c>
      <c r="AB536" s="5" t="str">
        <f>IFERROR(__xludf.DUMMYFUNCTION("""COMPUTED_VALUE"""),"H")</f>
        <v>H</v>
      </c>
      <c r="AC536" s="6">
        <f t="shared" si="13"/>
        <v>18</v>
      </c>
      <c r="AD536" s="5"/>
    </row>
    <row r="537">
      <c r="A537" s="5" t="str">
        <f>Map!I1185</f>
        <v>0.19 J</v>
      </c>
      <c r="B537" s="6">
        <f t="shared" si="5"/>
        <v>0.19</v>
      </c>
      <c r="C537" s="5" t="str">
        <f>IFERROR(__xludf.DUMMYFUNCTION("""COMPUTED_VALUE"""),"J")</f>
        <v>J</v>
      </c>
      <c r="D537" s="34" t="b">
        <f t="shared" si="6"/>
        <v>0</v>
      </c>
      <c r="E537" s="6">
        <f t="shared" si="7"/>
        <v>0.19</v>
      </c>
      <c r="F537" s="34" t="b">
        <f t="shared" si="8"/>
        <v>0</v>
      </c>
      <c r="G537" s="8">
        <f t="shared" si="9"/>
        <v>3.61E+26</v>
      </c>
      <c r="H537" s="8" t="str">
        <f t="shared" ref="H537:J537" si="1092">if(D537,$G537,"")</f>
        <v/>
      </c>
      <c r="I537" s="8">
        <f t="shared" si="1092"/>
        <v>3.61E+26</v>
      </c>
      <c r="J537" s="8" t="str">
        <f t="shared" si="1092"/>
        <v/>
      </c>
      <c r="K537" s="5"/>
      <c r="L537" s="5"/>
      <c r="M537" s="5"/>
      <c r="N537" s="36">
        <f>Map!K1185</f>
        <v>-211</v>
      </c>
      <c r="O537" s="36">
        <f>Map!L1185</f>
        <v>-221</v>
      </c>
      <c r="P537" s="36">
        <f>Map!M1185</f>
        <v>-216</v>
      </c>
      <c r="Q537" s="5" t="str">
        <f>Join("-",Map!B1185,Map!C1185,Map!D1185,Map!E1185,Map!F1185)</f>
        <v>East Rim-4-6-5-c</v>
      </c>
      <c r="R537" s="6">
        <f t="shared" ref="R537:T537" si="1093">IFERROR(VALUE(LEFT(N537,SEARCH(" ",N537,1)-1)),FALSE())</f>
        <v>-211</v>
      </c>
      <c r="S537" s="6">
        <f t="shared" si="1093"/>
        <v>-221</v>
      </c>
      <c r="T537" s="6">
        <f t="shared" si="1093"/>
        <v>-216</v>
      </c>
      <c r="U537" s="5"/>
      <c r="V537" s="5"/>
      <c r="W537" s="5"/>
      <c r="X537" s="37" t="str">
        <f>Map!G1185</f>
        <v>Gas Giant</v>
      </c>
      <c r="Y537" s="5"/>
      <c r="Z537" s="7" t="str">
        <f>Map!O1185</f>
        <v>23 H</v>
      </c>
      <c r="AA537" s="6">
        <f t="shared" si="12"/>
        <v>23</v>
      </c>
      <c r="AB537" s="5" t="str">
        <f>IFERROR(__xludf.DUMMYFUNCTION("""COMPUTED_VALUE"""),"H")</f>
        <v>H</v>
      </c>
      <c r="AC537" s="6">
        <f t="shared" si="13"/>
        <v>23</v>
      </c>
      <c r="AD537" s="5"/>
    </row>
    <row r="538">
      <c r="A538" s="5" t="str">
        <f>Map!I1186</f>
        <v>5.35 J</v>
      </c>
      <c r="B538" s="6">
        <f t="shared" si="5"/>
        <v>5.35</v>
      </c>
      <c r="C538" s="5" t="str">
        <f>IFERROR(__xludf.DUMMYFUNCTION("""COMPUTED_VALUE"""),"J")</f>
        <v>J</v>
      </c>
      <c r="D538" s="34" t="b">
        <f t="shared" si="6"/>
        <v>0</v>
      </c>
      <c r="E538" s="6">
        <f t="shared" si="7"/>
        <v>5.35</v>
      </c>
      <c r="F538" s="34" t="b">
        <f t="shared" si="8"/>
        <v>0</v>
      </c>
      <c r="G538" s="8">
        <f t="shared" si="9"/>
        <v>1.0165E+28</v>
      </c>
      <c r="H538" s="8" t="str">
        <f t="shared" ref="H538:J538" si="1094">if(D538,$G538,"")</f>
        <v/>
      </c>
      <c r="I538" s="8">
        <f t="shared" si="1094"/>
        <v>1.0165E+28</v>
      </c>
      <c r="J538" s="8" t="str">
        <f t="shared" si="1094"/>
        <v/>
      </c>
      <c r="K538" s="5"/>
      <c r="L538" s="5"/>
      <c r="M538" s="5"/>
      <c r="N538" s="36">
        <f>Map!K1186</f>
        <v>-219</v>
      </c>
      <c r="O538" s="36">
        <f>Map!L1186</f>
        <v>-231</v>
      </c>
      <c r="P538" s="36">
        <f>Map!M1186</f>
        <v>-227</v>
      </c>
      <c r="Q538" s="5" t="str">
        <f>Join("-",Map!B1186,Map!C1186,Map!D1186,Map!E1186,Map!F1186)</f>
        <v>East Rim-4-6-5-d</v>
      </c>
      <c r="R538" s="6">
        <f t="shared" ref="R538:T538" si="1095">IFERROR(VALUE(LEFT(N538,SEARCH(" ",N538,1)-1)),FALSE())</f>
        <v>-219</v>
      </c>
      <c r="S538" s="6">
        <f t="shared" si="1095"/>
        <v>-231</v>
      </c>
      <c r="T538" s="6">
        <f t="shared" si="1095"/>
        <v>-227</v>
      </c>
      <c r="U538" s="5"/>
      <c r="V538" s="5"/>
      <c r="W538" s="5"/>
      <c r="X538" s="37" t="str">
        <f>Map!G1186</f>
        <v>Gas Giant</v>
      </c>
      <c r="Y538" s="5"/>
      <c r="Z538" s="7" t="str">
        <f>Map!O1186</f>
        <v>19 H</v>
      </c>
      <c r="AA538" s="6">
        <f t="shared" si="12"/>
        <v>19</v>
      </c>
      <c r="AB538" s="5" t="str">
        <f>IFERROR(__xludf.DUMMYFUNCTION("""COMPUTED_VALUE"""),"H")</f>
        <v>H</v>
      </c>
      <c r="AC538" s="6">
        <f t="shared" si="13"/>
        <v>19</v>
      </c>
      <c r="AD538" s="5"/>
    </row>
    <row r="539">
      <c r="A539" s="5" t="str">
        <f>Map!I1187</f>
        <v>1.17 S</v>
      </c>
      <c r="B539" s="6">
        <f t="shared" si="5"/>
        <v>1.17</v>
      </c>
      <c r="C539" s="5" t="str">
        <f>IFERROR(__xludf.DUMMYFUNCTION("""COMPUTED_VALUE"""),"S")</f>
        <v>S</v>
      </c>
      <c r="D539" s="34">
        <f t="shared" si="6"/>
        <v>1.17</v>
      </c>
      <c r="E539" s="6" t="b">
        <f t="shared" si="7"/>
        <v>0</v>
      </c>
      <c r="F539" s="34" t="b">
        <f t="shared" si="8"/>
        <v>0</v>
      </c>
      <c r="G539" s="8">
        <f t="shared" si="9"/>
        <v>2.32713E+30</v>
      </c>
      <c r="H539" s="8">
        <f t="shared" ref="H539:J539" si="1096">if(D539,$G539,"")</f>
        <v>2.32713E+30</v>
      </c>
      <c r="I539" s="8" t="str">
        <f t="shared" si="1096"/>
        <v/>
      </c>
      <c r="J539" s="8" t="str">
        <f t="shared" si="1096"/>
        <v/>
      </c>
      <c r="K539" s="5"/>
      <c r="L539" s="5"/>
      <c r="M539" s="5"/>
      <c r="N539" s="36" t="str">
        <f>Map!K1187</f>
        <v/>
      </c>
      <c r="O539" s="36" t="str">
        <f>Map!L1187</f>
        <v/>
      </c>
      <c r="P539" s="36" t="str">
        <f>Map!M1187</f>
        <v/>
      </c>
      <c r="Q539" s="5" t="str">
        <f>Join("-",Map!B1187,Map!C1187,Map!D1187,Map!E1187,Map!F1187)</f>
        <v>East Rim-4-6-5-S</v>
      </c>
      <c r="R539" s="6" t="b">
        <f t="shared" ref="R539:T539" si="1097">IFERROR(VALUE(LEFT(N539,SEARCH(" ",N539,1)-1)),FALSE())</f>
        <v>0</v>
      </c>
      <c r="S539" s="6" t="b">
        <f t="shared" si="1097"/>
        <v>0</v>
      </c>
      <c r="T539" s="6" t="b">
        <f t="shared" si="1097"/>
        <v>0</v>
      </c>
      <c r="U539" s="5"/>
      <c r="V539" s="5"/>
      <c r="W539" s="5"/>
      <c r="X539" s="37" t="str">
        <f>Map!G1187</f>
        <v>Star</v>
      </c>
      <c r="Y539" s="5"/>
      <c r="Z539" s="7" t="str">
        <f>Map!O1187</f>
        <v/>
      </c>
      <c r="AA539" s="6" t="str">
        <f t="shared" si="12"/>
        <v/>
      </c>
      <c r="AB539" s="5"/>
      <c r="AC539" s="6" t="str">
        <f t="shared" si="13"/>
        <v/>
      </c>
      <c r="AD539" s="5"/>
    </row>
    <row r="540">
      <c r="A540" s="5" t="str">
        <f>Map!I1188</f>
        <v>0.61 E</v>
      </c>
      <c r="B540" s="6">
        <f t="shared" si="5"/>
        <v>0.61</v>
      </c>
      <c r="C540" s="5" t="str">
        <f>IFERROR(__xludf.DUMMYFUNCTION("""COMPUTED_VALUE"""),"E")</f>
        <v>E</v>
      </c>
      <c r="D540" s="34" t="b">
        <f t="shared" si="6"/>
        <v>0</v>
      </c>
      <c r="E540" s="6" t="b">
        <f t="shared" si="7"/>
        <v>0</v>
      </c>
      <c r="F540" s="34">
        <f t="shared" si="8"/>
        <v>0.61</v>
      </c>
      <c r="G540" s="8">
        <f t="shared" si="9"/>
        <v>3.64292E+24</v>
      </c>
      <c r="H540" s="8" t="str">
        <f t="shared" ref="H540:J540" si="1098">if(D540,$G540,"")</f>
        <v/>
      </c>
      <c r="I540" s="8" t="str">
        <f t="shared" si="1098"/>
        <v/>
      </c>
      <c r="J540" s="8">
        <f t="shared" si="1098"/>
        <v>3.64292E+24</v>
      </c>
      <c r="K540" s="5"/>
      <c r="L540" s="5"/>
      <c r="M540" s="5"/>
      <c r="N540" s="36">
        <f>Map!K1188</f>
        <v>834</v>
      </c>
      <c r="O540" s="36">
        <f>Map!L1188</f>
        <v>756</v>
      </c>
      <c r="P540" s="36">
        <f>Map!M1188</f>
        <v>796</v>
      </c>
      <c r="Q540" s="5" t="str">
        <f>Join("-",Map!B1188,Map!C1188,Map!D1188,Map!E1188,Map!F1188)</f>
        <v>East Rim-4-6-6-a</v>
      </c>
      <c r="R540" s="6">
        <f t="shared" ref="R540:T540" si="1099">IFERROR(VALUE(LEFT(N540,SEARCH(" ",N540,1)-1)),FALSE())</f>
        <v>834</v>
      </c>
      <c r="S540" s="6">
        <f t="shared" si="1099"/>
        <v>756</v>
      </c>
      <c r="T540" s="6">
        <f t="shared" si="1099"/>
        <v>796</v>
      </c>
      <c r="U540" s="5"/>
      <c r="V540" s="5"/>
      <c r="W540" s="5"/>
      <c r="X540" s="37" t="str">
        <f>Map!G1188</f>
        <v>Terrestrial</v>
      </c>
      <c r="Y540" s="5"/>
      <c r="Z540" s="7" t="str">
        <f>Map!O1188</f>
        <v>8 H</v>
      </c>
      <c r="AA540" s="6">
        <f t="shared" si="12"/>
        <v>8</v>
      </c>
      <c r="AB540" s="5" t="str">
        <f>IFERROR(__xludf.DUMMYFUNCTION("""COMPUTED_VALUE"""),"H")</f>
        <v>H</v>
      </c>
      <c r="AC540" s="6">
        <f t="shared" si="13"/>
        <v>8</v>
      </c>
      <c r="AD540" s="5"/>
    </row>
    <row r="541">
      <c r="A541" s="5" t="str">
        <f>Map!I1189</f>
        <v>1.29 E</v>
      </c>
      <c r="B541" s="6">
        <f t="shared" si="5"/>
        <v>1.29</v>
      </c>
      <c r="C541" s="5" t="str">
        <f>IFERROR(__xludf.DUMMYFUNCTION("""COMPUTED_VALUE"""),"E")</f>
        <v>E</v>
      </c>
      <c r="D541" s="34" t="b">
        <f t="shared" si="6"/>
        <v>0</v>
      </c>
      <c r="E541" s="6" t="b">
        <f t="shared" si="7"/>
        <v>0</v>
      </c>
      <c r="F541" s="34">
        <f t="shared" si="8"/>
        <v>1.29</v>
      </c>
      <c r="G541" s="8">
        <f t="shared" si="9"/>
        <v>7.70388E+24</v>
      </c>
      <c r="H541" s="8" t="str">
        <f t="shared" ref="H541:J541" si="1100">if(D541,$G541,"")</f>
        <v/>
      </c>
      <c r="I541" s="8" t="str">
        <f t="shared" si="1100"/>
        <v/>
      </c>
      <c r="J541" s="8">
        <f t="shared" si="1100"/>
        <v>7.70388E+24</v>
      </c>
      <c r="K541" s="5"/>
      <c r="L541" s="5"/>
      <c r="M541" s="5"/>
      <c r="N541" s="36">
        <f>Map!K1189</f>
        <v>388</v>
      </c>
      <c r="O541" s="36">
        <f>Map!L1189</f>
        <v>327</v>
      </c>
      <c r="P541" s="36">
        <f>Map!M1189</f>
        <v>358</v>
      </c>
      <c r="Q541" s="5" t="str">
        <f>Join("-",Map!B1189,Map!C1189,Map!D1189,Map!E1189,Map!F1189)</f>
        <v>East Rim-4-6-6-b</v>
      </c>
      <c r="R541" s="6">
        <f t="shared" ref="R541:T541" si="1101">IFERROR(VALUE(LEFT(N541,SEARCH(" ",N541,1)-1)),FALSE())</f>
        <v>388</v>
      </c>
      <c r="S541" s="6">
        <f t="shared" si="1101"/>
        <v>327</v>
      </c>
      <c r="T541" s="6">
        <f t="shared" si="1101"/>
        <v>358</v>
      </c>
      <c r="U541" s="5"/>
      <c r="V541" s="5"/>
      <c r="W541" s="5"/>
      <c r="X541" s="37" t="str">
        <f>Map!G1189</f>
        <v>Terrestrial</v>
      </c>
      <c r="Y541" s="5"/>
      <c r="Z541" s="7" t="str">
        <f>Map!O1189</f>
        <v>34 H</v>
      </c>
      <c r="AA541" s="6">
        <f t="shared" si="12"/>
        <v>34</v>
      </c>
      <c r="AB541" s="5" t="str">
        <f>IFERROR(__xludf.DUMMYFUNCTION("""COMPUTED_VALUE"""),"H")</f>
        <v>H</v>
      </c>
      <c r="AC541" s="6">
        <f t="shared" si="13"/>
        <v>34</v>
      </c>
      <c r="AD541" s="5"/>
    </row>
    <row r="542">
      <c r="A542" s="5" t="str">
        <f>Map!I1190</f>
        <v>0.63 E</v>
      </c>
      <c r="B542" s="6">
        <f t="shared" si="5"/>
        <v>0.63</v>
      </c>
      <c r="C542" s="5" t="str">
        <f>IFERROR(__xludf.DUMMYFUNCTION("""COMPUTED_VALUE"""),"E")</f>
        <v>E</v>
      </c>
      <c r="D542" s="34" t="b">
        <f t="shared" si="6"/>
        <v>0</v>
      </c>
      <c r="E542" s="6" t="b">
        <f t="shared" si="7"/>
        <v>0</v>
      </c>
      <c r="F542" s="34">
        <f t="shared" si="8"/>
        <v>0.63</v>
      </c>
      <c r="G542" s="8">
        <f t="shared" si="9"/>
        <v>3.76236E+24</v>
      </c>
      <c r="H542" s="8" t="str">
        <f t="shared" ref="H542:J542" si="1102">if(D542,$G542,"")</f>
        <v/>
      </c>
      <c r="I542" s="8" t="str">
        <f t="shared" si="1102"/>
        <v/>
      </c>
      <c r="J542" s="8">
        <f t="shared" si="1102"/>
        <v>3.76236E+24</v>
      </c>
      <c r="K542" s="5"/>
      <c r="L542" s="5"/>
      <c r="M542" s="5"/>
      <c r="N542" s="36">
        <f>Map!K1190</f>
        <v>264</v>
      </c>
      <c r="O542" s="36">
        <f>Map!L1190</f>
        <v>244</v>
      </c>
      <c r="P542" s="36">
        <f>Map!M1190</f>
        <v>255</v>
      </c>
      <c r="Q542" s="5" t="str">
        <f>Join("-",Map!B1190,Map!C1190,Map!D1190,Map!E1190,Map!F1190)</f>
        <v>East Rim-4-6-6-c</v>
      </c>
      <c r="R542" s="6">
        <f t="shared" ref="R542:T542" si="1103">IFERROR(VALUE(LEFT(N542,SEARCH(" ",N542,1)-1)),FALSE())</f>
        <v>264</v>
      </c>
      <c r="S542" s="6">
        <f t="shared" si="1103"/>
        <v>244</v>
      </c>
      <c r="T542" s="6">
        <f t="shared" si="1103"/>
        <v>255</v>
      </c>
      <c r="U542" s="5"/>
      <c r="V542" s="5"/>
      <c r="W542" s="5"/>
      <c r="X542" s="37" t="str">
        <f>Map!G1190</f>
        <v>Terrestrial</v>
      </c>
      <c r="Y542" s="5"/>
      <c r="Z542" s="7" t="str">
        <f>Map!O1190</f>
        <v>22 H</v>
      </c>
      <c r="AA542" s="6">
        <f t="shared" si="12"/>
        <v>22</v>
      </c>
      <c r="AB542" s="5" t="str">
        <f>IFERROR(__xludf.DUMMYFUNCTION("""COMPUTED_VALUE"""),"H")</f>
        <v>H</v>
      </c>
      <c r="AC542" s="6">
        <f t="shared" si="13"/>
        <v>22</v>
      </c>
      <c r="AD542" s="5"/>
    </row>
    <row r="543">
      <c r="A543" s="5" t="str">
        <f>Map!I1191</f>
        <v>0.93 E</v>
      </c>
      <c r="B543" s="6">
        <f t="shared" si="5"/>
        <v>0.93</v>
      </c>
      <c r="C543" s="5" t="str">
        <f>IFERROR(__xludf.DUMMYFUNCTION("""COMPUTED_VALUE"""),"E")</f>
        <v>E</v>
      </c>
      <c r="D543" s="34" t="b">
        <f t="shared" si="6"/>
        <v>0</v>
      </c>
      <c r="E543" s="6" t="b">
        <f t="shared" si="7"/>
        <v>0</v>
      </c>
      <c r="F543" s="34">
        <f t="shared" si="8"/>
        <v>0.93</v>
      </c>
      <c r="G543" s="8">
        <f t="shared" si="9"/>
        <v>5.55396E+24</v>
      </c>
      <c r="H543" s="8" t="str">
        <f t="shared" ref="H543:J543" si="1104">if(D543,$G543,"")</f>
        <v/>
      </c>
      <c r="I543" s="8" t="str">
        <f t="shared" si="1104"/>
        <v/>
      </c>
      <c r="J543" s="8">
        <f t="shared" si="1104"/>
        <v>5.55396E+24</v>
      </c>
      <c r="K543" s="5"/>
      <c r="L543" s="5"/>
      <c r="M543" s="5"/>
      <c r="N543" s="36">
        <f>Map!K1191</f>
        <v>227</v>
      </c>
      <c r="O543" s="36">
        <f>Map!L1191</f>
        <v>226</v>
      </c>
      <c r="P543" s="36">
        <f>Map!M1191</f>
        <v>226</v>
      </c>
      <c r="Q543" s="5" t="str">
        <f>Join("-",Map!B1191,Map!C1191,Map!D1191,Map!E1191,Map!F1191)</f>
        <v>East Rim-4-6-6-d</v>
      </c>
      <c r="R543" s="6">
        <f t="shared" ref="R543:T543" si="1105">IFERROR(VALUE(LEFT(N543,SEARCH(" ",N543,1)-1)),FALSE())</f>
        <v>227</v>
      </c>
      <c r="S543" s="6">
        <f t="shared" si="1105"/>
        <v>226</v>
      </c>
      <c r="T543" s="6">
        <f t="shared" si="1105"/>
        <v>226</v>
      </c>
      <c r="U543" s="5"/>
      <c r="V543" s="5"/>
      <c r="W543" s="5"/>
      <c r="X543" s="37" t="str">
        <f>Map!G1191</f>
        <v>Terrestrial</v>
      </c>
      <c r="Y543" s="5"/>
      <c r="Z543" s="7" t="str">
        <f>Map!O1191</f>
        <v>28 H</v>
      </c>
      <c r="AA543" s="6">
        <f t="shared" si="12"/>
        <v>28</v>
      </c>
      <c r="AB543" s="5" t="str">
        <f>IFERROR(__xludf.DUMMYFUNCTION("""COMPUTED_VALUE"""),"H")</f>
        <v>H</v>
      </c>
      <c r="AC543" s="6">
        <f t="shared" si="13"/>
        <v>28</v>
      </c>
      <c r="AD543" s="5"/>
    </row>
    <row r="544">
      <c r="A544" s="5" t="str">
        <f>Map!I1192</f>
        <v>0.62 E</v>
      </c>
      <c r="B544" s="6">
        <f t="shared" si="5"/>
        <v>0.62</v>
      </c>
      <c r="C544" s="5" t="str">
        <f>IFERROR(__xludf.DUMMYFUNCTION("""COMPUTED_VALUE"""),"E")</f>
        <v>E</v>
      </c>
      <c r="D544" s="34" t="b">
        <f t="shared" si="6"/>
        <v>0</v>
      </c>
      <c r="E544" s="6" t="b">
        <f t="shared" si="7"/>
        <v>0</v>
      </c>
      <c r="F544" s="34">
        <f t="shared" si="8"/>
        <v>0.62</v>
      </c>
      <c r="G544" s="8">
        <f t="shared" si="9"/>
        <v>3.70264E+24</v>
      </c>
      <c r="H544" s="8" t="str">
        <f t="shared" ref="H544:J544" si="1106">if(D544,$G544,"")</f>
        <v/>
      </c>
      <c r="I544" s="8" t="str">
        <f t="shared" si="1106"/>
        <v/>
      </c>
      <c r="J544" s="8">
        <f t="shared" si="1106"/>
        <v>3.70264E+24</v>
      </c>
      <c r="K544" s="5"/>
      <c r="L544" s="5"/>
      <c r="M544" s="5"/>
      <c r="N544" s="36">
        <f>Map!K1192</f>
        <v>125</v>
      </c>
      <c r="O544" s="36">
        <f>Map!L1192</f>
        <v>-104</v>
      </c>
      <c r="P544" s="36">
        <f>Map!M1192</f>
        <v>9</v>
      </c>
      <c r="Q544" s="5" t="str">
        <f>Join("-",Map!B1192,Map!C1192,Map!D1192,Map!E1192,Map!F1192)</f>
        <v>East Rim-4-6-6-e</v>
      </c>
      <c r="R544" s="6">
        <f t="shared" ref="R544:T544" si="1107">IFERROR(VALUE(LEFT(N544,SEARCH(" ",N544,1)-1)),FALSE())</f>
        <v>125</v>
      </c>
      <c r="S544" s="6">
        <f t="shared" si="1107"/>
        <v>-104</v>
      </c>
      <c r="T544" s="6">
        <f t="shared" si="1107"/>
        <v>9</v>
      </c>
      <c r="U544" s="5"/>
      <c r="V544" s="5"/>
      <c r="W544" s="5"/>
      <c r="X544" s="37" t="str">
        <f>Map!G1192</f>
        <v>Terrestrial</v>
      </c>
      <c r="Y544" s="5"/>
      <c r="Z544" s="7" t="str">
        <f>Map!O1192</f>
        <v>13 H</v>
      </c>
      <c r="AA544" s="6">
        <f t="shared" si="12"/>
        <v>13</v>
      </c>
      <c r="AB544" s="5" t="str">
        <f>IFERROR(__xludf.DUMMYFUNCTION("""COMPUTED_VALUE"""),"H")</f>
        <v>H</v>
      </c>
      <c r="AC544" s="6">
        <f t="shared" si="13"/>
        <v>13</v>
      </c>
      <c r="AD544" s="5"/>
    </row>
    <row r="545">
      <c r="A545" s="5" t="str">
        <f>Map!I1193</f>
        <v>2.37 J</v>
      </c>
      <c r="B545" s="6">
        <f t="shared" si="5"/>
        <v>2.37</v>
      </c>
      <c r="C545" s="5" t="str">
        <f>IFERROR(__xludf.DUMMYFUNCTION("""COMPUTED_VALUE"""),"J")</f>
        <v>J</v>
      </c>
      <c r="D545" s="34" t="b">
        <f t="shared" si="6"/>
        <v>0</v>
      </c>
      <c r="E545" s="6">
        <f t="shared" si="7"/>
        <v>2.37</v>
      </c>
      <c r="F545" s="34" t="b">
        <f t="shared" si="8"/>
        <v>0</v>
      </c>
      <c r="G545" s="8">
        <f t="shared" si="9"/>
        <v>4.503E+27</v>
      </c>
      <c r="H545" s="8" t="str">
        <f t="shared" ref="H545:J545" si="1108">if(D545,$G545,"")</f>
        <v/>
      </c>
      <c r="I545" s="8">
        <f t="shared" si="1108"/>
        <v>4.503E+27</v>
      </c>
      <c r="J545" s="8" t="str">
        <f t="shared" si="1108"/>
        <v/>
      </c>
      <c r="K545" s="5"/>
      <c r="L545" s="5"/>
      <c r="M545" s="5"/>
      <c r="N545" s="36">
        <f>Map!K1193</f>
        <v>-134</v>
      </c>
      <c r="O545" s="36">
        <f>Map!L1193</f>
        <v>-186</v>
      </c>
      <c r="P545" s="36">
        <f>Map!M1193</f>
        <v>-161</v>
      </c>
      <c r="Q545" s="5" t="str">
        <f>Join("-",Map!B1193,Map!C1193,Map!D1193,Map!E1193,Map!F1193)</f>
        <v>East Rim-4-6-6-f</v>
      </c>
      <c r="R545" s="6">
        <f t="shared" ref="R545:T545" si="1109">IFERROR(VALUE(LEFT(N545,SEARCH(" ",N545,1)-1)),FALSE())</f>
        <v>-134</v>
      </c>
      <c r="S545" s="6">
        <f t="shared" si="1109"/>
        <v>-186</v>
      </c>
      <c r="T545" s="6">
        <f t="shared" si="1109"/>
        <v>-161</v>
      </c>
      <c r="U545" s="5"/>
      <c r="V545" s="5"/>
      <c r="W545" s="5"/>
      <c r="X545" s="37" t="str">
        <f>Map!G1193</f>
        <v>Gas Giant</v>
      </c>
      <c r="Y545" s="5"/>
      <c r="Z545" s="7" t="str">
        <f>Map!O1193</f>
        <v>20 H</v>
      </c>
      <c r="AA545" s="6">
        <f t="shared" si="12"/>
        <v>20</v>
      </c>
      <c r="AB545" s="5" t="str">
        <f>IFERROR(__xludf.DUMMYFUNCTION("""COMPUTED_VALUE"""),"H")</f>
        <v>H</v>
      </c>
      <c r="AC545" s="6">
        <f t="shared" si="13"/>
        <v>20</v>
      </c>
      <c r="AD545" s="5"/>
    </row>
    <row r="546">
      <c r="A546" s="5" t="str">
        <f>Map!I1194</f>
        <v>1.16 E</v>
      </c>
      <c r="B546" s="6">
        <f t="shared" si="5"/>
        <v>1.16</v>
      </c>
      <c r="C546" s="5" t="str">
        <f>IFERROR(__xludf.DUMMYFUNCTION("""COMPUTED_VALUE"""),"E")</f>
        <v>E</v>
      </c>
      <c r="D546" s="34" t="b">
        <f t="shared" si="6"/>
        <v>0</v>
      </c>
      <c r="E546" s="6" t="b">
        <f t="shared" si="7"/>
        <v>0</v>
      </c>
      <c r="F546" s="34">
        <f t="shared" si="8"/>
        <v>1.16</v>
      </c>
      <c r="G546" s="8">
        <f t="shared" si="9"/>
        <v>6.92752E+24</v>
      </c>
      <c r="H546" s="8" t="str">
        <f t="shared" ref="H546:J546" si="1110">if(D546,$G546,"")</f>
        <v/>
      </c>
      <c r="I546" s="8" t="str">
        <f t="shared" si="1110"/>
        <v/>
      </c>
      <c r="J546" s="8">
        <f t="shared" si="1110"/>
        <v>6.92752E+24</v>
      </c>
      <c r="K546" s="5"/>
      <c r="L546" s="5"/>
      <c r="M546" s="5"/>
      <c r="N546" s="36">
        <f>Map!K1194</f>
        <v>-164</v>
      </c>
      <c r="O546" s="36">
        <f>Map!L1194</f>
        <v>-176</v>
      </c>
      <c r="P546" s="36">
        <f>Map!M1194</f>
        <v>-169</v>
      </c>
      <c r="Q546" s="5" t="str">
        <f>Join("-",Map!B1194,Map!C1194,Map!D1194,Map!E1194,Map!F1194)</f>
        <v>East Rim-4-6-6-g</v>
      </c>
      <c r="R546" s="6">
        <f t="shared" ref="R546:T546" si="1111">IFERROR(VALUE(LEFT(N546,SEARCH(" ",N546,1)-1)),FALSE())</f>
        <v>-164</v>
      </c>
      <c r="S546" s="6">
        <f t="shared" si="1111"/>
        <v>-176</v>
      </c>
      <c r="T546" s="6">
        <f t="shared" si="1111"/>
        <v>-169</v>
      </c>
      <c r="U546" s="5"/>
      <c r="V546" s="5"/>
      <c r="W546" s="5"/>
      <c r="X546" s="37" t="str">
        <f>Map!G1194</f>
        <v>Terrestrial</v>
      </c>
      <c r="Y546" s="5"/>
      <c r="Z546" s="7" t="str">
        <f>Map!O1194</f>
        <v>22 H</v>
      </c>
      <c r="AA546" s="6">
        <f t="shared" si="12"/>
        <v>22</v>
      </c>
      <c r="AB546" s="5" t="str">
        <f>IFERROR(__xludf.DUMMYFUNCTION("""COMPUTED_VALUE"""),"H")</f>
        <v>H</v>
      </c>
      <c r="AC546" s="6">
        <f t="shared" si="13"/>
        <v>22</v>
      </c>
      <c r="AD546" s="5"/>
    </row>
    <row r="547">
      <c r="A547" s="5" t="str">
        <f>Map!I1195</f>
        <v>1.22 S</v>
      </c>
      <c r="B547" s="6">
        <f t="shared" si="5"/>
        <v>1.22</v>
      </c>
      <c r="C547" s="5" t="str">
        <f>IFERROR(__xludf.DUMMYFUNCTION("""COMPUTED_VALUE"""),"S")</f>
        <v>S</v>
      </c>
      <c r="D547" s="34">
        <f t="shared" si="6"/>
        <v>1.22</v>
      </c>
      <c r="E547" s="6" t="b">
        <f t="shared" si="7"/>
        <v>0</v>
      </c>
      <c r="F547" s="34" t="b">
        <f t="shared" si="8"/>
        <v>0</v>
      </c>
      <c r="G547" s="8">
        <f t="shared" si="9"/>
        <v>2.42658E+30</v>
      </c>
      <c r="H547" s="8">
        <f t="shared" ref="H547:J547" si="1112">if(D547,$G547,"")</f>
        <v>2.42658E+30</v>
      </c>
      <c r="I547" s="8" t="str">
        <f t="shared" si="1112"/>
        <v/>
      </c>
      <c r="J547" s="8" t="str">
        <f t="shared" si="1112"/>
        <v/>
      </c>
      <c r="K547" s="5"/>
      <c r="L547" s="5"/>
      <c r="M547" s="5"/>
      <c r="N547" s="36" t="str">
        <f>Map!K1195</f>
        <v/>
      </c>
      <c r="O547" s="36" t="str">
        <f>Map!L1195</f>
        <v/>
      </c>
      <c r="P547" s="36" t="str">
        <f>Map!M1195</f>
        <v/>
      </c>
      <c r="Q547" s="5" t="str">
        <f>Join("-",Map!B1195,Map!C1195,Map!D1195,Map!E1195,Map!F1195)</f>
        <v>East Rim-4-6-6-S</v>
      </c>
      <c r="R547" s="6" t="b">
        <f t="shared" ref="R547:T547" si="1113">IFERROR(VALUE(LEFT(N547,SEARCH(" ",N547,1)-1)),FALSE())</f>
        <v>0</v>
      </c>
      <c r="S547" s="6" t="b">
        <f t="shared" si="1113"/>
        <v>0</v>
      </c>
      <c r="T547" s="6" t="b">
        <f t="shared" si="1113"/>
        <v>0</v>
      </c>
      <c r="U547" s="5"/>
      <c r="V547" s="5"/>
      <c r="W547" s="5"/>
      <c r="X547" s="37" t="str">
        <f>Map!G1195</f>
        <v>Star</v>
      </c>
      <c r="Y547" s="5"/>
      <c r="Z547" s="7" t="str">
        <f>Map!O1195</f>
        <v/>
      </c>
      <c r="AA547" s="6" t="str">
        <f t="shared" si="12"/>
        <v/>
      </c>
      <c r="AB547" s="5"/>
      <c r="AC547" s="6" t="str">
        <f t="shared" si="13"/>
        <v/>
      </c>
      <c r="AD547" s="5"/>
    </row>
    <row r="548">
      <c r="A548" s="5" t="str">
        <f>Map!I1196</f>
        <v>0.46 E</v>
      </c>
      <c r="B548" s="6">
        <f t="shared" si="5"/>
        <v>0.46</v>
      </c>
      <c r="C548" s="5" t="str">
        <f>IFERROR(__xludf.DUMMYFUNCTION("""COMPUTED_VALUE"""),"E")</f>
        <v>E</v>
      </c>
      <c r="D548" s="34" t="b">
        <f t="shared" si="6"/>
        <v>0</v>
      </c>
      <c r="E548" s="6" t="b">
        <f t="shared" si="7"/>
        <v>0</v>
      </c>
      <c r="F548" s="34">
        <f t="shared" si="8"/>
        <v>0.46</v>
      </c>
      <c r="G548" s="8">
        <f t="shared" si="9"/>
        <v>2.74712E+24</v>
      </c>
      <c r="H548" s="8" t="str">
        <f t="shared" ref="H548:J548" si="1114">if(D548,$G548,"")</f>
        <v/>
      </c>
      <c r="I548" s="8" t="str">
        <f t="shared" si="1114"/>
        <v/>
      </c>
      <c r="J548" s="8">
        <f t="shared" si="1114"/>
        <v>2.74712E+24</v>
      </c>
      <c r="K548" s="5"/>
      <c r="L548" s="5"/>
      <c r="M548" s="5"/>
      <c r="N548" s="36">
        <f>Map!K1196</f>
        <v>485</v>
      </c>
      <c r="O548" s="36">
        <f>Map!L1196</f>
        <v>460</v>
      </c>
      <c r="P548" s="36">
        <f>Map!M1196</f>
        <v>473</v>
      </c>
      <c r="Q548" s="5" t="str">
        <f>Join("-",Map!B1196,Map!C1196,Map!D1196,Map!E1196,Map!F1196)</f>
        <v>East Rim-4-7-0-a</v>
      </c>
      <c r="R548" s="6">
        <f t="shared" ref="R548:T548" si="1115">IFERROR(VALUE(LEFT(N548,SEARCH(" ",N548,1)-1)),FALSE())</f>
        <v>485</v>
      </c>
      <c r="S548" s="6">
        <f t="shared" si="1115"/>
        <v>460</v>
      </c>
      <c r="T548" s="6">
        <f t="shared" si="1115"/>
        <v>473</v>
      </c>
      <c r="U548" s="5"/>
      <c r="V548" s="5"/>
      <c r="W548" s="5"/>
      <c r="X548" s="37" t="str">
        <f>Map!G1196</f>
        <v>Terrestrial</v>
      </c>
      <c r="Y548" s="5"/>
      <c r="Z548" s="7" t="str">
        <f>Map!O1196</f>
        <v>13 H</v>
      </c>
      <c r="AA548" s="6">
        <f t="shared" si="12"/>
        <v>13</v>
      </c>
      <c r="AB548" s="5" t="str">
        <f>IFERROR(__xludf.DUMMYFUNCTION("""COMPUTED_VALUE"""),"H")</f>
        <v>H</v>
      </c>
      <c r="AC548" s="6">
        <f t="shared" si="13"/>
        <v>13</v>
      </c>
      <c r="AD548" s="5"/>
    </row>
    <row r="549">
      <c r="A549" s="5" t="str">
        <f>Map!I1197</f>
        <v>0.68 E</v>
      </c>
      <c r="B549" s="6">
        <f t="shared" si="5"/>
        <v>0.68</v>
      </c>
      <c r="C549" s="5" t="str">
        <f>IFERROR(__xludf.DUMMYFUNCTION("""COMPUTED_VALUE"""),"E")</f>
        <v>E</v>
      </c>
      <c r="D549" s="34" t="b">
        <f t="shared" si="6"/>
        <v>0</v>
      </c>
      <c r="E549" s="6" t="b">
        <f t="shared" si="7"/>
        <v>0</v>
      </c>
      <c r="F549" s="34">
        <f t="shared" si="8"/>
        <v>0.68</v>
      </c>
      <c r="G549" s="8">
        <f t="shared" si="9"/>
        <v>4.06096E+24</v>
      </c>
      <c r="H549" s="8" t="str">
        <f t="shared" ref="H549:J549" si="1116">if(D549,$G549,"")</f>
        <v/>
      </c>
      <c r="I549" s="8" t="str">
        <f t="shared" si="1116"/>
        <v/>
      </c>
      <c r="J549" s="8">
        <f t="shared" si="1116"/>
        <v>4.06096E+24</v>
      </c>
      <c r="K549" s="5"/>
      <c r="L549" s="5"/>
      <c r="M549" s="5"/>
      <c r="N549" s="36">
        <f>Map!K1197</f>
        <v>153</v>
      </c>
      <c r="O549" s="36">
        <f>Map!L1197</f>
        <v>-221</v>
      </c>
      <c r="P549" s="36">
        <f>Map!M1197</f>
        <v>-34</v>
      </c>
      <c r="Q549" s="5" t="str">
        <f>Join("-",Map!B1197,Map!C1197,Map!D1197,Map!E1197,Map!F1197)</f>
        <v>East Rim-4-7-0-b</v>
      </c>
      <c r="R549" s="6">
        <f t="shared" ref="R549:T549" si="1117">IFERROR(VALUE(LEFT(N549,SEARCH(" ",N549,1)-1)),FALSE())</f>
        <v>153</v>
      </c>
      <c r="S549" s="6">
        <f t="shared" si="1117"/>
        <v>-221</v>
      </c>
      <c r="T549" s="6">
        <f t="shared" si="1117"/>
        <v>-34</v>
      </c>
      <c r="U549" s="5"/>
      <c r="V549" s="5"/>
      <c r="W549" s="5"/>
      <c r="X549" s="37" t="str">
        <f>Map!G1197</f>
        <v>Terrestrial</v>
      </c>
      <c r="Y549" s="5"/>
      <c r="Z549" s="7" t="str">
        <f>Map!O1197</f>
        <v>12 H</v>
      </c>
      <c r="AA549" s="6">
        <f t="shared" si="12"/>
        <v>12</v>
      </c>
      <c r="AB549" s="5" t="str">
        <f>IFERROR(__xludf.DUMMYFUNCTION("""COMPUTED_VALUE"""),"H")</f>
        <v>H</v>
      </c>
      <c r="AC549" s="6">
        <f t="shared" si="13"/>
        <v>12</v>
      </c>
      <c r="AD549" s="5"/>
    </row>
    <row r="550">
      <c r="A550" s="5" t="str">
        <f>Map!I1198</f>
        <v>1.72 E</v>
      </c>
      <c r="B550" s="6">
        <f t="shared" si="5"/>
        <v>1.72</v>
      </c>
      <c r="C550" s="5" t="str">
        <f>IFERROR(__xludf.DUMMYFUNCTION("""COMPUTED_VALUE"""),"E")</f>
        <v>E</v>
      </c>
      <c r="D550" s="34" t="b">
        <f t="shared" si="6"/>
        <v>0</v>
      </c>
      <c r="E550" s="6" t="b">
        <f t="shared" si="7"/>
        <v>0</v>
      </c>
      <c r="F550" s="34">
        <f t="shared" si="8"/>
        <v>1.72</v>
      </c>
      <c r="G550" s="8">
        <f t="shared" si="9"/>
        <v>1.02718E+25</v>
      </c>
      <c r="H550" s="8" t="str">
        <f t="shared" ref="H550:J550" si="1118">if(D550,$G550,"")</f>
        <v/>
      </c>
      <c r="I550" s="8" t="str">
        <f t="shared" si="1118"/>
        <v/>
      </c>
      <c r="J550" s="8">
        <f t="shared" si="1118"/>
        <v>1.02718E+25</v>
      </c>
      <c r="K550" s="5"/>
      <c r="L550" s="5"/>
      <c r="M550" s="5"/>
      <c r="N550" s="36">
        <f>Map!K1198</f>
        <v>56</v>
      </c>
      <c r="O550" s="36">
        <f>Map!L1198</f>
        <v>-89</v>
      </c>
      <c r="P550" s="36">
        <f>Map!M1198</f>
        <v>-15</v>
      </c>
      <c r="Q550" s="5" t="str">
        <f>Join("-",Map!B1198,Map!C1198,Map!D1198,Map!E1198,Map!F1198)</f>
        <v>East Rim-4-7-0-c</v>
      </c>
      <c r="R550" s="6">
        <f t="shared" ref="R550:T550" si="1119">IFERROR(VALUE(LEFT(N550,SEARCH(" ",N550,1)-1)),FALSE())</f>
        <v>56</v>
      </c>
      <c r="S550" s="6">
        <f t="shared" si="1119"/>
        <v>-89</v>
      </c>
      <c r="T550" s="6">
        <f t="shared" si="1119"/>
        <v>-15</v>
      </c>
      <c r="U550" s="5"/>
      <c r="V550" s="5"/>
      <c r="W550" s="5"/>
      <c r="X550" s="37" t="str">
        <f>Map!G1198</f>
        <v>Terrestrial</v>
      </c>
      <c r="Y550" s="5"/>
      <c r="Z550" s="7" t="str">
        <f>Map!O1198</f>
        <v>11 H</v>
      </c>
      <c r="AA550" s="6">
        <f t="shared" si="12"/>
        <v>11</v>
      </c>
      <c r="AB550" s="5" t="str">
        <f>IFERROR(__xludf.DUMMYFUNCTION("""COMPUTED_VALUE"""),"H")</f>
        <v>H</v>
      </c>
      <c r="AC550" s="6">
        <f t="shared" si="13"/>
        <v>11</v>
      </c>
      <c r="AD550" s="5"/>
    </row>
    <row r="551">
      <c r="A551" s="5" t="str">
        <f>Map!I1199</f>
        <v>1.09 E</v>
      </c>
      <c r="B551" s="6">
        <f t="shared" si="5"/>
        <v>1.09</v>
      </c>
      <c r="C551" s="5" t="str">
        <f>IFERROR(__xludf.DUMMYFUNCTION("""COMPUTED_VALUE"""),"E")</f>
        <v>E</v>
      </c>
      <c r="D551" s="34" t="b">
        <f t="shared" si="6"/>
        <v>0</v>
      </c>
      <c r="E551" s="6" t="b">
        <f t="shared" si="7"/>
        <v>0</v>
      </c>
      <c r="F551" s="34">
        <f t="shared" si="8"/>
        <v>1.09</v>
      </c>
      <c r="G551" s="8">
        <f t="shared" si="9"/>
        <v>6.50948E+24</v>
      </c>
      <c r="H551" s="8" t="str">
        <f t="shared" ref="H551:J551" si="1120">if(D551,$G551,"")</f>
        <v/>
      </c>
      <c r="I551" s="8" t="str">
        <f t="shared" si="1120"/>
        <v/>
      </c>
      <c r="J551" s="8">
        <f t="shared" si="1120"/>
        <v>6.50948E+24</v>
      </c>
      <c r="K551" s="5"/>
      <c r="L551" s="5"/>
      <c r="M551" s="5"/>
      <c r="N551" s="36">
        <f>Map!K1199</f>
        <v>10</v>
      </c>
      <c r="O551" s="36">
        <f>Map!L1199</f>
        <v>0</v>
      </c>
      <c r="P551" s="36">
        <f>Map!M1199</f>
        <v>4</v>
      </c>
      <c r="Q551" s="5" t="str">
        <f>Join("-",Map!B1199,Map!C1199,Map!D1199,Map!E1199,Map!F1199)</f>
        <v>East Rim-4-7-0-d</v>
      </c>
      <c r="R551" s="6">
        <f t="shared" ref="R551:T551" si="1121">IFERROR(VALUE(LEFT(N551,SEARCH(" ",N551,1)-1)),FALSE())</f>
        <v>10</v>
      </c>
      <c r="S551" s="6">
        <f t="shared" si="1121"/>
        <v>0</v>
      </c>
      <c r="T551" s="6">
        <f t="shared" si="1121"/>
        <v>4</v>
      </c>
      <c r="U551" s="5"/>
      <c r="V551" s="5"/>
      <c r="W551" s="5"/>
      <c r="X551" s="37" t="str">
        <f>Map!G1199</f>
        <v>Habitable</v>
      </c>
      <c r="Y551" s="5"/>
      <c r="Z551" s="7" t="str">
        <f>Map!O1199</f>
        <v>26 H</v>
      </c>
      <c r="AA551" s="6">
        <f t="shared" si="12"/>
        <v>26</v>
      </c>
      <c r="AB551" s="5" t="str">
        <f>IFERROR(__xludf.DUMMYFUNCTION("""COMPUTED_VALUE"""),"H")</f>
        <v>H</v>
      </c>
      <c r="AC551" s="6">
        <f t="shared" si="13"/>
        <v>26</v>
      </c>
      <c r="AD551" s="5"/>
    </row>
    <row r="552">
      <c r="A552" s="5" t="str">
        <f>Map!I1200</f>
        <v>0.03 J</v>
      </c>
      <c r="B552" s="6">
        <f t="shared" si="5"/>
        <v>0.03</v>
      </c>
      <c r="C552" s="5" t="str">
        <f>IFERROR(__xludf.DUMMYFUNCTION("""COMPUTED_VALUE"""),"J")</f>
        <v>J</v>
      </c>
      <c r="D552" s="34" t="b">
        <f t="shared" si="6"/>
        <v>0</v>
      </c>
      <c r="E552" s="6">
        <f t="shared" si="7"/>
        <v>0.03</v>
      </c>
      <c r="F552" s="34" t="b">
        <f t="shared" si="8"/>
        <v>0</v>
      </c>
      <c r="G552" s="8">
        <f t="shared" si="9"/>
        <v>5.7E+25</v>
      </c>
      <c r="H552" s="8" t="str">
        <f t="shared" ref="H552:J552" si="1122">if(D552,$G552,"")</f>
        <v/>
      </c>
      <c r="I552" s="8">
        <f t="shared" si="1122"/>
        <v>5.7E+25</v>
      </c>
      <c r="J552" s="8" t="str">
        <f t="shared" si="1122"/>
        <v/>
      </c>
      <c r="K552" s="5"/>
      <c r="L552" s="5"/>
      <c r="M552" s="5"/>
      <c r="N552" s="36">
        <f>Map!K1200</f>
        <v>-16</v>
      </c>
      <c r="O552" s="36">
        <f>Map!L1200</f>
        <v>-87</v>
      </c>
      <c r="P552" s="36">
        <f>Map!M1200</f>
        <v>-53</v>
      </c>
      <c r="Q552" s="5" t="str">
        <f>Join("-",Map!B1200,Map!C1200,Map!D1200,Map!E1200,Map!F1200)</f>
        <v>East Rim-4-7-0-e</v>
      </c>
      <c r="R552" s="6">
        <f t="shared" ref="R552:T552" si="1123">IFERROR(VALUE(LEFT(N552,SEARCH(" ",N552,1)-1)),FALSE())</f>
        <v>-16</v>
      </c>
      <c r="S552" s="6">
        <f t="shared" si="1123"/>
        <v>-87</v>
      </c>
      <c r="T552" s="6">
        <f t="shared" si="1123"/>
        <v>-53</v>
      </c>
      <c r="U552" s="5"/>
      <c r="V552" s="5"/>
      <c r="W552" s="5"/>
      <c r="X552" s="37" t="str">
        <f>Map!G1200</f>
        <v>Gas Giant</v>
      </c>
      <c r="Y552" s="5"/>
      <c r="Z552" s="7" t="str">
        <f>Map!O1200</f>
        <v>24 H</v>
      </c>
      <c r="AA552" s="6">
        <f t="shared" si="12"/>
        <v>24</v>
      </c>
      <c r="AB552" s="5" t="str">
        <f>IFERROR(__xludf.DUMMYFUNCTION("""COMPUTED_VALUE"""),"H")</f>
        <v>H</v>
      </c>
      <c r="AC552" s="6">
        <f t="shared" si="13"/>
        <v>24</v>
      </c>
      <c r="AD552" s="5"/>
    </row>
    <row r="553">
      <c r="A553" s="5" t="str">
        <f>Map!I1201</f>
        <v/>
      </c>
      <c r="B553" s="6" t="str">
        <f t="shared" si="5"/>
        <v/>
      </c>
      <c r="C553" s="5"/>
      <c r="D553" s="34" t="b">
        <f t="shared" si="6"/>
        <v>0</v>
      </c>
      <c r="E553" s="6" t="b">
        <f t="shared" si="7"/>
        <v>0</v>
      </c>
      <c r="F553" s="34" t="b">
        <f t="shared" si="8"/>
        <v>0</v>
      </c>
      <c r="G553" s="8" t="str">
        <f t="shared" si="9"/>
        <v/>
      </c>
      <c r="H553" s="8" t="str">
        <f t="shared" ref="H553:J553" si="1124">if(D553,$G553,"")</f>
        <v/>
      </c>
      <c r="I553" s="8" t="str">
        <f t="shared" si="1124"/>
        <v/>
      </c>
      <c r="J553" s="8" t="str">
        <f t="shared" si="1124"/>
        <v/>
      </c>
      <c r="K553" s="5"/>
      <c r="L553" s="5"/>
      <c r="M553" s="5"/>
      <c r="N553" s="36" t="str">
        <f>Map!K1201</f>
        <v/>
      </c>
      <c r="O553" s="36" t="str">
        <f>Map!L1201</f>
        <v/>
      </c>
      <c r="P553" s="36" t="str">
        <f>Map!M1201</f>
        <v/>
      </c>
      <c r="Q553" s="5" t="str">
        <f>Join("-",Map!B1201,Map!C1201,Map!D1201,Map!E1201,Map!F1201)</f>
        <v>East Rim-4-7-0-E47 Secondary Relay</v>
      </c>
      <c r="R553" s="6" t="b">
        <f t="shared" ref="R553:T553" si="1125">IFERROR(VALUE(LEFT(N553,SEARCH(" ",N553,1)-1)),FALSE())</f>
        <v>0</v>
      </c>
      <c r="S553" s="6" t="b">
        <f t="shared" si="1125"/>
        <v>0</v>
      </c>
      <c r="T553" s="6" t="b">
        <f t="shared" si="1125"/>
        <v>0</v>
      </c>
      <c r="U553" s="5"/>
      <c r="V553" s="5"/>
      <c r="W553" s="5"/>
      <c r="X553" s="37" t="str">
        <f>Map!G1201</f>
        <v>Secondary Relay</v>
      </c>
      <c r="Y553" s="5"/>
      <c r="Z553" s="7" t="str">
        <f>Map!O1201</f>
        <v/>
      </c>
      <c r="AA553" s="6" t="str">
        <f t="shared" si="12"/>
        <v/>
      </c>
      <c r="AB553" s="5"/>
      <c r="AC553" s="6" t="str">
        <f t="shared" si="13"/>
        <v/>
      </c>
      <c r="AD553" s="5"/>
    </row>
    <row r="554">
      <c r="A554" s="5" t="str">
        <f>Map!I1202</f>
        <v>1.55 J</v>
      </c>
      <c r="B554" s="6">
        <f t="shared" si="5"/>
        <v>1.55</v>
      </c>
      <c r="C554" s="5" t="str">
        <f>IFERROR(__xludf.DUMMYFUNCTION("""COMPUTED_VALUE"""),"J")</f>
        <v>J</v>
      </c>
      <c r="D554" s="34" t="b">
        <f t="shared" si="6"/>
        <v>0</v>
      </c>
      <c r="E554" s="6">
        <f t="shared" si="7"/>
        <v>1.55</v>
      </c>
      <c r="F554" s="34" t="b">
        <f t="shared" si="8"/>
        <v>0</v>
      </c>
      <c r="G554" s="8">
        <f t="shared" si="9"/>
        <v>2.945E+27</v>
      </c>
      <c r="H554" s="8" t="str">
        <f t="shared" ref="H554:J554" si="1126">if(D554,$G554,"")</f>
        <v/>
      </c>
      <c r="I554" s="8">
        <f t="shared" si="1126"/>
        <v>2.945E+27</v>
      </c>
      <c r="J554" s="8" t="str">
        <f t="shared" si="1126"/>
        <v/>
      </c>
      <c r="K554" s="5"/>
      <c r="L554" s="5"/>
      <c r="M554" s="5"/>
      <c r="N554" s="36">
        <f>Map!K1202</f>
        <v>-56</v>
      </c>
      <c r="O554" s="36">
        <f>Map!L1202</f>
        <v>-59</v>
      </c>
      <c r="P554" s="36">
        <f>Map!M1202</f>
        <v>-56</v>
      </c>
      <c r="Q554" s="5" t="str">
        <f>Join("-",Map!B1202,Map!C1202,Map!D1202,Map!E1202,Map!F1202)</f>
        <v>East Rim-4-7-0-f</v>
      </c>
      <c r="R554" s="6">
        <f t="shared" ref="R554:T554" si="1127">IFERROR(VALUE(LEFT(N554,SEARCH(" ",N554,1)-1)),FALSE())</f>
        <v>-56</v>
      </c>
      <c r="S554" s="6">
        <f t="shared" si="1127"/>
        <v>-59</v>
      </c>
      <c r="T554" s="6">
        <f t="shared" si="1127"/>
        <v>-56</v>
      </c>
      <c r="U554" s="5"/>
      <c r="V554" s="5"/>
      <c r="W554" s="5"/>
      <c r="X554" s="37" t="str">
        <f>Map!G1202</f>
        <v>Gas Giant</v>
      </c>
      <c r="Y554" s="5"/>
      <c r="Z554" s="7" t="str">
        <f>Map!O1202</f>
        <v>20 H</v>
      </c>
      <c r="AA554" s="6">
        <f t="shared" si="12"/>
        <v>20</v>
      </c>
      <c r="AB554" s="5" t="str">
        <f>IFERROR(__xludf.DUMMYFUNCTION("""COMPUTED_VALUE"""),"H")</f>
        <v>H</v>
      </c>
      <c r="AC554" s="6">
        <f t="shared" si="13"/>
        <v>20</v>
      </c>
      <c r="AD554" s="5"/>
    </row>
    <row r="555">
      <c r="A555" s="5" t="str">
        <f>Map!I1203</f>
        <v>0.1 J</v>
      </c>
      <c r="B555" s="6">
        <f t="shared" si="5"/>
        <v>0.1</v>
      </c>
      <c r="C555" s="5" t="str">
        <f>IFERROR(__xludf.DUMMYFUNCTION("""COMPUTED_VALUE"""),"J")</f>
        <v>J</v>
      </c>
      <c r="D555" s="34" t="b">
        <f t="shared" si="6"/>
        <v>0</v>
      </c>
      <c r="E555" s="6">
        <f t="shared" si="7"/>
        <v>0.1</v>
      </c>
      <c r="F555" s="34" t="b">
        <f t="shared" si="8"/>
        <v>0</v>
      </c>
      <c r="G555" s="8">
        <f t="shared" si="9"/>
        <v>1.9E+26</v>
      </c>
      <c r="H555" s="8" t="str">
        <f t="shared" ref="H555:J555" si="1128">if(D555,$G555,"")</f>
        <v/>
      </c>
      <c r="I555" s="8">
        <f t="shared" si="1128"/>
        <v>1.9E+26</v>
      </c>
      <c r="J555" s="8" t="str">
        <f t="shared" si="1128"/>
        <v/>
      </c>
      <c r="K555" s="5"/>
      <c r="L555" s="5"/>
      <c r="M555" s="5"/>
      <c r="N555" s="36">
        <f>Map!K1203</f>
        <v>-133</v>
      </c>
      <c r="O555" s="36">
        <f>Map!L1203</f>
        <v>-186</v>
      </c>
      <c r="P555" s="36">
        <f>Map!M1203</f>
        <v>-160</v>
      </c>
      <c r="Q555" s="5" t="str">
        <f>Join("-",Map!B1203,Map!C1203,Map!D1203,Map!E1203,Map!F1203)</f>
        <v>East Rim-4-7-0-g</v>
      </c>
      <c r="R555" s="6">
        <f t="shared" ref="R555:T555" si="1129">IFERROR(VALUE(LEFT(N555,SEARCH(" ",N555,1)-1)),FALSE())</f>
        <v>-133</v>
      </c>
      <c r="S555" s="6">
        <f t="shared" si="1129"/>
        <v>-186</v>
      </c>
      <c r="T555" s="6">
        <f t="shared" si="1129"/>
        <v>-160</v>
      </c>
      <c r="U555" s="5"/>
      <c r="V555" s="5"/>
      <c r="W555" s="5"/>
      <c r="X555" s="37" t="str">
        <f>Map!G1203</f>
        <v>Gas Giant</v>
      </c>
      <c r="Y555" s="5"/>
      <c r="Z555" s="7" t="str">
        <f>Map!O1203</f>
        <v>24 H</v>
      </c>
      <c r="AA555" s="6">
        <f t="shared" si="12"/>
        <v>24</v>
      </c>
      <c r="AB555" s="5" t="str">
        <f>IFERROR(__xludf.DUMMYFUNCTION("""COMPUTED_VALUE"""),"H")</f>
        <v>H</v>
      </c>
      <c r="AC555" s="6">
        <f t="shared" si="13"/>
        <v>24</v>
      </c>
      <c r="AD555" s="5"/>
    </row>
    <row r="556">
      <c r="A556" s="5" t="str">
        <f>Map!I1204</f>
        <v>0.4 S</v>
      </c>
      <c r="B556" s="6">
        <f t="shared" si="5"/>
        <v>0.4</v>
      </c>
      <c r="C556" s="5" t="str">
        <f>IFERROR(__xludf.DUMMYFUNCTION("""COMPUTED_VALUE"""),"S")</f>
        <v>S</v>
      </c>
      <c r="D556" s="34">
        <f t="shared" si="6"/>
        <v>0.4</v>
      </c>
      <c r="E556" s="6" t="b">
        <f t="shared" si="7"/>
        <v>0</v>
      </c>
      <c r="F556" s="34" t="b">
        <f t="shared" si="8"/>
        <v>0</v>
      </c>
      <c r="G556" s="8">
        <f t="shared" si="9"/>
        <v>7.956E+29</v>
      </c>
      <c r="H556" s="8">
        <f t="shared" ref="H556:J556" si="1130">if(D556,$G556,"")</f>
        <v>7.956E+29</v>
      </c>
      <c r="I556" s="8" t="str">
        <f t="shared" si="1130"/>
        <v/>
      </c>
      <c r="J556" s="8" t="str">
        <f t="shared" si="1130"/>
        <v/>
      </c>
      <c r="K556" s="5"/>
      <c r="L556" s="5"/>
      <c r="M556" s="5"/>
      <c r="N556" s="36" t="str">
        <f>Map!K1204</f>
        <v/>
      </c>
      <c r="O556" s="36" t="str">
        <f>Map!L1204</f>
        <v/>
      </c>
      <c r="P556" s="36" t="str">
        <f>Map!M1204</f>
        <v/>
      </c>
      <c r="Q556" s="5" t="str">
        <f>Join("-",Map!B1204,Map!C1204,Map!D1204,Map!E1204,Map!F1204)</f>
        <v>East Rim-4-7-0-S</v>
      </c>
      <c r="R556" s="6" t="b">
        <f t="shared" ref="R556:T556" si="1131">IFERROR(VALUE(LEFT(N556,SEARCH(" ",N556,1)-1)),FALSE())</f>
        <v>0</v>
      </c>
      <c r="S556" s="6" t="b">
        <f t="shared" si="1131"/>
        <v>0</v>
      </c>
      <c r="T556" s="6" t="b">
        <f t="shared" si="1131"/>
        <v>0</v>
      </c>
      <c r="U556" s="5"/>
      <c r="V556" s="5"/>
      <c r="W556" s="5"/>
      <c r="X556" s="37" t="str">
        <f>Map!G1204</f>
        <v>Star</v>
      </c>
      <c r="Y556" s="5"/>
      <c r="Z556" s="7" t="str">
        <f>Map!O1204</f>
        <v/>
      </c>
      <c r="AA556" s="6" t="str">
        <f t="shared" si="12"/>
        <v/>
      </c>
      <c r="AB556" s="5"/>
      <c r="AC556" s="6" t="str">
        <f t="shared" si="13"/>
        <v/>
      </c>
      <c r="AD556" s="5"/>
    </row>
    <row r="557">
      <c r="A557" s="5" t="str">
        <f>Map!I1205</f>
        <v>1.11 E</v>
      </c>
      <c r="B557" s="6">
        <f t="shared" si="5"/>
        <v>1.11</v>
      </c>
      <c r="C557" s="5" t="str">
        <f>IFERROR(__xludf.DUMMYFUNCTION("""COMPUTED_VALUE"""),"E")</f>
        <v>E</v>
      </c>
      <c r="D557" s="34" t="b">
        <f t="shared" si="6"/>
        <v>0</v>
      </c>
      <c r="E557" s="6" t="b">
        <f t="shared" si="7"/>
        <v>0</v>
      </c>
      <c r="F557" s="34">
        <f t="shared" si="8"/>
        <v>1.11</v>
      </c>
      <c r="G557" s="8">
        <f t="shared" si="9"/>
        <v>6.62892E+24</v>
      </c>
      <c r="H557" s="8" t="str">
        <f t="shared" ref="H557:J557" si="1132">if(D557,$G557,"")</f>
        <v/>
      </c>
      <c r="I557" s="8" t="str">
        <f t="shared" si="1132"/>
        <v/>
      </c>
      <c r="J557" s="8">
        <f t="shared" si="1132"/>
        <v>6.62892E+24</v>
      </c>
      <c r="K557" s="5"/>
      <c r="L557" s="5"/>
      <c r="M557" s="5"/>
      <c r="N557" s="36">
        <f>Map!K1205</f>
        <v>274</v>
      </c>
      <c r="O557" s="36">
        <f>Map!L1205</f>
        <v>183</v>
      </c>
      <c r="P557" s="36">
        <f>Map!M1205</f>
        <v>230</v>
      </c>
      <c r="Q557" s="5" t="str">
        <f>Join("-",Map!B1205,Map!C1205,Map!D1205,Map!E1205,Map!F1205)</f>
        <v>East Rim-4-7-1-a</v>
      </c>
      <c r="R557" s="6">
        <f t="shared" ref="R557:T557" si="1133">IFERROR(VALUE(LEFT(N557,SEARCH(" ",N557,1)-1)),FALSE())</f>
        <v>274</v>
      </c>
      <c r="S557" s="6">
        <f t="shared" si="1133"/>
        <v>183</v>
      </c>
      <c r="T557" s="6">
        <f t="shared" si="1133"/>
        <v>230</v>
      </c>
      <c r="U557" s="5"/>
      <c r="V557" s="5"/>
      <c r="W557" s="5"/>
      <c r="X557" s="37" t="str">
        <f>Map!G1205</f>
        <v>Terrestrial</v>
      </c>
      <c r="Y557" s="5"/>
      <c r="Z557" s="7" t="str">
        <f>Map!O1205</f>
        <v>13 H</v>
      </c>
      <c r="AA557" s="6">
        <f t="shared" si="12"/>
        <v>13</v>
      </c>
      <c r="AB557" s="5" t="str">
        <f>IFERROR(__xludf.DUMMYFUNCTION("""COMPUTED_VALUE"""),"H")</f>
        <v>H</v>
      </c>
      <c r="AC557" s="6">
        <f t="shared" si="13"/>
        <v>13</v>
      </c>
      <c r="AD557" s="5"/>
    </row>
    <row r="558">
      <c r="A558" s="5" t="str">
        <f>Map!I1206</f>
        <v>1.42 J</v>
      </c>
      <c r="B558" s="6">
        <f t="shared" si="5"/>
        <v>1.42</v>
      </c>
      <c r="C558" s="5" t="str">
        <f>IFERROR(__xludf.DUMMYFUNCTION("""COMPUTED_VALUE"""),"J")</f>
        <v>J</v>
      </c>
      <c r="D558" s="34" t="b">
        <f t="shared" si="6"/>
        <v>0</v>
      </c>
      <c r="E558" s="6">
        <f t="shared" si="7"/>
        <v>1.42</v>
      </c>
      <c r="F558" s="34" t="b">
        <f t="shared" si="8"/>
        <v>0</v>
      </c>
      <c r="G558" s="8">
        <f t="shared" si="9"/>
        <v>2.698E+27</v>
      </c>
      <c r="H558" s="8" t="str">
        <f t="shared" ref="H558:J558" si="1134">if(D558,$G558,"")</f>
        <v/>
      </c>
      <c r="I558" s="8">
        <f t="shared" si="1134"/>
        <v>2.698E+27</v>
      </c>
      <c r="J558" s="8" t="str">
        <f t="shared" si="1134"/>
        <v/>
      </c>
      <c r="K558" s="5"/>
      <c r="L558" s="5"/>
      <c r="M558" s="5"/>
      <c r="N558" s="36">
        <f>Map!K1206</f>
        <v>-146</v>
      </c>
      <c r="O558" s="36">
        <f>Map!L1206</f>
        <v>-198</v>
      </c>
      <c r="P558" s="36">
        <f>Map!M1206</f>
        <v>-170</v>
      </c>
      <c r="Q558" s="5" t="str">
        <f>Join("-",Map!B1206,Map!C1206,Map!D1206,Map!E1206,Map!F1206)</f>
        <v>East Rim-4-7-1-b</v>
      </c>
      <c r="R558" s="6">
        <f t="shared" ref="R558:T558" si="1135">IFERROR(VALUE(LEFT(N558,SEARCH(" ",N558,1)-1)),FALSE())</f>
        <v>-146</v>
      </c>
      <c r="S558" s="6">
        <f t="shared" si="1135"/>
        <v>-198</v>
      </c>
      <c r="T558" s="6">
        <f t="shared" si="1135"/>
        <v>-170</v>
      </c>
      <c r="U558" s="5"/>
      <c r="V558" s="5"/>
      <c r="W558" s="5"/>
      <c r="X558" s="37" t="str">
        <f>Map!G1206</f>
        <v>Gas Giant</v>
      </c>
      <c r="Y558" s="5"/>
      <c r="Z558" s="7" t="str">
        <f>Map!O1206</f>
        <v>22 H</v>
      </c>
      <c r="AA558" s="6">
        <f t="shared" si="12"/>
        <v>22</v>
      </c>
      <c r="AB558" s="5" t="str">
        <f>IFERROR(__xludf.DUMMYFUNCTION("""COMPUTED_VALUE"""),"H")</f>
        <v>H</v>
      </c>
      <c r="AC558" s="6">
        <f t="shared" si="13"/>
        <v>22</v>
      </c>
      <c r="AD558" s="5"/>
    </row>
    <row r="559">
      <c r="A559" s="5" t="str">
        <f>Map!I1207</f>
        <v>1.12 S</v>
      </c>
      <c r="B559" s="6">
        <f t="shared" si="5"/>
        <v>1.12</v>
      </c>
      <c r="C559" s="5" t="str">
        <f>IFERROR(__xludf.DUMMYFUNCTION("""COMPUTED_VALUE"""),"S")</f>
        <v>S</v>
      </c>
      <c r="D559" s="34">
        <f t="shared" si="6"/>
        <v>1.12</v>
      </c>
      <c r="E559" s="6" t="b">
        <f t="shared" si="7"/>
        <v>0</v>
      </c>
      <c r="F559" s="34" t="b">
        <f t="shared" si="8"/>
        <v>0</v>
      </c>
      <c r="G559" s="8">
        <f t="shared" si="9"/>
        <v>2.22768E+30</v>
      </c>
      <c r="H559" s="8">
        <f t="shared" ref="H559:J559" si="1136">if(D559,$G559,"")</f>
        <v>2.22768E+30</v>
      </c>
      <c r="I559" s="8" t="str">
        <f t="shared" si="1136"/>
        <v/>
      </c>
      <c r="J559" s="8" t="str">
        <f t="shared" si="1136"/>
        <v/>
      </c>
      <c r="K559" s="5"/>
      <c r="L559" s="5"/>
      <c r="M559" s="5"/>
      <c r="N559" s="36" t="str">
        <f>Map!K1207</f>
        <v/>
      </c>
      <c r="O559" s="36" t="str">
        <f>Map!L1207</f>
        <v/>
      </c>
      <c r="P559" s="36" t="str">
        <f>Map!M1207</f>
        <v/>
      </c>
      <c r="Q559" s="5" t="str">
        <f>Join("-",Map!B1207,Map!C1207,Map!D1207,Map!E1207,Map!F1207)</f>
        <v>East Rim-4-7-1-S</v>
      </c>
      <c r="R559" s="6" t="b">
        <f t="shared" ref="R559:T559" si="1137">IFERROR(VALUE(LEFT(N559,SEARCH(" ",N559,1)-1)),FALSE())</f>
        <v>0</v>
      </c>
      <c r="S559" s="6" t="b">
        <f t="shared" si="1137"/>
        <v>0</v>
      </c>
      <c r="T559" s="6" t="b">
        <f t="shared" si="1137"/>
        <v>0</v>
      </c>
      <c r="U559" s="5"/>
      <c r="V559" s="5"/>
      <c r="W559" s="5"/>
      <c r="X559" s="37" t="str">
        <f>Map!G1207</f>
        <v>Star</v>
      </c>
      <c r="Y559" s="5"/>
      <c r="Z559" s="7" t="str">
        <f>Map!O1207</f>
        <v/>
      </c>
      <c r="AA559" s="6" t="str">
        <f t="shared" si="12"/>
        <v/>
      </c>
      <c r="AB559" s="5"/>
      <c r="AC559" s="6" t="str">
        <f t="shared" si="13"/>
        <v/>
      </c>
      <c r="AD559" s="5"/>
    </row>
    <row r="560">
      <c r="A560" s="5" t="str">
        <f>Map!I1208</f>
        <v>0.95 E</v>
      </c>
      <c r="B560" s="6">
        <f t="shared" si="5"/>
        <v>0.95</v>
      </c>
      <c r="C560" s="5" t="str">
        <f>IFERROR(__xludf.DUMMYFUNCTION("""COMPUTED_VALUE"""),"E")</f>
        <v>E</v>
      </c>
      <c r="D560" s="34" t="b">
        <f t="shared" si="6"/>
        <v>0</v>
      </c>
      <c r="E560" s="6" t="b">
        <f t="shared" si="7"/>
        <v>0</v>
      </c>
      <c r="F560" s="34">
        <f t="shared" si="8"/>
        <v>0.95</v>
      </c>
      <c r="G560" s="8">
        <f t="shared" si="9"/>
        <v>5.6734E+24</v>
      </c>
      <c r="H560" s="8" t="str">
        <f t="shared" ref="H560:J560" si="1138">if(D560,$G560,"")</f>
        <v/>
      </c>
      <c r="I560" s="8" t="str">
        <f t="shared" si="1138"/>
        <v/>
      </c>
      <c r="J560" s="8">
        <f t="shared" si="1138"/>
        <v>5.6734E+24</v>
      </c>
      <c r="K560" s="5"/>
      <c r="L560" s="5"/>
      <c r="M560" s="5"/>
      <c r="N560" s="36">
        <f>Map!K1208</f>
        <v>1555</v>
      </c>
      <c r="O560" s="36">
        <f>Map!L1208</f>
        <v>728</v>
      </c>
      <c r="P560" s="36">
        <f>Map!M1208</f>
        <v>1144</v>
      </c>
      <c r="Q560" s="5" t="str">
        <f>Join("-",Map!B1208,Map!C1208,Map!D1208,Map!E1208,Map!F1208)</f>
        <v>East Rim-4-7-2-a</v>
      </c>
      <c r="R560" s="6">
        <f t="shared" ref="R560:T560" si="1139">IFERROR(VALUE(LEFT(N560,SEARCH(" ",N560,1)-1)),FALSE())</f>
        <v>1555</v>
      </c>
      <c r="S560" s="6">
        <f t="shared" si="1139"/>
        <v>728</v>
      </c>
      <c r="T560" s="6">
        <f t="shared" si="1139"/>
        <v>1144</v>
      </c>
      <c r="U560" s="5"/>
      <c r="V560" s="5"/>
      <c r="W560" s="5"/>
      <c r="X560" s="37" t="str">
        <f>Map!G1208</f>
        <v>Terrestrial</v>
      </c>
      <c r="Y560" s="5"/>
      <c r="Z560" s="7" t="str">
        <f>Map!O1208</f>
        <v>33 H</v>
      </c>
      <c r="AA560" s="6">
        <f t="shared" si="12"/>
        <v>33</v>
      </c>
      <c r="AB560" s="5" t="str">
        <f>IFERROR(__xludf.DUMMYFUNCTION("""COMPUTED_VALUE"""),"H")</f>
        <v>H</v>
      </c>
      <c r="AC560" s="6">
        <f t="shared" si="13"/>
        <v>33</v>
      </c>
      <c r="AD560" s="5"/>
    </row>
    <row r="561">
      <c r="A561" s="5" t="str">
        <f>Map!I1209</f>
        <v>1.17 E</v>
      </c>
      <c r="B561" s="6">
        <f t="shared" si="5"/>
        <v>1.17</v>
      </c>
      <c r="C561" s="5" t="str">
        <f>IFERROR(__xludf.DUMMYFUNCTION("""COMPUTED_VALUE"""),"E")</f>
        <v>E</v>
      </c>
      <c r="D561" s="34" t="b">
        <f t="shared" si="6"/>
        <v>0</v>
      </c>
      <c r="E561" s="6" t="b">
        <f t="shared" si="7"/>
        <v>0</v>
      </c>
      <c r="F561" s="34">
        <f t="shared" si="8"/>
        <v>1.17</v>
      </c>
      <c r="G561" s="8">
        <f t="shared" si="9"/>
        <v>6.98724E+24</v>
      </c>
      <c r="H561" s="8" t="str">
        <f t="shared" ref="H561:J561" si="1140">if(D561,$G561,"")</f>
        <v/>
      </c>
      <c r="I561" s="8" t="str">
        <f t="shared" si="1140"/>
        <v/>
      </c>
      <c r="J561" s="8">
        <f t="shared" si="1140"/>
        <v>6.98724E+24</v>
      </c>
      <c r="K561" s="5"/>
      <c r="L561" s="5"/>
      <c r="M561" s="5"/>
      <c r="N561" s="36">
        <f>Map!K1209</f>
        <v>32</v>
      </c>
      <c r="O561" s="36">
        <f>Map!L1209</f>
        <v>5</v>
      </c>
      <c r="P561" s="36">
        <f>Map!M1209</f>
        <v>19</v>
      </c>
      <c r="Q561" s="5" t="str">
        <f>Join("-",Map!B1209,Map!C1209,Map!D1209,Map!E1209,Map!F1209)</f>
        <v>East Rim-4-7-2-b</v>
      </c>
      <c r="R561" s="6">
        <f t="shared" ref="R561:T561" si="1141">IFERROR(VALUE(LEFT(N561,SEARCH(" ",N561,1)-1)),FALSE())</f>
        <v>32</v>
      </c>
      <c r="S561" s="6">
        <f t="shared" si="1141"/>
        <v>5</v>
      </c>
      <c r="T561" s="6">
        <f t="shared" si="1141"/>
        <v>19</v>
      </c>
      <c r="U561" s="5"/>
      <c r="V561" s="5"/>
      <c r="W561" s="5"/>
      <c r="X561" s="37" t="str">
        <f>Map!G1209</f>
        <v>Habitable</v>
      </c>
      <c r="Y561" s="5"/>
      <c r="Z561" s="7" t="str">
        <f>Map!O1209</f>
        <v>12 H</v>
      </c>
      <c r="AA561" s="6">
        <f t="shared" si="12"/>
        <v>12</v>
      </c>
      <c r="AB561" s="5" t="str">
        <f>IFERROR(__xludf.DUMMYFUNCTION("""COMPUTED_VALUE"""),"H")</f>
        <v>H</v>
      </c>
      <c r="AC561" s="6">
        <f t="shared" si="13"/>
        <v>12</v>
      </c>
      <c r="AD561" s="5"/>
    </row>
    <row r="562">
      <c r="A562" s="5" t="str">
        <f>Map!I1210</f>
        <v>0.02 J</v>
      </c>
      <c r="B562" s="6">
        <f t="shared" si="5"/>
        <v>0.02</v>
      </c>
      <c r="C562" s="5" t="str">
        <f>IFERROR(__xludf.DUMMYFUNCTION("""COMPUTED_VALUE"""),"J")</f>
        <v>J</v>
      </c>
      <c r="D562" s="34" t="b">
        <f t="shared" si="6"/>
        <v>0</v>
      </c>
      <c r="E562" s="6">
        <f t="shared" si="7"/>
        <v>0.02</v>
      </c>
      <c r="F562" s="34" t="b">
        <f t="shared" si="8"/>
        <v>0</v>
      </c>
      <c r="G562" s="8">
        <f t="shared" si="9"/>
        <v>3.8E+25</v>
      </c>
      <c r="H562" s="8" t="str">
        <f t="shared" ref="H562:J562" si="1142">if(D562,$G562,"")</f>
        <v/>
      </c>
      <c r="I562" s="8">
        <f t="shared" si="1142"/>
        <v>3.8E+25</v>
      </c>
      <c r="J562" s="8" t="str">
        <f t="shared" si="1142"/>
        <v/>
      </c>
      <c r="K562" s="5"/>
      <c r="L562" s="5"/>
      <c r="M562" s="5"/>
      <c r="N562" s="36">
        <f>Map!K1210</f>
        <v>-122</v>
      </c>
      <c r="O562" s="36">
        <f>Map!L1210</f>
        <v>-133</v>
      </c>
      <c r="P562" s="36">
        <f>Map!M1210</f>
        <v>-130</v>
      </c>
      <c r="Q562" s="5" t="str">
        <f>Join("-",Map!B1210,Map!C1210,Map!D1210,Map!E1210,Map!F1210)</f>
        <v>East Rim-4-7-2-c</v>
      </c>
      <c r="R562" s="6">
        <f t="shared" ref="R562:T562" si="1143">IFERROR(VALUE(LEFT(N562,SEARCH(" ",N562,1)-1)),FALSE())</f>
        <v>-122</v>
      </c>
      <c r="S562" s="6">
        <f t="shared" si="1143"/>
        <v>-133</v>
      </c>
      <c r="T562" s="6">
        <f t="shared" si="1143"/>
        <v>-130</v>
      </c>
      <c r="U562" s="5"/>
      <c r="V562" s="5"/>
      <c r="W562" s="5"/>
      <c r="X562" s="37" t="str">
        <f>Map!G1210</f>
        <v>Gas Giant</v>
      </c>
      <c r="Y562" s="5"/>
      <c r="Z562" s="7" t="str">
        <f>Map!O1210</f>
        <v>16 H</v>
      </c>
      <c r="AA562" s="6">
        <f t="shared" si="12"/>
        <v>16</v>
      </c>
      <c r="AB562" s="5" t="str">
        <f>IFERROR(__xludf.DUMMYFUNCTION("""COMPUTED_VALUE"""),"H")</f>
        <v>H</v>
      </c>
      <c r="AC562" s="6">
        <f t="shared" si="13"/>
        <v>16</v>
      </c>
      <c r="AD562" s="5"/>
    </row>
    <row r="563">
      <c r="A563" s="5" t="str">
        <f>Map!I1211</f>
        <v>0.27 S</v>
      </c>
      <c r="B563" s="6">
        <f t="shared" si="5"/>
        <v>0.27</v>
      </c>
      <c r="C563" s="5" t="str">
        <f>IFERROR(__xludf.DUMMYFUNCTION("""COMPUTED_VALUE"""),"S")</f>
        <v>S</v>
      </c>
      <c r="D563" s="34">
        <f t="shared" si="6"/>
        <v>0.27</v>
      </c>
      <c r="E563" s="6" t="b">
        <f t="shared" si="7"/>
        <v>0</v>
      </c>
      <c r="F563" s="34" t="b">
        <f t="shared" si="8"/>
        <v>0</v>
      </c>
      <c r="G563" s="8">
        <f t="shared" si="9"/>
        <v>5.3703E+29</v>
      </c>
      <c r="H563" s="8">
        <f t="shared" ref="H563:J563" si="1144">if(D563,$G563,"")</f>
        <v>5.3703E+29</v>
      </c>
      <c r="I563" s="8" t="str">
        <f t="shared" si="1144"/>
        <v/>
      </c>
      <c r="J563" s="8" t="str">
        <f t="shared" si="1144"/>
        <v/>
      </c>
      <c r="K563" s="5"/>
      <c r="L563" s="5"/>
      <c r="M563" s="5"/>
      <c r="N563" s="36" t="str">
        <f>Map!K1211</f>
        <v/>
      </c>
      <c r="O563" s="36" t="str">
        <f>Map!L1211</f>
        <v/>
      </c>
      <c r="P563" s="36" t="str">
        <f>Map!M1211</f>
        <v/>
      </c>
      <c r="Q563" s="5" t="str">
        <f>Join("-",Map!B1211,Map!C1211,Map!D1211,Map!E1211,Map!F1211)</f>
        <v>East Rim-4-7-2-S</v>
      </c>
      <c r="R563" s="6" t="b">
        <f t="shared" ref="R563:T563" si="1145">IFERROR(VALUE(LEFT(N563,SEARCH(" ",N563,1)-1)),FALSE())</f>
        <v>0</v>
      </c>
      <c r="S563" s="6" t="b">
        <f t="shared" si="1145"/>
        <v>0</v>
      </c>
      <c r="T563" s="6" t="b">
        <f t="shared" si="1145"/>
        <v>0</v>
      </c>
      <c r="U563" s="5"/>
      <c r="V563" s="5"/>
      <c r="W563" s="5"/>
      <c r="X563" s="37" t="str">
        <f>Map!G1211</f>
        <v>Star</v>
      </c>
      <c r="Y563" s="5"/>
      <c r="Z563" s="7" t="str">
        <f>Map!O1211</f>
        <v/>
      </c>
      <c r="AA563" s="6" t="str">
        <f t="shared" si="12"/>
        <v/>
      </c>
      <c r="AB563" s="5"/>
      <c r="AC563" s="6" t="str">
        <f t="shared" si="13"/>
        <v/>
      </c>
      <c r="AD563" s="5"/>
    </row>
    <row r="564">
      <c r="A564" s="5" t="str">
        <f>Map!I1212</f>
        <v>0.03 J</v>
      </c>
      <c r="B564" s="6">
        <f t="shared" si="5"/>
        <v>0.03</v>
      </c>
      <c r="C564" s="5" t="str">
        <f>IFERROR(__xludf.DUMMYFUNCTION("""COMPUTED_VALUE"""),"J")</f>
        <v>J</v>
      </c>
      <c r="D564" s="34" t="b">
        <f t="shared" si="6"/>
        <v>0</v>
      </c>
      <c r="E564" s="6">
        <f t="shared" si="7"/>
        <v>0.03</v>
      </c>
      <c r="F564" s="34" t="b">
        <f t="shared" si="8"/>
        <v>0</v>
      </c>
      <c r="G564" s="8">
        <f t="shared" si="9"/>
        <v>5.7E+25</v>
      </c>
      <c r="H564" s="8" t="str">
        <f t="shared" ref="H564:J564" si="1146">if(D564,$G564,"")</f>
        <v/>
      </c>
      <c r="I564" s="8">
        <f t="shared" si="1146"/>
        <v>5.7E+25</v>
      </c>
      <c r="J564" s="8" t="str">
        <f t="shared" si="1146"/>
        <v/>
      </c>
      <c r="K564" s="5"/>
      <c r="L564" s="5"/>
      <c r="M564" s="5"/>
      <c r="N564" s="36">
        <f>Map!K1212</f>
        <v>-54</v>
      </c>
      <c r="O564" s="36">
        <f>Map!L1212</f>
        <v>-114</v>
      </c>
      <c r="P564" s="36">
        <f>Map!M1212</f>
        <v>-82</v>
      </c>
      <c r="Q564" s="5" t="str">
        <f>Join("-",Map!B1212,Map!C1212,Map!D1212,Map!E1212,Map!F1212)</f>
        <v>East Rim-4-7-3-a</v>
      </c>
      <c r="R564" s="6">
        <f t="shared" ref="R564:T564" si="1147">IFERROR(VALUE(LEFT(N564,SEARCH(" ",N564,1)-1)),FALSE())</f>
        <v>-54</v>
      </c>
      <c r="S564" s="6">
        <f t="shared" si="1147"/>
        <v>-114</v>
      </c>
      <c r="T564" s="6">
        <f t="shared" si="1147"/>
        <v>-82</v>
      </c>
      <c r="U564" s="5"/>
      <c r="V564" s="5"/>
      <c r="W564" s="5"/>
      <c r="X564" s="37" t="str">
        <f>Map!G1212</f>
        <v>Gas Giant</v>
      </c>
      <c r="Y564" s="5"/>
      <c r="Z564" s="7" t="str">
        <f>Map!O1212</f>
        <v>12 H</v>
      </c>
      <c r="AA564" s="6">
        <f t="shared" si="12"/>
        <v>12</v>
      </c>
      <c r="AB564" s="5" t="str">
        <f>IFERROR(__xludf.DUMMYFUNCTION("""COMPUTED_VALUE"""),"H")</f>
        <v>H</v>
      </c>
      <c r="AC564" s="6">
        <f t="shared" si="13"/>
        <v>12</v>
      </c>
      <c r="AD564" s="5"/>
    </row>
    <row r="565">
      <c r="A565" s="5" t="str">
        <f>Map!I1213</f>
        <v>0.07 J</v>
      </c>
      <c r="B565" s="6">
        <f t="shared" si="5"/>
        <v>0.07</v>
      </c>
      <c r="C565" s="5" t="str">
        <f>IFERROR(__xludf.DUMMYFUNCTION("""COMPUTED_VALUE"""),"J")</f>
        <v>J</v>
      </c>
      <c r="D565" s="34" t="b">
        <f t="shared" si="6"/>
        <v>0</v>
      </c>
      <c r="E565" s="6">
        <f t="shared" si="7"/>
        <v>0.07</v>
      </c>
      <c r="F565" s="34" t="b">
        <f t="shared" si="8"/>
        <v>0</v>
      </c>
      <c r="G565" s="8">
        <f t="shared" si="9"/>
        <v>1.33E+26</v>
      </c>
      <c r="H565" s="8" t="str">
        <f t="shared" ref="H565:J565" si="1148">if(D565,$G565,"")</f>
        <v/>
      </c>
      <c r="I565" s="8">
        <f t="shared" si="1148"/>
        <v>1.33E+26</v>
      </c>
      <c r="J565" s="8" t="str">
        <f t="shared" si="1148"/>
        <v/>
      </c>
      <c r="K565" s="5"/>
      <c r="L565" s="5"/>
      <c r="M565" s="5"/>
      <c r="N565" s="36">
        <f>Map!K1213</f>
        <v>-164</v>
      </c>
      <c r="O565" s="36">
        <f>Map!L1213</f>
        <v>-166</v>
      </c>
      <c r="P565" s="36">
        <f>Map!M1213</f>
        <v>-164</v>
      </c>
      <c r="Q565" s="5" t="str">
        <f>Join("-",Map!B1213,Map!C1213,Map!D1213,Map!E1213,Map!F1213)</f>
        <v>East Rim-4-7-3-b</v>
      </c>
      <c r="R565" s="6">
        <f t="shared" ref="R565:T565" si="1149">IFERROR(VALUE(LEFT(N565,SEARCH(" ",N565,1)-1)),FALSE())</f>
        <v>-164</v>
      </c>
      <c r="S565" s="6">
        <f t="shared" si="1149"/>
        <v>-166</v>
      </c>
      <c r="T565" s="6">
        <f t="shared" si="1149"/>
        <v>-164</v>
      </c>
      <c r="U565" s="5"/>
      <c r="V565" s="5"/>
      <c r="W565" s="5"/>
      <c r="X565" s="37" t="str">
        <f>Map!G1213</f>
        <v>Gas Giant</v>
      </c>
      <c r="Y565" s="5"/>
      <c r="Z565" s="7" t="str">
        <f>Map!O1213</f>
        <v>18 H</v>
      </c>
      <c r="AA565" s="6">
        <f t="shared" si="12"/>
        <v>18</v>
      </c>
      <c r="AB565" s="5" t="str">
        <f>IFERROR(__xludf.DUMMYFUNCTION("""COMPUTED_VALUE"""),"H")</f>
        <v>H</v>
      </c>
      <c r="AC565" s="6">
        <f t="shared" si="13"/>
        <v>18</v>
      </c>
      <c r="AD565" s="5"/>
    </row>
    <row r="566">
      <c r="A566" s="5" t="str">
        <f>Map!I1214</f>
        <v>2.4 J</v>
      </c>
      <c r="B566" s="6">
        <f t="shared" si="5"/>
        <v>2.4</v>
      </c>
      <c r="C566" s="5" t="str">
        <f>IFERROR(__xludf.DUMMYFUNCTION("""COMPUTED_VALUE"""),"J")</f>
        <v>J</v>
      </c>
      <c r="D566" s="34" t="b">
        <f t="shared" si="6"/>
        <v>0</v>
      </c>
      <c r="E566" s="6">
        <f t="shared" si="7"/>
        <v>2.4</v>
      </c>
      <c r="F566" s="34" t="b">
        <f t="shared" si="8"/>
        <v>0</v>
      </c>
      <c r="G566" s="8">
        <f t="shared" si="9"/>
        <v>4.56E+27</v>
      </c>
      <c r="H566" s="8" t="str">
        <f t="shared" ref="H566:J566" si="1150">if(D566,$G566,"")</f>
        <v/>
      </c>
      <c r="I566" s="8">
        <f t="shared" si="1150"/>
        <v>4.56E+27</v>
      </c>
      <c r="J566" s="8" t="str">
        <f t="shared" si="1150"/>
        <v/>
      </c>
      <c r="K566" s="5"/>
      <c r="L566" s="5"/>
      <c r="M566" s="5"/>
      <c r="N566" s="36">
        <f>Map!K1214</f>
        <v>-229</v>
      </c>
      <c r="O566" s="36">
        <f>Map!L1214</f>
        <v>-233</v>
      </c>
      <c r="P566" s="36">
        <f>Map!M1214</f>
        <v>-230</v>
      </c>
      <c r="Q566" s="5" t="str">
        <f>Join("-",Map!B1214,Map!C1214,Map!D1214,Map!E1214,Map!F1214)</f>
        <v>East Rim-4-7-3-c</v>
      </c>
      <c r="R566" s="6">
        <f t="shared" ref="R566:T566" si="1151">IFERROR(VALUE(LEFT(N566,SEARCH(" ",N566,1)-1)),FALSE())</f>
        <v>-229</v>
      </c>
      <c r="S566" s="6">
        <f t="shared" si="1151"/>
        <v>-233</v>
      </c>
      <c r="T566" s="6">
        <f t="shared" si="1151"/>
        <v>-230</v>
      </c>
      <c r="U566" s="5"/>
      <c r="V566" s="5"/>
      <c r="W566" s="5"/>
      <c r="X566" s="37" t="str">
        <f>Map!G1214</f>
        <v>Gas Giant</v>
      </c>
      <c r="Y566" s="5"/>
      <c r="Z566" s="7" t="str">
        <f>Map!O1214</f>
        <v>13 H</v>
      </c>
      <c r="AA566" s="6">
        <f t="shared" si="12"/>
        <v>13</v>
      </c>
      <c r="AB566" s="5" t="str">
        <f>IFERROR(__xludf.DUMMYFUNCTION("""COMPUTED_VALUE"""),"H")</f>
        <v>H</v>
      </c>
      <c r="AC566" s="6">
        <f t="shared" si="13"/>
        <v>13</v>
      </c>
      <c r="AD566" s="5"/>
    </row>
    <row r="567">
      <c r="A567" s="5" t="str">
        <f>Map!I1215</f>
        <v>0.2 S</v>
      </c>
      <c r="B567" s="6">
        <f t="shared" si="5"/>
        <v>0.2</v>
      </c>
      <c r="C567" s="5" t="str">
        <f>IFERROR(__xludf.DUMMYFUNCTION("""COMPUTED_VALUE"""),"S")</f>
        <v>S</v>
      </c>
      <c r="D567" s="34">
        <f t="shared" si="6"/>
        <v>0.2</v>
      </c>
      <c r="E567" s="6" t="b">
        <f t="shared" si="7"/>
        <v>0</v>
      </c>
      <c r="F567" s="34" t="b">
        <f t="shared" si="8"/>
        <v>0</v>
      </c>
      <c r="G567" s="8">
        <f t="shared" si="9"/>
        <v>3.978E+29</v>
      </c>
      <c r="H567" s="8">
        <f t="shared" ref="H567:J567" si="1152">if(D567,$G567,"")</f>
        <v>3.978E+29</v>
      </c>
      <c r="I567" s="8" t="str">
        <f t="shared" si="1152"/>
        <v/>
      </c>
      <c r="J567" s="8" t="str">
        <f t="shared" si="1152"/>
        <v/>
      </c>
      <c r="K567" s="5"/>
      <c r="L567" s="5"/>
      <c r="M567" s="5"/>
      <c r="N567" s="36" t="str">
        <f>Map!K1215</f>
        <v/>
      </c>
      <c r="O567" s="36" t="str">
        <f>Map!L1215</f>
        <v/>
      </c>
      <c r="P567" s="36" t="str">
        <f>Map!M1215</f>
        <v/>
      </c>
      <c r="Q567" s="5" t="str">
        <f>Join("-",Map!B1215,Map!C1215,Map!D1215,Map!E1215,Map!F1215)</f>
        <v>East Rim-4-7-3-S</v>
      </c>
      <c r="R567" s="6" t="b">
        <f t="shared" ref="R567:T567" si="1153">IFERROR(VALUE(LEFT(N567,SEARCH(" ",N567,1)-1)),FALSE())</f>
        <v>0</v>
      </c>
      <c r="S567" s="6" t="b">
        <f t="shared" si="1153"/>
        <v>0</v>
      </c>
      <c r="T567" s="6" t="b">
        <f t="shared" si="1153"/>
        <v>0</v>
      </c>
      <c r="U567" s="5"/>
      <c r="V567" s="5"/>
      <c r="W567" s="5"/>
      <c r="X567" s="37" t="str">
        <f>Map!G1215</f>
        <v>Star</v>
      </c>
      <c r="Y567" s="5"/>
      <c r="Z567" s="7" t="str">
        <f>Map!O1215</f>
        <v/>
      </c>
      <c r="AA567" s="6" t="str">
        <f t="shared" si="12"/>
        <v/>
      </c>
      <c r="AB567" s="5"/>
      <c r="AC567" s="6" t="str">
        <f t="shared" si="13"/>
        <v/>
      </c>
      <c r="AD567" s="5"/>
    </row>
    <row r="568">
      <c r="A568" s="5" t="str">
        <f>Map!I1216</f>
        <v>1.11 E</v>
      </c>
      <c r="B568" s="6">
        <f t="shared" si="5"/>
        <v>1.11</v>
      </c>
      <c r="C568" s="5" t="str">
        <f>IFERROR(__xludf.DUMMYFUNCTION("""COMPUTED_VALUE"""),"E")</f>
        <v>E</v>
      </c>
      <c r="D568" s="34" t="b">
        <f t="shared" si="6"/>
        <v>0</v>
      </c>
      <c r="E568" s="6" t="b">
        <f t="shared" si="7"/>
        <v>0</v>
      </c>
      <c r="F568" s="34">
        <f t="shared" si="8"/>
        <v>1.11</v>
      </c>
      <c r="G568" s="8">
        <f t="shared" si="9"/>
        <v>6.62892E+24</v>
      </c>
      <c r="H568" s="8" t="str">
        <f t="shared" ref="H568:J568" si="1154">if(D568,$G568,"")</f>
        <v/>
      </c>
      <c r="I568" s="8" t="str">
        <f t="shared" si="1154"/>
        <v/>
      </c>
      <c r="J568" s="8">
        <f t="shared" si="1154"/>
        <v>6.62892E+24</v>
      </c>
      <c r="K568" s="5"/>
      <c r="L568" s="5"/>
      <c r="M568" s="5"/>
      <c r="N568" s="36">
        <f>Map!K1216</f>
        <v>530</v>
      </c>
      <c r="O568" s="36">
        <f>Map!L1216</f>
        <v>521</v>
      </c>
      <c r="P568" s="36">
        <f>Map!M1216</f>
        <v>526</v>
      </c>
      <c r="Q568" s="5" t="str">
        <f>Join("-",Map!B1216,Map!C1216,Map!D1216,Map!E1216,Map!F1216)</f>
        <v>East Rim-5-0-0-a</v>
      </c>
      <c r="R568" s="6">
        <f t="shared" ref="R568:T568" si="1155">IFERROR(VALUE(LEFT(N568,SEARCH(" ",N568,1)-1)),FALSE())</f>
        <v>530</v>
      </c>
      <c r="S568" s="6">
        <f t="shared" si="1155"/>
        <v>521</v>
      </c>
      <c r="T568" s="6">
        <f t="shared" si="1155"/>
        <v>526</v>
      </c>
      <c r="U568" s="5"/>
      <c r="V568" s="5"/>
      <c r="W568" s="5"/>
      <c r="X568" s="37" t="str">
        <f>Map!G1216</f>
        <v>Terrestrial</v>
      </c>
      <c r="Y568" s="5"/>
      <c r="Z568" s="7" t="str">
        <f>Map!O1216</f>
        <v>9 H</v>
      </c>
      <c r="AA568" s="6">
        <f t="shared" si="12"/>
        <v>9</v>
      </c>
      <c r="AB568" s="5" t="str">
        <f>IFERROR(__xludf.DUMMYFUNCTION("""COMPUTED_VALUE"""),"H")</f>
        <v>H</v>
      </c>
      <c r="AC568" s="6">
        <f t="shared" si="13"/>
        <v>9</v>
      </c>
      <c r="AD568" s="5"/>
    </row>
    <row r="569">
      <c r="A569" s="5" t="str">
        <f>Map!I1217</f>
        <v>6.65 J</v>
      </c>
      <c r="B569" s="6">
        <f t="shared" si="5"/>
        <v>6.65</v>
      </c>
      <c r="C569" s="5" t="str">
        <f>IFERROR(__xludf.DUMMYFUNCTION("""COMPUTED_VALUE"""),"J")</f>
        <v>J</v>
      </c>
      <c r="D569" s="34" t="b">
        <f t="shared" si="6"/>
        <v>0</v>
      </c>
      <c r="E569" s="6">
        <f t="shared" si="7"/>
        <v>6.65</v>
      </c>
      <c r="F569" s="34" t="b">
        <f t="shared" si="8"/>
        <v>0</v>
      </c>
      <c r="G569" s="8">
        <f t="shared" si="9"/>
        <v>1.2635E+28</v>
      </c>
      <c r="H569" s="8" t="str">
        <f t="shared" ref="H569:J569" si="1156">if(D569,$G569,"")</f>
        <v/>
      </c>
      <c r="I569" s="8">
        <f t="shared" si="1156"/>
        <v>1.2635E+28</v>
      </c>
      <c r="J569" s="8" t="str">
        <f t="shared" si="1156"/>
        <v/>
      </c>
      <c r="K569" s="5"/>
      <c r="L569" s="5"/>
      <c r="M569" s="5"/>
      <c r="N569" s="36">
        <f>Map!K1217</f>
        <v>-26</v>
      </c>
      <c r="O569" s="36">
        <f>Map!L1217</f>
        <v>-100</v>
      </c>
      <c r="P569" s="36">
        <f>Map!M1217</f>
        <v>-63</v>
      </c>
      <c r="Q569" s="5" t="str">
        <f>Join("-",Map!B1217,Map!C1217,Map!D1217,Map!E1217,Map!F1217)</f>
        <v>East Rim-5-0-0-b</v>
      </c>
      <c r="R569" s="6">
        <f t="shared" ref="R569:T569" si="1157">IFERROR(VALUE(LEFT(N569,SEARCH(" ",N569,1)-1)),FALSE())</f>
        <v>-26</v>
      </c>
      <c r="S569" s="6">
        <f t="shared" si="1157"/>
        <v>-100</v>
      </c>
      <c r="T569" s="6">
        <f t="shared" si="1157"/>
        <v>-63</v>
      </c>
      <c r="U569" s="5"/>
      <c r="V569" s="5"/>
      <c r="W569" s="5"/>
      <c r="X569" s="37" t="str">
        <f>Map!G1217</f>
        <v>Gas Giant</v>
      </c>
      <c r="Y569" s="5"/>
      <c r="Z569" s="7" t="str">
        <f>Map!O1217</f>
        <v>19 H</v>
      </c>
      <c r="AA569" s="6">
        <f t="shared" si="12"/>
        <v>19</v>
      </c>
      <c r="AB569" s="5" t="str">
        <f>IFERROR(__xludf.DUMMYFUNCTION("""COMPUTED_VALUE"""),"H")</f>
        <v>H</v>
      </c>
      <c r="AC569" s="6">
        <f t="shared" si="13"/>
        <v>19</v>
      </c>
      <c r="AD569" s="5"/>
    </row>
    <row r="570">
      <c r="A570" s="5" t="str">
        <f>Map!I1218</f>
        <v>9.6 J</v>
      </c>
      <c r="B570" s="6">
        <f t="shared" si="5"/>
        <v>9.6</v>
      </c>
      <c r="C570" s="5" t="str">
        <f>IFERROR(__xludf.DUMMYFUNCTION("""COMPUTED_VALUE"""),"J")</f>
        <v>J</v>
      </c>
      <c r="D570" s="34" t="b">
        <f t="shared" si="6"/>
        <v>0</v>
      </c>
      <c r="E570" s="6">
        <f t="shared" si="7"/>
        <v>9.6</v>
      </c>
      <c r="F570" s="34" t="b">
        <f t="shared" si="8"/>
        <v>0</v>
      </c>
      <c r="G570" s="8">
        <f t="shared" si="9"/>
        <v>1.824E+28</v>
      </c>
      <c r="H570" s="8" t="str">
        <f t="shared" ref="H570:J570" si="1158">if(D570,$G570,"")</f>
        <v/>
      </c>
      <c r="I570" s="8">
        <f t="shared" si="1158"/>
        <v>1.824E+28</v>
      </c>
      <c r="J570" s="8" t="str">
        <f t="shared" si="1158"/>
        <v/>
      </c>
      <c r="K570" s="5"/>
      <c r="L570" s="5"/>
      <c r="M570" s="5"/>
      <c r="N570" s="36">
        <f>Map!K1218</f>
        <v>-143</v>
      </c>
      <c r="O570" s="36">
        <f>Map!L1218</f>
        <v>-150</v>
      </c>
      <c r="P570" s="36">
        <f>Map!M1218</f>
        <v>-147</v>
      </c>
      <c r="Q570" s="5" t="str">
        <f>Join("-",Map!B1218,Map!C1218,Map!D1218,Map!E1218,Map!F1218)</f>
        <v>East Rim-5-0-0-c</v>
      </c>
      <c r="R570" s="6">
        <f t="shared" ref="R570:T570" si="1159">IFERROR(VALUE(LEFT(N570,SEARCH(" ",N570,1)-1)),FALSE())</f>
        <v>-143</v>
      </c>
      <c r="S570" s="6">
        <f t="shared" si="1159"/>
        <v>-150</v>
      </c>
      <c r="T570" s="6">
        <f t="shared" si="1159"/>
        <v>-147</v>
      </c>
      <c r="U570" s="5"/>
      <c r="V570" s="5"/>
      <c r="W570" s="5"/>
      <c r="X570" s="37" t="str">
        <f>Map!G1218</f>
        <v>Gas Giant</v>
      </c>
      <c r="Y570" s="5"/>
      <c r="Z570" s="7" t="str">
        <f>Map!O1218</f>
        <v>21 H</v>
      </c>
      <c r="AA570" s="6">
        <f t="shared" si="12"/>
        <v>21</v>
      </c>
      <c r="AB570" s="5" t="str">
        <f>IFERROR(__xludf.DUMMYFUNCTION("""COMPUTED_VALUE"""),"H")</f>
        <v>H</v>
      </c>
      <c r="AC570" s="6">
        <f t="shared" si="13"/>
        <v>21</v>
      </c>
      <c r="AD570" s="5"/>
    </row>
    <row r="571">
      <c r="A571" s="5" t="str">
        <f>Map!I1219</f>
        <v>6 E</v>
      </c>
      <c r="B571" s="6">
        <f t="shared" si="5"/>
        <v>6</v>
      </c>
      <c r="C571" s="5" t="str">
        <f>IFERROR(__xludf.DUMMYFUNCTION("""COMPUTED_VALUE"""),"E")</f>
        <v>E</v>
      </c>
      <c r="D571" s="34" t="b">
        <f t="shared" si="6"/>
        <v>0</v>
      </c>
      <c r="E571" s="6" t="b">
        <f t="shared" si="7"/>
        <v>0</v>
      </c>
      <c r="F571" s="34">
        <f t="shared" si="8"/>
        <v>6</v>
      </c>
      <c r="G571" s="8">
        <f t="shared" si="9"/>
        <v>3.5832E+25</v>
      </c>
      <c r="H571" s="8" t="str">
        <f t="shared" ref="H571:J571" si="1160">if(D571,$G571,"")</f>
        <v/>
      </c>
      <c r="I571" s="8" t="str">
        <f t="shared" si="1160"/>
        <v/>
      </c>
      <c r="J571" s="8">
        <f t="shared" si="1160"/>
        <v>3.5832E+25</v>
      </c>
      <c r="K571" s="5"/>
      <c r="L571" s="5"/>
      <c r="M571" s="5"/>
      <c r="N571" s="36">
        <f>Map!K1219</f>
        <v>-204</v>
      </c>
      <c r="O571" s="36">
        <f>Map!L1219</f>
        <v>-237</v>
      </c>
      <c r="P571" s="36">
        <f>Map!M1219</f>
        <v>-223</v>
      </c>
      <c r="Q571" s="5" t="str">
        <f>Join("-",Map!B1219,Map!C1219,Map!D1219,Map!E1219,Map!F1219)</f>
        <v>East Rim-5-0-0-d</v>
      </c>
      <c r="R571" s="6">
        <f t="shared" ref="R571:T571" si="1161">IFERROR(VALUE(LEFT(N571,SEARCH(" ",N571,1)-1)),FALSE())</f>
        <v>-204</v>
      </c>
      <c r="S571" s="6">
        <f t="shared" si="1161"/>
        <v>-237</v>
      </c>
      <c r="T571" s="6">
        <f t="shared" si="1161"/>
        <v>-223</v>
      </c>
      <c r="U571" s="5"/>
      <c r="V571" s="5"/>
      <c r="W571" s="5"/>
      <c r="X571" s="37" t="str">
        <f>Map!G1219</f>
        <v>Terrestrial</v>
      </c>
      <c r="Y571" s="5"/>
      <c r="Z571" s="7" t="str">
        <f>Map!O1219</f>
        <v>36 H</v>
      </c>
      <c r="AA571" s="6">
        <f t="shared" si="12"/>
        <v>36</v>
      </c>
      <c r="AB571" s="5" t="str">
        <f>IFERROR(__xludf.DUMMYFUNCTION("""COMPUTED_VALUE"""),"H")</f>
        <v>H</v>
      </c>
      <c r="AC571" s="6">
        <f t="shared" si="13"/>
        <v>36</v>
      </c>
      <c r="AD571" s="5"/>
    </row>
    <row r="572">
      <c r="A572" s="5" t="str">
        <f>Map!I1220</f>
        <v>1.7 J</v>
      </c>
      <c r="B572" s="6">
        <f t="shared" si="5"/>
        <v>1.7</v>
      </c>
      <c r="C572" s="5" t="str">
        <f>IFERROR(__xludf.DUMMYFUNCTION("""COMPUTED_VALUE"""),"J")</f>
        <v>J</v>
      </c>
      <c r="D572" s="34" t="b">
        <f t="shared" si="6"/>
        <v>0</v>
      </c>
      <c r="E572" s="6">
        <f t="shared" si="7"/>
        <v>1.7</v>
      </c>
      <c r="F572" s="34" t="b">
        <f t="shared" si="8"/>
        <v>0</v>
      </c>
      <c r="G572" s="8">
        <f t="shared" si="9"/>
        <v>3.23E+27</v>
      </c>
      <c r="H572" s="8" t="str">
        <f t="shared" ref="H572:J572" si="1162">if(D572,$G572,"")</f>
        <v/>
      </c>
      <c r="I572" s="8">
        <f t="shared" si="1162"/>
        <v>3.23E+27</v>
      </c>
      <c r="J572" s="8" t="str">
        <f t="shared" si="1162"/>
        <v/>
      </c>
      <c r="K572" s="5"/>
      <c r="L572" s="5"/>
      <c r="M572" s="5"/>
      <c r="N572" s="36">
        <f>Map!K1220</f>
        <v>-208</v>
      </c>
      <c r="O572" s="36">
        <f>Map!L1220</f>
        <v>-215</v>
      </c>
      <c r="P572" s="36">
        <f>Map!M1220</f>
        <v>-212</v>
      </c>
      <c r="Q572" s="5" t="str">
        <f>Join("-",Map!B1220,Map!C1220,Map!D1220,Map!E1220,Map!F1220)</f>
        <v>East Rim-5-0-0-e</v>
      </c>
      <c r="R572" s="6">
        <f t="shared" ref="R572:T572" si="1163">IFERROR(VALUE(LEFT(N572,SEARCH(" ",N572,1)-1)),FALSE())</f>
        <v>-208</v>
      </c>
      <c r="S572" s="6">
        <f t="shared" si="1163"/>
        <v>-215</v>
      </c>
      <c r="T572" s="6">
        <f t="shared" si="1163"/>
        <v>-212</v>
      </c>
      <c r="U572" s="5"/>
      <c r="V572" s="5"/>
      <c r="W572" s="5"/>
      <c r="X572" s="37" t="str">
        <f>Map!G1220</f>
        <v>Gas Giant</v>
      </c>
      <c r="Y572" s="5"/>
      <c r="Z572" s="7" t="str">
        <f>Map!O1220</f>
        <v>23 H</v>
      </c>
      <c r="AA572" s="6">
        <f t="shared" si="12"/>
        <v>23</v>
      </c>
      <c r="AB572" s="5" t="str">
        <f>IFERROR(__xludf.DUMMYFUNCTION("""COMPUTED_VALUE"""),"H")</f>
        <v>H</v>
      </c>
      <c r="AC572" s="6">
        <f t="shared" si="13"/>
        <v>23</v>
      </c>
      <c r="AD572" s="5"/>
    </row>
    <row r="573">
      <c r="A573" s="5" t="str">
        <f>Map!I1221</f>
        <v/>
      </c>
      <c r="B573" s="6" t="str">
        <f t="shared" si="5"/>
        <v/>
      </c>
      <c r="C573" s="5"/>
      <c r="D573" s="34" t="b">
        <f t="shared" si="6"/>
        <v>0</v>
      </c>
      <c r="E573" s="6" t="b">
        <f t="shared" si="7"/>
        <v>0</v>
      </c>
      <c r="F573" s="34" t="b">
        <f t="shared" si="8"/>
        <v>0</v>
      </c>
      <c r="G573" s="8" t="str">
        <f t="shared" si="9"/>
        <v/>
      </c>
      <c r="H573" s="8" t="str">
        <f t="shared" ref="H573:J573" si="1164">if(D573,$G573,"")</f>
        <v/>
      </c>
      <c r="I573" s="8" t="str">
        <f t="shared" si="1164"/>
        <v/>
      </c>
      <c r="J573" s="8" t="str">
        <f t="shared" si="1164"/>
        <v/>
      </c>
      <c r="K573" s="5"/>
      <c r="L573" s="5"/>
      <c r="M573" s="5"/>
      <c r="N573" s="36" t="str">
        <f>Map!K1221</f>
        <v/>
      </c>
      <c r="O573" s="36" t="str">
        <f>Map!L1221</f>
        <v/>
      </c>
      <c r="P573" s="36" t="str">
        <f>Map!M1221</f>
        <v/>
      </c>
      <c r="Q573" s="5" t="str">
        <f>Join("-",Map!B1221,Map!C1221,Map!D1221,Map!E1221,Map!F1221)</f>
        <v>East Rim-5-0-0-E50 Secondary Relay</v>
      </c>
      <c r="R573" s="6" t="b">
        <f t="shared" ref="R573:T573" si="1165">IFERROR(VALUE(LEFT(N573,SEARCH(" ",N573,1)-1)),FALSE())</f>
        <v>0</v>
      </c>
      <c r="S573" s="6" t="b">
        <f t="shared" si="1165"/>
        <v>0</v>
      </c>
      <c r="T573" s="6" t="b">
        <f t="shared" si="1165"/>
        <v>0</v>
      </c>
      <c r="U573" s="5"/>
      <c r="V573" s="5"/>
      <c r="W573" s="5"/>
      <c r="X573" s="37" t="str">
        <f>Map!G1221</f>
        <v>Secondary Relay</v>
      </c>
      <c r="Y573" s="5"/>
      <c r="Z573" s="7" t="str">
        <f>Map!O1221</f>
        <v/>
      </c>
      <c r="AA573" s="6" t="str">
        <f t="shared" si="12"/>
        <v/>
      </c>
      <c r="AB573" s="5"/>
      <c r="AC573" s="6" t="str">
        <f t="shared" si="13"/>
        <v/>
      </c>
      <c r="AD573" s="5"/>
    </row>
    <row r="574">
      <c r="A574" s="5" t="str">
        <f>Map!I1222</f>
        <v>0.19 S</v>
      </c>
      <c r="B574" s="6">
        <f t="shared" si="5"/>
        <v>0.19</v>
      </c>
      <c r="C574" s="5" t="str">
        <f>IFERROR(__xludf.DUMMYFUNCTION("""COMPUTED_VALUE"""),"S")</f>
        <v>S</v>
      </c>
      <c r="D574" s="34">
        <f t="shared" si="6"/>
        <v>0.19</v>
      </c>
      <c r="E574" s="6" t="b">
        <f t="shared" si="7"/>
        <v>0</v>
      </c>
      <c r="F574" s="34" t="b">
        <f t="shared" si="8"/>
        <v>0</v>
      </c>
      <c r="G574" s="8">
        <f t="shared" si="9"/>
        <v>3.7791E+29</v>
      </c>
      <c r="H574" s="8">
        <f t="shared" ref="H574:J574" si="1166">if(D574,$G574,"")</f>
        <v>3.7791E+29</v>
      </c>
      <c r="I574" s="8" t="str">
        <f t="shared" si="1166"/>
        <v/>
      </c>
      <c r="J574" s="8" t="str">
        <f t="shared" si="1166"/>
        <v/>
      </c>
      <c r="K574" s="5"/>
      <c r="L574" s="5"/>
      <c r="M574" s="5"/>
      <c r="N574" s="36" t="str">
        <f>Map!K1222</f>
        <v/>
      </c>
      <c r="O574" s="36" t="str">
        <f>Map!L1222</f>
        <v/>
      </c>
      <c r="P574" s="36" t="str">
        <f>Map!M1222</f>
        <v/>
      </c>
      <c r="Q574" s="5" t="str">
        <f>Join("-",Map!B1222,Map!C1222,Map!D1222,Map!E1222,Map!F1222)</f>
        <v>East Rim-5-0-0-S</v>
      </c>
      <c r="R574" s="6" t="b">
        <f t="shared" ref="R574:T574" si="1167">IFERROR(VALUE(LEFT(N574,SEARCH(" ",N574,1)-1)),FALSE())</f>
        <v>0</v>
      </c>
      <c r="S574" s="6" t="b">
        <f t="shared" si="1167"/>
        <v>0</v>
      </c>
      <c r="T574" s="6" t="b">
        <f t="shared" si="1167"/>
        <v>0</v>
      </c>
      <c r="U574" s="5"/>
      <c r="V574" s="5"/>
      <c r="W574" s="5"/>
      <c r="X574" s="37" t="str">
        <f>Map!G1222</f>
        <v>Star</v>
      </c>
      <c r="Y574" s="5"/>
      <c r="Z574" s="7" t="str">
        <f>Map!O1222</f>
        <v/>
      </c>
      <c r="AA574" s="6" t="str">
        <f t="shared" si="12"/>
        <v/>
      </c>
      <c r="AB574" s="5"/>
      <c r="AC574" s="6" t="str">
        <f t="shared" si="13"/>
        <v/>
      </c>
      <c r="AD574" s="5"/>
    </row>
    <row r="575">
      <c r="A575" s="5" t="str">
        <f>Map!I1223</f>
        <v>1.22 E</v>
      </c>
      <c r="B575" s="6">
        <f t="shared" si="5"/>
        <v>1.22</v>
      </c>
      <c r="C575" s="5" t="str">
        <f>IFERROR(__xludf.DUMMYFUNCTION("""COMPUTED_VALUE"""),"E")</f>
        <v>E</v>
      </c>
      <c r="D575" s="34" t="b">
        <f t="shared" si="6"/>
        <v>0</v>
      </c>
      <c r="E575" s="6" t="b">
        <f t="shared" si="7"/>
        <v>0</v>
      </c>
      <c r="F575" s="34">
        <f t="shared" si="8"/>
        <v>1.22</v>
      </c>
      <c r="G575" s="8">
        <f t="shared" si="9"/>
        <v>7.28584E+24</v>
      </c>
      <c r="H575" s="8" t="str">
        <f t="shared" ref="H575:J575" si="1168">if(D575,$G575,"")</f>
        <v/>
      </c>
      <c r="I575" s="8" t="str">
        <f t="shared" si="1168"/>
        <v/>
      </c>
      <c r="J575" s="8">
        <f t="shared" si="1168"/>
        <v>7.28584E+24</v>
      </c>
      <c r="K575" s="5"/>
      <c r="L575" s="5"/>
      <c r="M575" s="5"/>
      <c r="N575" s="36">
        <f>Map!K1223</f>
        <v>41</v>
      </c>
      <c r="O575" s="36">
        <f>Map!L1223</f>
        <v>31</v>
      </c>
      <c r="P575" s="36">
        <f>Map!M1223</f>
        <v>36</v>
      </c>
      <c r="Q575" s="5" t="str">
        <f>Join("-",Map!B1223,Map!C1223,Map!D1223,Map!E1223,Map!F1223)</f>
        <v>East Rim-5-0-1-a</v>
      </c>
      <c r="R575" s="6">
        <f t="shared" ref="R575:T575" si="1169">IFERROR(VALUE(LEFT(N575,SEARCH(" ",N575,1)-1)),FALSE())</f>
        <v>41</v>
      </c>
      <c r="S575" s="6">
        <f t="shared" si="1169"/>
        <v>31</v>
      </c>
      <c r="T575" s="6">
        <f t="shared" si="1169"/>
        <v>36</v>
      </c>
      <c r="U575" s="5"/>
      <c r="V575" s="5"/>
      <c r="W575" s="5"/>
      <c r="X575" s="37" t="str">
        <f>Map!G1223</f>
        <v>Habitable</v>
      </c>
      <c r="Y575" s="5"/>
      <c r="Z575" s="7" t="str">
        <f>Map!O1223</f>
        <v>51 H</v>
      </c>
      <c r="AA575" s="6">
        <f t="shared" si="12"/>
        <v>51</v>
      </c>
      <c r="AB575" s="5" t="str">
        <f>IFERROR(__xludf.DUMMYFUNCTION("""COMPUTED_VALUE"""),"H")</f>
        <v>H</v>
      </c>
      <c r="AC575" s="6">
        <f t="shared" si="13"/>
        <v>51</v>
      </c>
      <c r="AD575" s="5"/>
    </row>
    <row r="576">
      <c r="A576" s="5" t="str">
        <f>Map!I1224</f>
        <v>0.09 J</v>
      </c>
      <c r="B576" s="6">
        <f t="shared" si="5"/>
        <v>0.09</v>
      </c>
      <c r="C576" s="5" t="str">
        <f>IFERROR(__xludf.DUMMYFUNCTION("""COMPUTED_VALUE"""),"J")</f>
        <v>J</v>
      </c>
      <c r="D576" s="34" t="b">
        <f t="shared" si="6"/>
        <v>0</v>
      </c>
      <c r="E576" s="6">
        <f t="shared" si="7"/>
        <v>0.09</v>
      </c>
      <c r="F576" s="34" t="b">
        <f t="shared" si="8"/>
        <v>0</v>
      </c>
      <c r="G576" s="8">
        <f t="shared" si="9"/>
        <v>1.71E+26</v>
      </c>
      <c r="H576" s="8" t="str">
        <f t="shared" ref="H576:J576" si="1170">if(D576,$G576,"")</f>
        <v/>
      </c>
      <c r="I576" s="8">
        <f t="shared" si="1170"/>
        <v>1.71E+26</v>
      </c>
      <c r="J576" s="8" t="str">
        <f t="shared" si="1170"/>
        <v/>
      </c>
      <c r="K576" s="5"/>
      <c r="L576" s="5"/>
      <c r="M576" s="5"/>
      <c r="N576" s="36">
        <f>Map!K1224</f>
        <v>-41</v>
      </c>
      <c r="O576" s="36">
        <f>Map!L1224</f>
        <v>-89</v>
      </c>
      <c r="P576" s="36">
        <f>Map!M1224</f>
        <v>-63</v>
      </c>
      <c r="Q576" s="5" t="str">
        <f>Join("-",Map!B1224,Map!C1224,Map!D1224,Map!E1224,Map!F1224)</f>
        <v>East Rim-5-0-1-b</v>
      </c>
      <c r="R576" s="6">
        <f t="shared" ref="R576:T576" si="1171">IFERROR(VALUE(LEFT(N576,SEARCH(" ",N576,1)-1)),FALSE())</f>
        <v>-41</v>
      </c>
      <c r="S576" s="6">
        <f t="shared" si="1171"/>
        <v>-89</v>
      </c>
      <c r="T576" s="6">
        <f t="shared" si="1171"/>
        <v>-63</v>
      </c>
      <c r="U576" s="5"/>
      <c r="V576" s="5"/>
      <c r="W576" s="5"/>
      <c r="X576" s="37" t="str">
        <f>Map!G1224</f>
        <v>Gas Giant</v>
      </c>
      <c r="Y576" s="5"/>
      <c r="Z576" s="7" t="str">
        <f>Map!O1224</f>
        <v>18 H</v>
      </c>
      <c r="AA576" s="6">
        <f t="shared" si="12"/>
        <v>18</v>
      </c>
      <c r="AB576" s="5" t="str">
        <f>IFERROR(__xludf.DUMMYFUNCTION("""COMPUTED_VALUE"""),"H")</f>
        <v>H</v>
      </c>
      <c r="AC576" s="6">
        <f t="shared" si="13"/>
        <v>18</v>
      </c>
      <c r="AD576" s="5"/>
    </row>
    <row r="577">
      <c r="A577" s="5" t="str">
        <f>Map!I1225</f>
        <v>2.06 J</v>
      </c>
      <c r="B577" s="6">
        <f t="shared" si="5"/>
        <v>2.06</v>
      </c>
      <c r="C577" s="5" t="str">
        <f>IFERROR(__xludf.DUMMYFUNCTION("""COMPUTED_VALUE"""),"J")</f>
        <v>J</v>
      </c>
      <c r="D577" s="34" t="b">
        <f t="shared" si="6"/>
        <v>0</v>
      </c>
      <c r="E577" s="6">
        <f t="shared" si="7"/>
        <v>2.06</v>
      </c>
      <c r="F577" s="34" t="b">
        <f t="shared" si="8"/>
        <v>0</v>
      </c>
      <c r="G577" s="8">
        <f t="shared" si="9"/>
        <v>3.914E+27</v>
      </c>
      <c r="H577" s="8" t="str">
        <f t="shared" ref="H577:J577" si="1172">if(D577,$G577,"")</f>
        <v/>
      </c>
      <c r="I577" s="8">
        <f t="shared" si="1172"/>
        <v>3.914E+27</v>
      </c>
      <c r="J577" s="8" t="str">
        <f t="shared" si="1172"/>
        <v/>
      </c>
      <c r="K577" s="5"/>
      <c r="L577" s="5"/>
      <c r="M577" s="5"/>
      <c r="N577" s="36">
        <f>Map!K1225</f>
        <v>-57</v>
      </c>
      <c r="O577" s="36">
        <f>Map!L1225</f>
        <v>-138</v>
      </c>
      <c r="P577" s="36">
        <f>Map!M1225</f>
        <v>-99</v>
      </c>
      <c r="Q577" s="5" t="str">
        <f>Join("-",Map!B1225,Map!C1225,Map!D1225,Map!E1225,Map!F1225)</f>
        <v>East Rim-5-0-1-c</v>
      </c>
      <c r="R577" s="6">
        <f t="shared" ref="R577:T577" si="1173">IFERROR(VALUE(LEFT(N577,SEARCH(" ",N577,1)-1)),FALSE())</f>
        <v>-57</v>
      </c>
      <c r="S577" s="6">
        <f t="shared" si="1173"/>
        <v>-138</v>
      </c>
      <c r="T577" s="6">
        <f t="shared" si="1173"/>
        <v>-99</v>
      </c>
      <c r="U577" s="5"/>
      <c r="V577" s="5"/>
      <c r="W577" s="5"/>
      <c r="X577" s="37" t="str">
        <f>Map!G1225</f>
        <v>Gas Giant</v>
      </c>
      <c r="Y577" s="5"/>
      <c r="Z577" s="7" t="str">
        <f>Map!O1225</f>
        <v>16 H</v>
      </c>
      <c r="AA577" s="6">
        <f t="shared" si="12"/>
        <v>16</v>
      </c>
      <c r="AB577" s="5" t="str">
        <f>IFERROR(__xludf.DUMMYFUNCTION("""COMPUTED_VALUE"""),"H")</f>
        <v>H</v>
      </c>
      <c r="AC577" s="6">
        <f t="shared" si="13"/>
        <v>16</v>
      </c>
      <c r="AD577" s="5"/>
    </row>
    <row r="578">
      <c r="A578" s="5" t="str">
        <f>Map!I1226</f>
        <v>0.1 J</v>
      </c>
      <c r="B578" s="6">
        <f t="shared" si="5"/>
        <v>0.1</v>
      </c>
      <c r="C578" s="5" t="str">
        <f>IFERROR(__xludf.DUMMYFUNCTION("""COMPUTED_VALUE"""),"J")</f>
        <v>J</v>
      </c>
      <c r="D578" s="34" t="b">
        <f t="shared" si="6"/>
        <v>0</v>
      </c>
      <c r="E578" s="6">
        <f t="shared" si="7"/>
        <v>0.1</v>
      </c>
      <c r="F578" s="34" t="b">
        <f t="shared" si="8"/>
        <v>0</v>
      </c>
      <c r="G578" s="8">
        <f t="shared" si="9"/>
        <v>1.9E+26</v>
      </c>
      <c r="H578" s="8" t="str">
        <f t="shared" ref="H578:J578" si="1174">if(D578,$G578,"")</f>
        <v/>
      </c>
      <c r="I578" s="8">
        <f t="shared" si="1174"/>
        <v>1.9E+26</v>
      </c>
      <c r="J578" s="8" t="str">
        <f t="shared" si="1174"/>
        <v/>
      </c>
      <c r="K578" s="5"/>
      <c r="L578" s="5"/>
      <c r="M578" s="5"/>
      <c r="N578" s="36">
        <f>Map!K1226</f>
        <v>-106</v>
      </c>
      <c r="O578" s="36">
        <f>Map!L1226</f>
        <v>-194</v>
      </c>
      <c r="P578" s="36">
        <f>Map!M1226</f>
        <v>-148</v>
      </c>
      <c r="Q578" s="5" t="str">
        <f>Join("-",Map!B1226,Map!C1226,Map!D1226,Map!E1226,Map!F1226)</f>
        <v>East Rim-5-0-1-d</v>
      </c>
      <c r="R578" s="6">
        <f t="shared" ref="R578:T578" si="1175">IFERROR(VALUE(LEFT(N578,SEARCH(" ",N578,1)-1)),FALSE())</f>
        <v>-106</v>
      </c>
      <c r="S578" s="6">
        <f t="shared" si="1175"/>
        <v>-194</v>
      </c>
      <c r="T578" s="6">
        <f t="shared" si="1175"/>
        <v>-148</v>
      </c>
      <c r="U578" s="5"/>
      <c r="V578" s="5"/>
      <c r="W578" s="5"/>
      <c r="X578" s="37" t="str">
        <f>Map!G1226</f>
        <v>Gas Giant</v>
      </c>
      <c r="Y578" s="5"/>
      <c r="Z578" s="7" t="str">
        <f>Map!O1226</f>
        <v>21 H</v>
      </c>
      <c r="AA578" s="6">
        <f t="shared" si="12"/>
        <v>21</v>
      </c>
      <c r="AB578" s="5" t="str">
        <f>IFERROR(__xludf.DUMMYFUNCTION("""COMPUTED_VALUE"""),"H")</f>
        <v>H</v>
      </c>
      <c r="AC578" s="6">
        <f t="shared" si="13"/>
        <v>21</v>
      </c>
      <c r="AD578" s="5"/>
    </row>
    <row r="579">
      <c r="A579" s="5" t="str">
        <f>Map!I1227</f>
        <v>6.62 J</v>
      </c>
      <c r="B579" s="6">
        <f t="shared" si="5"/>
        <v>6.62</v>
      </c>
      <c r="C579" s="5" t="str">
        <f>IFERROR(__xludf.DUMMYFUNCTION("""COMPUTED_VALUE"""),"J")</f>
        <v>J</v>
      </c>
      <c r="D579" s="34" t="b">
        <f t="shared" si="6"/>
        <v>0</v>
      </c>
      <c r="E579" s="6">
        <f t="shared" si="7"/>
        <v>6.62</v>
      </c>
      <c r="F579" s="34" t="b">
        <f t="shared" si="8"/>
        <v>0</v>
      </c>
      <c r="G579" s="8">
        <f t="shared" si="9"/>
        <v>1.2578E+28</v>
      </c>
      <c r="H579" s="8" t="str">
        <f t="shared" ref="H579:J579" si="1176">if(D579,$G579,"")</f>
        <v/>
      </c>
      <c r="I579" s="8">
        <f t="shared" si="1176"/>
        <v>1.2578E+28</v>
      </c>
      <c r="J579" s="8" t="str">
        <f t="shared" si="1176"/>
        <v/>
      </c>
      <c r="K579" s="5"/>
      <c r="L579" s="5"/>
      <c r="M579" s="5"/>
      <c r="N579" s="36">
        <f>Map!K1227</f>
        <v>-107</v>
      </c>
      <c r="O579" s="36">
        <f>Map!L1227</f>
        <v>-132</v>
      </c>
      <c r="P579" s="36">
        <f>Map!M1227</f>
        <v>-120</v>
      </c>
      <c r="Q579" s="5" t="str">
        <f>Join("-",Map!B1227,Map!C1227,Map!D1227,Map!E1227,Map!F1227)</f>
        <v>East Rim-5-0-1-e</v>
      </c>
      <c r="R579" s="6">
        <f t="shared" ref="R579:T579" si="1177">IFERROR(VALUE(LEFT(N579,SEARCH(" ",N579,1)-1)),FALSE())</f>
        <v>-107</v>
      </c>
      <c r="S579" s="6">
        <f t="shared" si="1177"/>
        <v>-132</v>
      </c>
      <c r="T579" s="6">
        <f t="shared" si="1177"/>
        <v>-120</v>
      </c>
      <c r="U579" s="5"/>
      <c r="V579" s="5"/>
      <c r="W579" s="5"/>
      <c r="X579" s="37" t="str">
        <f>Map!G1227</f>
        <v>Gas Giant</v>
      </c>
      <c r="Y579" s="5"/>
      <c r="Z579" s="7" t="str">
        <f>Map!O1227</f>
        <v>23 H</v>
      </c>
      <c r="AA579" s="6">
        <f t="shared" si="12"/>
        <v>23</v>
      </c>
      <c r="AB579" s="5" t="str">
        <f>IFERROR(__xludf.DUMMYFUNCTION("""COMPUTED_VALUE"""),"H")</f>
        <v>H</v>
      </c>
      <c r="AC579" s="6">
        <f t="shared" si="13"/>
        <v>23</v>
      </c>
      <c r="AD579" s="5"/>
    </row>
    <row r="580">
      <c r="A580" s="5" t="str">
        <f>Map!I1228</f>
        <v/>
      </c>
      <c r="B580" s="6" t="str">
        <f t="shared" si="5"/>
        <v/>
      </c>
      <c r="C580" s="5"/>
      <c r="D580" s="34" t="b">
        <f t="shared" si="6"/>
        <v>0</v>
      </c>
      <c r="E580" s="6" t="b">
        <f t="shared" si="7"/>
        <v>0</v>
      </c>
      <c r="F580" s="34" t="b">
        <f t="shared" si="8"/>
        <v>0</v>
      </c>
      <c r="G580" s="8" t="str">
        <f t="shared" si="9"/>
        <v/>
      </c>
      <c r="H580" s="8" t="str">
        <f t="shared" ref="H580:J580" si="1178">if(D580,$G580,"")</f>
        <v/>
      </c>
      <c r="I580" s="8" t="str">
        <f t="shared" si="1178"/>
        <v/>
      </c>
      <c r="J580" s="8" t="str">
        <f t="shared" si="1178"/>
        <v/>
      </c>
      <c r="K580" s="5"/>
      <c r="L580" s="5"/>
      <c r="M580" s="5"/>
      <c r="N580" s="36" t="str">
        <f>Map!K1228</f>
        <v/>
      </c>
      <c r="O580" s="36" t="str">
        <f>Map!L1228</f>
        <v/>
      </c>
      <c r="P580" s="36" t="str">
        <f>Map!M1228</f>
        <v/>
      </c>
      <c r="Q580" s="5" t="str">
        <f>Join("-",Map!B1228,Map!C1228,Map!D1228,Map!E1228,Map!F1228)</f>
        <v>East Rim-5-0-1-E50-E46 Primary Relay</v>
      </c>
      <c r="R580" s="6" t="b">
        <f t="shared" ref="R580:T580" si="1179">IFERROR(VALUE(LEFT(N580,SEARCH(" ",N580,1)-1)),FALSE())</f>
        <v>0</v>
      </c>
      <c r="S580" s="6" t="b">
        <f t="shared" si="1179"/>
        <v>0</v>
      </c>
      <c r="T580" s="6" t="b">
        <f t="shared" si="1179"/>
        <v>0</v>
      </c>
      <c r="U580" s="5"/>
      <c r="V580" s="5"/>
      <c r="W580" s="5"/>
      <c r="X580" s="37" t="str">
        <f>Map!G1228</f>
        <v>Prime Relay</v>
      </c>
      <c r="Y580" s="5"/>
      <c r="Z580" s="7" t="str">
        <f>Map!O1228</f>
        <v/>
      </c>
      <c r="AA580" s="6" t="str">
        <f t="shared" si="12"/>
        <v/>
      </c>
      <c r="AB580" s="5"/>
      <c r="AC580" s="6" t="str">
        <f t="shared" si="13"/>
        <v/>
      </c>
      <c r="AD580" s="5"/>
    </row>
    <row r="581">
      <c r="A581" s="5" t="str">
        <f>Map!I1229</f>
        <v>8 J</v>
      </c>
      <c r="B581" s="6">
        <f t="shared" si="5"/>
        <v>8</v>
      </c>
      <c r="C581" s="5" t="str">
        <f>IFERROR(__xludf.DUMMYFUNCTION("""COMPUTED_VALUE"""),"J")</f>
        <v>J</v>
      </c>
      <c r="D581" s="34" t="b">
        <f t="shared" si="6"/>
        <v>0</v>
      </c>
      <c r="E581" s="6">
        <f t="shared" si="7"/>
        <v>8</v>
      </c>
      <c r="F581" s="34" t="b">
        <f t="shared" si="8"/>
        <v>0</v>
      </c>
      <c r="G581" s="8">
        <f t="shared" si="9"/>
        <v>1.52E+28</v>
      </c>
      <c r="H581" s="8" t="str">
        <f t="shared" ref="H581:J581" si="1180">if(D581,$G581,"")</f>
        <v/>
      </c>
      <c r="I581" s="8">
        <f t="shared" si="1180"/>
        <v>1.52E+28</v>
      </c>
      <c r="J581" s="8" t="str">
        <f t="shared" si="1180"/>
        <v/>
      </c>
      <c r="K581" s="5"/>
      <c r="L581" s="5"/>
      <c r="M581" s="5"/>
      <c r="N581" s="36">
        <f>Map!K1229</f>
        <v>-168</v>
      </c>
      <c r="O581" s="36">
        <f>Map!L1229</f>
        <v>-178</v>
      </c>
      <c r="P581" s="36">
        <f>Map!M1229</f>
        <v>-171</v>
      </c>
      <c r="Q581" s="5" t="str">
        <f>Join("-",Map!B1229,Map!C1229,Map!D1229,Map!E1229,Map!F1229)</f>
        <v>East Rim-5-0-1-f</v>
      </c>
      <c r="R581" s="6">
        <f t="shared" ref="R581:T581" si="1181">IFERROR(VALUE(LEFT(N581,SEARCH(" ",N581,1)-1)),FALSE())</f>
        <v>-168</v>
      </c>
      <c r="S581" s="6">
        <f t="shared" si="1181"/>
        <v>-178</v>
      </c>
      <c r="T581" s="6">
        <f t="shared" si="1181"/>
        <v>-171</v>
      </c>
      <c r="U581" s="5"/>
      <c r="V581" s="5"/>
      <c r="W581" s="5"/>
      <c r="X581" s="37" t="str">
        <f>Map!G1229</f>
        <v>Gas Giant</v>
      </c>
      <c r="Y581" s="5"/>
      <c r="Z581" s="7" t="str">
        <f>Map!O1229</f>
        <v>20 H</v>
      </c>
      <c r="AA581" s="6">
        <f t="shared" si="12"/>
        <v>20</v>
      </c>
      <c r="AB581" s="5" t="str">
        <f>IFERROR(__xludf.DUMMYFUNCTION("""COMPUTED_VALUE"""),"H")</f>
        <v>H</v>
      </c>
      <c r="AC581" s="6">
        <f t="shared" si="13"/>
        <v>20</v>
      </c>
      <c r="AD581" s="5"/>
    </row>
    <row r="582">
      <c r="A582" s="5" t="str">
        <f>Map!I1230</f>
        <v>0.07 J</v>
      </c>
      <c r="B582" s="6">
        <f t="shared" si="5"/>
        <v>0.07</v>
      </c>
      <c r="C582" s="5" t="str">
        <f>IFERROR(__xludf.DUMMYFUNCTION("""COMPUTED_VALUE"""),"J")</f>
        <v>J</v>
      </c>
      <c r="D582" s="34" t="b">
        <f t="shared" si="6"/>
        <v>0</v>
      </c>
      <c r="E582" s="6">
        <f t="shared" si="7"/>
        <v>0.07</v>
      </c>
      <c r="F582" s="34" t="b">
        <f t="shared" si="8"/>
        <v>0</v>
      </c>
      <c r="G582" s="8">
        <f t="shared" si="9"/>
        <v>1.33E+26</v>
      </c>
      <c r="H582" s="8" t="str">
        <f t="shared" ref="H582:J582" si="1182">if(D582,$G582,"")</f>
        <v/>
      </c>
      <c r="I582" s="8">
        <f t="shared" si="1182"/>
        <v>1.33E+26</v>
      </c>
      <c r="J582" s="8" t="str">
        <f t="shared" si="1182"/>
        <v/>
      </c>
      <c r="K582" s="5"/>
      <c r="L582" s="5"/>
      <c r="M582" s="5"/>
      <c r="N582" s="36">
        <f>Map!K1230</f>
        <v>-169</v>
      </c>
      <c r="O582" s="36">
        <f>Map!L1230</f>
        <v>-219</v>
      </c>
      <c r="P582" s="36">
        <f>Map!M1230</f>
        <v>-195</v>
      </c>
      <c r="Q582" s="5" t="str">
        <f>Join("-",Map!B1230,Map!C1230,Map!D1230,Map!E1230,Map!F1230)</f>
        <v>East Rim-5-0-1-g</v>
      </c>
      <c r="R582" s="6">
        <f t="shared" ref="R582:T582" si="1183">IFERROR(VALUE(LEFT(N582,SEARCH(" ",N582,1)-1)),FALSE())</f>
        <v>-169</v>
      </c>
      <c r="S582" s="6">
        <f t="shared" si="1183"/>
        <v>-219</v>
      </c>
      <c r="T582" s="6">
        <f t="shared" si="1183"/>
        <v>-195</v>
      </c>
      <c r="U582" s="5"/>
      <c r="V582" s="5"/>
      <c r="W582" s="5"/>
      <c r="X582" s="37" t="str">
        <f>Map!G1230</f>
        <v>Gas Giant</v>
      </c>
      <c r="Y582" s="5"/>
      <c r="Z582" s="7" t="str">
        <f>Map!O1230</f>
        <v>11 H</v>
      </c>
      <c r="AA582" s="6">
        <f t="shared" si="12"/>
        <v>11</v>
      </c>
      <c r="AB582" s="5" t="str">
        <f>IFERROR(__xludf.DUMMYFUNCTION("""COMPUTED_VALUE"""),"H")</f>
        <v>H</v>
      </c>
      <c r="AC582" s="6">
        <f t="shared" si="13"/>
        <v>11</v>
      </c>
      <c r="AD582" s="5"/>
    </row>
    <row r="583">
      <c r="A583" s="5" t="str">
        <f>Map!I1231</f>
        <v>2.75 E</v>
      </c>
      <c r="B583" s="6">
        <f t="shared" si="5"/>
        <v>2.75</v>
      </c>
      <c r="C583" s="5" t="str">
        <f>IFERROR(__xludf.DUMMYFUNCTION("""COMPUTED_VALUE"""),"E")</f>
        <v>E</v>
      </c>
      <c r="D583" s="34" t="b">
        <f t="shared" si="6"/>
        <v>0</v>
      </c>
      <c r="E583" s="6" t="b">
        <f t="shared" si="7"/>
        <v>0</v>
      </c>
      <c r="F583" s="34">
        <f t="shared" si="8"/>
        <v>2.75</v>
      </c>
      <c r="G583" s="8">
        <f t="shared" si="9"/>
        <v>1.6423E+25</v>
      </c>
      <c r="H583" s="8" t="str">
        <f t="shared" ref="H583:J583" si="1184">if(D583,$G583,"")</f>
        <v/>
      </c>
      <c r="I583" s="8" t="str">
        <f t="shared" si="1184"/>
        <v/>
      </c>
      <c r="J583" s="8">
        <f t="shared" si="1184"/>
        <v>1.6423E+25</v>
      </c>
      <c r="K583" s="5"/>
      <c r="L583" s="5"/>
      <c r="M583" s="5"/>
      <c r="N583" s="36">
        <f>Map!K1231</f>
        <v>-249</v>
      </c>
      <c r="O583" s="36">
        <f>Map!L1231</f>
        <v>-251</v>
      </c>
      <c r="P583" s="36">
        <f>Map!M1231</f>
        <v>-248</v>
      </c>
      <c r="Q583" s="5" t="str">
        <f>Join("-",Map!B1231,Map!C1231,Map!D1231,Map!E1231,Map!F1231)</f>
        <v>East Rim-5-0-1-h</v>
      </c>
      <c r="R583" s="6">
        <f t="shared" ref="R583:T583" si="1185">IFERROR(VALUE(LEFT(N583,SEARCH(" ",N583,1)-1)),FALSE())</f>
        <v>-249</v>
      </c>
      <c r="S583" s="6">
        <f t="shared" si="1185"/>
        <v>-251</v>
      </c>
      <c r="T583" s="6">
        <f t="shared" si="1185"/>
        <v>-248</v>
      </c>
      <c r="U583" s="5"/>
      <c r="V583" s="5"/>
      <c r="W583" s="5"/>
      <c r="X583" s="37" t="str">
        <f>Map!G1231</f>
        <v>Terrestrial</v>
      </c>
      <c r="Y583" s="5"/>
      <c r="Z583" s="7" t="str">
        <f>Map!O1231</f>
        <v>15 H</v>
      </c>
      <c r="AA583" s="6">
        <f t="shared" si="12"/>
        <v>15</v>
      </c>
      <c r="AB583" s="5" t="str">
        <f>IFERROR(__xludf.DUMMYFUNCTION("""COMPUTED_VALUE"""),"H")</f>
        <v>H</v>
      </c>
      <c r="AC583" s="6">
        <f t="shared" si="13"/>
        <v>15</v>
      </c>
      <c r="AD583" s="5"/>
    </row>
    <row r="584">
      <c r="A584" s="5" t="str">
        <f>Map!I1232</f>
        <v>0.21 S</v>
      </c>
      <c r="B584" s="6">
        <f t="shared" si="5"/>
        <v>0.21</v>
      </c>
      <c r="C584" s="5" t="str">
        <f>IFERROR(__xludf.DUMMYFUNCTION("""COMPUTED_VALUE"""),"S")</f>
        <v>S</v>
      </c>
      <c r="D584" s="34">
        <f t="shared" si="6"/>
        <v>0.21</v>
      </c>
      <c r="E584" s="6" t="b">
        <f t="shared" si="7"/>
        <v>0</v>
      </c>
      <c r="F584" s="34" t="b">
        <f t="shared" si="8"/>
        <v>0</v>
      </c>
      <c r="G584" s="8">
        <f t="shared" si="9"/>
        <v>4.1769E+29</v>
      </c>
      <c r="H584" s="8">
        <f t="shared" ref="H584:J584" si="1186">if(D584,$G584,"")</f>
        <v>4.1769E+29</v>
      </c>
      <c r="I584" s="8" t="str">
        <f t="shared" si="1186"/>
        <v/>
      </c>
      <c r="J584" s="8" t="str">
        <f t="shared" si="1186"/>
        <v/>
      </c>
      <c r="K584" s="5"/>
      <c r="L584" s="5"/>
      <c r="M584" s="5"/>
      <c r="N584" s="36" t="str">
        <f>Map!K1232</f>
        <v/>
      </c>
      <c r="O584" s="36" t="str">
        <f>Map!L1232</f>
        <v/>
      </c>
      <c r="P584" s="36" t="str">
        <f>Map!M1232</f>
        <v/>
      </c>
      <c r="Q584" s="5" t="str">
        <f>Join("-",Map!B1232,Map!C1232,Map!D1232,Map!E1232,Map!F1232)</f>
        <v>East Rim-5-0-1-S</v>
      </c>
      <c r="R584" s="6" t="b">
        <f t="shared" ref="R584:T584" si="1187">IFERROR(VALUE(LEFT(N584,SEARCH(" ",N584,1)-1)),FALSE())</f>
        <v>0</v>
      </c>
      <c r="S584" s="6" t="b">
        <f t="shared" si="1187"/>
        <v>0</v>
      </c>
      <c r="T584" s="6" t="b">
        <f t="shared" si="1187"/>
        <v>0</v>
      </c>
      <c r="U584" s="5"/>
      <c r="V584" s="5"/>
      <c r="W584" s="5"/>
      <c r="X584" s="37" t="str">
        <f>Map!G1232</f>
        <v>Star</v>
      </c>
      <c r="Y584" s="5"/>
      <c r="Z584" s="7" t="str">
        <f>Map!O1232</f>
        <v/>
      </c>
      <c r="AA584" s="6" t="str">
        <f t="shared" si="12"/>
        <v/>
      </c>
      <c r="AB584" s="5"/>
      <c r="AC584" s="6" t="str">
        <f t="shared" si="13"/>
        <v/>
      </c>
      <c r="AD584" s="5"/>
    </row>
    <row r="585">
      <c r="A585" s="5" t="str">
        <f>Map!I1233</f>
        <v>0.51 E</v>
      </c>
      <c r="B585" s="6">
        <f t="shared" si="5"/>
        <v>0.51</v>
      </c>
      <c r="C585" s="5" t="str">
        <f>IFERROR(__xludf.DUMMYFUNCTION("""COMPUTED_VALUE"""),"E")</f>
        <v>E</v>
      </c>
      <c r="D585" s="34" t="b">
        <f t="shared" si="6"/>
        <v>0</v>
      </c>
      <c r="E585" s="6" t="b">
        <f t="shared" si="7"/>
        <v>0</v>
      </c>
      <c r="F585" s="34">
        <f t="shared" si="8"/>
        <v>0.51</v>
      </c>
      <c r="G585" s="8">
        <f t="shared" si="9"/>
        <v>3.04572E+24</v>
      </c>
      <c r="H585" s="8" t="str">
        <f t="shared" ref="H585:J585" si="1188">if(D585,$G585,"")</f>
        <v/>
      </c>
      <c r="I585" s="8" t="str">
        <f t="shared" si="1188"/>
        <v/>
      </c>
      <c r="J585" s="8">
        <f t="shared" si="1188"/>
        <v>3.04572E+24</v>
      </c>
      <c r="K585" s="5"/>
      <c r="L585" s="5"/>
      <c r="M585" s="5"/>
      <c r="N585" s="36">
        <f>Map!K1233</f>
        <v>645</v>
      </c>
      <c r="O585" s="36">
        <f>Map!L1233</f>
        <v>590</v>
      </c>
      <c r="P585" s="36">
        <f>Map!M1233</f>
        <v>619</v>
      </c>
      <c r="Q585" s="5" t="str">
        <f>Join("-",Map!B1233,Map!C1233,Map!D1233,Map!E1233,Map!F1233)</f>
        <v>East Rim-5-0-2-a</v>
      </c>
      <c r="R585" s="6">
        <f t="shared" ref="R585:T585" si="1189">IFERROR(VALUE(LEFT(N585,SEARCH(" ",N585,1)-1)),FALSE())</f>
        <v>645</v>
      </c>
      <c r="S585" s="6">
        <f t="shared" si="1189"/>
        <v>590</v>
      </c>
      <c r="T585" s="6">
        <f t="shared" si="1189"/>
        <v>619</v>
      </c>
      <c r="U585" s="5"/>
      <c r="V585" s="5"/>
      <c r="W585" s="5"/>
      <c r="X585" s="37" t="str">
        <f>Map!G1233</f>
        <v>Terrestrial</v>
      </c>
      <c r="Y585" s="5"/>
      <c r="Z585" s="7" t="str">
        <f>Map!O1233</f>
        <v>30 H</v>
      </c>
      <c r="AA585" s="6">
        <f t="shared" si="12"/>
        <v>30</v>
      </c>
      <c r="AB585" s="5" t="str">
        <f>IFERROR(__xludf.DUMMYFUNCTION("""COMPUTED_VALUE"""),"H")</f>
        <v>H</v>
      </c>
      <c r="AC585" s="6">
        <f t="shared" si="13"/>
        <v>30</v>
      </c>
      <c r="AD585" s="5"/>
    </row>
    <row r="586">
      <c r="A586" s="5" t="str">
        <f>Map!I1234</f>
        <v>0.38 E</v>
      </c>
      <c r="B586" s="6">
        <f t="shared" si="5"/>
        <v>0.38</v>
      </c>
      <c r="C586" s="5" t="str">
        <f>IFERROR(__xludf.DUMMYFUNCTION("""COMPUTED_VALUE"""),"E")</f>
        <v>E</v>
      </c>
      <c r="D586" s="34" t="b">
        <f t="shared" si="6"/>
        <v>0</v>
      </c>
      <c r="E586" s="6" t="b">
        <f t="shared" si="7"/>
        <v>0</v>
      </c>
      <c r="F586" s="34">
        <f t="shared" si="8"/>
        <v>0.38</v>
      </c>
      <c r="G586" s="8">
        <f t="shared" si="9"/>
        <v>2.26936E+24</v>
      </c>
      <c r="H586" s="8" t="str">
        <f t="shared" ref="H586:J586" si="1190">if(D586,$G586,"")</f>
        <v/>
      </c>
      <c r="I586" s="8" t="str">
        <f t="shared" si="1190"/>
        <v/>
      </c>
      <c r="J586" s="8">
        <f t="shared" si="1190"/>
        <v>2.26936E+24</v>
      </c>
      <c r="K586" s="5"/>
      <c r="L586" s="5"/>
      <c r="M586" s="5"/>
      <c r="N586" s="36">
        <f>Map!K1234</f>
        <v>-125</v>
      </c>
      <c r="O586" s="36">
        <f>Map!L1234</f>
        <v>-174</v>
      </c>
      <c r="P586" s="36">
        <f>Map!M1234</f>
        <v>-152</v>
      </c>
      <c r="Q586" s="5" t="str">
        <f>Join("-",Map!B1234,Map!C1234,Map!D1234,Map!E1234,Map!F1234)</f>
        <v>East Rim-5-0-2-b</v>
      </c>
      <c r="R586" s="6">
        <f t="shared" ref="R586:T586" si="1191">IFERROR(VALUE(LEFT(N586,SEARCH(" ",N586,1)-1)),FALSE())</f>
        <v>-125</v>
      </c>
      <c r="S586" s="6">
        <f t="shared" si="1191"/>
        <v>-174</v>
      </c>
      <c r="T586" s="6">
        <f t="shared" si="1191"/>
        <v>-152</v>
      </c>
      <c r="U586" s="5"/>
      <c r="V586" s="5"/>
      <c r="W586" s="5"/>
      <c r="X586" s="37" t="str">
        <f>Map!G1234</f>
        <v>Terrestrial</v>
      </c>
      <c r="Y586" s="5"/>
      <c r="Z586" s="7" t="str">
        <f>Map!O1234</f>
        <v>26 H</v>
      </c>
      <c r="AA586" s="6">
        <f t="shared" si="12"/>
        <v>26</v>
      </c>
      <c r="AB586" s="5" t="str">
        <f>IFERROR(__xludf.DUMMYFUNCTION("""COMPUTED_VALUE"""),"H")</f>
        <v>H</v>
      </c>
      <c r="AC586" s="6">
        <f t="shared" si="13"/>
        <v>26</v>
      </c>
      <c r="AD586" s="5"/>
    </row>
    <row r="587">
      <c r="A587" s="5" t="str">
        <f>Map!I1235</f>
        <v>0.05 J</v>
      </c>
      <c r="B587" s="6">
        <f t="shared" si="5"/>
        <v>0.05</v>
      </c>
      <c r="C587" s="5" t="str">
        <f>IFERROR(__xludf.DUMMYFUNCTION("""COMPUTED_VALUE"""),"J")</f>
        <v>J</v>
      </c>
      <c r="D587" s="34" t="b">
        <f t="shared" si="6"/>
        <v>0</v>
      </c>
      <c r="E587" s="6">
        <f t="shared" si="7"/>
        <v>0.05</v>
      </c>
      <c r="F587" s="34" t="b">
        <f t="shared" si="8"/>
        <v>0</v>
      </c>
      <c r="G587" s="8">
        <f t="shared" si="9"/>
        <v>9.5E+25</v>
      </c>
      <c r="H587" s="8" t="str">
        <f t="shared" ref="H587:J587" si="1192">if(D587,$G587,"")</f>
        <v/>
      </c>
      <c r="I587" s="8">
        <f t="shared" si="1192"/>
        <v>9.5E+25</v>
      </c>
      <c r="J587" s="8" t="str">
        <f t="shared" si="1192"/>
        <v/>
      </c>
      <c r="K587" s="5"/>
      <c r="L587" s="5"/>
      <c r="M587" s="5"/>
      <c r="N587" s="36">
        <f>Map!K1235</f>
        <v>-202</v>
      </c>
      <c r="O587" s="36">
        <f>Map!L1235</f>
        <v>-223</v>
      </c>
      <c r="P587" s="36">
        <f>Map!M1235</f>
        <v>-215</v>
      </c>
      <c r="Q587" s="5" t="str">
        <f>Join("-",Map!B1235,Map!C1235,Map!D1235,Map!E1235,Map!F1235)</f>
        <v>East Rim-5-0-2-c</v>
      </c>
      <c r="R587" s="6">
        <f t="shared" ref="R587:T587" si="1193">IFERROR(VALUE(LEFT(N587,SEARCH(" ",N587,1)-1)),FALSE())</f>
        <v>-202</v>
      </c>
      <c r="S587" s="6">
        <f t="shared" si="1193"/>
        <v>-223</v>
      </c>
      <c r="T587" s="6">
        <f t="shared" si="1193"/>
        <v>-215</v>
      </c>
      <c r="U587" s="5"/>
      <c r="V587" s="5"/>
      <c r="W587" s="5"/>
      <c r="X587" s="37" t="str">
        <f>Map!G1235</f>
        <v>Gas Giant</v>
      </c>
      <c r="Y587" s="5"/>
      <c r="Z587" s="7" t="str">
        <f>Map!O1235</f>
        <v>10 H</v>
      </c>
      <c r="AA587" s="6">
        <f t="shared" si="12"/>
        <v>10</v>
      </c>
      <c r="AB587" s="5" t="str">
        <f>IFERROR(__xludf.DUMMYFUNCTION("""COMPUTED_VALUE"""),"H")</f>
        <v>H</v>
      </c>
      <c r="AC587" s="6">
        <f t="shared" si="13"/>
        <v>10</v>
      </c>
      <c r="AD587" s="5"/>
    </row>
    <row r="588">
      <c r="A588" s="5" t="str">
        <f>Map!I1236</f>
        <v>0.05 J</v>
      </c>
      <c r="B588" s="6">
        <f t="shared" si="5"/>
        <v>0.05</v>
      </c>
      <c r="C588" s="5" t="str">
        <f>IFERROR(__xludf.DUMMYFUNCTION("""COMPUTED_VALUE"""),"J")</f>
        <v>J</v>
      </c>
      <c r="D588" s="34" t="b">
        <f t="shared" si="6"/>
        <v>0</v>
      </c>
      <c r="E588" s="6">
        <f t="shared" si="7"/>
        <v>0.05</v>
      </c>
      <c r="F588" s="34" t="b">
        <f t="shared" si="8"/>
        <v>0</v>
      </c>
      <c r="G588" s="8">
        <f t="shared" si="9"/>
        <v>9.5E+25</v>
      </c>
      <c r="H588" s="8" t="str">
        <f t="shared" ref="H588:J588" si="1194">if(D588,$G588,"")</f>
        <v/>
      </c>
      <c r="I588" s="8">
        <f t="shared" si="1194"/>
        <v>9.5E+25</v>
      </c>
      <c r="J588" s="8" t="str">
        <f t="shared" si="1194"/>
        <v/>
      </c>
      <c r="K588" s="5"/>
      <c r="L588" s="5"/>
      <c r="M588" s="5"/>
      <c r="N588" s="36">
        <f>Map!K1236</f>
        <v>-205</v>
      </c>
      <c r="O588" s="36">
        <f>Map!L1236</f>
        <v>-258</v>
      </c>
      <c r="P588" s="36">
        <f>Map!M1236</f>
        <v>-234</v>
      </c>
      <c r="Q588" s="5" t="str">
        <f>Join("-",Map!B1236,Map!C1236,Map!D1236,Map!E1236,Map!F1236)</f>
        <v>East Rim-5-0-2-d</v>
      </c>
      <c r="R588" s="6">
        <f t="shared" ref="R588:T588" si="1195">IFERROR(VALUE(LEFT(N588,SEARCH(" ",N588,1)-1)),FALSE())</f>
        <v>-205</v>
      </c>
      <c r="S588" s="6">
        <f t="shared" si="1195"/>
        <v>-258</v>
      </c>
      <c r="T588" s="6">
        <f t="shared" si="1195"/>
        <v>-234</v>
      </c>
      <c r="U588" s="5"/>
      <c r="V588" s="5"/>
      <c r="W588" s="5"/>
      <c r="X588" s="37" t="str">
        <f>Map!G1236</f>
        <v>Gas Giant</v>
      </c>
      <c r="Y588" s="5"/>
      <c r="Z588" s="7" t="str">
        <f>Map!O1236</f>
        <v>9 H</v>
      </c>
      <c r="AA588" s="6">
        <f t="shared" si="12"/>
        <v>9</v>
      </c>
      <c r="AB588" s="5" t="str">
        <f>IFERROR(__xludf.DUMMYFUNCTION("""COMPUTED_VALUE"""),"H")</f>
        <v>H</v>
      </c>
      <c r="AC588" s="6">
        <f t="shared" si="13"/>
        <v>9</v>
      </c>
      <c r="AD588" s="5"/>
    </row>
    <row r="589">
      <c r="A589" s="5" t="str">
        <f>Map!I1237</f>
        <v>0.85 E</v>
      </c>
      <c r="B589" s="6">
        <f t="shared" si="5"/>
        <v>0.85</v>
      </c>
      <c r="C589" s="5" t="str">
        <f>IFERROR(__xludf.DUMMYFUNCTION("""COMPUTED_VALUE"""),"E")</f>
        <v>E</v>
      </c>
      <c r="D589" s="34" t="b">
        <f t="shared" si="6"/>
        <v>0</v>
      </c>
      <c r="E589" s="6" t="b">
        <f t="shared" si="7"/>
        <v>0</v>
      </c>
      <c r="F589" s="34">
        <f t="shared" si="8"/>
        <v>0.85</v>
      </c>
      <c r="G589" s="8">
        <f t="shared" si="9"/>
        <v>5.0762E+24</v>
      </c>
      <c r="H589" s="8" t="str">
        <f t="shared" ref="H589:J589" si="1196">if(D589,$G589,"")</f>
        <v/>
      </c>
      <c r="I589" s="8" t="str">
        <f t="shared" si="1196"/>
        <v/>
      </c>
      <c r="J589" s="8">
        <f t="shared" si="1196"/>
        <v>5.0762E+24</v>
      </c>
      <c r="K589" s="5"/>
      <c r="L589" s="5"/>
      <c r="M589" s="5"/>
      <c r="N589" s="36">
        <f>Map!K1237</f>
        <v>-211</v>
      </c>
      <c r="O589" s="36">
        <f>Map!L1237</f>
        <v>-257</v>
      </c>
      <c r="P589" s="36">
        <f>Map!M1237</f>
        <v>-234</v>
      </c>
      <c r="Q589" s="5" t="str">
        <f>Join("-",Map!B1237,Map!C1237,Map!D1237,Map!E1237,Map!F1237)</f>
        <v>East Rim-5-0-2-e</v>
      </c>
      <c r="R589" s="6">
        <f t="shared" ref="R589:T589" si="1197">IFERROR(VALUE(LEFT(N589,SEARCH(" ",N589,1)-1)),FALSE())</f>
        <v>-211</v>
      </c>
      <c r="S589" s="6">
        <f t="shared" si="1197"/>
        <v>-257</v>
      </c>
      <c r="T589" s="6">
        <f t="shared" si="1197"/>
        <v>-234</v>
      </c>
      <c r="U589" s="5"/>
      <c r="V589" s="5"/>
      <c r="W589" s="5"/>
      <c r="X589" s="37" t="str">
        <f>Map!G1237</f>
        <v>Terrestrial</v>
      </c>
      <c r="Y589" s="5"/>
      <c r="Z589" s="7" t="str">
        <f>Map!O1237</f>
        <v>16 H</v>
      </c>
      <c r="AA589" s="6">
        <f t="shared" si="12"/>
        <v>16</v>
      </c>
      <c r="AB589" s="5" t="str">
        <f>IFERROR(__xludf.DUMMYFUNCTION("""COMPUTED_VALUE"""),"H")</f>
        <v>H</v>
      </c>
      <c r="AC589" s="6">
        <f t="shared" si="13"/>
        <v>16</v>
      </c>
      <c r="AD589" s="5"/>
    </row>
    <row r="590">
      <c r="A590" s="5" t="str">
        <f>Map!I1238</f>
        <v>1.22 S</v>
      </c>
      <c r="B590" s="6">
        <f t="shared" si="5"/>
        <v>1.22</v>
      </c>
      <c r="C590" s="5" t="str">
        <f>IFERROR(__xludf.DUMMYFUNCTION("""COMPUTED_VALUE"""),"S")</f>
        <v>S</v>
      </c>
      <c r="D590" s="34">
        <f t="shared" si="6"/>
        <v>1.22</v>
      </c>
      <c r="E590" s="6" t="b">
        <f t="shared" si="7"/>
        <v>0</v>
      </c>
      <c r="F590" s="34" t="b">
        <f t="shared" si="8"/>
        <v>0</v>
      </c>
      <c r="G590" s="8">
        <f t="shared" si="9"/>
        <v>2.42658E+30</v>
      </c>
      <c r="H590" s="8">
        <f t="shared" ref="H590:J590" si="1198">if(D590,$G590,"")</f>
        <v>2.42658E+30</v>
      </c>
      <c r="I590" s="8" t="str">
        <f t="shared" si="1198"/>
        <v/>
      </c>
      <c r="J590" s="8" t="str">
        <f t="shared" si="1198"/>
        <v/>
      </c>
      <c r="K590" s="5"/>
      <c r="L590" s="5"/>
      <c r="M590" s="5"/>
      <c r="N590" s="36" t="str">
        <f>Map!K1238</f>
        <v/>
      </c>
      <c r="O590" s="36" t="str">
        <f>Map!L1238</f>
        <v/>
      </c>
      <c r="P590" s="36" t="str">
        <f>Map!M1238</f>
        <v/>
      </c>
      <c r="Q590" s="5" t="str">
        <f>Join("-",Map!B1238,Map!C1238,Map!D1238,Map!E1238,Map!F1238)</f>
        <v>East Rim-5-0-2-S</v>
      </c>
      <c r="R590" s="6" t="b">
        <f t="shared" ref="R590:T590" si="1199">IFERROR(VALUE(LEFT(N590,SEARCH(" ",N590,1)-1)),FALSE())</f>
        <v>0</v>
      </c>
      <c r="S590" s="6" t="b">
        <f t="shared" si="1199"/>
        <v>0</v>
      </c>
      <c r="T590" s="6" t="b">
        <f t="shared" si="1199"/>
        <v>0</v>
      </c>
      <c r="U590" s="5"/>
      <c r="V590" s="5"/>
      <c r="W590" s="5"/>
      <c r="X590" s="37" t="str">
        <f>Map!G1238</f>
        <v>Star</v>
      </c>
      <c r="Y590" s="5"/>
      <c r="Z590" s="7" t="str">
        <f>Map!O1238</f>
        <v/>
      </c>
      <c r="AA590" s="6" t="str">
        <f t="shared" si="12"/>
        <v/>
      </c>
      <c r="AB590" s="5"/>
      <c r="AC590" s="6" t="str">
        <f t="shared" si="13"/>
        <v/>
      </c>
      <c r="AD590" s="5"/>
    </row>
    <row r="591">
      <c r="A591" s="5" t="str">
        <f>Map!I1239</f>
        <v>1.11 E</v>
      </c>
      <c r="B591" s="6">
        <f t="shared" si="5"/>
        <v>1.11</v>
      </c>
      <c r="C591" s="5" t="str">
        <f>IFERROR(__xludf.DUMMYFUNCTION("""COMPUTED_VALUE"""),"E")</f>
        <v>E</v>
      </c>
      <c r="D591" s="34" t="b">
        <f t="shared" si="6"/>
        <v>0</v>
      </c>
      <c r="E591" s="6" t="b">
        <f t="shared" si="7"/>
        <v>0</v>
      </c>
      <c r="F591" s="34">
        <f t="shared" si="8"/>
        <v>1.11</v>
      </c>
      <c r="G591" s="8">
        <f t="shared" si="9"/>
        <v>6.62892E+24</v>
      </c>
      <c r="H591" s="8" t="str">
        <f t="shared" ref="H591:J591" si="1200">if(D591,$G591,"")</f>
        <v/>
      </c>
      <c r="I591" s="8" t="str">
        <f t="shared" si="1200"/>
        <v/>
      </c>
      <c r="J591" s="8">
        <f t="shared" si="1200"/>
        <v>6.62892E+24</v>
      </c>
      <c r="K591" s="5"/>
      <c r="L591" s="5"/>
      <c r="M591" s="5"/>
      <c r="N591" s="36">
        <f>Map!K1239</f>
        <v>685</v>
      </c>
      <c r="O591" s="36">
        <f>Map!L1239</f>
        <v>506</v>
      </c>
      <c r="P591" s="36">
        <f>Map!M1239</f>
        <v>597</v>
      </c>
      <c r="Q591" s="5" t="str">
        <f>Join("-",Map!B1239,Map!C1239,Map!D1239,Map!E1239,Map!F1239)</f>
        <v>East Rim-5-0-3-a</v>
      </c>
      <c r="R591" s="6">
        <f t="shared" ref="R591:T591" si="1201">IFERROR(VALUE(LEFT(N591,SEARCH(" ",N591,1)-1)),FALSE())</f>
        <v>685</v>
      </c>
      <c r="S591" s="6">
        <f t="shared" si="1201"/>
        <v>506</v>
      </c>
      <c r="T591" s="6">
        <f t="shared" si="1201"/>
        <v>597</v>
      </c>
      <c r="U591" s="5"/>
      <c r="V591" s="5"/>
      <c r="W591" s="5"/>
      <c r="X591" s="37" t="str">
        <f>Map!G1239</f>
        <v>Terrestrial</v>
      </c>
      <c r="Y591" s="5"/>
      <c r="Z591" s="7" t="str">
        <f>Map!O1239</f>
        <v>26 H</v>
      </c>
      <c r="AA591" s="6">
        <f t="shared" si="12"/>
        <v>26</v>
      </c>
      <c r="AB591" s="5" t="str">
        <f>IFERROR(__xludf.DUMMYFUNCTION("""COMPUTED_VALUE"""),"H")</f>
        <v>H</v>
      </c>
      <c r="AC591" s="6">
        <f t="shared" si="13"/>
        <v>26</v>
      </c>
      <c r="AD591" s="5"/>
    </row>
    <row r="592">
      <c r="A592" s="5" t="str">
        <f>Map!I1240</f>
        <v>0.99 E</v>
      </c>
      <c r="B592" s="6">
        <f t="shared" si="5"/>
        <v>0.99</v>
      </c>
      <c r="C592" s="5" t="str">
        <f>IFERROR(__xludf.DUMMYFUNCTION("""COMPUTED_VALUE"""),"E")</f>
        <v>E</v>
      </c>
      <c r="D592" s="34" t="b">
        <f t="shared" si="6"/>
        <v>0</v>
      </c>
      <c r="E592" s="6" t="b">
        <f t="shared" si="7"/>
        <v>0</v>
      </c>
      <c r="F592" s="34">
        <f t="shared" si="8"/>
        <v>0.99</v>
      </c>
      <c r="G592" s="8">
        <f t="shared" si="9"/>
        <v>5.91228E+24</v>
      </c>
      <c r="H592" s="8" t="str">
        <f t="shared" ref="H592:J592" si="1202">if(D592,$G592,"")</f>
        <v/>
      </c>
      <c r="I592" s="8" t="str">
        <f t="shared" si="1202"/>
        <v/>
      </c>
      <c r="J592" s="8">
        <f t="shared" si="1202"/>
        <v>5.91228E+24</v>
      </c>
      <c r="K592" s="5"/>
      <c r="L592" s="5"/>
      <c r="M592" s="5"/>
      <c r="N592" s="36">
        <f>Map!K1240</f>
        <v>339</v>
      </c>
      <c r="O592" s="36">
        <f>Map!L1240</f>
        <v>281</v>
      </c>
      <c r="P592" s="36">
        <f>Map!M1240</f>
        <v>312</v>
      </c>
      <c r="Q592" s="5" t="str">
        <f>Join("-",Map!B1240,Map!C1240,Map!D1240,Map!E1240,Map!F1240)</f>
        <v>East Rim-5-0-3-b</v>
      </c>
      <c r="R592" s="6">
        <f t="shared" ref="R592:T592" si="1203">IFERROR(VALUE(LEFT(N592,SEARCH(" ",N592,1)-1)),FALSE())</f>
        <v>339</v>
      </c>
      <c r="S592" s="6">
        <f t="shared" si="1203"/>
        <v>281</v>
      </c>
      <c r="T592" s="6">
        <f t="shared" si="1203"/>
        <v>312</v>
      </c>
      <c r="U592" s="5"/>
      <c r="V592" s="5"/>
      <c r="W592" s="5"/>
      <c r="X592" s="37" t="str">
        <f>Map!G1240</f>
        <v>Terrestrial</v>
      </c>
      <c r="Y592" s="5"/>
      <c r="Z592" s="7" t="str">
        <f>Map!O1240</f>
        <v>36 H</v>
      </c>
      <c r="AA592" s="6">
        <f t="shared" si="12"/>
        <v>36</v>
      </c>
      <c r="AB592" s="5" t="str">
        <f>IFERROR(__xludf.DUMMYFUNCTION("""COMPUTED_VALUE"""),"H")</f>
        <v>H</v>
      </c>
      <c r="AC592" s="6">
        <f t="shared" si="13"/>
        <v>36</v>
      </c>
      <c r="AD592" s="5"/>
    </row>
    <row r="593">
      <c r="A593" s="5" t="str">
        <f>Map!I1241</f>
        <v>0.47 E</v>
      </c>
      <c r="B593" s="6">
        <f t="shared" si="5"/>
        <v>0.47</v>
      </c>
      <c r="C593" s="5" t="str">
        <f>IFERROR(__xludf.DUMMYFUNCTION("""COMPUTED_VALUE"""),"E")</f>
        <v>E</v>
      </c>
      <c r="D593" s="34" t="b">
        <f t="shared" si="6"/>
        <v>0</v>
      </c>
      <c r="E593" s="6" t="b">
        <f t="shared" si="7"/>
        <v>0</v>
      </c>
      <c r="F593" s="34">
        <f t="shared" si="8"/>
        <v>0.47</v>
      </c>
      <c r="G593" s="8">
        <f t="shared" si="9"/>
        <v>2.80684E+24</v>
      </c>
      <c r="H593" s="8" t="str">
        <f t="shared" ref="H593:J593" si="1204">if(D593,$G593,"")</f>
        <v/>
      </c>
      <c r="I593" s="8" t="str">
        <f t="shared" si="1204"/>
        <v/>
      </c>
      <c r="J593" s="8">
        <f t="shared" si="1204"/>
        <v>2.80684E+24</v>
      </c>
      <c r="K593" s="5"/>
      <c r="L593" s="5"/>
      <c r="M593" s="5"/>
      <c r="N593" s="36">
        <f>Map!K1241</f>
        <v>182</v>
      </c>
      <c r="O593" s="36">
        <f>Map!L1241</f>
        <v>-112</v>
      </c>
      <c r="P593" s="36">
        <f>Map!M1241</f>
        <v>37</v>
      </c>
      <c r="Q593" s="5" t="str">
        <f>Join("-",Map!B1241,Map!C1241,Map!D1241,Map!E1241,Map!F1241)</f>
        <v>East Rim-5-0-3-c</v>
      </c>
      <c r="R593" s="6">
        <f t="shared" ref="R593:T593" si="1205">IFERROR(VALUE(LEFT(N593,SEARCH(" ",N593,1)-1)),FALSE())</f>
        <v>182</v>
      </c>
      <c r="S593" s="6">
        <f t="shared" si="1205"/>
        <v>-112</v>
      </c>
      <c r="T593" s="6">
        <f t="shared" si="1205"/>
        <v>37</v>
      </c>
      <c r="U593" s="5"/>
      <c r="V593" s="5"/>
      <c r="W593" s="5"/>
      <c r="X593" s="37" t="str">
        <f>Map!G1241</f>
        <v>Terrestrial</v>
      </c>
      <c r="Y593" s="5"/>
      <c r="Z593" s="7" t="str">
        <f>Map!O1241</f>
        <v>24 H</v>
      </c>
      <c r="AA593" s="6">
        <f t="shared" si="12"/>
        <v>24</v>
      </c>
      <c r="AB593" s="5" t="str">
        <f>IFERROR(__xludf.DUMMYFUNCTION("""COMPUTED_VALUE"""),"H")</f>
        <v>H</v>
      </c>
      <c r="AC593" s="6">
        <f t="shared" si="13"/>
        <v>24</v>
      </c>
      <c r="AD593" s="5"/>
    </row>
    <row r="594">
      <c r="A594" s="5" t="str">
        <f>Map!I1242</f>
        <v>0.47 E</v>
      </c>
      <c r="B594" s="6">
        <f t="shared" si="5"/>
        <v>0.47</v>
      </c>
      <c r="C594" s="5" t="str">
        <f>IFERROR(__xludf.DUMMYFUNCTION("""COMPUTED_VALUE"""),"E")</f>
        <v>E</v>
      </c>
      <c r="D594" s="34" t="b">
        <f t="shared" si="6"/>
        <v>0</v>
      </c>
      <c r="E594" s="6" t="b">
        <f t="shared" si="7"/>
        <v>0</v>
      </c>
      <c r="F594" s="34">
        <f t="shared" si="8"/>
        <v>0.47</v>
      </c>
      <c r="G594" s="8">
        <f t="shared" si="9"/>
        <v>2.80684E+24</v>
      </c>
      <c r="H594" s="8" t="str">
        <f t="shared" ref="H594:J594" si="1206">if(D594,$G594,"")</f>
        <v/>
      </c>
      <c r="I594" s="8" t="str">
        <f t="shared" si="1206"/>
        <v/>
      </c>
      <c r="J594" s="8">
        <f t="shared" si="1206"/>
        <v>2.80684E+24</v>
      </c>
      <c r="K594" s="5"/>
      <c r="L594" s="5"/>
      <c r="M594" s="5"/>
      <c r="N594" s="36">
        <f>Map!K1242</f>
        <v>99</v>
      </c>
      <c r="O594" s="36">
        <f>Map!L1242</f>
        <v>72</v>
      </c>
      <c r="P594" s="36">
        <f>Map!M1242</f>
        <v>85</v>
      </c>
      <c r="Q594" s="5" t="str">
        <f>Join("-",Map!B1242,Map!C1242,Map!D1242,Map!E1242,Map!F1242)</f>
        <v>East Rim-5-0-3-d</v>
      </c>
      <c r="R594" s="6">
        <f t="shared" ref="R594:T594" si="1207">IFERROR(VALUE(LEFT(N594,SEARCH(" ",N594,1)-1)),FALSE())</f>
        <v>99</v>
      </c>
      <c r="S594" s="6">
        <f t="shared" si="1207"/>
        <v>72</v>
      </c>
      <c r="T594" s="6">
        <f t="shared" si="1207"/>
        <v>85</v>
      </c>
      <c r="U594" s="5"/>
      <c r="V594" s="5"/>
      <c r="W594" s="5"/>
      <c r="X594" s="37" t="str">
        <f>Map!G1242</f>
        <v>Terrestrial</v>
      </c>
      <c r="Y594" s="5"/>
      <c r="Z594" s="7" t="str">
        <f>Map!O1242</f>
        <v>13 H</v>
      </c>
      <c r="AA594" s="6">
        <f t="shared" si="12"/>
        <v>13</v>
      </c>
      <c r="AB594" s="5" t="str">
        <f>IFERROR(__xludf.DUMMYFUNCTION("""COMPUTED_VALUE"""),"H")</f>
        <v>H</v>
      </c>
      <c r="AC594" s="6">
        <f t="shared" si="13"/>
        <v>13</v>
      </c>
      <c r="AD594" s="5"/>
    </row>
    <row r="595">
      <c r="A595" s="5" t="str">
        <f>Map!I1243</f>
        <v>0.78 E</v>
      </c>
      <c r="B595" s="6">
        <f t="shared" si="5"/>
        <v>0.78</v>
      </c>
      <c r="C595" s="5" t="str">
        <f>IFERROR(__xludf.DUMMYFUNCTION("""COMPUTED_VALUE"""),"E")</f>
        <v>E</v>
      </c>
      <c r="D595" s="34" t="b">
        <f t="shared" si="6"/>
        <v>0</v>
      </c>
      <c r="E595" s="6" t="b">
        <f t="shared" si="7"/>
        <v>0</v>
      </c>
      <c r="F595" s="34">
        <f t="shared" si="8"/>
        <v>0.78</v>
      </c>
      <c r="G595" s="8">
        <f t="shared" si="9"/>
        <v>4.65816E+24</v>
      </c>
      <c r="H595" s="8" t="str">
        <f t="shared" ref="H595:J595" si="1208">if(D595,$G595,"")</f>
        <v/>
      </c>
      <c r="I595" s="8" t="str">
        <f t="shared" si="1208"/>
        <v/>
      </c>
      <c r="J595" s="8">
        <f t="shared" si="1208"/>
        <v>4.65816E+24</v>
      </c>
      <c r="K595" s="5"/>
      <c r="L595" s="5"/>
      <c r="M595" s="5"/>
      <c r="N595" s="36">
        <f>Map!K1243</f>
        <v>-14</v>
      </c>
      <c r="O595" s="36">
        <f>Map!L1243</f>
        <v>-25</v>
      </c>
      <c r="P595" s="36">
        <f>Map!M1243</f>
        <v>-20</v>
      </c>
      <c r="Q595" s="5" t="str">
        <f>Join("-",Map!B1243,Map!C1243,Map!D1243,Map!E1243,Map!F1243)</f>
        <v>East Rim-5-0-3-e</v>
      </c>
      <c r="R595" s="6">
        <f t="shared" ref="R595:T595" si="1209">IFERROR(VALUE(LEFT(N595,SEARCH(" ",N595,1)-1)),FALSE())</f>
        <v>-14</v>
      </c>
      <c r="S595" s="6">
        <f t="shared" si="1209"/>
        <v>-25</v>
      </c>
      <c r="T595" s="6">
        <f t="shared" si="1209"/>
        <v>-20</v>
      </c>
      <c r="U595" s="5"/>
      <c r="V595" s="5"/>
      <c r="W595" s="5"/>
      <c r="X595" s="37" t="str">
        <f>Map!G1243</f>
        <v>Habitable</v>
      </c>
      <c r="Y595" s="5"/>
      <c r="Z595" s="7" t="str">
        <f>Map!O1243</f>
        <v>18 H</v>
      </c>
      <c r="AA595" s="6">
        <f t="shared" si="12"/>
        <v>18</v>
      </c>
      <c r="AB595" s="5" t="str">
        <f>IFERROR(__xludf.DUMMYFUNCTION("""COMPUTED_VALUE"""),"H")</f>
        <v>H</v>
      </c>
      <c r="AC595" s="6">
        <f t="shared" si="13"/>
        <v>18</v>
      </c>
      <c r="AD595" s="5"/>
    </row>
    <row r="596">
      <c r="A596" s="5" t="str">
        <f>Map!I1244</f>
        <v/>
      </c>
      <c r="B596" s="6" t="str">
        <f t="shared" si="5"/>
        <v/>
      </c>
      <c r="C596" s="5"/>
      <c r="D596" s="34" t="b">
        <f t="shared" si="6"/>
        <v>0</v>
      </c>
      <c r="E596" s="6" t="b">
        <f t="shared" si="7"/>
        <v>0</v>
      </c>
      <c r="F596" s="34" t="b">
        <f t="shared" si="8"/>
        <v>0</v>
      </c>
      <c r="G596" s="8" t="str">
        <f t="shared" si="9"/>
        <v/>
      </c>
      <c r="H596" s="8" t="str">
        <f t="shared" ref="H596:J596" si="1210">if(D596,$G596,"")</f>
        <v/>
      </c>
      <c r="I596" s="8" t="str">
        <f t="shared" si="1210"/>
        <v/>
      </c>
      <c r="J596" s="8" t="str">
        <f t="shared" si="1210"/>
        <v/>
      </c>
      <c r="K596" s="5"/>
      <c r="L596" s="5"/>
      <c r="M596" s="5"/>
      <c r="N596" s="36" t="str">
        <f>Map!K1244</f>
        <v/>
      </c>
      <c r="O596" s="36" t="str">
        <f>Map!L1244</f>
        <v/>
      </c>
      <c r="P596" s="36" t="str">
        <f>Map!M1244</f>
        <v/>
      </c>
      <c r="Q596" s="5" t="str">
        <f>Join("-",Map!B1244,Map!C1244,Map!D1244,Map!E1244,Map!F1244)</f>
        <v>East Rim-5-0-3-E50-S40 Primary Relay</v>
      </c>
      <c r="R596" s="6" t="b">
        <f t="shared" ref="R596:T596" si="1211">IFERROR(VALUE(LEFT(N596,SEARCH(" ",N596,1)-1)),FALSE())</f>
        <v>0</v>
      </c>
      <c r="S596" s="6" t="b">
        <f t="shared" si="1211"/>
        <v>0</v>
      </c>
      <c r="T596" s="6" t="b">
        <f t="shared" si="1211"/>
        <v>0</v>
      </c>
      <c r="U596" s="5"/>
      <c r="V596" s="5"/>
      <c r="W596" s="5"/>
      <c r="X596" s="37" t="str">
        <f>Map!G1244</f>
        <v>Prime Relay</v>
      </c>
      <c r="Y596" s="5"/>
      <c r="Z596" s="7" t="str">
        <f>Map!O1244</f>
        <v/>
      </c>
      <c r="AA596" s="6" t="str">
        <f t="shared" si="12"/>
        <v/>
      </c>
      <c r="AB596" s="5"/>
      <c r="AC596" s="6" t="str">
        <f t="shared" si="13"/>
        <v/>
      </c>
      <c r="AD596" s="5"/>
    </row>
    <row r="597">
      <c r="A597" s="5" t="str">
        <f>Map!I1245</f>
        <v>1.24 J</v>
      </c>
      <c r="B597" s="6">
        <f t="shared" si="5"/>
        <v>1.24</v>
      </c>
      <c r="C597" s="5" t="str">
        <f>IFERROR(__xludf.DUMMYFUNCTION("""COMPUTED_VALUE"""),"J")</f>
        <v>J</v>
      </c>
      <c r="D597" s="34" t="b">
        <f t="shared" si="6"/>
        <v>0</v>
      </c>
      <c r="E597" s="6">
        <f t="shared" si="7"/>
        <v>1.24</v>
      </c>
      <c r="F597" s="34" t="b">
        <f t="shared" si="8"/>
        <v>0</v>
      </c>
      <c r="G597" s="8">
        <f t="shared" si="9"/>
        <v>2.356E+27</v>
      </c>
      <c r="H597" s="8" t="str">
        <f t="shared" ref="H597:J597" si="1212">if(D597,$G597,"")</f>
        <v/>
      </c>
      <c r="I597" s="8">
        <f t="shared" si="1212"/>
        <v>2.356E+27</v>
      </c>
      <c r="J597" s="8" t="str">
        <f t="shared" si="1212"/>
        <v/>
      </c>
      <c r="K597" s="5"/>
      <c r="L597" s="5"/>
      <c r="M597" s="5"/>
      <c r="N597" s="36">
        <f>Map!K1245</f>
        <v>-83</v>
      </c>
      <c r="O597" s="36">
        <f>Map!L1245</f>
        <v>-131</v>
      </c>
      <c r="P597" s="36">
        <f>Map!M1245</f>
        <v>-109</v>
      </c>
      <c r="Q597" s="5" t="str">
        <f>Join("-",Map!B1245,Map!C1245,Map!D1245,Map!E1245,Map!F1245)</f>
        <v>East Rim-5-0-3-f</v>
      </c>
      <c r="R597" s="6">
        <f t="shared" ref="R597:T597" si="1213">IFERROR(VALUE(LEFT(N597,SEARCH(" ",N597,1)-1)),FALSE())</f>
        <v>-83</v>
      </c>
      <c r="S597" s="6">
        <f t="shared" si="1213"/>
        <v>-131</v>
      </c>
      <c r="T597" s="6">
        <f t="shared" si="1213"/>
        <v>-109</v>
      </c>
      <c r="U597" s="5"/>
      <c r="V597" s="5"/>
      <c r="W597" s="5"/>
      <c r="X597" s="37" t="str">
        <f>Map!G1245</f>
        <v>Gas Giant</v>
      </c>
      <c r="Y597" s="5"/>
      <c r="Z597" s="7" t="str">
        <f>Map!O1245</f>
        <v>23 H</v>
      </c>
      <c r="AA597" s="6">
        <f t="shared" si="12"/>
        <v>23</v>
      </c>
      <c r="AB597" s="5" t="str">
        <f>IFERROR(__xludf.DUMMYFUNCTION("""COMPUTED_VALUE"""),"H")</f>
        <v>H</v>
      </c>
      <c r="AC597" s="6">
        <f t="shared" si="13"/>
        <v>23</v>
      </c>
      <c r="AD597" s="5"/>
    </row>
    <row r="598">
      <c r="A598" s="5" t="str">
        <f>Map!I1246</f>
        <v>1.34 J</v>
      </c>
      <c r="B598" s="6">
        <f t="shared" si="5"/>
        <v>1.34</v>
      </c>
      <c r="C598" s="5" t="str">
        <f>IFERROR(__xludf.DUMMYFUNCTION("""COMPUTED_VALUE"""),"J")</f>
        <v>J</v>
      </c>
      <c r="D598" s="34" t="b">
        <f t="shared" si="6"/>
        <v>0</v>
      </c>
      <c r="E598" s="6">
        <f t="shared" si="7"/>
        <v>1.34</v>
      </c>
      <c r="F598" s="34" t="b">
        <f t="shared" si="8"/>
        <v>0</v>
      </c>
      <c r="G598" s="8">
        <f t="shared" si="9"/>
        <v>2.546E+27</v>
      </c>
      <c r="H598" s="8" t="str">
        <f t="shared" ref="H598:J598" si="1214">if(D598,$G598,"")</f>
        <v/>
      </c>
      <c r="I598" s="8">
        <f t="shared" si="1214"/>
        <v>2.546E+27</v>
      </c>
      <c r="J598" s="8" t="str">
        <f t="shared" si="1214"/>
        <v/>
      </c>
      <c r="K598" s="5"/>
      <c r="L598" s="5"/>
      <c r="M598" s="5"/>
      <c r="N598" s="36">
        <f>Map!K1246</f>
        <v>-231</v>
      </c>
      <c r="O598" s="36">
        <f>Map!L1246</f>
        <v>-234</v>
      </c>
      <c r="P598" s="36">
        <f>Map!M1246</f>
        <v>-232</v>
      </c>
      <c r="Q598" s="5" t="str">
        <f>Join("-",Map!B1246,Map!C1246,Map!D1246,Map!E1246,Map!F1246)</f>
        <v>East Rim-5-0-3-g</v>
      </c>
      <c r="R598" s="6">
        <f t="shared" ref="R598:T598" si="1215">IFERROR(VALUE(LEFT(N598,SEARCH(" ",N598,1)-1)),FALSE())</f>
        <v>-231</v>
      </c>
      <c r="S598" s="6">
        <f t="shared" si="1215"/>
        <v>-234</v>
      </c>
      <c r="T598" s="6">
        <f t="shared" si="1215"/>
        <v>-232</v>
      </c>
      <c r="U598" s="5"/>
      <c r="V598" s="5"/>
      <c r="W598" s="5"/>
      <c r="X598" s="37" t="str">
        <f>Map!G1246</f>
        <v>Gas Giant</v>
      </c>
      <c r="Y598" s="5"/>
      <c r="Z598" s="7" t="str">
        <f>Map!O1246</f>
        <v>12 H</v>
      </c>
      <c r="AA598" s="6">
        <f t="shared" si="12"/>
        <v>12</v>
      </c>
      <c r="AB598" s="5" t="str">
        <f>IFERROR(__xludf.DUMMYFUNCTION("""COMPUTED_VALUE"""),"H")</f>
        <v>H</v>
      </c>
      <c r="AC598" s="6">
        <f t="shared" si="13"/>
        <v>12</v>
      </c>
      <c r="AD598" s="5"/>
    </row>
    <row r="599">
      <c r="A599" s="5" t="str">
        <f>Map!I1247</f>
        <v>5.08 J</v>
      </c>
      <c r="B599" s="6">
        <f t="shared" si="5"/>
        <v>5.08</v>
      </c>
      <c r="C599" s="5" t="str">
        <f>IFERROR(__xludf.DUMMYFUNCTION("""COMPUTED_VALUE"""),"J")</f>
        <v>J</v>
      </c>
      <c r="D599" s="34" t="b">
        <f t="shared" si="6"/>
        <v>0</v>
      </c>
      <c r="E599" s="6">
        <f t="shared" si="7"/>
        <v>5.08</v>
      </c>
      <c r="F599" s="34" t="b">
        <f t="shared" si="8"/>
        <v>0</v>
      </c>
      <c r="G599" s="8">
        <f t="shared" si="9"/>
        <v>9.652E+27</v>
      </c>
      <c r="H599" s="8" t="str">
        <f t="shared" ref="H599:J599" si="1216">if(D599,$G599,"")</f>
        <v/>
      </c>
      <c r="I599" s="8">
        <f t="shared" si="1216"/>
        <v>9.652E+27</v>
      </c>
      <c r="J599" s="8" t="str">
        <f t="shared" si="1216"/>
        <v/>
      </c>
      <c r="K599" s="5"/>
      <c r="L599" s="5"/>
      <c r="M599" s="5"/>
      <c r="N599" s="36">
        <f>Map!K1247</f>
        <v>-235</v>
      </c>
      <c r="O599" s="36">
        <f>Map!L1247</f>
        <v>-238</v>
      </c>
      <c r="P599" s="36">
        <f>Map!M1247</f>
        <v>-238</v>
      </c>
      <c r="Q599" s="5" t="str">
        <f>Join("-",Map!B1247,Map!C1247,Map!D1247,Map!E1247,Map!F1247)</f>
        <v>East Rim-5-0-3-h</v>
      </c>
      <c r="R599" s="6">
        <f t="shared" ref="R599:T599" si="1217">IFERROR(VALUE(LEFT(N599,SEARCH(" ",N599,1)-1)),FALSE())</f>
        <v>-235</v>
      </c>
      <c r="S599" s="6">
        <f t="shared" si="1217"/>
        <v>-238</v>
      </c>
      <c r="T599" s="6">
        <f t="shared" si="1217"/>
        <v>-238</v>
      </c>
      <c r="U599" s="5"/>
      <c r="V599" s="5"/>
      <c r="W599" s="5"/>
      <c r="X599" s="37" t="str">
        <f>Map!G1247</f>
        <v>Gas Giant</v>
      </c>
      <c r="Y599" s="5"/>
      <c r="Z599" s="7" t="str">
        <f>Map!O1247</f>
        <v>10 H</v>
      </c>
      <c r="AA599" s="6">
        <f t="shared" si="12"/>
        <v>10</v>
      </c>
      <c r="AB599" s="5" t="str">
        <f>IFERROR(__xludf.DUMMYFUNCTION("""COMPUTED_VALUE"""),"H")</f>
        <v>H</v>
      </c>
      <c r="AC599" s="6">
        <f t="shared" si="13"/>
        <v>10</v>
      </c>
      <c r="AD599" s="5"/>
    </row>
    <row r="600">
      <c r="A600" s="5" t="str">
        <f>Map!I1248</f>
        <v>0.98 S</v>
      </c>
      <c r="B600" s="6">
        <f t="shared" si="5"/>
        <v>0.98</v>
      </c>
      <c r="C600" s="5" t="str">
        <f>IFERROR(__xludf.DUMMYFUNCTION("""COMPUTED_VALUE"""),"S")</f>
        <v>S</v>
      </c>
      <c r="D600" s="34">
        <f t="shared" si="6"/>
        <v>0.98</v>
      </c>
      <c r="E600" s="6" t="b">
        <f t="shared" si="7"/>
        <v>0</v>
      </c>
      <c r="F600" s="34" t="b">
        <f t="shared" si="8"/>
        <v>0</v>
      </c>
      <c r="G600" s="8">
        <f t="shared" si="9"/>
        <v>1.94922E+30</v>
      </c>
      <c r="H600" s="8">
        <f t="shared" ref="H600:J600" si="1218">if(D600,$G600,"")</f>
        <v>1.94922E+30</v>
      </c>
      <c r="I600" s="8" t="str">
        <f t="shared" si="1218"/>
        <v/>
      </c>
      <c r="J600" s="8" t="str">
        <f t="shared" si="1218"/>
        <v/>
      </c>
      <c r="K600" s="5"/>
      <c r="L600" s="5"/>
      <c r="M600" s="5"/>
      <c r="N600" s="36" t="str">
        <f>Map!K1248</f>
        <v/>
      </c>
      <c r="O600" s="36" t="str">
        <f>Map!L1248</f>
        <v/>
      </c>
      <c r="P600" s="36" t="str">
        <f>Map!M1248</f>
        <v/>
      </c>
      <c r="Q600" s="5" t="str">
        <f>Join("-",Map!B1248,Map!C1248,Map!D1248,Map!E1248,Map!F1248)</f>
        <v>East Rim-5-0-3-S</v>
      </c>
      <c r="R600" s="6" t="b">
        <f t="shared" ref="R600:T600" si="1219">IFERROR(VALUE(LEFT(N600,SEARCH(" ",N600,1)-1)),FALSE())</f>
        <v>0</v>
      </c>
      <c r="S600" s="6" t="b">
        <f t="shared" si="1219"/>
        <v>0</v>
      </c>
      <c r="T600" s="6" t="b">
        <f t="shared" si="1219"/>
        <v>0</v>
      </c>
      <c r="U600" s="5"/>
      <c r="V600" s="5"/>
      <c r="W600" s="5"/>
      <c r="X600" s="37" t="str">
        <f>Map!G1248</f>
        <v>Star</v>
      </c>
      <c r="Y600" s="5"/>
      <c r="Z600" s="7" t="str">
        <f>Map!O1248</f>
        <v/>
      </c>
      <c r="AA600" s="6" t="str">
        <f t="shared" si="12"/>
        <v/>
      </c>
      <c r="AB600" s="5"/>
      <c r="AC600" s="6" t="str">
        <f t="shared" si="13"/>
        <v/>
      </c>
      <c r="AD600" s="5"/>
    </row>
    <row r="601">
      <c r="A601" s="5" t="str">
        <f>Map!I1249</f>
        <v>2.06 J</v>
      </c>
      <c r="B601" s="6">
        <f t="shared" si="5"/>
        <v>2.06</v>
      </c>
      <c r="C601" s="5" t="str">
        <f>IFERROR(__xludf.DUMMYFUNCTION("""COMPUTED_VALUE"""),"J")</f>
        <v>J</v>
      </c>
      <c r="D601" s="34" t="b">
        <f t="shared" si="6"/>
        <v>0</v>
      </c>
      <c r="E601" s="6">
        <f t="shared" si="7"/>
        <v>2.06</v>
      </c>
      <c r="F601" s="34" t="b">
        <f t="shared" si="8"/>
        <v>0</v>
      </c>
      <c r="G601" s="8">
        <f t="shared" si="9"/>
        <v>3.914E+27</v>
      </c>
      <c r="H601" s="8" t="str">
        <f t="shared" ref="H601:J601" si="1220">if(D601,$G601,"")</f>
        <v/>
      </c>
      <c r="I601" s="8">
        <f t="shared" si="1220"/>
        <v>3.914E+27</v>
      </c>
      <c r="J601" s="8" t="str">
        <f t="shared" si="1220"/>
        <v/>
      </c>
      <c r="K601" s="5"/>
      <c r="L601" s="5"/>
      <c r="M601" s="5"/>
      <c r="N601" s="36">
        <f>Map!K1249</f>
        <v>-22</v>
      </c>
      <c r="O601" s="36">
        <f>Map!L1249</f>
        <v>-50</v>
      </c>
      <c r="P601" s="36">
        <f>Map!M1249</f>
        <v>-37</v>
      </c>
      <c r="Q601" s="5" t="str">
        <f>Join("-",Map!B1249,Map!C1249,Map!D1249,Map!E1249,Map!F1249)</f>
        <v>East Rim-5-0-4-a</v>
      </c>
      <c r="R601" s="6">
        <f t="shared" ref="R601:T601" si="1221">IFERROR(VALUE(LEFT(N601,SEARCH(" ",N601,1)-1)),FALSE())</f>
        <v>-22</v>
      </c>
      <c r="S601" s="6">
        <f t="shared" si="1221"/>
        <v>-50</v>
      </c>
      <c r="T601" s="6">
        <f t="shared" si="1221"/>
        <v>-37</v>
      </c>
      <c r="U601" s="5"/>
      <c r="V601" s="5"/>
      <c r="W601" s="5"/>
      <c r="X601" s="37" t="str">
        <f>Map!G1249</f>
        <v>Gas Giant</v>
      </c>
      <c r="Y601" s="5"/>
      <c r="Z601" s="7" t="str">
        <f>Map!O1249</f>
        <v>12 H</v>
      </c>
      <c r="AA601" s="6">
        <f t="shared" si="12"/>
        <v>12</v>
      </c>
      <c r="AB601" s="5" t="str">
        <f>IFERROR(__xludf.DUMMYFUNCTION("""COMPUTED_VALUE"""),"H")</f>
        <v>H</v>
      </c>
      <c r="AC601" s="6">
        <f t="shared" si="13"/>
        <v>12</v>
      </c>
      <c r="AD601" s="5"/>
    </row>
    <row r="602">
      <c r="A602" s="5" t="str">
        <f>Map!I1250</f>
        <v>0.04 J</v>
      </c>
      <c r="B602" s="6">
        <f t="shared" si="5"/>
        <v>0.04</v>
      </c>
      <c r="C602" s="5" t="str">
        <f>IFERROR(__xludf.DUMMYFUNCTION("""COMPUTED_VALUE"""),"J")</f>
        <v>J</v>
      </c>
      <c r="D602" s="34" t="b">
        <f t="shared" si="6"/>
        <v>0</v>
      </c>
      <c r="E602" s="6">
        <f t="shared" si="7"/>
        <v>0.04</v>
      </c>
      <c r="F602" s="34" t="b">
        <f t="shared" si="8"/>
        <v>0</v>
      </c>
      <c r="G602" s="8">
        <f t="shared" si="9"/>
        <v>7.6E+25</v>
      </c>
      <c r="H602" s="8" t="str">
        <f t="shared" ref="H602:J602" si="1222">if(D602,$G602,"")</f>
        <v/>
      </c>
      <c r="I602" s="8">
        <f t="shared" si="1222"/>
        <v>7.6E+25</v>
      </c>
      <c r="J602" s="8" t="str">
        <f t="shared" si="1222"/>
        <v/>
      </c>
      <c r="K602" s="5"/>
      <c r="L602" s="5"/>
      <c r="M602" s="5"/>
      <c r="N602" s="36">
        <f>Map!K1250</f>
        <v>-110</v>
      </c>
      <c r="O602" s="36">
        <f>Map!L1250</f>
        <v>-183</v>
      </c>
      <c r="P602" s="36">
        <f>Map!M1250</f>
        <v>-149</v>
      </c>
      <c r="Q602" s="5" t="str">
        <f>Join("-",Map!B1250,Map!C1250,Map!D1250,Map!E1250,Map!F1250)</f>
        <v>East Rim-5-0-4-b</v>
      </c>
      <c r="R602" s="6">
        <f t="shared" ref="R602:T602" si="1223">IFERROR(VALUE(LEFT(N602,SEARCH(" ",N602,1)-1)),FALSE())</f>
        <v>-110</v>
      </c>
      <c r="S602" s="6">
        <f t="shared" si="1223"/>
        <v>-183</v>
      </c>
      <c r="T602" s="6">
        <f t="shared" si="1223"/>
        <v>-149</v>
      </c>
      <c r="U602" s="5"/>
      <c r="V602" s="5"/>
      <c r="W602" s="5"/>
      <c r="X602" s="37" t="str">
        <f>Map!G1250</f>
        <v>Gas Giant</v>
      </c>
      <c r="Y602" s="5"/>
      <c r="Z602" s="7" t="str">
        <f>Map!O1250</f>
        <v>16 H</v>
      </c>
      <c r="AA602" s="6">
        <f t="shared" si="12"/>
        <v>16</v>
      </c>
      <c r="AB602" s="5" t="str">
        <f>IFERROR(__xludf.DUMMYFUNCTION("""COMPUTED_VALUE"""),"H")</f>
        <v>H</v>
      </c>
      <c r="AC602" s="6">
        <f t="shared" si="13"/>
        <v>16</v>
      </c>
      <c r="AD602" s="5"/>
    </row>
    <row r="603">
      <c r="A603" s="5" t="str">
        <f>Map!I1251</f>
        <v>13 E</v>
      </c>
      <c r="B603" s="6">
        <f t="shared" si="5"/>
        <v>13</v>
      </c>
      <c r="C603" s="5" t="str">
        <f>IFERROR(__xludf.DUMMYFUNCTION("""COMPUTED_VALUE"""),"E")</f>
        <v>E</v>
      </c>
      <c r="D603" s="34" t="b">
        <f t="shared" si="6"/>
        <v>0</v>
      </c>
      <c r="E603" s="6" t="b">
        <f t="shared" si="7"/>
        <v>0</v>
      </c>
      <c r="F603" s="34">
        <f t="shared" si="8"/>
        <v>13</v>
      </c>
      <c r="G603" s="8">
        <f t="shared" si="9"/>
        <v>7.7636E+25</v>
      </c>
      <c r="H603" s="8" t="str">
        <f t="shared" ref="H603:J603" si="1224">if(D603,$G603,"")</f>
        <v/>
      </c>
      <c r="I603" s="8" t="str">
        <f t="shared" si="1224"/>
        <v/>
      </c>
      <c r="J603" s="8">
        <f t="shared" si="1224"/>
        <v>7.7636E+25</v>
      </c>
      <c r="K603" s="5"/>
      <c r="L603" s="5"/>
      <c r="M603" s="5"/>
      <c r="N603" s="36">
        <f>Map!K1251</f>
        <v>-191</v>
      </c>
      <c r="O603" s="36">
        <f>Map!L1251</f>
        <v>-217</v>
      </c>
      <c r="P603" s="36">
        <f>Map!M1251</f>
        <v>-203</v>
      </c>
      <c r="Q603" s="5" t="str">
        <f>Join("-",Map!B1251,Map!C1251,Map!D1251,Map!E1251,Map!F1251)</f>
        <v>East Rim-5-0-4-c</v>
      </c>
      <c r="R603" s="6">
        <f t="shared" ref="R603:T603" si="1225">IFERROR(VALUE(LEFT(N603,SEARCH(" ",N603,1)-1)),FALSE())</f>
        <v>-191</v>
      </c>
      <c r="S603" s="6">
        <f t="shared" si="1225"/>
        <v>-217</v>
      </c>
      <c r="T603" s="6">
        <f t="shared" si="1225"/>
        <v>-203</v>
      </c>
      <c r="U603" s="5"/>
      <c r="V603" s="5"/>
      <c r="W603" s="5"/>
      <c r="X603" s="37" t="str">
        <f>Map!G1251</f>
        <v>Terrestrial</v>
      </c>
      <c r="Y603" s="5"/>
      <c r="Z603" s="7" t="str">
        <f>Map!O1251</f>
        <v>15 H</v>
      </c>
      <c r="AA603" s="6">
        <f t="shared" si="12"/>
        <v>15</v>
      </c>
      <c r="AB603" s="5" t="str">
        <f>IFERROR(__xludf.DUMMYFUNCTION("""COMPUTED_VALUE"""),"H")</f>
        <v>H</v>
      </c>
      <c r="AC603" s="6">
        <f t="shared" si="13"/>
        <v>15</v>
      </c>
      <c r="AD603" s="5"/>
    </row>
    <row r="604">
      <c r="A604" s="5" t="str">
        <f>Map!I1252</f>
        <v>0.44 J</v>
      </c>
      <c r="B604" s="6">
        <f t="shared" si="5"/>
        <v>0.44</v>
      </c>
      <c r="C604" s="5" t="str">
        <f>IFERROR(__xludf.DUMMYFUNCTION("""COMPUTED_VALUE"""),"J")</f>
        <v>J</v>
      </c>
      <c r="D604" s="34" t="b">
        <f t="shared" si="6"/>
        <v>0</v>
      </c>
      <c r="E604" s="6">
        <f t="shared" si="7"/>
        <v>0.44</v>
      </c>
      <c r="F604" s="34" t="b">
        <f t="shared" si="8"/>
        <v>0</v>
      </c>
      <c r="G604" s="8">
        <f t="shared" si="9"/>
        <v>8.36E+26</v>
      </c>
      <c r="H604" s="8" t="str">
        <f t="shared" ref="H604:J604" si="1226">if(D604,$G604,"")</f>
        <v/>
      </c>
      <c r="I604" s="8">
        <f t="shared" si="1226"/>
        <v>8.36E+26</v>
      </c>
      <c r="J604" s="8" t="str">
        <f t="shared" si="1226"/>
        <v/>
      </c>
      <c r="K604" s="5"/>
      <c r="L604" s="5"/>
      <c r="M604" s="5"/>
      <c r="N604" s="36">
        <f>Map!K1252</f>
        <v>-230</v>
      </c>
      <c r="O604" s="36">
        <f>Map!L1252</f>
        <v>-260</v>
      </c>
      <c r="P604" s="36">
        <f>Map!M1252</f>
        <v>-245</v>
      </c>
      <c r="Q604" s="5" t="str">
        <f>Join("-",Map!B1252,Map!C1252,Map!D1252,Map!E1252,Map!F1252)</f>
        <v>East Rim-5-0-4-d</v>
      </c>
      <c r="R604" s="6">
        <f t="shared" ref="R604:T604" si="1227">IFERROR(VALUE(LEFT(N604,SEARCH(" ",N604,1)-1)),FALSE())</f>
        <v>-230</v>
      </c>
      <c r="S604" s="6">
        <f t="shared" si="1227"/>
        <v>-260</v>
      </c>
      <c r="T604" s="6">
        <f t="shared" si="1227"/>
        <v>-245</v>
      </c>
      <c r="U604" s="5"/>
      <c r="V604" s="5"/>
      <c r="W604" s="5"/>
      <c r="X604" s="37" t="str">
        <f>Map!G1252</f>
        <v>Gas Giant</v>
      </c>
      <c r="Y604" s="5"/>
      <c r="Z604" s="7" t="str">
        <f>Map!O1252</f>
        <v>19 H</v>
      </c>
      <c r="AA604" s="6">
        <f t="shared" si="12"/>
        <v>19</v>
      </c>
      <c r="AB604" s="5" t="str">
        <f>IFERROR(__xludf.DUMMYFUNCTION("""COMPUTED_VALUE"""),"H")</f>
        <v>H</v>
      </c>
      <c r="AC604" s="6">
        <f t="shared" si="13"/>
        <v>19</v>
      </c>
      <c r="AD604" s="5"/>
    </row>
    <row r="605">
      <c r="A605" s="5" t="str">
        <f>Map!I1253</f>
        <v>1.15 J</v>
      </c>
      <c r="B605" s="6">
        <f t="shared" si="5"/>
        <v>1.15</v>
      </c>
      <c r="C605" s="5" t="str">
        <f>IFERROR(__xludf.DUMMYFUNCTION("""COMPUTED_VALUE"""),"J")</f>
        <v>J</v>
      </c>
      <c r="D605" s="34" t="b">
        <f t="shared" si="6"/>
        <v>0</v>
      </c>
      <c r="E605" s="6">
        <f t="shared" si="7"/>
        <v>1.15</v>
      </c>
      <c r="F605" s="34" t="b">
        <f t="shared" si="8"/>
        <v>0</v>
      </c>
      <c r="G605" s="8">
        <f t="shared" si="9"/>
        <v>2.185E+27</v>
      </c>
      <c r="H605" s="8" t="str">
        <f t="shared" ref="H605:J605" si="1228">if(D605,$G605,"")</f>
        <v/>
      </c>
      <c r="I605" s="8">
        <f t="shared" si="1228"/>
        <v>2.185E+27</v>
      </c>
      <c r="J605" s="8" t="str">
        <f t="shared" si="1228"/>
        <v/>
      </c>
      <c r="K605" s="5"/>
      <c r="L605" s="5"/>
      <c r="M605" s="5"/>
      <c r="N605" s="36">
        <f>Map!K1253</f>
        <v>-232</v>
      </c>
      <c r="O605" s="36">
        <f>Map!L1253</f>
        <v>-253</v>
      </c>
      <c r="P605" s="36">
        <f>Map!M1253</f>
        <v>-242</v>
      </c>
      <c r="Q605" s="5" t="str">
        <f>Join("-",Map!B1253,Map!C1253,Map!D1253,Map!E1253,Map!F1253)</f>
        <v>East Rim-5-0-4-e</v>
      </c>
      <c r="R605" s="6">
        <f t="shared" ref="R605:T605" si="1229">IFERROR(VALUE(LEFT(N605,SEARCH(" ",N605,1)-1)),FALSE())</f>
        <v>-232</v>
      </c>
      <c r="S605" s="6">
        <f t="shared" si="1229"/>
        <v>-253</v>
      </c>
      <c r="T605" s="6">
        <f t="shared" si="1229"/>
        <v>-242</v>
      </c>
      <c r="U605" s="5"/>
      <c r="V605" s="5"/>
      <c r="W605" s="5"/>
      <c r="X605" s="37" t="str">
        <f>Map!G1253</f>
        <v>Gas Giant</v>
      </c>
      <c r="Y605" s="5"/>
      <c r="Z605" s="7" t="str">
        <f>Map!O1253</f>
        <v>8 H</v>
      </c>
      <c r="AA605" s="6">
        <f t="shared" si="12"/>
        <v>8</v>
      </c>
      <c r="AB605" s="5" t="str">
        <f>IFERROR(__xludf.DUMMYFUNCTION("""COMPUTED_VALUE"""),"H")</f>
        <v>H</v>
      </c>
      <c r="AC605" s="6">
        <f t="shared" si="13"/>
        <v>8</v>
      </c>
      <c r="AD605" s="5"/>
    </row>
    <row r="606">
      <c r="A606" s="5" t="str">
        <f>Map!I1254</f>
        <v>0.18 S</v>
      </c>
      <c r="B606" s="6">
        <f t="shared" si="5"/>
        <v>0.18</v>
      </c>
      <c r="C606" s="5" t="str">
        <f>IFERROR(__xludf.DUMMYFUNCTION("""COMPUTED_VALUE"""),"S")</f>
        <v>S</v>
      </c>
      <c r="D606" s="34">
        <f t="shared" si="6"/>
        <v>0.18</v>
      </c>
      <c r="E606" s="6" t="b">
        <f t="shared" si="7"/>
        <v>0</v>
      </c>
      <c r="F606" s="34" t="b">
        <f t="shared" si="8"/>
        <v>0</v>
      </c>
      <c r="G606" s="8">
        <f t="shared" si="9"/>
        <v>3.5802E+29</v>
      </c>
      <c r="H606" s="8">
        <f t="shared" ref="H606:J606" si="1230">if(D606,$G606,"")</f>
        <v>3.5802E+29</v>
      </c>
      <c r="I606" s="8" t="str">
        <f t="shared" si="1230"/>
        <v/>
      </c>
      <c r="J606" s="8" t="str">
        <f t="shared" si="1230"/>
        <v/>
      </c>
      <c r="K606" s="5"/>
      <c r="L606" s="5"/>
      <c r="M606" s="5"/>
      <c r="N606" s="36" t="str">
        <f>Map!K1254</f>
        <v/>
      </c>
      <c r="O606" s="36" t="str">
        <f>Map!L1254</f>
        <v/>
      </c>
      <c r="P606" s="36" t="str">
        <f>Map!M1254</f>
        <v/>
      </c>
      <c r="Q606" s="5" t="str">
        <f>Join("-",Map!B1254,Map!C1254,Map!D1254,Map!E1254,Map!F1254)</f>
        <v>East Rim-5-0-4-S</v>
      </c>
      <c r="R606" s="6" t="b">
        <f t="shared" ref="R606:T606" si="1231">IFERROR(VALUE(LEFT(N606,SEARCH(" ",N606,1)-1)),FALSE())</f>
        <v>0</v>
      </c>
      <c r="S606" s="6" t="b">
        <f t="shared" si="1231"/>
        <v>0</v>
      </c>
      <c r="T606" s="6" t="b">
        <f t="shared" si="1231"/>
        <v>0</v>
      </c>
      <c r="U606" s="5"/>
      <c r="V606" s="5"/>
      <c r="W606" s="5"/>
      <c r="X606" s="37" t="str">
        <f>Map!G1254</f>
        <v>Star</v>
      </c>
      <c r="Y606" s="5"/>
      <c r="Z606" s="7" t="str">
        <f>Map!O1254</f>
        <v/>
      </c>
      <c r="AA606" s="6" t="str">
        <f t="shared" si="12"/>
        <v/>
      </c>
      <c r="AB606" s="5"/>
      <c r="AC606" s="6" t="str">
        <f t="shared" si="13"/>
        <v/>
      </c>
      <c r="AD606" s="5"/>
    </row>
    <row r="607">
      <c r="A607" s="5" t="str">
        <f>Map!I1255</f>
        <v>1.02 E</v>
      </c>
      <c r="B607" s="6">
        <f t="shared" si="5"/>
        <v>1.02</v>
      </c>
      <c r="C607" s="5" t="str">
        <f>IFERROR(__xludf.DUMMYFUNCTION("""COMPUTED_VALUE"""),"E")</f>
        <v>E</v>
      </c>
      <c r="D607" s="34" t="b">
        <f t="shared" si="6"/>
        <v>0</v>
      </c>
      <c r="E607" s="6" t="b">
        <f t="shared" si="7"/>
        <v>0</v>
      </c>
      <c r="F607" s="34">
        <f t="shared" si="8"/>
        <v>1.02</v>
      </c>
      <c r="G607" s="8">
        <f t="shared" si="9"/>
        <v>6.09144E+24</v>
      </c>
      <c r="H607" s="8" t="str">
        <f t="shared" ref="H607:J607" si="1232">if(D607,$G607,"")</f>
        <v/>
      </c>
      <c r="I607" s="8" t="str">
        <f t="shared" si="1232"/>
        <v/>
      </c>
      <c r="J607" s="8">
        <f t="shared" si="1232"/>
        <v>6.09144E+24</v>
      </c>
      <c r="K607" s="5"/>
      <c r="L607" s="5"/>
      <c r="M607" s="5"/>
      <c r="N607" s="36">
        <f>Map!K1255</f>
        <v>77</v>
      </c>
      <c r="O607" s="36">
        <f>Map!L1255</f>
        <v>-60</v>
      </c>
      <c r="P607" s="36">
        <f>Map!M1255</f>
        <v>10</v>
      </c>
      <c r="Q607" s="5" t="str">
        <f>Join("-",Map!B1255,Map!C1255,Map!D1255,Map!E1255,Map!F1255)</f>
        <v>East Rim-5-0-5-a</v>
      </c>
      <c r="R607" s="6">
        <f t="shared" ref="R607:T607" si="1233">IFERROR(VALUE(LEFT(N607,SEARCH(" ",N607,1)-1)),FALSE())</f>
        <v>77</v>
      </c>
      <c r="S607" s="6">
        <f t="shared" si="1233"/>
        <v>-60</v>
      </c>
      <c r="T607" s="6">
        <f t="shared" si="1233"/>
        <v>10</v>
      </c>
      <c r="U607" s="5"/>
      <c r="V607" s="5"/>
      <c r="W607" s="5"/>
      <c r="X607" s="37" t="str">
        <f>Map!G1255</f>
        <v>Terrestrial</v>
      </c>
      <c r="Y607" s="5"/>
      <c r="Z607" s="7" t="str">
        <f>Map!O1255</f>
        <v>17 H</v>
      </c>
      <c r="AA607" s="6">
        <f t="shared" si="12"/>
        <v>17</v>
      </c>
      <c r="AB607" s="5" t="str">
        <f>IFERROR(__xludf.DUMMYFUNCTION("""COMPUTED_VALUE"""),"H")</f>
        <v>H</v>
      </c>
      <c r="AC607" s="6">
        <f t="shared" si="13"/>
        <v>17</v>
      </c>
      <c r="AD607" s="5"/>
    </row>
    <row r="608">
      <c r="A608" s="5" t="str">
        <f>Map!I1256</f>
        <v>1.17 E</v>
      </c>
      <c r="B608" s="6">
        <f t="shared" si="5"/>
        <v>1.17</v>
      </c>
      <c r="C608" s="5" t="str">
        <f>IFERROR(__xludf.DUMMYFUNCTION("""COMPUTED_VALUE"""),"E")</f>
        <v>E</v>
      </c>
      <c r="D608" s="34" t="b">
        <f t="shared" si="6"/>
        <v>0</v>
      </c>
      <c r="E608" s="6" t="b">
        <f t="shared" si="7"/>
        <v>0</v>
      </c>
      <c r="F608" s="34">
        <f t="shared" si="8"/>
        <v>1.17</v>
      </c>
      <c r="G608" s="8">
        <f t="shared" si="9"/>
        <v>6.98724E+24</v>
      </c>
      <c r="H608" s="8" t="str">
        <f t="shared" ref="H608:J608" si="1234">if(D608,$G608,"")</f>
        <v/>
      </c>
      <c r="I608" s="8" t="str">
        <f t="shared" si="1234"/>
        <v/>
      </c>
      <c r="J608" s="8">
        <f t="shared" si="1234"/>
        <v>6.98724E+24</v>
      </c>
      <c r="K608" s="5"/>
      <c r="L608" s="5"/>
      <c r="M608" s="5"/>
      <c r="N608" s="36">
        <f>Map!K1256</f>
        <v>35</v>
      </c>
      <c r="O608" s="36">
        <f>Map!L1256</f>
        <v>32</v>
      </c>
      <c r="P608" s="36">
        <f>Map!M1256</f>
        <v>33</v>
      </c>
      <c r="Q608" s="5" t="str">
        <f>Join("-",Map!B1256,Map!C1256,Map!D1256,Map!E1256,Map!F1256)</f>
        <v>East Rim-5-0-5-b</v>
      </c>
      <c r="R608" s="6">
        <f t="shared" ref="R608:T608" si="1235">IFERROR(VALUE(LEFT(N608,SEARCH(" ",N608,1)-1)),FALSE())</f>
        <v>35</v>
      </c>
      <c r="S608" s="6">
        <f t="shared" si="1235"/>
        <v>32</v>
      </c>
      <c r="T608" s="6">
        <f t="shared" si="1235"/>
        <v>33</v>
      </c>
      <c r="U608" s="5"/>
      <c r="V608" s="5"/>
      <c r="W608" s="5"/>
      <c r="X608" s="37" t="str">
        <f>Map!G1256</f>
        <v>Habitable</v>
      </c>
      <c r="Y608" s="5"/>
      <c r="Z608" s="7" t="str">
        <f>Map!O1256</f>
        <v>20 H</v>
      </c>
      <c r="AA608" s="6">
        <f t="shared" si="12"/>
        <v>20</v>
      </c>
      <c r="AB608" s="5" t="str">
        <f>IFERROR(__xludf.DUMMYFUNCTION("""COMPUTED_VALUE"""),"H")</f>
        <v>H</v>
      </c>
      <c r="AC608" s="6">
        <f t="shared" si="13"/>
        <v>20</v>
      </c>
      <c r="AD608" s="5"/>
    </row>
    <row r="609">
      <c r="A609" s="5" t="str">
        <f>Map!I1257</f>
        <v>1.34 S</v>
      </c>
      <c r="B609" s="6">
        <f t="shared" si="5"/>
        <v>1.34</v>
      </c>
      <c r="C609" s="5" t="str">
        <f>IFERROR(__xludf.DUMMYFUNCTION("""COMPUTED_VALUE"""),"S")</f>
        <v>S</v>
      </c>
      <c r="D609" s="34">
        <f t="shared" si="6"/>
        <v>1.34</v>
      </c>
      <c r="E609" s="6" t="b">
        <f t="shared" si="7"/>
        <v>0</v>
      </c>
      <c r="F609" s="34" t="b">
        <f t="shared" si="8"/>
        <v>0</v>
      </c>
      <c r="G609" s="8">
        <f t="shared" si="9"/>
        <v>2.66526E+30</v>
      </c>
      <c r="H609" s="8">
        <f t="shared" ref="H609:J609" si="1236">if(D609,$G609,"")</f>
        <v>2.66526E+30</v>
      </c>
      <c r="I609" s="8" t="str">
        <f t="shared" si="1236"/>
        <v/>
      </c>
      <c r="J609" s="8" t="str">
        <f t="shared" si="1236"/>
        <v/>
      </c>
      <c r="K609" s="5"/>
      <c r="L609" s="5"/>
      <c r="M609" s="5"/>
      <c r="N609" s="36" t="str">
        <f>Map!K1257</f>
        <v/>
      </c>
      <c r="O609" s="36" t="str">
        <f>Map!L1257</f>
        <v/>
      </c>
      <c r="P609" s="36" t="str">
        <f>Map!M1257</f>
        <v/>
      </c>
      <c r="Q609" s="5" t="str">
        <f>Join("-",Map!B1257,Map!C1257,Map!D1257,Map!E1257,Map!F1257)</f>
        <v>East Rim-5-0-5-S</v>
      </c>
      <c r="R609" s="6" t="b">
        <f t="shared" ref="R609:T609" si="1237">IFERROR(VALUE(LEFT(N609,SEARCH(" ",N609,1)-1)),FALSE())</f>
        <v>0</v>
      </c>
      <c r="S609" s="6" t="b">
        <f t="shared" si="1237"/>
        <v>0</v>
      </c>
      <c r="T609" s="6" t="b">
        <f t="shared" si="1237"/>
        <v>0</v>
      </c>
      <c r="U609" s="5"/>
      <c r="V609" s="5"/>
      <c r="W609" s="5"/>
      <c r="X609" s="37" t="str">
        <f>Map!G1257</f>
        <v>Star</v>
      </c>
      <c r="Y609" s="5"/>
      <c r="Z609" s="7" t="str">
        <f>Map!O1257</f>
        <v/>
      </c>
      <c r="AA609" s="6" t="str">
        <f t="shared" si="12"/>
        <v/>
      </c>
      <c r="AB609" s="5"/>
      <c r="AC609" s="6" t="str">
        <f t="shared" si="13"/>
        <v/>
      </c>
      <c r="AD609" s="5"/>
    </row>
    <row r="610">
      <c r="A610" s="5" t="str">
        <f>Map!I1258</f>
        <v>1.02 E</v>
      </c>
      <c r="B610" s="6">
        <f t="shared" si="5"/>
        <v>1.02</v>
      </c>
      <c r="C610" s="5" t="str">
        <f>IFERROR(__xludf.DUMMYFUNCTION("""COMPUTED_VALUE"""),"E")</f>
        <v>E</v>
      </c>
      <c r="D610" s="34" t="b">
        <f t="shared" si="6"/>
        <v>0</v>
      </c>
      <c r="E610" s="6" t="b">
        <f t="shared" si="7"/>
        <v>0</v>
      </c>
      <c r="F610" s="34">
        <f t="shared" si="8"/>
        <v>1.02</v>
      </c>
      <c r="G610" s="8">
        <f t="shared" si="9"/>
        <v>6.09144E+24</v>
      </c>
      <c r="H610" s="8" t="str">
        <f t="shared" ref="H610:J610" si="1238">if(D610,$G610,"")</f>
        <v/>
      </c>
      <c r="I610" s="8" t="str">
        <f t="shared" si="1238"/>
        <v/>
      </c>
      <c r="J610" s="8">
        <f t="shared" si="1238"/>
        <v>6.09144E+24</v>
      </c>
      <c r="K610" s="5"/>
      <c r="L610" s="5"/>
      <c r="M610" s="5"/>
      <c r="N610" s="36">
        <f>Map!K1258</f>
        <v>1007</v>
      </c>
      <c r="O610" s="36">
        <f>Map!L1258</f>
        <v>684</v>
      </c>
      <c r="P610" s="36">
        <f>Map!M1258</f>
        <v>848</v>
      </c>
      <c r="Q610" s="5" t="str">
        <f>Join("-",Map!B1258,Map!C1258,Map!D1258,Map!E1258,Map!F1258)</f>
        <v>East Rim-5-0-6-a</v>
      </c>
      <c r="R610" s="6">
        <f t="shared" ref="R610:T610" si="1239">IFERROR(VALUE(LEFT(N610,SEARCH(" ",N610,1)-1)),FALSE())</f>
        <v>1007</v>
      </c>
      <c r="S610" s="6">
        <f t="shared" si="1239"/>
        <v>684</v>
      </c>
      <c r="T610" s="6">
        <f t="shared" si="1239"/>
        <v>848</v>
      </c>
      <c r="U610" s="5"/>
      <c r="V610" s="5"/>
      <c r="W610" s="5"/>
      <c r="X610" s="37" t="str">
        <f>Map!G1258</f>
        <v>Terrestrial</v>
      </c>
      <c r="Y610" s="5"/>
      <c r="Z610" s="7" t="str">
        <f>Map!O1258</f>
        <v>12 H</v>
      </c>
      <c r="AA610" s="6">
        <f t="shared" si="12"/>
        <v>12</v>
      </c>
      <c r="AB610" s="5" t="str">
        <f>IFERROR(__xludf.DUMMYFUNCTION("""COMPUTED_VALUE"""),"H")</f>
        <v>H</v>
      </c>
      <c r="AC610" s="6">
        <f t="shared" si="13"/>
        <v>12</v>
      </c>
      <c r="AD610" s="5"/>
    </row>
    <row r="611">
      <c r="A611" s="5" t="str">
        <f>Map!I1259</f>
        <v>0.9 E</v>
      </c>
      <c r="B611" s="6">
        <f t="shared" si="5"/>
        <v>0.9</v>
      </c>
      <c r="C611" s="5" t="str">
        <f>IFERROR(__xludf.DUMMYFUNCTION("""COMPUTED_VALUE"""),"E")</f>
        <v>E</v>
      </c>
      <c r="D611" s="34" t="b">
        <f t="shared" si="6"/>
        <v>0</v>
      </c>
      <c r="E611" s="6" t="b">
        <f t="shared" si="7"/>
        <v>0</v>
      </c>
      <c r="F611" s="34">
        <f t="shared" si="8"/>
        <v>0.9</v>
      </c>
      <c r="G611" s="8">
        <f t="shared" si="9"/>
        <v>5.3748E+24</v>
      </c>
      <c r="H611" s="8" t="str">
        <f t="shared" ref="H611:J611" si="1240">if(D611,$G611,"")</f>
        <v/>
      </c>
      <c r="I611" s="8" t="str">
        <f t="shared" si="1240"/>
        <v/>
      </c>
      <c r="J611" s="8">
        <f t="shared" si="1240"/>
        <v>5.3748E+24</v>
      </c>
      <c r="K611" s="5"/>
      <c r="L611" s="5"/>
      <c r="M611" s="5"/>
      <c r="N611" s="36">
        <f>Map!K1259</f>
        <v>8</v>
      </c>
      <c r="O611" s="36">
        <f>Map!L1259</f>
        <v>6</v>
      </c>
      <c r="P611" s="36">
        <f>Map!M1259</f>
        <v>9</v>
      </c>
      <c r="Q611" s="5" t="str">
        <f>Join("-",Map!B1259,Map!C1259,Map!D1259,Map!E1259,Map!F1259)</f>
        <v>East Rim-5-0-6-b</v>
      </c>
      <c r="R611" s="6">
        <f t="shared" ref="R611:T611" si="1241">IFERROR(VALUE(LEFT(N611,SEARCH(" ",N611,1)-1)),FALSE())</f>
        <v>8</v>
      </c>
      <c r="S611" s="6">
        <f t="shared" si="1241"/>
        <v>6</v>
      </c>
      <c r="T611" s="6">
        <f t="shared" si="1241"/>
        <v>9</v>
      </c>
      <c r="U611" s="5"/>
      <c r="V611" s="5"/>
      <c r="W611" s="5"/>
      <c r="X611" s="37" t="str">
        <f>Map!G1259</f>
        <v>Habitable</v>
      </c>
      <c r="Y611" s="5"/>
      <c r="Z611" s="7" t="str">
        <f>Map!O1259</f>
        <v>34 H</v>
      </c>
      <c r="AA611" s="6">
        <f t="shared" si="12"/>
        <v>34</v>
      </c>
      <c r="AB611" s="5" t="str">
        <f>IFERROR(__xludf.DUMMYFUNCTION("""COMPUTED_VALUE"""),"H")</f>
        <v>H</v>
      </c>
      <c r="AC611" s="6">
        <f t="shared" si="13"/>
        <v>34</v>
      </c>
      <c r="AD611" s="5"/>
    </row>
    <row r="612">
      <c r="A612" s="5" t="str">
        <f>Map!I1260</f>
        <v>0.02 J</v>
      </c>
      <c r="B612" s="6">
        <f t="shared" si="5"/>
        <v>0.02</v>
      </c>
      <c r="C612" s="5" t="str">
        <f>IFERROR(__xludf.DUMMYFUNCTION("""COMPUTED_VALUE"""),"J")</f>
        <v>J</v>
      </c>
      <c r="D612" s="34" t="b">
        <f t="shared" si="6"/>
        <v>0</v>
      </c>
      <c r="E612" s="6">
        <f t="shared" si="7"/>
        <v>0.02</v>
      </c>
      <c r="F612" s="34" t="b">
        <f t="shared" si="8"/>
        <v>0</v>
      </c>
      <c r="G612" s="8">
        <f t="shared" si="9"/>
        <v>3.8E+25</v>
      </c>
      <c r="H612" s="8" t="str">
        <f t="shared" ref="H612:J612" si="1242">if(D612,$G612,"")</f>
        <v/>
      </c>
      <c r="I612" s="8">
        <f t="shared" si="1242"/>
        <v>3.8E+25</v>
      </c>
      <c r="J612" s="8" t="str">
        <f t="shared" si="1242"/>
        <v/>
      </c>
      <c r="K612" s="5"/>
      <c r="L612" s="5"/>
      <c r="M612" s="5"/>
      <c r="N612" s="36">
        <f>Map!K1260</f>
        <v>-34</v>
      </c>
      <c r="O612" s="36">
        <f>Map!L1260</f>
        <v>-96</v>
      </c>
      <c r="P612" s="36">
        <f>Map!M1260</f>
        <v>-65</v>
      </c>
      <c r="Q612" s="5" t="str">
        <f>Join("-",Map!B1260,Map!C1260,Map!D1260,Map!E1260,Map!F1260)</f>
        <v>East Rim-5-0-6-c</v>
      </c>
      <c r="R612" s="6">
        <f t="shared" ref="R612:T612" si="1243">IFERROR(VALUE(LEFT(N612,SEARCH(" ",N612,1)-1)),FALSE())</f>
        <v>-34</v>
      </c>
      <c r="S612" s="6">
        <f t="shared" si="1243"/>
        <v>-96</v>
      </c>
      <c r="T612" s="6">
        <f t="shared" si="1243"/>
        <v>-65</v>
      </c>
      <c r="U612" s="5"/>
      <c r="V612" s="5"/>
      <c r="W612" s="5"/>
      <c r="X612" s="37" t="str">
        <f>Map!G1260</f>
        <v>Gas Giant</v>
      </c>
      <c r="Y612" s="5"/>
      <c r="Z612" s="7" t="str">
        <f>Map!O1260</f>
        <v>21 H</v>
      </c>
      <c r="AA612" s="6">
        <f t="shared" si="12"/>
        <v>21</v>
      </c>
      <c r="AB612" s="5" t="str">
        <f>IFERROR(__xludf.DUMMYFUNCTION("""COMPUTED_VALUE"""),"H")</f>
        <v>H</v>
      </c>
      <c r="AC612" s="6">
        <f t="shared" si="13"/>
        <v>21</v>
      </c>
      <c r="AD612" s="5"/>
    </row>
    <row r="613">
      <c r="A613" s="5" t="str">
        <f>Map!I1261</f>
        <v>9.6 J</v>
      </c>
      <c r="B613" s="6">
        <f t="shared" si="5"/>
        <v>9.6</v>
      </c>
      <c r="C613" s="5" t="str">
        <f>IFERROR(__xludf.DUMMYFUNCTION("""COMPUTED_VALUE"""),"J")</f>
        <v>J</v>
      </c>
      <c r="D613" s="34" t="b">
        <f t="shared" si="6"/>
        <v>0</v>
      </c>
      <c r="E613" s="6">
        <f t="shared" si="7"/>
        <v>9.6</v>
      </c>
      <c r="F613" s="34" t="b">
        <f t="shared" si="8"/>
        <v>0</v>
      </c>
      <c r="G613" s="8">
        <f t="shared" si="9"/>
        <v>1.824E+28</v>
      </c>
      <c r="H613" s="8" t="str">
        <f t="shared" ref="H613:J613" si="1244">if(D613,$G613,"")</f>
        <v/>
      </c>
      <c r="I613" s="8">
        <f t="shared" si="1244"/>
        <v>1.824E+28</v>
      </c>
      <c r="J613" s="8" t="str">
        <f t="shared" si="1244"/>
        <v/>
      </c>
      <c r="K613" s="5"/>
      <c r="L613" s="5"/>
      <c r="M613" s="5"/>
      <c r="N613" s="36">
        <f>Map!K1261</f>
        <v>-107</v>
      </c>
      <c r="O613" s="36">
        <f>Map!L1261</f>
        <v>-147</v>
      </c>
      <c r="P613" s="36">
        <f>Map!M1261</f>
        <v>-128</v>
      </c>
      <c r="Q613" s="5" t="str">
        <f>Join("-",Map!B1261,Map!C1261,Map!D1261,Map!E1261,Map!F1261)</f>
        <v>East Rim-5-0-6-d</v>
      </c>
      <c r="R613" s="6">
        <f t="shared" ref="R613:T613" si="1245">IFERROR(VALUE(LEFT(N613,SEARCH(" ",N613,1)-1)),FALSE())</f>
        <v>-107</v>
      </c>
      <c r="S613" s="6">
        <f t="shared" si="1245"/>
        <v>-147</v>
      </c>
      <c r="T613" s="6">
        <f t="shared" si="1245"/>
        <v>-128</v>
      </c>
      <c r="U613" s="5"/>
      <c r="V613" s="5"/>
      <c r="W613" s="5"/>
      <c r="X613" s="37" t="str">
        <f>Map!G1261</f>
        <v>Gas Giant</v>
      </c>
      <c r="Y613" s="5"/>
      <c r="Z613" s="7" t="str">
        <f>Map!O1261</f>
        <v>15 H</v>
      </c>
      <c r="AA613" s="6">
        <f t="shared" si="12"/>
        <v>15</v>
      </c>
      <c r="AB613" s="5" t="str">
        <f>IFERROR(__xludf.DUMMYFUNCTION("""COMPUTED_VALUE"""),"H")</f>
        <v>H</v>
      </c>
      <c r="AC613" s="6">
        <f t="shared" si="13"/>
        <v>15</v>
      </c>
      <c r="AD613" s="5"/>
    </row>
    <row r="614">
      <c r="A614" s="5" t="str">
        <f>Map!I1262</f>
        <v>0.21 S</v>
      </c>
      <c r="B614" s="6">
        <f t="shared" si="5"/>
        <v>0.21</v>
      </c>
      <c r="C614" s="5" t="str">
        <f>IFERROR(__xludf.DUMMYFUNCTION("""COMPUTED_VALUE"""),"S")</f>
        <v>S</v>
      </c>
      <c r="D614" s="34">
        <f t="shared" si="6"/>
        <v>0.21</v>
      </c>
      <c r="E614" s="6" t="b">
        <f t="shared" si="7"/>
        <v>0</v>
      </c>
      <c r="F614" s="34" t="b">
        <f t="shared" si="8"/>
        <v>0</v>
      </c>
      <c r="G614" s="8">
        <f t="shared" si="9"/>
        <v>4.1769E+29</v>
      </c>
      <c r="H614" s="8">
        <f t="shared" ref="H614:J614" si="1246">if(D614,$G614,"")</f>
        <v>4.1769E+29</v>
      </c>
      <c r="I614" s="8" t="str">
        <f t="shared" si="1246"/>
        <v/>
      </c>
      <c r="J614" s="8" t="str">
        <f t="shared" si="1246"/>
        <v/>
      </c>
      <c r="K614" s="5"/>
      <c r="L614" s="5"/>
      <c r="M614" s="5"/>
      <c r="N614" s="36" t="str">
        <f>Map!K1262</f>
        <v/>
      </c>
      <c r="O614" s="36" t="str">
        <f>Map!L1262</f>
        <v/>
      </c>
      <c r="P614" s="36" t="str">
        <f>Map!M1262</f>
        <v/>
      </c>
      <c r="Q614" s="5" t="str">
        <f>Join("-",Map!B1262,Map!C1262,Map!D1262,Map!E1262,Map!F1262)</f>
        <v>East Rim-5-0-6-S</v>
      </c>
      <c r="R614" s="6" t="b">
        <f t="shared" ref="R614:T614" si="1247">IFERROR(VALUE(LEFT(N614,SEARCH(" ",N614,1)-1)),FALSE())</f>
        <v>0</v>
      </c>
      <c r="S614" s="6" t="b">
        <f t="shared" si="1247"/>
        <v>0</v>
      </c>
      <c r="T614" s="6" t="b">
        <f t="shared" si="1247"/>
        <v>0</v>
      </c>
      <c r="U614" s="5"/>
      <c r="V614" s="5"/>
      <c r="W614" s="5"/>
      <c r="X614" s="37" t="str">
        <f>Map!G1262</f>
        <v>Star</v>
      </c>
      <c r="Y614" s="5"/>
      <c r="Z614" s="7" t="str">
        <f>Map!O1262</f>
        <v/>
      </c>
      <c r="AA614" s="6" t="str">
        <f t="shared" si="12"/>
        <v/>
      </c>
      <c r="AB614" s="5"/>
      <c r="AC614" s="6" t="str">
        <f t="shared" si="13"/>
        <v/>
      </c>
      <c r="AD614" s="5"/>
    </row>
    <row r="615">
      <c r="A615" s="5" t="str">
        <f>Map!I1263</f>
        <v>9.2 J</v>
      </c>
      <c r="B615" s="6">
        <f t="shared" si="5"/>
        <v>9.2</v>
      </c>
      <c r="C615" s="5" t="str">
        <f>IFERROR(__xludf.DUMMYFUNCTION("""COMPUTED_VALUE"""),"J")</f>
        <v>J</v>
      </c>
      <c r="D615" s="34" t="b">
        <f t="shared" si="6"/>
        <v>0</v>
      </c>
      <c r="E615" s="6">
        <f t="shared" si="7"/>
        <v>9.2</v>
      </c>
      <c r="F615" s="34" t="b">
        <f t="shared" si="8"/>
        <v>0</v>
      </c>
      <c r="G615" s="8">
        <f t="shared" si="9"/>
        <v>1.748E+28</v>
      </c>
      <c r="H615" s="8" t="str">
        <f t="shared" ref="H615:J615" si="1248">if(D615,$G615,"")</f>
        <v/>
      </c>
      <c r="I615" s="8">
        <f t="shared" si="1248"/>
        <v>1.748E+28</v>
      </c>
      <c r="J615" s="8" t="str">
        <f t="shared" si="1248"/>
        <v/>
      </c>
      <c r="K615" s="5"/>
      <c r="L615" s="5"/>
      <c r="M615" s="5"/>
      <c r="N615" s="36">
        <f>Map!K1263</f>
        <v>-61</v>
      </c>
      <c r="O615" s="36">
        <f>Map!L1263</f>
        <v>-115</v>
      </c>
      <c r="P615" s="36">
        <f>Map!M1263</f>
        <v>-89</v>
      </c>
      <c r="Q615" s="5" t="str">
        <f>Join("-",Map!B1263,Map!C1263,Map!D1263,Map!E1263,Map!F1263)</f>
        <v>East Rim-5-1-0-a</v>
      </c>
      <c r="R615" s="6">
        <f t="shared" ref="R615:T615" si="1249">IFERROR(VALUE(LEFT(N615,SEARCH(" ",N615,1)-1)),FALSE())</f>
        <v>-61</v>
      </c>
      <c r="S615" s="6">
        <f t="shared" si="1249"/>
        <v>-115</v>
      </c>
      <c r="T615" s="6">
        <f t="shared" si="1249"/>
        <v>-89</v>
      </c>
      <c r="U615" s="5"/>
      <c r="V615" s="5"/>
      <c r="W615" s="5"/>
      <c r="X615" s="37" t="str">
        <f>Map!G1263</f>
        <v>Gas Giant</v>
      </c>
      <c r="Y615" s="5"/>
      <c r="Z615" s="7" t="str">
        <f>Map!O1263</f>
        <v>24 H</v>
      </c>
      <c r="AA615" s="6">
        <f t="shared" si="12"/>
        <v>24</v>
      </c>
      <c r="AB615" s="5" t="str">
        <f>IFERROR(__xludf.DUMMYFUNCTION("""COMPUTED_VALUE"""),"H")</f>
        <v>H</v>
      </c>
      <c r="AC615" s="6">
        <f t="shared" si="13"/>
        <v>24</v>
      </c>
      <c r="AD615" s="5"/>
    </row>
    <row r="616">
      <c r="A616" s="5" t="str">
        <f>Map!I1264</f>
        <v>5.08 J</v>
      </c>
      <c r="B616" s="6">
        <f t="shared" si="5"/>
        <v>5.08</v>
      </c>
      <c r="C616" s="5" t="str">
        <f>IFERROR(__xludf.DUMMYFUNCTION("""COMPUTED_VALUE"""),"J")</f>
        <v>J</v>
      </c>
      <c r="D616" s="34" t="b">
        <f t="shared" si="6"/>
        <v>0</v>
      </c>
      <c r="E616" s="6">
        <f t="shared" si="7"/>
        <v>5.08</v>
      </c>
      <c r="F616" s="34" t="b">
        <f t="shared" si="8"/>
        <v>0</v>
      </c>
      <c r="G616" s="8">
        <f t="shared" si="9"/>
        <v>9.652E+27</v>
      </c>
      <c r="H616" s="8" t="str">
        <f t="shared" ref="H616:J616" si="1250">if(D616,$G616,"")</f>
        <v/>
      </c>
      <c r="I616" s="8">
        <f t="shared" si="1250"/>
        <v>9.652E+27</v>
      </c>
      <c r="J616" s="8" t="str">
        <f t="shared" si="1250"/>
        <v/>
      </c>
      <c r="K616" s="5"/>
      <c r="L616" s="5"/>
      <c r="M616" s="5"/>
      <c r="N616" s="36">
        <f>Map!K1264</f>
        <v>-185</v>
      </c>
      <c r="O616" s="36">
        <f>Map!L1264</f>
        <v>-232</v>
      </c>
      <c r="P616" s="36">
        <f>Map!M1264</f>
        <v>-208</v>
      </c>
      <c r="Q616" s="5" t="str">
        <f>Join("-",Map!B1264,Map!C1264,Map!D1264,Map!E1264,Map!F1264)</f>
        <v>East Rim-5-1-0-b</v>
      </c>
      <c r="R616" s="6">
        <f t="shared" ref="R616:T616" si="1251">IFERROR(VALUE(LEFT(N616,SEARCH(" ",N616,1)-1)),FALSE())</f>
        <v>-185</v>
      </c>
      <c r="S616" s="6">
        <f t="shared" si="1251"/>
        <v>-232</v>
      </c>
      <c r="T616" s="6">
        <f t="shared" si="1251"/>
        <v>-208</v>
      </c>
      <c r="U616" s="5"/>
      <c r="V616" s="5"/>
      <c r="W616" s="5"/>
      <c r="X616" s="37" t="str">
        <f>Map!G1264</f>
        <v>Gas Giant</v>
      </c>
      <c r="Y616" s="5"/>
      <c r="Z616" s="7" t="str">
        <f>Map!O1264</f>
        <v>16 H</v>
      </c>
      <c r="AA616" s="6">
        <f t="shared" si="12"/>
        <v>16</v>
      </c>
      <c r="AB616" s="5" t="str">
        <f>IFERROR(__xludf.DUMMYFUNCTION("""COMPUTED_VALUE"""),"H")</f>
        <v>H</v>
      </c>
      <c r="AC616" s="6">
        <f t="shared" si="13"/>
        <v>16</v>
      </c>
      <c r="AD616" s="5"/>
    </row>
    <row r="617">
      <c r="A617" s="5" t="str">
        <f>Map!I1265</f>
        <v/>
      </c>
      <c r="B617" s="6" t="str">
        <f t="shared" si="5"/>
        <v/>
      </c>
      <c r="C617" s="5"/>
      <c r="D617" s="34" t="b">
        <f t="shared" si="6"/>
        <v>0</v>
      </c>
      <c r="E617" s="6" t="b">
        <f t="shared" si="7"/>
        <v>0</v>
      </c>
      <c r="F617" s="34" t="b">
        <f t="shared" si="8"/>
        <v>0</v>
      </c>
      <c r="G617" s="8" t="str">
        <f t="shared" si="9"/>
        <v/>
      </c>
      <c r="H617" s="8" t="str">
        <f t="shared" ref="H617:J617" si="1252">if(D617,$G617,"")</f>
        <v/>
      </c>
      <c r="I617" s="8" t="str">
        <f t="shared" si="1252"/>
        <v/>
      </c>
      <c r="J617" s="8" t="str">
        <f t="shared" si="1252"/>
        <v/>
      </c>
      <c r="K617" s="5"/>
      <c r="L617" s="5"/>
      <c r="M617" s="5"/>
      <c r="N617" s="36" t="str">
        <f>Map!K1265</f>
        <v/>
      </c>
      <c r="O617" s="36" t="str">
        <f>Map!L1265</f>
        <v/>
      </c>
      <c r="P617" s="36" t="str">
        <f>Map!M1265</f>
        <v/>
      </c>
      <c r="Q617" s="5" t="str">
        <f>Join("-",Map!B1265,Map!C1265,Map!D1265,Map!E1265,Map!F1265)</f>
        <v>East Rim-5-1-0-E51 Secondary Relay</v>
      </c>
      <c r="R617" s="6" t="b">
        <f t="shared" ref="R617:T617" si="1253">IFERROR(VALUE(LEFT(N617,SEARCH(" ",N617,1)-1)),FALSE())</f>
        <v>0</v>
      </c>
      <c r="S617" s="6" t="b">
        <f t="shared" si="1253"/>
        <v>0</v>
      </c>
      <c r="T617" s="6" t="b">
        <f t="shared" si="1253"/>
        <v>0</v>
      </c>
      <c r="U617" s="5"/>
      <c r="V617" s="5"/>
      <c r="W617" s="5"/>
      <c r="X617" s="37" t="str">
        <f>Map!G1265</f>
        <v>Secondary Relay</v>
      </c>
      <c r="Y617" s="5"/>
      <c r="Z617" s="7" t="str">
        <f>Map!O1265</f>
        <v/>
      </c>
      <c r="AA617" s="6" t="str">
        <f t="shared" si="12"/>
        <v/>
      </c>
      <c r="AB617" s="5"/>
      <c r="AC617" s="6" t="str">
        <f t="shared" si="13"/>
        <v/>
      </c>
      <c r="AD617" s="5"/>
    </row>
    <row r="618">
      <c r="A618" s="5" t="str">
        <f>Map!I1266</f>
        <v>0.41 S</v>
      </c>
      <c r="B618" s="6">
        <f t="shared" si="5"/>
        <v>0.41</v>
      </c>
      <c r="C618" s="5" t="str">
        <f>IFERROR(__xludf.DUMMYFUNCTION("""COMPUTED_VALUE"""),"S")</f>
        <v>S</v>
      </c>
      <c r="D618" s="34">
        <f t="shared" si="6"/>
        <v>0.41</v>
      </c>
      <c r="E618" s="6" t="b">
        <f t="shared" si="7"/>
        <v>0</v>
      </c>
      <c r="F618" s="34" t="b">
        <f t="shared" si="8"/>
        <v>0</v>
      </c>
      <c r="G618" s="8">
        <f t="shared" si="9"/>
        <v>8.1549E+29</v>
      </c>
      <c r="H618" s="8">
        <f t="shared" ref="H618:J618" si="1254">if(D618,$G618,"")</f>
        <v>8.1549E+29</v>
      </c>
      <c r="I618" s="8" t="str">
        <f t="shared" si="1254"/>
        <v/>
      </c>
      <c r="J618" s="8" t="str">
        <f t="shared" si="1254"/>
        <v/>
      </c>
      <c r="K618" s="5"/>
      <c r="L618" s="5"/>
      <c r="M618" s="5"/>
      <c r="N618" s="36" t="str">
        <f>Map!K1266</f>
        <v/>
      </c>
      <c r="O618" s="36" t="str">
        <f>Map!L1266</f>
        <v/>
      </c>
      <c r="P618" s="36" t="str">
        <f>Map!M1266</f>
        <v/>
      </c>
      <c r="Q618" s="5" t="str">
        <f>Join("-",Map!B1266,Map!C1266,Map!D1266,Map!E1266,Map!F1266)</f>
        <v>East Rim-5-1-0-S</v>
      </c>
      <c r="R618" s="6" t="b">
        <f t="shared" ref="R618:T618" si="1255">IFERROR(VALUE(LEFT(N618,SEARCH(" ",N618,1)-1)),FALSE())</f>
        <v>0</v>
      </c>
      <c r="S618" s="6" t="b">
        <f t="shared" si="1255"/>
        <v>0</v>
      </c>
      <c r="T618" s="6" t="b">
        <f t="shared" si="1255"/>
        <v>0</v>
      </c>
      <c r="U618" s="5"/>
      <c r="V618" s="5"/>
      <c r="W618" s="5"/>
      <c r="X618" s="37" t="str">
        <f>Map!G1266</f>
        <v>Star</v>
      </c>
      <c r="Y618" s="5"/>
      <c r="Z618" s="7" t="str">
        <f>Map!O1266</f>
        <v/>
      </c>
      <c r="AA618" s="6" t="str">
        <f t="shared" si="12"/>
        <v/>
      </c>
      <c r="AB618" s="5"/>
      <c r="AC618" s="6" t="str">
        <f t="shared" si="13"/>
        <v/>
      </c>
      <c r="AD618" s="5"/>
    </row>
    <row r="619">
      <c r="A619" s="5" t="str">
        <f>Map!I1267</f>
        <v>1.33 E</v>
      </c>
      <c r="B619" s="6">
        <f t="shared" si="5"/>
        <v>1.33</v>
      </c>
      <c r="C619" s="5" t="str">
        <f>IFERROR(__xludf.DUMMYFUNCTION("""COMPUTED_VALUE"""),"E")</f>
        <v>E</v>
      </c>
      <c r="D619" s="34" t="b">
        <f t="shared" si="6"/>
        <v>0</v>
      </c>
      <c r="E619" s="6" t="b">
        <f t="shared" si="7"/>
        <v>0</v>
      </c>
      <c r="F619" s="34">
        <f t="shared" si="8"/>
        <v>1.33</v>
      </c>
      <c r="G619" s="8">
        <f t="shared" si="9"/>
        <v>7.94276E+24</v>
      </c>
      <c r="H619" s="8" t="str">
        <f t="shared" ref="H619:J619" si="1256">if(D619,$G619,"")</f>
        <v/>
      </c>
      <c r="I619" s="8" t="str">
        <f t="shared" si="1256"/>
        <v/>
      </c>
      <c r="J619" s="8">
        <f t="shared" si="1256"/>
        <v>7.94276E+24</v>
      </c>
      <c r="K619" s="5"/>
      <c r="L619" s="5"/>
      <c r="M619" s="5"/>
      <c r="N619" s="36">
        <f>Map!K1267</f>
        <v>1225</v>
      </c>
      <c r="O619" s="36">
        <f>Map!L1267</f>
        <v>359</v>
      </c>
      <c r="P619" s="36">
        <f>Map!M1267</f>
        <v>792</v>
      </c>
      <c r="Q619" s="5" t="str">
        <f>Join("-",Map!B1267,Map!C1267,Map!D1267,Map!E1267,Map!F1267)</f>
        <v>East Rim-5-1-1-a</v>
      </c>
      <c r="R619" s="6">
        <f t="shared" ref="R619:T619" si="1257">IFERROR(VALUE(LEFT(N619,SEARCH(" ",N619,1)-1)),FALSE())</f>
        <v>1225</v>
      </c>
      <c r="S619" s="6">
        <f t="shared" si="1257"/>
        <v>359</v>
      </c>
      <c r="T619" s="6">
        <f t="shared" si="1257"/>
        <v>792</v>
      </c>
      <c r="U619" s="5"/>
      <c r="V619" s="5"/>
      <c r="W619" s="5"/>
      <c r="X619" s="37" t="str">
        <f>Map!G1267</f>
        <v>Terrestrial</v>
      </c>
      <c r="Y619" s="5"/>
      <c r="Z619" s="7" t="str">
        <f>Map!O1267</f>
        <v>7 H</v>
      </c>
      <c r="AA619" s="6">
        <f t="shared" si="12"/>
        <v>7</v>
      </c>
      <c r="AB619" s="5" t="str">
        <f>IFERROR(__xludf.DUMMYFUNCTION("""COMPUTED_VALUE"""),"H")</f>
        <v>H</v>
      </c>
      <c r="AC619" s="6">
        <f t="shared" si="13"/>
        <v>7</v>
      </c>
      <c r="AD619" s="5"/>
    </row>
    <row r="620">
      <c r="A620" s="5" t="str">
        <f>Map!I1268</f>
        <v>0.57 E</v>
      </c>
      <c r="B620" s="6">
        <f t="shared" si="5"/>
        <v>0.57</v>
      </c>
      <c r="C620" s="5" t="str">
        <f>IFERROR(__xludf.DUMMYFUNCTION("""COMPUTED_VALUE"""),"E")</f>
        <v>E</v>
      </c>
      <c r="D620" s="34" t="b">
        <f t="shared" si="6"/>
        <v>0</v>
      </c>
      <c r="E620" s="6" t="b">
        <f t="shared" si="7"/>
        <v>0</v>
      </c>
      <c r="F620" s="34">
        <f t="shared" si="8"/>
        <v>0.57</v>
      </c>
      <c r="G620" s="8">
        <f t="shared" si="9"/>
        <v>3.40404E+24</v>
      </c>
      <c r="H620" s="8" t="str">
        <f t="shared" ref="H620:J620" si="1258">if(D620,$G620,"")</f>
        <v/>
      </c>
      <c r="I620" s="8" t="str">
        <f t="shared" si="1258"/>
        <v/>
      </c>
      <c r="J620" s="8">
        <f t="shared" si="1258"/>
        <v>3.40404E+24</v>
      </c>
      <c r="K620" s="5"/>
      <c r="L620" s="5"/>
      <c r="M620" s="5"/>
      <c r="N620" s="36">
        <f>Map!K1268</f>
        <v>29</v>
      </c>
      <c r="O620" s="36">
        <f>Map!L1268</f>
        <v>14</v>
      </c>
      <c r="P620" s="36">
        <f>Map!M1268</f>
        <v>23</v>
      </c>
      <c r="Q620" s="5" t="str">
        <f>Join("-",Map!B1268,Map!C1268,Map!D1268,Map!E1268,Map!F1268)</f>
        <v>East Rim-5-1-1-b</v>
      </c>
      <c r="R620" s="6">
        <f t="shared" ref="R620:T620" si="1259">IFERROR(VALUE(LEFT(N620,SEARCH(" ",N620,1)-1)),FALSE())</f>
        <v>29</v>
      </c>
      <c r="S620" s="6">
        <f t="shared" si="1259"/>
        <v>14</v>
      </c>
      <c r="T620" s="6">
        <f t="shared" si="1259"/>
        <v>23</v>
      </c>
      <c r="U620" s="5"/>
      <c r="V620" s="5"/>
      <c r="W620" s="5"/>
      <c r="X620" s="37" t="str">
        <f>Map!G1268</f>
        <v>Terrestrial</v>
      </c>
      <c r="Y620" s="5"/>
      <c r="Z620" s="7" t="str">
        <f>Map!O1268</f>
        <v>33 H</v>
      </c>
      <c r="AA620" s="6">
        <f t="shared" si="12"/>
        <v>33</v>
      </c>
      <c r="AB620" s="5" t="str">
        <f>IFERROR(__xludf.DUMMYFUNCTION("""COMPUTED_VALUE"""),"H")</f>
        <v>H</v>
      </c>
      <c r="AC620" s="6">
        <f t="shared" si="13"/>
        <v>33</v>
      </c>
      <c r="AD620" s="5"/>
    </row>
    <row r="621">
      <c r="A621" s="5" t="str">
        <f>Map!I1269</f>
        <v>0.57 E</v>
      </c>
      <c r="B621" s="6">
        <f t="shared" si="5"/>
        <v>0.57</v>
      </c>
      <c r="C621" s="5" t="str">
        <f>IFERROR(__xludf.DUMMYFUNCTION("""COMPUTED_VALUE"""),"E")</f>
        <v>E</v>
      </c>
      <c r="D621" s="34" t="b">
        <f t="shared" si="6"/>
        <v>0</v>
      </c>
      <c r="E621" s="6" t="b">
        <f t="shared" si="7"/>
        <v>0</v>
      </c>
      <c r="F621" s="34">
        <f t="shared" si="8"/>
        <v>0.57</v>
      </c>
      <c r="G621" s="8">
        <f t="shared" si="9"/>
        <v>3.40404E+24</v>
      </c>
      <c r="H621" s="8" t="str">
        <f t="shared" ref="H621:J621" si="1260">if(D621,$G621,"")</f>
        <v/>
      </c>
      <c r="I621" s="8" t="str">
        <f t="shared" si="1260"/>
        <v/>
      </c>
      <c r="J621" s="8">
        <f t="shared" si="1260"/>
        <v>3.40404E+24</v>
      </c>
      <c r="K621" s="5"/>
      <c r="L621" s="5"/>
      <c r="M621" s="5"/>
      <c r="N621" s="36">
        <f>Map!K1269</f>
        <v>-245</v>
      </c>
      <c r="O621" s="36">
        <f>Map!L1269</f>
        <v>-253</v>
      </c>
      <c r="P621" s="36">
        <f>Map!M1269</f>
        <v>-251</v>
      </c>
      <c r="Q621" s="5" t="str">
        <f>Join("-",Map!B1269,Map!C1269,Map!D1269,Map!E1269,Map!F1269)</f>
        <v>East Rim-5-1-1-c</v>
      </c>
      <c r="R621" s="6">
        <f t="shared" ref="R621:T621" si="1261">IFERROR(VALUE(LEFT(N621,SEARCH(" ",N621,1)-1)),FALSE())</f>
        <v>-245</v>
      </c>
      <c r="S621" s="6">
        <f t="shared" si="1261"/>
        <v>-253</v>
      </c>
      <c r="T621" s="6">
        <f t="shared" si="1261"/>
        <v>-251</v>
      </c>
      <c r="U621" s="5"/>
      <c r="V621" s="5"/>
      <c r="W621" s="5"/>
      <c r="X621" s="37" t="str">
        <f>Map!G1269</f>
        <v>Terrestrial</v>
      </c>
      <c r="Y621" s="5"/>
      <c r="Z621" s="7" t="str">
        <f>Map!O1269</f>
        <v>30 H</v>
      </c>
      <c r="AA621" s="6">
        <f t="shared" si="12"/>
        <v>30</v>
      </c>
      <c r="AB621" s="5" t="str">
        <f>IFERROR(__xludf.DUMMYFUNCTION("""COMPUTED_VALUE"""),"H")</f>
        <v>H</v>
      </c>
      <c r="AC621" s="6">
        <f t="shared" si="13"/>
        <v>30</v>
      </c>
      <c r="AD621" s="5"/>
    </row>
    <row r="622">
      <c r="A622" s="5" t="str">
        <f>Map!I1270</f>
        <v>0.44 S</v>
      </c>
      <c r="B622" s="6">
        <f t="shared" si="5"/>
        <v>0.44</v>
      </c>
      <c r="C622" s="5" t="str">
        <f>IFERROR(__xludf.DUMMYFUNCTION("""COMPUTED_VALUE"""),"S")</f>
        <v>S</v>
      </c>
      <c r="D622" s="34">
        <f t="shared" si="6"/>
        <v>0.44</v>
      </c>
      <c r="E622" s="6" t="b">
        <f t="shared" si="7"/>
        <v>0</v>
      </c>
      <c r="F622" s="34" t="b">
        <f t="shared" si="8"/>
        <v>0</v>
      </c>
      <c r="G622" s="8">
        <f t="shared" si="9"/>
        <v>8.7516E+29</v>
      </c>
      <c r="H622" s="8">
        <f t="shared" ref="H622:J622" si="1262">if(D622,$G622,"")</f>
        <v>8.7516E+29</v>
      </c>
      <c r="I622" s="8" t="str">
        <f t="shared" si="1262"/>
        <v/>
      </c>
      <c r="J622" s="8" t="str">
        <f t="shared" si="1262"/>
        <v/>
      </c>
      <c r="K622" s="5"/>
      <c r="L622" s="5"/>
      <c r="M622" s="5"/>
      <c r="N622" s="36" t="str">
        <f>Map!K1270</f>
        <v/>
      </c>
      <c r="O622" s="36" t="str">
        <f>Map!L1270</f>
        <v/>
      </c>
      <c r="P622" s="36" t="str">
        <f>Map!M1270</f>
        <v/>
      </c>
      <c r="Q622" s="5" t="str">
        <f>Join("-",Map!B1270,Map!C1270,Map!D1270,Map!E1270,Map!F1270)</f>
        <v>East Rim-5-1-1-S</v>
      </c>
      <c r="R622" s="6" t="b">
        <f t="shared" ref="R622:T622" si="1263">IFERROR(VALUE(LEFT(N622,SEARCH(" ",N622,1)-1)),FALSE())</f>
        <v>0</v>
      </c>
      <c r="S622" s="6" t="b">
        <f t="shared" si="1263"/>
        <v>0</v>
      </c>
      <c r="T622" s="6" t="b">
        <f t="shared" si="1263"/>
        <v>0</v>
      </c>
      <c r="U622" s="5"/>
      <c r="V622" s="5"/>
      <c r="W622" s="5"/>
      <c r="X622" s="37" t="str">
        <f>Map!G1270</f>
        <v>Star</v>
      </c>
      <c r="Y622" s="5"/>
      <c r="Z622" s="7" t="str">
        <f>Map!O1270</f>
        <v/>
      </c>
      <c r="AA622" s="6" t="str">
        <f t="shared" si="12"/>
        <v/>
      </c>
      <c r="AB622" s="5"/>
      <c r="AC622" s="6" t="str">
        <f t="shared" si="13"/>
        <v/>
      </c>
      <c r="AD622" s="5"/>
    </row>
    <row r="623">
      <c r="A623" s="5" t="str">
        <f>Map!I1271</f>
        <v>0.98 E</v>
      </c>
      <c r="B623" s="6">
        <f t="shared" si="5"/>
        <v>0.98</v>
      </c>
      <c r="C623" s="5" t="str">
        <f>IFERROR(__xludf.DUMMYFUNCTION("""COMPUTED_VALUE"""),"E")</f>
        <v>E</v>
      </c>
      <c r="D623" s="34" t="b">
        <f t="shared" si="6"/>
        <v>0</v>
      </c>
      <c r="E623" s="6" t="b">
        <f t="shared" si="7"/>
        <v>0</v>
      </c>
      <c r="F623" s="34">
        <f t="shared" si="8"/>
        <v>0.98</v>
      </c>
      <c r="G623" s="8">
        <f t="shared" si="9"/>
        <v>5.85256E+24</v>
      </c>
      <c r="H623" s="8" t="str">
        <f t="shared" ref="H623:J623" si="1264">if(D623,$G623,"")</f>
        <v/>
      </c>
      <c r="I623" s="8" t="str">
        <f t="shared" si="1264"/>
        <v/>
      </c>
      <c r="J623" s="8">
        <f t="shared" si="1264"/>
        <v>5.85256E+24</v>
      </c>
      <c r="K623" s="5"/>
      <c r="L623" s="5"/>
      <c r="M623" s="5"/>
      <c r="N623" s="36">
        <f>Map!K1271</f>
        <v>1169</v>
      </c>
      <c r="O623" s="36">
        <f>Map!L1271</f>
        <v>804</v>
      </c>
      <c r="P623" s="36">
        <f>Map!M1271</f>
        <v>988</v>
      </c>
      <c r="Q623" s="5" t="str">
        <f>Join("-",Map!B1271,Map!C1271,Map!D1271,Map!E1271,Map!F1271)</f>
        <v>East Rim-5-1-2-a</v>
      </c>
      <c r="R623" s="6">
        <f t="shared" ref="R623:T623" si="1265">IFERROR(VALUE(LEFT(N623,SEARCH(" ",N623,1)-1)),FALSE())</f>
        <v>1169</v>
      </c>
      <c r="S623" s="6">
        <f t="shared" si="1265"/>
        <v>804</v>
      </c>
      <c r="T623" s="6">
        <f t="shared" si="1265"/>
        <v>988</v>
      </c>
      <c r="U623" s="5"/>
      <c r="V623" s="5"/>
      <c r="W623" s="5"/>
      <c r="X623" s="37" t="str">
        <f>Map!G1271</f>
        <v>Terrestrial</v>
      </c>
      <c r="Y623" s="5"/>
      <c r="Z623" s="7" t="str">
        <f>Map!O1271</f>
        <v>7 H</v>
      </c>
      <c r="AA623" s="6">
        <f t="shared" si="12"/>
        <v>7</v>
      </c>
      <c r="AB623" s="5" t="str">
        <f>IFERROR(__xludf.DUMMYFUNCTION("""COMPUTED_VALUE"""),"H")</f>
        <v>H</v>
      </c>
      <c r="AC623" s="6">
        <f t="shared" si="13"/>
        <v>7</v>
      </c>
      <c r="AD623" s="5"/>
    </row>
    <row r="624">
      <c r="A624" s="5" t="str">
        <f>Map!I1272</f>
        <v>0.53 E</v>
      </c>
      <c r="B624" s="6">
        <f t="shared" si="5"/>
        <v>0.53</v>
      </c>
      <c r="C624" s="5" t="str">
        <f>IFERROR(__xludf.DUMMYFUNCTION("""COMPUTED_VALUE"""),"E")</f>
        <v>E</v>
      </c>
      <c r="D624" s="34" t="b">
        <f t="shared" si="6"/>
        <v>0</v>
      </c>
      <c r="E624" s="6" t="b">
        <f t="shared" si="7"/>
        <v>0</v>
      </c>
      <c r="F624" s="34">
        <f t="shared" si="8"/>
        <v>0.53</v>
      </c>
      <c r="G624" s="8">
        <f t="shared" si="9"/>
        <v>3.16516E+24</v>
      </c>
      <c r="H624" s="8" t="str">
        <f t="shared" ref="H624:J624" si="1266">if(D624,$G624,"")</f>
        <v/>
      </c>
      <c r="I624" s="8" t="str">
        <f t="shared" si="1266"/>
        <v/>
      </c>
      <c r="J624" s="8">
        <f t="shared" si="1266"/>
        <v>3.16516E+24</v>
      </c>
      <c r="K624" s="5"/>
      <c r="L624" s="5"/>
      <c r="M624" s="5"/>
      <c r="N624" s="36">
        <f>Map!K1272</f>
        <v>42</v>
      </c>
      <c r="O624" s="36">
        <f>Map!L1272</f>
        <v>14</v>
      </c>
      <c r="P624" s="36">
        <f>Map!M1272</f>
        <v>30</v>
      </c>
      <c r="Q624" s="5" t="str">
        <f>Join("-",Map!B1272,Map!C1272,Map!D1272,Map!E1272,Map!F1272)</f>
        <v>East Rim-5-1-2-b</v>
      </c>
      <c r="R624" s="6">
        <f t="shared" ref="R624:T624" si="1267">IFERROR(VALUE(LEFT(N624,SEARCH(" ",N624,1)-1)),FALSE())</f>
        <v>42</v>
      </c>
      <c r="S624" s="6">
        <f t="shared" si="1267"/>
        <v>14</v>
      </c>
      <c r="T624" s="6">
        <f t="shared" si="1267"/>
        <v>30</v>
      </c>
      <c r="U624" s="5"/>
      <c r="V624" s="5"/>
      <c r="W624" s="5"/>
      <c r="X624" s="37" t="str">
        <f>Map!G1272</f>
        <v>Terrestrial</v>
      </c>
      <c r="Y624" s="5"/>
      <c r="Z624" s="7" t="str">
        <f>Map!O1272</f>
        <v>14 H</v>
      </c>
      <c r="AA624" s="6">
        <f t="shared" si="12"/>
        <v>14</v>
      </c>
      <c r="AB624" s="5" t="str">
        <f>IFERROR(__xludf.DUMMYFUNCTION("""COMPUTED_VALUE"""),"H")</f>
        <v>H</v>
      </c>
      <c r="AC624" s="6">
        <f t="shared" si="13"/>
        <v>14</v>
      </c>
      <c r="AD624" s="5"/>
    </row>
    <row r="625">
      <c r="A625" s="5" t="str">
        <f>Map!I1273</f>
        <v>0.2 E</v>
      </c>
      <c r="B625" s="6">
        <f t="shared" si="5"/>
        <v>0.2</v>
      </c>
      <c r="C625" s="5" t="str">
        <f>IFERROR(__xludf.DUMMYFUNCTION("""COMPUTED_VALUE"""),"E")</f>
        <v>E</v>
      </c>
      <c r="D625" s="34" t="b">
        <f t="shared" si="6"/>
        <v>0</v>
      </c>
      <c r="E625" s="6" t="b">
        <f t="shared" si="7"/>
        <v>0</v>
      </c>
      <c r="F625" s="34">
        <f t="shared" si="8"/>
        <v>0.2</v>
      </c>
      <c r="G625" s="8">
        <f t="shared" si="9"/>
        <v>1.1944E+24</v>
      </c>
      <c r="H625" s="8" t="str">
        <f t="shared" ref="H625:J625" si="1268">if(D625,$G625,"")</f>
        <v/>
      </c>
      <c r="I625" s="8" t="str">
        <f t="shared" si="1268"/>
        <v/>
      </c>
      <c r="J625" s="8">
        <f t="shared" si="1268"/>
        <v>1.1944E+24</v>
      </c>
      <c r="K625" s="5"/>
      <c r="L625" s="5"/>
      <c r="M625" s="5"/>
      <c r="N625" s="36">
        <f>Map!K1273</f>
        <v>14</v>
      </c>
      <c r="O625" s="36">
        <f>Map!L1273</f>
        <v>11</v>
      </c>
      <c r="P625" s="36">
        <f>Map!M1273</f>
        <v>13</v>
      </c>
      <c r="Q625" s="5" t="str">
        <f>Join("-",Map!B1273,Map!C1273,Map!D1273,Map!E1273,Map!F1273)</f>
        <v>East Rim-5-1-2-c</v>
      </c>
      <c r="R625" s="6">
        <f t="shared" ref="R625:T625" si="1269">IFERROR(VALUE(LEFT(N625,SEARCH(" ",N625,1)-1)),FALSE())</f>
        <v>14</v>
      </c>
      <c r="S625" s="6">
        <f t="shared" si="1269"/>
        <v>11</v>
      </c>
      <c r="T625" s="6">
        <f t="shared" si="1269"/>
        <v>13</v>
      </c>
      <c r="U625" s="5"/>
      <c r="V625" s="5"/>
      <c r="W625" s="5"/>
      <c r="X625" s="37" t="str">
        <f>Map!G1273</f>
        <v>Terrestrial</v>
      </c>
      <c r="Y625" s="5"/>
      <c r="Z625" s="7" t="str">
        <f>Map!O1273</f>
        <v>16 H</v>
      </c>
      <c r="AA625" s="6">
        <f t="shared" si="12"/>
        <v>16</v>
      </c>
      <c r="AB625" s="5" t="str">
        <f>IFERROR(__xludf.DUMMYFUNCTION("""COMPUTED_VALUE"""),"H")</f>
        <v>H</v>
      </c>
      <c r="AC625" s="6">
        <f t="shared" si="13"/>
        <v>16</v>
      </c>
      <c r="AD625" s="5"/>
    </row>
    <row r="626">
      <c r="A626" s="5" t="str">
        <f>Map!I1274</f>
        <v>1.04 E</v>
      </c>
      <c r="B626" s="6">
        <f t="shared" si="5"/>
        <v>1.04</v>
      </c>
      <c r="C626" s="5" t="str">
        <f>IFERROR(__xludf.DUMMYFUNCTION("""COMPUTED_VALUE"""),"E")</f>
        <v>E</v>
      </c>
      <c r="D626" s="34" t="b">
        <f t="shared" si="6"/>
        <v>0</v>
      </c>
      <c r="E626" s="6" t="b">
        <f t="shared" si="7"/>
        <v>0</v>
      </c>
      <c r="F626" s="34">
        <f t="shared" si="8"/>
        <v>1.04</v>
      </c>
      <c r="G626" s="8">
        <f t="shared" si="9"/>
        <v>6.21088E+24</v>
      </c>
      <c r="H626" s="8" t="str">
        <f t="shared" ref="H626:J626" si="1270">if(D626,$G626,"")</f>
        <v/>
      </c>
      <c r="I626" s="8" t="str">
        <f t="shared" si="1270"/>
        <v/>
      </c>
      <c r="J626" s="8">
        <f t="shared" si="1270"/>
        <v>6.21088E+24</v>
      </c>
      <c r="K626" s="5"/>
      <c r="L626" s="5"/>
      <c r="M626" s="5"/>
      <c r="N626" s="36">
        <f>Map!K1274</f>
        <v>-234</v>
      </c>
      <c r="O626" s="36">
        <f>Map!L1274</f>
        <v>-238</v>
      </c>
      <c r="P626" s="36">
        <f>Map!M1274</f>
        <v>-235</v>
      </c>
      <c r="Q626" s="5" t="str">
        <f>Join("-",Map!B1274,Map!C1274,Map!D1274,Map!E1274,Map!F1274)</f>
        <v>East Rim-5-1-2-d</v>
      </c>
      <c r="R626" s="6">
        <f t="shared" ref="R626:T626" si="1271">IFERROR(VALUE(LEFT(N626,SEARCH(" ",N626,1)-1)),FALSE())</f>
        <v>-234</v>
      </c>
      <c r="S626" s="6">
        <f t="shared" si="1271"/>
        <v>-238</v>
      </c>
      <c r="T626" s="6">
        <f t="shared" si="1271"/>
        <v>-235</v>
      </c>
      <c r="U626" s="5"/>
      <c r="V626" s="5"/>
      <c r="W626" s="5"/>
      <c r="X626" s="37" t="str">
        <f>Map!G1274</f>
        <v>Terrestrial</v>
      </c>
      <c r="Y626" s="5"/>
      <c r="Z626" s="7" t="str">
        <f>Map!O1274</f>
        <v>45 H</v>
      </c>
      <c r="AA626" s="6">
        <f t="shared" si="12"/>
        <v>45</v>
      </c>
      <c r="AB626" s="5" t="str">
        <f>IFERROR(__xludf.DUMMYFUNCTION("""COMPUTED_VALUE"""),"H")</f>
        <v>H</v>
      </c>
      <c r="AC626" s="6">
        <f t="shared" si="13"/>
        <v>45</v>
      </c>
      <c r="AD626" s="5"/>
    </row>
    <row r="627">
      <c r="A627" s="5" t="str">
        <f>Map!I1275</f>
        <v>0.17 S</v>
      </c>
      <c r="B627" s="6">
        <f t="shared" si="5"/>
        <v>0.17</v>
      </c>
      <c r="C627" s="5" t="str">
        <f>IFERROR(__xludf.DUMMYFUNCTION("""COMPUTED_VALUE"""),"S")</f>
        <v>S</v>
      </c>
      <c r="D627" s="34">
        <f t="shared" si="6"/>
        <v>0.17</v>
      </c>
      <c r="E627" s="6" t="b">
        <f t="shared" si="7"/>
        <v>0</v>
      </c>
      <c r="F627" s="34" t="b">
        <f t="shared" si="8"/>
        <v>0</v>
      </c>
      <c r="G627" s="8">
        <f t="shared" si="9"/>
        <v>3.3813E+29</v>
      </c>
      <c r="H627" s="8">
        <f t="shared" ref="H627:J627" si="1272">if(D627,$G627,"")</f>
        <v>3.3813E+29</v>
      </c>
      <c r="I627" s="8" t="str">
        <f t="shared" si="1272"/>
        <v/>
      </c>
      <c r="J627" s="8" t="str">
        <f t="shared" si="1272"/>
        <v/>
      </c>
      <c r="K627" s="5"/>
      <c r="L627" s="5"/>
      <c r="M627" s="5"/>
      <c r="N627" s="36" t="str">
        <f>Map!K1275</f>
        <v/>
      </c>
      <c r="O627" s="36" t="str">
        <f>Map!L1275</f>
        <v/>
      </c>
      <c r="P627" s="36" t="str">
        <f>Map!M1275</f>
        <v/>
      </c>
      <c r="Q627" s="5" t="str">
        <f>Join("-",Map!B1275,Map!C1275,Map!D1275,Map!E1275,Map!F1275)</f>
        <v>East Rim-5-1-2-S</v>
      </c>
      <c r="R627" s="6" t="b">
        <f t="shared" ref="R627:T627" si="1273">IFERROR(VALUE(LEFT(N627,SEARCH(" ",N627,1)-1)),FALSE())</f>
        <v>0</v>
      </c>
      <c r="S627" s="6" t="b">
        <f t="shared" si="1273"/>
        <v>0</v>
      </c>
      <c r="T627" s="6" t="b">
        <f t="shared" si="1273"/>
        <v>0</v>
      </c>
      <c r="U627" s="5"/>
      <c r="V627" s="5"/>
      <c r="W627" s="5"/>
      <c r="X627" s="37" t="str">
        <f>Map!G1275</f>
        <v>Star</v>
      </c>
      <c r="Y627" s="5"/>
      <c r="Z627" s="7" t="str">
        <f>Map!O1275</f>
        <v/>
      </c>
      <c r="AA627" s="6" t="str">
        <f t="shared" si="12"/>
        <v/>
      </c>
      <c r="AB627" s="5"/>
      <c r="AC627" s="6" t="str">
        <f t="shared" si="13"/>
        <v/>
      </c>
      <c r="AD627" s="5"/>
    </row>
    <row r="628">
      <c r="A628" s="5" t="str">
        <f>Map!I1276</f>
        <v>0.32 E</v>
      </c>
      <c r="B628" s="6">
        <f t="shared" si="5"/>
        <v>0.32</v>
      </c>
      <c r="C628" s="5" t="str">
        <f>IFERROR(__xludf.DUMMYFUNCTION("""COMPUTED_VALUE"""),"E")</f>
        <v>E</v>
      </c>
      <c r="D628" s="34" t="b">
        <f t="shared" si="6"/>
        <v>0</v>
      </c>
      <c r="E628" s="6" t="b">
        <f t="shared" si="7"/>
        <v>0</v>
      </c>
      <c r="F628" s="34">
        <f t="shared" si="8"/>
        <v>0.32</v>
      </c>
      <c r="G628" s="8">
        <f t="shared" si="9"/>
        <v>1.91104E+24</v>
      </c>
      <c r="H628" s="8" t="str">
        <f t="shared" ref="H628:J628" si="1274">if(D628,$G628,"")</f>
        <v/>
      </c>
      <c r="I628" s="8" t="str">
        <f t="shared" si="1274"/>
        <v/>
      </c>
      <c r="J628" s="8">
        <f t="shared" si="1274"/>
        <v>1.91104E+24</v>
      </c>
      <c r="K628" s="5"/>
      <c r="L628" s="5"/>
      <c r="M628" s="5"/>
      <c r="N628" s="36">
        <f>Map!K1276</f>
        <v>282</v>
      </c>
      <c r="O628" s="36">
        <f>Map!L1276</f>
        <v>281</v>
      </c>
      <c r="P628" s="36">
        <f>Map!M1276</f>
        <v>280</v>
      </c>
      <c r="Q628" s="5" t="str">
        <f>Join("-",Map!B1276,Map!C1276,Map!D1276,Map!E1276,Map!F1276)</f>
        <v>East Rim-6-0-0-a</v>
      </c>
      <c r="R628" s="6">
        <f t="shared" ref="R628:T628" si="1275">IFERROR(VALUE(LEFT(N628,SEARCH(" ",N628,1)-1)),FALSE())</f>
        <v>282</v>
      </c>
      <c r="S628" s="6">
        <f t="shared" si="1275"/>
        <v>281</v>
      </c>
      <c r="T628" s="6">
        <f t="shared" si="1275"/>
        <v>280</v>
      </c>
      <c r="U628" s="5"/>
      <c r="V628" s="5"/>
      <c r="W628" s="5"/>
      <c r="X628" s="37" t="str">
        <f>Map!G1276</f>
        <v>Terrestrial</v>
      </c>
      <c r="Y628" s="5"/>
      <c r="Z628" s="7" t="str">
        <f>Map!O1276</f>
        <v>15 H</v>
      </c>
      <c r="AA628" s="6">
        <f t="shared" si="12"/>
        <v>15</v>
      </c>
      <c r="AB628" s="5" t="str">
        <f>IFERROR(__xludf.DUMMYFUNCTION("""COMPUTED_VALUE"""),"H")</f>
        <v>H</v>
      </c>
      <c r="AC628" s="6">
        <f t="shared" si="13"/>
        <v>15</v>
      </c>
      <c r="AD628" s="5"/>
    </row>
    <row r="629">
      <c r="A629" s="5" t="str">
        <f>Map!I1277</f>
        <v>0.45 E</v>
      </c>
      <c r="B629" s="6">
        <f t="shared" si="5"/>
        <v>0.45</v>
      </c>
      <c r="C629" s="5" t="str">
        <f>IFERROR(__xludf.DUMMYFUNCTION("""COMPUTED_VALUE"""),"E")</f>
        <v>E</v>
      </c>
      <c r="D629" s="34" t="b">
        <f t="shared" si="6"/>
        <v>0</v>
      </c>
      <c r="E629" s="6" t="b">
        <f t="shared" si="7"/>
        <v>0</v>
      </c>
      <c r="F629" s="34">
        <f t="shared" si="8"/>
        <v>0.45</v>
      </c>
      <c r="G629" s="8">
        <f t="shared" si="9"/>
        <v>2.6874E+24</v>
      </c>
      <c r="H629" s="8" t="str">
        <f t="shared" ref="H629:J629" si="1276">if(D629,$G629,"")</f>
        <v/>
      </c>
      <c r="I629" s="8" t="str">
        <f t="shared" si="1276"/>
        <v/>
      </c>
      <c r="J629" s="8">
        <f t="shared" si="1276"/>
        <v>2.6874E+24</v>
      </c>
      <c r="K629" s="5"/>
      <c r="L629" s="5"/>
      <c r="M629" s="5"/>
      <c r="N629" s="36">
        <f>Map!K1277</f>
        <v>273</v>
      </c>
      <c r="O629" s="36">
        <f>Map!L1277</f>
        <v>229</v>
      </c>
      <c r="P629" s="36">
        <f>Map!M1277</f>
        <v>251</v>
      </c>
      <c r="Q629" s="5" t="str">
        <f>Join("-",Map!B1277,Map!C1277,Map!D1277,Map!E1277,Map!F1277)</f>
        <v>East Rim-6-0-0-b</v>
      </c>
      <c r="R629" s="6">
        <f t="shared" ref="R629:T629" si="1277">IFERROR(VALUE(LEFT(N629,SEARCH(" ",N629,1)-1)),FALSE())</f>
        <v>273</v>
      </c>
      <c r="S629" s="6">
        <f t="shared" si="1277"/>
        <v>229</v>
      </c>
      <c r="T629" s="6">
        <f t="shared" si="1277"/>
        <v>251</v>
      </c>
      <c r="U629" s="5"/>
      <c r="V629" s="5"/>
      <c r="W629" s="5"/>
      <c r="X629" s="37" t="str">
        <f>Map!G1277</f>
        <v>Terrestrial</v>
      </c>
      <c r="Y629" s="5"/>
      <c r="Z629" s="7" t="str">
        <f>Map!O1277</f>
        <v>16 H</v>
      </c>
      <c r="AA629" s="6">
        <f t="shared" si="12"/>
        <v>16</v>
      </c>
      <c r="AB629" s="5" t="str">
        <f>IFERROR(__xludf.DUMMYFUNCTION("""COMPUTED_VALUE"""),"H")</f>
        <v>H</v>
      </c>
      <c r="AC629" s="6">
        <f t="shared" si="13"/>
        <v>16</v>
      </c>
      <c r="AD629" s="5"/>
    </row>
    <row r="630">
      <c r="A630" s="5" t="str">
        <f>Map!I1278</f>
        <v>1.01 E</v>
      </c>
      <c r="B630" s="6">
        <f t="shared" si="5"/>
        <v>1.01</v>
      </c>
      <c r="C630" s="5" t="str">
        <f>IFERROR(__xludf.DUMMYFUNCTION("""COMPUTED_VALUE"""),"E")</f>
        <v>E</v>
      </c>
      <c r="D630" s="34" t="b">
        <f t="shared" si="6"/>
        <v>0</v>
      </c>
      <c r="E630" s="6" t="b">
        <f t="shared" si="7"/>
        <v>0</v>
      </c>
      <c r="F630" s="34">
        <f t="shared" si="8"/>
        <v>1.01</v>
      </c>
      <c r="G630" s="8">
        <f t="shared" si="9"/>
        <v>6.03172E+24</v>
      </c>
      <c r="H630" s="8" t="str">
        <f t="shared" ref="H630:J630" si="1278">if(D630,$G630,"")</f>
        <v/>
      </c>
      <c r="I630" s="8" t="str">
        <f t="shared" si="1278"/>
        <v/>
      </c>
      <c r="J630" s="8">
        <f t="shared" si="1278"/>
        <v>6.03172E+24</v>
      </c>
      <c r="K630" s="5"/>
      <c r="L630" s="5"/>
      <c r="M630" s="5"/>
      <c r="N630" s="36">
        <f>Map!K1278</f>
        <v>18</v>
      </c>
      <c r="O630" s="36">
        <f>Map!L1278</f>
        <v>10</v>
      </c>
      <c r="P630" s="36">
        <f>Map!M1278</f>
        <v>16</v>
      </c>
      <c r="Q630" s="5" t="str">
        <f>Join("-",Map!B1278,Map!C1278,Map!D1278,Map!E1278,Map!F1278)</f>
        <v>East Rim-6-0-0-c</v>
      </c>
      <c r="R630" s="6">
        <f t="shared" ref="R630:T630" si="1279">IFERROR(VALUE(LEFT(N630,SEARCH(" ",N630,1)-1)),FALSE())</f>
        <v>18</v>
      </c>
      <c r="S630" s="6">
        <f t="shared" si="1279"/>
        <v>10</v>
      </c>
      <c r="T630" s="6">
        <f t="shared" si="1279"/>
        <v>16</v>
      </c>
      <c r="U630" s="5"/>
      <c r="V630" s="5"/>
      <c r="W630" s="5"/>
      <c r="X630" s="37" t="str">
        <f>Map!G1278</f>
        <v>Habitable</v>
      </c>
      <c r="Y630" s="5"/>
      <c r="Z630" s="7" t="str">
        <f>Map!O1278</f>
        <v>34 H</v>
      </c>
      <c r="AA630" s="6">
        <f t="shared" si="12"/>
        <v>34</v>
      </c>
      <c r="AB630" s="5" t="str">
        <f>IFERROR(__xludf.DUMMYFUNCTION("""COMPUTED_VALUE"""),"H")</f>
        <v>H</v>
      </c>
      <c r="AC630" s="6">
        <f t="shared" si="13"/>
        <v>34</v>
      </c>
      <c r="AD630" s="5"/>
    </row>
    <row r="631">
      <c r="A631" s="5" t="str">
        <f>Map!I1279</f>
        <v>0.25 E</v>
      </c>
      <c r="B631" s="6">
        <f t="shared" si="5"/>
        <v>0.25</v>
      </c>
      <c r="C631" s="5" t="str">
        <f>IFERROR(__xludf.DUMMYFUNCTION("""COMPUTED_VALUE"""),"E")</f>
        <v>E</v>
      </c>
      <c r="D631" s="34" t="b">
        <f t="shared" si="6"/>
        <v>0</v>
      </c>
      <c r="E631" s="6" t="b">
        <f t="shared" si="7"/>
        <v>0</v>
      </c>
      <c r="F631" s="34">
        <f t="shared" si="8"/>
        <v>0.25</v>
      </c>
      <c r="G631" s="8">
        <f t="shared" si="9"/>
        <v>1.493E+24</v>
      </c>
      <c r="H631" s="8" t="str">
        <f t="shared" ref="H631:J631" si="1280">if(D631,$G631,"")</f>
        <v/>
      </c>
      <c r="I631" s="8" t="str">
        <f t="shared" si="1280"/>
        <v/>
      </c>
      <c r="J631" s="8">
        <f t="shared" si="1280"/>
        <v>1.493E+24</v>
      </c>
      <c r="K631" s="5"/>
      <c r="L631" s="5"/>
      <c r="M631" s="5"/>
      <c r="N631" s="36">
        <f>Map!K1279</f>
        <v>-3</v>
      </c>
      <c r="O631" s="36">
        <f>Map!L1279</f>
        <v>-14</v>
      </c>
      <c r="P631" s="36">
        <f>Map!M1279</f>
        <v>-8</v>
      </c>
      <c r="Q631" s="5" t="str">
        <f>Join("-",Map!B1279,Map!C1279,Map!D1279,Map!E1279,Map!F1279)</f>
        <v>East Rim-6-0-0-d</v>
      </c>
      <c r="R631" s="6">
        <f t="shared" ref="R631:T631" si="1281">IFERROR(VALUE(LEFT(N631,SEARCH(" ",N631,1)-1)),FALSE())</f>
        <v>-3</v>
      </c>
      <c r="S631" s="6">
        <f t="shared" si="1281"/>
        <v>-14</v>
      </c>
      <c r="T631" s="6">
        <f t="shared" si="1281"/>
        <v>-8</v>
      </c>
      <c r="U631" s="5"/>
      <c r="V631" s="5"/>
      <c r="W631" s="5"/>
      <c r="X631" s="37" t="str">
        <f>Map!G1279</f>
        <v>Terrestrial</v>
      </c>
      <c r="Y631" s="5"/>
      <c r="Z631" s="7" t="str">
        <f>Map!O1279</f>
        <v>36 H</v>
      </c>
      <c r="AA631" s="6">
        <f t="shared" si="12"/>
        <v>36</v>
      </c>
      <c r="AB631" s="5" t="str">
        <f>IFERROR(__xludf.DUMMYFUNCTION("""COMPUTED_VALUE"""),"H")</f>
        <v>H</v>
      </c>
      <c r="AC631" s="6">
        <f t="shared" si="13"/>
        <v>36</v>
      </c>
      <c r="AD631" s="5"/>
    </row>
    <row r="632">
      <c r="A632" s="5" t="str">
        <f>Map!I1280</f>
        <v>2.34 J</v>
      </c>
      <c r="B632" s="6">
        <f t="shared" si="5"/>
        <v>2.34</v>
      </c>
      <c r="C632" s="5" t="str">
        <f>IFERROR(__xludf.DUMMYFUNCTION("""COMPUTED_VALUE"""),"J")</f>
        <v>J</v>
      </c>
      <c r="D632" s="34" t="b">
        <f t="shared" si="6"/>
        <v>0</v>
      </c>
      <c r="E632" s="6">
        <f t="shared" si="7"/>
        <v>2.34</v>
      </c>
      <c r="F632" s="34" t="b">
        <f t="shared" si="8"/>
        <v>0</v>
      </c>
      <c r="G632" s="8">
        <f t="shared" si="9"/>
        <v>4.446E+27</v>
      </c>
      <c r="H632" s="8" t="str">
        <f t="shared" ref="H632:J632" si="1282">if(D632,$G632,"")</f>
        <v/>
      </c>
      <c r="I632" s="8">
        <f t="shared" si="1282"/>
        <v>4.446E+27</v>
      </c>
      <c r="J632" s="8" t="str">
        <f t="shared" si="1282"/>
        <v/>
      </c>
      <c r="K632" s="5"/>
      <c r="L632" s="5"/>
      <c r="M632" s="5"/>
      <c r="N632" s="36">
        <f>Map!K1280</f>
        <v>-209</v>
      </c>
      <c r="O632" s="36">
        <f>Map!L1280</f>
        <v>-260</v>
      </c>
      <c r="P632" s="36">
        <f>Map!M1280</f>
        <v>-236</v>
      </c>
      <c r="Q632" s="5" t="str">
        <f>Join("-",Map!B1280,Map!C1280,Map!D1280,Map!E1280,Map!F1280)</f>
        <v>East Rim-6-0-0-e</v>
      </c>
      <c r="R632" s="6">
        <f t="shared" ref="R632:T632" si="1283">IFERROR(VALUE(LEFT(N632,SEARCH(" ",N632,1)-1)),FALSE())</f>
        <v>-209</v>
      </c>
      <c r="S632" s="6">
        <f t="shared" si="1283"/>
        <v>-260</v>
      </c>
      <c r="T632" s="6">
        <f t="shared" si="1283"/>
        <v>-236</v>
      </c>
      <c r="U632" s="5"/>
      <c r="V632" s="5"/>
      <c r="W632" s="5"/>
      <c r="X632" s="37" t="str">
        <f>Map!G1280</f>
        <v>Gas Giant</v>
      </c>
      <c r="Y632" s="5"/>
      <c r="Z632" s="7" t="str">
        <f>Map!O1280</f>
        <v>19 H</v>
      </c>
      <c r="AA632" s="6">
        <f t="shared" si="12"/>
        <v>19</v>
      </c>
      <c r="AB632" s="5" t="str">
        <f>IFERROR(__xludf.DUMMYFUNCTION("""COMPUTED_VALUE"""),"H")</f>
        <v>H</v>
      </c>
      <c r="AC632" s="6">
        <f t="shared" si="13"/>
        <v>19</v>
      </c>
      <c r="AD632" s="5"/>
    </row>
    <row r="633">
      <c r="A633" s="5" t="str">
        <f>Map!I1281</f>
        <v/>
      </c>
      <c r="B633" s="6" t="str">
        <f t="shared" si="5"/>
        <v/>
      </c>
      <c r="C633" s="5"/>
      <c r="D633" s="34" t="b">
        <f t="shared" si="6"/>
        <v>0</v>
      </c>
      <c r="E633" s="6" t="b">
        <f t="shared" si="7"/>
        <v>0</v>
      </c>
      <c r="F633" s="34" t="b">
        <f t="shared" si="8"/>
        <v>0</v>
      </c>
      <c r="G633" s="8" t="str">
        <f t="shared" si="9"/>
        <v/>
      </c>
      <c r="H633" s="8" t="str">
        <f t="shared" ref="H633:J633" si="1284">if(D633,$G633,"")</f>
        <v/>
      </c>
      <c r="I633" s="8" t="str">
        <f t="shared" si="1284"/>
        <v/>
      </c>
      <c r="J633" s="8" t="str">
        <f t="shared" si="1284"/>
        <v/>
      </c>
      <c r="K633" s="5"/>
      <c r="L633" s="5"/>
      <c r="M633" s="5"/>
      <c r="N633" s="36" t="str">
        <f>Map!K1281</f>
        <v/>
      </c>
      <c r="O633" s="36" t="str">
        <f>Map!L1281</f>
        <v/>
      </c>
      <c r="P633" s="36" t="str">
        <f>Map!M1281</f>
        <v/>
      </c>
      <c r="Q633" s="5" t="str">
        <f>Join("-",Map!B1281,Map!C1281,Map!D1281,Map!E1281,Map!F1281)</f>
        <v>East Rim-6-0-0-E60 Secondary Relay</v>
      </c>
      <c r="R633" s="6" t="b">
        <f t="shared" ref="R633:T633" si="1285">IFERROR(VALUE(LEFT(N633,SEARCH(" ",N633,1)-1)),FALSE())</f>
        <v>0</v>
      </c>
      <c r="S633" s="6" t="b">
        <f t="shared" si="1285"/>
        <v>0</v>
      </c>
      <c r="T633" s="6" t="b">
        <f t="shared" si="1285"/>
        <v>0</v>
      </c>
      <c r="U633" s="5"/>
      <c r="V633" s="5"/>
      <c r="W633" s="5"/>
      <c r="X633" s="37" t="str">
        <f>Map!G1281</f>
        <v>Secondary Relay</v>
      </c>
      <c r="Y633" s="5"/>
      <c r="Z633" s="7" t="str">
        <f>Map!O1281</f>
        <v/>
      </c>
      <c r="AA633" s="6" t="str">
        <f t="shared" si="12"/>
        <v/>
      </c>
      <c r="AB633" s="5"/>
      <c r="AC633" s="6" t="str">
        <f t="shared" si="13"/>
        <v/>
      </c>
      <c r="AD633" s="5"/>
    </row>
    <row r="634">
      <c r="A634" s="5" t="str">
        <f>Map!I1282</f>
        <v>0.05 J</v>
      </c>
      <c r="B634" s="6">
        <f t="shared" si="5"/>
        <v>0.05</v>
      </c>
      <c r="C634" s="5" t="str">
        <f>IFERROR(__xludf.DUMMYFUNCTION("""COMPUTED_VALUE"""),"J")</f>
        <v>J</v>
      </c>
      <c r="D634" s="34" t="b">
        <f t="shared" si="6"/>
        <v>0</v>
      </c>
      <c r="E634" s="6">
        <f t="shared" si="7"/>
        <v>0.05</v>
      </c>
      <c r="F634" s="34" t="b">
        <f t="shared" si="8"/>
        <v>0</v>
      </c>
      <c r="G634" s="8">
        <f t="shared" si="9"/>
        <v>9.5E+25</v>
      </c>
      <c r="H634" s="8" t="str">
        <f t="shared" ref="H634:J634" si="1286">if(D634,$G634,"")</f>
        <v/>
      </c>
      <c r="I634" s="8">
        <f t="shared" si="1286"/>
        <v>9.5E+25</v>
      </c>
      <c r="J634" s="8" t="str">
        <f t="shared" si="1286"/>
        <v/>
      </c>
      <c r="K634" s="5"/>
      <c r="L634" s="5"/>
      <c r="M634" s="5"/>
      <c r="N634" s="36">
        <f>Map!K1282</f>
        <v>-220</v>
      </c>
      <c r="O634" s="36">
        <f>Map!L1282</f>
        <v>-230</v>
      </c>
      <c r="P634" s="36">
        <f>Map!M1282</f>
        <v>-223</v>
      </c>
      <c r="Q634" s="5" t="str">
        <f>Join("-",Map!B1282,Map!C1282,Map!D1282,Map!E1282,Map!F1282)</f>
        <v>East Rim-6-0-0-f</v>
      </c>
      <c r="R634" s="6">
        <f t="shared" ref="R634:T634" si="1287">IFERROR(VALUE(LEFT(N634,SEARCH(" ",N634,1)-1)),FALSE())</f>
        <v>-220</v>
      </c>
      <c r="S634" s="6">
        <f t="shared" si="1287"/>
        <v>-230</v>
      </c>
      <c r="T634" s="6">
        <f t="shared" si="1287"/>
        <v>-223</v>
      </c>
      <c r="U634" s="5"/>
      <c r="V634" s="5"/>
      <c r="W634" s="5"/>
      <c r="X634" s="37" t="str">
        <f>Map!G1282</f>
        <v>Gas Giant</v>
      </c>
      <c r="Y634" s="5"/>
      <c r="Z634" s="7" t="str">
        <f>Map!O1282</f>
        <v>22 H</v>
      </c>
      <c r="AA634" s="6">
        <f t="shared" si="12"/>
        <v>22</v>
      </c>
      <c r="AB634" s="5" t="str">
        <f>IFERROR(__xludf.DUMMYFUNCTION("""COMPUTED_VALUE"""),"H")</f>
        <v>H</v>
      </c>
      <c r="AC634" s="6">
        <f t="shared" si="13"/>
        <v>22</v>
      </c>
      <c r="AD634" s="5"/>
    </row>
    <row r="635">
      <c r="A635" s="5" t="str">
        <f>Map!I1283</f>
        <v>0.12 S</v>
      </c>
      <c r="B635" s="6">
        <f t="shared" si="5"/>
        <v>0.12</v>
      </c>
      <c r="C635" s="5" t="str">
        <f>IFERROR(__xludf.DUMMYFUNCTION("""COMPUTED_VALUE"""),"S")</f>
        <v>S</v>
      </c>
      <c r="D635" s="34">
        <f t="shared" si="6"/>
        <v>0.12</v>
      </c>
      <c r="E635" s="6" t="b">
        <f t="shared" si="7"/>
        <v>0</v>
      </c>
      <c r="F635" s="34" t="b">
        <f t="shared" si="8"/>
        <v>0</v>
      </c>
      <c r="G635" s="8">
        <f t="shared" si="9"/>
        <v>2.3868E+29</v>
      </c>
      <c r="H635" s="8">
        <f t="shared" ref="H635:J635" si="1288">if(D635,$G635,"")</f>
        <v>2.3868E+29</v>
      </c>
      <c r="I635" s="8" t="str">
        <f t="shared" si="1288"/>
        <v/>
      </c>
      <c r="J635" s="8" t="str">
        <f t="shared" si="1288"/>
        <v/>
      </c>
      <c r="K635" s="5"/>
      <c r="L635" s="5"/>
      <c r="M635" s="5"/>
      <c r="N635" s="36" t="str">
        <f>Map!K1283</f>
        <v/>
      </c>
      <c r="O635" s="36" t="str">
        <f>Map!L1283</f>
        <v/>
      </c>
      <c r="P635" s="36" t="str">
        <f>Map!M1283</f>
        <v/>
      </c>
      <c r="Q635" s="5" t="str">
        <f>Join("-",Map!B1283,Map!C1283,Map!D1283,Map!E1283,Map!F1283)</f>
        <v>East Rim-6-0-0-S</v>
      </c>
      <c r="R635" s="6" t="b">
        <f t="shared" ref="R635:T635" si="1289">IFERROR(VALUE(LEFT(N635,SEARCH(" ",N635,1)-1)),FALSE())</f>
        <v>0</v>
      </c>
      <c r="S635" s="6" t="b">
        <f t="shared" si="1289"/>
        <v>0</v>
      </c>
      <c r="T635" s="6" t="b">
        <f t="shared" si="1289"/>
        <v>0</v>
      </c>
      <c r="U635" s="5"/>
      <c r="V635" s="5"/>
      <c r="W635" s="5"/>
      <c r="X635" s="37" t="str">
        <f>Map!G1283</f>
        <v>Star</v>
      </c>
      <c r="Y635" s="5"/>
      <c r="Z635" s="7" t="str">
        <f>Map!O1283</f>
        <v/>
      </c>
      <c r="AA635" s="6" t="str">
        <f t="shared" si="12"/>
        <v/>
      </c>
      <c r="AB635" s="5"/>
      <c r="AC635" s="6" t="str">
        <f t="shared" si="13"/>
        <v/>
      </c>
      <c r="AD635" s="5"/>
    </row>
    <row r="636">
      <c r="A636" s="5" t="str">
        <f>Map!I1284</f>
        <v>1.15 E</v>
      </c>
      <c r="B636" s="6">
        <f t="shared" si="5"/>
        <v>1.15</v>
      </c>
      <c r="C636" s="5" t="str">
        <f>IFERROR(__xludf.DUMMYFUNCTION("""COMPUTED_VALUE"""),"E")</f>
        <v>E</v>
      </c>
      <c r="D636" s="34" t="b">
        <f t="shared" si="6"/>
        <v>0</v>
      </c>
      <c r="E636" s="6" t="b">
        <f t="shared" si="7"/>
        <v>0</v>
      </c>
      <c r="F636" s="34">
        <f t="shared" si="8"/>
        <v>1.15</v>
      </c>
      <c r="G636" s="8">
        <f t="shared" si="9"/>
        <v>6.8678E+24</v>
      </c>
      <c r="H636" s="8" t="str">
        <f t="shared" ref="H636:J636" si="1290">if(D636,$G636,"")</f>
        <v/>
      </c>
      <c r="I636" s="8" t="str">
        <f t="shared" si="1290"/>
        <v/>
      </c>
      <c r="J636" s="8">
        <f t="shared" si="1290"/>
        <v>6.8678E+24</v>
      </c>
      <c r="K636" s="5"/>
      <c r="L636" s="5"/>
      <c r="M636" s="5"/>
      <c r="N636" s="36">
        <f>Map!K1284</f>
        <v>620</v>
      </c>
      <c r="O636" s="36">
        <f>Map!L1284</f>
        <v>561</v>
      </c>
      <c r="P636" s="36">
        <f>Map!M1284</f>
        <v>593</v>
      </c>
      <c r="Q636" s="5" t="str">
        <f>Join("-",Map!B1284,Map!C1284,Map!D1284,Map!E1284,Map!F1284)</f>
        <v>East Rim-6-0-1-a</v>
      </c>
      <c r="R636" s="6">
        <f t="shared" ref="R636:T636" si="1291">IFERROR(VALUE(LEFT(N636,SEARCH(" ",N636,1)-1)),FALSE())</f>
        <v>620</v>
      </c>
      <c r="S636" s="6">
        <f t="shared" si="1291"/>
        <v>561</v>
      </c>
      <c r="T636" s="6">
        <f t="shared" si="1291"/>
        <v>593</v>
      </c>
      <c r="U636" s="5"/>
      <c r="V636" s="5"/>
      <c r="W636" s="5"/>
      <c r="X636" s="37" t="str">
        <f>Map!G1284</f>
        <v>Terrestrial</v>
      </c>
      <c r="Y636" s="5"/>
      <c r="Z636" s="7" t="str">
        <f>Map!O1284</f>
        <v>34 H</v>
      </c>
      <c r="AA636" s="6">
        <f t="shared" si="12"/>
        <v>34</v>
      </c>
      <c r="AB636" s="5" t="str">
        <f>IFERROR(__xludf.DUMMYFUNCTION("""COMPUTED_VALUE"""),"H")</f>
        <v>H</v>
      </c>
      <c r="AC636" s="6">
        <f t="shared" si="13"/>
        <v>34</v>
      </c>
      <c r="AD636" s="5"/>
    </row>
    <row r="637">
      <c r="A637" s="5" t="str">
        <f>Map!I1285</f>
        <v>0.38 E</v>
      </c>
      <c r="B637" s="6">
        <f t="shared" si="5"/>
        <v>0.38</v>
      </c>
      <c r="C637" s="5" t="str">
        <f>IFERROR(__xludf.DUMMYFUNCTION("""COMPUTED_VALUE"""),"E")</f>
        <v>E</v>
      </c>
      <c r="D637" s="34" t="b">
        <f t="shared" si="6"/>
        <v>0</v>
      </c>
      <c r="E637" s="6" t="b">
        <f t="shared" si="7"/>
        <v>0</v>
      </c>
      <c r="F637" s="34">
        <f t="shared" si="8"/>
        <v>0.38</v>
      </c>
      <c r="G637" s="8">
        <f t="shared" si="9"/>
        <v>2.26936E+24</v>
      </c>
      <c r="H637" s="8" t="str">
        <f t="shared" ref="H637:J637" si="1292">if(D637,$G637,"")</f>
        <v/>
      </c>
      <c r="I637" s="8" t="str">
        <f t="shared" si="1292"/>
        <v/>
      </c>
      <c r="J637" s="8">
        <f t="shared" si="1292"/>
        <v>2.26936E+24</v>
      </c>
      <c r="K637" s="5"/>
      <c r="L637" s="5"/>
      <c r="M637" s="5"/>
      <c r="N637" s="36">
        <f>Map!K1285</f>
        <v>551</v>
      </c>
      <c r="O637" s="36">
        <f>Map!L1285</f>
        <v>477</v>
      </c>
      <c r="P637" s="36">
        <f>Map!M1285</f>
        <v>515</v>
      </c>
      <c r="Q637" s="5" t="str">
        <f>Join("-",Map!B1285,Map!C1285,Map!D1285,Map!E1285,Map!F1285)</f>
        <v>East Rim-6-0-1-b</v>
      </c>
      <c r="R637" s="6">
        <f t="shared" ref="R637:T637" si="1293">IFERROR(VALUE(LEFT(N637,SEARCH(" ",N637,1)-1)),FALSE())</f>
        <v>551</v>
      </c>
      <c r="S637" s="6">
        <f t="shared" si="1293"/>
        <v>477</v>
      </c>
      <c r="T637" s="6">
        <f t="shared" si="1293"/>
        <v>515</v>
      </c>
      <c r="U637" s="5"/>
      <c r="V637" s="5"/>
      <c r="W637" s="5"/>
      <c r="X637" s="37" t="str">
        <f>Map!G1285</f>
        <v>Terrestrial</v>
      </c>
      <c r="Y637" s="5"/>
      <c r="Z637" s="7" t="str">
        <f>Map!O1285</f>
        <v>10 H</v>
      </c>
      <c r="AA637" s="6">
        <f t="shared" si="12"/>
        <v>10</v>
      </c>
      <c r="AB637" s="5" t="str">
        <f>IFERROR(__xludf.DUMMYFUNCTION("""COMPUTED_VALUE"""),"H")</f>
        <v>H</v>
      </c>
      <c r="AC637" s="6">
        <f t="shared" si="13"/>
        <v>10</v>
      </c>
      <c r="AD637" s="5"/>
    </row>
    <row r="638">
      <c r="A638" s="5" t="str">
        <f>Map!I1286</f>
        <v>1.94 J</v>
      </c>
      <c r="B638" s="6">
        <f t="shared" si="5"/>
        <v>1.94</v>
      </c>
      <c r="C638" s="5" t="str">
        <f>IFERROR(__xludf.DUMMYFUNCTION("""COMPUTED_VALUE"""),"J")</f>
        <v>J</v>
      </c>
      <c r="D638" s="34" t="b">
        <f t="shared" si="6"/>
        <v>0</v>
      </c>
      <c r="E638" s="6">
        <f t="shared" si="7"/>
        <v>1.94</v>
      </c>
      <c r="F638" s="34" t="b">
        <f t="shared" si="8"/>
        <v>0</v>
      </c>
      <c r="G638" s="8">
        <f t="shared" si="9"/>
        <v>3.686E+27</v>
      </c>
      <c r="H638" s="8" t="str">
        <f t="shared" ref="H638:J638" si="1294">if(D638,$G638,"")</f>
        <v/>
      </c>
      <c r="I638" s="8">
        <f t="shared" si="1294"/>
        <v>3.686E+27</v>
      </c>
      <c r="J638" s="8" t="str">
        <f t="shared" si="1294"/>
        <v/>
      </c>
      <c r="K638" s="5"/>
      <c r="L638" s="5"/>
      <c r="M638" s="5"/>
      <c r="N638" s="36">
        <f>Map!K1286</f>
        <v>-100</v>
      </c>
      <c r="O638" s="36">
        <f>Map!L1286</f>
        <v>-151</v>
      </c>
      <c r="P638" s="36">
        <f>Map!M1286</f>
        <v>-128</v>
      </c>
      <c r="Q638" s="5" t="str">
        <f>Join("-",Map!B1286,Map!C1286,Map!D1286,Map!E1286,Map!F1286)</f>
        <v>East Rim-6-0-1-c</v>
      </c>
      <c r="R638" s="6">
        <f t="shared" ref="R638:T638" si="1295">IFERROR(VALUE(LEFT(N638,SEARCH(" ",N638,1)-1)),FALSE())</f>
        <v>-100</v>
      </c>
      <c r="S638" s="6">
        <f t="shared" si="1295"/>
        <v>-151</v>
      </c>
      <c r="T638" s="6">
        <f t="shared" si="1295"/>
        <v>-128</v>
      </c>
      <c r="U638" s="5"/>
      <c r="V638" s="5"/>
      <c r="W638" s="5"/>
      <c r="X638" s="37" t="str">
        <f>Map!G1286</f>
        <v>Gas Giant</v>
      </c>
      <c r="Y638" s="5"/>
      <c r="Z638" s="7" t="str">
        <f>Map!O1286</f>
        <v>18 H</v>
      </c>
      <c r="AA638" s="6">
        <f t="shared" si="12"/>
        <v>18</v>
      </c>
      <c r="AB638" s="5" t="str">
        <f>IFERROR(__xludf.DUMMYFUNCTION("""COMPUTED_VALUE"""),"H")</f>
        <v>H</v>
      </c>
      <c r="AC638" s="6">
        <f t="shared" si="13"/>
        <v>18</v>
      </c>
      <c r="AD638" s="5"/>
    </row>
    <row r="639">
      <c r="A639" s="5" t="str">
        <f>Map!I1287</f>
        <v>0.05 J</v>
      </c>
      <c r="B639" s="6">
        <f t="shared" si="5"/>
        <v>0.05</v>
      </c>
      <c r="C639" s="5" t="str">
        <f>IFERROR(__xludf.DUMMYFUNCTION("""COMPUTED_VALUE"""),"J")</f>
        <v>J</v>
      </c>
      <c r="D639" s="34" t="b">
        <f t="shared" si="6"/>
        <v>0</v>
      </c>
      <c r="E639" s="6">
        <f t="shared" si="7"/>
        <v>0.05</v>
      </c>
      <c r="F639" s="34" t="b">
        <f t="shared" si="8"/>
        <v>0</v>
      </c>
      <c r="G639" s="8">
        <f t="shared" si="9"/>
        <v>9.5E+25</v>
      </c>
      <c r="H639" s="8" t="str">
        <f t="shared" ref="H639:J639" si="1296">if(D639,$G639,"")</f>
        <v/>
      </c>
      <c r="I639" s="8">
        <f t="shared" si="1296"/>
        <v>9.5E+25</v>
      </c>
      <c r="J639" s="8" t="str">
        <f t="shared" si="1296"/>
        <v/>
      </c>
      <c r="K639" s="5"/>
      <c r="L639" s="5"/>
      <c r="M639" s="5"/>
      <c r="N639" s="36">
        <f>Map!K1287</f>
        <v>-183</v>
      </c>
      <c r="O639" s="36">
        <f>Map!L1287</f>
        <v>-198</v>
      </c>
      <c r="P639" s="36">
        <f>Map!M1287</f>
        <v>-192</v>
      </c>
      <c r="Q639" s="5" t="str">
        <f>Join("-",Map!B1287,Map!C1287,Map!D1287,Map!E1287,Map!F1287)</f>
        <v>East Rim-6-0-1-d</v>
      </c>
      <c r="R639" s="6">
        <f t="shared" ref="R639:T639" si="1297">IFERROR(VALUE(LEFT(N639,SEARCH(" ",N639,1)-1)),FALSE())</f>
        <v>-183</v>
      </c>
      <c r="S639" s="6">
        <f t="shared" si="1297"/>
        <v>-198</v>
      </c>
      <c r="T639" s="6">
        <f t="shared" si="1297"/>
        <v>-192</v>
      </c>
      <c r="U639" s="5"/>
      <c r="V639" s="5"/>
      <c r="W639" s="5"/>
      <c r="X639" s="37" t="str">
        <f>Map!G1287</f>
        <v>Gas Giant</v>
      </c>
      <c r="Y639" s="5"/>
      <c r="Z639" s="7" t="str">
        <f>Map!O1287</f>
        <v>23 H</v>
      </c>
      <c r="AA639" s="6">
        <f t="shared" si="12"/>
        <v>23</v>
      </c>
      <c r="AB639" s="5" t="str">
        <f>IFERROR(__xludf.DUMMYFUNCTION("""COMPUTED_VALUE"""),"H")</f>
        <v>H</v>
      </c>
      <c r="AC639" s="6">
        <f t="shared" si="13"/>
        <v>23</v>
      </c>
      <c r="AD639" s="5"/>
    </row>
    <row r="640">
      <c r="A640" s="5" t="str">
        <f>Map!I1288</f>
        <v>1.14 J</v>
      </c>
      <c r="B640" s="6">
        <f t="shared" si="5"/>
        <v>1.14</v>
      </c>
      <c r="C640" s="5" t="str">
        <f>IFERROR(__xludf.DUMMYFUNCTION("""COMPUTED_VALUE"""),"J")</f>
        <v>J</v>
      </c>
      <c r="D640" s="34" t="b">
        <f t="shared" si="6"/>
        <v>0</v>
      </c>
      <c r="E640" s="6">
        <f t="shared" si="7"/>
        <v>1.14</v>
      </c>
      <c r="F640" s="34" t="b">
        <f t="shared" si="8"/>
        <v>0</v>
      </c>
      <c r="G640" s="8">
        <f t="shared" si="9"/>
        <v>2.166E+27</v>
      </c>
      <c r="H640" s="8" t="str">
        <f t="shared" ref="H640:J640" si="1298">if(D640,$G640,"")</f>
        <v/>
      </c>
      <c r="I640" s="8">
        <f t="shared" si="1298"/>
        <v>2.166E+27</v>
      </c>
      <c r="J640" s="8" t="str">
        <f t="shared" si="1298"/>
        <v/>
      </c>
      <c r="K640" s="5"/>
      <c r="L640" s="5"/>
      <c r="M640" s="5"/>
      <c r="N640" s="36">
        <f>Map!K1288</f>
        <v>-208</v>
      </c>
      <c r="O640" s="36">
        <f>Map!L1288</f>
        <v>-254</v>
      </c>
      <c r="P640" s="36">
        <f>Map!M1288</f>
        <v>-232</v>
      </c>
      <c r="Q640" s="5" t="str">
        <f>Join("-",Map!B1288,Map!C1288,Map!D1288,Map!E1288,Map!F1288)</f>
        <v>East Rim-6-0-1-e</v>
      </c>
      <c r="R640" s="6">
        <f t="shared" ref="R640:T640" si="1299">IFERROR(VALUE(LEFT(N640,SEARCH(" ",N640,1)-1)),FALSE())</f>
        <v>-208</v>
      </c>
      <c r="S640" s="6">
        <f t="shared" si="1299"/>
        <v>-254</v>
      </c>
      <c r="T640" s="6">
        <f t="shared" si="1299"/>
        <v>-232</v>
      </c>
      <c r="U640" s="5"/>
      <c r="V640" s="5"/>
      <c r="W640" s="5"/>
      <c r="X640" s="37" t="str">
        <f>Map!G1288</f>
        <v>Gas Giant</v>
      </c>
      <c r="Y640" s="5"/>
      <c r="Z640" s="7" t="str">
        <f>Map!O1288</f>
        <v>14 H</v>
      </c>
      <c r="AA640" s="6">
        <f t="shared" si="12"/>
        <v>14</v>
      </c>
      <c r="AB640" s="5" t="str">
        <f>IFERROR(__xludf.DUMMYFUNCTION("""COMPUTED_VALUE"""),"H")</f>
        <v>H</v>
      </c>
      <c r="AC640" s="6">
        <f t="shared" si="13"/>
        <v>14</v>
      </c>
      <c r="AD640" s="5"/>
    </row>
    <row r="641">
      <c r="A641" s="5" t="str">
        <f>Map!I1289</f>
        <v>2.9 J</v>
      </c>
      <c r="B641" s="6">
        <f t="shared" si="5"/>
        <v>2.9</v>
      </c>
      <c r="C641" s="5" t="str">
        <f>IFERROR(__xludf.DUMMYFUNCTION("""COMPUTED_VALUE"""),"J")</f>
        <v>J</v>
      </c>
      <c r="D641" s="34" t="b">
        <f t="shared" si="6"/>
        <v>0</v>
      </c>
      <c r="E641" s="6">
        <f t="shared" si="7"/>
        <v>2.9</v>
      </c>
      <c r="F641" s="34" t="b">
        <f t="shared" si="8"/>
        <v>0</v>
      </c>
      <c r="G641" s="8">
        <f t="shared" si="9"/>
        <v>5.51E+27</v>
      </c>
      <c r="H641" s="8" t="str">
        <f t="shared" ref="H641:J641" si="1300">if(D641,$G641,"")</f>
        <v/>
      </c>
      <c r="I641" s="8">
        <f t="shared" si="1300"/>
        <v>5.51E+27</v>
      </c>
      <c r="J641" s="8" t="str">
        <f t="shared" si="1300"/>
        <v/>
      </c>
      <c r="K641" s="5"/>
      <c r="L641" s="5"/>
      <c r="M641" s="5"/>
      <c r="N641" s="36">
        <f>Map!K1289</f>
        <v>-212</v>
      </c>
      <c r="O641" s="36">
        <f>Map!L1289</f>
        <v>-250</v>
      </c>
      <c r="P641" s="36">
        <f>Map!M1289</f>
        <v>-231</v>
      </c>
      <c r="Q641" s="5" t="str">
        <f>Join("-",Map!B1289,Map!C1289,Map!D1289,Map!E1289,Map!F1289)</f>
        <v>East Rim-6-0-1-f</v>
      </c>
      <c r="R641" s="6">
        <f t="shared" ref="R641:T641" si="1301">IFERROR(VALUE(LEFT(N641,SEARCH(" ",N641,1)-1)),FALSE())</f>
        <v>-212</v>
      </c>
      <c r="S641" s="6">
        <f t="shared" si="1301"/>
        <v>-250</v>
      </c>
      <c r="T641" s="6">
        <f t="shared" si="1301"/>
        <v>-231</v>
      </c>
      <c r="U641" s="5"/>
      <c r="V641" s="5"/>
      <c r="W641" s="5"/>
      <c r="X641" s="37" t="str">
        <f>Map!G1289</f>
        <v>Gas Giant</v>
      </c>
      <c r="Y641" s="5"/>
      <c r="Z641" s="7" t="str">
        <f>Map!O1289</f>
        <v>17 H</v>
      </c>
      <c r="AA641" s="6">
        <f t="shared" si="12"/>
        <v>17</v>
      </c>
      <c r="AB641" s="5" t="str">
        <f>IFERROR(__xludf.DUMMYFUNCTION("""COMPUTED_VALUE"""),"H")</f>
        <v>H</v>
      </c>
      <c r="AC641" s="6">
        <f t="shared" si="13"/>
        <v>17</v>
      </c>
      <c r="AD641" s="5"/>
    </row>
    <row r="642">
      <c r="A642" s="5" t="str">
        <f>Map!I1290</f>
        <v>1.01 J</v>
      </c>
      <c r="B642" s="6">
        <f t="shared" si="5"/>
        <v>1.01</v>
      </c>
      <c r="C642" s="5" t="str">
        <f>IFERROR(__xludf.DUMMYFUNCTION("""COMPUTED_VALUE"""),"J")</f>
        <v>J</v>
      </c>
      <c r="D642" s="34" t="b">
        <f t="shared" si="6"/>
        <v>0</v>
      </c>
      <c r="E642" s="6">
        <f t="shared" si="7"/>
        <v>1.01</v>
      </c>
      <c r="F642" s="34" t="b">
        <f t="shared" si="8"/>
        <v>0</v>
      </c>
      <c r="G642" s="8">
        <f t="shared" si="9"/>
        <v>1.919E+27</v>
      </c>
      <c r="H642" s="8" t="str">
        <f t="shared" ref="H642:J642" si="1302">if(D642,$G642,"")</f>
        <v/>
      </c>
      <c r="I642" s="8">
        <f t="shared" si="1302"/>
        <v>1.919E+27</v>
      </c>
      <c r="J642" s="8" t="str">
        <f t="shared" si="1302"/>
        <v/>
      </c>
      <c r="K642" s="5"/>
      <c r="L642" s="5"/>
      <c r="M642" s="5"/>
      <c r="N642" s="36">
        <f>Map!K1290</f>
        <v>-216</v>
      </c>
      <c r="O642" s="36">
        <f>Map!L1290</f>
        <v>-246</v>
      </c>
      <c r="P642" s="36">
        <f>Map!M1290</f>
        <v>-232</v>
      </c>
      <c r="Q642" s="5" t="str">
        <f>Join("-",Map!B1290,Map!C1290,Map!D1290,Map!E1290,Map!F1290)</f>
        <v>East Rim-6-0-1-g</v>
      </c>
      <c r="R642" s="6">
        <f t="shared" ref="R642:T642" si="1303">IFERROR(VALUE(LEFT(N642,SEARCH(" ",N642,1)-1)),FALSE())</f>
        <v>-216</v>
      </c>
      <c r="S642" s="6">
        <f t="shared" si="1303"/>
        <v>-246</v>
      </c>
      <c r="T642" s="6">
        <f t="shared" si="1303"/>
        <v>-232</v>
      </c>
      <c r="U642" s="5"/>
      <c r="V642" s="5"/>
      <c r="W642" s="5"/>
      <c r="X642" s="37" t="str">
        <f>Map!G1290</f>
        <v>Gas Giant</v>
      </c>
      <c r="Y642" s="5"/>
      <c r="Z642" s="7" t="str">
        <f>Map!O1290</f>
        <v>13 H</v>
      </c>
      <c r="AA642" s="6">
        <f t="shared" si="12"/>
        <v>13</v>
      </c>
      <c r="AB642" s="5" t="str">
        <f>IFERROR(__xludf.DUMMYFUNCTION("""COMPUTED_VALUE"""),"H")</f>
        <v>H</v>
      </c>
      <c r="AC642" s="6">
        <f t="shared" si="13"/>
        <v>13</v>
      </c>
      <c r="AD642" s="5"/>
    </row>
    <row r="643">
      <c r="A643" s="5" t="str">
        <f>Map!I1291</f>
        <v>0.17 S</v>
      </c>
      <c r="B643" s="6">
        <f t="shared" si="5"/>
        <v>0.17</v>
      </c>
      <c r="C643" s="5" t="str">
        <f>IFERROR(__xludf.DUMMYFUNCTION("""COMPUTED_VALUE"""),"S")</f>
        <v>S</v>
      </c>
      <c r="D643" s="34">
        <f t="shared" si="6"/>
        <v>0.17</v>
      </c>
      <c r="E643" s="6" t="b">
        <f t="shared" si="7"/>
        <v>0</v>
      </c>
      <c r="F643" s="34" t="b">
        <f t="shared" si="8"/>
        <v>0</v>
      </c>
      <c r="G643" s="8">
        <f t="shared" si="9"/>
        <v>3.3813E+29</v>
      </c>
      <c r="H643" s="8">
        <f t="shared" ref="H643:J643" si="1304">if(D643,$G643,"")</f>
        <v>3.3813E+29</v>
      </c>
      <c r="I643" s="8" t="str">
        <f t="shared" si="1304"/>
        <v/>
      </c>
      <c r="J643" s="8" t="str">
        <f t="shared" si="1304"/>
        <v/>
      </c>
      <c r="K643" s="5"/>
      <c r="L643" s="5"/>
      <c r="M643" s="5"/>
      <c r="N643" s="36" t="str">
        <f>Map!K1291</f>
        <v/>
      </c>
      <c r="O643" s="36" t="str">
        <f>Map!L1291</f>
        <v/>
      </c>
      <c r="P643" s="36" t="str">
        <f>Map!M1291</f>
        <v/>
      </c>
      <c r="Q643" s="5" t="str">
        <f>Join("-",Map!B1291,Map!C1291,Map!D1291,Map!E1291,Map!F1291)</f>
        <v>East Rim-6-0-1-S</v>
      </c>
      <c r="R643" s="6" t="b">
        <f t="shared" ref="R643:T643" si="1305">IFERROR(VALUE(LEFT(N643,SEARCH(" ",N643,1)-1)),FALSE())</f>
        <v>0</v>
      </c>
      <c r="S643" s="6" t="b">
        <f t="shared" si="1305"/>
        <v>0</v>
      </c>
      <c r="T643" s="6" t="b">
        <f t="shared" si="1305"/>
        <v>0</v>
      </c>
      <c r="U643" s="5"/>
      <c r="V643" s="5"/>
      <c r="W643" s="5"/>
      <c r="X643" s="37" t="str">
        <f>Map!G1291</f>
        <v>Star</v>
      </c>
      <c r="Y643" s="5"/>
      <c r="Z643" s="7" t="str">
        <f>Map!O1291</f>
        <v/>
      </c>
      <c r="AA643" s="6" t="str">
        <f t="shared" si="12"/>
        <v/>
      </c>
      <c r="AB643" s="5"/>
      <c r="AC643" s="6" t="str">
        <f t="shared" si="13"/>
        <v/>
      </c>
      <c r="AD643" s="5"/>
    </row>
    <row r="644">
      <c r="A644" s="5" t="str">
        <f>Map!I1292</f>
        <v>0.75 E</v>
      </c>
      <c r="B644" s="6">
        <f t="shared" si="5"/>
        <v>0.75</v>
      </c>
      <c r="C644" s="5" t="str">
        <f>IFERROR(__xludf.DUMMYFUNCTION("""COMPUTED_VALUE"""),"E")</f>
        <v>E</v>
      </c>
      <c r="D644" s="34" t="b">
        <f t="shared" si="6"/>
        <v>0</v>
      </c>
      <c r="E644" s="6" t="b">
        <f t="shared" si="7"/>
        <v>0</v>
      </c>
      <c r="F644" s="34">
        <f t="shared" si="8"/>
        <v>0.75</v>
      </c>
      <c r="G644" s="8">
        <f t="shared" si="9"/>
        <v>4.479E+24</v>
      </c>
      <c r="H644" s="8" t="str">
        <f t="shared" ref="H644:J644" si="1306">if(D644,$G644,"")</f>
        <v/>
      </c>
      <c r="I644" s="8" t="str">
        <f t="shared" si="1306"/>
        <v/>
      </c>
      <c r="J644" s="8">
        <f t="shared" si="1306"/>
        <v>4.479E+24</v>
      </c>
      <c r="K644" s="5"/>
      <c r="L644" s="5"/>
      <c r="M644" s="5"/>
      <c r="N644" s="36">
        <f>Map!K1292</f>
        <v>612</v>
      </c>
      <c r="O644" s="36">
        <f>Map!L1292</f>
        <v>480</v>
      </c>
      <c r="P644" s="36">
        <f>Map!M1292</f>
        <v>545</v>
      </c>
      <c r="Q644" s="5" t="str">
        <f>Join("-",Map!B1292,Map!C1292,Map!D1292,Map!E1292,Map!F1292)</f>
        <v>East Rim-6-0-2-a</v>
      </c>
      <c r="R644" s="6">
        <f t="shared" ref="R644:T644" si="1307">IFERROR(VALUE(LEFT(N644,SEARCH(" ",N644,1)-1)),FALSE())</f>
        <v>612</v>
      </c>
      <c r="S644" s="6">
        <f t="shared" si="1307"/>
        <v>480</v>
      </c>
      <c r="T644" s="6">
        <f t="shared" si="1307"/>
        <v>545</v>
      </c>
      <c r="U644" s="5"/>
      <c r="V644" s="5"/>
      <c r="W644" s="5"/>
      <c r="X644" s="37" t="str">
        <f>Map!G1292</f>
        <v>Terrestrial</v>
      </c>
      <c r="Y644" s="5"/>
      <c r="Z644" s="7" t="str">
        <f>Map!O1292</f>
        <v>12 H</v>
      </c>
      <c r="AA644" s="6">
        <f t="shared" si="12"/>
        <v>12</v>
      </c>
      <c r="AB644" s="5" t="str">
        <f>IFERROR(__xludf.DUMMYFUNCTION("""COMPUTED_VALUE"""),"H")</f>
        <v>H</v>
      </c>
      <c r="AC644" s="6">
        <f t="shared" si="13"/>
        <v>12</v>
      </c>
      <c r="AD644" s="5"/>
    </row>
    <row r="645">
      <c r="A645" s="5" t="str">
        <f>Map!I1293</f>
        <v>0.94 E</v>
      </c>
      <c r="B645" s="6">
        <f t="shared" si="5"/>
        <v>0.94</v>
      </c>
      <c r="C645" s="5" t="str">
        <f>IFERROR(__xludf.DUMMYFUNCTION("""COMPUTED_VALUE"""),"E")</f>
        <v>E</v>
      </c>
      <c r="D645" s="34" t="b">
        <f t="shared" si="6"/>
        <v>0</v>
      </c>
      <c r="E645" s="6" t="b">
        <f t="shared" si="7"/>
        <v>0</v>
      </c>
      <c r="F645" s="34">
        <f t="shared" si="8"/>
        <v>0.94</v>
      </c>
      <c r="G645" s="8">
        <f t="shared" si="9"/>
        <v>5.61368E+24</v>
      </c>
      <c r="H645" s="8" t="str">
        <f t="shared" ref="H645:J645" si="1308">if(D645,$G645,"")</f>
        <v/>
      </c>
      <c r="I645" s="8" t="str">
        <f t="shared" si="1308"/>
        <v/>
      </c>
      <c r="J645" s="8">
        <f t="shared" si="1308"/>
        <v>5.61368E+24</v>
      </c>
      <c r="K645" s="5"/>
      <c r="L645" s="5"/>
      <c r="M645" s="5"/>
      <c r="N645" s="36">
        <f>Map!K1293</f>
        <v>84</v>
      </c>
      <c r="O645" s="36">
        <f>Map!L1293</f>
        <v>-43</v>
      </c>
      <c r="P645" s="36">
        <f>Map!M1293</f>
        <v>21</v>
      </c>
      <c r="Q645" s="5" t="str">
        <f>Join("-",Map!B1293,Map!C1293,Map!D1293,Map!E1293,Map!F1293)</f>
        <v>East Rim-6-0-2-b</v>
      </c>
      <c r="R645" s="6">
        <f t="shared" ref="R645:T645" si="1309">IFERROR(VALUE(LEFT(N645,SEARCH(" ",N645,1)-1)),FALSE())</f>
        <v>84</v>
      </c>
      <c r="S645" s="6">
        <f t="shared" si="1309"/>
        <v>-43</v>
      </c>
      <c r="T645" s="6">
        <f t="shared" si="1309"/>
        <v>21</v>
      </c>
      <c r="U645" s="5"/>
      <c r="V645" s="5"/>
      <c r="W645" s="5"/>
      <c r="X645" s="37" t="str">
        <f>Map!G1293</f>
        <v>Terrestrial</v>
      </c>
      <c r="Y645" s="5"/>
      <c r="Z645" s="7" t="str">
        <f>Map!O1293</f>
        <v>13 H</v>
      </c>
      <c r="AA645" s="6">
        <f t="shared" si="12"/>
        <v>13</v>
      </c>
      <c r="AB645" s="5" t="str">
        <f>IFERROR(__xludf.DUMMYFUNCTION("""COMPUTED_VALUE"""),"H")</f>
        <v>H</v>
      </c>
      <c r="AC645" s="6">
        <f t="shared" si="13"/>
        <v>13</v>
      </c>
      <c r="AD645" s="5"/>
    </row>
    <row r="646">
      <c r="A646" s="5" t="str">
        <f>Map!I1294</f>
        <v>0.91 E</v>
      </c>
      <c r="B646" s="6">
        <f t="shared" si="5"/>
        <v>0.91</v>
      </c>
      <c r="C646" s="5" t="str">
        <f>IFERROR(__xludf.DUMMYFUNCTION("""COMPUTED_VALUE"""),"E")</f>
        <v>E</v>
      </c>
      <c r="D646" s="34" t="b">
        <f t="shared" si="6"/>
        <v>0</v>
      </c>
      <c r="E646" s="6" t="b">
        <f t="shared" si="7"/>
        <v>0</v>
      </c>
      <c r="F646" s="34">
        <f t="shared" si="8"/>
        <v>0.91</v>
      </c>
      <c r="G646" s="8">
        <f t="shared" si="9"/>
        <v>5.43452E+24</v>
      </c>
      <c r="H646" s="8" t="str">
        <f t="shared" ref="H646:J646" si="1310">if(D646,$G646,"")</f>
        <v/>
      </c>
      <c r="I646" s="8" t="str">
        <f t="shared" si="1310"/>
        <v/>
      </c>
      <c r="J646" s="8">
        <f t="shared" si="1310"/>
        <v>5.43452E+24</v>
      </c>
      <c r="K646" s="5"/>
      <c r="L646" s="5"/>
      <c r="M646" s="5"/>
      <c r="N646" s="36">
        <f>Map!K1294</f>
        <v>12</v>
      </c>
      <c r="O646" s="36">
        <f>Map!L1294</f>
        <v>8</v>
      </c>
      <c r="P646" s="36">
        <f>Map!M1294</f>
        <v>10</v>
      </c>
      <c r="Q646" s="5" t="str">
        <f>Join("-",Map!B1294,Map!C1294,Map!D1294,Map!E1294,Map!F1294)</f>
        <v>East Rim-6-0-2-c</v>
      </c>
      <c r="R646" s="6">
        <f t="shared" ref="R646:T646" si="1311">IFERROR(VALUE(LEFT(N646,SEARCH(" ",N646,1)-1)),FALSE())</f>
        <v>12</v>
      </c>
      <c r="S646" s="6">
        <f t="shared" si="1311"/>
        <v>8</v>
      </c>
      <c r="T646" s="6">
        <f t="shared" si="1311"/>
        <v>10</v>
      </c>
      <c r="U646" s="5"/>
      <c r="V646" s="5"/>
      <c r="W646" s="5"/>
      <c r="X646" s="37" t="str">
        <f>Map!G1294</f>
        <v>Terrestrial</v>
      </c>
      <c r="Y646" s="5"/>
      <c r="Z646" s="7" t="str">
        <f>Map!O1294</f>
        <v>18 H</v>
      </c>
      <c r="AA646" s="6">
        <f t="shared" si="12"/>
        <v>18</v>
      </c>
      <c r="AB646" s="5" t="str">
        <f>IFERROR(__xludf.DUMMYFUNCTION("""COMPUTED_VALUE"""),"H")</f>
        <v>H</v>
      </c>
      <c r="AC646" s="6">
        <f t="shared" si="13"/>
        <v>18</v>
      </c>
      <c r="AD646" s="5"/>
    </row>
    <row r="647">
      <c r="A647" s="5" t="str">
        <f>Map!I1295</f>
        <v>2.92 J</v>
      </c>
      <c r="B647" s="6">
        <f t="shared" si="5"/>
        <v>2.92</v>
      </c>
      <c r="C647" s="5" t="str">
        <f>IFERROR(__xludf.DUMMYFUNCTION("""COMPUTED_VALUE"""),"J")</f>
        <v>J</v>
      </c>
      <c r="D647" s="34" t="b">
        <f t="shared" si="6"/>
        <v>0</v>
      </c>
      <c r="E647" s="6">
        <f t="shared" si="7"/>
        <v>2.92</v>
      </c>
      <c r="F647" s="34" t="b">
        <f t="shared" si="8"/>
        <v>0</v>
      </c>
      <c r="G647" s="8">
        <f t="shared" si="9"/>
        <v>5.548E+27</v>
      </c>
      <c r="H647" s="8" t="str">
        <f t="shared" ref="H647:J647" si="1312">if(D647,$G647,"")</f>
        <v/>
      </c>
      <c r="I647" s="8">
        <f t="shared" si="1312"/>
        <v>5.548E+27</v>
      </c>
      <c r="J647" s="8" t="str">
        <f t="shared" si="1312"/>
        <v/>
      </c>
      <c r="K647" s="5"/>
      <c r="L647" s="5"/>
      <c r="M647" s="5"/>
      <c r="N647" s="36">
        <f>Map!K1295</f>
        <v>-183</v>
      </c>
      <c r="O647" s="36">
        <f>Map!L1295</f>
        <v>-202</v>
      </c>
      <c r="P647" s="36">
        <f>Map!M1295</f>
        <v>-191</v>
      </c>
      <c r="Q647" s="5" t="str">
        <f>Join("-",Map!B1295,Map!C1295,Map!D1295,Map!E1295,Map!F1295)</f>
        <v>East Rim-6-0-2-d</v>
      </c>
      <c r="R647" s="6">
        <f t="shared" ref="R647:T647" si="1313">IFERROR(VALUE(LEFT(N647,SEARCH(" ",N647,1)-1)),FALSE())</f>
        <v>-183</v>
      </c>
      <c r="S647" s="6">
        <f t="shared" si="1313"/>
        <v>-202</v>
      </c>
      <c r="T647" s="6">
        <f t="shared" si="1313"/>
        <v>-191</v>
      </c>
      <c r="U647" s="5"/>
      <c r="V647" s="5"/>
      <c r="W647" s="5"/>
      <c r="X647" s="37" t="str">
        <f>Map!G1295</f>
        <v>Gas Giant</v>
      </c>
      <c r="Y647" s="5"/>
      <c r="Z647" s="7" t="str">
        <f>Map!O1295</f>
        <v>10 H</v>
      </c>
      <c r="AA647" s="6">
        <f t="shared" si="12"/>
        <v>10</v>
      </c>
      <c r="AB647" s="5" t="str">
        <f>IFERROR(__xludf.DUMMYFUNCTION("""COMPUTED_VALUE"""),"H")</f>
        <v>H</v>
      </c>
      <c r="AC647" s="6">
        <f t="shared" si="13"/>
        <v>10</v>
      </c>
      <c r="AD647" s="5"/>
    </row>
    <row r="648">
      <c r="A648" s="5" t="str">
        <f>Map!I1296</f>
        <v>1.88 S</v>
      </c>
      <c r="B648" s="6">
        <f t="shared" si="5"/>
        <v>1.88</v>
      </c>
      <c r="C648" s="5" t="str">
        <f>IFERROR(__xludf.DUMMYFUNCTION("""COMPUTED_VALUE"""),"S")</f>
        <v>S</v>
      </c>
      <c r="D648" s="34">
        <f t="shared" si="6"/>
        <v>1.88</v>
      </c>
      <c r="E648" s="6" t="b">
        <f t="shared" si="7"/>
        <v>0</v>
      </c>
      <c r="F648" s="34" t="b">
        <f t="shared" si="8"/>
        <v>0</v>
      </c>
      <c r="G648" s="8">
        <f t="shared" si="9"/>
        <v>3.73932E+30</v>
      </c>
      <c r="H648" s="8">
        <f t="shared" ref="H648:J648" si="1314">if(D648,$G648,"")</f>
        <v>3.73932E+30</v>
      </c>
      <c r="I648" s="8" t="str">
        <f t="shared" si="1314"/>
        <v/>
      </c>
      <c r="J648" s="8" t="str">
        <f t="shared" si="1314"/>
        <v/>
      </c>
      <c r="K648" s="5"/>
      <c r="L648" s="5"/>
      <c r="M648" s="5"/>
      <c r="N648" s="36" t="str">
        <f>Map!K1296</f>
        <v/>
      </c>
      <c r="O648" s="36" t="str">
        <f>Map!L1296</f>
        <v/>
      </c>
      <c r="P648" s="36" t="str">
        <f>Map!M1296</f>
        <v/>
      </c>
      <c r="Q648" s="5" t="str">
        <f>Join("-",Map!B1296,Map!C1296,Map!D1296,Map!E1296,Map!F1296)</f>
        <v>East Rim-6-0-2-S</v>
      </c>
      <c r="R648" s="6" t="b">
        <f t="shared" ref="R648:T648" si="1315">IFERROR(VALUE(LEFT(N648,SEARCH(" ",N648,1)-1)),FALSE())</f>
        <v>0</v>
      </c>
      <c r="S648" s="6" t="b">
        <f t="shared" si="1315"/>
        <v>0</v>
      </c>
      <c r="T648" s="6" t="b">
        <f t="shared" si="1315"/>
        <v>0</v>
      </c>
      <c r="U648" s="5"/>
      <c r="V648" s="5"/>
      <c r="W648" s="5"/>
      <c r="X648" s="37" t="str">
        <f>Map!G1296</f>
        <v>Star</v>
      </c>
      <c r="Y648" s="5"/>
      <c r="Z648" s="7" t="str">
        <f>Map!O1296</f>
        <v/>
      </c>
      <c r="AA648" s="6" t="str">
        <f t="shared" si="12"/>
        <v/>
      </c>
      <c r="AB648" s="5"/>
      <c r="AC648" s="6" t="str">
        <f t="shared" si="13"/>
        <v/>
      </c>
      <c r="AD648" s="5"/>
    </row>
    <row r="649">
      <c r="A649" s="5" t="str">
        <f>Map!I1297</f>
        <v>1.19 E</v>
      </c>
      <c r="B649" s="6">
        <f t="shared" si="5"/>
        <v>1.19</v>
      </c>
      <c r="C649" s="5" t="str">
        <f>IFERROR(__xludf.DUMMYFUNCTION("""COMPUTED_VALUE"""),"E")</f>
        <v>E</v>
      </c>
      <c r="D649" s="34" t="b">
        <f t="shared" si="6"/>
        <v>0</v>
      </c>
      <c r="E649" s="6" t="b">
        <f t="shared" si="7"/>
        <v>0</v>
      </c>
      <c r="F649" s="34">
        <f t="shared" si="8"/>
        <v>1.19</v>
      </c>
      <c r="G649" s="8">
        <f t="shared" si="9"/>
        <v>7.10668E+24</v>
      </c>
      <c r="H649" s="8" t="str">
        <f t="shared" ref="H649:J649" si="1316">if(D649,$G649,"")</f>
        <v/>
      </c>
      <c r="I649" s="8" t="str">
        <f t="shared" si="1316"/>
        <v/>
      </c>
      <c r="J649" s="8">
        <f t="shared" si="1316"/>
        <v>7.10668E+24</v>
      </c>
      <c r="K649" s="5"/>
      <c r="L649" s="5"/>
      <c r="M649" s="5"/>
      <c r="N649" s="36">
        <f>Map!K1297</f>
        <v>1046</v>
      </c>
      <c r="O649" s="36">
        <f>Map!L1297</f>
        <v>176</v>
      </c>
      <c r="P649" s="36">
        <f>Map!M1297</f>
        <v>612</v>
      </c>
      <c r="Q649" s="5" t="str">
        <f>Join("-",Map!B1297,Map!C1297,Map!D1297,Map!E1297,Map!F1297)</f>
        <v>East Rim-6-0-3-a</v>
      </c>
      <c r="R649" s="6">
        <f t="shared" ref="R649:T649" si="1317">IFERROR(VALUE(LEFT(N649,SEARCH(" ",N649,1)-1)),FALSE())</f>
        <v>1046</v>
      </c>
      <c r="S649" s="6">
        <f t="shared" si="1317"/>
        <v>176</v>
      </c>
      <c r="T649" s="6">
        <f t="shared" si="1317"/>
        <v>612</v>
      </c>
      <c r="U649" s="5"/>
      <c r="V649" s="5"/>
      <c r="W649" s="5"/>
      <c r="X649" s="37" t="str">
        <f>Map!G1297</f>
        <v>Terrestrial</v>
      </c>
      <c r="Y649" s="5"/>
      <c r="Z649" s="7" t="str">
        <f>Map!O1297</f>
        <v>13 H</v>
      </c>
      <c r="AA649" s="6">
        <f t="shared" si="12"/>
        <v>13</v>
      </c>
      <c r="AB649" s="5" t="str">
        <f>IFERROR(__xludf.DUMMYFUNCTION("""COMPUTED_VALUE"""),"H")</f>
        <v>H</v>
      </c>
      <c r="AC649" s="6">
        <f t="shared" si="13"/>
        <v>13</v>
      </c>
      <c r="AD649" s="5"/>
    </row>
    <row r="650">
      <c r="A650" s="5" t="str">
        <f>Map!I1298</f>
        <v>0.43 E</v>
      </c>
      <c r="B650" s="6">
        <f t="shared" si="5"/>
        <v>0.43</v>
      </c>
      <c r="C650" s="5" t="str">
        <f>IFERROR(__xludf.DUMMYFUNCTION("""COMPUTED_VALUE"""),"E")</f>
        <v>E</v>
      </c>
      <c r="D650" s="34" t="b">
        <f t="shared" si="6"/>
        <v>0</v>
      </c>
      <c r="E650" s="6" t="b">
        <f t="shared" si="7"/>
        <v>0</v>
      </c>
      <c r="F650" s="34">
        <f t="shared" si="8"/>
        <v>0.43</v>
      </c>
      <c r="G650" s="8">
        <f t="shared" si="9"/>
        <v>2.56796E+24</v>
      </c>
      <c r="H650" s="8" t="str">
        <f t="shared" ref="H650:J650" si="1318">if(D650,$G650,"")</f>
        <v/>
      </c>
      <c r="I650" s="8" t="str">
        <f t="shared" si="1318"/>
        <v/>
      </c>
      <c r="J650" s="8">
        <f t="shared" si="1318"/>
        <v>2.56796E+24</v>
      </c>
      <c r="K650" s="5"/>
      <c r="L650" s="5"/>
      <c r="M650" s="5"/>
      <c r="N650" s="36">
        <f>Map!K1298</f>
        <v>83</v>
      </c>
      <c r="O650" s="36">
        <f>Map!L1298</f>
        <v>-35</v>
      </c>
      <c r="P650" s="36">
        <f>Map!M1298</f>
        <v>25</v>
      </c>
      <c r="Q650" s="5" t="str">
        <f>Join("-",Map!B1298,Map!C1298,Map!D1298,Map!E1298,Map!F1298)</f>
        <v>East Rim-6-0-3-b</v>
      </c>
      <c r="R650" s="6">
        <f t="shared" ref="R650:T650" si="1319">IFERROR(VALUE(LEFT(N650,SEARCH(" ",N650,1)-1)),FALSE())</f>
        <v>83</v>
      </c>
      <c r="S650" s="6">
        <f t="shared" si="1319"/>
        <v>-35</v>
      </c>
      <c r="T650" s="6">
        <f t="shared" si="1319"/>
        <v>25</v>
      </c>
      <c r="U650" s="5"/>
      <c r="V650" s="5"/>
      <c r="W650" s="5"/>
      <c r="X650" s="37" t="str">
        <f>Map!G1298</f>
        <v>Terrestrial</v>
      </c>
      <c r="Y650" s="5"/>
      <c r="Z650" s="7" t="str">
        <f>Map!O1298</f>
        <v>33 H</v>
      </c>
      <c r="AA650" s="6">
        <f t="shared" si="12"/>
        <v>33</v>
      </c>
      <c r="AB650" s="5" t="str">
        <f>IFERROR(__xludf.DUMMYFUNCTION("""COMPUTED_VALUE"""),"H")</f>
        <v>H</v>
      </c>
      <c r="AC650" s="6">
        <f t="shared" si="13"/>
        <v>33</v>
      </c>
      <c r="AD650" s="5"/>
    </row>
    <row r="651">
      <c r="A651" s="5" t="str">
        <f>Map!I1299</f>
        <v>1 E</v>
      </c>
      <c r="B651" s="6">
        <f t="shared" si="5"/>
        <v>1</v>
      </c>
      <c r="C651" s="5" t="str">
        <f>IFERROR(__xludf.DUMMYFUNCTION("""COMPUTED_VALUE"""),"E")</f>
        <v>E</v>
      </c>
      <c r="D651" s="34" t="b">
        <f t="shared" si="6"/>
        <v>0</v>
      </c>
      <c r="E651" s="6" t="b">
        <f t="shared" si="7"/>
        <v>0</v>
      </c>
      <c r="F651" s="34">
        <f t="shared" si="8"/>
        <v>1</v>
      </c>
      <c r="G651" s="8">
        <f t="shared" si="9"/>
        <v>5.972E+24</v>
      </c>
      <c r="H651" s="8" t="str">
        <f t="shared" ref="H651:J651" si="1320">if(D651,$G651,"")</f>
        <v/>
      </c>
      <c r="I651" s="8" t="str">
        <f t="shared" si="1320"/>
        <v/>
      </c>
      <c r="J651" s="8">
        <f t="shared" si="1320"/>
        <v>5.972E+24</v>
      </c>
      <c r="K651" s="5"/>
      <c r="L651" s="5"/>
      <c r="M651" s="5"/>
      <c r="N651" s="36">
        <f>Map!K1299</f>
        <v>-8</v>
      </c>
      <c r="O651" s="36">
        <f>Map!L1299</f>
        <v>-16</v>
      </c>
      <c r="P651" s="36">
        <f>Map!M1299</f>
        <v>-11</v>
      </c>
      <c r="Q651" s="5" t="str">
        <f>Join("-",Map!B1299,Map!C1299,Map!D1299,Map!E1299,Map!F1299)</f>
        <v>East Rim-6-0-3-c</v>
      </c>
      <c r="R651" s="6">
        <f t="shared" ref="R651:T651" si="1321">IFERROR(VALUE(LEFT(N651,SEARCH(" ",N651,1)-1)),FALSE())</f>
        <v>-8</v>
      </c>
      <c r="S651" s="6">
        <f t="shared" si="1321"/>
        <v>-16</v>
      </c>
      <c r="T651" s="6">
        <f t="shared" si="1321"/>
        <v>-11</v>
      </c>
      <c r="U651" s="5"/>
      <c r="V651" s="5"/>
      <c r="W651" s="5"/>
      <c r="X651" s="37" t="str">
        <f>Map!G1299</f>
        <v>Habitable</v>
      </c>
      <c r="Y651" s="5"/>
      <c r="Z651" s="7" t="str">
        <f>Map!O1299</f>
        <v>42 H</v>
      </c>
      <c r="AA651" s="6">
        <f t="shared" si="12"/>
        <v>42</v>
      </c>
      <c r="AB651" s="5" t="str">
        <f>IFERROR(__xludf.DUMMYFUNCTION("""COMPUTED_VALUE"""),"H")</f>
        <v>H</v>
      </c>
      <c r="AC651" s="6">
        <f t="shared" si="13"/>
        <v>42</v>
      </c>
      <c r="AD651" s="5"/>
    </row>
    <row r="652">
      <c r="A652" s="5" t="str">
        <f>Map!I1300</f>
        <v>0.33 E</v>
      </c>
      <c r="B652" s="6">
        <f t="shared" si="5"/>
        <v>0.33</v>
      </c>
      <c r="C652" s="5" t="str">
        <f>IFERROR(__xludf.DUMMYFUNCTION("""COMPUTED_VALUE"""),"E")</f>
        <v>E</v>
      </c>
      <c r="D652" s="34" t="b">
        <f t="shared" si="6"/>
        <v>0</v>
      </c>
      <c r="E652" s="6" t="b">
        <f t="shared" si="7"/>
        <v>0</v>
      </c>
      <c r="F652" s="34">
        <f t="shared" si="8"/>
        <v>0.33</v>
      </c>
      <c r="G652" s="8">
        <f t="shared" si="9"/>
        <v>1.97076E+24</v>
      </c>
      <c r="H652" s="8" t="str">
        <f t="shared" ref="H652:J652" si="1322">if(D652,$G652,"")</f>
        <v/>
      </c>
      <c r="I652" s="8" t="str">
        <f t="shared" si="1322"/>
        <v/>
      </c>
      <c r="J652" s="8">
        <f t="shared" si="1322"/>
        <v>1.97076E+24</v>
      </c>
      <c r="K652" s="5"/>
      <c r="L652" s="5"/>
      <c r="M652" s="5"/>
      <c r="N652" s="36">
        <f>Map!K1300</f>
        <v>-104</v>
      </c>
      <c r="O652" s="36">
        <f>Map!L1300</f>
        <v>-117</v>
      </c>
      <c r="P652" s="36">
        <f>Map!M1300</f>
        <v>-113</v>
      </c>
      <c r="Q652" s="5" t="str">
        <f>Join("-",Map!B1300,Map!C1300,Map!D1300,Map!E1300,Map!F1300)</f>
        <v>East Rim-6-0-3-d</v>
      </c>
      <c r="R652" s="6">
        <f t="shared" ref="R652:T652" si="1323">IFERROR(VALUE(LEFT(N652,SEARCH(" ",N652,1)-1)),FALSE())</f>
        <v>-104</v>
      </c>
      <c r="S652" s="6">
        <f t="shared" si="1323"/>
        <v>-117</v>
      </c>
      <c r="T652" s="6">
        <f t="shared" si="1323"/>
        <v>-113</v>
      </c>
      <c r="U652" s="5"/>
      <c r="V652" s="5"/>
      <c r="W652" s="5"/>
      <c r="X652" s="37" t="str">
        <f>Map!G1300</f>
        <v>Terrestrial</v>
      </c>
      <c r="Y652" s="5"/>
      <c r="Z652" s="7" t="str">
        <f>Map!O1300</f>
        <v>12 H</v>
      </c>
      <c r="AA652" s="6">
        <f t="shared" si="12"/>
        <v>12</v>
      </c>
      <c r="AB652" s="5" t="str">
        <f>IFERROR(__xludf.DUMMYFUNCTION("""COMPUTED_VALUE"""),"H")</f>
        <v>H</v>
      </c>
      <c r="AC652" s="6">
        <f t="shared" si="13"/>
        <v>12</v>
      </c>
      <c r="AD652" s="5"/>
    </row>
    <row r="653">
      <c r="A653" s="5" t="str">
        <f>Map!I1301</f>
        <v>0.26 J</v>
      </c>
      <c r="B653" s="6">
        <f t="shared" si="5"/>
        <v>0.26</v>
      </c>
      <c r="C653" s="5" t="str">
        <f>IFERROR(__xludf.DUMMYFUNCTION("""COMPUTED_VALUE"""),"J")</f>
        <v>J</v>
      </c>
      <c r="D653" s="34" t="b">
        <f t="shared" si="6"/>
        <v>0</v>
      </c>
      <c r="E653" s="6">
        <f t="shared" si="7"/>
        <v>0.26</v>
      </c>
      <c r="F653" s="34" t="b">
        <f t="shared" si="8"/>
        <v>0</v>
      </c>
      <c r="G653" s="8">
        <f t="shared" si="9"/>
        <v>4.94E+26</v>
      </c>
      <c r="H653" s="8" t="str">
        <f t="shared" ref="H653:J653" si="1324">if(D653,$G653,"")</f>
        <v/>
      </c>
      <c r="I653" s="8">
        <f t="shared" si="1324"/>
        <v>4.94E+26</v>
      </c>
      <c r="J653" s="8" t="str">
        <f t="shared" si="1324"/>
        <v/>
      </c>
      <c r="K653" s="5"/>
      <c r="L653" s="5"/>
      <c r="M653" s="5"/>
      <c r="N653" s="36">
        <f>Map!K1301</f>
        <v>-230</v>
      </c>
      <c r="O653" s="36">
        <f>Map!L1301</f>
        <v>-233</v>
      </c>
      <c r="P653" s="36">
        <f>Map!M1301</f>
        <v>-233</v>
      </c>
      <c r="Q653" s="5" t="str">
        <f>Join("-",Map!B1301,Map!C1301,Map!D1301,Map!E1301,Map!F1301)</f>
        <v>East Rim-6-0-3-e</v>
      </c>
      <c r="R653" s="6">
        <f t="shared" ref="R653:T653" si="1325">IFERROR(VALUE(LEFT(N653,SEARCH(" ",N653,1)-1)),FALSE())</f>
        <v>-230</v>
      </c>
      <c r="S653" s="6">
        <f t="shared" si="1325"/>
        <v>-233</v>
      </c>
      <c r="T653" s="6">
        <f t="shared" si="1325"/>
        <v>-233</v>
      </c>
      <c r="U653" s="5"/>
      <c r="V653" s="5"/>
      <c r="W653" s="5"/>
      <c r="X653" s="37" t="str">
        <f>Map!G1301</f>
        <v>Gas Giant</v>
      </c>
      <c r="Y653" s="5"/>
      <c r="Z653" s="7" t="str">
        <f>Map!O1301</f>
        <v>9 H</v>
      </c>
      <c r="AA653" s="6">
        <f t="shared" si="12"/>
        <v>9</v>
      </c>
      <c r="AB653" s="5" t="str">
        <f>IFERROR(__xludf.DUMMYFUNCTION("""COMPUTED_VALUE"""),"H")</f>
        <v>H</v>
      </c>
      <c r="AC653" s="6">
        <f t="shared" si="13"/>
        <v>9</v>
      </c>
      <c r="AD653" s="5"/>
    </row>
    <row r="654">
      <c r="A654" s="5" t="str">
        <f>Map!I1302</f>
        <v>0.1 J</v>
      </c>
      <c r="B654" s="6">
        <f t="shared" si="5"/>
        <v>0.1</v>
      </c>
      <c r="C654" s="5" t="str">
        <f>IFERROR(__xludf.DUMMYFUNCTION("""COMPUTED_VALUE"""),"J")</f>
        <v>J</v>
      </c>
      <c r="D654" s="34" t="b">
        <f t="shared" si="6"/>
        <v>0</v>
      </c>
      <c r="E654" s="6">
        <f t="shared" si="7"/>
        <v>0.1</v>
      </c>
      <c r="F654" s="34" t="b">
        <f t="shared" si="8"/>
        <v>0</v>
      </c>
      <c r="G654" s="8">
        <f t="shared" si="9"/>
        <v>1.9E+26</v>
      </c>
      <c r="H654" s="8" t="str">
        <f t="shared" ref="H654:J654" si="1326">if(D654,$G654,"")</f>
        <v/>
      </c>
      <c r="I654" s="8">
        <f t="shared" si="1326"/>
        <v>1.9E+26</v>
      </c>
      <c r="J654" s="8" t="str">
        <f t="shared" si="1326"/>
        <v/>
      </c>
      <c r="K654" s="5"/>
      <c r="L654" s="5"/>
      <c r="M654" s="5"/>
      <c r="N654" s="36">
        <f>Map!K1302</f>
        <v>-257</v>
      </c>
      <c r="O654" s="36">
        <f>Map!L1302</f>
        <v>-260</v>
      </c>
      <c r="P654" s="36">
        <f>Map!M1302</f>
        <v>-260</v>
      </c>
      <c r="Q654" s="5" t="str">
        <f>Join("-",Map!B1302,Map!C1302,Map!D1302,Map!E1302,Map!F1302)</f>
        <v>East Rim-6-0-3-f</v>
      </c>
      <c r="R654" s="6">
        <f t="shared" ref="R654:T654" si="1327">IFERROR(VALUE(LEFT(N654,SEARCH(" ",N654,1)-1)),FALSE())</f>
        <v>-257</v>
      </c>
      <c r="S654" s="6">
        <f t="shared" si="1327"/>
        <v>-260</v>
      </c>
      <c r="T654" s="6">
        <f t="shared" si="1327"/>
        <v>-260</v>
      </c>
      <c r="U654" s="5"/>
      <c r="V654" s="5"/>
      <c r="W654" s="5"/>
      <c r="X654" s="37" t="str">
        <f>Map!G1302</f>
        <v>Gas Giant</v>
      </c>
      <c r="Y654" s="5"/>
      <c r="Z654" s="7" t="str">
        <f>Map!O1302</f>
        <v>15 H</v>
      </c>
      <c r="AA654" s="6">
        <f t="shared" si="12"/>
        <v>15</v>
      </c>
      <c r="AB654" s="5" t="str">
        <f>IFERROR(__xludf.DUMMYFUNCTION("""COMPUTED_VALUE"""),"H")</f>
        <v>H</v>
      </c>
      <c r="AC654" s="6">
        <f t="shared" si="13"/>
        <v>15</v>
      </c>
      <c r="AD654" s="5"/>
    </row>
    <row r="655">
      <c r="A655" s="5" t="str">
        <f>Map!I1303</f>
        <v>0.45 S</v>
      </c>
      <c r="B655" s="6">
        <f t="shared" si="5"/>
        <v>0.45</v>
      </c>
      <c r="C655" s="5" t="str">
        <f>IFERROR(__xludf.DUMMYFUNCTION("""COMPUTED_VALUE"""),"S")</f>
        <v>S</v>
      </c>
      <c r="D655" s="34">
        <f t="shared" si="6"/>
        <v>0.45</v>
      </c>
      <c r="E655" s="6" t="b">
        <f t="shared" si="7"/>
        <v>0</v>
      </c>
      <c r="F655" s="34" t="b">
        <f t="shared" si="8"/>
        <v>0</v>
      </c>
      <c r="G655" s="8">
        <f t="shared" si="9"/>
        <v>8.9505E+29</v>
      </c>
      <c r="H655" s="8">
        <f t="shared" ref="H655:J655" si="1328">if(D655,$G655,"")</f>
        <v>8.9505E+29</v>
      </c>
      <c r="I655" s="8" t="str">
        <f t="shared" si="1328"/>
        <v/>
      </c>
      <c r="J655" s="8" t="str">
        <f t="shared" si="1328"/>
        <v/>
      </c>
      <c r="K655" s="5"/>
      <c r="L655" s="5"/>
      <c r="M655" s="5"/>
      <c r="N655" s="36" t="str">
        <f>Map!K1303</f>
        <v/>
      </c>
      <c r="O655" s="36" t="str">
        <f>Map!L1303</f>
        <v/>
      </c>
      <c r="P655" s="36" t="str">
        <f>Map!M1303</f>
        <v/>
      </c>
      <c r="Q655" s="5" t="str">
        <f>Join("-",Map!B1303,Map!C1303,Map!D1303,Map!E1303,Map!F1303)</f>
        <v>East Rim-6-0-3-S</v>
      </c>
      <c r="R655" s="6" t="b">
        <f t="shared" ref="R655:T655" si="1329">IFERROR(VALUE(LEFT(N655,SEARCH(" ",N655,1)-1)),FALSE())</f>
        <v>0</v>
      </c>
      <c r="S655" s="6" t="b">
        <f t="shared" si="1329"/>
        <v>0</v>
      </c>
      <c r="T655" s="6" t="b">
        <f t="shared" si="1329"/>
        <v>0</v>
      </c>
      <c r="U655" s="5"/>
      <c r="V655" s="5"/>
      <c r="W655" s="5"/>
      <c r="X655" s="37" t="str">
        <f>Map!G1303</f>
        <v>Star</v>
      </c>
      <c r="Y655" s="5"/>
      <c r="Z655" s="7" t="str">
        <f>Map!O1303</f>
        <v/>
      </c>
      <c r="AA655" s="6" t="str">
        <f t="shared" si="12"/>
        <v/>
      </c>
      <c r="AB655" s="5"/>
      <c r="AC655" s="6" t="str">
        <f t="shared" si="13"/>
        <v/>
      </c>
      <c r="AD655" s="5"/>
    </row>
    <row r="656">
      <c r="A656" s="5" t="str">
        <f>Map!I1304</f>
        <v>2.67 E</v>
      </c>
      <c r="B656" s="6">
        <f t="shared" si="5"/>
        <v>2.67</v>
      </c>
      <c r="C656" s="5" t="str">
        <f>IFERROR(__xludf.DUMMYFUNCTION("""COMPUTED_VALUE"""),"E")</f>
        <v>E</v>
      </c>
      <c r="D656" s="34" t="b">
        <f t="shared" si="6"/>
        <v>0</v>
      </c>
      <c r="E656" s="6" t="b">
        <f t="shared" si="7"/>
        <v>0</v>
      </c>
      <c r="F656" s="34">
        <f t="shared" si="8"/>
        <v>2.67</v>
      </c>
      <c r="G656" s="8">
        <f t="shared" si="9"/>
        <v>1.59452E+25</v>
      </c>
      <c r="H656" s="8" t="str">
        <f t="shared" ref="H656:J656" si="1330">if(D656,$G656,"")</f>
        <v/>
      </c>
      <c r="I656" s="8" t="str">
        <f t="shared" si="1330"/>
        <v/>
      </c>
      <c r="J656" s="8">
        <f t="shared" si="1330"/>
        <v>1.59452E+25</v>
      </c>
      <c r="K656" s="5"/>
      <c r="L656" s="5"/>
      <c r="M656" s="5"/>
      <c r="N656" s="36">
        <f>Map!K1304</f>
        <v>224</v>
      </c>
      <c r="O656" s="36">
        <f>Map!L1304</f>
        <v>-232</v>
      </c>
      <c r="P656" s="36">
        <f>Map!M1304</f>
        <v>-2</v>
      </c>
      <c r="Q656" s="5" t="str">
        <f>Join("-",Map!B1304,Map!C1304,Map!D1304,Map!E1304,Map!F1304)</f>
        <v>East Rim-6-0-4-a</v>
      </c>
      <c r="R656" s="6">
        <f t="shared" ref="R656:T656" si="1331">IFERROR(VALUE(LEFT(N656,SEARCH(" ",N656,1)-1)),FALSE())</f>
        <v>224</v>
      </c>
      <c r="S656" s="6">
        <f t="shared" si="1331"/>
        <v>-232</v>
      </c>
      <c r="T656" s="6">
        <f t="shared" si="1331"/>
        <v>-2</v>
      </c>
      <c r="U656" s="5"/>
      <c r="V656" s="5"/>
      <c r="W656" s="5"/>
      <c r="X656" s="37" t="str">
        <f>Map!G1304</f>
        <v>Terrestrial</v>
      </c>
      <c r="Y656" s="5"/>
      <c r="Z656" s="7" t="str">
        <f>Map!O1304</f>
        <v>54 H</v>
      </c>
      <c r="AA656" s="6">
        <f t="shared" si="12"/>
        <v>54</v>
      </c>
      <c r="AB656" s="5" t="str">
        <f>IFERROR(__xludf.DUMMYFUNCTION("""COMPUTED_VALUE"""),"H")</f>
        <v>H</v>
      </c>
      <c r="AC656" s="6">
        <f t="shared" si="13"/>
        <v>54</v>
      </c>
      <c r="AD656" s="5"/>
    </row>
    <row r="657">
      <c r="A657" s="5" t="str">
        <f>Map!I1305</f>
        <v>0.3 J</v>
      </c>
      <c r="B657" s="6">
        <f t="shared" si="5"/>
        <v>0.3</v>
      </c>
      <c r="C657" s="5" t="str">
        <f>IFERROR(__xludf.DUMMYFUNCTION("""COMPUTED_VALUE"""),"J")</f>
        <v>J</v>
      </c>
      <c r="D657" s="34" t="b">
        <f t="shared" si="6"/>
        <v>0</v>
      </c>
      <c r="E657" s="6">
        <f t="shared" si="7"/>
        <v>0.3</v>
      </c>
      <c r="F657" s="34" t="b">
        <f t="shared" si="8"/>
        <v>0</v>
      </c>
      <c r="G657" s="8">
        <f t="shared" si="9"/>
        <v>5.7E+26</v>
      </c>
      <c r="H657" s="8" t="str">
        <f t="shared" ref="H657:J657" si="1332">if(D657,$G657,"")</f>
        <v/>
      </c>
      <c r="I657" s="8">
        <f t="shared" si="1332"/>
        <v>5.7E+26</v>
      </c>
      <c r="J657" s="8" t="str">
        <f t="shared" si="1332"/>
        <v/>
      </c>
      <c r="K657" s="5"/>
      <c r="L657" s="5"/>
      <c r="M657" s="5"/>
      <c r="N657" s="36">
        <f>Map!K1305</f>
        <v>-86</v>
      </c>
      <c r="O657" s="36">
        <f>Map!L1305</f>
        <v>-122</v>
      </c>
      <c r="P657" s="36">
        <f>Map!M1305</f>
        <v>-103</v>
      </c>
      <c r="Q657" s="5" t="str">
        <f>Join("-",Map!B1305,Map!C1305,Map!D1305,Map!E1305,Map!F1305)</f>
        <v>East Rim-6-0-4-b</v>
      </c>
      <c r="R657" s="6">
        <f t="shared" ref="R657:T657" si="1333">IFERROR(VALUE(LEFT(N657,SEARCH(" ",N657,1)-1)),FALSE())</f>
        <v>-86</v>
      </c>
      <c r="S657" s="6">
        <f t="shared" si="1333"/>
        <v>-122</v>
      </c>
      <c r="T657" s="6">
        <f t="shared" si="1333"/>
        <v>-103</v>
      </c>
      <c r="U657" s="5"/>
      <c r="V657" s="5"/>
      <c r="W657" s="5"/>
      <c r="X657" s="37" t="str">
        <f>Map!G1305</f>
        <v>Gas Giant</v>
      </c>
      <c r="Y657" s="5"/>
      <c r="Z657" s="7" t="str">
        <f>Map!O1305</f>
        <v>8 H</v>
      </c>
      <c r="AA657" s="6">
        <f t="shared" si="12"/>
        <v>8</v>
      </c>
      <c r="AB657" s="5" t="str">
        <f>IFERROR(__xludf.DUMMYFUNCTION("""COMPUTED_VALUE"""),"H")</f>
        <v>H</v>
      </c>
      <c r="AC657" s="6">
        <f t="shared" si="13"/>
        <v>8</v>
      </c>
      <c r="AD657" s="5"/>
    </row>
    <row r="658">
      <c r="A658" s="5" t="str">
        <f>Map!I1306</f>
        <v>2.09 S</v>
      </c>
      <c r="B658" s="6">
        <f t="shared" si="5"/>
        <v>2.09</v>
      </c>
      <c r="C658" s="5" t="str">
        <f>IFERROR(__xludf.DUMMYFUNCTION("""COMPUTED_VALUE"""),"S")</f>
        <v>S</v>
      </c>
      <c r="D658" s="34">
        <f t="shared" si="6"/>
        <v>2.09</v>
      </c>
      <c r="E658" s="6" t="b">
        <f t="shared" si="7"/>
        <v>0</v>
      </c>
      <c r="F658" s="34" t="b">
        <f t="shared" si="8"/>
        <v>0</v>
      </c>
      <c r="G658" s="8">
        <f t="shared" si="9"/>
        <v>4.15701E+30</v>
      </c>
      <c r="H658" s="8">
        <f t="shared" ref="H658:J658" si="1334">if(D658,$G658,"")</f>
        <v>4.15701E+30</v>
      </c>
      <c r="I658" s="8" t="str">
        <f t="shared" si="1334"/>
        <v/>
      </c>
      <c r="J658" s="8" t="str">
        <f t="shared" si="1334"/>
        <v/>
      </c>
      <c r="K658" s="5"/>
      <c r="L658" s="5"/>
      <c r="M658" s="5"/>
      <c r="N658" s="36" t="str">
        <f>Map!K1306</f>
        <v/>
      </c>
      <c r="O658" s="36" t="str">
        <f>Map!L1306</f>
        <v/>
      </c>
      <c r="P658" s="36" t="str">
        <f>Map!M1306</f>
        <v/>
      </c>
      <c r="Q658" s="5" t="str">
        <f>Join("-",Map!B1306,Map!C1306,Map!D1306,Map!E1306,Map!F1306)</f>
        <v>East Rim-6-0-4-S</v>
      </c>
      <c r="R658" s="6" t="b">
        <f t="shared" ref="R658:T658" si="1335">IFERROR(VALUE(LEFT(N658,SEARCH(" ",N658,1)-1)),FALSE())</f>
        <v>0</v>
      </c>
      <c r="S658" s="6" t="b">
        <f t="shared" si="1335"/>
        <v>0</v>
      </c>
      <c r="T658" s="6" t="b">
        <f t="shared" si="1335"/>
        <v>0</v>
      </c>
      <c r="U658" s="5"/>
      <c r="V658" s="5"/>
      <c r="W658" s="5"/>
      <c r="X658" s="37" t="str">
        <f>Map!G1306</f>
        <v>Star</v>
      </c>
      <c r="Y658" s="5"/>
      <c r="Z658" s="7" t="str">
        <f>Map!O1306</f>
        <v/>
      </c>
      <c r="AA658" s="6" t="str">
        <f t="shared" si="12"/>
        <v/>
      </c>
      <c r="AB658" s="5"/>
      <c r="AC658" s="6" t="str">
        <f t="shared" si="13"/>
        <v/>
      </c>
      <c r="AD658" s="5"/>
    </row>
    <row r="659">
      <c r="A659" s="5" t="str">
        <f>Map!I1307</f>
        <v>0.39 J</v>
      </c>
      <c r="B659" s="6">
        <f t="shared" si="5"/>
        <v>0.39</v>
      </c>
      <c r="C659" s="5" t="str">
        <f>IFERROR(__xludf.DUMMYFUNCTION("""COMPUTED_VALUE"""),"J")</f>
        <v>J</v>
      </c>
      <c r="D659" s="34" t="b">
        <f t="shared" si="6"/>
        <v>0</v>
      </c>
      <c r="E659" s="6">
        <f t="shared" si="7"/>
        <v>0.39</v>
      </c>
      <c r="F659" s="34" t="b">
        <f t="shared" si="8"/>
        <v>0</v>
      </c>
      <c r="G659" s="8">
        <f t="shared" si="9"/>
        <v>7.41E+26</v>
      </c>
      <c r="H659" s="8" t="str">
        <f t="shared" ref="H659:J659" si="1336">if(D659,$G659,"")</f>
        <v/>
      </c>
      <c r="I659" s="8">
        <f t="shared" si="1336"/>
        <v>7.41E+26</v>
      </c>
      <c r="J659" s="8" t="str">
        <f t="shared" si="1336"/>
        <v/>
      </c>
      <c r="K659" s="5"/>
      <c r="L659" s="5"/>
      <c r="M659" s="5"/>
      <c r="N659" s="36">
        <f>Map!K1307</f>
        <v>-136</v>
      </c>
      <c r="O659" s="36">
        <f>Map!L1307</f>
        <v>-158</v>
      </c>
      <c r="P659" s="36">
        <f>Map!M1307</f>
        <v>-146</v>
      </c>
      <c r="Q659" s="5" t="str">
        <f>Join("-",Map!B1307,Map!C1307,Map!D1307,Map!E1307,Map!F1307)</f>
        <v>East Rim-6-0-5-a</v>
      </c>
      <c r="R659" s="6">
        <f t="shared" ref="R659:T659" si="1337">IFERROR(VALUE(LEFT(N659,SEARCH(" ",N659,1)-1)),FALSE())</f>
        <v>-136</v>
      </c>
      <c r="S659" s="6">
        <f t="shared" si="1337"/>
        <v>-158</v>
      </c>
      <c r="T659" s="6">
        <f t="shared" si="1337"/>
        <v>-146</v>
      </c>
      <c r="U659" s="5"/>
      <c r="V659" s="5"/>
      <c r="W659" s="5"/>
      <c r="X659" s="37" t="str">
        <f>Map!G1307</f>
        <v>Gas Giant</v>
      </c>
      <c r="Y659" s="5"/>
      <c r="Z659" s="7" t="str">
        <f>Map!O1307</f>
        <v>21 H</v>
      </c>
      <c r="AA659" s="6">
        <f t="shared" si="12"/>
        <v>21</v>
      </c>
      <c r="AB659" s="5" t="str">
        <f>IFERROR(__xludf.DUMMYFUNCTION("""COMPUTED_VALUE"""),"H")</f>
        <v>H</v>
      </c>
      <c r="AC659" s="6">
        <f t="shared" si="13"/>
        <v>21</v>
      </c>
      <c r="AD659" s="5"/>
    </row>
    <row r="660">
      <c r="A660" s="5" t="str">
        <f>Map!I1308</f>
        <v>0.07 J</v>
      </c>
      <c r="B660" s="6">
        <f t="shared" si="5"/>
        <v>0.07</v>
      </c>
      <c r="C660" s="5" t="str">
        <f>IFERROR(__xludf.DUMMYFUNCTION("""COMPUTED_VALUE"""),"J")</f>
        <v>J</v>
      </c>
      <c r="D660" s="34" t="b">
        <f t="shared" si="6"/>
        <v>0</v>
      </c>
      <c r="E660" s="6">
        <f t="shared" si="7"/>
        <v>0.07</v>
      </c>
      <c r="F660" s="34" t="b">
        <f t="shared" si="8"/>
        <v>0</v>
      </c>
      <c r="G660" s="8">
        <f t="shared" si="9"/>
        <v>1.33E+26</v>
      </c>
      <c r="H660" s="8" t="str">
        <f t="shared" ref="H660:J660" si="1338">if(D660,$G660,"")</f>
        <v/>
      </c>
      <c r="I660" s="8">
        <f t="shared" si="1338"/>
        <v>1.33E+26</v>
      </c>
      <c r="J660" s="8" t="str">
        <f t="shared" si="1338"/>
        <v/>
      </c>
      <c r="K660" s="5"/>
      <c r="L660" s="5"/>
      <c r="M660" s="5"/>
      <c r="N660" s="36">
        <f>Map!K1308</f>
        <v>-155</v>
      </c>
      <c r="O660" s="36">
        <f>Map!L1308</f>
        <v>-246</v>
      </c>
      <c r="P660" s="36">
        <f>Map!M1308</f>
        <v>-202</v>
      </c>
      <c r="Q660" s="5" t="str">
        <f>Join("-",Map!B1308,Map!C1308,Map!D1308,Map!E1308,Map!F1308)</f>
        <v>East Rim-6-0-5-b</v>
      </c>
      <c r="R660" s="6">
        <f t="shared" ref="R660:T660" si="1339">IFERROR(VALUE(LEFT(N660,SEARCH(" ",N660,1)-1)),FALSE())</f>
        <v>-155</v>
      </c>
      <c r="S660" s="6">
        <f t="shared" si="1339"/>
        <v>-246</v>
      </c>
      <c r="T660" s="6">
        <f t="shared" si="1339"/>
        <v>-202</v>
      </c>
      <c r="U660" s="5"/>
      <c r="V660" s="5"/>
      <c r="W660" s="5"/>
      <c r="X660" s="37" t="str">
        <f>Map!G1308</f>
        <v>Gas Giant</v>
      </c>
      <c r="Y660" s="5"/>
      <c r="Z660" s="7" t="str">
        <f>Map!O1308</f>
        <v>18 H</v>
      </c>
      <c r="AA660" s="6">
        <f t="shared" si="12"/>
        <v>18</v>
      </c>
      <c r="AB660" s="5" t="str">
        <f>IFERROR(__xludf.DUMMYFUNCTION("""COMPUTED_VALUE"""),"H")</f>
        <v>H</v>
      </c>
      <c r="AC660" s="6">
        <f t="shared" si="13"/>
        <v>18</v>
      </c>
      <c r="AD660" s="5"/>
    </row>
    <row r="661">
      <c r="A661" s="5" t="str">
        <f>Map!I1309</f>
        <v>0.04 J</v>
      </c>
      <c r="B661" s="6">
        <f t="shared" si="5"/>
        <v>0.04</v>
      </c>
      <c r="C661" s="5" t="str">
        <f>IFERROR(__xludf.DUMMYFUNCTION("""COMPUTED_VALUE"""),"J")</f>
        <v>J</v>
      </c>
      <c r="D661" s="34" t="b">
        <f t="shared" si="6"/>
        <v>0</v>
      </c>
      <c r="E661" s="6">
        <f t="shared" si="7"/>
        <v>0.04</v>
      </c>
      <c r="F661" s="34" t="b">
        <f t="shared" si="8"/>
        <v>0</v>
      </c>
      <c r="G661" s="8">
        <f t="shared" si="9"/>
        <v>7.6E+25</v>
      </c>
      <c r="H661" s="8" t="str">
        <f t="shared" ref="H661:J661" si="1340">if(D661,$G661,"")</f>
        <v/>
      </c>
      <c r="I661" s="8">
        <f t="shared" si="1340"/>
        <v>7.6E+25</v>
      </c>
      <c r="J661" s="8" t="str">
        <f t="shared" si="1340"/>
        <v/>
      </c>
      <c r="K661" s="5"/>
      <c r="L661" s="5"/>
      <c r="M661" s="5"/>
      <c r="N661" s="36">
        <f>Map!K1309</f>
        <v>-158</v>
      </c>
      <c r="O661" s="36">
        <f>Map!L1309</f>
        <v>-193</v>
      </c>
      <c r="P661" s="36">
        <f>Map!M1309</f>
        <v>-175</v>
      </c>
      <c r="Q661" s="5" t="str">
        <f>Join("-",Map!B1309,Map!C1309,Map!D1309,Map!E1309,Map!F1309)</f>
        <v>East Rim-6-0-5-c</v>
      </c>
      <c r="R661" s="6">
        <f t="shared" ref="R661:T661" si="1341">IFERROR(VALUE(LEFT(N661,SEARCH(" ",N661,1)-1)),FALSE())</f>
        <v>-158</v>
      </c>
      <c r="S661" s="6">
        <f t="shared" si="1341"/>
        <v>-193</v>
      </c>
      <c r="T661" s="6">
        <f t="shared" si="1341"/>
        <v>-175</v>
      </c>
      <c r="U661" s="5"/>
      <c r="V661" s="5"/>
      <c r="W661" s="5"/>
      <c r="X661" s="37" t="str">
        <f>Map!G1309</f>
        <v>Gas Giant</v>
      </c>
      <c r="Y661" s="5"/>
      <c r="Z661" s="7" t="str">
        <f>Map!O1309</f>
        <v>19 H</v>
      </c>
      <c r="AA661" s="6">
        <f t="shared" si="12"/>
        <v>19</v>
      </c>
      <c r="AB661" s="5" t="str">
        <f>IFERROR(__xludf.DUMMYFUNCTION("""COMPUTED_VALUE"""),"H")</f>
        <v>H</v>
      </c>
      <c r="AC661" s="6">
        <f t="shared" si="13"/>
        <v>19</v>
      </c>
      <c r="AD661" s="5"/>
    </row>
    <row r="662">
      <c r="A662" s="5" t="str">
        <f>Map!I1310</f>
        <v>6.03 J</v>
      </c>
      <c r="B662" s="6">
        <f t="shared" si="5"/>
        <v>6.03</v>
      </c>
      <c r="C662" s="5" t="str">
        <f>IFERROR(__xludf.DUMMYFUNCTION("""COMPUTED_VALUE"""),"J")</f>
        <v>J</v>
      </c>
      <c r="D662" s="34" t="b">
        <f t="shared" si="6"/>
        <v>0</v>
      </c>
      <c r="E662" s="6">
        <f t="shared" si="7"/>
        <v>6.03</v>
      </c>
      <c r="F662" s="34" t="b">
        <f t="shared" si="8"/>
        <v>0</v>
      </c>
      <c r="G662" s="8">
        <f t="shared" si="9"/>
        <v>1.1457E+28</v>
      </c>
      <c r="H662" s="8" t="str">
        <f t="shared" ref="H662:J662" si="1342">if(D662,$G662,"")</f>
        <v/>
      </c>
      <c r="I662" s="8">
        <f t="shared" si="1342"/>
        <v>1.1457E+28</v>
      </c>
      <c r="J662" s="8" t="str">
        <f t="shared" si="1342"/>
        <v/>
      </c>
      <c r="K662" s="5"/>
      <c r="L662" s="5"/>
      <c r="M662" s="5"/>
      <c r="N662" s="36">
        <f>Map!K1310</f>
        <v>-222</v>
      </c>
      <c r="O662" s="36">
        <f>Map!L1310</f>
        <v>-257</v>
      </c>
      <c r="P662" s="36">
        <f>Map!M1310</f>
        <v>-240</v>
      </c>
      <c r="Q662" s="5" t="str">
        <f>Join("-",Map!B1310,Map!C1310,Map!D1310,Map!E1310,Map!F1310)</f>
        <v>East Rim-6-0-5-d</v>
      </c>
      <c r="R662" s="6">
        <f t="shared" ref="R662:T662" si="1343">IFERROR(VALUE(LEFT(N662,SEARCH(" ",N662,1)-1)),FALSE())</f>
        <v>-222</v>
      </c>
      <c r="S662" s="6">
        <f t="shared" si="1343"/>
        <v>-257</v>
      </c>
      <c r="T662" s="6">
        <f t="shared" si="1343"/>
        <v>-240</v>
      </c>
      <c r="U662" s="5"/>
      <c r="V662" s="5"/>
      <c r="W662" s="5"/>
      <c r="X662" s="37" t="str">
        <f>Map!G1310</f>
        <v>Gas Giant</v>
      </c>
      <c r="Y662" s="5"/>
      <c r="Z662" s="7" t="str">
        <f>Map!O1310</f>
        <v>18 H</v>
      </c>
      <c r="AA662" s="6">
        <f t="shared" si="12"/>
        <v>18</v>
      </c>
      <c r="AB662" s="5" t="str">
        <f>IFERROR(__xludf.DUMMYFUNCTION("""COMPUTED_VALUE"""),"H")</f>
        <v>H</v>
      </c>
      <c r="AC662" s="6">
        <f t="shared" si="13"/>
        <v>18</v>
      </c>
      <c r="AD662" s="5"/>
    </row>
    <row r="663">
      <c r="A663" s="5" t="str">
        <f>Map!I1311</f>
        <v>0.95 E</v>
      </c>
      <c r="B663" s="6">
        <f t="shared" si="5"/>
        <v>0.95</v>
      </c>
      <c r="C663" s="5" t="str">
        <f>IFERROR(__xludf.DUMMYFUNCTION("""COMPUTED_VALUE"""),"E")</f>
        <v>E</v>
      </c>
      <c r="D663" s="34" t="b">
        <f t="shared" si="6"/>
        <v>0</v>
      </c>
      <c r="E663" s="6" t="b">
        <f t="shared" si="7"/>
        <v>0</v>
      </c>
      <c r="F663" s="34">
        <f t="shared" si="8"/>
        <v>0.95</v>
      </c>
      <c r="G663" s="8">
        <f t="shared" si="9"/>
        <v>5.6734E+24</v>
      </c>
      <c r="H663" s="8" t="str">
        <f t="shared" ref="H663:J663" si="1344">if(D663,$G663,"")</f>
        <v/>
      </c>
      <c r="I663" s="8" t="str">
        <f t="shared" si="1344"/>
        <v/>
      </c>
      <c r="J663" s="8">
        <f t="shared" si="1344"/>
        <v>5.6734E+24</v>
      </c>
      <c r="K663" s="5"/>
      <c r="L663" s="5"/>
      <c r="M663" s="5"/>
      <c r="N663" s="36">
        <f>Map!K1311</f>
        <v>-235</v>
      </c>
      <c r="O663" s="36">
        <f>Map!L1311</f>
        <v>-249</v>
      </c>
      <c r="P663" s="36">
        <f>Map!M1311</f>
        <v>-244</v>
      </c>
      <c r="Q663" s="5" t="str">
        <f>Join("-",Map!B1311,Map!C1311,Map!D1311,Map!E1311,Map!F1311)</f>
        <v>East Rim-6-0-5-e</v>
      </c>
      <c r="R663" s="6">
        <f t="shared" ref="R663:T663" si="1345">IFERROR(VALUE(LEFT(N663,SEARCH(" ",N663,1)-1)),FALSE())</f>
        <v>-235</v>
      </c>
      <c r="S663" s="6">
        <f t="shared" si="1345"/>
        <v>-249</v>
      </c>
      <c r="T663" s="6">
        <f t="shared" si="1345"/>
        <v>-244</v>
      </c>
      <c r="U663" s="5"/>
      <c r="V663" s="5"/>
      <c r="W663" s="5"/>
      <c r="X663" s="37" t="str">
        <f>Map!G1311</f>
        <v>Terrestrial</v>
      </c>
      <c r="Y663" s="5"/>
      <c r="Z663" s="7" t="str">
        <f>Map!O1311</f>
        <v>54 H</v>
      </c>
      <c r="AA663" s="6">
        <f t="shared" si="12"/>
        <v>54</v>
      </c>
      <c r="AB663" s="5" t="str">
        <f>IFERROR(__xludf.DUMMYFUNCTION("""COMPUTED_VALUE"""),"H")</f>
        <v>H</v>
      </c>
      <c r="AC663" s="6">
        <f t="shared" si="13"/>
        <v>54</v>
      </c>
      <c r="AD663" s="5"/>
    </row>
    <row r="664">
      <c r="A664" s="5" t="str">
        <f>Map!I1312</f>
        <v>0.31 S</v>
      </c>
      <c r="B664" s="6">
        <f t="shared" si="5"/>
        <v>0.31</v>
      </c>
      <c r="C664" s="5" t="str">
        <f>IFERROR(__xludf.DUMMYFUNCTION("""COMPUTED_VALUE"""),"S")</f>
        <v>S</v>
      </c>
      <c r="D664" s="34">
        <f t="shared" si="6"/>
        <v>0.31</v>
      </c>
      <c r="E664" s="6" t="b">
        <f t="shared" si="7"/>
        <v>0</v>
      </c>
      <c r="F664" s="34" t="b">
        <f t="shared" si="8"/>
        <v>0</v>
      </c>
      <c r="G664" s="8">
        <f t="shared" si="9"/>
        <v>6.1659E+29</v>
      </c>
      <c r="H664" s="8">
        <f t="shared" ref="H664:J664" si="1346">if(D664,$G664,"")</f>
        <v>6.1659E+29</v>
      </c>
      <c r="I664" s="8" t="str">
        <f t="shared" si="1346"/>
        <v/>
      </c>
      <c r="J664" s="8" t="str">
        <f t="shared" si="1346"/>
        <v/>
      </c>
      <c r="K664" s="5"/>
      <c r="L664" s="5"/>
      <c r="M664" s="5"/>
      <c r="N664" s="36" t="str">
        <f>Map!K1312</f>
        <v/>
      </c>
      <c r="O664" s="36" t="str">
        <f>Map!L1312</f>
        <v/>
      </c>
      <c r="P664" s="36" t="str">
        <f>Map!M1312</f>
        <v/>
      </c>
      <c r="Q664" s="5" t="str">
        <f>Join("-",Map!B1312,Map!C1312,Map!D1312,Map!E1312,Map!F1312)</f>
        <v>East Rim-6-0-5-S</v>
      </c>
      <c r="R664" s="6" t="b">
        <f t="shared" ref="R664:T664" si="1347">IFERROR(VALUE(LEFT(N664,SEARCH(" ",N664,1)-1)),FALSE())</f>
        <v>0</v>
      </c>
      <c r="S664" s="6" t="b">
        <f t="shared" si="1347"/>
        <v>0</v>
      </c>
      <c r="T664" s="6" t="b">
        <f t="shared" si="1347"/>
        <v>0</v>
      </c>
      <c r="U664" s="5"/>
      <c r="V664" s="5"/>
      <c r="W664" s="5"/>
      <c r="X664" s="37" t="str">
        <f>Map!G1312</f>
        <v>Star</v>
      </c>
      <c r="Y664" s="5"/>
      <c r="Z664" s="7" t="str">
        <f>Map!O1312</f>
        <v/>
      </c>
      <c r="AA664" s="6" t="str">
        <f t="shared" si="12"/>
        <v/>
      </c>
      <c r="AB664" s="5"/>
      <c r="AC664" s="6" t="str">
        <f t="shared" si="13"/>
        <v/>
      </c>
      <c r="AD664" s="5"/>
    </row>
    <row r="665">
      <c r="A665" s="5" t="str">
        <f>Map!I1313</f>
        <v>0.48 E</v>
      </c>
      <c r="B665" s="6">
        <f t="shared" si="5"/>
        <v>0.48</v>
      </c>
      <c r="C665" s="5" t="str">
        <f>IFERROR(__xludf.DUMMYFUNCTION("""COMPUTED_VALUE"""),"E")</f>
        <v>E</v>
      </c>
      <c r="D665" s="34" t="b">
        <f t="shared" si="6"/>
        <v>0</v>
      </c>
      <c r="E665" s="6" t="b">
        <f t="shared" si="7"/>
        <v>0</v>
      </c>
      <c r="F665" s="34">
        <f t="shared" si="8"/>
        <v>0.48</v>
      </c>
      <c r="G665" s="8">
        <f t="shared" si="9"/>
        <v>2.86656E+24</v>
      </c>
      <c r="H665" s="8" t="str">
        <f t="shared" ref="H665:J665" si="1348">if(D665,$G665,"")</f>
        <v/>
      </c>
      <c r="I665" s="8" t="str">
        <f t="shared" si="1348"/>
        <v/>
      </c>
      <c r="J665" s="8">
        <f t="shared" si="1348"/>
        <v>2.86656E+24</v>
      </c>
      <c r="K665" s="5"/>
      <c r="L665" s="5"/>
      <c r="M665" s="5"/>
      <c r="N665" s="36">
        <f>Map!K1313</f>
        <v>1139</v>
      </c>
      <c r="O665" s="36">
        <f>Map!L1313</f>
        <v>262</v>
      </c>
      <c r="P665" s="36">
        <f>Map!M1313</f>
        <v>702</v>
      </c>
      <c r="Q665" s="5" t="str">
        <f>Join("-",Map!B1313,Map!C1313,Map!D1313,Map!E1313,Map!F1313)</f>
        <v>East Rim-6-0-6-a</v>
      </c>
      <c r="R665" s="6">
        <f t="shared" ref="R665:T665" si="1349">IFERROR(VALUE(LEFT(N665,SEARCH(" ",N665,1)-1)),FALSE())</f>
        <v>1139</v>
      </c>
      <c r="S665" s="6">
        <f t="shared" si="1349"/>
        <v>262</v>
      </c>
      <c r="T665" s="6">
        <f t="shared" si="1349"/>
        <v>702</v>
      </c>
      <c r="U665" s="5"/>
      <c r="V665" s="5"/>
      <c r="W665" s="5"/>
      <c r="X665" s="37" t="str">
        <f>Map!G1313</f>
        <v>Terrestrial</v>
      </c>
      <c r="Y665" s="5"/>
      <c r="Z665" s="7" t="str">
        <f>Map!O1313</f>
        <v>54 H</v>
      </c>
      <c r="AA665" s="6">
        <f t="shared" si="12"/>
        <v>54</v>
      </c>
      <c r="AB665" s="5" t="str">
        <f>IFERROR(__xludf.DUMMYFUNCTION("""COMPUTED_VALUE"""),"H")</f>
        <v>H</v>
      </c>
      <c r="AC665" s="6">
        <f t="shared" si="13"/>
        <v>54</v>
      </c>
      <c r="AD665" s="5"/>
    </row>
    <row r="666">
      <c r="A666" s="5" t="str">
        <f>Map!I1314</f>
        <v>0.62 E</v>
      </c>
      <c r="B666" s="6">
        <f t="shared" si="5"/>
        <v>0.62</v>
      </c>
      <c r="C666" s="5" t="str">
        <f>IFERROR(__xludf.DUMMYFUNCTION("""COMPUTED_VALUE"""),"E")</f>
        <v>E</v>
      </c>
      <c r="D666" s="34" t="b">
        <f t="shared" si="6"/>
        <v>0</v>
      </c>
      <c r="E666" s="6" t="b">
        <f t="shared" si="7"/>
        <v>0</v>
      </c>
      <c r="F666" s="34">
        <f t="shared" si="8"/>
        <v>0.62</v>
      </c>
      <c r="G666" s="8">
        <f t="shared" si="9"/>
        <v>3.70264E+24</v>
      </c>
      <c r="H666" s="8" t="str">
        <f t="shared" ref="H666:J666" si="1350">if(D666,$G666,"")</f>
        <v/>
      </c>
      <c r="I666" s="8" t="str">
        <f t="shared" si="1350"/>
        <v/>
      </c>
      <c r="J666" s="8">
        <f t="shared" si="1350"/>
        <v>3.70264E+24</v>
      </c>
      <c r="K666" s="5"/>
      <c r="L666" s="5"/>
      <c r="M666" s="5"/>
      <c r="N666" s="36">
        <f>Map!K1314</f>
        <v>381</v>
      </c>
      <c r="O666" s="36">
        <f>Map!L1314</f>
        <v>286</v>
      </c>
      <c r="P666" s="36">
        <f>Map!M1314</f>
        <v>335</v>
      </c>
      <c r="Q666" s="5" t="str">
        <f>Join("-",Map!B1314,Map!C1314,Map!D1314,Map!E1314,Map!F1314)</f>
        <v>East Rim-6-0-6-b</v>
      </c>
      <c r="R666" s="6">
        <f t="shared" ref="R666:T666" si="1351">IFERROR(VALUE(LEFT(N666,SEARCH(" ",N666,1)-1)),FALSE())</f>
        <v>381</v>
      </c>
      <c r="S666" s="6">
        <f t="shared" si="1351"/>
        <v>286</v>
      </c>
      <c r="T666" s="6">
        <f t="shared" si="1351"/>
        <v>335</v>
      </c>
      <c r="U666" s="5"/>
      <c r="V666" s="5"/>
      <c r="W666" s="5"/>
      <c r="X666" s="37" t="str">
        <f>Map!G1314</f>
        <v>Terrestrial</v>
      </c>
      <c r="Y666" s="5"/>
      <c r="Z666" s="7" t="str">
        <f>Map!O1314</f>
        <v>16 H</v>
      </c>
      <c r="AA666" s="6">
        <f t="shared" si="12"/>
        <v>16</v>
      </c>
      <c r="AB666" s="5" t="str">
        <f>IFERROR(__xludf.DUMMYFUNCTION("""COMPUTED_VALUE"""),"H")</f>
        <v>H</v>
      </c>
      <c r="AC666" s="6">
        <f t="shared" si="13"/>
        <v>16</v>
      </c>
      <c r="AD666" s="5"/>
    </row>
    <row r="667">
      <c r="A667" s="5" t="str">
        <f>Map!I1315</f>
        <v>1.53 J</v>
      </c>
      <c r="B667" s="6">
        <f t="shared" si="5"/>
        <v>1.53</v>
      </c>
      <c r="C667" s="5" t="str">
        <f>IFERROR(__xludf.DUMMYFUNCTION("""COMPUTED_VALUE"""),"J")</f>
        <v>J</v>
      </c>
      <c r="D667" s="34" t="b">
        <f t="shared" si="6"/>
        <v>0</v>
      </c>
      <c r="E667" s="6">
        <f t="shared" si="7"/>
        <v>1.53</v>
      </c>
      <c r="F667" s="34" t="b">
        <f t="shared" si="8"/>
        <v>0</v>
      </c>
      <c r="G667" s="8">
        <f t="shared" si="9"/>
        <v>2.907E+27</v>
      </c>
      <c r="H667" s="8" t="str">
        <f t="shared" ref="H667:J667" si="1352">if(D667,$G667,"")</f>
        <v/>
      </c>
      <c r="I667" s="8">
        <f t="shared" si="1352"/>
        <v>2.907E+27</v>
      </c>
      <c r="J667" s="8" t="str">
        <f t="shared" si="1352"/>
        <v/>
      </c>
      <c r="K667" s="5"/>
      <c r="L667" s="5"/>
      <c r="M667" s="5"/>
      <c r="N667" s="36">
        <f>Map!K1315</f>
        <v>-36</v>
      </c>
      <c r="O667" s="36">
        <f>Map!L1315</f>
        <v>-72</v>
      </c>
      <c r="P667" s="36">
        <f>Map!M1315</f>
        <v>-54</v>
      </c>
      <c r="Q667" s="5" t="str">
        <f>Join("-",Map!B1315,Map!C1315,Map!D1315,Map!E1315,Map!F1315)</f>
        <v>East Rim-6-0-6-c</v>
      </c>
      <c r="R667" s="6">
        <f t="shared" ref="R667:T667" si="1353">IFERROR(VALUE(LEFT(N667,SEARCH(" ",N667,1)-1)),FALSE())</f>
        <v>-36</v>
      </c>
      <c r="S667" s="6">
        <f t="shared" si="1353"/>
        <v>-72</v>
      </c>
      <c r="T667" s="6">
        <f t="shared" si="1353"/>
        <v>-54</v>
      </c>
      <c r="U667" s="5"/>
      <c r="V667" s="5"/>
      <c r="W667" s="5"/>
      <c r="X667" s="37" t="str">
        <f>Map!G1315</f>
        <v>Gas Giant</v>
      </c>
      <c r="Y667" s="5"/>
      <c r="Z667" s="7" t="str">
        <f>Map!O1315</f>
        <v>10 H</v>
      </c>
      <c r="AA667" s="6">
        <f t="shared" si="12"/>
        <v>10</v>
      </c>
      <c r="AB667" s="5" t="str">
        <f>IFERROR(__xludf.DUMMYFUNCTION("""COMPUTED_VALUE"""),"H")</f>
        <v>H</v>
      </c>
      <c r="AC667" s="6">
        <f t="shared" si="13"/>
        <v>10</v>
      </c>
      <c r="AD667" s="5"/>
    </row>
    <row r="668">
      <c r="A668" s="5" t="str">
        <f>Map!I1316</f>
        <v>0.03 J</v>
      </c>
      <c r="B668" s="6">
        <f t="shared" si="5"/>
        <v>0.03</v>
      </c>
      <c r="C668" s="5" t="str">
        <f>IFERROR(__xludf.DUMMYFUNCTION("""COMPUTED_VALUE"""),"J")</f>
        <v>J</v>
      </c>
      <c r="D668" s="34" t="b">
        <f t="shared" si="6"/>
        <v>0</v>
      </c>
      <c r="E668" s="6">
        <f t="shared" si="7"/>
        <v>0.03</v>
      </c>
      <c r="F668" s="34" t="b">
        <f t="shared" si="8"/>
        <v>0</v>
      </c>
      <c r="G668" s="8">
        <f t="shared" si="9"/>
        <v>5.7E+25</v>
      </c>
      <c r="H668" s="8" t="str">
        <f t="shared" ref="H668:J668" si="1354">if(D668,$G668,"")</f>
        <v/>
      </c>
      <c r="I668" s="8">
        <f t="shared" si="1354"/>
        <v>5.7E+25</v>
      </c>
      <c r="J668" s="8" t="str">
        <f t="shared" si="1354"/>
        <v/>
      </c>
      <c r="K668" s="5"/>
      <c r="L668" s="5"/>
      <c r="M668" s="5"/>
      <c r="N668" s="36">
        <f>Map!K1316</f>
        <v>-192</v>
      </c>
      <c r="O668" s="36">
        <f>Map!L1316</f>
        <v>-200</v>
      </c>
      <c r="P668" s="36">
        <f>Map!M1316</f>
        <v>-194</v>
      </c>
      <c r="Q668" s="5" t="str">
        <f>Join("-",Map!B1316,Map!C1316,Map!D1316,Map!E1316,Map!F1316)</f>
        <v>East Rim-6-0-6-d</v>
      </c>
      <c r="R668" s="6">
        <f t="shared" ref="R668:T668" si="1355">IFERROR(VALUE(LEFT(N668,SEARCH(" ",N668,1)-1)),FALSE())</f>
        <v>-192</v>
      </c>
      <c r="S668" s="6">
        <f t="shared" si="1355"/>
        <v>-200</v>
      </c>
      <c r="T668" s="6">
        <f t="shared" si="1355"/>
        <v>-194</v>
      </c>
      <c r="U668" s="5"/>
      <c r="V668" s="5"/>
      <c r="W668" s="5"/>
      <c r="X668" s="37" t="str">
        <f>Map!G1316</f>
        <v>Gas Giant</v>
      </c>
      <c r="Y668" s="5"/>
      <c r="Z668" s="7" t="str">
        <f>Map!O1316</f>
        <v>13 H</v>
      </c>
      <c r="AA668" s="6">
        <f t="shared" si="12"/>
        <v>13</v>
      </c>
      <c r="AB668" s="5" t="str">
        <f>IFERROR(__xludf.DUMMYFUNCTION("""COMPUTED_VALUE"""),"H")</f>
        <v>H</v>
      </c>
      <c r="AC668" s="6">
        <f t="shared" si="13"/>
        <v>13</v>
      </c>
      <c r="AD668" s="5"/>
    </row>
    <row r="669">
      <c r="A669" s="5" t="str">
        <f>Map!I1317</f>
        <v>0.56 S</v>
      </c>
      <c r="B669" s="6">
        <f t="shared" si="5"/>
        <v>0.56</v>
      </c>
      <c r="C669" s="5" t="str">
        <f>IFERROR(__xludf.DUMMYFUNCTION("""COMPUTED_VALUE"""),"S")</f>
        <v>S</v>
      </c>
      <c r="D669" s="34">
        <f t="shared" si="6"/>
        <v>0.56</v>
      </c>
      <c r="E669" s="6" t="b">
        <f t="shared" si="7"/>
        <v>0</v>
      </c>
      <c r="F669" s="34" t="b">
        <f t="shared" si="8"/>
        <v>0</v>
      </c>
      <c r="G669" s="8">
        <f t="shared" si="9"/>
        <v>1.11384E+30</v>
      </c>
      <c r="H669" s="8">
        <f t="shared" ref="H669:J669" si="1356">if(D669,$G669,"")</f>
        <v>1.11384E+30</v>
      </c>
      <c r="I669" s="8" t="str">
        <f t="shared" si="1356"/>
        <v/>
      </c>
      <c r="J669" s="8" t="str">
        <f t="shared" si="1356"/>
        <v/>
      </c>
      <c r="K669" s="5"/>
      <c r="L669" s="5"/>
      <c r="M669" s="5"/>
      <c r="N669" s="36" t="str">
        <f>Map!K1317</f>
        <v/>
      </c>
      <c r="O669" s="36" t="str">
        <f>Map!L1317</f>
        <v/>
      </c>
      <c r="P669" s="36" t="str">
        <f>Map!M1317</f>
        <v/>
      </c>
      <c r="Q669" s="5" t="str">
        <f>Join("-",Map!B1317,Map!C1317,Map!D1317,Map!E1317,Map!F1317)</f>
        <v>East Rim-6-0-6-S</v>
      </c>
      <c r="R669" s="6" t="b">
        <f t="shared" ref="R669:T669" si="1357">IFERROR(VALUE(LEFT(N669,SEARCH(" ",N669,1)-1)),FALSE())</f>
        <v>0</v>
      </c>
      <c r="S669" s="6" t="b">
        <f t="shared" si="1357"/>
        <v>0</v>
      </c>
      <c r="T669" s="6" t="b">
        <f t="shared" si="1357"/>
        <v>0</v>
      </c>
      <c r="U669" s="5"/>
      <c r="V669" s="5"/>
      <c r="W669" s="5"/>
      <c r="X669" s="37" t="str">
        <f>Map!G1317</f>
        <v>Star</v>
      </c>
      <c r="Y669" s="5"/>
      <c r="Z669" s="7" t="str">
        <f>Map!O1317</f>
        <v/>
      </c>
      <c r="AA669" s="6" t="str">
        <f t="shared" si="12"/>
        <v/>
      </c>
      <c r="AB669" s="5"/>
      <c r="AC669" s="6" t="str">
        <f t="shared" si="13"/>
        <v/>
      </c>
      <c r="AD669" s="5"/>
    </row>
    <row r="670">
      <c r="A670" s="5" t="str">
        <f>Map!I1318</f>
        <v>2.86 E</v>
      </c>
      <c r="B670" s="6">
        <f t="shared" si="5"/>
        <v>2.86</v>
      </c>
      <c r="C670" s="5" t="str">
        <f>IFERROR(__xludf.DUMMYFUNCTION("""COMPUTED_VALUE"""),"E")</f>
        <v>E</v>
      </c>
      <c r="D670" s="34" t="b">
        <f t="shared" si="6"/>
        <v>0</v>
      </c>
      <c r="E670" s="6" t="b">
        <f t="shared" si="7"/>
        <v>0</v>
      </c>
      <c r="F670" s="34">
        <f t="shared" si="8"/>
        <v>2.86</v>
      </c>
      <c r="G670" s="8">
        <f t="shared" si="9"/>
        <v>1.70799E+25</v>
      </c>
      <c r="H670" s="8" t="str">
        <f t="shared" ref="H670:J670" si="1358">if(D670,$G670,"")</f>
        <v/>
      </c>
      <c r="I670" s="8" t="str">
        <f t="shared" si="1358"/>
        <v/>
      </c>
      <c r="J670" s="8">
        <f t="shared" si="1358"/>
        <v>1.70799E+25</v>
      </c>
      <c r="K670" s="5"/>
      <c r="L670" s="5"/>
      <c r="M670" s="5"/>
      <c r="N670" s="36">
        <f>Map!K1318</f>
        <v>1</v>
      </c>
      <c r="O670" s="36">
        <f>Map!L1318</f>
        <v>-87</v>
      </c>
      <c r="P670" s="36">
        <f>Map!M1318</f>
        <v>-41</v>
      </c>
      <c r="Q670" s="5" t="str">
        <f>Join("-",Map!B1318,Map!C1318,Map!D1318,Map!E1318,Map!F1318)</f>
        <v>East Rim-6-0-7-a</v>
      </c>
      <c r="R670" s="6">
        <f t="shared" ref="R670:T670" si="1359">IFERROR(VALUE(LEFT(N670,SEARCH(" ",N670,1)-1)),FALSE())</f>
        <v>1</v>
      </c>
      <c r="S670" s="6">
        <f t="shared" si="1359"/>
        <v>-87</v>
      </c>
      <c r="T670" s="6">
        <f t="shared" si="1359"/>
        <v>-41</v>
      </c>
      <c r="U670" s="5"/>
      <c r="V670" s="5"/>
      <c r="W670" s="5"/>
      <c r="X670" s="37" t="str">
        <f>Map!G1318</f>
        <v>Terrestrial</v>
      </c>
      <c r="Y670" s="5"/>
      <c r="Z670" s="7" t="str">
        <f>Map!O1318</f>
        <v>14 H</v>
      </c>
      <c r="AA670" s="6">
        <f t="shared" si="12"/>
        <v>14</v>
      </c>
      <c r="AB670" s="5" t="str">
        <f>IFERROR(__xludf.DUMMYFUNCTION("""COMPUTED_VALUE"""),"H")</f>
        <v>H</v>
      </c>
      <c r="AC670" s="6">
        <f t="shared" si="13"/>
        <v>14</v>
      </c>
      <c r="AD670" s="5"/>
    </row>
    <row r="671">
      <c r="A671" s="5" t="str">
        <f>Map!I1319</f>
        <v>0.06 J</v>
      </c>
      <c r="B671" s="6">
        <f t="shared" si="5"/>
        <v>0.06</v>
      </c>
      <c r="C671" s="5" t="str">
        <f>IFERROR(__xludf.DUMMYFUNCTION("""COMPUTED_VALUE"""),"J")</f>
        <v>J</v>
      </c>
      <c r="D671" s="34" t="b">
        <f t="shared" si="6"/>
        <v>0</v>
      </c>
      <c r="E671" s="6">
        <f t="shared" si="7"/>
        <v>0.06</v>
      </c>
      <c r="F671" s="34" t="b">
        <f t="shared" si="8"/>
        <v>0</v>
      </c>
      <c r="G671" s="8">
        <f t="shared" si="9"/>
        <v>1.14E+26</v>
      </c>
      <c r="H671" s="8" t="str">
        <f t="shared" ref="H671:J671" si="1360">if(D671,$G671,"")</f>
        <v/>
      </c>
      <c r="I671" s="8">
        <f t="shared" si="1360"/>
        <v>1.14E+26</v>
      </c>
      <c r="J671" s="8" t="str">
        <f t="shared" si="1360"/>
        <v/>
      </c>
      <c r="K671" s="5"/>
      <c r="L671" s="5"/>
      <c r="M671" s="5"/>
      <c r="N671" s="36">
        <f>Map!K1319</f>
        <v>-96</v>
      </c>
      <c r="O671" s="36">
        <f>Map!L1319</f>
        <v>-99</v>
      </c>
      <c r="P671" s="36">
        <f>Map!M1319</f>
        <v>-97</v>
      </c>
      <c r="Q671" s="5" t="str">
        <f>Join("-",Map!B1319,Map!C1319,Map!D1319,Map!E1319,Map!F1319)</f>
        <v>East Rim-6-0-7-b</v>
      </c>
      <c r="R671" s="6">
        <f t="shared" ref="R671:T671" si="1361">IFERROR(VALUE(LEFT(N671,SEARCH(" ",N671,1)-1)),FALSE())</f>
        <v>-96</v>
      </c>
      <c r="S671" s="6">
        <f t="shared" si="1361"/>
        <v>-99</v>
      </c>
      <c r="T671" s="6">
        <f t="shared" si="1361"/>
        <v>-97</v>
      </c>
      <c r="U671" s="5"/>
      <c r="V671" s="5"/>
      <c r="W671" s="5"/>
      <c r="X671" s="37" t="str">
        <f>Map!G1319</f>
        <v>Gas Giant</v>
      </c>
      <c r="Y671" s="5"/>
      <c r="Z671" s="7" t="str">
        <f>Map!O1319</f>
        <v>23 H</v>
      </c>
      <c r="AA671" s="6">
        <f t="shared" si="12"/>
        <v>23</v>
      </c>
      <c r="AB671" s="5" t="str">
        <f>IFERROR(__xludf.DUMMYFUNCTION("""COMPUTED_VALUE"""),"H")</f>
        <v>H</v>
      </c>
      <c r="AC671" s="6">
        <f t="shared" si="13"/>
        <v>23</v>
      </c>
      <c r="AD671" s="5"/>
    </row>
    <row r="672">
      <c r="A672" s="5" t="str">
        <f>Map!I1320</f>
        <v>2.79 E</v>
      </c>
      <c r="B672" s="6">
        <f t="shared" si="5"/>
        <v>2.79</v>
      </c>
      <c r="C672" s="5" t="str">
        <f>IFERROR(__xludf.DUMMYFUNCTION("""COMPUTED_VALUE"""),"E")</f>
        <v>E</v>
      </c>
      <c r="D672" s="34" t="b">
        <f t="shared" si="6"/>
        <v>0</v>
      </c>
      <c r="E672" s="6" t="b">
        <f t="shared" si="7"/>
        <v>0</v>
      </c>
      <c r="F672" s="34">
        <f t="shared" si="8"/>
        <v>2.79</v>
      </c>
      <c r="G672" s="8">
        <f t="shared" si="9"/>
        <v>1.66619E+25</v>
      </c>
      <c r="H672" s="8" t="str">
        <f t="shared" ref="H672:J672" si="1362">if(D672,$G672,"")</f>
        <v/>
      </c>
      <c r="I672" s="8" t="str">
        <f t="shared" si="1362"/>
        <v/>
      </c>
      <c r="J672" s="8">
        <f t="shared" si="1362"/>
        <v>1.66619E+25</v>
      </c>
      <c r="K672" s="5"/>
      <c r="L672" s="5"/>
      <c r="M672" s="5"/>
      <c r="N672" s="36">
        <f>Map!K1320</f>
        <v>-137</v>
      </c>
      <c r="O672" s="36">
        <f>Map!L1320</f>
        <v>-164</v>
      </c>
      <c r="P672" s="36">
        <f>Map!M1320</f>
        <v>-150</v>
      </c>
      <c r="Q672" s="5" t="str">
        <f>Join("-",Map!B1320,Map!C1320,Map!D1320,Map!E1320,Map!F1320)</f>
        <v>East Rim-6-0-7-c</v>
      </c>
      <c r="R672" s="6">
        <f t="shared" ref="R672:T672" si="1363">IFERROR(VALUE(LEFT(N672,SEARCH(" ",N672,1)-1)),FALSE())</f>
        <v>-137</v>
      </c>
      <c r="S672" s="6">
        <f t="shared" si="1363"/>
        <v>-164</v>
      </c>
      <c r="T672" s="6">
        <f t="shared" si="1363"/>
        <v>-150</v>
      </c>
      <c r="U672" s="5"/>
      <c r="V672" s="5"/>
      <c r="W672" s="5"/>
      <c r="X672" s="37" t="str">
        <f>Map!G1320</f>
        <v>Terrestrial</v>
      </c>
      <c r="Y672" s="5"/>
      <c r="Z672" s="7" t="str">
        <f>Map!O1320</f>
        <v>8 H</v>
      </c>
      <c r="AA672" s="6">
        <f t="shared" si="12"/>
        <v>8</v>
      </c>
      <c r="AB672" s="5" t="str">
        <f>IFERROR(__xludf.DUMMYFUNCTION("""COMPUTED_VALUE"""),"H")</f>
        <v>H</v>
      </c>
      <c r="AC672" s="6">
        <f t="shared" si="13"/>
        <v>8</v>
      </c>
      <c r="AD672" s="5"/>
    </row>
    <row r="673">
      <c r="A673" s="5" t="str">
        <f>Map!I1321</f>
        <v/>
      </c>
      <c r="B673" s="6" t="str">
        <f t="shared" si="5"/>
        <v/>
      </c>
      <c r="C673" s="5"/>
      <c r="D673" s="34" t="b">
        <f t="shared" si="6"/>
        <v>0</v>
      </c>
      <c r="E673" s="6" t="b">
        <f t="shared" si="7"/>
        <v>0</v>
      </c>
      <c r="F673" s="34" t="b">
        <f t="shared" si="8"/>
        <v>0</v>
      </c>
      <c r="G673" s="8" t="str">
        <f t="shared" si="9"/>
        <v/>
      </c>
      <c r="H673" s="8" t="str">
        <f t="shared" ref="H673:J673" si="1364">if(D673,$G673,"")</f>
        <v/>
      </c>
      <c r="I673" s="8" t="str">
        <f t="shared" si="1364"/>
        <v/>
      </c>
      <c r="J673" s="8" t="str">
        <f t="shared" si="1364"/>
        <v/>
      </c>
      <c r="K673" s="5"/>
      <c r="L673" s="5"/>
      <c r="M673" s="5"/>
      <c r="N673" s="36" t="str">
        <f>Map!K1321</f>
        <v/>
      </c>
      <c r="O673" s="36" t="str">
        <f>Map!L1321</f>
        <v/>
      </c>
      <c r="P673" s="36" t="str">
        <f>Map!M1321</f>
        <v/>
      </c>
      <c r="Q673" s="5" t="str">
        <f>Join("-",Map!B1321,Map!C1321,Map!D1321,Map!E1321,Map!F1321)</f>
        <v>East Rim-6-0-7-E60-E06 Primary Relay</v>
      </c>
      <c r="R673" s="6" t="b">
        <f t="shared" ref="R673:T673" si="1365">IFERROR(VALUE(LEFT(N673,SEARCH(" ",N673,1)-1)),FALSE())</f>
        <v>0</v>
      </c>
      <c r="S673" s="6" t="b">
        <f t="shared" si="1365"/>
        <v>0</v>
      </c>
      <c r="T673" s="6" t="b">
        <f t="shared" si="1365"/>
        <v>0</v>
      </c>
      <c r="U673" s="5"/>
      <c r="V673" s="5"/>
      <c r="W673" s="5"/>
      <c r="X673" s="37" t="str">
        <f>Map!G1321</f>
        <v>Prime Relay</v>
      </c>
      <c r="Y673" s="5"/>
      <c r="Z673" s="7" t="str">
        <f>Map!O1321</f>
        <v/>
      </c>
      <c r="AA673" s="6" t="str">
        <f t="shared" si="12"/>
        <v/>
      </c>
      <c r="AB673" s="5"/>
      <c r="AC673" s="6" t="str">
        <f t="shared" si="13"/>
        <v/>
      </c>
      <c r="AD673" s="5"/>
    </row>
    <row r="674">
      <c r="A674" s="5" t="str">
        <f>Map!I1322</f>
        <v>0.33 S</v>
      </c>
      <c r="B674" s="6">
        <f t="shared" si="5"/>
        <v>0.33</v>
      </c>
      <c r="C674" s="5" t="str">
        <f>IFERROR(__xludf.DUMMYFUNCTION("""COMPUTED_VALUE"""),"S")</f>
        <v>S</v>
      </c>
      <c r="D674" s="34">
        <f t="shared" si="6"/>
        <v>0.33</v>
      </c>
      <c r="E674" s="6" t="b">
        <f t="shared" si="7"/>
        <v>0</v>
      </c>
      <c r="F674" s="34" t="b">
        <f t="shared" si="8"/>
        <v>0</v>
      </c>
      <c r="G674" s="8">
        <f t="shared" si="9"/>
        <v>6.5637E+29</v>
      </c>
      <c r="H674" s="8">
        <f t="shared" ref="H674:J674" si="1366">if(D674,$G674,"")</f>
        <v>6.5637E+29</v>
      </c>
      <c r="I674" s="8" t="str">
        <f t="shared" si="1366"/>
        <v/>
      </c>
      <c r="J674" s="8" t="str">
        <f t="shared" si="1366"/>
        <v/>
      </c>
      <c r="K674" s="5"/>
      <c r="L674" s="5"/>
      <c r="M674" s="5"/>
      <c r="N674" s="36" t="str">
        <f>Map!K1322</f>
        <v/>
      </c>
      <c r="O674" s="36" t="str">
        <f>Map!L1322</f>
        <v/>
      </c>
      <c r="P674" s="36" t="str">
        <f>Map!M1322</f>
        <v/>
      </c>
      <c r="Q674" s="5" t="str">
        <f>Join("-",Map!B1322,Map!C1322,Map!D1322,Map!E1322,Map!F1322)</f>
        <v>East Rim-6-0-7-S</v>
      </c>
      <c r="R674" s="6" t="b">
        <f t="shared" ref="R674:T674" si="1367">IFERROR(VALUE(LEFT(N674,SEARCH(" ",N674,1)-1)),FALSE())</f>
        <v>0</v>
      </c>
      <c r="S674" s="6" t="b">
        <f t="shared" si="1367"/>
        <v>0</v>
      </c>
      <c r="T674" s="6" t="b">
        <f t="shared" si="1367"/>
        <v>0</v>
      </c>
      <c r="U674" s="5"/>
      <c r="V674" s="5"/>
      <c r="W674" s="5"/>
      <c r="X674" s="37" t="str">
        <f>Map!G1322</f>
        <v>Star</v>
      </c>
      <c r="Y674" s="5"/>
      <c r="Z674" s="7" t="str">
        <f>Map!O1322</f>
        <v/>
      </c>
      <c r="AA674" s="6" t="str">
        <f t="shared" si="12"/>
        <v/>
      </c>
      <c r="AB674" s="5"/>
      <c r="AC674" s="6" t="str">
        <f t="shared" si="13"/>
        <v/>
      </c>
      <c r="AD674" s="5"/>
    </row>
    <row r="675">
      <c r="A675" s="5" t="str">
        <f>Map!I1323</f>
        <v>0.24 E</v>
      </c>
      <c r="B675" s="6">
        <f t="shared" si="5"/>
        <v>0.24</v>
      </c>
      <c r="C675" s="5" t="str">
        <f>IFERROR(__xludf.DUMMYFUNCTION("""COMPUTED_VALUE"""),"E")</f>
        <v>E</v>
      </c>
      <c r="D675" s="34" t="b">
        <f t="shared" si="6"/>
        <v>0</v>
      </c>
      <c r="E675" s="6" t="b">
        <f t="shared" si="7"/>
        <v>0</v>
      </c>
      <c r="F675" s="34">
        <f t="shared" si="8"/>
        <v>0.24</v>
      </c>
      <c r="G675" s="8">
        <f t="shared" si="9"/>
        <v>1.43328E+24</v>
      </c>
      <c r="H675" s="8" t="str">
        <f t="shared" ref="H675:J675" si="1368">if(D675,$G675,"")</f>
        <v/>
      </c>
      <c r="I675" s="8" t="str">
        <f t="shared" si="1368"/>
        <v/>
      </c>
      <c r="J675" s="8">
        <f t="shared" si="1368"/>
        <v>1.43328E+24</v>
      </c>
      <c r="K675" s="5"/>
      <c r="L675" s="5"/>
      <c r="M675" s="5"/>
      <c r="N675" s="36">
        <f>Map!K1323</f>
        <v>1102</v>
      </c>
      <c r="O675" s="36">
        <f>Map!L1323</f>
        <v>852</v>
      </c>
      <c r="P675" s="36">
        <f>Map!M1323</f>
        <v>977</v>
      </c>
      <c r="Q675" s="5" t="str">
        <f>Join("-",Map!B1323,Map!C1323,Map!D1323,Map!E1323,Map!F1323)</f>
        <v>East Rim-6-1-0-a</v>
      </c>
      <c r="R675" s="6">
        <f t="shared" ref="R675:T675" si="1369">IFERROR(VALUE(LEFT(N675,SEARCH(" ",N675,1)-1)),FALSE())</f>
        <v>1102</v>
      </c>
      <c r="S675" s="6">
        <f t="shared" si="1369"/>
        <v>852</v>
      </c>
      <c r="T675" s="6">
        <f t="shared" si="1369"/>
        <v>977</v>
      </c>
      <c r="U675" s="5"/>
      <c r="V675" s="5"/>
      <c r="W675" s="5"/>
      <c r="X675" s="37" t="str">
        <f>Map!G1323</f>
        <v>Terrestrial</v>
      </c>
      <c r="Y675" s="5"/>
      <c r="Z675" s="7" t="str">
        <f>Map!O1323</f>
        <v>13 H</v>
      </c>
      <c r="AA675" s="6">
        <f t="shared" si="12"/>
        <v>13</v>
      </c>
      <c r="AB675" s="5" t="str">
        <f>IFERROR(__xludf.DUMMYFUNCTION("""COMPUTED_VALUE"""),"H")</f>
        <v>H</v>
      </c>
      <c r="AC675" s="6">
        <f t="shared" si="13"/>
        <v>13</v>
      </c>
      <c r="AD675" s="5"/>
    </row>
    <row r="676">
      <c r="A676" s="5" t="str">
        <f>Map!I1324</f>
        <v>1.31 E</v>
      </c>
      <c r="B676" s="6">
        <f t="shared" si="5"/>
        <v>1.31</v>
      </c>
      <c r="C676" s="5" t="str">
        <f>IFERROR(__xludf.DUMMYFUNCTION("""COMPUTED_VALUE"""),"E")</f>
        <v>E</v>
      </c>
      <c r="D676" s="34" t="b">
        <f t="shared" si="6"/>
        <v>0</v>
      </c>
      <c r="E676" s="6" t="b">
        <f t="shared" si="7"/>
        <v>0</v>
      </c>
      <c r="F676" s="34">
        <f t="shared" si="8"/>
        <v>1.31</v>
      </c>
      <c r="G676" s="8">
        <f t="shared" si="9"/>
        <v>7.82332E+24</v>
      </c>
      <c r="H676" s="8" t="str">
        <f t="shared" ref="H676:J676" si="1370">if(D676,$G676,"")</f>
        <v/>
      </c>
      <c r="I676" s="8" t="str">
        <f t="shared" si="1370"/>
        <v/>
      </c>
      <c r="J676" s="8">
        <f t="shared" si="1370"/>
        <v>7.82332E+24</v>
      </c>
      <c r="K676" s="5"/>
      <c r="L676" s="5"/>
      <c r="M676" s="5"/>
      <c r="N676" s="36">
        <f>Map!K1324</f>
        <v>964</v>
      </c>
      <c r="O676" s="36">
        <f>Map!L1324</f>
        <v>83</v>
      </c>
      <c r="P676" s="36">
        <f>Map!M1324</f>
        <v>524</v>
      </c>
      <c r="Q676" s="5" t="str">
        <f>Join("-",Map!B1324,Map!C1324,Map!D1324,Map!E1324,Map!F1324)</f>
        <v>East Rim-6-1-0-b</v>
      </c>
      <c r="R676" s="6">
        <f t="shared" ref="R676:T676" si="1371">IFERROR(VALUE(LEFT(N676,SEARCH(" ",N676,1)-1)),FALSE())</f>
        <v>964</v>
      </c>
      <c r="S676" s="6">
        <f t="shared" si="1371"/>
        <v>83</v>
      </c>
      <c r="T676" s="6">
        <f t="shared" si="1371"/>
        <v>524</v>
      </c>
      <c r="U676" s="5"/>
      <c r="V676" s="5"/>
      <c r="W676" s="5"/>
      <c r="X676" s="37" t="str">
        <f>Map!G1324</f>
        <v>Terrestrial</v>
      </c>
      <c r="Y676" s="5"/>
      <c r="Z676" s="7" t="str">
        <f>Map!O1324</f>
        <v>7 H</v>
      </c>
      <c r="AA676" s="6">
        <f t="shared" si="12"/>
        <v>7</v>
      </c>
      <c r="AB676" s="5" t="str">
        <f>IFERROR(__xludf.DUMMYFUNCTION("""COMPUTED_VALUE"""),"H")</f>
        <v>H</v>
      </c>
      <c r="AC676" s="6">
        <f t="shared" si="13"/>
        <v>7</v>
      </c>
      <c r="AD676" s="5"/>
    </row>
    <row r="677">
      <c r="A677" s="5" t="str">
        <f>Map!I1325</f>
        <v>0.39 E</v>
      </c>
      <c r="B677" s="6">
        <f t="shared" si="5"/>
        <v>0.39</v>
      </c>
      <c r="C677" s="5" t="str">
        <f>IFERROR(__xludf.DUMMYFUNCTION("""COMPUTED_VALUE"""),"E")</f>
        <v>E</v>
      </c>
      <c r="D677" s="34" t="b">
        <f t="shared" si="6"/>
        <v>0</v>
      </c>
      <c r="E677" s="6" t="b">
        <f t="shared" si="7"/>
        <v>0</v>
      </c>
      <c r="F677" s="34">
        <f t="shared" si="8"/>
        <v>0.39</v>
      </c>
      <c r="G677" s="8">
        <f t="shared" si="9"/>
        <v>2.32908E+24</v>
      </c>
      <c r="H677" s="8" t="str">
        <f t="shared" ref="H677:J677" si="1372">if(D677,$G677,"")</f>
        <v/>
      </c>
      <c r="I677" s="8" t="str">
        <f t="shared" si="1372"/>
        <v/>
      </c>
      <c r="J677" s="8">
        <f t="shared" si="1372"/>
        <v>2.32908E+24</v>
      </c>
      <c r="K677" s="5"/>
      <c r="L677" s="5"/>
      <c r="M677" s="5"/>
      <c r="N677" s="36">
        <f>Map!K1325</f>
        <v>963</v>
      </c>
      <c r="O677" s="36">
        <f>Map!L1325</f>
        <v>81</v>
      </c>
      <c r="P677" s="36">
        <f>Map!M1325</f>
        <v>522</v>
      </c>
      <c r="Q677" s="5" t="str">
        <f>Join("-",Map!B1325,Map!C1325,Map!D1325,Map!E1325,Map!F1325)</f>
        <v>East Rim-6-1-0-c</v>
      </c>
      <c r="R677" s="6">
        <f t="shared" ref="R677:T677" si="1373">IFERROR(VALUE(LEFT(N677,SEARCH(" ",N677,1)-1)),FALSE())</f>
        <v>963</v>
      </c>
      <c r="S677" s="6">
        <f t="shared" si="1373"/>
        <v>81</v>
      </c>
      <c r="T677" s="6">
        <f t="shared" si="1373"/>
        <v>522</v>
      </c>
      <c r="U677" s="5"/>
      <c r="V677" s="5"/>
      <c r="W677" s="5"/>
      <c r="X677" s="37" t="str">
        <f>Map!G1325</f>
        <v>Terrestrial</v>
      </c>
      <c r="Y677" s="5"/>
      <c r="Z677" s="7" t="str">
        <f>Map!O1325</f>
        <v>16 H</v>
      </c>
      <c r="AA677" s="6">
        <f t="shared" si="12"/>
        <v>16</v>
      </c>
      <c r="AB677" s="5" t="str">
        <f>IFERROR(__xludf.DUMMYFUNCTION("""COMPUTED_VALUE"""),"H")</f>
        <v>H</v>
      </c>
      <c r="AC677" s="6">
        <f t="shared" si="13"/>
        <v>16</v>
      </c>
      <c r="AD677" s="5"/>
    </row>
    <row r="678">
      <c r="A678" s="5" t="str">
        <f>Map!I1326</f>
        <v>0.07 J</v>
      </c>
      <c r="B678" s="6">
        <f t="shared" si="5"/>
        <v>0.07</v>
      </c>
      <c r="C678" s="5" t="str">
        <f>IFERROR(__xludf.DUMMYFUNCTION("""COMPUTED_VALUE"""),"J")</f>
        <v>J</v>
      </c>
      <c r="D678" s="34" t="b">
        <f t="shared" si="6"/>
        <v>0</v>
      </c>
      <c r="E678" s="6">
        <f t="shared" si="7"/>
        <v>0.07</v>
      </c>
      <c r="F678" s="34" t="b">
        <f t="shared" si="8"/>
        <v>0</v>
      </c>
      <c r="G678" s="8">
        <f t="shared" si="9"/>
        <v>1.33E+26</v>
      </c>
      <c r="H678" s="8" t="str">
        <f t="shared" ref="H678:J678" si="1374">if(D678,$G678,"")</f>
        <v/>
      </c>
      <c r="I678" s="8">
        <f t="shared" si="1374"/>
        <v>1.33E+26</v>
      </c>
      <c r="J678" s="8" t="str">
        <f t="shared" si="1374"/>
        <v/>
      </c>
      <c r="K678" s="5"/>
      <c r="L678" s="5"/>
      <c r="M678" s="5"/>
      <c r="N678" s="36">
        <f>Map!K1326</f>
        <v>-52</v>
      </c>
      <c r="O678" s="36">
        <f>Map!L1326</f>
        <v>-67</v>
      </c>
      <c r="P678" s="36">
        <f>Map!M1326</f>
        <v>-60</v>
      </c>
      <c r="Q678" s="5" t="str">
        <f>Join("-",Map!B1326,Map!C1326,Map!D1326,Map!E1326,Map!F1326)</f>
        <v>East Rim-6-1-0-d</v>
      </c>
      <c r="R678" s="6">
        <f t="shared" ref="R678:T678" si="1375">IFERROR(VALUE(LEFT(N678,SEARCH(" ",N678,1)-1)),FALSE())</f>
        <v>-52</v>
      </c>
      <c r="S678" s="6">
        <f t="shared" si="1375"/>
        <v>-67</v>
      </c>
      <c r="T678" s="6">
        <f t="shared" si="1375"/>
        <v>-60</v>
      </c>
      <c r="U678" s="5"/>
      <c r="V678" s="5"/>
      <c r="W678" s="5"/>
      <c r="X678" s="37" t="str">
        <f>Map!G1326</f>
        <v>Gas Giant</v>
      </c>
      <c r="Y678" s="5"/>
      <c r="Z678" s="7" t="str">
        <f>Map!O1326</f>
        <v>23 H</v>
      </c>
      <c r="AA678" s="6">
        <f t="shared" si="12"/>
        <v>23</v>
      </c>
      <c r="AB678" s="5" t="str">
        <f>IFERROR(__xludf.DUMMYFUNCTION("""COMPUTED_VALUE"""),"H")</f>
        <v>H</v>
      </c>
      <c r="AC678" s="6">
        <f t="shared" si="13"/>
        <v>23</v>
      </c>
      <c r="AD678" s="5"/>
    </row>
    <row r="679">
      <c r="A679" s="5" t="str">
        <f>Map!I1327</f>
        <v>6.78 J</v>
      </c>
      <c r="B679" s="6">
        <f t="shared" si="5"/>
        <v>6.78</v>
      </c>
      <c r="C679" s="5" t="str">
        <f>IFERROR(__xludf.DUMMYFUNCTION("""COMPUTED_VALUE"""),"J")</f>
        <v>J</v>
      </c>
      <c r="D679" s="34" t="b">
        <f t="shared" si="6"/>
        <v>0</v>
      </c>
      <c r="E679" s="6">
        <f t="shared" si="7"/>
        <v>6.78</v>
      </c>
      <c r="F679" s="34" t="b">
        <f t="shared" si="8"/>
        <v>0</v>
      </c>
      <c r="G679" s="8">
        <f t="shared" si="9"/>
        <v>1.2882E+28</v>
      </c>
      <c r="H679" s="8" t="str">
        <f t="shared" ref="H679:J679" si="1376">if(D679,$G679,"")</f>
        <v/>
      </c>
      <c r="I679" s="8">
        <f t="shared" si="1376"/>
        <v>1.2882E+28</v>
      </c>
      <c r="J679" s="8" t="str">
        <f t="shared" si="1376"/>
        <v/>
      </c>
      <c r="K679" s="5"/>
      <c r="L679" s="5"/>
      <c r="M679" s="5"/>
      <c r="N679" s="36">
        <f>Map!K1327</f>
        <v>-77</v>
      </c>
      <c r="O679" s="36">
        <f>Map!L1327</f>
        <v>-95</v>
      </c>
      <c r="P679" s="36">
        <f>Map!M1327</f>
        <v>-86</v>
      </c>
      <c r="Q679" s="5" t="str">
        <f>Join("-",Map!B1327,Map!C1327,Map!D1327,Map!E1327,Map!F1327)</f>
        <v>East Rim-6-1-0-e</v>
      </c>
      <c r="R679" s="6">
        <f t="shared" ref="R679:T679" si="1377">IFERROR(VALUE(LEFT(N679,SEARCH(" ",N679,1)-1)),FALSE())</f>
        <v>-77</v>
      </c>
      <c r="S679" s="6">
        <f t="shared" si="1377"/>
        <v>-95</v>
      </c>
      <c r="T679" s="6">
        <f t="shared" si="1377"/>
        <v>-86</v>
      </c>
      <c r="U679" s="5"/>
      <c r="V679" s="5"/>
      <c r="W679" s="5"/>
      <c r="X679" s="37" t="str">
        <f>Map!G1327</f>
        <v>Gas Giant</v>
      </c>
      <c r="Y679" s="5"/>
      <c r="Z679" s="7" t="str">
        <f>Map!O1327</f>
        <v>13 H</v>
      </c>
      <c r="AA679" s="6">
        <f t="shared" si="12"/>
        <v>13</v>
      </c>
      <c r="AB679" s="5" t="str">
        <f>IFERROR(__xludf.DUMMYFUNCTION("""COMPUTED_VALUE"""),"H")</f>
        <v>H</v>
      </c>
      <c r="AC679" s="6">
        <f t="shared" si="13"/>
        <v>13</v>
      </c>
      <c r="AD679" s="5"/>
    </row>
    <row r="680">
      <c r="A680" s="5" t="str">
        <f>Map!I1328</f>
        <v/>
      </c>
      <c r="B680" s="6" t="str">
        <f t="shared" si="5"/>
        <v/>
      </c>
      <c r="C680" s="5"/>
      <c r="D680" s="34" t="b">
        <f t="shared" si="6"/>
        <v>0</v>
      </c>
      <c r="E680" s="6" t="b">
        <f t="shared" si="7"/>
        <v>0</v>
      </c>
      <c r="F680" s="34" t="b">
        <f t="shared" si="8"/>
        <v>0</v>
      </c>
      <c r="G680" s="8" t="str">
        <f t="shared" si="9"/>
        <v/>
      </c>
      <c r="H680" s="8" t="str">
        <f t="shared" ref="H680:J680" si="1378">if(D680,$G680,"")</f>
        <v/>
      </c>
      <c r="I680" s="8" t="str">
        <f t="shared" si="1378"/>
        <v/>
      </c>
      <c r="J680" s="8" t="str">
        <f t="shared" si="1378"/>
        <v/>
      </c>
      <c r="K680" s="5"/>
      <c r="L680" s="5"/>
      <c r="M680" s="5"/>
      <c r="N680" s="36" t="str">
        <f>Map!K1328</f>
        <v/>
      </c>
      <c r="O680" s="36" t="str">
        <f>Map!L1328</f>
        <v/>
      </c>
      <c r="P680" s="36" t="str">
        <f>Map!M1328</f>
        <v/>
      </c>
      <c r="Q680" s="5" t="str">
        <f>Join("-",Map!B1328,Map!C1328,Map!D1328,Map!E1328,Map!F1328)</f>
        <v>East Rim-6-1-0-E61 Secondary Relay</v>
      </c>
      <c r="R680" s="6" t="b">
        <f t="shared" ref="R680:T680" si="1379">IFERROR(VALUE(LEFT(N680,SEARCH(" ",N680,1)-1)),FALSE())</f>
        <v>0</v>
      </c>
      <c r="S680" s="6" t="b">
        <f t="shared" si="1379"/>
        <v>0</v>
      </c>
      <c r="T680" s="6" t="b">
        <f t="shared" si="1379"/>
        <v>0</v>
      </c>
      <c r="U680" s="5"/>
      <c r="V680" s="5"/>
      <c r="W680" s="5"/>
      <c r="X680" s="37" t="str">
        <f>Map!G1328</f>
        <v>Secondary Relay</v>
      </c>
      <c r="Y680" s="5"/>
      <c r="Z680" s="7" t="str">
        <f>Map!O1328</f>
        <v/>
      </c>
      <c r="AA680" s="6" t="str">
        <f t="shared" si="12"/>
        <v/>
      </c>
      <c r="AB680" s="5"/>
      <c r="AC680" s="6" t="str">
        <f t="shared" si="13"/>
        <v/>
      </c>
      <c r="AD680" s="5"/>
    </row>
    <row r="681">
      <c r="A681" s="5" t="str">
        <f>Map!I1329</f>
        <v>2.04 J</v>
      </c>
      <c r="B681" s="6">
        <f t="shared" si="5"/>
        <v>2.04</v>
      </c>
      <c r="C681" s="5" t="str">
        <f>IFERROR(__xludf.DUMMYFUNCTION("""COMPUTED_VALUE"""),"J")</f>
        <v>J</v>
      </c>
      <c r="D681" s="34" t="b">
        <f t="shared" si="6"/>
        <v>0</v>
      </c>
      <c r="E681" s="6">
        <f t="shared" si="7"/>
        <v>2.04</v>
      </c>
      <c r="F681" s="34" t="b">
        <f t="shared" si="8"/>
        <v>0</v>
      </c>
      <c r="G681" s="8">
        <f t="shared" si="9"/>
        <v>3.876E+27</v>
      </c>
      <c r="H681" s="8" t="str">
        <f t="shared" ref="H681:J681" si="1380">if(D681,$G681,"")</f>
        <v/>
      </c>
      <c r="I681" s="8">
        <f t="shared" si="1380"/>
        <v>3.876E+27</v>
      </c>
      <c r="J681" s="8" t="str">
        <f t="shared" si="1380"/>
        <v/>
      </c>
      <c r="K681" s="5"/>
      <c r="L681" s="5"/>
      <c r="M681" s="5"/>
      <c r="N681" s="36">
        <f>Map!K1329</f>
        <v>-154</v>
      </c>
      <c r="O681" s="36">
        <f>Map!L1329</f>
        <v>-167</v>
      </c>
      <c r="P681" s="36">
        <f>Map!M1329</f>
        <v>-160</v>
      </c>
      <c r="Q681" s="5" t="str">
        <f>Join("-",Map!B1329,Map!C1329,Map!D1329,Map!E1329,Map!F1329)</f>
        <v>East Rim-6-1-0-f</v>
      </c>
      <c r="R681" s="6">
        <f t="shared" ref="R681:T681" si="1381">IFERROR(VALUE(LEFT(N681,SEARCH(" ",N681,1)-1)),FALSE())</f>
        <v>-154</v>
      </c>
      <c r="S681" s="6">
        <f t="shared" si="1381"/>
        <v>-167</v>
      </c>
      <c r="T681" s="6">
        <f t="shared" si="1381"/>
        <v>-160</v>
      </c>
      <c r="U681" s="5"/>
      <c r="V681" s="5"/>
      <c r="W681" s="5"/>
      <c r="X681" s="37" t="str">
        <f>Map!G1329</f>
        <v>Gas Giant</v>
      </c>
      <c r="Y681" s="5"/>
      <c r="Z681" s="7" t="str">
        <f>Map!O1329</f>
        <v>16 H</v>
      </c>
      <c r="AA681" s="6">
        <f t="shared" si="12"/>
        <v>16</v>
      </c>
      <c r="AB681" s="5" t="str">
        <f>IFERROR(__xludf.DUMMYFUNCTION("""COMPUTED_VALUE"""),"H")</f>
        <v>H</v>
      </c>
      <c r="AC681" s="6">
        <f t="shared" si="13"/>
        <v>16</v>
      </c>
      <c r="AD681" s="5"/>
    </row>
    <row r="682">
      <c r="A682" s="5" t="str">
        <f>Map!I1330</f>
        <v>9.27 J</v>
      </c>
      <c r="B682" s="6">
        <f t="shared" si="5"/>
        <v>9.27</v>
      </c>
      <c r="C682" s="5" t="str">
        <f>IFERROR(__xludf.DUMMYFUNCTION("""COMPUTED_VALUE"""),"J")</f>
        <v>J</v>
      </c>
      <c r="D682" s="34" t="b">
        <f t="shared" si="6"/>
        <v>0</v>
      </c>
      <c r="E682" s="6">
        <f t="shared" si="7"/>
        <v>9.27</v>
      </c>
      <c r="F682" s="34" t="b">
        <f t="shared" si="8"/>
        <v>0</v>
      </c>
      <c r="G682" s="8">
        <f t="shared" si="9"/>
        <v>1.7613E+28</v>
      </c>
      <c r="H682" s="8" t="str">
        <f t="shared" ref="H682:J682" si="1382">if(D682,$G682,"")</f>
        <v/>
      </c>
      <c r="I682" s="8">
        <f t="shared" si="1382"/>
        <v>1.7613E+28</v>
      </c>
      <c r="J682" s="8" t="str">
        <f t="shared" si="1382"/>
        <v/>
      </c>
      <c r="K682" s="5"/>
      <c r="L682" s="5"/>
      <c r="M682" s="5"/>
      <c r="N682" s="36">
        <f>Map!K1330</f>
        <v>-158</v>
      </c>
      <c r="O682" s="36">
        <f>Map!L1330</f>
        <v>-212</v>
      </c>
      <c r="P682" s="36">
        <f>Map!M1330</f>
        <v>-187</v>
      </c>
      <c r="Q682" s="5" t="str">
        <f>Join("-",Map!B1330,Map!C1330,Map!D1330,Map!E1330,Map!F1330)</f>
        <v>East Rim-6-1-0-g</v>
      </c>
      <c r="R682" s="6">
        <f t="shared" ref="R682:T682" si="1383">IFERROR(VALUE(LEFT(N682,SEARCH(" ",N682,1)-1)),FALSE())</f>
        <v>-158</v>
      </c>
      <c r="S682" s="6">
        <f t="shared" si="1383"/>
        <v>-212</v>
      </c>
      <c r="T682" s="6">
        <f t="shared" si="1383"/>
        <v>-187</v>
      </c>
      <c r="U682" s="5"/>
      <c r="V682" s="5"/>
      <c r="W682" s="5"/>
      <c r="X682" s="37" t="str">
        <f>Map!G1330</f>
        <v>Gas Giant</v>
      </c>
      <c r="Y682" s="5"/>
      <c r="Z682" s="7" t="str">
        <f>Map!O1330</f>
        <v>23 H</v>
      </c>
      <c r="AA682" s="6">
        <f t="shared" si="12"/>
        <v>23</v>
      </c>
      <c r="AB682" s="5" t="str">
        <f>IFERROR(__xludf.DUMMYFUNCTION("""COMPUTED_VALUE"""),"H")</f>
        <v>H</v>
      </c>
      <c r="AC682" s="6">
        <f t="shared" si="13"/>
        <v>23</v>
      </c>
      <c r="AD682" s="5"/>
    </row>
    <row r="683">
      <c r="A683" s="5" t="str">
        <f>Map!I1331</f>
        <v>0.07 J</v>
      </c>
      <c r="B683" s="6">
        <f t="shared" si="5"/>
        <v>0.07</v>
      </c>
      <c r="C683" s="5" t="str">
        <f>IFERROR(__xludf.DUMMYFUNCTION("""COMPUTED_VALUE"""),"J")</f>
        <v>J</v>
      </c>
      <c r="D683" s="34" t="b">
        <f t="shared" si="6"/>
        <v>0</v>
      </c>
      <c r="E683" s="6">
        <f t="shared" si="7"/>
        <v>0.07</v>
      </c>
      <c r="F683" s="34" t="b">
        <f t="shared" si="8"/>
        <v>0</v>
      </c>
      <c r="G683" s="8">
        <f t="shared" si="9"/>
        <v>1.33E+26</v>
      </c>
      <c r="H683" s="8" t="str">
        <f t="shared" ref="H683:J683" si="1384">if(D683,$G683,"")</f>
        <v/>
      </c>
      <c r="I683" s="8">
        <f t="shared" si="1384"/>
        <v>1.33E+26</v>
      </c>
      <c r="J683" s="8" t="str">
        <f t="shared" si="1384"/>
        <v/>
      </c>
      <c r="K683" s="5"/>
      <c r="L683" s="5"/>
      <c r="M683" s="5"/>
      <c r="N683" s="36">
        <f>Map!K1331</f>
        <v>-237</v>
      </c>
      <c r="O683" s="36">
        <f>Map!L1331</f>
        <v>-239</v>
      </c>
      <c r="P683" s="36">
        <f>Map!M1331</f>
        <v>-239</v>
      </c>
      <c r="Q683" s="5" t="str">
        <f>Join("-",Map!B1331,Map!C1331,Map!D1331,Map!E1331,Map!F1331)</f>
        <v>East Rim-6-1-0-h</v>
      </c>
      <c r="R683" s="6">
        <f t="shared" ref="R683:T683" si="1385">IFERROR(VALUE(LEFT(N683,SEARCH(" ",N683,1)-1)),FALSE())</f>
        <v>-237</v>
      </c>
      <c r="S683" s="6">
        <f t="shared" si="1385"/>
        <v>-239</v>
      </c>
      <c r="T683" s="6">
        <f t="shared" si="1385"/>
        <v>-239</v>
      </c>
      <c r="U683" s="5"/>
      <c r="V683" s="5"/>
      <c r="W683" s="5"/>
      <c r="X683" s="37" t="str">
        <f>Map!G1331</f>
        <v>Gas Giant</v>
      </c>
      <c r="Y683" s="5"/>
      <c r="Z683" s="7" t="str">
        <f>Map!O1331</f>
        <v>21 H</v>
      </c>
      <c r="AA683" s="6">
        <f t="shared" si="12"/>
        <v>21</v>
      </c>
      <c r="AB683" s="5" t="str">
        <f>IFERROR(__xludf.DUMMYFUNCTION("""COMPUTED_VALUE"""),"H")</f>
        <v>H</v>
      </c>
      <c r="AC683" s="6">
        <f t="shared" si="13"/>
        <v>21</v>
      </c>
      <c r="AD683" s="5"/>
    </row>
    <row r="684">
      <c r="A684" s="5" t="str">
        <f>Map!I1332</f>
        <v>0.16 S</v>
      </c>
      <c r="B684" s="6">
        <f t="shared" si="5"/>
        <v>0.16</v>
      </c>
      <c r="C684" s="5" t="str">
        <f>IFERROR(__xludf.DUMMYFUNCTION("""COMPUTED_VALUE"""),"S")</f>
        <v>S</v>
      </c>
      <c r="D684" s="34">
        <f t="shared" si="6"/>
        <v>0.16</v>
      </c>
      <c r="E684" s="6" t="b">
        <f t="shared" si="7"/>
        <v>0</v>
      </c>
      <c r="F684" s="34" t="b">
        <f t="shared" si="8"/>
        <v>0</v>
      </c>
      <c r="G684" s="8">
        <f t="shared" si="9"/>
        <v>3.1824E+29</v>
      </c>
      <c r="H684" s="8">
        <f t="shared" ref="H684:J684" si="1386">if(D684,$G684,"")</f>
        <v>3.1824E+29</v>
      </c>
      <c r="I684" s="8" t="str">
        <f t="shared" si="1386"/>
        <v/>
      </c>
      <c r="J684" s="8" t="str">
        <f t="shared" si="1386"/>
        <v/>
      </c>
      <c r="K684" s="5"/>
      <c r="L684" s="5"/>
      <c r="M684" s="5"/>
      <c r="N684" s="36" t="str">
        <f>Map!K1332</f>
        <v/>
      </c>
      <c r="O684" s="36" t="str">
        <f>Map!L1332</f>
        <v/>
      </c>
      <c r="P684" s="36" t="str">
        <f>Map!M1332</f>
        <v/>
      </c>
      <c r="Q684" s="5" t="str">
        <f>Join("-",Map!B1332,Map!C1332,Map!D1332,Map!E1332,Map!F1332)</f>
        <v>East Rim-6-1-0-S</v>
      </c>
      <c r="R684" s="6" t="b">
        <f t="shared" ref="R684:T684" si="1387">IFERROR(VALUE(LEFT(N684,SEARCH(" ",N684,1)-1)),FALSE())</f>
        <v>0</v>
      </c>
      <c r="S684" s="6" t="b">
        <f t="shared" si="1387"/>
        <v>0</v>
      </c>
      <c r="T684" s="6" t="b">
        <f t="shared" si="1387"/>
        <v>0</v>
      </c>
      <c r="U684" s="5"/>
      <c r="V684" s="5"/>
      <c r="W684" s="5"/>
      <c r="X684" s="37" t="str">
        <f>Map!G1332</f>
        <v>Star</v>
      </c>
      <c r="Y684" s="5"/>
      <c r="Z684" s="7" t="str">
        <f>Map!O1332</f>
        <v/>
      </c>
      <c r="AA684" s="6" t="str">
        <f t="shared" si="12"/>
        <v/>
      </c>
      <c r="AB684" s="5"/>
      <c r="AC684" s="6" t="str">
        <f t="shared" si="13"/>
        <v/>
      </c>
      <c r="AD684" s="5"/>
    </row>
    <row r="685">
      <c r="A685" s="5" t="str">
        <f>Map!I1333</f>
        <v>3 E</v>
      </c>
      <c r="B685" s="6">
        <f t="shared" si="5"/>
        <v>3</v>
      </c>
      <c r="C685" s="5" t="str">
        <f>IFERROR(__xludf.DUMMYFUNCTION("""COMPUTED_VALUE"""),"E")</f>
        <v>E</v>
      </c>
      <c r="D685" s="34" t="b">
        <f t="shared" si="6"/>
        <v>0</v>
      </c>
      <c r="E685" s="6" t="b">
        <f t="shared" si="7"/>
        <v>0</v>
      </c>
      <c r="F685" s="34">
        <f t="shared" si="8"/>
        <v>3</v>
      </c>
      <c r="G685" s="8">
        <f t="shared" si="9"/>
        <v>1.7916E+25</v>
      </c>
      <c r="H685" s="8" t="str">
        <f t="shared" ref="H685:J685" si="1388">if(D685,$G685,"")</f>
        <v/>
      </c>
      <c r="I685" s="8" t="str">
        <f t="shared" si="1388"/>
        <v/>
      </c>
      <c r="J685" s="8">
        <f t="shared" si="1388"/>
        <v>1.7916E+25</v>
      </c>
      <c r="K685" s="5"/>
      <c r="L685" s="5"/>
      <c r="M685" s="5"/>
      <c r="N685" s="36">
        <f>Map!K1333</f>
        <v>295</v>
      </c>
      <c r="O685" s="36">
        <f>Map!L1333</f>
        <v>252</v>
      </c>
      <c r="P685" s="36">
        <f>Map!M1333</f>
        <v>274</v>
      </c>
      <c r="Q685" s="5" t="str">
        <f>Join("-",Map!B1333,Map!C1333,Map!D1333,Map!E1333,Map!F1333)</f>
        <v>East Rim-6-1-1-a</v>
      </c>
      <c r="R685" s="6">
        <f t="shared" ref="R685:T685" si="1389">IFERROR(VALUE(LEFT(N685,SEARCH(" ",N685,1)-1)),FALSE())</f>
        <v>295</v>
      </c>
      <c r="S685" s="6">
        <f t="shared" si="1389"/>
        <v>252</v>
      </c>
      <c r="T685" s="6">
        <f t="shared" si="1389"/>
        <v>274</v>
      </c>
      <c r="U685" s="5"/>
      <c r="V685" s="5"/>
      <c r="W685" s="5"/>
      <c r="X685" s="37" t="str">
        <f>Map!G1333</f>
        <v>Terrestrial</v>
      </c>
      <c r="Y685" s="5"/>
      <c r="Z685" s="7" t="str">
        <f>Map!O1333</f>
        <v>17 H</v>
      </c>
      <c r="AA685" s="6">
        <f t="shared" si="12"/>
        <v>17</v>
      </c>
      <c r="AB685" s="5" t="str">
        <f>IFERROR(__xludf.DUMMYFUNCTION("""COMPUTED_VALUE"""),"H")</f>
        <v>H</v>
      </c>
      <c r="AC685" s="6">
        <f t="shared" si="13"/>
        <v>17</v>
      </c>
      <c r="AD685" s="5"/>
    </row>
    <row r="686">
      <c r="A686" s="5" t="str">
        <f>Map!I1334</f>
        <v>0.27 S</v>
      </c>
      <c r="B686" s="6">
        <f t="shared" si="5"/>
        <v>0.27</v>
      </c>
      <c r="C686" s="5" t="str">
        <f>IFERROR(__xludf.DUMMYFUNCTION("""COMPUTED_VALUE"""),"S")</f>
        <v>S</v>
      </c>
      <c r="D686" s="34">
        <f t="shared" si="6"/>
        <v>0.27</v>
      </c>
      <c r="E686" s="6" t="b">
        <f t="shared" si="7"/>
        <v>0</v>
      </c>
      <c r="F686" s="34" t="b">
        <f t="shared" si="8"/>
        <v>0</v>
      </c>
      <c r="G686" s="8">
        <f t="shared" si="9"/>
        <v>5.3703E+29</v>
      </c>
      <c r="H686" s="8">
        <f t="shared" ref="H686:J686" si="1390">if(D686,$G686,"")</f>
        <v>5.3703E+29</v>
      </c>
      <c r="I686" s="8" t="str">
        <f t="shared" si="1390"/>
        <v/>
      </c>
      <c r="J686" s="8" t="str">
        <f t="shared" si="1390"/>
        <v/>
      </c>
      <c r="K686" s="5"/>
      <c r="L686" s="5"/>
      <c r="M686" s="5"/>
      <c r="N686" s="36" t="str">
        <f>Map!K1334</f>
        <v/>
      </c>
      <c r="O686" s="36" t="str">
        <f>Map!L1334</f>
        <v/>
      </c>
      <c r="P686" s="36" t="str">
        <f>Map!M1334</f>
        <v/>
      </c>
      <c r="Q686" s="5" t="str">
        <f>Join("-",Map!B1334,Map!C1334,Map!D1334,Map!E1334,Map!F1334)</f>
        <v>East Rim-6-1-1-S</v>
      </c>
      <c r="R686" s="6" t="b">
        <f t="shared" ref="R686:T686" si="1391">IFERROR(VALUE(LEFT(N686,SEARCH(" ",N686,1)-1)),FALSE())</f>
        <v>0</v>
      </c>
      <c r="S686" s="6" t="b">
        <f t="shared" si="1391"/>
        <v>0</v>
      </c>
      <c r="T686" s="6" t="b">
        <f t="shared" si="1391"/>
        <v>0</v>
      </c>
      <c r="U686" s="5"/>
      <c r="V686" s="5"/>
      <c r="W686" s="5"/>
      <c r="X686" s="37" t="str">
        <f>Map!G1334</f>
        <v>Star</v>
      </c>
      <c r="Y686" s="5"/>
      <c r="Z686" s="7" t="str">
        <f>Map!O1334</f>
        <v/>
      </c>
      <c r="AA686" s="6" t="str">
        <f t="shared" si="12"/>
        <v/>
      </c>
      <c r="AB686" s="5"/>
      <c r="AC686" s="6" t="str">
        <f t="shared" si="13"/>
        <v/>
      </c>
      <c r="AD686" s="5"/>
    </row>
    <row r="687">
      <c r="A687" s="5" t="str">
        <f>Map!I1335</f>
        <v>0.6 E</v>
      </c>
      <c r="B687" s="6">
        <f t="shared" si="5"/>
        <v>0.6</v>
      </c>
      <c r="C687" s="5" t="str">
        <f>IFERROR(__xludf.DUMMYFUNCTION("""COMPUTED_VALUE"""),"E")</f>
        <v>E</v>
      </c>
      <c r="D687" s="34" t="b">
        <f t="shared" si="6"/>
        <v>0</v>
      </c>
      <c r="E687" s="6" t="b">
        <f t="shared" si="7"/>
        <v>0</v>
      </c>
      <c r="F687" s="34">
        <f t="shared" si="8"/>
        <v>0.6</v>
      </c>
      <c r="G687" s="8">
        <f t="shared" si="9"/>
        <v>3.5832E+24</v>
      </c>
      <c r="H687" s="8" t="str">
        <f t="shared" ref="H687:J687" si="1392">if(D687,$G687,"")</f>
        <v/>
      </c>
      <c r="I687" s="8" t="str">
        <f t="shared" si="1392"/>
        <v/>
      </c>
      <c r="J687" s="8">
        <f t="shared" si="1392"/>
        <v>3.5832E+24</v>
      </c>
      <c r="K687" s="5"/>
      <c r="L687" s="5"/>
      <c r="M687" s="5"/>
      <c r="N687" s="36">
        <f>Map!K1335</f>
        <v>339</v>
      </c>
      <c r="O687" s="36">
        <f>Map!L1335</f>
        <v>252</v>
      </c>
      <c r="P687" s="36">
        <f>Map!M1335</f>
        <v>297</v>
      </c>
      <c r="Q687" s="5" t="str">
        <f>Join("-",Map!B1335,Map!C1335,Map!D1335,Map!E1335,Map!F1335)</f>
        <v>East Rim-6-1-2-a</v>
      </c>
      <c r="R687" s="6">
        <f t="shared" ref="R687:T687" si="1393">IFERROR(VALUE(LEFT(N687,SEARCH(" ",N687,1)-1)),FALSE())</f>
        <v>339</v>
      </c>
      <c r="S687" s="6">
        <f t="shared" si="1393"/>
        <v>252</v>
      </c>
      <c r="T687" s="6">
        <f t="shared" si="1393"/>
        <v>297</v>
      </c>
      <c r="U687" s="5"/>
      <c r="V687" s="5"/>
      <c r="W687" s="5"/>
      <c r="X687" s="37" t="str">
        <f>Map!G1335</f>
        <v>Terrestrial</v>
      </c>
      <c r="Y687" s="5"/>
      <c r="Z687" s="7" t="str">
        <f>Map!O1335</f>
        <v>6 H</v>
      </c>
      <c r="AA687" s="6">
        <f t="shared" si="12"/>
        <v>6</v>
      </c>
      <c r="AB687" s="5" t="str">
        <f>IFERROR(__xludf.DUMMYFUNCTION("""COMPUTED_VALUE"""),"H")</f>
        <v>H</v>
      </c>
      <c r="AC687" s="6">
        <f t="shared" si="13"/>
        <v>6</v>
      </c>
      <c r="AD687" s="5"/>
    </row>
    <row r="688">
      <c r="A688" s="5" t="str">
        <f>Map!I1336</f>
        <v>2.63 J</v>
      </c>
      <c r="B688" s="6">
        <f t="shared" si="5"/>
        <v>2.63</v>
      </c>
      <c r="C688" s="5" t="str">
        <f>IFERROR(__xludf.DUMMYFUNCTION("""COMPUTED_VALUE"""),"J")</f>
        <v>J</v>
      </c>
      <c r="D688" s="34" t="b">
        <f t="shared" si="6"/>
        <v>0</v>
      </c>
      <c r="E688" s="6">
        <f t="shared" si="7"/>
        <v>2.63</v>
      </c>
      <c r="F688" s="34" t="b">
        <f t="shared" si="8"/>
        <v>0</v>
      </c>
      <c r="G688" s="8">
        <f t="shared" si="9"/>
        <v>4.997E+27</v>
      </c>
      <c r="H688" s="8" t="str">
        <f t="shared" ref="H688:J688" si="1394">if(D688,$G688,"")</f>
        <v/>
      </c>
      <c r="I688" s="8">
        <f t="shared" si="1394"/>
        <v>4.997E+27</v>
      </c>
      <c r="J688" s="8" t="str">
        <f t="shared" si="1394"/>
        <v/>
      </c>
      <c r="K688" s="5"/>
      <c r="L688" s="5"/>
      <c r="M688" s="5"/>
      <c r="N688" s="36">
        <f>Map!K1336</f>
        <v>-58</v>
      </c>
      <c r="O688" s="36">
        <f>Map!L1336</f>
        <v>-80</v>
      </c>
      <c r="P688" s="36">
        <f>Map!M1336</f>
        <v>-67</v>
      </c>
      <c r="Q688" s="5" t="str">
        <f>Join("-",Map!B1336,Map!C1336,Map!D1336,Map!E1336,Map!F1336)</f>
        <v>East Rim-6-1-2-b</v>
      </c>
      <c r="R688" s="6">
        <f t="shared" ref="R688:T688" si="1395">IFERROR(VALUE(LEFT(N688,SEARCH(" ",N688,1)-1)),FALSE())</f>
        <v>-58</v>
      </c>
      <c r="S688" s="6">
        <f t="shared" si="1395"/>
        <v>-80</v>
      </c>
      <c r="T688" s="6">
        <f t="shared" si="1395"/>
        <v>-67</v>
      </c>
      <c r="U688" s="5"/>
      <c r="V688" s="5"/>
      <c r="W688" s="5"/>
      <c r="X688" s="37" t="str">
        <f>Map!G1336</f>
        <v>Gas Giant</v>
      </c>
      <c r="Y688" s="5"/>
      <c r="Z688" s="7" t="str">
        <f>Map!O1336</f>
        <v>13 H</v>
      </c>
      <c r="AA688" s="6">
        <f t="shared" si="12"/>
        <v>13</v>
      </c>
      <c r="AB688" s="5" t="str">
        <f>IFERROR(__xludf.DUMMYFUNCTION("""COMPUTED_VALUE"""),"H")</f>
        <v>H</v>
      </c>
      <c r="AC688" s="6">
        <f t="shared" si="13"/>
        <v>13</v>
      </c>
      <c r="AD688" s="5"/>
    </row>
    <row r="689">
      <c r="A689" s="5" t="str">
        <f>Map!I1337</f>
        <v>0.33 E</v>
      </c>
      <c r="B689" s="6">
        <f t="shared" si="5"/>
        <v>0.33</v>
      </c>
      <c r="C689" s="5" t="str">
        <f>IFERROR(__xludf.DUMMYFUNCTION("""COMPUTED_VALUE"""),"E")</f>
        <v>E</v>
      </c>
      <c r="D689" s="34" t="b">
        <f t="shared" si="6"/>
        <v>0</v>
      </c>
      <c r="E689" s="6" t="b">
        <f t="shared" si="7"/>
        <v>0</v>
      </c>
      <c r="F689" s="34">
        <f t="shared" si="8"/>
        <v>0.33</v>
      </c>
      <c r="G689" s="8">
        <f t="shared" si="9"/>
        <v>1.97076E+24</v>
      </c>
      <c r="H689" s="8" t="str">
        <f t="shared" ref="H689:J689" si="1396">if(D689,$G689,"")</f>
        <v/>
      </c>
      <c r="I689" s="8" t="str">
        <f t="shared" si="1396"/>
        <v/>
      </c>
      <c r="J689" s="8">
        <f t="shared" si="1396"/>
        <v>1.97076E+24</v>
      </c>
      <c r="K689" s="5"/>
      <c r="L689" s="5"/>
      <c r="M689" s="5"/>
      <c r="N689" s="36">
        <f>Map!K1337</f>
        <v>-188</v>
      </c>
      <c r="O689" s="36">
        <f>Map!L1337</f>
        <v>-195</v>
      </c>
      <c r="P689" s="36">
        <f>Map!M1337</f>
        <v>-192</v>
      </c>
      <c r="Q689" s="5" t="str">
        <f>Join("-",Map!B1337,Map!C1337,Map!D1337,Map!E1337,Map!F1337)</f>
        <v>East Rim-6-1-2-c</v>
      </c>
      <c r="R689" s="6">
        <f t="shared" ref="R689:T689" si="1397">IFERROR(VALUE(LEFT(N689,SEARCH(" ",N689,1)-1)),FALSE())</f>
        <v>-188</v>
      </c>
      <c r="S689" s="6">
        <f t="shared" si="1397"/>
        <v>-195</v>
      </c>
      <c r="T689" s="6">
        <f t="shared" si="1397"/>
        <v>-192</v>
      </c>
      <c r="U689" s="5"/>
      <c r="V689" s="5"/>
      <c r="W689" s="5"/>
      <c r="X689" s="37" t="str">
        <f>Map!G1337</f>
        <v>Terrestrial</v>
      </c>
      <c r="Y689" s="5"/>
      <c r="Z689" s="7" t="str">
        <f>Map!O1337</f>
        <v>24 H</v>
      </c>
      <c r="AA689" s="6">
        <f t="shared" si="12"/>
        <v>24</v>
      </c>
      <c r="AB689" s="5" t="str">
        <f>IFERROR(__xludf.DUMMYFUNCTION("""COMPUTED_VALUE"""),"H")</f>
        <v>H</v>
      </c>
      <c r="AC689" s="6">
        <f t="shared" si="13"/>
        <v>24</v>
      </c>
      <c r="AD689" s="5"/>
    </row>
    <row r="690">
      <c r="A690" s="5" t="str">
        <f>Map!I1338</f>
        <v>0.45 S</v>
      </c>
      <c r="B690" s="6">
        <f t="shared" si="5"/>
        <v>0.45</v>
      </c>
      <c r="C690" s="5" t="str">
        <f>IFERROR(__xludf.DUMMYFUNCTION("""COMPUTED_VALUE"""),"S")</f>
        <v>S</v>
      </c>
      <c r="D690" s="34">
        <f t="shared" si="6"/>
        <v>0.45</v>
      </c>
      <c r="E690" s="6" t="b">
        <f t="shared" si="7"/>
        <v>0</v>
      </c>
      <c r="F690" s="34" t="b">
        <f t="shared" si="8"/>
        <v>0</v>
      </c>
      <c r="G690" s="8">
        <f t="shared" si="9"/>
        <v>8.9505E+29</v>
      </c>
      <c r="H690" s="8">
        <f t="shared" ref="H690:J690" si="1398">if(D690,$G690,"")</f>
        <v>8.9505E+29</v>
      </c>
      <c r="I690" s="8" t="str">
        <f t="shared" si="1398"/>
        <v/>
      </c>
      <c r="J690" s="8" t="str">
        <f t="shared" si="1398"/>
        <v/>
      </c>
      <c r="K690" s="5"/>
      <c r="L690" s="5"/>
      <c r="M690" s="5"/>
      <c r="N690" s="36" t="str">
        <f>Map!K1338</f>
        <v/>
      </c>
      <c r="O690" s="36" t="str">
        <f>Map!L1338</f>
        <v/>
      </c>
      <c r="P690" s="36" t="str">
        <f>Map!M1338</f>
        <v/>
      </c>
      <c r="Q690" s="5" t="str">
        <f>Join("-",Map!B1338,Map!C1338,Map!D1338,Map!E1338,Map!F1338)</f>
        <v>East Rim-6-1-2-S</v>
      </c>
      <c r="R690" s="6" t="b">
        <f t="shared" ref="R690:T690" si="1399">IFERROR(VALUE(LEFT(N690,SEARCH(" ",N690,1)-1)),FALSE())</f>
        <v>0</v>
      </c>
      <c r="S690" s="6" t="b">
        <f t="shared" si="1399"/>
        <v>0</v>
      </c>
      <c r="T690" s="6" t="b">
        <f t="shared" si="1399"/>
        <v>0</v>
      </c>
      <c r="U690" s="5"/>
      <c r="V690" s="5"/>
      <c r="W690" s="5"/>
      <c r="X690" s="37" t="str">
        <f>Map!G1338</f>
        <v>Star</v>
      </c>
      <c r="Y690" s="5"/>
      <c r="Z690" s="7" t="str">
        <f>Map!O1338</f>
        <v/>
      </c>
      <c r="AA690" s="6" t="str">
        <f t="shared" si="12"/>
        <v/>
      </c>
      <c r="AB690" s="5"/>
      <c r="AC690" s="6" t="str">
        <f t="shared" si="13"/>
        <v/>
      </c>
      <c r="AD690" s="5"/>
    </row>
    <row r="691">
      <c r="A691" s="5" t="str">
        <f>Map!I1339</f>
        <v>0.09 J</v>
      </c>
      <c r="B691" s="6">
        <f t="shared" si="5"/>
        <v>0.09</v>
      </c>
      <c r="C691" s="5" t="str">
        <f>IFERROR(__xludf.DUMMYFUNCTION("""COMPUTED_VALUE"""),"J")</f>
        <v>J</v>
      </c>
      <c r="D691" s="34" t="b">
        <f t="shared" si="6"/>
        <v>0</v>
      </c>
      <c r="E691" s="6">
        <f t="shared" si="7"/>
        <v>0.09</v>
      </c>
      <c r="F691" s="34" t="b">
        <f t="shared" si="8"/>
        <v>0</v>
      </c>
      <c r="G691" s="8">
        <f t="shared" si="9"/>
        <v>1.71E+26</v>
      </c>
      <c r="H691" s="8" t="str">
        <f t="shared" ref="H691:J691" si="1400">if(D691,$G691,"")</f>
        <v/>
      </c>
      <c r="I691" s="8">
        <f t="shared" si="1400"/>
        <v>1.71E+26</v>
      </c>
      <c r="J691" s="8" t="str">
        <f t="shared" si="1400"/>
        <v/>
      </c>
      <c r="K691" s="5"/>
      <c r="L691" s="5"/>
      <c r="M691" s="5"/>
      <c r="N691" s="36">
        <f>Map!K1339</f>
        <v>-127</v>
      </c>
      <c r="O691" s="36">
        <f>Map!L1339</f>
        <v>-129</v>
      </c>
      <c r="P691" s="36">
        <f>Map!M1339</f>
        <v>-128</v>
      </c>
      <c r="Q691" s="5" t="str">
        <f>Join("-",Map!B1339,Map!C1339,Map!D1339,Map!E1339,Map!F1339)</f>
        <v>East Rim-6-1-3-a</v>
      </c>
      <c r="R691" s="6">
        <f t="shared" ref="R691:T691" si="1401">IFERROR(VALUE(LEFT(N691,SEARCH(" ",N691,1)-1)),FALSE())</f>
        <v>-127</v>
      </c>
      <c r="S691" s="6">
        <f t="shared" si="1401"/>
        <v>-129</v>
      </c>
      <c r="T691" s="6">
        <f t="shared" si="1401"/>
        <v>-128</v>
      </c>
      <c r="U691" s="5"/>
      <c r="V691" s="5"/>
      <c r="W691" s="5"/>
      <c r="X691" s="37" t="str">
        <f>Map!G1339</f>
        <v>Gas Giant</v>
      </c>
      <c r="Y691" s="5"/>
      <c r="Z691" s="7" t="str">
        <f>Map!O1339</f>
        <v>9 H</v>
      </c>
      <c r="AA691" s="6">
        <f t="shared" si="12"/>
        <v>9</v>
      </c>
      <c r="AB691" s="5" t="str">
        <f>IFERROR(__xludf.DUMMYFUNCTION("""COMPUTED_VALUE"""),"H")</f>
        <v>H</v>
      </c>
      <c r="AC691" s="6">
        <f t="shared" si="13"/>
        <v>9</v>
      </c>
      <c r="AD691" s="5"/>
    </row>
    <row r="692">
      <c r="A692" s="5" t="str">
        <f>Map!I1340</f>
        <v>1.15 S</v>
      </c>
      <c r="B692" s="6">
        <f t="shared" si="5"/>
        <v>1.15</v>
      </c>
      <c r="C692" s="5" t="str">
        <f>IFERROR(__xludf.DUMMYFUNCTION("""COMPUTED_VALUE"""),"S")</f>
        <v>S</v>
      </c>
      <c r="D692" s="34">
        <f t="shared" si="6"/>
        <v>1.15</v>
      </c>
      <c r="E692" s="6" t="b">
        <f t="shared" si="7"/>
        <v>0</v>
      </c>
      <c r="F692" s="34" t="b">
        <f t="shared" si="8"/>
        <v>0</v>
      </c>
      <c r="G692" s="8">
        <f t="shared" si="9"/>
        <v>2.28735E+30</v>
      </c>
      <c r="H692" s="8">
        <f t="shared" ref="H692:J692" si="1402">if(D692,$G692,"")</f>
        <v>2.28735E+30</v>
      </c>
      <c r="I692" s="8" t="str">
        <f t="shared" si="1402"/>
        <v/>
      </c>
      <c r="J692" s="8" t="str">
        <f t="shared" si="1402"/>
        <v/>
      </c>
      <c r="K692" s="5"/>
      <c r="L692" s="5"/>
      <c r="M692" s="5"/>
      <c r="N692" s="36" t="str">
        <f>Map!K1340</f>
        <v/>
      </c>
      <c r="O692" s="36" t="str">
        <f>Map!L1340</f>
        <v/>
      </c>
      <c r="P692" s="36" t="str">
        <f>Map!M1340</f>
        <v/>
      </c>
      <c r="Q692" s="5" t="str">
        <f>Join("-",Map!B1340,Map!C1340,Map!D1340,Map!E1340,Map!F1340)</f>
        <v>East Rim-6-1-3-S</v>
      </c>
      <c r="R692" s="6" t="b">
        <f t="shared" ref="R692:T692" si="1403">IFERROR(VALUE(LEFT(N692,SEARCH(" ",N692,1)-1)),FALSE())</f>
        <v>0</v>
      </c>
      <c r="S692" s="6" t="b">
        <f t="shared" si="1403"/>
        <v>0</v>
      </c>
      <c r="T692" s="6" t="b">
        <f t="shared" si="1403"/>
        <v>0</v>
      </c>
      <c r="U692" s="5"/>
      <c r="V692" s="5"/>
      <c r="W692" s="5"/>
      <c r="X692" s="37" t="str">
        <f>Map!G1340</f>
        <v>Star</v>
      </c>
      <c r="Y692" s="5"/>
      <c r="Z692" s="7" t="str">
        <f>Map!O1340</f>
        <v/>
      </c>
      <c r="AA692" s="6" t="str">
        <f t="shared" si="12"/>
        <v/>
      </c>
      <c r="AB692" s="5"/>
      <c r="AC692" s="6" t="str">
        <f t="shared" si="13"/>
        <v/>
      </c>
      <c r="AD692" s="5"/>
    </row>
    <row r="693">
      <c r="A693" s="5" t="str">
        <f>Map!I1341</f>
        <v>0.4 E</v>
      </c>
      <c r="B693" s="6">
        <f t="shared" si="5"/>
        <v>0.4</v>
      </c>
      <c r="C693" s="5" t="str">
        <f>IFERROR(__xludf.DUMMYFUNCTION("""COMPUTED_VALUE"""),"E")</f>
        <v>E</v>
      </c>
      <c r="D693" s="34" t="b">
        <f t="shared" si="6"/>
        <v>0</v>
      </c>
      <c r="E693" s="6" t="b">
        <f t="shared" si="7"/>
        <v>0</v>
      </c>
      <c r="F693" s="34">
        <f t="shared" si="8"/>
        <v>0.4</v>
      </c>
      <c r="G693" s="8">
        <f t="shared" si="9"/>
        <v>2.3888E+24</v>
      </c>
      <c r="H693" s="8" t="str">
        <f t="shared" ref="H693:J693" si="1404">if(D693,$G693,"")</f>
        <v/>
      </c>
      <c r="I693" s="8" t="str">
        <f t="shared" si="1404"/>
        <v/>
      </c>
      <c r="J693" s="8">
        <f t="shared" si="1404"/>
        <v>2.3888E+24</v>
      </c>
      <c r="K693" s="5"/>
      <c r="L693" s="5"/>
      <c r="M693" s="5"/>
      <c r="N693" s="36">
        <f>Map!K1341</f>
        <v>288</v>
      </c>
      <c r="O693" s="36">
        <f>Map!L1341</f>
        <v>286</v>
      </c>
      <c r="P693" s="36">
        <f>Map!M1341</f>
        <v>288</v>
      </c>
      <c r="Q693" s="5" t="str">
        <f>Join("-",Map!B1341,Map!C1341,Map!D1341,Map!E1341,Map!F1341)</f>
        <v>East Rim-6-1-4-a</v>
      </c>
      <c r="R693" s="6">
        <f t="shared" ref="R693:T693" si="1405">IFERROR(VALUE(LEFT(N693,SEARCH(" ",N693,1)-1)),FALSE())</f>
        <v>288</v>
      </c>
      <c r="S693" s="6">
        <f t="shared" si="1405"/>
        <v>286</v>
      </c>
      <c r="T693" s="6">
        <f t="shared" si="1405"/>
        <v>288</v>
      </c>
      <c r="U693" s="5"/>
      <c r="V693" s="5"/>
      <c r="W693" s="5"/>
      <c r="X693" s="37" t="str">
        <f>Map!G1341</f>
        <v>Terrestrial</v>
      </c>
      <c r="Y693" s="5"/>
      <c r="Z693" s="7" t="str">
        <f>Map!O1341</f>
        <v>36 H</v>
      </c>
      <c r="AA693" s="6">
        <f t="shared" si="12"/>
        <v>36</v>
      </c>
      <c r="AB693" s="5" t="str">
        <f>IFERROR(__xludf.DUMMYFUNCTION("""COMPUTED_VALUE"""),"H")</f>
        <v>H</v>
      </c>
      <c r="AC693" s="6">
        <f t="shared" si="13"/>
        <v>36</v>
      </c>
      <c r="AD693" s="5"/>
    </row>
    <row r="694">
      <c r="A694" s="5" t="str">
        <f>Map!I1342</f>
        <v>0.64 E</v>
      </c>
      <c r="B694" s="6">
        <f t="shared" si="5"/>
        <v>0.64</v>
      </c>
      <c r="C694" s="5" t="str">
        <f>IFERROR(__xludf.DUMMYFUNCTION("""COMPUTED_VALUE"""),"E")</f>
        <v>E</v>
      </c>
      <c r="D694" s="34" t="b">
        <f t="shared" si="6"/>
        <v>0</v>
      </c>
      <c r="E694" s="6" t="b">
        <f t="shared" si="7"/>
        <v>0</v>
      </c>
      <c r="F694" s="34">
        <f t="shared" si="8"/>
        <v>0.64</v>
      </c>
      <c r="G694" s="8">
        <f t="shared" si="9"/>
        <v>3.82208E+24</v>
      </c>
      <c r="H694" s="8" t="str">
        <f t="shared" ref="H694:J694" si="1406">if(D694,$G694,"")</f>
        <v/>
      </c>
      <c r="I694" s="8" t="str">
        <f t="shared" si="1406"/>
        <v/>
      </c>
      <c r="J694" s="8">
        <f t="shared" si="1406"/>
        <v>3.82208E+24</v>
      </c>
      <c r="K694" s="5"/>
      <c r="L694" s="5"/>
      <c r="M694" s="5"/>
      <c r="N694" s="36">
        <f>Map!K1342</f>
        <v>154</v>
      </c>
      <c r="O694" s="36">
        <f>Map!L1342</f>
        <v>-210</v>
      </c>
      <c r="P694" s="36">
        <f>Map!M1342</f>
        <v>-28</v>
      </c>
      <c r="Q694" s="5" t="str">
        <f>Join("-",Map!B1342,Map!C1342,Map!D1342,Map!E1342,Map!F1342)</f>
        <v>East Rim-6-1-4-b</v>
      </c>
      <c r="R694" s="6">
        <f t="shared" ref="R694:T694" si="1407">IFERROR(VALUE(LEFT(N694,SEARCH(" ",N694,1)-1)),FALSE())</f>
        <v>154</v>
      </c>
      <c r="S694" s="6">
        <f t="shared" si="1407"/>
        <v>-210</v>
      </c>
      <c r="T694" s="6">
        <f t="shared" si="1407"/>
        <v>-28</v>
      </c>
      <c r="U694" s="5"/>
      <c r="V694" s="5"/>
      <c r="W694" s="5"/>
      <c r="X694" s="37" t="str">
        <f>Map!G1342</f>
        <v>Terrestrial</v>
      </c>
      <c r="Y694" s="5"/>
      <c r="Z694" s="7" t="str">
        <f>Map!O1342</f>
        <v>6 H</v>
      </c>
      <c r="AA694" s="6">
        <f t="shared" si="12"/>
        <v>6</v>
      </c>
      <c r="AB694" s="5" t="str">
        <f>IFERROR(__xludf.DUMMYFUNCTION("""COMPUTED_VALUE"""),"H")</f>
        <v>H</v>
      </c>
      <c r="AC694" s="6">
        <f t="shared" si="13"/>
        <v>6</v>
      </c>
      <c r="AD694" s="5"/>
    </row>
    <row r="695">
      <c r="A695" s="5" t="str">
        <f>Map!I1343</f>
        <v>0.57 E</v>
      </c>
      <c r="B695" s="6">
        <f t="shared" si="5"/>
        <v>0.57</v>
      </c>
      <c r="C695" s="5" t="str">
        <f>IFERROR(__xludf.DUMMYFUNCTION("""COMPUTED_VALUE"""),"E")</f>
        <v>E</v>
      </c>
      <c r="D695" s="34" t="b">
        <f t="shared" si="6"/>
        <v>0</v>
      </c>
      <c r="E695" s="6" t="b">
        <f t="shared" si="7"/>
        <v>0</v>
      </c>
      <c r="F695" s="34">
        <f t="shared" si="8"/>
        <v>0.57</v>
      </c>
      <c r="G695" s="8">
        <f t="shared" si="9"/>
        <v>3.40404E+24</v>
      </c>
      <c r="H695" s="8" t="str">
        <f t="shared" ref="H695:J695" si="1408">if(D695,$G695,"")</f>
        <v/>
      </c>
      <c r="I695" s="8" t="str">
        <f t="shared" si="1408"/>
        <v/>
      </c>
      <c r="J695" s="8">
        <f t="shared" si="1408"/>
        <v>3.40404E+24</v>
      </c>
      <c r="K695" s="5"/>
      <c r="L695" s="5"/>
      <c r="M695" s="5"/>
      <c r="N695" s="36">
        <f>Map!K1343</f>
        <v>64</v>
      </c>
      <c r="O695" s="36">
        <f>Map!L1343</f>
        <v>-73</v>
      </c>
      <c r="P695" s="36">
        <f>Map!M1343</f>
        <v>-4</v>
      </c>
      <c r="Q695" s="5" t="str">
        <f>Join("-",Map!B1343,Map!C1343,Map!D1343,Map!E1343,Map!F1343)</f>
        <v>East Rim-6-1-4-c</v>
      </c>
      <c r="R695" s="6">
        <f t="shared" ref="R695:T695" si="1409">IFERROR(VALUE(LEFT(N695,SEARCH(" ",N695,1)-1)),FALSE())</f>
        <v>64</v>
      </c>
      <c r="S695" s="6">
        <f t="shared" si="1409"/>
        <v>-73</v>
      </c>
      <c r="T695" s="6">
        <f t="shared" si="1409"/>
        <v>-4</v>
      </c>
      <c r="U695" s="5"/>
      <c r="V695" s="5"/>
      <c r="W695" s="5"/>
      <c r="X695" s="37" t="str">
        <f>Map!G1343</f>
        <v>Terrestrial</v>
      </c>
      <c r="Y695" s="5"/>
      <c r="Z695" s="7" t="str">
        <f>Map!O1343</f>
        <v>42 H</v>
      </c>
      <c r="AA695" s="6">
        <f t="shared" si="12"/>
        <v>42</v>
      </c>
      <c r="AB695" s="5" t="str">
        <f>IFERROR(__xludf.DUMMYFUNCTION("""COMPUTED_VALUE"""),"H")</f>
        <v>H</v>
      </c>
      <c r="AC695" s="6">
        <f t="shared" si="13"/>
        <v>42</v>
      </c>
      <c r="AD695" s="5"/>
    </row>
    <row r="696">
      <c r="A696" s="5" t="str">
        <f>Map!I1344</f>
        <v>1.15 E</v>
      </c>
      <c r="B696" s="6">
        <f t="shared" si="5"/>
        <v>1.15</v>
      </c>
      <c r="C696" s="5" t="str">
        <f>IFERROR(__xludf.DUMMYFUNCTION("""COMPUTED_VALUE"""),"E")</f>
        <v>E</v>
      </c>
      <c r="D696" s="34" t="b">
        <f t="shared" si="6"/>
        <v>0</v>
      </c>
      <c r="E696" s="6" t="b">
        <f t="shared" si="7"/>
        <v>0</v>
      </c>
      <c r="F696" s="34">
        <f t="shared" si="8"/>
        <v>1.15</v>
      </c>
      <c r="G696" s="8">
        <f t="shared" si="9"/>
        <v>6.8678E+24</v>
      </c>
      <c r="H696" s="8" t="str">
        <f t="shared" ref="H696:J696" si="1410">if(D696,$G696,"")</f>
        <v/>
      </c>
      <c r="I696" s="8" t="str">
        <f t="shared" si="1410"/>
        <v/>
      </c>
      <c r="J696" s="8">
        <f t="shared" si="1410"/>
        <v>6.8678E+24</v>
      </c>
      <c r="K696" s="5"/>
      <c r="L696" s="5"/>
      <c r="M696" s="5"/>
      <c r="N696" s="36">
        <f>Map!K1344</f>
        <v>3</v>
      </c>
      <c r="O696" s="36">
        <f>Map!L1344</f>
        <v>1</v>
      </c>
      <c r="P696" s="36">
        <f>Map!M1344</f>
        <v>1</v>
      </c>
      <c r="Q696" s="5" t="str">
        <f>Join("-",Map!B1344,Map!C1344,Map!D1344,Map!E1344,Map!F1344)</f>
        <v>East Rim-6-1-4-d</v>
      </c>
      <c r="R696" s="6">
        <f t="shared" ref="R696:T696" si="1411">IFERROR(VALUE(LEFT(N696,SEARCH(" ",N696,1)-1)),FALSE())</f>
        <v>3</v>
      </c>
      <c r="S696" s="6">
        <f t="shared" si="1411"/>
        <v>1</v>
      </c>
      <c r="T696" s="6">
        <f t="shared" si="1411"/>
        <v>1</v>
      </c>
      <c r="U696" s="5"/>
      <c r="V696" s="5"/>
      <c r="W696" s="5"/>
      <c r="X696" s="37" t="str">
        <f>Map!G1344</f>
        <v>Habitable</v>
      </c>
      <c r="Y696" s="5"/>
      <c r="Z696" s="7" t="str">
        <f>Map!O1344</f>
        <v>30 H</v>
      </c>
      <c r="AA696" s="6">
        <f t="shared" si="12"/>
        <v>30</v>
      </c>
      <c r="AB696" s="5" t="str">
        <f>IFERROR(__xludf.DUMMYFUNCTION("""COMPUTED_VALUE"""),"H")</f>
        <v>H</v>
      </c>
      <c r="AC696" s="6">
        <f t="shared" si="13"/>
        <v>30</v>
      </c>
      <c r="AD696" s="5"/>
    </row>
    <row r="697">
      <c r="A697" s="5" t="str">
        <f>Map!I1345</f>
        <v>1.13 E</v>
      </c>
      <c r="B697" s="6">
        <f t="shared" si="5"/>
        <v>1.13</v>
      </c>
      <c r="C697" s="5" t="str">
        <f>IFERROR(__xludf.DUMMYFUNCTION("""COMPUTED_VALUE"""),"E")</f>
        <v>E</v>
      </c>
      <c r="D697" s="34" t="b">
        <f t="shared" si="6"/>
        <v>0</v>
      </c>
      <c r="E697" s="6" t="b">
        <f t="shared" si="7"/>
        <v>0</v>
      </c>
      <c r="F697" s="34">
        <f t="shared" si="8"/>
        <v>1.13</v>
      </c>
      <c r="G697" s="8">
        <f t="shared" si="9"/>
        <v>6.74836E+24</v>
      </c>
      <c r="H697" s="8" t="str">
        <f t="shared" ref="H697:J697" si="1412">if(D697,$G697,"")</f>
        <v/>
      </c>
      <c r="I697" s="8" t="str">
        <f t="shared" si="1412"/>
        <v/>
      </c>
      <c r="J697" s="8">
        <f t="shared" si="1412"/>
        <v>6.74836E+24</v>
      </c>
      <c r="K697" s="5"/>
      <c r="L697" s="5"/>
      <c r="M697" s="5"/>
      <c r="N697" s="36">
        <f>Map!K1345</f>
        <v>-11</v>
      </c>
      <c r="O697" s="36">
        <f>Map!L1345</f>
        <v>-13</v>
      </c>
      <c r="P697" s="36">
        <f>Map!M1345</f>
        <v>-10</v>
      </c>
      <c r="Q697" s="5" t="str">
        <f>Join("-",Map!B1345,Map!C1345,Map!D1345,Map!E1345,Map!F1345)</f>
        <v>East Rim-6-1-4-e</v>
      </c>
      <c r="R697" s="6">
        <f t="shared" ref="R697:T697" si="1413">IFERROR(VALUE(LEFT(N697,SEARCH(" ",N697,1)-1)),FALSE())</f>
        <v>-11</v>
      </c>
      <c r="S697" s="6">
        <f t="shared" si="1413"/>
        <v>-13</v>
      </c>
      <c r="T697" s="6">
        <f t="shared" si="1413"/>
        <v>-10</v>
      </c>
      <c r="U697" s="5"/>
      <c r="V697" s="5"/>
      <c r="W697" s="5"/>
      <c r="X697" s="37" t="str">
        <f>Map!G1345</f>
        <v>Habitable</v>
      </c>
      <c r="Y697" s="5"/>
      <c r="Z697" s="7" t="str">
        <f>Map!O1345</f>
        <v>22 H</v>
      </c>
      <c r="AA697" s="6">
        <f t="shared" si="12"/>
        <v>22</v>
      </c>
      <c r="AB697" s="5" t="str">
        <f>IFERROR(__xludf.DUMMYFUNCTION("""COMPUTED_VALUE"""),"H")</f>
        <v>H</v>
      </c>
      <c r="AC697" s="6">
        <f t="shared" si="13"/>
        <v>22</v>
      </c>
      <c r="AD697" s="5"/>
    </row>
    <row r="698">
      <c r="A698" s="5" t="str">
        <f>Map!I1346</f>
        <v>6.56 J</v>
      </c>
      <c r="B698" s="6">
        <f t="shared" si="5"/>
        <v>6.56</v>
      </c>
      <c r="C698" s="5" t="str">
        <f>IFERROR(__xludf.DUMMYFUNCTION("""COMPUTED_VALUE"""),"J")</f>
        <v>J</v>
      </c>
      <c r="D698" s="34" t="b">
        <f t="shared" si="6"/>
        <v>0</v>
      </c>
      <c r="E698" s="6">
        <f t="shared" si="7"/>
        <v>6.56</v>
      </c>
      <c r="F698" s="34" t="b">
        <f t="shared" si="8"/>
        <v>0</v>
      </c>
      <c r="G698" s="8">
        <f t="shared" si="9"/>
        <v>1.2464E+28</v>
      </c>
      <c r="H698" s="8" t="str">
        <f t="shared" ref="H698:J698" si="1414">if(D698,$G698,"")</f>
        <v/>
      </c>
      <c r="I698" s="8">
        <f t="shared" si="1414"/>
        <v>1.2464E+28</v>
      </c>
      <c r="J698" s="8" t="str">
        <f t="shared" si="1414"/>
        <v/>
      </c>
      <c r="K698" s="5"/>
      <c r="L698" s="5"/>
      <c r="M698" s="5"/>
      <c r="N698" s="36">
        <f>Map!K1346</f>
        <v>-51</v>
      </c>
      <c r="O698" s="36">
        <f>Map!L1346</f>
        <v>-89</v>
      </c>
      <c r="P698" s="36">
        <f>Map!M1346</f>
        <v>-70</v>
      </c>
      <c r="Q698" s="5" t="str">
        <f>Join("-",Map!B1346,Map!C1346,Map!D1346,Map!E1346,Map!F1346)</f>
        <v>East Rim-6-1-4-f</v>
      </c>
      <c r="R698" s="6">
        <f t="shared" ref="R698:T698" si="1415">IFERROR(VALUE(LEFT(N698,SEARCH(" ",N698,1)-1)),FALSE())</f>
        <v>-51</v>
      </c>
      <c r="S698" s="6">
        <f t="shared" si="1415"/>
        <v>-89</v>
      </c>
      <c r="T698" s="6">
        <f t="shared" si="1415"/>
        <v>-70</v>
      </c>
      <c r="U698" s="5"/>
      <c r="V698" s="5"/>
      <c r="W698" s="5"/>
      <c r="X698" s="37" t="str">
        <f>Map!G1346</f>
        <v>Gas Giant</v>
      </c>
      <c r="Y698" s="5"/>
      <c r="Z698" s="7" t="str">
        <f>Map!O1346</f>
        <v>19 H</v>
      </c>
      <c r="AA698" s="6">
        <f t="shared" si="12"/>
        <v>19</v>
      </c>
      <c r="AB698" s="5" t="str">
        <f>IFERROR(__xludf.DUMMYFUNCTION("""COMPUTED_VALUE"""),"H")</f>
        <v>H</v>
      </c>
      <c r="AC698" s="6">
        <f t="shared" si="13"/>
        <v>19</v>
      </c>
      <c r="AD698" s="5"/>
    </row>
    <row r="699">
      <c r="A699" s="5" t="str">
        <f>Map!I1347</f>
        <v>8.28 J</v>
      </c>
      <c r="B699" s="6">
        <f t="shared" si="5"/>
        <v>8.28</v>
      </c>
      <c r="C699" s="5" t="str">
        <f>IFERROR(__xludf.DUMMYFUNCTION("""COMPUTED_VALUE"""),"J")</f>
        <v>J</v>
      </c>
      <c r="D699" s="34" t="b">
        <f t="shared" si="6"/>
        <v>0</v>
      </c>
      <c r="E699" s="6">
        <f t="shared" si="7"/>
        <v>8.28</v>
      </c>
      <c r="F699" s="34" t="b">
        <f t="shared" si="8"/>
        <v>0</v>
      </c>
      <c r="G699" s="8">
        <f t="shared" si="9"/>
        <v>1.5732E+28</v>
      </c>
      <c r="H699" s="8" t="str">
        <f t="shared" ref="H699:J699" si="1416">if(D699,$G699,"")</f>
        <v/>
      </c>
      <c r="I699" s="8">
        <f t="shared" si="1416"/>
        <v>1.5732E+28</v>
      </c>
      <c r="J699" s="8" t="str">
        <f t="shared" si="1416"/>
        <v/>
      </c>
      <c r="K699" s="5"/>
      <c r="L699" s="5"/>
      <c r="M699" s="5"/>
      <c r="N699" s="36">
        <f>Map!K1347</f>
        <v>-162</v>
      </c>
      <c r="O699" s="36">
        <f>Map!L1347</f>
        <v>-166</v>
      </c>
      <c r="P699" s="36">
        <f>Map!M1347</f>
        <v>-166</v>
      </c>
      <c r="Q699" s="5" t="str">
        <f>Join("-",Map!B1347,Map!C1347,Map!D1347,Map!E1347,Map!F1347)</f>
        <v>East Rim-6-1-4-g</v>
      </c>
      <c r="R699" s="6">
        <f t="shared" ref="R699:T699" si="1417">IFERROR(VALUE(LEFT(N699,SEARCH(" ",N699,1)-1)),FALSE())</f>
        <v>-162</v>
      </c>
      <c r="S699" s="6">
        <f t="shared" si="1417"/>
        <v>-166</v>
      </c>
      <c r="T699" s="6">
        <f t="shared" si="1417"/>
        <v>-166</v>
      </c>
      <c r="U699" s="5"/>
      <c r="V699" s="5"/>
      <c r="W699" s="5"/>
      <c r="X699" s="37" t="str">
        <f>Map!G1347</f>
        <v>Gas Giant</v>
      </c>
      <c r="Y699" s="5"/>
      <c r="Z699" s="7" t="str">
        <f>Map!O1347</f>
        <v>21 H</v>
      </c>
      <c r="AA699" s="6">
        <f t="shared" si="12"/>
        <v>21</v>
      </c>
      <c r="AB699" s="5" t="str">
        <f>IFERROR(__xludf.DUMMYFUNCTION("""COMPUTED_VALUE"""),"H")</f>
        <v>H</v>
      </c>
      <c r="AC699" s="6">
        <f t="shared" si="13"/>
        <v>21</v>
      </c>
      <c r="AD699" s="5"/>
    </row>
    <row r="700">
      <c r="A700" s="5" t="str">
        <f>Map!I1348</f>
        <v>0.17 S</v>
      </c>
      <c r="B700" s="6">
        <f t="shared" si="5"/>
        <v>0.17</v>
      </c>
      <c r="C700" s="5" t="str">
        <f>IFERROR(__xludf.DUMMYFUNCTION("""COMPUTED_VALUE"""),"S")</f>
        <v>S</v>
      </c>
      <c r="D700" s="34">
        <f t="shared" si="6"/>
        <v>0.17</v>
      </c>
      <c r="E700" s="6" t="b">
        <f t="shared" si="7"/>
        <v>0</v>
      </c>
      <c r="F700" s="34" t="b">
        <f t="shared" si="8"/>
        <v>0</v>
      </c>
      <c r="G700" s="8">
        <f t="shared" si="9"/>
        <v>3.3813E+29</v>
      </c>
      <c r="H700" s="8">
        <f t="shared" ref="H700:J700" si="1418">if(D700,$G700,"")</f>
        <v>3.3813E+29</v>
      </c>
      <c r="I700" s="8" t="str">
        <f t="shared" si="1418"/>
        <v/>
      </c>
      <c r="J700" s="8" t="str">
        <f t="shared" si="1418"/>
        <v/>
      </c>
      <c r="K700" s="5"/>
      <c r="L700" s="5"/>
      <c r="M700" s="5"/>
      <c r="N700" s="36" t="str">
        <f>Map!K1348</f>
        <v/>
      </c>
      <c r="O700" s="36" t="str">
        <f>Map!L1348</f>
        <v/>
      </c>
      <c r="P700" s="36" t="str">
        <f>Map!M1348</f>
        <v/>
      </c>
      <c r="Q700" s="5" t="str">
        <f>Join("-",Map!B1348,Map!C1348,Map!D1348,Map!E1348,Map!F1348)</f>
        <v>East Rim-6-1-4-S</v>
      </c>
      <c r="R700" s="6" t="b">
        <f t="shared" ref="R700:T700" si="1419">IFERROR(VALUE(LEFT(N700,SEARCH(" ",N700,1)-1)),FALSE())</f>
        <v>0</v>
      </c>
      <c r="S700" s="6" t="b">
        <f t="shared" si="1419"/>
        <v>0</v>
      </c>
      <c r="T700" s="6" t="b">
        <f t="shared" si="1419"/>
        <v>0</v>
      </c>
      <c r="U700" s="5"/>
      <c r="V700" s="5"/>
      <c r="W700" s="5"/>
      <c r="X700" s="37" t="str">
        <f>Map!G1348</f>
        <v>Star</v>
      </c>
      <c r="Y700" s="5"/>
      <c r="Z700" s="7" t="str">
        <f>Map!O1348</f>
        <v/>
      </c>
      <c r="AA700" s="6" t="str">
        <f t="shared" si="12"/>
        <v/>
      </c>
      <c r="AB700" s="5"/>
      <c r="AC700" s="6" t="str">
        <f t="shared" si="13"/>
        <v/>
      </c>
      <c r="AD700" s="5"/>
    </row>
    <row r="701">
      <c r="A701" s="5" t="str">
        <f>Map!I1349</f>
        <v>0.44 E</v>
      </c>
      <c r="B701" s="6">
        <f t="shared" si="5"/>
        <v>0.44</v>
      </c>
      <c r="C701" s="5" t="str">
        <f>IFERROR(__xludf.DUMMYFUNCTION("""COMPUTED_VALUE"""),"E")</f>
        <v>E</v>
      </c>
      <c r="D701" s="34" t="b">
        <f t="shared" si="6"/>
        <v>0</v>
      </c>
      <c r="E701" s="6" t="b">
        <f t="shared" si="7"/>
        <v>0</v>
      </c>
      <c r="F701" s="34">
        <f t="shared" si="8"/>
        <v>0.44</v>
      </c>
      <c r="G701" s="8">
        <f t="shared" si="9"/>
        <v>2.62768E+24</v>
      </c>
      <c r="H701" s="8" t="str">
        <f t="shared" ref="H701:J701" si="1420">if(D701,$G701,"")</f>
        <v/>
      </c>
      <c r="I701" s="8" t="str">
        <f t="shared" si="1420"/>
        <v/>
      </c>
      <c r="J701" s="8">
        <f t="shared" si="1420"/>
        <v>2.62768E+24</v>
      </c>
      <c r="K701" s="5"/>
      <c r="L701" s="5"/>
      <c r="M701" s="5"/>
      <c r="N701" s="36">
        <f>Map!K1349</f>
        <v>442</v>
      </c>
      <c r="O701" s="36">
        <f>Map!L1349</f>
        <v>341</v>
      </c>
      <c r="P701" s="36">
        <f>Map!M1349</f>
        <v>392</v>
      </c>
      <c r="Q701" s="5" t="str">
        <f>Join("-",Map!B1349,Map!C1349,Map!D1349,Map!E1349,Map!F1349)</f>
        <v>East Rim-6-1-5-a</v>
      </c>
      <c r="R701" s="6">
        <f t="shared" ref="R701:T701" si="1421">IFERROR(VALUE(LEFT(N701,SEARCH(" ",N701,1)-1)),FALSE())</f>
        <v>442</v>
      </c>
      <c r="S701" s="6">
        <f t="shared" si="1421"/>
        <v>341</v>
      </c>
      <c r="T701" s="6">
        <f t="shared" si="1421"/>
        <v>392</v>
      </c>
      <c r="U701" s="5"/>
      <c r="V701" s="5"/>
      <c r="W701" s="5"/>
      <c r="X701" s="37" t="str">
        <f>Map!G1349</f>
        <v>Terrestrial</v>
      </c>
      <c r="Y701" s="5"/>
      <c r="Z701" s="7" t="str">
        <f>Map!O1349</f>
        <v>27 H</v>
      </c>
      <c r="AA701" s="6">
        <f t="shared" si="12"/>
        <v>27</v>
      </c>
      <c r="AB701" s="5" t="str">
        <f>IFERROR(__xludf.DUMMYFUNCTION("""COMPUTED_VALUE"""),"H")</f>
        <v>H</v>
      </c>
      <c r="AC701" s="6">
        <f t="shared" si="13"/>
        <v>27</v>
      </c>
      <c r="AD701" s="5"/>
    </row>
    <row r="702">
      <c r="A702" s="5" t="str">
        <f>Map!I1350</f>
        <v>0.07 J</v>
      </c>
      <c r="B702" s="6">
        <f t="shared" si="5"/>
        <v>0.07</v>
      </c>
      <c r="C702" s="5" t="str">
        <f>IFERROR(__xludf.DUMMYFUNCTION("""COMPUTED_VALUE"""),"J")</f>
        <v>J</v>
      </c>
      <c r="D702" s="34" t="b">
        <f t="shared" si="6"/>
        <v>0</v>
      </c>
      <c r="E702" s="6">
        <f t="shared" si="7"/>
        <v>0.07</v>
      </c>
      <c r="F702" s="34" t="b">
        <f t="shared" si="8"/>
        <v>0</v>
      </c>
      <c r="G702" s="8">
        <f t="shared" si="9"/>
        <v>1.33E+26</v>
      </c>
      <c r="H702" s="8" t="str">
        <f t="shared" ref="H702:J702" si="1422">if(D702,$G702,"")</f>
        <v/>
      </c>
      <c r="I702" s="8">
        <f t="shared" si="1422"/>
        <v>1.33E+26</v>
      </c>
      <c r="J702" s="8" t="str">
        <f t="shared" si="1422"/>
        <v/>
      </c>
      <c r="K702" s="5"/>
      <c r="L702" s="5"/>
      <c r="M702" s="5"/>
      <c r="N702" s="36">
        <f>Map!K1350</f>
        <v>-6</v>
      </c>
      <c r="O702" s="36">
        <f>Map!L1350</f>
        <v>-71</v>
      </c>
      <c r="P702" s="36">
        <f>Map!M1350</f>
        <v>-37</v>
      </c>
      <c r="Q702" s="5" t="str">
        <f>Join("-",Map!B1350,Map!C1350,Map!D1350,Map!E1350,Map!F1350)</f>
        <v>East Rim-6-1-5-b</v>
      </c>
      <c r="R702" s="6">
        <f t="shared" ref="R702:T702" si="1423">IFERROR(VALUE(LEFT(N702,SEARCH(" ",N702,1)-1)),FALSE())</f>
        <v>-6</v>
      </c>
      <c r="S702" s="6">
        <f t="shared" si="1423"/>
        <v>-71</v>
      </c>
      <c r="T702" s="6">
        <f t="shared" si="1423"/>
        <v>-37</v>
      </c>
      <c r="U702" s="5"/>
      <c r="V702" s="5"/>
      <c r="W702" s="5"/>
      <c r="X702" s="37" t="str">
        <f>Map!G1350</f>
        <v>Gas Giant</v>
      </c>
      <c r="Y702" s="5"/>
      <c r="Z702" s="7" t="str">
        <f>Map!O1350</f>
        <v>16 H</v>
      </c>
      <c r="AA702" s="6">
        <f t="shared" si="12"/>
        <v>16</v>
      </c>
      <c r="AB702" s="5" t="str">
        <f>IFERROR(__xludf.DUMMYFUNCTION("""COMPUTED_VALUE"""),"H")</f>
        <v>H</v>
      </c>
      <c r="AC702" s="6">
        <f t="shared" si="13"/>
        <v>16</v>
      </c>
      <c r="AD702" s="5"/>
    </row>
    <row r="703">
      <c r="A703" s="5" t="str">
        <f>Map!I1351</f>
        <v>0.1 J</v>
      </c>
      <c r="B703" s="6">
        <f t="shared" si="5"/>
        <v>0.1</v>
      </c>
      <c r="C703" s="5" t="str">
        <f>IFERROR(__xludf.DUMMYFUNCTION("""COMPUTED_VALUE"""),"J")</f>
        <v>J</v>
      </c>
      <c r="D703" s="34" t="b">
        <f t="shared" si="6"/>
        <v>0</v>
      </c>
      <c r="E703" s="6">
        <f t="shared" si="7"/>
        <v>0.1</v>
      </c>
      <c r="F703" s="34" t="b">
        <f t="shared" si="8"/>
        <v>0</v>
      </c>
      <c r="G703" s="8">
        <f t="shared" si="9"/>
        <v>1.9E+26</v>
      </c>
      <c r="H703" s="8" t="str">
        <f t="shared" ref="H703:J703" si="1424">if(D703,$G703,"")</f>
        <v/>
      </c>
      <c r="I703" s="8">
        <f t="shared" si="1424"/>
        <v>1.9E+26</v>
      </c>
      <c r="J703" s="8" t="str">
        <f t="shared" si="1424"/>
        <v/>
      </c>
      <c r="K703" s="5"/>
      <c r="L703" s="5"/>
      <c r="M703" s="5"/>
      <c r="N703" s="36">
        <f>Map!K1351</f>
        <v>-91</v>
      </c>
      <c r="O703" s="36">
        <f>Map!L1351</f>
        <v>-123</v>
      </c>
      <c r="P703" s="36">
        <f>Map!M1351</f>
        <v>-106</v>
      </c>
      <c r="Q703" s="5" t="str">
        <f>Join("-",Map!B1351,Map!C1351,Map!D1351,Map!E1351,Map!F1351)</f>
        <v>East Rim-6-1-5-c</v>
      </c>
      <c r="R703" s="6">
        <f t="shared" ref="R703:T703" si="1425">IFERROR(VALUE(LEFT(N703,SEARCH(" ",N703,1)-1)),FALSE())</f>
        <v>-91</v>
      </c>
      <c r="S703" s="6">
        <f t="shared" si="1425"/>
        <v>-123</v>
      </c>
      <c r="T703" s="6">
        <f t="shared" si="1425"/>
        <v>-106</v>
      </c>
      <c r="U703" s="5"/>
      <c r="V703" s="5"/>
      <c r="W703" s="5"/>
      <c r="X703" s="37" t="str">
        <f>Map!G1351</f>
        <v>Gas Giant</v>
      </c>
      <c r="Y703" s="5"/>
      <c r="Z703" s="7" t="str">
        <f>Map!O1351</f>
        <v>15 H</v>
      </c>
      <c r="AA703" s="6">
        <f t="shared" si="12"/>
        <v>15</v>
      </c>
      <c r="AB703" s="5" t="str">
        <f>IFERROR(__xludf.DUMMYFUNCTION("""COMPUTED_VALUE"""),"H")</f>
        <v>H</v>
      </c>
      <c r="AC703" s="6">
        <f t="shared" si="13"/>
        <v>15</v>
      </c>
      <c r="AD703" s="5"/>
    </row>
    <row r="704">
      <c r="A704" s="5" t="str">
        <f>Map!I1352</f>
        <v>0.21 E</v>
      </c>
      <c r="B704" s="6">
        <f t="shared" si="5"/>
        <v>0.21</v>
      </c>
      <c r="C704" s="5" t="str">
        <f>IFERROR(__xludf.DUMMYFUNCTION("""COMPUTED_VALUE"""),"E")</f>
        <v>E</v>
      </c>
      <c r="D704" s="34" t="b">
        <f t="shared" si="6"/>
        <v>0</v>
      </c>
      <c r="E704" s="6" t="b">
        <f t="shared" si="7"/>
        <v>0</v>
      </c>
      <c r="F704" s="34">
        <f t="shared" si="8"/>
        <v>0.21</v>
      </c>
      <c r="G704" s="8">
        <f t="shared" si="9"/>
        <v>1.25412E+24</v>
      </c>
      <c r="H704" s="8" t="str">
        <f t="shared" ref="H704:J704" si="1426">if(D704,$G704,"")</f>
        <v/>
      </c>
      <c r="I704" s="8" t="str">
        <f t="shared" si="1426"/>
        <v/>
      </c>
      <c r="J704" s="8">
        <f t="shared" si="1426"/>
        <v>1.25412E+24</v>
      </c>
      <c r="K704" s="5"/>
      <c r="L704" s="5"/>
      <c r="M704" s="5"/>
      <c r="N704" s="36">
        <f>Map!K1352</f>
        <v>-200</v>
      </c>
      <c r="O704" s="36">
        <f>Map!L1352</f>
        <v>-236</v>
      </c>
      <c r="P704" s="36">
        <f>Map!M1352</f>
        <v>-219</v>
      </c>
      <c r="Q704" s="5" t="str">
        <f>Join("-",Map!B1352,Map!C1352,Map!D1352,Map!E1352,Map!F1352)</f>
        <v>East Rim-6-1-5-d</v>
      </c>
      <c r="R704" s="6">
        <f t="shared" ref="R704:T704" si="1427">IFERROR(VALUE(LEFT(N704,SEARCH(" ",N704,1)-1)),FALSE())</f>
        <v>-200</v>
      </c>
      <c r="S704" s="6">
        <f t="shared" si="1427"/>
        <v>-236</v>
      </c>
      <c r="T704" s="6">
        <f t="shared" si="1427"/>
        <v>-219</v>
      </c>
      <c r="U704" s="5"/>
      <c r="V704" s="5"/>
      <c r="W704" s="5"/>
      <c r="X704" s="37" t="str">
        <f>Map!G1352</f>
        <v>Terrestrial</v>
      </c>
      <c r="Y704" s="5"/>
      <c r="Z704" s="7" t="str">
        <f>Map!O1352</f>
        <v>34 H</v>
      </c>
      <c r="AA704" s="6">
        <f t="shared" si="12"/>
        <v>34</v>
      </c>
      <c r="AB704" s="5" t="str">
        <f>IFERROR(__xludf.DUMMYFUNCTION("""COMPUTED_VALUE"""),"H")</f>
        <v>H</v>
      </c>
      <c r="AC704" s="6">
        <f t="shared" si="13"/>
        <v>34</v>
      </c>
      <c r="AD704" s="5"/>
    </row>
    <row r="705">
      <c r="A705" s="5" t="str">
        <f>Map!I1353</f>
        <v>1.32 S</v>
      </c>
      <c r="B705" s="6">
        <f t="shared" si="5"/>
        <v>1.32</v>
      </c>
      <c r="C705" s="5" t="str">
        <f>IFERROR(__xludf.DUMMYFUNCTION("""COMPUTED_VALUE"""),"S")</f>
        <v>S</v>
      </c>
      <c r="D705" s="34">
        <f t="shared" si="6"/>
        <v>1.32</v>
      </c>
      <c r="E705" s="6" t="b">
        <f t="shared" si="7"/>
        <v>0</v>
      </c>
      <c r="F705" s="34" t="b">
        <f t="shared" si="8"/>
        <v>0</v>
      </c>
      <c r="G705" s="8">
        <f t="shared" si="9"/>
        <v>2.62548E+30</v>
      </c>
      <c r="H705" s="8">
        <f t="shared" ref="H705:J705" si="1428">if(D705,$G705,"")</f>
        <v>2.62548E+30</v>
      </c>
      <c r="I705" s="8" t="str">
        <f t="shared" si="1428"/>
        <v/>
      </c>
      <c r="J705" s="8" t="str">
        <f t="shared" si="1428"/>
        <v/>
      </c>
      <c r="K705" s="5"/>
      <c r="L705" s="5"/>
      <c r="M705" s="5"/>
      <c r="N705" s="36" t="str">
        <f>Map!K1353</f>
        <v/>
      </c>
      <c r="O705" s="36" t="str">
        <f>Map!L1353</f>
        <v/>
      </c>
      <c r="P705" s="36" t="str">
        <f>Map!M1353</f>
        <v/>
      </c>
      <c r="Q705" s="5" t="str">
        <f>Join("-",Map!B1353,Map!C1353,Map!D1353,Map!E1353,Map!F1353)</f>
        <v>East Rim-6-1-5-S</v>
      </c>
      <c r="R705" s="6" t="b">
        <f t="shared" ref="R705:T705" si="1429">IFERROR(VALUE(LEFT(N705,SEARCH(" ",N705,1)-1)),FALSE())</f>
        <v>0</v>
      </c>
      <c r="S705" s="6" t="b">
        <f t="shared" si="1429"/>
        <v>0</v>
      </c>
      <c r="T705" s="6" t="b">
        <f t="shared" si="1429"/>
        <v>0</v>
      </c>
      <c r="U705" s="5"/>
      <c r="V705" s="5"/>
      <c r="W705" s="5"/>
      <c r="X705" s="37" t="str">
        <f>Map!G1353</f>
        <v>Star</v>
      </c>
      <c r="Y705" s="5"/>
      <c r="Z705" s="7" t="str">
        <f>Map!O1353</f>
        <v/>
      </c>
      <c r="AA705" s="6" t="str">
        <f t="shared" si="12"/>
        <v/>
      </c>
      <c r="AB705" s="5"/>
      <c r="AC705" s="6" t="str">
        <f t="shared" si="13"/>
        <v/>
      </c>
      <c r="AD705" s="5"/>
    </row>
    <row r="706">
      <c r="A706" s="5" t="str">
        <f>Map!I1354</f>
        <v>1.08 E</v>
      </c>
      <c r="B706" s="6">
        <f t="shared" si="5"/>
        <v>1.08</v>
      </c>
      <c r="C706" s="5" t="str">
        <f>IFERROR(__xludf.DUMMYFUNCTION("""COMPUTED_VALUE"""),"E")</f>
        <v>E</v>
      </c>
      <c r="D706" s="34" t="b">
        <f t="shared" si="6"/>
        <v>0</v>
      </c>
      <c r="E706" s="6" t="b">
        <f t="shared" si="7"/>
        <v>0</v>
      </c>
      <c r="F706" s="34">
        <f t="shared" si="8"/>
        <v>1.08</v>
      </c>
      <c r="G706" s="8">
        <f t="shared" si="9"/>
        <v>6.44976E+24</v>
      </c>
      <c r="H706" s="8" t="str">
        <f t="shared" ref="H706:J706" si="1430">if(D706,$G706,"")</f>
        <v/>
      </c>
      <c r="I706" s="8" t="str">
        <f t="shared" si="1430"/>
        <v/>
      </c>
      <c r="J706" s="8">
        <f t="shared" si="1430"/>
        <v>6.44976E+24</v>
      </c>
      <c r="K706" s="5"/>
      <c r="L706" s="5"/>
      <c r="M706" s="5"/>
      <c r="N706" s="36">
        <f>Map!K1354</f>
        <v>8</v>
      </c>
      <c r="O706" s="36">
        <f>Map!L1354</f>
        <v>2</v>
      </c>
      <c r="P706" s="36">
        <f>Map!M1354</f>
        <v>5</v>
      </c>
      <c r="Q706" s="5" t="str">
        <f>Join("-",Map!B1354,Map!C1354,Map!D1354,Map!E1354,Map!F1354)</f>
        <v>East Rim-6-2-0-a</v>
      </c>
      <c r="R706" s="6">
        <f t="shared" ref="R706:T706" si="1431">IFERROR(VALUE(LEFT(N706,SEARCH(" ",N706,1)-1)),FALSE())</f>
        <v>8</v>
      </c>
      <c r="S706" s="6">
        <f t="shared" si="1431"/>
        <v>2</v>
      </c>
      <c r="T706" s="6">
        <f t="shared" si="1431"/>
        <v>5</v>
      </c>
      <c r="U706" s="5"/>
      <c r="V706" s="5"/>
      <c r="W706" s="5"/>
      <c r="X706" s="37" t="str">
        <f>Map!G1354</f>
        <v>Habitable</v>
      </c>
      <c r="Y706" s="5"/>
      <c r="Z706" s="7" t="str">
        <f>Map!O1354</f>
        <v>24 H</v>
      </c>
      <c r="AA706" s="6">
        <f t="shared" si="12"/>
        <v>24</v>
      </c>
      <c r="AB706" s="5" t="str">
        <f>IFERROR(__xludf.DUMMYFUNCTION("""COMPUTED_VALUE"""),"H")</f>
        <v>H</v>
      </c>
      <c r="AC706" s="6">
        <f t="shared" si="13"/>
        <v>24</v>
      </c>
      <c r="AD706" s="5"/>
    </row>
    <row r="707">
      <c r="A707" s="5" t="str">
        <f>Map!I1355</f>
        <v>0.34 E</v>
      </c>
      <c r="B707" s="6">
        <f t="shared" si="5"/>
        <v>0.34</v>
      </c>
      <c r="C707" s="5" t="str">
        <f>IFERROR(__xludf.DUMMYFUNCTION("""COMPUTED_VALUE"""),"E")</f>
        <v>E</v>
      </c>
      <c r="D707" s="34" t="b">
        <f t="shared" si="6"/>
        <v>0</v>
      </c>
      <c r="E707" s="6" t="b">
        <f t="shared" si="7"/>
        <v>0</v>
      </c>
      <c r="F707" s="34">
        <f t="shared" si="8"/>
        <v>0.34</v>
      </c>
      <c r="G707" s="8">
        <f t="shared" si="9"/>
        <v>2.03048E+24</v>
      </c>
      <c r="H707" s="8" t="str">
        <f t="shared" ref="H707:J707" si="1432">if(D707,$G707,"")</f>
        <v/>
      </c>
      <c r="I707" s="8" t="str">
        <f t="shared" si="1432"/>
        <v/>
      </c>
      <c r="J707" s="8">
        <f t="shared" si="1432"/>
        <v>2.03048E+24</v>
      </c>
      <c r="K707" s="5"/>
      <c r="L707" s="5"/>
      <c r="M707" s="5"/>
      <c r="N707" s="36">
        <f>Map!K1355</f>
        <v>-151</v>
      </c>
      <c r="O707" s="36">
        <f>Map!L1355</f>
        <v>-178</v>
      </c>
      <c r="P707" s="36">
        <f>Map!M1355</f>
        <v>-164</v>
      </c>
      <c r="Q707" s="5" t="str">
        <f>Join("-",Map!B1355,Map!C1355,Map!D1355,Map!E1355,Map!F1355)</f>
        <v>East Rim-6-2-0-b</v>
      </c>
      <c r="R707" s="6">
        <f t="shared" ref="R707:T707" si="1433">IFERROR(VALUE(LEFT(N707,SEARCH(" ",N707,1)-1)),FALSE())</f>
        <v>-151</v>
      </c>
      <c r="S707" s="6">
        <f t="shared" si="1433"/>
        <v>-178</v>
      </c>
      <c r="T707" s="6">
        <f t="shared" si="1433"/>
        <v>-164</v>
      </c>
      <c r="U707" s="5"/>
      <c r="V707" s="5"/>
      <c r="W707" s="5"/>
      <c r="X707" s="37" t="str">
        <f>Map!G1355</f>
        <v>Terrestrial</v>
      </c>
      <c r="Y707" s="5"/>
      <c r="Z707" s="7" t="str">
        <f>Map!O1355</f>
        <v>16 H</v>
      </c>
      <c r="AA707" s="6">
        <f t="shared" si="12"/>
        <v>16</v>
      </c>
      <c r="AB707" s="5" t="str">
        <f>IFERROR(__xludf.DUMMYFUNCTION("""COMPUTED_VALUE"""),"H")</f>
        <v>H</v>
      </c>
      <c r="AC707" s="6">
        <f t="shared" si="13"/>
        <v>16</v>
      </c>
      <c r="AD707" s="5"/>
    </row>
    <row r="708">
      <c r="A708" s="5" t="str">
        <f>Map!I1356</f>
        <v/>
      </c>
      <c r="B708" s="6" t="str">
        <f t="shared" si="5"/>
        <v/>
      </c>
      <c r="C708" s="5"/>
      <c r="D708" s="34" t="b">
        <f t="shared" si="6"/>
        <v>0</v>
      </c>
      <c r="E708" s="6" t="b">
        <f t="shared" si="7"/>
        <v>0</v>
      </c>
      <c r="F708" s="34" t="b">
        <f t="shared" si="8"/>
        <v>0</v>
      </c>
      <c r="G708" s="8" t="str">
        <f t="shared" si="9"/>
        <v/>
      </c>
      <c r="H708" s="8" t="str">
        <f t="shared" ref="H708:J708" si="1434">if(D708,$G708,"")</f>
        <v/>
      </c>
      <c r="I708" s="8" t="str">
        <f t="shared" si="1434"/>
        <v/>
      </c>
      <c r="J708" s="8" t="str">
        <f t="shared" si="1434"/>
        <v/>
      </c>
      <c r="K708" s="5"/>
      <c r="L708" s="5"/>
      <c r="M708" s="5"/>
      <c r="N708" s="36" t="str">
        <f>Map!K1356</f>
        <v/>
      </c>
      <c r="O708" s="36" t="str">
        <f>Map!L1356</f>
        <v/>
      </c>
      <c r="P708" s="36" t="str">
        <f>Map!M1356</f>
        <v/>
      </c>
      <c r="Q708" s="5" t="str">
        <f>Join("-",Map!B1356,Map!C1356,Map!D1356,Map!E1356,Map!F1356)</f>
        <v>East Rim-6-2-0-E62 Secondary Relay</v>
      </c>
      <c r="R708" s="6" t="b">
        <f t="shared" ref="R708:T708" si="1435">IFERROR(VALUE(LEFT(N708,SEARCH(" ",N708,1)-1)),FALSE())</f>
        <v>0</v>
      </c>
      <c r="S708" s="6" t="b">
        <f t="shared" si="1435"/>
        <v>0</v>
      </c>
      <c r="T708" s="6" t="b">
        <f t="shared" si="1435"/>
        <v>0</v>
      </c>
      <c r="U708" s="5"/>
      <c r="V708" s="5"/>
      <c r="W708" s="5"/>
      <c r="X708" s="37" t="str">
        <f>Map!G1356</f>
        <v>Secondary Relay</v>
      </c>
      <c r="Y708" s="5"/>
      <c r="Z708" s="7" t="str">
        <f>Map!O1356</f>
        <v/>
      </c>
      <c r="AA708" s="6" t="str">
        <f t="shared" si="12"/>
        <v/>
      </c>
      <c r="AB708" s="5"/>
      <c r="AC708" s="6" t="str">
        <f t="shared" si="13"/>
        <v/>
      </c>
      <c r="AD708" s="5"/>
    </row>
    <row r="709">
      <c r="A709" s="5" t="str">
        <f>Map!I1357</f>
        <v>0.27 S</v>
      </c>
      <c r="B709" s="6">
        <f t="shared" si="5"/>
        <v>0.27</v>
      </c>
      <c r="C709" s="5" t="str">
        <f>IFERROR(__xludf.DUMMYFUNCTION("""COMPUTED_VALUE"""),"S")</f>
        <v>S</v>
      </c>
      <c r="D709" s="34">
        <f t="shared" si="6"/>
        <v>0.27</v>
      </c>
      <c r="E709" s="6" t="b">
        <f t="shared" si="7"/>
        <v>0</v>
      </c>
      <c r="F709" s="34" t="b">
        <f t="shared" si="8"/>
        <v>0</v>
      </c>
      <c r="G709" s="8">
        <f t="shared" si="9"/>
        <v>5.3703E+29</v>
      </c>
      <c r="H709" s="8">
        <f t="shared" ref="H709:J709" si="1436">if(D709,$G709,"")</f>
        <v>5.3703E+29</v>
      </c>
      <c r="I709" s="8" t="str">
        <f t="shared" si="1436"/>
        <v/>
      </c>
      <c r="J709" s="8" t="str">
        <f t="shared" si="1436"/>
        <v/>
      </c>
      <c r="K709" s="5"/>
      <c r="L709" s="5"/>
      <c r="M709" s="5"/>
      <c r="N709" s="36" t="str">
        <f>Map!K1357</f>
        <v/>
      </c>
      <c r="O709" s="36" t="str">
        <f>Map!L1357</f>
        <v/>
      </c>
      <c r="P709" s="36" t="str">
        <f>Map!M1357</f>
        <v/>
      </c>
      <c r="Q709" s="5" t="str">
        <f>Join("-",Map!B1357,Map!C1357,Map!D1357,Map!E1357,Map!F1357)</f>
        <v>East Rim-6-2-0-S</v>
      </c>
      <c r="R709" s="6" t="b">
        <f t="shared" ref="R709:T709" si="1437">IFERROR(VALUE(LEFT(N709,SEARCH(" ",N709,1)-1)),FALSE())</f>
        <v>0</v>
      </c>
      <c r="S709" s="6" t="b">
        <f t="shared" si="1437"/>
        <v>0</v>
      </c>
      <c r="T709" s="6" t="b">
        <f t="shared" si="1437"/>
        <v>0</v>
      </c>
      <c r="U709" s="5"/>
      <c r="V709" s="5"/>
      <c r="W709" s="5"/>
      <c r="X709" s="37" t="str">
        <f>Map!G1357</f>
        <v>Star</v>
      </c>
      <c r="Y709" s="5"/>
      <c r="Z709" s="7" t="str">
        <f>Map!O1357</f>
        <v/>
      </c>
      <c r="AA709" s="6" t="str">
        <f t="shared" si="12"/>
        <v/>
      </c>
      <c r="AB709" s="5"/>
      <c r="AC709" s="6" t="str">
        <f t="shared" si="13"/>
        <v/>
      </c>
      <c r="AD709" s="5"/>
    </row>
    <row r="710">
      <c r="A710" s="5" t="str">
        <f>Map!I1358</f>
        <v>11 E</v>
      </c>
      <c r="B710" s="6">
        <f t="shared" si="5"/>
        <v>11</v>
      </c>
      <c r="C710" s="5" t="str">
        <f>IFERROR(__xludf.DUMMYFUNCTION("""COMPUTED_VALUE"""),"E")</f>
        <v>E</v>
      </c>
      <c r="D710" s="34" t="b">
        <f t="shared" si="6"/>
        <v>0</v>
      </c>
      <c r="E710" s="6" t="b">
        <f t="shared" si="7"/>
        <v>0</v>
      </c>
      <c r="F710" s="34">
        <f t="shared" si="8"/>
        <v>11</v>
      </c>
      <c r="G710" s="8">
        <f t="shared" si="9"/>
        <v>6.5692E+25</v>
      </c>
      <c r="H710" s="8" t="str">
        <f t="shared" ref="H710:J710" si="1438">if(D710,$G710,"")</f>
        <v/>
      </c>
      <c r="I710" s="8" t="str">
        <f t="shared" si="1438"/>
        <v/>
      </c>
      <c r="J710" s="8">
        <f t="shared" si="1438"/>
        <v>6.5692E+25</v>
      </c>
      <c r="K710" s="5"/>
      <c r="L710" s="5"/>
      <c r="M710" s="5"/>
      <c r="N710" s="36">
        <f>Map!K1358</f>
        <v>171</v>
      </c>
      <c r="O710" s="36">
        <f>Map!L1358</f>
        <v>-99</v>
      </c>
      <c r="P710" s="36">
        <f>Map!M1358</f>
        <v>38</v>
      </c>
      <c r="Q710" s="5" t="str">
        <f>Join("-",Map!B1358,Map!C1358,Map!D1358,Map!E1358,Map!F1358)</f>
        <v>East Rim-6-2-1-a</v>
      </c>
      <c r="R710" s="6">
        <f t="shared" ref="R710:T710" si="1439">IFERROR(VALUE(LEFT(N710,SEARCH(" ",N710,1)-1)),FALSE())</f>
        <v>171</v>
      </c>
      <c r="S710" s="6">
        <f t="shared" si="1439"/>
        <v>-99</v>
      </c>
      <c r="T710" s="6">
        <f t="shared" si="1439"/>
        <v>38</v>
      </c>
      <c r="U710" s="5"/>
      <c r="V710" s="5"/>
      <c r="W710" s="5"/>
      <c r="X710" s="37" t="str">
        <f>Map!G1358</f>
        <v>Terrestrial</v>
      </c>
      <c r="Y710" s="5"/>
      <c r="Z710" s="7" t="str">
        <f>Map!O1358</f>
        <v>15 H</v>
      </c>
      <c r="AA710" s="6">
        <f t="shared" si="12"/>
        <v>15</v>
      </c>
      <c r="AB710" s="5" t="str">
        <f>IFERROR(__xludf.DUMMYFUNCTION("""COMPUTED_VALUE"""),"H")</f>
        <v>H</v>
      </c>
      <c r="AC710" s="6">
        <f t="shared" si="13"/>
        <v>15</v>
      </c>
      <c r="AD710" s="5"/>
    </row>
    <row r="711">
      <c r="A711" s="5" t="str">
        <f>Map!I1359</f>
        <v>0.88 E</v>
      </c>
      <c r="B711" s="6">
        <f t="shared" si="5"/>
        <v>0.88</v>
      </c>
      <c r="C711" s="5" t="str">
        <f>IFERROR(__xludf.DUMMYFUNCTION("""COMPUTED_VALUE"""),"E")</f>
        <v>E</v>
      </c>
      <c r="D711" s="34" t="b">
        <f t="shared" si="6"/>
        <v>0</v>
      </c>
      <c r="E711" s="6" t="b">
        <f t="shared" si="7"/>
        <v>0</v>
      </c>
      <c r="F711" s="34">
        <f t="shared" si="8"/>
        <v>0.88</v>
      </c>
      <c r="G711" s="8">
        <f t="shared" si="9"/>
        <v>5.25536E+24</v>
      </c>
      <c r="H711" s="8" t="str">
        <f t="shared" ref="H711:J711" si="1440">if(D711,$G711,"")</f>
        <v/>
      </c>
      <c r="I711" s="8" t="str">
        <f t="shared" si="1440"/>
        <v/>
      </c>
      <c r="J711" s="8">
        <f t="shared" si="1440"/>
        <v>5.25536E+24</v>
      </c>
      <c r="K711" s="5"/>
      <c r="L711" s="5"/>
      <c r="M711" s="5"/>
      <c r="N711" s="36">
        <f>Map!K1359</f>
        <v>24</v>
      </c>
      <c r="O711" s="36">
        <f>Map!L1359</f>
        <v>16</v>
      </c>
      <c r="P711" s="36">
        <f>Map!M1359</f>
        <v>18</v>
      </c>
      <c r="Q711" s="5" t="str">
        <f>Join("-",Map!B1359,Map!C1359,Map!D1359,Map!E1359,Map!F1359)</f>
        <v>East Rim-6-2-1-b</v>
      </c>
      <c r="R711" s="6">
        <f t="shared" ref="R711:T711" si="1441">IFERROR(VALUE(LEFT(N711,SEARCH(" ",N711,1)-1)),FALSE())</f>
        <v>24</v>
      </c>
      <c r="S711" s="6">
        <f t="shared" si="1441"/>
        <v>16</v>
      </c>
      <c r="T711" s="6">
        <f t="shared" si="1441"/>
        <v>18</v>
      </c>
      <c r="U711" s="5"/>
      <c r="V711" s="5"/>
      <c r="W711" s="5"/>
      <c r="X711" s="37" t="str">
        <f>Map!G1359</f>
        <v>Habitable</v>
      </c>
      <c r="Y711" s="5"/>
      <c r="Z711" s="7" t="str">
        <f>Map!O1359</f>
        <v>45 H</v>
      </c>
      <c r="AA711" s="6">
        <f t="shared" si="12"/>
        <v>45</v>
      </c>
      <c r="AB711" s="5" t="str">
        <f>IFERROR(__xludf.DUMMYFUNCTION("""COMPUTED_VALUE"""),"H")</f>
        <v>H</v>
      </c>
      <c r="AC711" s="6">
        <f t="shared" si="13"/>
        <v>45</v>
      </c>
      <c r="AD711" s="5"/>
    </row>
    <row r="712">
      <c r="A712" s="5" t="str">
        <f>Map!I1360</f>
        <v>0.87 E</v>
      </c>
      <c r="B712" s="6">
        <f t="shared" si="5"/>
        <v>0.87</v>
      </c>
      <c r="C712" s="5" t="str">
        <f>IFERROR(__xludf.DUMMYFUNCTION("""COMPUTED_VALUE"""),"E")</f>
        <v>E</v>
      </c>
      <c r="D712" s="34" t="b">
        <f t="shared" si="6"/>
        <v>0</v>
      </c>
      <c r="E712" s="6" t="b">
        <f t="shared" si="7"/>
        <v>0</v>
      </c>
      <c r="F712" s="34">
        <f t="shared" si="8"/>
        <v>0.87</v>
      </c>
      <c r="G712" s="8">
        <f t="shared" si="9"/>
        <v>5.19564E+24</v>
      </c>
      <c r="H712" s="8" t="str">
        <f t="shared" ref="H712:J712" si="1442">if(D712,$G712,"")</f>
        <v/>
      </c>
      <c r="I712" s="8" t="str">
        <f t="shared" si="1442"/>
        <v/>
      </c>
      <c r="J712" s="8">
        <f t="shared" si="1442"/>
        <v>5.19564E+24</v>
      </c>
      <c r="K712" s="5"/>
      <c r="L712" s="5"/>
      <c r="M712" s="5"/>
      <c r="N712" s="36">
        <f>Map!K1360</f>
        <v>6</v>
      </c>
      <c r="O712" s="36">
        <f>Map!L1360</f>
        <v>-2</v>
      </c>
      <c r="P712" s="36">
        <f>Map!M1360</f>
        <v>2</v>
      </c>
      <c r="Q712" s="5" t="str">
        <f>Join("-",Map!B1360,Map!C1360,Map!D1360,Map!E1360,Map!F1360)</f>
        <v>East Rim-6-2-1-c</v>
      </c>
      <c r="R712" s="6">
        <f t="shared" ref="R712:T712" si="1443">IFERROR(VALUE(LEFT(N712,SEARCH(" ",N712,1)-1)),FALSE())</f>
        <v>6</v>
      </c>
      <c r="S712" s="6">
        <f t="shared" si="1443"/>
        <v>-2</v>
      </c>
      <c r="T712" s="6">
        <f t="shared" si="1443"/>
        <v>2</v>
      </c>
      <c r="U712" s="5"/>
      <c r="V712" s="5"/>
      <c r="W712" s="5"/>
      <c r="X712" s="37" t="str">
        <f>Map!G1360</f>
        <v>Habitable</v>
      </c>
      <c r="Y712" s="5"/>
      <c r="Z712" s="7" t="str">
        <f>Map!O1360</f>
        <v>16 H</v>
      </c>
      <c r="AA712" s="6">
        <f t="shared" si="12"/>
        <v>16</v>
      </c>
      <c r="AB712" s="5" t="str">
        <f>IFERROR(__xludf.DUMMYFUNCTION("""COMPUTED_VALUE"""),"H")</f>
        <v>H</v>
      </c>
      <c r="AC712" s="6">
        <f t="shared" si="13"/>
        <v>16</v>
      </c>
      <c r="AD712" s="5"/>
    </row>
    <row r="713">
      <c r="A713" s="5" t="str">
        <f>Map!I1361</f>
        <v>0.05 J</v>
      </c>
      <c r="B713" s="6">
        <f t="shared" si="5"/>
        <v>0.05</v>
      </c>
      <c r="C713" s="5" t="str">
        <f>IFERROR(__xludf.DUMMYFUNCTION("""COMPUTED_VALUE"""),"J")</f>
        <v>J</v>
      </c>
      <c r="D713" s="34" t="b">
        <f t="shared" si="6"/>
        <v>0</v>
      </c>
      <c r="E713" s="6">
        <f t="shared" si="7"/>
        <v>0.05</v>
      </c>
      <c r="F713" s="34" t="b">
        <f t="shared" si="8"/>
        <v>0</v>
      </c>
      <c r="G713" s="8">
        <f t="shared" si="9"/>
        <v>9.5E+25</v>
      </c>
      <c r="H713" s="8" t="str">
        <f t="shared" ref="H713:J713" si="1444">if(D713,$G713,"")</f>
        <v/>
      </c>
      <c r="I713" s="8">
        <f t="shared" si="1444"/>
        <v>9.5E+25</v>
      </c>
      <c r="J713" s="8" t="str">
        <f t="shared" si="1444"/>
        <v/>
      </c>
      <c r="K713" s="5"/>
      <c r="L713" s="5"/>
      <c r="M713" s="5"/>
      <c r="N713" s="36">
        <f>Map!K1361</f>
        <v>-15</v>
      </c>
      <c r="O713" s="36">
        <f>Map!L1361</f>
        <v>-83</v>
      </c>
      <c r="P713" s="36">
        <f>Map!M1361</f>
        <v>-48</v>
      </c>
      <c r="Q713" s="5" t="str">
        <f>Join("-",Map!B1361,Map!C1361,Map!D1361,Map!E1361,Map!F1361)</f>
        <v>East Rim-6-2-1-d</v>
      </c>
      <c r="R713" s="6">
        <f t="shared" ref="R713:T713" si="1445">IFERROR(VALUE(LEFT(N713,SEARCH(" ",N713,1)-1)),FALSE())</f>
        <v>-15</v>
      </c>
      <c r="S713" s="6">
        <f t="shared" si="1445"/>
        <v>-83</v>
      </c>
      <c r="T713" s="6">
        <f t="shared" si="1445"/>
        <v>-48</v>
      </c>
      <c r="U713" s="5"/>
      <c r="V713" s="5"/>
      <c r="W713" s="5"/>
      <c r="X713" s="37" t="str">
        <f>Map!G1361</f>
        <v>Gas Giant</v>
      </c>
      <c r="Y713" s="5"/>
      <c r="Z713" s="7" t="str">
        <f>Map!O1361</f>
        <v>13 H</v>
      </c>
      <c r="AA713" s="6">
        <f t="shared" si="12"/>
        <v>13</v>
      </c>
      <c r="AB713" s="5" t="str">
        <f>IFERROR(__xludf.DUMMYFUNCTION("""COMPUTED_VALUE"""),"H")</f>
        <v>H</v>
      </c>
      <c r="AC713" s="6">
        <f t="shared" si="13"/>
        <v>13</v>
      </c>
      <c r="AD713" s="5"/>
    </row>
    <row r="714">
      <c r="A714" s="5" t="str">
        <f>Map!I1362</f>
        <v>0.04 J</v>
      </c>
      <c r="B714" s="6">
        <f t="shared" si="5"/>
        <v>0.04</v>
      </c>
      <c r="C714" s="5" t="str">
        <f>IFERROR(__xludf.DUMMYFUNCTION("""COMPUTED_VALUE"""),"J")</f>
        <v>J</v>
      </c>
      <c r="D714" s="34" t="b">
        <f t="shared" si="6"/>
        <v>0</v>
      </c>
      <c r="E714" s="6">
        <f t="shared" si="7"/>
        <v>0.04</v>
      </c>
      <c r="F714" s="34" t="b">
        <f t="shared" si="8"/>
        <v>0</v>
      </c>
      <c r="G714" s="8">
        <f t="shared" si="9"/>
        <v>7.6E+25</v>
      </c>
      <c r="H714" s="8" t="str">
        <f t="shared" ref="H714:J714" si="1446">if(D714,$G714,"")</f>
        <v/>
      </c>
      <c r="I714" s="8">
        <f t="shared" si="1446"/>
        <v>7.6E+25</v>
      </c>
      <c r="J714" s="8" t="str">
        <f t="shared" si="1446"/>
        <v/>
      </c>
      <c r="K714" s="5"/>
      <c r="L714" s="5"/>
      <c r="M714" s="5"/>
      <c r="N714" s="36">
        <f>Map!K1362</f>
        <v>-108</v>
      </c>
      <c r="O714" s="36">
        <f>Map!L1362</f>
        <v>-171</v>
      </c>
      <c r="P714" s="36">
        <f>Map!M1362</f>
        <v>-142</v>
      </c>
      <c r="Q714" s="5" t="str">
        <f>Join("-",Map!B1362,Map!C1362,Map!D1362,Map!E1362,Map!F1362)</f>
        <v>East Rim-6-2-1-e</v>
      </c>
      <c r="R714" s="6">
        <f t="shared" ref="R714:T714" si="1447">IFERROR(VALUE(LEFT(N714,SEARCH(" ",N714,1)-1)),FALSE())</f>
        <v>-108</v>
      </c>
      <c r="S714" s="6">
        <f t="shared" si="1447"/>
        <v>-171</v>
      </c>
      <c r="T714" s="6">
        <f t="shared" si="1447"/>
        <v>-142</v>
      </c>
      <c r="U714" s="5"/>
      <c r="V714" s="5"/>
      <c r="W714" s="5"/>
      <c r="X714" s="37" t="str">
        <f>Map!G1362</f>
        <v>Gas Giant</v>
      </c>
      <c r="Y714" s="5"/>
      <c r="Z714" s="7" t="str">
        <f>Map!O1362</f>
        <v>17 H</v>
      </c>
      <c r="AA714" s="6">
        <f t="shared" si="12"/>
        <v>17</v>
      </c>
      <c r="AB714" s="5" t="str">
        <f>IFERROR(__xludf.DUMMYFUNCTION("""COMPUTED_VALUE"""),"H")</f>
        <v>H</v>
      </c>
      <c r="AC714" s="6">
        <f t="shared" si="13"/>
        <v>17</v>
      </c>
      <c r="AD714" s="5"/>
    </row>
    <row r="715">
      <c r="A715" s="5" t="str">
        <f>Map!I1363</f>
        <v>11 E</v>
      </c>
      <c r="B715" s="6">
        <f t="shared" si="5"/>
        <v>11</v>
      </c>
      <c r="C715" s="5" t="str">
        <f>IFERROR(__xludf.DUMMYFUNCTION("""COMPUTED_VALUE"""),"E")</f>
        <v>E</v>
      </c>
      <c r="D715" s="34" t="b">
        <f t="shared" si="6"/>
        <v>0</v>
      </c>
      <c r="E715" s="6" t="b">
        <f t="shared" si="7"/>
        <v>0</v>
      </c>
      <c r="F715" s="34">
        <f t="shared" si="8"/>
        <v>11</v>
      </c>
      <c r="G715" s="8">
        <f t="shared" si="9"/>
        <v>6.5692E+25</v>
      </c>
      <c r="H715" s="8" t="str">
        <f t="shared" ref="H715:J715" si="1448">if(D715,$G715,"")</f>
        <v/>
      </c>
      <c r="I715" s="8" t="str">
        <f t="shared" si="1448"/>
        <v/>
      </c>
      <c r="J715" s="8">
        <f t="shared" si="1448"/>
        <v>6.5692E+25</v>
      </c>
      <c r="K715" s="5"/>
      <c r="L715" s="5"/>
      <c r="M715" s="5"/>
      <c r="N715" s="36">
        <f>Map!K1363</f>
        <v>-139</v>
      </c>
      <c r="O715" s="36">
        <f>Map!L1363</f>
        <v>-180</v>
      </c>
      <c r="P715" s="36">
        <f>Map!M1363</f>
        <v>-158</v>
      </c>
      <c r="Q715" s="5" t="str">
        <f>Join("-",Map!B1363,Map!C1363,Map!D1363,Map!E1363,Map!F1363)</f>
        <v>East Rim-6-2-1-f</v>
      </c>
      <c r="R715" s="6">
        <f t="shared" ref="R715:T715" si="1449">IFERROR(VALUE(LEFT(N715,SEARCH(" ",N715,1)-1)),FALSE())</f>
        <v>-139</v>
      </c>
      <c r="S715" s="6">
        <f t="shared" si="1449"/>
        <v>-180</v>
      </c>
      <c r="T715" s="6">
        <f t="shared" si="1449"/>
        <v>-158</v>
      </c>
      <c r="U715" s="5"/>
      <c r="V715" s="5"/>
      <c r="W715" s="5"/>
      <c r="X715" s="37" t="str">
        <f>Map!G1363</f>
        <v>Terrestrial</v>
      </c>
      <c r="Y715" s="5"/>
      <c r="Z715" s="7" t="str">
        <f>Map!O1363</f>
        <v>12 H</v>
      </c>
      <c r="AA715" s="6">
        <f t="shared" si="12"/>
        <v>12</v>
      </c>
      <c r="AB715" s="5" t="str">
        <f>IFERROR(__xludf.DUMMYFUNCTION("""COMPUTED_VALUE"""),"H")</f>
        <v>H</v>
      </c>
      <c r="AC715" s="6">
        <f t="shared" si="13"/>
        <v>12</v>
      </c>
      <c r="AD715" s="5"/>
    </row>
    <row r="716">
      <c r="A716" s="5" t="str">
        <f>Map!I1364</f>
        <v>0.05 J</v>
      </c>
      <c r="B716" s="6">
        <f t="shared" si="5"/>
        <v>0.05</v>
      </c>
      <c r="C716" s="5" t="str">
        <f>IFERROR(__xludf.DUMMYFUNCTION("""COMPUTED_VALUE"""),"J")</f>
        <v>J</v>
      </c>
      <c r="D716" s="34" t="b">
        <f t="shared" si="6"/>
        <v>0</v>
      </c>
      <c r="E716" s="6">
        <f t="shared" si="7"/>
        <v>0.05</v>
      </c>
      <c r="F716" s="34" t="b">
        <f t="shared" si="8"/>
        <v>0</v>
      </c>
      <c r="G716" s="8">
        <f t="shared" si="9"/>
        <v>9.5E+25</v>
      </c>
      <c r="H716" s="8" t="str">
        <f t="shared" ref="H716:J716" si="1450">if(D716,$G716,"")</f>
        <v/>
      </c>
      <c r="I716" s="8">
        <f t="shared" si="1450"/>
        <v>9.5E+25</v>
      </c>
      <c r="J716" s="8" t="str">
        <f t="shared" si="1450"/>
        <v/>
      </c>
      <c r="K716" s="5"/>
      <c r="L716" s="5"/>
      <c r="M716" s="5"/>
      <c r="N716" s="36">
        <f>Map!K1364</f>
        <v>-220</v>
      </c>
      <c r="O716" s="36">
        <f>Map!L1364</f>
        <v>-255</v>
      </c>
      <c r="P716" s="36">
        <f>Map!M1364</f>
        <v>-240</v>
      </c>
      <c r="Q716" s="5" t="str">
        <f>Join("-",Map!B1364,Map!C1364,Map!D1364,Map!E1364,Map!F1364)</f>
        <v>East Rim-6-2-1-g</v>
      </c>
      <c r="R716" s="6">
        <f t="shared" ref="R716:T716" si="1451">IFERROR(VALUE(LEFT(N716,SEARCH(" ",N716,1)-1)),FALSE())</f>
        <v>-220</v>
      </c>
      <c r="S716" s="6">
        <f t="shared" si="1451"/>
        <v>-255</v>
      </c>
      <c r="T716" s="6">
        <f t="shared" si="1451"/>
        <v>-240</v>
      </c>
      <c r="U716" s="5"/>
      <c r="V716" s="5"/>
      <c r="W716" s="5"/>
      <c r="X716" s="37" t="str">
        <f>Map!G1364</f>
        <v>Gas Giant</v>
      </c>
      <c r="Y716" s="5"/>
      <c r="Z716" s="7" t="str">
        <f>Map!O1364</f>
        <v>11 H</v>
      </c>
      <c r="AA716" s="6">
        <f t="shared" si="12"/>
        <v>11</v>
      </c>
      <c r="AB716" s="5" t="str">
        <f>IFERROR(__xludf.DUMMYFUNCTION("""COMPUTED_VALUE"""),"H")</f>
        <v>H</v>
      </c>
      <c r="AC716" s="6">
        <f t="shared" si="13"/>
        <v>11</v>
      </c>
      <c r="AD716" s="5"/>
    </row>
    <row r="717">
      <c r="A717" s="5" t="str">
        <f>Map!I1365</f>
        <v>0.16 S</v>
      </c>
      <c r="B717" s="6">
        <f t="shared" si="5"/>
        <v>0.16</v>
      </c>
      <c r="C717" s="5" t="str">
        <f>IFERROR(__xludf.DUMMYFUNCTION("""COMPUTED_VALUE"""),"S")</f>
        <v>S</v>
      </c>
      <c r="D717" s="34">
        <f t="shared" si="6"/>
        <v>0.16</v>
      </c>
      <c r="E717" s="6" t="b">
        <f t="shared" si="7"/>
        <v>0</v>
      </c>
      <c r="F717" s="34" t="b">
        <f t="shared" si="8"/>
        <v>0</v>
      </c>
      <c r="G717" s="8">
        <f t="shared" si="9"/>
        <v>3.1824E+29</v>
      </c>
      <c r="H717" s="8">
        <f t="shared" ref="H717:J717" si="1452">if(D717,$G717,"")</f>
        <v>3.1824E+29</v>
      </c>
      <c r="I717" s="8" t="str">
        <f t="shared" si="1452"/>
        <v/>
      </c>
      <c r="J717" s="8" t="str">
        <f t="shared" si="1452"/>
        <v/>
      </c>
      <c r="K717" s="5"/>
      <c r="L717" s="5"/>
      <c r="M717" s="5"/>
      <c r="N717" s="36" t="str">
        <f>Map!K1365</f>
        <v/>
      </c>
      <c r="O717" s="36" t="str">
        <f>Map!L1365</f>
        <v/>
      </c>
      <c r="P717" s="36" t="str">
        <f>Map!M1365</f>
        <v/>
      </c>
      <c r="Q717" s="5" t="str">
        <f>Join("-",Map!B1365,Map!C1365,Map!D1365,Map!E1365,Map!F1365)</f>
        <v>East Rim-6-2-1-S</v>
      </c>
      <c r="R717" s="6" t="b">
        <f t="shared" ref="R717:T717" si="1453">IFERROR(VALUE(LEFT(N717,SEARCH(" ",N717,1)-1)),FALSE())</f>
        <v>0</v>
      </c>
      <c r="S717" s="6" t="b">
        <f t="shared" si="1453"/>
        <v>0</v>
      </c>
      <c r="T717" s="6" t="b">
        <f t="shared" si="1453"/>
        <v>0</v>
      </c>
      <c r="U717" s="5"/>
      <c r="V717" s="5"/>
      <c r="W717" s="5"/>
      <c r="X717" s="37" t="str">
        <f>Map!G1365</f>
        <v>Star</v>
      </c>
      <c r="Y717" s="5"/>
      <c r="Z717" s="7" t="str">
        <f>Map!O1365</f>
        <v/>
      </c>
      <c r="AA717" s="6" t="str">
        <f t="shared" si="12"/>
        <v/>
      </c>
      <c r="AB717" s="5"/>
      <c r="AC717" s="6" t="str">
        <f t="shared" si="13"/>
        <v/>
      </c>
      <c r="AD717" s="5"/>
    </row>
    <row r="718">
      <c r="A718" s="5" t="str">
        <f>Map!I1366</f>
        <v>2.67 E</v>
      </c>
      <c r="B718" s="6">
        <f t="shared" si="5"/>
        <v>2.67</v>
      </c>
      <c r="C718" s="5" t="str">
        <f>IFERROR(__xludf.DUMMYFUNCTION("""COMPUTED_VALUE"""),"E")</f>
        <v>E</v>
      </c>
      <c r="D718" s="34" t="b">
        <f t="shared" si="6"/>
        <v>0</v>
      </c>
      <c r="E718" s="6" t="b">
        <f t="shared" si="7"/>
        <v>0</v>
      </c>
      <c r="F718" s="34">
        <f t="shared" si="8"/>
        <v>2.67</v>
      </c>
      <c r="G718" s="8">
        <f t="shared" si="9"/>
        <v>1.59452E+25</v>
      </c>
      <c r="H718" s="8" t="str">
        <f t="shared" ref="H718:J718" si="1454">if(D718,$G718,"")</f>
        <v/>
      </c>
      <c r="I718" s="8" t="str">
        <f t="shared" si="1454"/>
        <v/>
      </c>
      <c r="J718" s="8">
        <f t="shared" si="1454"/>
        <v>1.59452E+25</v>
      </c>
      <c r="K718" s="5"/>
      <c r="L718" s="5"/>
      <c r="M718" s="5"/>
      <c r="N718" s="36">
        <f>Map!K1366</f>
        <v>1349</v>
      </c>
      <c r="O718" s="36">
        <f>Map!L1366</f>
        <v>542</v>
      </c>
      <c r="P718" s="36">
        <f>Map!M1366</f>
        <v>944</v>
      </c>
      <c r="Q718" s="5" t="str">
        <f>Join("-",Map!B1366,Map!C1366,Map!D1366,Map!E1366,Map!F1366)</f>
        <v>East Rim-6-2-2-a</v>
      </c>
      <c r="R718" s="6">
        <f t="shared" ref="R718:T718" si="1455">IFERROR(VALUE(LEFT(N718,SEARCH(" ",N718,1)-1)),FALSE())</f>
        <v>1349</v>
      </c>
      <c r="S718" s="6">
        <f t="shared" si="1455"/>
        <v>542</v>
      </c>
      <c r="T718" s="6">
        <f t="shared" si="1455"/>
        <v>944</v>
      </c>
      <c r="U718" s="5"/>
      <c r="V718" s="5"/>
      <c r="W718" s="5"/>
      <c r="X718" s="37" t="str">
        <f>Map!G1366</f>
        <v>Terrestrial</v>
      </c>
      <c r="Y718" s="5"/>
      <c r="Z718" s="7" t="str">
        <f>Map!O1366</f>
        <v>22 H</v>
      </c>
      <c r="AA718" s="6">
        <f t="shared" si="12"/>
        <v>22</v>
      </c>
      <c r="AB718" s="5" t="str">
        <f>IFERROR(__xludf.DUMMYFUNCTION("""COMPUTED_VALUE"""),"H")</f>
        <v>H</v>
      </c>
      <c r="AC718" s="6">
        <f t="shared" si="13"/>
        <v>22</v>
      </c>
      <c r="AD718" s="5"/>
    </row>
    <row r="719">
      <c r="A719" s="5" t="str">
        <f>Map!I1367</f>
        <v>1.89 J</v>
      </c>
      <c r="B719" s="6">
        <f t="shared" si="5"/>
        <v>1.89</v>
      </c>
      <c r="C719" s="5" t="str">
        <f>IFERROR(__xludf.DUMMYFUNCTION("""COMPUTED_VALUE"""),"J")</f>
        <v>J</v>
      </c>
      <c r="D719" s="34" t="b">
        <f t="shared" si="6"/>
        <v>0</v>
      </c>
      <c r="E719" s="6">
        <f t="shared" si="7"/>
        <v>1.89</v>
      </c>
      <c r="F719" s="34" t="b">
        <f t="shared" si="8"/>
        <v>0</v>
      </c>
      <c r="G719" s="8">
        <f t="shared" si="9"/>
        <v>3.591E+27</v>
      </c>
      <c r="H719" s="8" t="str">
        <f t="shared" ref="H719:J719" si="1456">if(D719,$G719,"")</f>
        <v/>
      </c>
      <c r="I719" s="8">
        <f t="shared" si="1456"/>
        <v>3.591E+27</v>
      </c>
      <c r="J719" s="8" t="str">
        <f t="shared" si="1456"/>
        <v/>
      </c>
      <c r="K719" s="5"/>
      <c r="L719" s="5"/>
      <c r="M719" s="5"/>
      <c r="N719" s="36">
        <f>Map!K1367</f>
        <v>-31</v>
      </c>
      <c r="O719" s="36">
        <f>Map!L1367</f>
        <v>-89</v>
      </c>
      <c r="P719" s="36">
        <f>Map!M1367</f>
        <v>-58</v>
      </c>
      <c r="Q719" s="5" t="str">
        <f>Join("-",Map!B1367,Map!C1367,Map!D1367,Map!E1367,Map!F1367)</f>
        <v>East Rim-6-2-2-b</v>
      </c>
      <c r="R719" s="6">
        <f t="shared" ref="R719:T719" si="1457">IFERROR(VALUE(LEFT(N719,SEARCH(" ",N719,1)-1)),FALSE())</f>
        <v>-31</v>
      </c>
      <c r="S719" s="6">
        <f t="shared" si="1457"/>
        <v>-89</v>
      </c>
      <c r="T719" s="6">
        <f t="shared" si="1457"/>
        <v>-58</v>
      </c>
      <c r="U719" s="5"/>
      <c r="V719" s="5"/>
      <c r="W719" s="5"/>
      <c r="X719" s="37" t="str">
        <f>Map!G1367</f>
        <v>Gas Giant</v>
      </c>
      <c r="Y719" s="5"/>
      <c r="Z719" s="7" t="str">
        <f>Map!O1367</f>
        <v>10 H</v>
      </c>
      <c r="AA719" s="6">
        <f t="shared" si="12"/>
        <v>10</v>
      </c>
      <c r="AB719" s="5" t="str">
        <f>IFERROR(__xludf.DUMMYFUNCTION("""COMPUTED_VALUE"""),"H")</f>
        <v>H</v>
      </c>
      <c r="AC719" s="6">
        <f t="shared" si="13"/>
        <v>10</v>
      </c>
      <c r="AD719" s="5"/>
    </row>
    <row r="720">
      <c r="A720" s="5" t="str">
        <f>Map!I1368</f>
        <v>0.1 J</v>
      </c>
      <c r="B720" s="6">
        <f t="shared" si="5"/>
        <v>0.1</v>
      </c>
      <c r="C720" s="5" t="str">
        <f>IFERROR(__xludf.DUMMYFUNCTION("""COMPUTED_VALUE"""),"J")</f>
        <v>J</v>
      </c>
      <c r="D720" s="34" t="b">
        <f t="shared" si="6"/>
        <v>0</v>
      </c>
      <c r="E720" s="6">
        <f t="shared" si="7"/>
        <v>0.1</v>
      </c>
      <c r="F720" s="34" t="b">
        <f t="shared" si="8"/>
        <v>0</v>
      </c>
      <c r="G720" s="8">
        <f t="shared" si="9"/>
        <v>1.9E+26</v>
      </c>
      <c r="H720" s="8" t="str">
        <f t="shared" ref="H720:J720" si="1458">if(D720,$G720,"")</f>
        <v/>
      </c>
      <c r="I720" s="8">
        <f t="shared" si="1458"/>
        <v>1.9E+26</v>
      </c>
      <c r="J720" s="8" t="str">
        <f t="shared" si="1458"/>
        <v/>
      </c>
      <c r="K720" s="5"/>
      <c r="L720" s="5"/>
      <c r="M720" s="5"/>
      <c r="N720" s="36">
        <f>Map!K1368</f>
        <v>-138</v>
      </c>
      <c r="O720" s="36">
        <f>Map!L1368</f>
        <v>-179</v>
      </c>
      <c r="P720" s="36">
        <f>Map!M1368</f>
        <v>-158</v>
      </c>
      <c r="Q720" s="5" t="str">
        <f>Join("-",Map!B1368,Map!C1368,Map!D1368,Map!E1368,Map!F1368)</f>
        <v>East Rim-6-2-2-c</v>
      </c>
      <c r="R720" s="6">
        <f t="shared" ref="R720:T720" si="1459">IFERROR(VALUE(LEFT(N720,SEARCH(" ",N720,1)-1)),FALSE())</f>
        <v>-138</v>
      </c>
      <c r="S720" s="6">
        <f t="shared" si="1459"/>
        <v>-179</v>
      </c>
      <c r="T720" s="6">
        <f t="shared" si="1459"/>
        <v>-158</v>
      </c>
      <c r="U720" s="5"/>
      <c r="V720" s="5"/>
      <c r="W720" s="5"/>
      <c r="X720" s="37" t="str">
        <f>Map!G1368</f>
        <v>Gas Giant</v>
      </c>
      <c r="Y720" s="5"/>
      <c r="Z720" s="7" t="str">
        <f>Map!O1368</f>
        <v>17 H</v>
      </c>
      <c r="AA720" s="6">
        <f t="shared" si="12"/>
        <v>17</v>
      </c>
      <c r="AB720" s="5" t="str">
        <f>IFERROR(__xludf.DUMMYFUNCTION("""COMPUTED_VALUE"""),"H")</f>
        <v>H</v>
      </c>
      <c r="AC720" s="6">
        <f t="shared" si="13"/>
        <v>17</v>
      </c>
      <c r="AD720" s="5"/>
    </row>
    <row r="721">
      <c r="A721" s="5" t="str">
        <f>Map!I1369</f>
        <v>0.8 S</v>
      </c>
      <c r="B721" s="6">
        <f t="shared" si="5"/>
        <v>0.8</v>
      </c>
      <c r="C721" s="5" t="str">
        <f>IFERROR(__xludf.DUMMYFUNCTION("""COMPUTED_VALUE"""),"S")</f>
        <v>S</v>
      </c>
      <c r="D721" s="34">
        <f t="shared" si="6"/>
        <v>0.8</v>
      </c>
      <c r="E721" s="6" t="b">
        <f t="shared" si="7"/>
        <v>0</v>
      </c>
      <c r="F721" s="34" t="b">
        <f t="shared" si="8"/>
        <v>0</v>
      </c>
      <c r="G721" s="8">
        <f t="shared" si="9"/>
        <v>1.5912E+30</v>
      </c>
      <c r="H721" s="8">
        <f t="shared" ref="H721:J721" si="1460">if(D721,$G721,"")</f>
        <v>1.5912E+30</v>
      </c>
      <c r="I721" s="8" t="str">
        <f t="shared" si="1460"/>
        <v/>
      </c>
      <c r="J721" s="8" t="str">
        <f t="shared" si="1460"/>
        <v/>
      </c>
      <c r="K721" s="5"/>
      <c r="L721" s="5"/>
      <c r="M721" s="5"/>
      <c r="N721" s="36" t="str">
        <f>Map!K1369</f>
        <v/>
      </c>
      <c r="O721" s="36" t="str">
        <f>Map!L1369</f>
        <v/>
      </c>
      <c r="P721" s="36" t="str">
        <f>Map!M1369</f>
        <v/>
      </c>
      <c r="Q721" s="5" t="str">
        <f>Join("-",Map!B1369,Map!C1369,Map!D1369,Map!E1369,Map!F1369)</f>
        <v>East Rim-6-2-2-S</v>
      </c>
      <c r="R721" s="6" t="b">
        <f t="shared" ref="R721:T721" si="1461">IFERROR(VALUE(LEFT(N721,SEARCH(" ",N721,1)-1)),FALSE())</f>
        <v>0</v>
      </c>
      <c r="S721" s="6" t="b">
        <f t="shared" si="1461"/>
        <v>0</v>
      </c>
      <c r="T721" s="6" t="b">
        <f t="shared" si="1461"/>
        <v>0</v>
      </c>
      <c r="U721" s="5"/>
      <c r="V721" s="5"/>
      <c r="W721" s="5"/>
      <c r="X721" s="37" t="str">
        <f>Map!G1369</f>
        <v>Star</v>
      </c>
      <c r="Y721" s="5"/>
      <c r="Z721" s="7" t="str">
        <f>Map!O1369</f>
        <v/>
      </c>
      <c r="AA721" s="6" t="str">
        <f t="shared" si="12"/>
        <v/>
      </c>
      <c r="AB721" s="5"/>
      <c r="AC721" s="6" t="str">
        <f t="shared" si="13"/>
        <v/>
      </c>
      <c r="AD721" s="5"/>
    </row>
    <row r="722">
      <c r="A722" s="5" t="str">
        <f>Map!I1370</f>
        <v>0.81 E</v>
      </c>
      <c r="B722" s="6">
        <f t="shared" si="5"/>
        <v>0.81</v>
      </c>
      <c r="C722" s="5" t="str">
        <f>IFERROR(__xludf.DUMMYFUNCTION("""COMPUTED_VALUE"""),"E")</f>
        <v>E</v>
      </c>
      <c r="D722" s="34" t="b">
        <f t="shared" si="6"/>
        <v>0</v>
      </c>
      <c r="E722" s="6" t="b">
        <f t="shared" si="7"/>
        <v>0</v>
      </c>
      <c r="F722" s="34">
        <f t="shared" si="8"/>
        <v>0.81</v>
      </c>
      <c r="G722" s="8">
        <f t="shared" si="9"/>
        <v>4.83732E+24</v>
      </c>
      <c r="H722" s="8" t="str">
        <f t="shared" ref="H722:J722" si="1462">if(D722,$G722,"")</f>
        <v/>
      </c>
      <c r="I722" s="8" t="str">
        <f t="shared" si="1462"/>
        <v/>
      </c>
      <c r="J722" s="8">
        <f t="shared" si="1462"/>
        <v>4.83732E+24</v>
      </c>
      <c r="K722" s="5"/>
      <c r="L722" s="5"/>
      <c r="M722" s="5"/>
      <c r="N722" s="36">
        <f>Map!K1370</f>
        <v>662</v>
      </c>
      <c r="O722" s="36">
        <f>Map!L1370</f>
        <v>630</v>
      </c>
      <c r="P722" s="36">
        <f>Map!M1370</f>
        <v>648</v>
      </c>
      <c r="Q722" s="5" t="str">
        <f>Join("-",Map!B1370,Map!C1370,Map!D1370,Map!E1370,Map!F1370)</f>
        <v>East Rim-6-2-3-a</v>
      </c>
      <c r="R722" s="6">
        <f t="shared" ref="R722:T722" si="1463">IFERROR(VALUE(LEFT(N722,SEARCH(" ",N722,1)-1)),FALSE())</f>
        <v>662</v>
      </c>
      <c r="S722" s="6">
        <f t="shared" si="1463"/>
        <v>630</v>
      </c>
      <c r="T722" s="6">
        <f t="shared" si="1463"/>
        <v>648</v>
      </c>
      <c r="U722" s="5"/>
      <c r="V722" s="5"/>
      <c r="W722" s="5"/>
      <c r="X722" s="37" t="str">
        <f>Map!G1370</f>
        <v>Terrestrial</v>
      </c>
      <c r="Y722" s="5"/>
      <c r="Z722" s="7" t="str">
        <f>Map!O1370</f>
        <v>7 H</v>
      </c>
      <c r="AA722" s="6">
        <f t="shared" si="12"/>
        <v>7</v>
      </c>
      <c r="AB722" s="5" t="str">
        <f>IFERROR(__xludf.DUMMYFUNCTION("""COMPUTED_VALUE"""),"H")</f>
        <v>H</v>
      </c>
      <c r="AC722" s="6">
        <f t="shared" si="13"/>
        <v>7</v>
      </c>
      <c r="AD722" s="5"/>
    </row>
    <row r="723">
      <c r="A723" s="5" t="str">
        <f>Map!I1371</f>
        <v>0.67 E</v>
      </c>
      <c r="B723" s="6">
        <f t="shared" si="5"/>
        <v>0.67</v>
      </c>
      <c r="C723" s="5" t="str">
        <f>IFERROR(__xludf.DUMMYFUNCTION("""COMPUTED_VALUE"""),"E")</f>
        <v>E</v>
      </c>
      <c r="D723" s="34" t="b">
        <f t="shared" si="6"/>
        <v>0</v>
      </c>
      <c r="E723" s="6" t="b">
        <f t="shared" si="7"/>
        <v>0</v>
      </c>
      <c r="F723" s="34">
        <f t="shared" si="8"/>
        <v>0.67</v>
      </c>
      <c r="G723" s="8">
        <f t="shared" si="9"/>
        <v>4.00124E+24</v>
      </c>
      <c r="H723" s="8" t="str">
        <f t="shared" ref="H723:J723" si="1464">if(D723,$G723,"")</f>
        <v/>
      </c>
      <c r="I723" s="8" t="str">
        <f t="shared" si="1464"/>
        <v/>
      </c>
      <c r="J723" s="8">
        <f t="shared" si="1464"/>
        <v>4.00124E+24</v>
      </c>
      <c r="K723" s="5"/>
      <c r="L723" s="5"/>
      <c r="M723" s="5"/>
      <c r="N723" s="36">
        <f>Map!K1371</f>
        <v>615</v>
      </c>
      <c r="O723" s="36">
        <f>Map!L1371</f>
        <v>605</v>
      </c>
      <c r="P723" s="36">
        <f>Map!M1371</f>
        <v>608</v>
      </c>
      <c r="Q723" s="5" t="str">
        <f>Join("-",Map!B1371,Map!C1371,Map!D1371,Map!E1371,Map!F1371)</f>
        <v>East Rim-6-2-3-b</v>
      </c>
      <c r="R723" s="6">
        <f t="shared" ref="R723:T723" si="1465">IFERROR(VALUE(LEFT(N723,SEARCH(" ",N723,1)-1)),FALSE())</f>
        <v>615</v>
      </c>
      <c r="S723" s="6">
        <f t="shared" si="1465"/>
        <v>605</v>
      </c>
      <c r="T723" s="6">
        <f t="shared" si="1465"/>
        <v>608</v>
      </c>
      <c r="U723" s="5"/>
      <c r="V723" s="5"/>
      <c r="W723" s="5"/>
      <c r="X723" s="37" t="str">
        <f>Map!G1371</f>
        <v>Terrestrial</v>
      </c>
      <c r="Y723" s="5"/>
      <c r="Z723" s="7" t="str">
        <f>Map!O1371</f>
        <v>12 H</v>
      </c>
      <c r="AA723" s="6">
        <f t="shared" si="12"/>
        <v>12</v>
      </c>
      <c r="AB723" s="5" t="str">
        <f>IFERROR(__xludf.DUMMYFUNCTION("""COMPUTED_VALUE"""),"H")</f>
        <v>H</v>
      </c>
      <c r="AC723" s="6">
        <f t="shared" si="13"/>
        <v>12</v>
      </c>
      <c r="AD723" s="5"/>
    </row>
    <row r="724">
      <c r="A724" s="5" t="str">
        <f>Map!I1372</f>
        <v>0.29 E</v>
      </c>
      <c r="B724" s="6">
        <f t="shared" si="5"/>
        <v>0.29</v>
      </c>
      <c r="C724" s="5" t="str">
        <f>IFERROR(__xludf.DUMMYFUNCTION("""COMPUTED_VALUE"""),"E")</f>
        <v>E</v>
      </c>
      <c r="D724" s="34" t="b">
        <f t="shared" si="6"/>
        <v>0</v>
      </c>
      <c r="E724" s="6" t="b">
        <f t="shared" si="7"/>
        <v>0</v>
      </c>
      <c r="F724" s="34">
        <f t="shared" si="8"/>
        <v>0.29</v>
      </c>
      <c r="G724" s="8">
        <f t="shared" si="9"/>
        <v>1.73188E+24</v>
      </c>
      <c r="H724" s="8" t="str">
        <f t="shared" ref="H724:J724" si="1466">if(D724,$G724,"")</f>
        <v/>
      </c>
      <c r="I724" s="8" t="str">
        <f t="shared" si="1466"/>
        <v/>
      </c>
      <c r="J724" s="8">
        <f t="shared" si="1466"/>
        <v>1.73188E+24</v>
      </c>
      <c r="K724" s="5"/>
      <c r="L724" s="5"/>
      <c r="M724" s="5"/>
      <c r="N724" s="36">
        <f>Map!K1372</f>
        <v>147</v>
      </c>
      <c r="O724" s="36">
        <f>Map!L1372</f>
        <v>-18</v>
      </c>
      <c r="P724" s="36">
        <f>Map!M1372</f>
        <v>66</v>
      </c>
      <c r="Q724" s="5" t="str">
        <f>Join("-",Map!B1372,Map!C1372,Map!D1372,Map!E1372,Map!F1372)</f>
        <v>East Rim-6-2-3-c</v>
      </c>
      <c r="R724" s="6">
        <f t="shared" ref="R724:T724" si="1467">IFERROR(VALUE(LEFT(N724,SEARCH(" ",N724,1)-1)),FALSE())</f>
        <v>147</v>
      </c>
      <c r="S724" s="6">
        <f t="shared" si="1467"/>
        <v>-18</v>
      </c>
      <c r="T724" s="6">
        <f t="shared" si="1467"/>
        <v>66</v>
      </c>
      <c r="U724" s="5"/>
      <c r="V724" s="5"/>
      <c r="W724" s="5"/>
      <c r="X724" s="37" t="str">
        <f>Map!G1372</f>
        <v>Terrestrial</v>
      </c>
      <c r="Y724" s="5"/>
      <c r="Z724" s="7" t="str">
        <f>Map!O1372</f>
        <v>11 H</v>
      </c>
      <c r="AA724" s="6">
        <f t="shared" si="12"/>
        <v>11</v>
      </c>
      <c r="AB724" s="5" t="str">
        <f>IFERROR(__xludf.DUMMYFUNCTION("""COMPUTED_VALUE"""),"H")</f>
        <v>H</v>
      </c>
      <c r="AC724" s="6">
        <f t="shared" si="13"/>
        <v>11</v>
      </c>
      <c r="AD724" s="5"/>
    </row>
    <row r="725">
      <c r="A725" s="5" t="str">
        <f>Map!I1373</f>
        <v>8.63 J</v>
      </c>
      <c r="B725" s="6">
        <f t="shared" si="5"/>
        <v>8.63</v>
      </c>
      <c r="C725" s="5" t="str">
        <f>IFERROR(__xludf.DUMMYFUNCTION("""COMPUTED_VALUE"""),"J")</f>
        <v>J</v>
      </c>
      <c r="D725" s="34" t="b">
        <f t="shared" si="6"/>
        <v>0</v>
      </c>
      <c r="E725" s="6">
        <f t="shared" si="7"/>
        <v>8.63</v>
      </c>
      <c r="F725" s="34" t="b">
        <f t="shared" si="8"/>
        <v>0</v>
      </c>
      <c r="G725" s="8">
        <f t="shared" si="9"/>
        <v>1.6397E+28</v>
      </c>
      <c r="H725" s="8" t="str">
        <f t="shared" ref="H725:J725" si="1468">if(D725,$G725,"")</f>
        <v/>
      </c>
      <c r="I725" s="8">
        <f t="shared" si="1468"/>
        <v>1.6397E+28</v>
      </c>
      <c r="J725" s="8" t="str">
        <f t="shared" si="1468"/>
        <v/>
      </c>
      <c r="K725" s="5"/>
      <c r="L725" s="5"/>
      <c r="M725" s="5"/>
      <c r="N725" s="36">
        <f>Map!K1373</f>
        <v>-57</v>
      </c>
      <c r="O725" s="36">
        <f>Map!L1373</f>
        <v>-81</v>
      </c>
      <c r="P725" s="36">
        <f>Map!M1373</f>
        <v>-67</v>
      </c>
      <c r="Q725" s="5" t="str">
        <f>Join("-",Map!B1373,Map!C1373,Map!D1373,Map!E1373,Map!F1373)</f>
        <v>East Rim-6-2-3-d</v>
      </c>
      <c r="R725" s="6">
        <f t="shared" ref="R725:T725" si="1469">IFERROR(VALUE(LEFT(N725,SEARCH(" ",N725,1)-1)),FALSE())</f>
        <v>-57</v>
      </c>
      <c r="S725" s="6">
        <f t="shared" si="1469"/>
        <v>-81</v>
      </c>
      <c r="T725" s="6">
        <f t="shared" si="1469"/>
        <v>-67</v>
      </c>
      <c r="U725" s="5"/>
      <c r="V725" s="5"/>
      <c r="W725" s="5"/>
      <c r="X725" s="37" t="str">
        <f>Map!G1373</f>
        <v>Gas Giant</v>
      </c>
      <c r="Y725" s="5"/>
      <c r="Z725" s="7" t="str">
        <f>Map!O1373</f>
        <v>24 H</v>
      </c>
      <c r="AA725" s="6">
        <f t="shared" si="12"/>
        <v>24</v>
      </c>
      <c r="AB725" s="5" t="str">
        <f>IFERROR(__xludf.DUMMYFUNCTION("""COMPUTED_VALUE"""),"H")</f>
        <v>H</v>
      </c>
      <c r="AC725" s="6">
        <f t="shared" si="13"/>
        <v>24</v>
      </c>
      <c r="AD725" s="5"/>
    </row>
    <row r="726">
      <c r="A726" s="5" t="str">
        <f>Map!I1374</f>
        <v>2.85 J</v>
      </c>
      <c r="B726" s="6">
        <f t="shared" si="5"/>
        <v>2.85</v>
      </c>
      <c r="C726" s="5" t="str">
        <f>IFERROR(__xludf.DUMMYFUNCTION("""COMPUTED_VALUE"""),"J")</f>
        <v>J</v>
      </c>
      <c r="D726" s="34" t="b">
        <f t="shared" si="6"/>
        <v>0</v>
      </c>
      <c r="E726" s="6">
        <f t="shared" si="7"/>
        <v>2.85</v>
      </c>
      <c r="F726" s="34" t="b">
        <f t="shared" si="8"/>
        <v>0</v>
      </c>
      <c r="G726" s="8">
        <f t="shared" si="9"/>
        <v>5.415E+27</v>
      </c>
      <c r="H726" s="8" t="str">
        <f t="shared" ref="H726:J726" si="1470">if(D726,$G726,"")</f>
        <v/>
      </c>
      <c r="I726" s="8">
        <f t="shared" si="1470"/>
        <v>5.415E+27</v>
      </c>
      <c r="J726" s="8" t="str">
        <f t="shared" si="1470"/>
        <v/>
      </c>
      <c r="K726" s="5"/>
      <c r="L726" s="5"/>
      <c r="M726" s="5"/>
      <c r="N726" s="36">
        <f>Map!K1374</f>
        <v>-204</v>
      </c>
      <c r="O726" s="36">
        <f>Map!L1374</f>
        <v>-218</v>
      </c>
      <c r="P726" s="36">
        <f>Map!M1374</f>
        <v>-209</v>
      </c>
      <c r="Q726" s="5" t="str">
        <f>Join("-",Map!B1374,Map!C1374,Map!D1374,Map!E1374,Map!F1374)</f>
        <v>East Rim-6-2-3-e</v>
      </c>
      <c r="R726" s="6">
        <f t="shared" ref="R726:T726" si="1471">IFERROR(VALUE(LEFT(N726,SEARCH(" ",N726,1)-1)),FALSE())</f>
        <v>-204</v>
      </c>
      <c r="S726" s="6">
        <f t="shared" si="1471"/>
        <v>-218</v>
      </c>
      <c r="T726" s="6">
        <f t="shared" si="1471"/>
        <v>-209</v>
      </c>
      <c r="U726" s="5"/>
      <c r="V726" s="5"/>
      <c r="W726" s="5"/>
      <c r="X726" s="37" t="str">
        <f>Map!G1374</f>
        <v>Gas Giant</v>
      </c>
      <c r="Y726" s="5"/>
      <c r="Z726" s="7" t="str">
        <f>Map!O1374</f>
        <v>19 H</v>
      </c>
      <c r="AA726" s="6">
        <f t="shared" si="12"/>
        <v>19</v>
      </c>
      <c r="AB726" s="5" t="str">
        <f>IFERROR(__xludf.DUMMYFUNCTION("""COMPUTED_VALUE"""),"H")</f>
        <v>H</v>
      </c>
      <c r="AC726" s="6">
        <f t="shared" si="13"/>
        <v>19</v>
      </c>
      <c r="AD726" s="5"/>
    </row>
    <row r="727">
      <c r="A727" s="5" t="str">
        <f>Map!I1375</f>
        <v>2.02 S</v>
      </c>
      <c r="B727" s="6">
        <f t="shared" si="5"/>
        <v>2.02</v>
      </c>
      <c r="C727" s="5" t="str">
        <f>IFERROR(__xludf.DUMMYFUNCTION("""COMPUTED_VALUE"""),"S")</f>
        <v>S</v>
      </c>
      <c r="D727" s="34">
        <f t="shared" si="6"/>
        <v>2.02</v>
      </c>
      <c r="E727" s="6" t="b">
        <f t="shared" si="7"/>
        <v>0</v>
      </c>
      <c r="F727" s="34" t="b">
        <f t="shared" si="8"/>
        <v>0</v>
      </c>
      <c r="G727" s="8">
        <f t="shared" si="9"/>
        <v>4.01778E+30</v>
      </c>
      <c r="H727" s="8">
        <f t="shared" ref="H727:J727" si="1472">if(D727,$G727,"")</f>
        <v>4.01778E+30</v>
      </c>
      <c r="I727" s="8" t="str">
        <f t="shared" si="1472"/>
        <v/>
      </c>
      <c r="J727" s="8" t="str">
        <f t="shared" si="1472"/>
        <v/>
      </c>
      <c r="K727" s="5"/>
      <c r="L727" s="5"/>
      <c r="M727" s="5"/>
      <c r="N727" s="36" t="str">
        <f>Map!K1375</f>
        <v/>
      </c>
      <c r="O727" s="36" t="str">
        <f>Map!L1375</f>
        <v/>
      </c>
      <c r="P727" s="36" t="str">
        <f>Map!M1375</f>
        <v/>
      </c>
      <c r="Q727" s="5" t="str">
        <f>Join("-",Map!B1375,Map!C1375,Map!D1375,Map!E1375,Map!F1375)</f>
        <v>East Rim-6-2-3-S</v>
      </c>
      <c r="R727" s="6" t="b">
        <f t="shared" ref="R727:T727" si="1473">IFERROR(VALUE(LEFT(N727,SEARCH(" ",N727,1)-1)),FALSE())</f>
        <v>0</v>
      </c>
      <c r="S727" s="6" t="b">
        <f t="shared" si="1473"/>
        <v>0</v>
      </c>
      <c r="T727" s="6" t="b">
        <f t="shared" si="1473"/>
        <v>0</v>
      </c>
      <c r="U727" s="5"/>
      <c r="V727" s="5"/>
      <c r="W727" s="5"/>
      <c r="X727" s="37" t="str">
        <f>Map!G1375</f>
        <v>Star</v>
      </c>
      <c r="Y727" s="5"/>
      <c r="Z727" s="7" t="str">
        <f>Map!O1375</f>
        <v/>
      </c>
      <c r="AA727" s="6" t="str">
        <f t="shared" si="12"/>
        <v/>
      </c>
      <c r="AB727" s="5"/>
      <c r="AC727" s="6" t="str">
        <f t="shared" si="13"/>
        <v/>
      </c>
      <c r="AD727" s="5"/>
    </row>
    <row r="728">
      <c r="A728" s="5" t="str">
        <f>Map!I1376</f>
        <v>0.03 J</v>
      </c>
      <c r="B728" s="6">
        <f t="shared" si="5"/>
        <v>0.03</v>
      </c>
      <c r="C728" s="5" t="str">
        <f>IFERROR(__xludf.DUMMYFUNCTION("""COMPUTED_VALUE"""),"J")</f>
        <v>J</v>
      </c>
      <c r="D728" s="34" t="b">
        <f t="shared" si="6"/>
        <v>0</v>
      </c>
      <c r="E728" s="6">
        <f t="shared" si="7"/>
        <v>0.03</v>
      </c>
      <c r="F728" s="34" t="b">
        <f t="shared" si="8"/>
        <v>0</v>
      </c>
      <c r="G728" s="8">
        <f t="shared" si="9"/>
        <v>5.7E+25</v>
      </c>
      <c r="H728" s="8" t="str">
        <f t="shared" ref="H728:J728" si="1474">if(D728,$G728,"")</f>
        <v/>
      </c>
      <c r="I728" s="8">
        <f t="shared" si="1474"/>
        <v>5.7E+25</v>
      </c>
      <c r="J728" s="8" t="str">
        <f t="shared" si="1474"/>
        <v/>
      </c>
      <c r="K728" s="5"/>
      <c r="L728" s="5"/>
      <c r="M728" s="5"/>
      <c r="N728" s="36">
        <f>Map!K1376</f>
        <v>-60</v>
      </c>
      <c r="O728" s="36">
        <f>Map!L1376</f>
        <v>-97</v>
      </c>
      <c r="P728" s="36">
        <f>Map!M1376</f>
        <v>-81</v>
      </c>
      <c r="Q728" s="5" t="str">
        <f>Join("-",Map!B1376,Map!C1376,Map!D1376,Map!E1376,Map!F1376)</f>
        <v>East Rim-6-2-4-a</v>
      </c>
      <c r="R728" s="6">
        <f t="shared" ref="R728:T728" si="1475">IFERROR(VALUE(LEFT(N728,SEARCH(" ",N728,1)-1)),FALSE())</f>
        <v>-60</v>
      </c>
      <c r="S728" s="6">
        <f t="shared" si="1475"/>
        <v>-97</v>
      </c>
      <c r="T728" s="6">
        <f t="shared" si="1475"/>
        <v>-81</v>
      </c>
      <c r="U728" s="5"/>
      <c r="V728" s="5"/>
      <c r="W728" s="5"/>
      <c r="X728" s="37" t="str">
        <f>Map!G1376</f>
        <v>Gas Giant</v>
      </c>
      <c r="Y728" s="5"/>
      <c r="Z728" s="7" t="str">
        <f>Map!O1376</f>
        <v>10 H</v>
      </c>
      <c r="AA728" s="6">
        <f t="shared" si="12"/>
        <v>10</v>
      </c>
      <c r="AB728" s="5" t="str">
        <f>IFERROR(__xludf.DUMMYFUNCTION("""COMPUTED_VALUE"""),"H")</f>
        <v>H</v>
      </c>
      <c r="AC728" s="6">
        <f t="shared" si="13"/>
        <v>10</v>
      </c>
      <c r="AD728" s="5"/>
    </row>
    <row r="729">
      <c r="A729" s="5" t="str">
        <f>Map!I1377</f>
        <v>9.02 J</v>
      </c>
      <c r="B729" s="6">
        <f t="shared" si="5"/>
        <v>9.02</v>
      </c>
      <c r="C729" s="5" t="str">
        <f>IFERROR(__xludf.DUMMYFUNCTION("""COMPUTED_VALUE"""),"J")</f>
        <v>J</v>
      </c>
      <c r="D729" s="34" t="b">
        <f t="shared" si="6"/>
        <v>0</v>
      </c>
      <c r="E729" s="6">
        <f t="shared" si="7"/>
        <v>9.02</v>
      </c>
      <c r="F729" s="34" t="b">
        <f t="shared" si="8"/>
        <v>0</v>
      </c>
      <c r="G729" s="8">
        <f t="shared" si="9"/>
        <v>1.7138E+28</v>
      </c>
      <c r="H729" s="8" t="str">
        <f t="shared" ref="H729:J729" si="1476">if(D729,$G729,"")</f>
        <v/>
      </c>
      <c r="I729" s="8">
        <f t="shared" si="1476"/>
        <v>1.7138E+28</v>
      </c>
      <c r="J729" s="8" t="str">
        <f t="shared" si="1476"/>
        <v/>
      </c>
      <c r="K729" s="5"/>
      <c r="L729" s="5"/>
      <c r="M729" s="5"/>
      <c r="N729" s="36">
        <f>Map!K1377</f>
        <v>-124</v>
      </c>
      <c r="O729" s="36">
        <f>Map!L1377</f>
        <v>-135</v>
      </c>
      <c r="P729" s="36">
        <f>Map!M1377</f>
        <v>-132</v>
      </c>
      <c r="Q729" s="5" t="str">
        <f>Join("-",Map!B1377,Map!C1377,Map!D1377,Map!E1377,Map!F1377)</f>
        <v>East Rim-6-2-4-b</v>
      </c>
      <c r="R729" s="6">
        <f t="shared" ref="R729:T729" si="1477">IFERROR(VALUE(LEFT(N729,SEARCH(" ",N729,1)-1)),FALSE())</f>
        <v>-124</v>
      </c>
      <c r="S729" s="6">
        <f t="shared" si="1477"/>
        <v>-135</v>
      </c>
      <c r="T729" s="6">
        <f t="shared" si="1477"/>
        <v>-132</v>
      </c>
      <c r="U729" s="5"/>
      <c r="V729" s="5"/>
      <c r="W729" s="5"/>
      <c r="X729" s="37" t="str">
        <f>Map!G1377</f>
        <v>Gas Giant</v>
      </c>
      <c r="Y729" s="5"/>
      <c r="Z729" s="7" t="str">
        <f>Map!O1377</f>
        <v>21 H</v>
      </c>
      <c r="AA729" s="6">
        <f t="shared" si="12"/>
        <v>21</v>
      </c>
      <c r="AB729" s="5" t="str">
        <f>IFERROR(__xludf.DUMMYFUNCTION("""COMPUTED_VALUE"""),"H")</f>
        <v>H</v>
      </c>
      <c r="AC729" s="6">
        <f t="shared" si="13"/>
        <v>21</v>
      </c>
      <c r="AD729" s="5"/>
    </row>
    <row r="730">
      <c r="A730" s="5" t="str">
        <f>Map!I1378</f>
        <v>1.13 E</v>
      </c>
      <c r="B730" s="6">
        <f t="shared" si="5"/>
        <v>1.13</v>
      </c>
      <c r="C730" s="5" t="str">
        <f>IFERROR(__xludf.DUMMYFUNCTION("""COMPUTED_VALUE"""),"E")</f>
        <v>E</v>
      </c>
      <c r="D730" s="34" t="b">
        <f t="shared" si="6"/>
        <v>0</v>
      </c>
      <c r="E730" s="6" t="b">
        <f t="shared" si="7"/>
        <v>0</v>
      </c>
      <c r="F730" s="34">
        <f t="shared" si="8"/>
        <v>1.13</v>
      </c>
      <c r="G730" s="8">
        <f t="shared" si="9"/>
        <v>6.74836E+24</v>
      </c>
      <c r="H730" s="8" t="str">
        <f t="shared" ref="H730:J730" si="1478">if(D730,$G730,"")</f>
        <v/>
      </c>
      <c r="I730" s="8" t="str">
        <f t="shared" si="1478"/>
        <v/>
      </c>
      <c r="J730" s="8">
        <f t="shared" si="1478"/>
        <v>6.74836E+24</v>
      </c>
      <c r="K730" s="5"/>
      <c r="L730" s="5"/>
      <c r="M730" s="5"/>
      <c r="N730" s="36">
        <f>Map!K1378</f>
        <v>-133</v>
      </c>
      <c r="O730" s="36">
        <f>Map!L1378</f>
        <v>-164</v>
      </c>
      <c r="P730" s="36">
        <f>Map!M1378</f>
        <v>-151</v>
      </c>
      <c r="Q730" s="5" t="str">
        <f>Join("-",Map!B1378,Map!C1378,Map!D1378,Map!E1378,Map!F1378)</f>
        <v>East Rim-6-2-4-c</v>
      </c>
      <c r="R730" s="6">
        <f t="shared" ref="R730:T730" si="1479">IFERROR(VALUE(LEFT(N730,SEARCH(" ",N730,1)-1)),FALSE())</f>
        <v>-133</v>
      </c>
      <c r="S730" s="6">
        <f t="shared" si="1479"/>
        <v>-164</v>
      </c>
      <c r="T730" s="6">
        <f t="shared" si="1479"/>
        <v>-151</v>
      </c>
      <c r="U730" s="5"/>
      <c r="V730" s="5"/>
      <c r="W730" s="5"/>
      <c r="X730" s="37" t="str">
        <f>Map!G1378</f>
        <v>Terrestrial</v>
      </c>
      <c r="Y730" s="5"/>
      <c r="Z730" s="7" t="str">
        <f>Map!O1378</f>
        <v>15 H</v>
      </c>
      <c r="AA730" s="6">
        <f t="shared" si="12"/>
        <v>15</v>
      </c>
      <c r="AB730" s="5" t="str">
        <f>IFERROR(__xludf.DUMMYFUNCTION("""COMPUTED_VALUE"""),"H")</f>
        <v>H</v>
      </c>
      <c r="AC730" s="6">
        <f t="shared" si="13"/>
        <v>15</v>
      </c>
      <c r="AD730" s="5"/>
    </row>
    <row r="731">
      <c r="A731" s="5" t="str">
        <f>Map!I1379</f>
        <v>0.96 E</v>
      </c>
      <c r="B731" s="6">
        <f t="shared" si="5"/>
        <v>0.96</v>
      </c>
      <c r="C731" s="5" t="str">
        <f>IFERROR(__xludf.DUMMYFUNCTION("""COMPUTED_VALUE"""),"E")</f>
        <v>E</v>
      </c>
      <c r="D731" s="34" t="b">
        <f t="shared" si="6"/>
        <v>0</v>
      </c>
      <c r="E731" s="6" t="b">
        <f t="shared" si="7"/>
        <v>0</v>
      </c>
      <c r="F731" s="34">
        <f t="shared" si="8"/>
        <v>0.96</v>
      </c>
      <c r="G731" s="8">
        <f t="shared" si="9"/>
        <v>5.73312E+24</v>
      </c>
      <c r="H731" s="8" t="str">
        <f t="shared" ref="H731:J731" si="1480">if(D731,$G731,"")</f>
        <v/>
      </c>
      <c r="I731" s="8" t="str">
        <f t="shared" si="1480"/>
        <v/>
      </c>
      <c r="J731" s="8">
        <f t="shared" si="1480"/>
        <v>5.73312E+24</v>
      </c>
      <c r="K731" s="5"/>
      <c r="L731" s="5"/>
      <c r="M731" s="5"/>
      <c r="N731" s="36">
        <f>Map!K1379</f>
        <v>-222</v>
      </c>
      <c r="O731" s="36">
        <f>Map!L1379</f>
        <v>-239</v>
      </c>
      <c r="P731" s="36">
        <f>Map!M1379</f>
        <v>-230</v>
      </c>
      <c r="Q731" s="5" t="str">
        <f>Join("-",Map!B1379,Map!C1379,Map!D1379,Map!E1379,Map!F1379)</f>
        <v>East Rim-6-2-4-d</v>
      </c>
      <c r="R731" s="6">
        <f t="shared" ref="R731:T731" si="1481">IFERROR(VALUE(LEFT(N731,SEARCH(" ",N731,1)-1)),FALSE())</f>
        <v>-222</v>
      </c>
      <c r="S731" s="6">
        <f t="shared" si="1481"/>
        <v>-239</v>
      </c>
      <c r="T731" s="6">
        <f t="shared" si="1481"/>
        <v>-230</v>
      </c>
      <c r="U731" s="5"/>
      <c r="V731" s="5"/>
      <c r="W731" s="5"/>
      <c r="X731" s="37" t="str">
        <f>Map!G1379</f>
        <v>Terrestrial</v>
      </c>
      <c r="Y731" s="5"/>
      <c r="Z731" s="7" t="str">
        <f>Map!O1379</f>
        <v>33 H</v>
      </c>
      <c r="AA731" s="6">
        <f t="shared" si="12"/>
        <v>33</v>
      </c>
      <c r="AB731" s="5" t="str">
        <f>IFERROR(__xludf.DUMMYFUNCTION("""COMPUTED_VALUE"""),"H")</f>
        <v>H</v>
      </c>
      <c r="AC731" s="6">
        <f t="shared" si="13"/>
        <v>33</v>
      </c>
      <c r="AD731" s="5"/>
    </row>
    <row r="732">
      <c r="A732" s="5" t="str">
        <f>Map!I1380</f>
        <v>0.94 S</v>
      </c>
      <c r="B732" s="6">
        <f t="shared" si="5"/>
        <v>0.94</v>
      </c>
      <c r="C732" s="5" t="str">
        <f>IFERROR(__xludf.DUMMYFUNCTION("""COMPUTED_VALUE"""),"S")</f>
        <v>S</v>
      </c>
      <c r="D732" s="34">
        <f t="shared" si="6"/>
        <v>0.94</v>
      </c>
      <c r="E732" s="6" t="b">
        <f t="shared" si="7"/>
        <v>0</v>
      </c>
      <c r="F732" s="34" t="b">
        <f t="shared" si="8"/>
        <v>0</v>
      </c>
      <c r="G732" s="8">
        <f t="shared" si="9"/>
        <v>1.86966E+30</v>
      </c>
      <c r="H732" s="8">
        <f t="shared" ref="H732:J732" si="1482">if(D732,$G732,"")</f>
        <v>1.86966E+30</v>
      </c>
      <c r="I732" s="8" t="str">
        <f t="shared" si="1482"/>
        <v/>
      </c>
      <c r="J732" s="8" t="str">
        <f t="shared" si="1482"/>
        <v/>
      </c>
      <c r="K732" s="5"/>
      <c r="L732" s="5"/>
      <c r="M732" s="5"/>
      <c r="N732" s="36" t="str">
        <f>Map!K1380</f>
        <v/>
      </c>
      <c r="O732" s="36" t="str">
        <f>Map!L1380</f>
        <v/>
      </c>
      <c r="P732" s="36" t="str">
        <f>Map!M1380</f>
        <v/>
      </c>
      <c r="Q732" s="5" t="str">
        <f>Join("-",Map!B1380,Map!C1380,Map!D1380,Map!E1380,Map!F1380)</f>
        <v>East Rim-6-2-4-S</v>
      </c>
      <c r="R732" s="6" t="b">
        <f t="shared" ref="R732:T732" si="1483">IFERROR(VALUE(LEFT(N732,SEARCH(" ",N732,1)-1)),FALSE())</f>
        <v>0</v>
      </c>
      <c r="S732" s="6" t="b">
        <f t="shared" si="1483"/>
        <v>0</v>
      </c>
      <c r="T732" s="6" t="b">
        <f t="shared" si="1483"/>
        <v>0</v>
      </c>
      <c r="U732" s="5"/>
      <c r="V732" s="5"/>
      <c r="W732" s="5"/>
      <c r="X732" s="37" t="str">
        <f>Map!G1380</f>
        <v>Star</v>
      </c>
      <c r="Y732" s="5"/>
      <c r="Z732" s="7" t="str">
        <f>Map!O1380</f>
        <v/>
      </c>
      <c r="AA732" s="6" t="str">
        <f t="shared" si="12"/>
        <v/>
      </c>
      <c r="AB732" s="5"/>
      <c r="AC732" s="6" t="str">
        <f t="shared" si="13"/>
        <v/>
      </c>
      <c r="AD732" s="5"/>
    </row>
    <row r="733">
      <c r="A733" s="5" t="str">
        <f>Map!I1381</f>
        <v>0.22 E</v>
      </c>
      <c r="B733" s="6">
        <f t="shared" si="5"/>
        <v>0.22</v>
      </c>
      <c r="C733" s="5" t="str">
        <f>IFERROR(__xludf.DUMMYFUNCTION("""COMPUTED_VALUE"""),"E")</f>
        <v>E</v>
      </c>
      <c r="D733" s="34" t="b">
        <f t="shared" si="6"/>
        <v>0</v>
      </c>
      <c r="E733" s="6" t="b">
        <f t="shared" si="7"/>
        <v>0</v>
      </c>
      <c r="F733" s="34">
        <f t="shared" si="8"/>
        <v>0.22</v>
      </c>
      <c r="G733" s="8">
        <f t="shared" si="9"/>
        <v>1.31384E+24</v>
      </c>
      <c r="H733" s="8" t="str">
        <f t="shared" ref="H733:J733" si="1484">if(D733,$G733,"")</f>
        <v/>
      </c>
      <c r="I733" s="8" t="str">
        <f t="shared" si="1484"/>
        <v/>
      </c>
      <c r="J733" s="8">
        <f t="shared" si="1484"/>
        <v>1.31384E+24</v>
      </c>
      <c r="K733" s="5"/>
      <c r="L733" s="5"/>
      <c r="M733" s="5"/>
      <c r="N733" s="36">
        <f>Map!K1381</f>
        <v>1008</v>
      </c>
      <c r="O733" s="36">
        <f>Map!L1381</f>
        <v>180</v>
      </c>
      <c r="P733" s="36">
        <f>Map!M1381</f>
        <v>592</v>
      </c>
      <c r="Q733" s="5" t="str">
        <f>Join("-",Map!B1381,Map!C1381,Map!D1381,Map!E1381,Map!F1381)</f>
        <v>East Rim-6-2-5-a</v>
      </c>
      <c r="R733" s="6">
        <f t="shared" ref="R733:T733" si="1485">IFERROR(VALUE(LEFT(N733,SEARCH(" ",N733,1)-1)),FALSE())</f>
        <v>1008</v>
      </c>
      <c r="S733" s="6">
        <f t="shared" si="1485"/>
        <v>180</v>
      </c>
      <c r="T733" s="6">
        <f t="shared" si="1485"/>
        <v>592</v>
      </c>
      <c r="U733" s="5"/>
      <c r="V733" s="5"/>
      <c r="W733" s="5"/>
      <c r="X733" s="37" t="str">
        <f>Map!G1381</f>
        <v>Terrestrial</v>
      </c>
      <c r="Y733" s="5"/>
      <c r="Z733" s="7" t="str">
        <f>Map!O1381</f>
        <v>15 H</v>
      </c>
      <c r="AA733" s="6">
        <f t="shared" si="12"/>
        <v>15</v>
      </c>
      <c r="AB733" s="5" t="str">
        <f>IFERROR(__xludf.DUMMYFUNCTION("""COMPUTED_VALUE"""),"H")</f>
        <v>H</v>
      </c>
      <c r="AC733" s="6">
        <f t="shared" si="13"/>
        <v>15</v>
      </c>
      <c r="AD733" s="5"/>
    </row>
    <row r="734">
      <c r="A734" s="5" t="str">
        <f>Map!I1382</f>
        <v>0.13 J</v>
      </c>
      <c r="B734" s="6">
        <f t="shared" si="5"/>
        <v>0.13</v>
      </c>
      <c r="C734" s="5" t="str">
        <f>IFERROR(__xludf.DUMMYFUNCTION("""COMPUTED_VALUE"""),"J")</f>
        <v>J</v>
      </c>
      <c r="D734" s="34" t="b">
        <f t="shared" si="6"/>
        <v>0</v>
      </c>
      <c r="E734" s="6">
        <f t="shared" si="7"/>
        <v>0.13</v>
      </c>
      <c r="F734" s="34" t="b">
        <f t="shared" si="8"/>
        <v>0</v>
      </c>
      <c r="G734" s="8">
        <f t="shared" si="9"/>
        <v>2.47E+26</v>
      </c>
      <c r="H734" s="8" t="str">
        <f t="shared" ref="H734:J734" si="1486">if(D734,$G734,"")</f>
        <v/>
      </c>
      <c r="I734" s="8">
        <f t="shared" si="1486"/>
        <v>2.47E+26</v>
      </c>
      <c r="J734" s="8" t="str">
        <f t="shared" si="1486"/>
        <v/>
      </c>
      <c r="K734" s="5"/>
      <c r="L734" s="5"/>
      <c r="M734" s="5"/>
      <c r="N734" s="36">
        <f>Map!K1382</f>
        <v>-3</v>
      </c>
      <c r="O734" s="36">
        <f>Map!L1382</f>
        <v>-24</v>
      </c>
      <c r="P734" s="36">
        <f>Map!M1382</f>
        <v>-14</v>
      </c>
      <c r="Q734" s="5" t="str">
        <f>Join("-",Map!B1382,Map!C1382,Map!D1382,Map!E1382,Map!F1382)</f>
        <v>East Rim-6-2-5-b</v>
      </c>
      <c r="R734" s="6">
        <f t="shared" ref="R734:T734" si="1487">IFERROR(VALUE(LEFT(N734,SEARCH(" ",N734,1)-1)),FALSE())</f>
        <v>-3</v>
      </c>
      <c r="S734" s="6">
        <f t="shared" si="1487"/>
        <v>-24</v>
      </c>
      <c r="T734" s="6">
        <f t="shared" si="1487"/>
        <v>-14</v>
      </c>
      <c r="U734" s="5"/>
      <c r="V734" s="5"/>
      <c r="W734" s="5"/>
      <c r="X734" s="37" t="str">
        <f>Map!G1382</f>
        <v>Gas Giant</v>
      </c>
      <c r="Y734" s="5"/>
      <c r="Z734" s="7" t="str">
        <f>Map!O1382</f>
        <v>24 H</v>
      </c>
      <c r="AA734" s="6">
        <f t="shared" si="12"/>
        <v>24</v>
      </c>
      <c r="AB734" s="5" t="str">
        <f>IFERROR(__xludf.DUMMYFUNCTION("""COMPUTED_VALUE"""),"H")</f>
        <v>H</v>
      </c>
      <c r="AC734" s="6">
        <f t="shared" si="13"/>
        <v>24</v>
      </c>
      <c r="AD734" s="5"/>
    </row>
    <row r="735">
      <c r="A735" s="5" t="str">
        <f>Map!I1383</f>
        <v>9.59 J</v>
      </c>
      <c r="B735" s="6">
        <f t="shared" si="5"/>
        <v>9.59</v>
      </c>
      <c r="C735" s="5" t="str">
        <f>IFERROR(__xludf.DUMMYFUNCTION("""COMPUTED_VALUE"""),"J")</f>
        <v>J</v>
      </c>
      <c r="D735" s="34" t="b">
        <f t="shared" si="6"/>
        <v>0</v>
      </c>
      <c r="E735" s="6">
        <f t="shared" si="7"/>
        <v>9.59</v>
      </c>
      <c r="F735" s="34" t="b">
        <f t="shared" si="8"/>
        <v>0</v>
      </c>
      <c r="G735" s="8">
        <f t="shared" si="9"/>
        <v>1.8221E+28</v>
      </c>
      <c r="H735" s="8" t="str">
        <f t="shared" ref="H735:J735" si="1488">if(D735,$G735,"")</f>
        <v/>
      </c>
      <c r="I735" s="8">
        <f t="shared" si="1488"/>
        <v>1.8221E+28</v>
      </c>
      <c r="J735" s="8" t="str">
        <f t="shared" si="1488"/>
        <v/>
      </c>
      <c r="K735" s="5"/>
      <c r="L735" s="5"/>
      <c r="M735" s="5"/>
      <c r="N735" s="36">
        <f>Map!K1383</f>
        <v>-52</v>
      </c>
      <c r="O735" s="36">
        <f>Map!L1383</f>
        <v>-123</v>
      </c>
      <c r="P735" s="36">
        <f>Map!M1383</f>
        <v>-88</v>
      </c>
      <c r="Q735" s="5" t="str">
        <f>Join("-",Map!B1383,Map!C1383,Map!D1383,Map!E1383,Map!F1383)</f>
        <v>East Rim-6-2-5-c</v>
      </c>
      <c r="R735" s="6">
        <f t="shared" ref="R735:T735" si="1489">IFERROR(VALUE(LEFT(N735,SEARCH(" ",N735,1)-1)),FALSE())</f>
        <v>-52</v>
      </c>
      <c r="S735" s="6">
        <f t="shared" si="1489"/>
        <v>-123</v>
      </c>
      <c r="T735" s="6">
        <f t="shared" si="1489"/>
        <v>-88</v>
      </c>
      <c r="U735" s="5"/>
      <c r="V735" s="5"/>
      <c r="W735" s="5"/>
      <c r="X735" s="37" t="str">
        <f>Map!G1383</f>
        <v>Gas Giant</v>
      </c>
      <c r="Y735" s="5"/>
      <c r="Z735" s="7" t="str">
        <f>Map!O1383</f>
        <v>20 H</v>
      </c>
      <c r="AA735" s="6">
        <f t="shared" si="12"/>
        <v>20</v>
      </c>
      <c r="AB735" s="5" t="str">
        <f>IFERROR(__xludf.DUMMYFUNCTION("""COMPUTED_VALUE"""),"H")</f>
        <v>H</v>
      </c>
      <c r="AC735" s="6">
        <f t="shared" si="13"/>
        <v>20</v>
      </c>
      <c r="AD735" s="5"/>
    </row>
    <row r="736">
      <c r="A736" s="5" t="str">
        <f>Map!I1384</f>
        <v>8.07 J</v>
      </c>
      <c r="B736" s="6">
        <f t="shared" si="5"/>
        <v>8.07</v>
      </c>
      <c r="C736" s="5" t="str">
        <f>IFERROR(__xludf.DUMMYFUNCTION("""COMPUTED_VALUE"""),"J")</f>
        <v>J</v>
      </c>
      <c r="D736" s="34" t="b">
        <f t="shared" si="6"/>
        <v>0</v>
      </c>
      <c r="E736" s="6">
        <f t="shared" si="7"/>
        <v>8.07</v>
      </c>
      <c r="F736" s="34" t="b">
        <f t="shared" si="8"/>
        <v>0</v>
      </c>
      <c r="G736" s="8">
        <f t="shared" si="9"/>
        <v>1.5333E+28</v>
      </c>
      <c r="H736" s="8" t="str">
        <f t="shared" ref="H736:J736" si="1490">if(D736,$G736,"")</f>
        <v/>
      </c>
      <c r="I736" s="8">
        <f t="shared" si="1490"/>
        <v>1.5333E+28</v>
      </c>
      <c r="J736" s="8" t="str">
        <f t="shared" si="1490"/>
        <v/>
      </c>
      <c r="K736" s="5"/>
      <c r="L736" s="5"/>
      <c r="M736" s="5"/>
      <c r="N736" s="36">
        <f>Map!K1384</f>
        <v>-121</v>
      </c>
      <c r="O736" s="36">
        <f>Map!L1384</f>
        <v>-140</v>
      </c>
      <c r="P736" s="36">
        <f>Map!M1384</f>
        <v>-131</v>
      </c>
      <c r="Q736" s="5" t="str">
        <f>Join("-",Map!B1384,Map!C1384,Map!D1384,Map!E1384,Map!F1384)</f>
        <v>East Rim-6-2-5-d</v>
      </c>
      <c r="R736" s="6">
        <f t="shared" ref="R736:T736" si="1491">IFERROR(VALUE(LEFT(N736,SEARCH(" ",N736,1)-1)),FALSE())</f>
        <v>-121</v>
      </c>
      <c r="S736" s="6">
        <f t="shared" si="1491"/>
        <v>-140</v>
      </c>
      <c r="T736" s="6">
        <f t="shared" si="1491"/>
        <v>-131</v>
      </c>
      <c r="U736" s="5"/>
      <c r="V736" s="5"/>
      <c r="W736" s="5"/>
      <c r="X736" s="37" t="str">
        <f>Map!G1384</f>
        <v>Gas Giant</v>
      </c>
      <c r="Y736" s="5"/>
      <c r="Z736" s="7" t="str">
        <f>Map!O1384</f>
        <v>24 H</v>
      </c>
      <c r="AA736" s="6">
        <f t="shared" si="12"/>
        <v>24</v>
      </c>
      <c r="AB736" s="5" t="str">
        <f>IFERROR(__xludf.DUMMYFUNCTION("""COMPUTED_VALUE"""),"H")</f>
        <v>H</v>
      </c>
      <c r="AC736" s="6">
        <f t="shared" si="13"/>
        <v>24</v>
      </c>
      <c r="AD736" s="5"/>
    </row>
    <row r="737">
      <c r="A737" s="5" t="str">
        <f>Map!I1385</f>
        <v>0.07 J</v>
      </c>
      <c r="B737" s="6">
        <f t="shared" si="5"/>
        <v>0.07</v>
      </c>
      <c r="C737" s="5" t="str">
        <f>IFERROR(__xludf.DUMMYFUNCTION("""COMPUTED_VALUE"""),"J")</f>
        <v>J</v>
      </c>
      <c r="D737" s="34" t="b">
        <f t="shared" si="6"/>
        <v>0</v>
      </c>
      <c r="E737" s="6">
        <f t="shared" si="7"/>
        <v>0.07</v>
      </c>
      <c r="F737" s="34" t="b">
        <f t="shared" si="8"/>
        <v>0</v>
      </c>
      <c r="G737" s="8">
        <f t="shared" si="9"/>
        <v>1.33E+26</v>
      </c>
      <c r="H737" s="8" t="str">
        <f t="shared" ref="H737:J737" si="1492">if(D737,$G737,"")</f>
        <v/>
      </c>
      <c r="I737" s="8">
        <f t="shared" si="1492"/>
        <v>1.33E+26</v>
      </c>
      <c r="J737" s="8" t="str">
        <f t="shared" si="1492"/>
        <v/>
      </c>
      <c r="K737" s="5"/>
      <c r="L737" s="5"/>
      <c r="M737" s="5"/>
      <c r="N737" s="36">
        <f>Map!K1385</f>
        <v>-123</v>
      </c>
      <c r="O737" s="36">
        <f>Map!L1385</f>
        <v>-170</v>
      </c>
      <c r="P737" s="36">
        <f>Map!M1385</f>
        <v>-146</v>
      </c>
      <c r="Q737" s="5" t="str">
        <f>Join("-",Map!B1385,Map!C1385,Map!D1385,Map!E1385,Map!F1385)</f>
        <v>East Rim-6-2-5-e</v>
      </c>
      <c r="R737" s="6">
        <f t="shared" ref="R737:T737" si="1493">IFERROR(VALUE(LEFT(N737,SEARCH(" ",N737,1)-1)),FALSE())</f>
        <v>-123</v>
      </c>
      <c r="S737" s="6">
        <f t="shared" si="1493"/>
        <v>-170</v>
      </c>
      <c r="T737" s="6">
        <f t="shared" si="1493"/>
        <v>-146</v>
      </c>
      <c r="U737" s="5"/>
      <c r="V737" s="5"/>
      <c r="W737" s="5"/>
      <c r="X737" s="37" t="str">
        <f>Map!G1385</f>
        <v>Gas Giant</v>
      </c>
      <c r="Y737" s="5"/>
      <c r="Z737" s="7" t="str">
        <f>Map!O1385</f>
        <v>8 H</v>
      </c>
      <c r="AA737" s="6">
        <f t="shared" si="12"/>
        <v>8</v>
      </c>
      <c r="AB737" s="5" t="str">
        <f>IFERROR(__xludf.DUMMYFUNCTION("""COMPUTED_VALUE"""),"H")</f>
        <v>H</v>
      </c>
      <c r="AC737" s="6">
        <f t="shared" si="13"/>
        <v>8</v>
      </c>
      <c r="AD737" s="5"/>
    </row>
    <row r="738">
      <c r="A738" s="5" t="str">
        <f>Map!I1386</f>
        <v>5.42 J</v>
      </c>
      <c r="B738" s="6">
        <f t="shared" si="5"/>
        <v>5.42</v>
      </c>
      <c r="C738" s="5" t="str">
        <f>IFERROR(__xludf.DUMMYFUNCTION("""COMPUTED_VALUE"""),"J")</f>
        <v>J</v>
      </c>
      <c r="D738" s="34" t="b">
        <f t="shared" si="6"/>
        <v>0</v>
      </c>
      <c r="E738" s="6">
        <f t="shared" si="7"/>
        <v>5.42</v>
      </c>
      <c r="F738" s="34" t="b">
        <f t="shared" si="8"/>
        <v>0</v>
      </c>
      <c r="G738" s="8">
        <f t="shared" si="9"/>
        <v>1.0298E+28</v>
      </c>
      <c r="H738" s="8" t="str">
        <f t="shared" ref="H738:J738" si="1494">if(D738,$G738,"")</f>
        <v/>
      </c>
      <c r="I738" s="8">
        <f t="shared" si="1494"/>
        <v>1.0298E+28</v>
      </c>
      <c r="J738" s="8" t="str">
        <f t="shared" si="1494"/>
        <v/>
      </c>
      <c r="K738" s="5"/>
      <c r="L738" s="5"/>
      <c r="M738" s="5"/>
      <c r="N738" s="36">
        <f>Map!K1386</f>
        <v>-134</v>
      </c>
      <c r="O738" s="36">
        <f>Map!L1386</f>
        <v>-148</v>
      </c>
      <c r="P738" s="36">
        <f>Map!M1386</f>
        <v>-139</v>
      </c>
      <c r="Q738" s="5" t="str">
        <f>Join("-",Map!B1386,Map!C1386,Map!D1386,Map!E1386,Map!F1386)</f>
        <v>East Rim-6-2-5-f</v>
      </c>
      <c r="R738" s="6">
        <f t="shared" ref="R738:T738" si="1495">IFERROR(VALUE(LEFT(N738,SEARCH(" ",N738,1)-1)),FALSE())</f>
        <v>-134</v>
      </c>
      <c r="S738" s="6">
        <f t="shared" si="1495"/>
        <v>-148</v>
      </c>
      <c r="T738" s="6">
        <f t="shared" si="1495"/>
        <v>-139</v>
      </c>
      <c r="U738" s="5"/>
      <c r="V738" s="5"/>
      <c r="W738" s="5"/>
      <c r="X738" s="37" t="str">
        <f>Map!G1386</f>
        <v>Gas Giant</v>
      </c>
      <c r="Y738" s="5"/>
      <c r="Z738" s="7" t="str">
        <f>Map!O1386</f>
        <v>23 H</v>
      </c>
      <c r="AA738" s="6">
        <f t="shared" si="12"/>
        <v>23</v>
      </c>
      <c r="AB738" s="5" t="str">
        <f>IFERROR(__xludf.DUMMYFUNCTION("""COMPUTED_VALUE"""),"H")</f>
        <v>H</v>
      </c>
      <c r="AC738" s="6">
        <f t="shared" si="13"/>
        <v>23</v>
      </c>
      <c r="AD738" s="5"/>
    </row>
    <row r="739">
      <c r="A739" s="5" t="str">
        <f>Map!I1387</f>
        <v>1.03 J</v>
      </c>
      <c r="B739" s="6">
        <f t="shared" si="5"/>
        <v>1.03</v>
      </c>
      <c r="C739" s="5" t="str">
        <f>IFERROR(__xludf.DUMMYFUNCTION("""COMPUTED_VALUE"""),"J")</f>
        <v>J</v>
      </c>
      <c r="D739" s="34" t="b">
        <f t="shared" si="6"/>
        <v>0</v>
      </c>
      <c r="E739" s="6">
        <f t="shared" si="7"/>
        <v>1.03</v>
      </c>
      <c r="F739" s="34" t="b">
        <f t="shared" si="8"/>
        <v>0</v>
      </c>
      <c r="G739" s="8">
        <f t="shared" si="9"/>
        <v>1.957E+27</v>
      </c>
      <c r="H739" s="8" t="str">
        <f t="shared" ref="H739:J739" si="1496">if(D739,$G739,"")</f>
        <v/>
      </c>
      <c r="I739" s="8">
        <f t="shared" si="1496"/>
        <v>1.957E+27</v>
      </c>
      <c r="J739" s="8" t="str">
        <f t="shared" si="1496"/>
        <v/>
      </c>
      <c r="K739" s="5"/>
      <c r="L739" s="5"/>
      <c r="M739" s="5"/>
      <c r="N739" s="36">
        <f>Map!K1387</f>
        <v>-149</v>
      </c>
      <c r="O739" s="36">
        <f>Map!L1387</f>
        <v>-171</v>
      </c>
      <c r="P739" s="36">
        <f>Map!M1387</f>
        <v>-160</v>
      </c>
      <c r="Q739" s="5" t="str">
        <f>Join("-",Map!B1387,Map!C1387,Map!D1387,Map!E1387,Map!F1387)</f>
        <v>East Rim-6-2-5-g</v>
      </c>
      <c r="R739" s="6">
        <f t="shared" ref="R739:T739" si="1497">IFERROR(VALUE(LEFT(N739,SEARCH(" ",N739,1)-1)),FALSE())</f>
        <v>-149</v>
      </c>
      <c r="S739" s="6">
        <f t="shared" si="1497"/>
        <v>-171</v>
      </c>
      <c r="T739" s="6">
        <f t="shared" si="1497"/>
        <v>-160</v>
      </c>
      <c r="U739" s="5"/>
      <c r="V739" s="5"/>
      <c r="W739" s="5"/>
      <c r="X739" s="37" t="str">
        <f>Map!G1387</f>
        <v>Gas Giant</v>
      </c>
      <c r="Y739" s="5"/>
      <c r="Z739" s="7" t="str">
        <f>Map!O1387</f>
        <v>21 H</v>
      </c>
      <c r="AA739" s="6">
        <f t="shared" si="12"/>
        <v>21</v>
      </c>
      <c r="AB739" s="5" t="str">
        <f>IFERROR(__xludf.DUMMYFUNCTION("""COMPUTED_VALUE"""),"H")</f>
        <v>H</v>
      </c>
      <c r="AC739" s="6">
        <f t="shared" si="13"/>
        <v>21</v>
      </c>
      <c r="AD739" s="5"/>
    </row>
    <row r="740">
      <c r="A740" s="5" t="str">
        <f>Map!I1388</f>
        <v>0.07 J</v>
      </c>
      <c r="B740" s="6">
        <f t="shared" si="5"/>
        <v>0.07</v>
      </c>
      <c r="C740" s="5" t="str">
        <f>IFERROR(__xludf.DUMMYFUNCTION("""COMPUTED_VALUE"""),"J")</f>
        <v>J</v>
      </c>
      <c r="D740" s="34" t="b">
        <f t="shared" si="6"/>
        <v>0</v>
      </c>
      <c r="E740" s="6">
        <f t="shared" si="7"/>
        <v>0.07</v>
      </c>
      <c r="F740" s="34" t="b">
        <f t="shared" si="8"/>
        <v>0</v>
      </c>
      <c r="G740" s="8">
        <f t="shared" si="9"/>
        <v>1.33E+26</v>
      </c>
      <c r="H740" s="8" t="str">
        <f t="shared" ref="H740:J740" si="1498">if(D740,$G740,"")</f>
        <v/>
      </c>
      <c r="I740" s="8">
        <f t="shared" si="1498"/>
        <v>1.33E+26</v>
      </c>
      <c r="J740" s="8" t="str">
        <f t="shared" si="1498"/>
        <v/>
      </c>
      <c r="K740" s="5"/>
      <c r="L740" s="5"/>
      <c r="M740" s="5"/>
      <c r="N740" s="36">
        <f>Map!K1388</f>
        <v>-153</v>
      </c>
      <c r="O740" s="36">
        <f>Map!L1388</f>
        <v>-200</v>
      </c>
      <c r="P740" s="36">
        <f>Map!M1388</f>
        <v>-177</v>
      </c>
      <c r="Q740" s="5" t="str">
        <f>Join("-",Map!B1388,Map!C1388,Map!D1388,Map!E1388,Map!F1388)</f>
        <v>East Rim-6-2-5-h</v>
      </c>
      <c r="R740" s="6">
        <f t="shared" ref="R740:T740" si="1499">IFERROR(VALUE(LEFT(N740,SEARCH(" ",N740,1)-1)),FALSE())</f>
        <v>-153</v>
      </c>
      <c r="S740" s="6">
        <f t="shared" si="1499"/>
        <v>-200</v>
      </c>
      <c r="T740" s="6">
        <f t="shared" si="1499"/>
        <v>-177</v>
      </c>
      <c r="U740" s="5"/>
      <c r="V740" s="5"/>
      <c r="W740" s="5"/>
      <c r="X740" s="37" t="str">
        <f>Map!G1388</f>
        <v>Gas Giant</v>
      </c>
      <c r="Y740" s="5"/>
      <c r="Z740" s="7" t="str">
        <f>Map!O1388</f>
        <v>13 H</v>
      </c>
      <c r="AA740" s="6">
        <f t="shared" si="12"/>
        <v>13</v>
      </c>
      <c r="AB740" s="5" t="str">
        <f>IFERROR(__xludf.DUMMYFUNCTION("""COMPUTED_VALUE"""),"H")</f>
        <v>H</v>
      </c>
      <c r="AC740" s="6">
        <f t="shared" si="13"/>
        <v>13</v>
      </c>
      <c r="AD740" s="5"/>
    </row>
    <row r="741">
      <c r="A741" s="5" t="str">
        <f>Map!I1389</f>
        <v>0.35 S</v>
      </c>
      <c r="B741" s="6">
        <f t="shared" si="5"/>
        <v>0.35</v>
      </c>
      <c r="C741" s="5" t="str">
        <f>IFERROR(__xludf.DUMMYFUNCTION("""COMPUTED_VALUE"""),"S")</f>
        <v>S</v>
      </c>
      <c r="D741" s="34">
        <f t="shared" si="6"/>
        <v>0.35</v>
      </c>
      <c r="E741" s="6" t="b">
        <f t="shared" si="7"/>
        <v>0</v>
      </c>
      <c r="F741" s="34" t="b">
        <f t="shared" si="8"/>
        <v>0</v>
      </c>
      <c r="G741" s="8">
        <f t="shared" si="9"/>
        <v>6.9615E+29</v>
      </c>
      <c r="H741" s="8">
        <f t="shared" ref="H741:J741" si="1500">if(D741,$G741,"")</f>
        <v>6.9615E+29</v>
      </c>
      <c r="I741" s="8" t="str">
        <f t="shared" si="1500"/>
        <v/>
      </c>
      <c r="J741" s="8" t="str">
        <f t="shared" si="1500"/>
        <v/>
      </c>
      <c r="K741" s="5"/>
      <c r="L741" s="5"/>
      <c r="M741" s="5"/>
      <c r="N741" s="36" t="str">
        <f>Map!K1389</f>
        <v/>
      </c>
      <c r="O741" s="36" t="str">
        <f>Map!L1389</f>
        <v/>
      </c>
      <c r="P741" s="36" t="str">
        <f>Map!M1389</f>
        <v/>
      </c>
      <c r="Q741" s="5" t="str">
        <f>Join("-",Map!B1389,Map!C1389,Map!D1389,Map!E1389,Map!F1389)</f>
        <v>East Rim-6-2-5-S</v>
      </c>
      <c r="R741" s="6" t="b">
        <f t="shared" ref="R741:T741" si="1501">IFERROR(VALUE(LEFT(N741,SEARCH(" ",N741,1)-1)),FALSE())</f>
        <v>0</v>
      </c>
      <c r="S741" s="6" t="b">
        <f t="shared" si="1501"/>
        <v>0</v>
      </c>
      <c r="T741" s="6" t="b">
        <f t="shared" si="1501"/>
        <v>0</v>
      </c>
      <c r="U741" s="5"/>
      <c r="V741" s="5"/>
      <c r="W741" s="5"/>
      <c r="X741" s="37" t="str">
        <f>Map!G1389</f>
        <v>Star</v>
      </c>
      <c r="Y741" s="5"/>
      <c r="Z741" s="7" t="str">
        <f>Map!O1389</f>
        <v/>
      </c>
      <c r="AA741" s="6" t="str">
        <f t="shared" si="12"/>
        <v/>
      </c>
      <c r="AB741" s="5"/>
      <c r="AC741" s="6" t="str">
        <f t="shared" si="13"/>
        <v/>
      </c>
      <c r="AD741" s="5"/>
    </row>
    <row r="742">
      <c r="A742" s="5" t="str">
        <f>Map!I1390</f>
        <v>0.94 E</v>
      </c>
      <c r="B742" s="6">
        <f t="shared" si="5"/>
        <v>0.94</v>
      </c>
      <c r="C742" s="5" t="str">
        <f>IFERROR(__xludf.DUMMYFUNCTION("""COMPUTED_VALUE"""),"E")</f>
        <v>E</v>
      </c>
      <c r="D742" s="34" t="b">
        <f t="shared" si="6"/>
        <v>0</v>
      </c>
      <c r="E742" s="6" t="b">
        <f t="shared" si="7"/>
        <v>0</v>
      </c>
      <c r="F742" s="34">
        <f t="shared" si="8"/>
        <v>0.94</v>
      </c>
      <c r="G742" s="8">
        <f t="shared" si="9"/>
        <v>5.61368E+24</v>
      </c>
      <c r="H742" s="8" t="str">
        <f t="shared" ref="H742:J742" si="1502">if(D742,$G742,"")</f>
        <v/>
      </c>
      <c r="I742" s="8" t="str">
        <f t="shared" si="1502"/>
        <v/>
      </c>
      <c r="J742" s="8">
        <f t="shared" si="1502"/>
        <v>5.61368E+24</v>
      </c>
      <c r="K742" s="5"/>
      <c r="L742" s="5"/>
      <c r="M742" s="5"/>
      <c r="N742" s="36">
        <f>Map!K1390</f>
        <v>22</v>
      </c>
      <c r="O742" s="36">
        <f>Map!L1390</f>
        <v>13</v>
      </c>
      <c r="P742" s="36">
        <f>Map!M1390</f>
        <v>17</v>
      </c>
      <c r="Q742" s="5" t="str">
        <f>Join("-",Map!B1390,Map!C1390,Map!D1390,Map!E1390,Map!F1390)</f>
        <v>East Rim-6-3-0-a</v>
      </c>
      <c r="R742" s="6">
        <f t="shared" ref="R742:T742" si="1503">IFERROR(VALUE(LEFT(N742,SEARCH(" ",N742,1)-1)),FALSE())</f>
        <v>22</v>
      </c>
      <c r="S742" s="6">
        <f t="shared" si="1503"/>
        <v>13</v>
      </c>
      <c r="T742" s="6">
        <f t="shared" si="1503"/>
        <v>17</v>
      </c>
      <c r="U742" s="5"/>
      <c r="V742" s="5"/>
      <c r="W742" s="5"/>
      <c r="X742" s="37" t="str">
        <f>Map!G1390</f>
        <v>Habitable</v>
      </c>
      <c r="Y742" s="5"/>
      <c r="Z742" s="7" t="str">
        <f>Map!O1390</f>
        <v>39 H</v>
      </c>
      <c r="AA742" s="6">
        <f t="shared" si="12"/>
        <v>39</v>
      </c>
      <c r="AB742" s="5" t="str">
        <f>IFERROR(__xludf.DUMMYFUNCTION("""COMPUTED_VALUE"""),"H")</f>
        <v>H</v>
      </c>
      <c r="AC742" s="6">
        <f t="shared" si="13"/>
        <v>39</v>
      </c>
      <c r="AD742" s="5"/>
    </row>
    <row r="743">
      <c r="A743" s="5" t="str">
        <f>Map!I1391</f>
        <v>0.92 E</v>
      </c>
      <c r="B743" s="6">
        <f t="shared" si="5"/>
        <v>0.92</v>
      </c>
      <c r="C743" s="5" t="str">
        <f>IFERROR(__xludf.DUMMYFUNCTION("""COMPUTED_VALUE"""),"E")</f>
        <v>E</v>
      </c>
      <c r="D743" s="34" t="b">
        <f t="shared" si="6"/>
        <v>0</v>
      </c>
      <c r="E743" s="6" t="b">
        <f t="shared" si="7"/>
        <v>0</v>
      </c>
      <c r="F743" s="34">
        <f t="shared" si="8"/>
        <v>0.92</v>
      </c>
      <c r="G743" s="8">
        <f t="shared" si="9"/>
        <v>5.49424E+24</v>
      </c>
      <c r="H743" s="8" t="str">
        <f t="shared" ref="H743:J743" si="1504">if(D743,$G743,"")</f>
        <v/>
      </c>
      <c r="I743" s="8" t="str">
        <f t="shared" si="1504"/>
        <v/>
      </c>
      <c r="J743" s="8">
        <f t="shared" si="1504"/>
        <v>5.49424E+24</v>
      </c>
      <c r="K743" s="5"/>
      <c r="L743" s="5"/>
      <c r="M743" s="5"/>
      <c r="N743" s="36">
        <f>Map!K1391</f>
        <v>37</v>
      </c>
      <c r="O743" s="36">
        <f>Map!L1391</f>
        <v>19</v>
      </c>
      <c r="P743" s="36">
        <f>Map!M1391</f>
        <v>28</v>
      </c>
      <c r="Q743" s="5" t="str">
        <f>Join("-",Map!B1391,Map!C1391,Map!D1391,Map!E1391,Map!F1391)</f>
        <v>East Rim-6-3-0-b</v>
      </c>
      <c r="R743" s="6">
        <f t="shared" ref="R743:T743" si="1505">IFERROR(VALUE(LEFT(N743,SEARCH(" ",N743,1)-1)),FALSE())</f>
        <v>37</v>
      </c>
      <c r="S743" s="6">
        <f t="shared" si="1505"/>
        <v>19</v>
      </c>
      <c r="T743" s="6">
        <f t="shared" si="1505"/>
        <v>28</v>
      </c>
      <c r="U743" s="5"/>
      <c r="V743" s="5"/>
      <c r="W743" s="5"/>
      <c r="X743" s="37" t="str">
        <f>Map!G1391</f>
        <v>Habitable</v>
      </c>
      <c r="Y743" s="5"/>
      <c r="Z743" s="7" t="str">
        <f>Map!O1391</f>
        <v>22 H</v>
      </c>
      <c r="AA743" s="6">
        <f t="shared" si="12"/>
        <v>22</v>
      </c>
      <c r="AB743" s="5" t="str">
        <f>IFERROR(__xludf.DUMMYFUNCTION("""COMPUTED_VALUE"""),"H")</f>
        <v>H</v>
      </c>
      <c r="AC743" s="6">
        <f t="shared" si="13"/>
        <v>22</v>
      </c>
      <c r="AD743" s="5"/>
    </row>
    <row r="744">
      <c r="A744" s="5" t="str">
        <f>Map!I1392</f>
        <v>1.72 J</v>
      </c>
      <c r="B744" s="6">
        <f t="shared" si="5"/>
        <v>1.72</v>
      </c>
      <c r="C744" s="5" t="str">
        <f>IFERROR(__xludf.DUMMYFUNCTION("""COMPUTED_VALUE"""),"J")</f>
        <v>J</v>
      </c>
      <c r="D744" s="34" t="b">
        <f t="shared" si="6"/>
        <v>0</v>
      </c>
      <c r="E744" s="6">
        <f t="shared" si="7"/>
        <v>1.72</v>
      </c>
      <c r="F744" s="34" t="b">
        <f t="shared" si="8"/>
        <v>0</v>
      </c>
      <c r="G744" s="8">
        <f t="shared" si="9"/>
        <v>3.268E+27</v>
      </c>
      <c r="H744" s="8" t="str">
        <f t="shared" ref="H744:J744" si="1506">if(D744,$G744,"")</f>
        <v/>
      </c>
      <c r="I744" s="8">
        <f t="shared" si="1506"/>
        <v>3.268E+27</v>
      </c>
      <c r="J744" s="8" t="str">
        <f t="shared" si="1506"/>
        <v/>
      </c>
      <c r="K744" s="5"/>
      <c r="L744" s="5"/>
      <c r="M744" s="5"/>
      <c r="N744" s="36">
        <f>Map!K1392</f>
        <v>-35</v>
      </c>
      <c r="O744" s="36">
        <f>Map!L1392</f>
        <v>-42</v>
      </c>
      <c r="P744" s="36">
        <f>Map!M1392</f>
        <v>-39</v>
      </c>
      <c r="Q744" s="5" t="str">
        <f>Join("-",Map!B1392,Map!C1392,Map!D1392,Map!E1392,Map!F1392)</f>
        <v>East Rim-6-3-0-c</v>
      </c>
      <c r="R744" s="6">
        <f t="shared" ref="R744:T744" si="1507">IFERROR(VALUE(LEFT(N744,SEARCH(" ",N744,1)-1)),FALSE())</f>
        <v>-35</v>
      </c>
      <c r="S744" s="6">
        <f t="shared" si="1507"/>
        <v>-42</v>
      </c>
      <c r="T744" s="6">
        <f t="shared" si="1507"/>
        <v>-39</v>
      </c>
      <c r="U744" s="5"/>
      <c r="V744" s="5"/>
      <c r="W744" s="5"/>
      <c r="X744" s="37" t="str">
        <f>Map!G1392</f>
        <v>Gas Giant</v>
      </c>
      <c r="Y744" s="5"/>
      <c r="Z744" s="7" t="str">
        <f>Map!O1392</f>
        <v>13 H</v>
      </c>
      <c r="AA744" s="6">
        <f t="shared" si="12"/>
        <v>13</v>
      </c>
      <c r="AB744" s="5" t="str">
        <f>IFERROR(__xludf.DUMMYFUNCTION("""COMPUTED_VALUE"""),"H")</f>
        <v>H</v>
      </c>
      <c r="AC744" s="6">
        <f t="shared" si="13"/>
        <v>13</v>
      </c>
      <c r="AD744" s="5"/>
    </row>
    <row r="745">
      <c r="A745" s="5" t="str">
        <f>Map!I1393</f>
        <v>9.53 J</v>
      </c>
      <c r="B745" s="6">
        <f t="shared" si="5"/>
        <v>9.53</v>
      </c>
      <c r="C745" s="5" t="str">
        <f>IFERROR(__xludf.DUMMYFUNCTION("""COMPUTED_VALUE"""),"J")</f>
        <v>J</v>
      </c>
      <c r="D745" s="34" t="b">
        <f t="shared" si="6"/>
        <v>0</v>
      </c>
      <c r="E745" s="6">
        <f t="shared" si="7"/>
        <v>9.53</v>
      </c>
      <c r="F745" s="34" t="b">
        <f t="shared" si="8"/>
        <v>0</v>
      </c>
      <c r="G745" s="8">
        <f t="shared" si="9"/>
        <v>1.8107E+28</v>
      </c>
      <c r="H745" s="8" t="str">
        <f t="shared" ref="H745:J745" si="1508">if(D745,$G745,"")</f>
        <v/>
      </c>
      <c r="I745" s="8">
        <f t="shared" si="1508"/>
        <v>1.8107E+28</v>
      </c>
      <c r="J745" s="8" t="str">
        <f t="shared" si="1508"/>
        <v/>
      </c>
      <c r="K745" s="5"/>
      <c r="L745" s="5"/>
      <c r="M745" s="5"/>
      <c r="N745" s="36">
        <f>Map!K1393</f>
        <v>-65</v>
      </c>
      <c r="O745" s="36">
        <f>Map!L1393</f>
        <v>-123</v>
      </c>
      <c r="P745" s="36">
        <f>Map!M1393</f>
        <v>-92</v>
      </c>
      <c r="Q745" s="5" t="str">
        <f>Join("-",Map!B1393,Map!C1393,Map!D1393,Map!E1393,Map!F1393)</f>
        <v>East Rim-6-3-0-d</v>
      </c>
      <c r="R745" s="6">
        <f t="shared" ref="R745:T745" si="1509">IFERROR(VALUE(LEFT(N745,SEARCH(" ",N745,1)-1)),FALSE())</f>
        <v>-65</v>
      </c>
      <c r="S745" s="6">
        <f t="shared" si="1509"/>
        <v>-123</v>
      </c>
      <c r="T745" s="6">
        <f t="shared" si="1509"/>
        <v>-92</v>
      </c>
      <c r="U745" s="5"/>
      <c r="V745" s="5"/>
      <c r="W745" s="5"/>
      <c r="X745" s="37" t="str">
        <f>Map!G1393</f>
        <v>Gas Giant</v>
      </c>
      <c r="Y745" s="5"/>
      <c r="Z745" s="7" t="str">
        <f>Map!O1393</f>
        <v>9 H</v>
      </c>
      <c r="AA745" s="6">
        <f t="shared" si="12"/>
        <v>9</v>
      </c>
      <c r="AB745" s="5" t="str">
        <f>IFERROR(__xludf.DUMMYFUNCTION("""COMPUTED_VALUE"""),"H")</f>
        <v>H</v>
      </c>
      <c r="AC745" s="6">
        <f t="shared" si="13"/>
        <v>9</v>
      </c>
      <c r="AD745" s="5"/>
    </row>
    <row r="746">
      <c r="A746" s="5" t="str">
        <f>Map!I1394</f>
        <v>9.6 J</v>
      </c>
      <c r="B746" s="6">
        <f t="shared" si="5"/>
        <v>9.6</v>
      </c>
      <c r="C746" s="5" t="str">
        <f>IFERROR(__xludf.DUMMYFUNCTION("""COMPUTED_VALUE"""),"J")</f>
        <v>J</v>
      </c>
      <c r="D746" s="34" t="b">
        <f t="shared" si="6"/>
        <v>0</v>
      </c>
      <c r="E746" s="6">
        <f t="shared" si="7"/>
        <v>9.6</v>
      </c>
      <c r="F746" s="34" t="b">
        <f t="shared" si="8"/>
        <v>0</v>
      </c>
      <c r="G746" s="8">
        <f t="shared" si="9"/>
        <v>1.824E+28</v>
      </c>
      <c r="H746" s="8" t="str">
        <f t="shared" ref="H746:J746" si="1510">if(D746,$G746,"")</f>
        <v/>
      </c>
      <c r="I746" s="8">
        <f t="shared" si="1510"/>
        <v>1.824E+28</v>
      </c>
      <c r="J746" s="8" t="str">
        <f t="shared" si="1510"/>
        <v/>
      </c>
      <c r="K746" s="5"/>
      <c r="L746" s="5"/>
      <c r="M746" s="5"/>
      <c r="N746" s="36">
        <f>Map!K1394</f>
        <v>-78</v>
      </c>
      <c r="O746" s="36">
        <f>Map!L1394</f>
        <v>-128</v>
      </c>
      <c r="P746" s="36">
        <f>Map!M1394</f>
        <v>-105</v>
      </c>
      <c r="Q746" s="5" t="str">
        <f>Join("-",Map!B1394,Map!C1394,Map!D1394,Map!E1394,Map!F1394)</f>
        <v>East Rim-6-3-0-e</v>
      </c>
      <c r="R746" s="6">
        <f t="shared" ref="R746:T746" si="1511">IFERROR(VALUE(LEFT(N746,SEARCH(" ",N746,1)-1)),FALSE())</f>
        <v>-78</v>
      </c>
      <c r="S746" s="6">
        <f t="shared" si="1511"/>
        <v>-128</v>
      </c>
      <c r="T746" s="6">
        <f t="shared" si="1511"/>
        <v>-105</v>
      </c>
      <c r="U746" s="5"/>
      <c r="V746" s="5"/>
      <c r="W746" s="5"/>
      <c r="X746" s="37" t="str">
        <f>Map!G1394</f>
        <v>Gas Giant</v>
      </c>
      <c r="Y746" s="5"/>
      <c r="Z746" s="7" t="str">
        <f>Map!O1394</f>
        <v>18 H</v>
      </c>
      <c r="AA746" s="6">
        <f t="shared" si="12"/>
        <v>18</v>
      </c>
      <c r="AB746" s="5" t="str">
        <f>IFERROR(__xludf.DUMMYFUNCTION("""COMPUTED_VALUE"""),"H")</f>
        <v>H</v>
      </c>
      <c r="AC746" s="6">
        <f t="shared" si="13"/>
        <v>18</v>
      </c>
      <c r="AD746" s="5"/>
    </row>
    <row r="747">
      <c r="A747" s="5" t="str">
        <f>Map!I1395</f>
        <v/>
      </c>
      <c r="B747" s="6" t="str">
        <f t="shared" si="5"/>
        <v/>
      </c>
      <c r="C747" s="5"/>
      <c r="D747" s="34" t="b">
        <f t="shared" si="6"/>
        <v>0</v>
      </c>
      <c r="E747" s="6" t="b">
        <f t="shared" si="7"/>
        <v>0</v>
      </c>
      <c r="F747" s="34" t="b">
        <f t="shared" si="8"/>
        <v>0</v>
      </c>
      <c r="G747" s="8" t="str">
        <f t="shared" si="9"/>
        <v/>
      </c>
      <c r="H747" s="8" t="str">
        <f t="shared" ref="H747:J747" si="1512">if(D747,$G747,"")</f>
        <v/>
      </c>
      <c r="I747" s="8" t="str">
        <f t="shared" si="1512"/>
        <v/>
      </c>
      <c r="J747" s="8" t="str">
        <f t="shared" si="1512"/>
        <v/>
      </c>
      <c r="K747" s="5"/>
      <c r="L747" s="5"/>
      <c r="M747" s="5"/>
      <c r="N747" s="36" t="str">
        <f>Map!K1395</f>
        <v/>
      </c>
      <c r="O747" s="36" t="str">
        <f>Map!L1395</f>
        <v/>
      </c>
      <c r="P747" s="36" t="str">
        <f>Map!M1395</f>
        <v/>
      </c>
      <c r="Q747" s="5" t="str">
        <f>Join("-",Map!B1395,Map!C1395,Map!D1395,Map!E1395,Map!F1395)</f>
        <v>East Rim-6-3-0-E63 Secondary Relay</v>
      </c>
      <c r="R747" s="6" t="b">
        <f t="shared" ref="R747:T747" si="1513">IFERROR(VALUE(LEFT(N747,SEARCH(" ",N747,1)-1)),FALSE())</f>
        <v>0</v>
      </c>
      <c r="S747" s="6" t="b">
        <f t="shared" si="1513"/>
        <v>0</v>
      </c>
      <c r="T747" s="6" t="b">
        <f t="shared" si="1513"/>
        <v>0</v>
      </c>
      <c r="U747" s="5"/>
      <c r="V747" s="5"/>
      <c r="W747" s="5"/>
      <c r="X747" s="37" t="str">
        <f>Map!G1395</f>
        <v>Secondary Relay</v>
      </c>
      <c r="Y747" s="5"/>
      <c r="Z747" s="7" t="str">
        <f>Map!O1395</f>
        <v/>
      </c>
      <c r="AA747" s="6" t="str">
        <f t="shared" si="12"/>
        <v/>
      </c>
      <c r="AB747" s="5"/>
      <c r="AC747" s="6" t="str">
        <f t="shared" si="13"/>
        <v/>
      </c>
      <c r="AD747" s="5"/>
    </row>
    <row r="748">
      <c r="A748" s="5" t="str">
        <f>Map!I1396</f>
        <v>2.68 J</v>
      </c>
      <c r="B748" s="6">
        <f t="shared" si="5"/>
        <v>2.68</v>
      </c>
      <c r="C748" s="5" t="str">
        <f>IFERROR(__xludf.DUMMYFUNCTION("""COMPUTED_VALUE"""),"J")</f>
        <v>J</v>
      </c>
      <c r="D748" s="34" t="b">
        <f t="shared" si="6"/>
        <v>0</v>
      </c>
      <c r="E748" s="6">
        <f t="shared" si="7"/>
        <v>2.68</v>
      </c>
      <c r="F748" s="34" t="b">
        <f t="shared" si="8"/>
        <v>0</v>
      </c>
      <c r="G748" s="8">
        <f t="shared" si="9"/>
        <v>5.092E+27</v>
      </c>
      <c r="H748" s="8" t="str">
        <f t="shared" ref="H748:J748" si="1514">if(D748,$G748,"")</f>
        <v/>
      </c>
      <c r="I748" s="8">
        <f t="shared" si="1514"/>
        <v>5.092E+27</v>
      </c>
      <c r="J748" s="8" t="str">
        <f t="shared" si="1514"/>
        <v/>
      </c>
      <c r="K748" s="5"/>
      <c r="L748" s="5"/>
      <c r="M748" s="5"/>
      <c r="N748" s="36">
        <f>Map!K1396</f>
        <v>-232</v>
      </c>
      <c r="O748" s="36">
        <f>Map!L1396</f>
        <v>-238</v>
      </c>
      <c r="P748" s="36">
        <f>Map!M1396</f>
        <v>-234</v>
      </c>
      <c r="Q748" s="5" t="str">
        <f>Join("-",Map!B1396,Map!C1396,Map!D1396,Map!E1396,Map!F1396)</f>
        <v>East Rim-6-3-0-f</v>
      </c>
      <c r="R748" s="6">
        <f t="shared" ref="R748:T748" si="1515">IFERROR(VALUE(LEFT(N748,SEARCH(" ",N748,1)-1)),FALSE())</f>
        <v>-232</v>
      </c>
      <c r="S748" s="6">
        <f t="shared" si="1515"/>
        <v>-238</v>
      </c>
      <c r="T748" s="6">
        <f t="shared" si="1515"/>
        <v>-234</v>
      </c>
      <c r="U748" s="5"/>
      <c r="V748" s="5"/>
      <c r="W748" s="5"/>
      <c r="X748" s="37" t="str">
        <f>Map!G1396</f>
        <v>Gas Giant</v>
      </c>
      <c r="Y748" s="5"/>
      <c r="Z748" s="7" t="str">
        <f>Map!O1396</f>
        <v>21 H</v>
      </c>
      <c r="AA748" s="6">
        <f t="shared" si="12"/>
        <v>21</v>
      </c>
      <c r="AB748" s="5" t="str">
        <f>IFERROR(__xludf.DUMMYFUNCTION("""COMPUTED_VALUE"""),"H")</f>
        <v>H</v>
      </c>
      <c r="AC748" s="6">
        <f t="shared" si="13"/>
        <v>21</v>
      </c>
      <c r="AD748" s="5"/>
    </row>
    <row r="749">
      <c r="A749" s="5" t="str">
        <f>Map!I1397</f>
        <v>0.07 J</v>
      </c>
      <c r="B749" s="6">
        <f t="shared" si="5"/>
        <v>0.07</v>
      </c>
      <c r="C749" s="5" t="str">
        <f>IFERROR(__xludf.DUMMYFUNCTION("""COMPUTED_VALUE"""),"J")</f>
        <v>J</v>
      </c>
      <c r="D749" s="34" t="b">
        <f t="shared" si="6"/>
        <v>0</v>
      </c>
      <c r="E749" s="6">
        <f t="shared" si="7"/>
        <v>0.07</v>
      </c>
      <c r="F749" s="34" t="b">
        <f t="shared" si="8"/>
        <v>0</v>
      </c>
      <c r="G749" s="8">
        <f t="shared" si="9"/>
        <v>1.33E+26</v>
      </c>
      <c r="H749" s="8" t="str">
        <f t="shared" ref="H749:J749" si="1516">if(D749,$G749,"")</f>
        <v/>
      </c>
      <c r="I749" s="8">
        <f t="shared" si="1516"/>
        <v>1.33E+26</v>
      </c>
      <c r="J749" s="8" t="str">
        <f t="shared" si="1516"/>
        <v/>
      </c>
      <c r="K749" s="5"/>
      <c r="L749" s="5"/>
      <c r="M749" s="5"/>
      <c r="N749" s="36">
        <f>Map!K1397</f>
        <v>-209</v>
      </c>
      <c r="O749" s="36">
        <f>Map!L1397</f>
        <v>-255</v>
      </c>
      <c r="P749" s="36">
        <f>Map!M1397</f>
        <v>-230</v>
      </c>
      <c r="Q749" s="5" t="str">
        <f>Join("-",Map!B1397,Map!C1397,Map!D1397,Map!E1397,Map!F1397)</f>
        <v>East Rim-6-3-0-g</v>
      </c>
      <c r="R749" s="6">
        <f t="shared" ref="R749:T749" si="1517">IFERROR(VALUE(LEFT(N749,SEARCH(" ",N749,1)-1)),FALSE())</f>
        <v>-209</v>
      </c>
      <c r="S749" s="6">
        <f t="shared" si="1517"/>
        <v>-255</v>
      </c>
      <c r="T749" s="6">
        <f t="shared" si="1517"/>
        <v>-230</v>
      </c>
      <c r="U749" s="5"/>
      <c r="V749" s="5"/>
      <c r="W749" s="5"/>
      <c r="X749" s="37" t="str">
        <f>Map!G1397</f>
        <v>Gas Giant</v>
      </c>
      <c r="Y749" s="5"/>
      <c r="Z749" s="7" t="str">
        <f>Map!O1397</f>
        <v>13 H</v>
      </c>
      <c r="AA749" s="6">
        <f t="shared" si="12"/>
        <v>13</v>
      </c>
      <c r="AB749" s="5" t="str">
        <f>IFERROR(__xludf.DUMMYFUNCTION("""COMPUTED_VALUE"""),"H")</f>
        <v>H</v>
      </c>
      <c r="AC749" s="6">
        <f t="shared" si="13"/>
        <v>13</v>
      </c>
      <c r="AD749" s="5"/>
    </row>
    <row r="750">
      <c r="A750" s="5" t="str">
        <f>Map!I1398</f>
        <v>0.5 S</v>
      </c>
      <c r="B750" s="6">
        <f t="shared" si="5"/>
        <v>0.5</v>
      </c>
      <c r="C750" s="5" t="str">
        <f>IFERROR(__xludf.DUMMYFUNCTION("""COMPUTED_VALUE"""),"S")</f>
        <v>S</v>
      </c>
      <c r="D750" s="34">
        <f t="shared" si="6"/>
        <v>0.5</v>
      </c>
      <c r="E750" s="6" t="b">
        <f t="shared" si="7"/>
        <v>0</v>
      </c>
      <c r="F750" s="34" t="b">
        <f t="shared" si="8"/>
        <v>0</v>
      </c>
      <c r="G750" s="8">
        <f t="shared" si="9"/>
        <v>9.945E+29</v>
      </c>
      <c r="H750" s="8">
        <f t="shared" ref="H750:J750" si="1518">if(D750,$G750,"")</f>
        <v>9.945E+29</v>
      </c>
      <c r="I750" s="8" t="str">
        <f t="shared" si="1518"/>
        <v/>
      </c>
      <c r="J750" s="8" t="str">
        <f t="shared" si="1518"/>
        <v/>
      </c>
      <c r="K750" s="5"/>
      <c r="L750" s="5"/>
      <c r="M750" s="5"/>
      <c r="N750" s="36" t="str">
        <f>Map!K1398</f>
        <v/>
      </c>
      <c r="O750" s="36" t="str">
        <f>Map!L1398</f>
        <v/>
      </c>
      <c r="P750" s="36" t="str">
        <f>Map!M1398</f>
        <v/>
      </c>
      <c r="Q750" s="5" t="str">
        <f>Join("-",Map!B1398,Map!C1398,Map!D1398,Map!E1398,Map!F1398)</f>
        <v>East Rim-6-3-0-S</v>
      </c>
      <c r="R750" s="6" t="b">
        <f t="shared" ref="R750:T750" si="1519">IFERROR(VALUE(LEFT(N750,SEARCH(" ",N750,1)-1)),FALSE())</f>
        <v>0</v>
      </c>
      <c r="S750" s="6" t="b">
        <f t="shared" si="1519"/>
        <v>0</v>
      </c>
      <c r="T750" s="6" t="b">
        <f t="shared" si="1519"/>
        <v>0</v>
      </c>
      <c r="U750" s="5"/>
      <c r="V750" s="5"/>
      <c r="W750" s="5"/>
      <c r="X750" s="37" t="str">
        <f>Map!G1398</f>
        <v>Star</v>
      </c>
      <c r="Y750" s="5"/>
      <c r="Z750" s="7" t="str">
        <f>Map!O1398</f>
        <v/>
      </c>
      <c r="AA750" s="6" t="str">
        <f t="shared" si="12"/>
        <v/>
      </c>
      <c r="AB750" s="5"/>
      <c r="AC750" s="6" t="str">
        <f t="shared" si="13"/>
        <v/>
      </c>
      <c r="AD750" s="5"/>
    </row>
    <row r="751">
      <c r="A751" s="5" t="str">
        <f>Map!I1399</f>
        <v>1.81 E</v>
      </c>
      <c r="B751" s="6">
        <f t="shared" si="5"/>
        <v>1.81</v>
      </c>
      <c r="C751" s="5" t="str">
        <f>IFERROR(__xludf.DUMMYFUNCTION("""COMPUTED_VALUE"""),"E")</f>
        <v>E</v>
      </c>
      <c r="D751" s="34" t="b">
        <f t="shared" si="6"/>
        <v>0</v>
      </c>
      <c r="E751" s="6" t="b">
        <f t="shared" si="7"/>
        <v>0</v>
      </c>
      <c r="F751" s="34">
        <f t="shared" si="8"/>
        <v>1.81</v>
      </c>
      <c r="G751" s="8">
        <f t="shared" si="9"/>
        <v>1.08093E+25</v>
      </c>
      <c r="H751" s="8" t="str">
        <f t="shared" ref="H751:J751" si="1520">if(D751,$G751,"")</f>
        <v/>
      </c>
      <c r="I751" s="8" t="str">
        <f t="shared" si="1520"/>
        <v/>
      </c>
      <c r="J751" s="8">
        <f t="shared" si="1520"/>
        <v>1.08093E+25</v>
      </c>
      <c r="K751" s="5"/>
      <c r="L751" s="5"/>
      <c r="M751" s="5"/>
      <c r="N751" s="36">
        <f>Map!K1399</f>
        <v>429</v>
      </c>
      <c r="O751" s="36">
        <f>Map!L1399</f>
        <v>359</v>
      </c>
      <c r="P751" s="36">
        <f>Map!M1399</f>
        <v>394</v>
      </c>
      <c r="Q751" s="5" t="str">
        <f>Join("-",Map!B1399,Map!C1399,Map!D1399,Map!E1399,Map!F1399)</f>
        <v>East Rim-6-3-1-a</v>
      </c>
      <c r="R751" s="6">
        <f t="shared" ref="R751:T751" si="1521">IFERROR(VALUE(LEFT(N751,SEARCH(" ",N751,1)-1)),FALSE())</f>
        <v>429</v>
      </c>
      <c r="S751" s="6">
        <f t="shared" si="1521"/>
        <v>359</v>
      </c>
      <c r="T751" s="6">
        <f t="shared" si="1521"/>
        <v>394</v>
      </c>
      <c r="U751" s="5"/>
      <c r="V751" s="5"/>
      <c r="W751" s="5"/>
      <c r="X751" s="37" t="str">
        <f>Map!G1399</f>
        <v>Terrestrial</v>
      </c>
      <c r="Y751" s="5"/>
      <c r="Z751" s="7" t="str">
        <f>Map!O1399</f>
        <v>30 H</v>
      </c>
      <c r="AA751" s="6">
        <f t="shared" si="12"/>
        <v>30</v>
      </c>
      <c r="AB751" s="5" t="str">
        <f>IFERROR(__xludf.DUMMYFUNCTION("""COMPUTED_VALUE"""),"H")</f>
        <v>H</v>
      </c>
      <c r="AC751" s="6">
        <f t="shared" si="13"/>
        <v>30</v>
      </c>
      <c r="AD751" s="5"/>
    </row>
    <row r="752">
      <c r="A752" s="5" t="str">
        <f>Map!I1400</f>
        <v>0.5 E</v>
      </c>
      <c r="B752" s="6">
        <f t="shared" si="5"/>
        <v>0.5</v>
      </c>
      <c r="C752" s="5" t="str">
        <f>IFERROR(__xludf.DUMMYFUNCTION("""COMPUTED_VALUE"""),"E")</f>
        <v>E</v>
      </c>
      <c r="D752" s="34" t="b">
        <f t="shared" si="6"/>
        <v>0</v>
      </c>
      <c r="E752" s="6" t="b">
        <f t="shared" si="7"/>
        <v>0</v>
      </c>
      <c r="F752" s="34">
        <f t="shared" si="8"/>
        <v>0.5</v>
      </c>
      <c r="G752" s="8">
        <f t="shared" si="9"/>
        <v>2.986E+24</v>
      </c>
      <c r="H752" s="8" t="str">
        <f t="shared" ref="H752:J752" si="1522">if(D752,$G752,"")</f>
        <v/>
      </c>
      <c r="I752" s="8" t="str">
        <f t="shared" si="1522"/>
        <v/>
      </c>
      <c r="J752" s="8">
        <f t="shared" si="1522"/>
        <v>2.986E+24</v>
      </c>
      <c r="K752" s="5"/>
      <c r="L752" s="5"/>
      <c r="M752" s="5"/>
      <c r="N752" s="36">
        <f>Map!K1400</f>
        <v>51</v>
      </c>
      <c r="O752" s="36">
        <f>Map!L1400</f>
        <v>-9</v>
      </c>
      <c r="P752" s="36">
        <f>Map!M1400</f>
        <v>19</v>
      </c>
      <c r="Q752" s="5" t="str">
        <f>Join("-",Map!B1400,Map!C1400,Map!D1400,Map!E1400,Map!F1400)</f>
        <v>East Rim-6-3-1-b</v>
      </c>
      <c r="R752" s="6">
        <f t="shared" ref="R752:T752" si="1523">IFERROR(VALUE(LEFT(N752,SEARCH(" ",N752,1)-1)),FALSE())</f>
        <v>51</v>
      </c>
      <c r="S752" s="6">
        <f t="shared" si="1523"/>
        <v>-9</v>
      </c>
      <c r="T752" s="6">
        <f t="shared" si="1523"/>
        <v>19</v>
      </c>
      <c r="U752" s="5"/>
      <c r="V752" s="5"/>
      <c r="W752" s="5"/>
      <c r="X752" s="37" t="str">
        <f>Map!G1400</f>
        <v>Terrestrial</v>
      </c>
      <c r="Y752" s="5"/>
      <c r="Z752" s="7" t="str">
        <f>Map!O1400</f>
        <v>13 H</v>
      </c>
      <c r="AA752" s="6">
        <f t="shared" si="12"/>
        <v>13</v>
      </c>
      <c r="AB752" s="5" t="str">
        <f>IFERROR(__xludf.DUMMYFUNCTION("""COMPUTED_VALUE"""),"H")</f>
        <v>H</v>
      </c>
      <c r="AC752" s="6">
        <f t="shared" si="13"/>
        <v>13</v>
      </c>
      <c r="AD752" s="5"/>
    </row>
    <row r="753">
      <c r="A753" s="5" t="str">
        <f>Map!I1401</f>
        <v>2.09 J</v>
      </c>
      <c r="B753" s="6">
        <f t="shared" si="5"/>
        <v>2.09</v>
      </c>
      <c r="C753" s="5" t="str">
        <f>IFERROR(__xludf.DUMMYFUNCTION("""COMPUTED_VALUE"""),"J")</f>
        <v>J</v>
      </c>
      <c r="D753" s="34" t="b">
        <f t="shared" si="6"/>
        <v>0</v>
      </c>
      <c r="E753" s="6">
        <f t="shared" si="7"/>
        <v>2.09</v>
      </c>
      <c r="F753" s="34" t="b">
        <f t="shared" si="8"/>
        <v>0</v>
      </c>
      <c r="G753" s="8">
        <f t="shared" si="9"/>
        <v>3.971E+27</v>
      </c>
      <c r="H753" s="8" t="str">
        <f t="shared" ref="H753:J753" si="1524">if(D753,$G753,"")</f>
        <v/>
      </c>
      <c r="I753" s="8">
        <f t="shared" si="1524"/>
        <v>3.971E+27</v>
      </c>
      <c r="J753" s="8" t="str">
        <f t="shared" si="1524"/>
        <v/>
      </c>
      <c r="K753" s="5"/>
      <c r="L753" s="5"/>
      <c r="M753" s="5"/>
      <c r="N753" s="36">
        <f>Map!K1401</f>
        <v>-216</v>
      </c>
      <c r="O753" s="36">
        <f>Map!L1401</f>
        <v>-248</v>
      </c>
      <c r="P753" s="36">
        <f>Map!M1401</f>
        <v>-233</v>
      </c>
      <c r="Q753" s="5" t="str">
        <f>Join("-",Map!B1401,Map!C1401,Map!D1401,Map!E1401,Map!F1401)</f>
        <v>East Rim-6-3-1-c</v>
      </c>
      <c r="R753" s="6">
        <f t="shared" ref="R753:T753" si="1525">IFERROR(VALUE(LEFT(N753,SEARCH(" ",N753,1)-1)),FALSE())</f>
        <v>-216</v>
      </c>
      <c r="S753" s="6">
        <f t="shared" si="1525"/>
        <v>-248</v>
      </c>
      <c r="T753" s="6">
        <f t="shared" si="1525"/>
        <v>-233</v>
      </c>
      <c r="U753" s="5"/>
      <c r="V753" s="5"/>
      <c r="W753" s="5"/>
      <c r="X753" s="37" t="str">
        <f>Map!G1401</f>
        <v>Gas Giant</v>
      </c>
      <c r="Y753" s="5"/>
      <c r="Z753" s="7" t="str">
        <f>Map!O1401</f>
        <v>22 H</v>
      </c>
      <c r="AA753" s="6">
        <f t="shared" si="12"/>
        <v>22</v>
      </c>
      <c r="AB753" s="5" t="str">
        <f>IFERROR(__xludf.DUMMYFUNCTION("""COMPUTED_VALUE"""),"H")</f>
        <v>H</v>
      </c>
      <c r="AC753" s="6">
        <f t="shared" si="13"/>
        <v>22</v>
      </c>
      <c r="AD753" s="5"/>
    </row>
    <row r="754">
      <c r="A754" s="5" t="str">
        <f>Map!I1402</f>
        <v>5 E</v>
      </c>
      <c r="B754" s="6">
        <f t="shared" si="5"/>
        <v>5</v>
      </c>
      <c r="C754" s="5" t="str">
        <f>IFERROR(__xludf.DUMMYFUNCTION("""COMPUTED_VALUE"""),"E")</f>
        <v>E</v>
      </c>
      <c r="D754" s="34" t="b">
        <f t="shared" si="6"/>
        <v>0</v>
      </c>
      <c r="E754" s="6" t="b">
        <f t="shared" si="7"/>
        <v>0</v>
      </c>
      <c r="F754" s="34">
        <f t="shared" si="8"/>
        <v>5</v>
      </c>
      <c r="G754" s="8">
        <f t="shared" si="9"/>
        <v>2.986E+25</v>
      </c>
      <c r="H754" s="8" t="str">
        <f t="shared" ref="H754:J754" si="1526">if(D754,$G754,"")</f>
        <v/>
      </c>
      <c r="I754" s="8" t="str">
        <f t="shared" si="1526"/>
        <v/>
      </c>
      <c r="J754" s="8">
        <f t="shared" si="1526"/>
        <v>2.986E+25</v>
      </c>
      <c r="K754" s="5"/>
      <c r="L754" s="5"/>
      <c r="M754" s="5"/>
      <c r="N754" s="36">
        <f>Map!K1402</f>
        <v>-231</v>
      </c>
      <c r="O754" s="36">
        <f>Map!L1402</f>
        <v>-235</v>
      </c>
      <c r="P754" s="36">
        <f>Map!M1402</f>
        <v>-233</v>
      </c>
      <c r="Q754" s="5" t="str">
        <f>Join("-",Map!B1402,Map!C1402,Map!D1402,Map!E1402,Map!F1402)</f>
        <v>East Rim-6-3-1-d</v>
      </c>
      <c r="R754" s="6">
        <f t="shared" ref="R754:T754" si="1527">IFERROR(VALUE(LEFT(N754,SEARCH(" ",N754,1)-1)),FALSE())</f>
        <v>-231</v>
      </c>
      <c r="S754" s="6">
        <f t="shared" si="1527"/>
        <v>-235</v>
      </c>
      <c r="T754" s="6">
        <f t="shared" si="1527"/>
        <v>-233</v>
      </c>
      <c r="U754" s="5"/>
      <c r="V754" s="5"/>
      <c r="W754" s="5"/>
      <c r="X754" s="37" t="str">
        <f>Map!G1402</f>
        <v>Terrestrial</v>
      </c>
      <c r="Y754" s="5"/>
      <c r="Z754" s="7" t="str">
        <f>Map!O1402</f>
        <v>14 H</v>
      </c>
      <c r="AA754" s="6">
        <f t="shared" si="12"/>
        <v>14</v>
      </c>
      <c r="AB754" s="5" t="str">
        <f>IFERROR(__xludf.DUMMYFUNCTION("""COMPUTED_VALUE"""),"H")</f>
        <v>H</v>
      </c>
      <c r="AC754" s="6">
        <f t="shared" si="13"/>
        <v>14</v>
      </c>
      <c r="AD754" s="5"/>
    </row>
    <row r="755">
      <c r="A755" s="5" t="str">
        <f>Map!I1403</f>
        <v>1 S</v>
      </c>
      <c r="B755" s="6">
        <f t="shared" si="5"/>
        <v>1</v>
      </c>
      <c r="C755" s="5" t="str">
        <f>IFERROR(__xludf.DUMMYFUNCTION("""COMPUTED_VALUE"""),"S")</f>
        <v>S</v>
      </c>
      <c r="D755" s="34">
        <f t="shared" si="6"/>
        <v>1</v>
      </c>
      <c r="E755" s="6" t="b">
        <f t="shared" si="7"/>
        <v>0</v>
      </c>
      <c r="F755" s="34" t="b">
        <f t="shared" si="8"/>
        <v>0</v>
      </c>
      <c r="G755" s="8">
        <f t="shared" si="9"/>
        <v>1.989E+30</v>
      </c>
      <c r="H755" s="8">
        <f t="shared" ref="H755:J755" si="1528">if(D755,$G755,"")</f>
        <v>1.989E+30</v>
      </c>
      <c r="I755" s="8" t="str">
        <f t="shared" si="1528"/>
        <v/>
      </c>
      <c r="J755" s="8" t="str">
        <f t="shared" si="1528"/>
        <v/>
      </c>
      <c r="K755" s="5"/>
      <c r="L755" s="5"/>
      <c r="M755" s="5"/>
      <c r="N755" s="36" t="str">
        <f>Map!K1403</f>
        <v/>
      </c>
      <c r="O755" s="36" t="str">
        <f>Map!L1403</f>
        <v/>
      </c>
      <c r="P755" s="36" t="str">
        <f>Map!M1403</f>
        <v/>
      </c>
      <c r="Q755" s="5" t="str">
        <f>Join("-",Map!B1403,Map!C1403,Map!D1403,Map!E1403,Map!F1403)</f>
        <v>East Rim-6-3-1-S</v>
      </c>
      <c r="R755" s="6" t="b">
        <f t="shared" ref="R755:T755" si="1529">IFERROR(VALUE(LEFT(N755,SEARCH(" ",N755,1)-1)),FALSE())</f>
        <v>0</v>
      </c>
      <c r="S755" s="6" t="b">
        <f t="shared" si="1529"/>
        <v>0</v>
      </c>
      <c r="T755" s="6" t="b">
        <f t="shared" si="1529"/>
        <v>0</v>
      </c>
      <c r="U755" s="5"/>
      <c r="V755" s="5"/>
      <c r="W755" s="5"/>
      <c r="X755" s="37" t="str">
        <f>Map!G1403</f>
        <v>Star</v>
      </c>
      <c r="Y755" s="5"/>
      <c r="Z755" s="7" t="str">
        <f>Map!O1403</f>
        <v/>
      </c>
      <c r="AA755" s="6" t="str">
        <f t="shared" si="12"/>
        <v/>
      </c>
      <c r="AB755" s="5"/>
      <c r="AC755" s="6" t="str">
        <f t="shared" si="13"/>
        <v/>
      </c>
      <c r="AD755" s="5"/>
    </row>
    <row r="756">
      <c r="A756" s="5" t="str">
        <f>Map!I1404</f>
        <v>6 E</v>
      </c>
      <c r="B756" s="6">
        <f t="shared" si="5"/>
        <v>6</v>
      </c>
      <c r="C756" s="5" t="str">
        <f>IFERROR(__xludf.DUMMYFUNCTION("""COMPUTED_VALUE"""),"E")</f>
        <v>E</v>
      </c>
      <c r="D756" s="34" t="b">
        <f t="shared" si="6"/>
        <v>0</v>
      </c>
      <c r="E756" s="6" t="b">
        <f t="shared" si="7"/>
        <v>0</v>
      </c>
      <c r="F756" s="34">
        <f t="shared" si="8"/>
        <v>6</v>
      </c>
      <c r="G756" s="8">
        <f t="shared" si="9"/>
        <v>3.5832E+25</v>
      </c>
      <c r="H756" s="8" t="str">
        <f t="shared" ref="H756:J756" si="1530">if(D756,$G756,"")</f>
        <v/>
      </c>
      <c r="I756" s="8" t="str">
        <f t="shared" si="1530"/>
        <v/>
      </c>
      <c r="J756" s="8">
        <f t="shared" si="1530"/>
        <v>3.5832E+25</v>
      </c>
      <c r="K756" s="5"/>
      <c r="L756" s="5"/>
      <c r="M756" s="5"/>
      <c r="N756" s="36">
        <f>Map!K1404</f>
        <v>271</v>
      </c>
      <c r="O756" s="36">
        <f>Map!L1404</f>
        <v>242</v>
      </c>
      <c r="P756" s="36">
        <f>Map!M1404</f>
        <v>258</v>
      </c>
      <c r="Q756" s="5" t="str">
        <f>Join("-",Map!B1404,Map!C1404,Map!D1404,Map!E1404,Map!F1404)</f>
        <v>East Rim-6-3-2-a</v>
      </c>
      <c r="R756" s="6">
        <f t="shared" ref="R756:T756" si="1531">IFERROR(VALUE(LEFT(N756,SEARCH(" ",N756,1)-1)),FALSE())</f>
        <v>271</v>
      </c>
      <c r="S756" s="6">
        <f t="shared" si="1531"/>
        <v>242</v>
      </c>
      <c r="T756" s="6">
        <f t="shared" si="1531"/>
        <v>258</v>
      </c>
      <c r="U756" s="5"/>
      <c r="V756" s="5"/>
      <c r="W756" s="5"/>
      <c r="X756" s="37" t="str">
        <f>Map!G1404</f>
        <v>Terrestrial</v>
      </c>
      <c r="Y756" s="5"/>
      <c r="Z756" s="7" t="str">
        <f>Map!O1404</f>
        <v>28 H</v>
      </c>
      <c r="AA756" s="6">
        <f t="shared" si="12"/>
        <v>28</v>
      </c>
      <c r="AB756" s="5" t="str">
        <f>IFERROR(__xludf.DUMMYFUNCTION("""COMPUTED_VALUE"""),"H")</f>
        <v>H</v>
      </c>
      <c r="AC756" s="6">
        <f t="shared" si="13"/>
        <v>28</v>
      </c>
      <c r="AD756" s="5"/>
    </row>
    <row r="757">
      <c r="A757" s="5" t="str">
        <f>Map!I1405</f>
        <v>12 E</v>
      </c>
      <c r="B757" s="6">
        <f t="shared" si="5"/>
        <v>12</v>
      </c>
      <c r="C757" s="5" t="str">
        <f>IFERROR(__xludf.DUMMYFUNCTION("""COMPUTED_VALUE"""),"E")</f>
        <v>E</v>
      </c>
      <c r="D757" s="34" t="b">
        <f t="shared" si="6"/>
        <v>0</v>
      </c>
      <c r="E757" s="6" t="b">
        <f t="shared" si="7"/>
        <v>0</v>
      </c>
      <c r="F757" s="34">
        <f t="shared" si="8"/>
        <v>12</v>
      </c>
      <c r="G757" s="8">
        <f t="shared" si="9"/>
        <v>7.1664E+25</v>
      </c>
      <c r="H757" s="8" t="str">
        <f t="shared" ref="H757:J757" si="1532">if(D757,$G757,"")</f>
        <v/>
      </c>
      <c r="I757" s="8" t="str">
        <f t="shared" si="1532"/>
        <v/>
      </c>
      <c r="J757" s="8">
        <f t="shared" si="1532"/>
        <v>7.1664E+25</v>
      </c>
      <c r="K757" s="5"/>
      <c r="L757" s="5"/>
      <c r="M757" s="5"/>
      <c r="N757" s="36">
        <f>Map!K1405</f>
        <v>-10</v>
      </c>
      <c r="O757" s="36">
        <f>Map!L1405</f>
        <v>-26</v>
      </c>
      <c r="P757" s="36">
        <f>Map!M1405</f>
        <v>-19</v>
      </c>
      <c r="Q757" s="5" t="str">
        <f>Join("-",Map!B1405,Map!C1405,Map!D1405,Map!E1405,Map!F1405)</f>
        <v>East Rim-6-3-2-b</v>
      </c>
      <c r="R757" s="6">
        <f t="shared" ref="R757:T757" si="1533">IFERROR(VALUE(LEFT(N757,SEARCH(" ",N757,1)-1)),FALSE())</f>
        <v>-10</v>
      </c>
      <c r="S757" s="6">
        <f t="shared" si="1533"/>
        <v>-26</v>
      </c>
      <c r="T757" s="6">
        <f t="shared" si="1533"/>
        <v>-19</v>
      </c>
      <c r="U757" s="5"/>
      <c r="V757" s="5"/>
      <c r="W757" s="5"/>
      <c r="X757" s="37" t="str">
        <f>Map!G1405</f>
        <v>Terrestrial</v>
      </c>
      <c r="Y757" s="5"/>
      <c r="Z757" s="7" t="str">
        <f>Map!O1405</f>
        <v>17 H</v>
      </c>
      <c r="AA757" s="6">
        <f t="shared" si="12"/>
        <v>17</v>
      </c>
      <c r="AB757" s="5" t="str">
        <f>IFERROR(__xludf.DUMMYFUNCTION("""COMPUTED_VALUE"""),"H")</f>
        <v>H</v>
      </c>
      <c r="AC757" s="6">
        <f t="shared" si="13"/>
        <v>17</v>
      </c>
      <c r="AD757" s="5"/>
    </row>
    <row r="758">
      <c r="A758" s="5" t="str">
        <f>Map!I1406</f>
        <v>0.06 J</v>
      </c>
      <c r="B758" s="6">
        <f t="shared" si="5"/>
        <v>0.06</v>
      </c>
      <c r="C758" s="5" t="str">
        <f>IFERROR(__xludf.DUMMYFUNCTION("""COMPUTED_VALUE"""),"J")</f>
        <v>J</v>
      </c>
      <c r="D758" s="34" t="b">
        <f t="shared" si="6"/>
        <v>0</v>
      </c>
      <c r="E758" s="6">
        <f t="shared" si="7"/>
        <v>0.06</v>
      </c>
      <c r="F758" s="34" t="b">
        <f t="shared" si="8"/>
        <v>0</v>
      </c>
      <c r="G758" s="8">
        <f t="shared" si="9"/>
        <v>1.14E+26</v>
      </c>
      <c r="H758" s="8" t="str">
        <f t="shared" ref="H758:J758" si="1534">if(D758,$G758,"")</f>
        <v/>
      </c>
      <c r="I758" s="8">
        <f t="shared" si="1534"/>
        <v>1.14E+26</v>
      </c>
      <c r="J758" s="8" t="str">
        <f t="shared" si="1534"/>
        <v/>
      </c>
      <c r="K758" s="5"/>
      <c r="L758" s="5"/>
      <c r="M758" s="5"/>
      <c r="N758" s="36">
        <f>Map!K1406</f>
        <v>-24</v>
      </c>
      <c r="O758" s="36">
        <f>Map!L1406</f>
        <v>-94</v>
      </c>
      <c r="P758" s="36">
        <f>Map!M1406</f>
        <v>-61</v>
      </c>
      <c r="Q758" s="5" t="str">
        <f>Join("-",Map!B1406,Map!C1406,Map!D1406,Map!E1406,Map!F1406)</f>
        <v>East Rim-6-3-2-c</v>
      </c>
      <c r="R758" s="6">
        <f t="shared" ref="R758:T758" si="1535">IFERROR(VALUE(LEFT(N758,SEARCH(" ",N758,1)-1)),FALSE())</f>
        <v>-24</v>
      </c>
      <c r="S758" s="6">
        <f t="shared" si="1535"/>
        <v>-94</v>
      </c>
      <c r="T758" s="6">
        <f t="shared" si="1535"/>
        <v>-61</v>
      </c>
      <c r="U758" s="5"/>
      <c r="V758" s="5"/>
      <c r="W758" s="5"/>
      <c r="X758" s="37" t="str">
        <f>Map!G1406</f>
        <v>Gas Giant</v>
      </c>
      <c r="Y758" s="5"/>
      <c r="Z758" s="7" t="str">
        <f>Map!O1406</f>
        <v>16 H</v>
      </c>
      <c r="AA758" s="6">
        <f t="shared" si="12"/>
        <v>16</v>
      </c>
      <c r="AB758" s="5" t="str">
        <f>IFERROR(__xludf.DUMMYFUNCTION("""COMPUTED_VALUE"""),"H")</f>
        <v>H</v>
      </c>
      <c r="AC758" s="6">
        <f t="shared" si="13"/>
        <v>16</v>
      </c>
      <c r="AD758" s="5"/>
    </row>
    <row r="759">
      <c r="A759" s="5" t="str">
        <f>Map!I1407</f>
        <v>0.04 J</v>
      </c>
      <c r="B759" s="6">
        <f t="shared" si="5"/>
        <v>0.04</v>
      </c>
      <c r="C759" s="5" t="str">
        <f>IFERROR(__xludf.DUMMYFUNCTION("""COMPUTED_VALUE"""),"J")</f>
        <v>J</v>
      </c>
      <c r="D759" s="34" t="b">
        <f t="shared" si="6"/>
        <v>0</v>
      </c>
      <c r="E759" s="6">
        <f t="shared" si="7"/>
        <v>0.04</v>
      </c>
      <c r="F759" s="34" t="b">
        <f t="shared" si="8"/>
        <v>0</v>
      </c>
      <c r="G759" s="8">
        <f t="shared" si="9"/>
        <v>7.6E+25</v>
      </c>
      <c r="H759" s="8" t="str">
        <f t="shared" ref="H759:J759" si="1536">if(D759,$G759,"")</f>
        <v/>
      </c>
      <c r="I759" s="8">
        <f t="shared" si="1536"/>
        <v>7.6E+25</v>
      </c>
      <c r="J759" s="8" t="str">
        <f t="shared" si="1536"/>
        <v/>
      </c>
      <c r="K759" s="5"/>
      <c r="L759" s="5"/>
      <c r="M759" s="5"/>
      <c r="N759" s="36">
        <f>Map!K1407</f>
        <v>-98</v>
      </c>
      <c r="O759" s="36">
        <f>Map!L1407</f>
        <v>-117</v>
      </c>
      <c r="P759" s="36">
        <f>Map!M1407</f>
        <v>-110</v>
      </c>
      <c r="Q759" s="5" t="str">
        <f>Join("-",Map!B1407,Map!C1407,Map!D1407,Map!E1407,Map!F1407)</f>
        <v>East Rim-6-3-2-d</v>
      </c>
      <c r="R759" s="6">
        <f t="shared" ref="R759:T759" si="1537">IFERROR(VALUE(LEFT(N759,SEARCH(" ",N759,1)-1)),FALSE())</f>
        <v>-98</v>
      </c>
      <c r="S759" s="6">
        <f t="shared" si="1537"/>
        <v>-117</v>
      </c>
      <c r="T759" s="6">
        <f t="shared" si="1537"/>
        <v>-110</v>
      </c>
      <c r="U759" s="5"/>
      <c r="V759" s="5"/>
      <c r="W759" s="5"/>
      <c r="X759" s="37" t="str">
        <f>Map!G1407</f>
        <v>Gas Giant</v>
      </c>
      <c r="Y759" s="5"/>
      <c r="Z759" s="7" t="str">
        <f>Map!O1407</f>
        <v>17 H</v>
      </c>
      <c r="AA759" s="6">
        <f t="shared" si="12"/>
        <v>17</v>
      </c>
      <c r="AB759" s="5" t="str">
        <f>IFERROR(__xludf.DUMMYFUNCTION("""COMPUTED_VALUE"""),"H")</f>
        <v>H</v>
      </c>
      <c r="AC759" s="6">
        <f t="shared" si="13"/>
        <v>17</v>
      </c>
      <c r="AD759" s="5"/>
    </row>
    <row r="760">
      <c r="A760" s="5" t="str">
        <f>Map!I1408</f>
        <v>0.29 J</v>
      </c>
      <c r="B760" s="6">
        <f t="shared" si="5"/>
        <v>0.29</v>
      </c>
      <c r="C760" s="5" t="str">
        <f>IFERROR(__xludf.DUMMYFUNCTION("""COMPUTED_VALUE"""),"J")</f>
        <v>J</v>
      </c>
      <c r="D760" s="34" t="b">
        <f t="shared" si="6"/>
        <v>0</v>
      </c>
      <c r="E760" s="6">
        <f t="shared" si="7"/>
        <v>0.29</v>
      </c>
      <c r="F760" s="34" t="b">
        <f t="shared" si="8"/>
        <v>0</v>
      </c>
      <c r="G760" s="8">
        <f t="shared" si="9"/>
        <v>5.51E+26</v>
      </c>
      <c r="H760" s="8" t="str">
        <f t="shared" ref="H760:J760" si="1538">if(D760,$G760,"")</f>
        <v/>
      </c>
      <c r="I760" s="8">
        <f t="shared" si="1538"/>
        <v>5.51E+26</v>
      </c>
      <c r="J760" s="8" t="str">
        <f t="shared" si="1538"/>
        <v/>
      </c>
      <c r="K760" s="5"/>
      <c r="L760" s="5"/>
      <c r="M760" s="5"/>
      <c r="N760" s="36">
        <f>Map!K1408</f>
        <v>-99</v>
      </c>
      <c r="O760" s="36">
        <f>Map!L1408</f>
        <v>-100</v>
      </c>
      <c r="P760" s="36">
        <f>Map!M1408</f>
        <v>-98</v>
      </c>
      <c r="Q760" s="5" t="str">
        <f>Join("-",Map!B1408,Map!C1408,Map!D1408,Map!E1408,Map!F1408)</f>
        <v>East Rim-6-3-2-e</v>
      </c>
      <c r="R760" s="6">
        <f t="shared" ref="R760:T760" si="1539">IFERROR(VALUE(LEFT(N760,SEARCH(" ",N760,1)-1)),FALSE())</f>
        <v>-99</v>
      </c>
      <c r="S760" s="6">
        <f t="shared" si="1539"/>
        <v>-100</v>
      </c>
      <c r="T760" s="6">
        <f t="shared" si="1539"/>
        <v>-98</v>
      </c>
      <c r="U760" s="5"/>
      <c r="V760" s="5"/>
      <c r="W760" s="5"/>
      <c r="X760" s="37" t="str">
        <f>Map!G1408</f>
        <v>Gas Giant</v>
      </c>
      <c r="Y760" s="5"/>
      <c r="Z760" s="7" t="str">
        <f>Map!O1408</f>
        <v>16 H</v>
      </c>
      <c r="AA760" s="6">
        <f t="shared" si="12"/>
        <v>16</v>
      </c>
      <c r="AB760" s="5" t="str">
        <f>IFERROR(__xludf.DUMMYFUNCTION("""COMPUTED_VALUE"""),"H")</f>
        <v>H</v>
      </c>
      <c r="AC760" s="6">
        <f t="shared" si="13"/>
        <v>16</v>
      </c>
      <c r="AD760" s="5"/>
    </row>
    <row r="761">
      <c r="A761" s="5" t="str">
        <f>Map!I1409</f>
        <v>0.04 J</v>
      </c>
      <c r="B761" s="6">
        <f t="shared" si="5"/>
        <v>0.04</v>
      </c>
      <c r="C761" s="5" t="str">
        <f>IFERROR(__xludf.DUMMYFUNCTION("""COMPUTED_VALUE"""),"J")</f>
        <v>J</v>
      </c>
      <c r="D761" s="34" t="b">
        <f t="shared" si="6"/>
        <v>0</v>
      </c>
      <c r="E761" s="6">
        <f t="shared" si="7"/>
        <v>0.04</v>
      </c>
      <c r="F761" s="34" t="b">
        <f t="shared" si="8"/>
        <v>0</v>
      </c>
      <c r="G761" s="8">
        <f t="shared" si="9"/>
        <v>7.6E+25</v>
      </c>
      <c r="H761" s="8" t="str">
        <f t="shared" ref="H761:J761" si="1540">if(D761,$G761,"")</f>
        <v/>
      </c>
      <c r="I761" s="8">
        <f t="shared" si="1540"/>
        <v>7.6E+25</v>
      </c>
      <c r="J761" s="8" t="str">
        <f t="shared" si="1540"/>
        <v/>
      </c>
      <c r="K761" s="5"/>
      <c r="L761" s="5"/>
      <c r="M761" s="5"/>
      <c r="N761" s="36">
        <f>Map!K1409</f>
        <v>-104</v>
      </c>
      <c r="O761" s="36">
        <f>Map!L1409</f>
        <v>-131</v>
      </c>
      <c r="P761" s="36">
        <f>Map!M1409</f>
        <v>-118</v>
      </c>
      <c r="Q761" s="5" t="str">
        <f>Join("-",Map!B1409,Map!C1409,Map!D1409,Map!E1409,Map!F1409)</f>
        <v>East Rim-6-3-2-f</v>
      </c>
      <c r="R761" s="6">
        <f t="shared" ref="R761:T761" si="1541">IFERROR(VALUE(LEFT(N761,SEARCH(" ",N761,1)-1)),FALSE())</f>
        <v>-104</v>
      </c>
      <c r="S761" s="6">
        <f t="shared" si="1541"/>
        <v>-131</v>
      </c>
      <c r="T761" s="6">
        <f t="shared" si="1541"/>
        <v>-118</v>
      </c>
      <c r="U761" s="5"/>
      <c r="V761" s="5"/>
      <c r="W761" s="5"/>
      <c r="X761" s="37" t="str">
        <f>Map!G1409</f>
        <v>Gas Giant</v>
      </c>
      <c r="Y761" s="5"/>
      <c r="Z761" s="7" t="str">
        <f>Map!O1409</f>
        <v>24 H</v>
      </c>
      <c r="AA761" s="6">
        <f t="shared" si="12"/>
        <v>24</v>
      </c>
      <c r="AB761" s="5" t="str">
        <f>IFERROR(__xludf.DUMMYFUNCTION("""COMPUTED_VALUE"""),"H")</f>
        <v>H</v>
      </c>
      <c r="AC761" s="6">
        <f t="shared" si="13"/>
        <v>24</v>
      </c>
      <c r="AD761" s="5"/>
    </row>
    <row r="762">
      <c r="A762" s="5" t="str">
        <f>Map!I1410</f>
        <v>0.02 J</v>
      </c>
      <c r="B762" s="6">
        <f t="shared" si="5"/>
        <v>0.02</v>
      </c>
      <c r="C762" s="5" t="str">
        <f>IFERROR(__xludf.DUMMYFUNCTION("""COMPUTED_VALUE"""),"J")</f>
        <v>J</v>
      </c>
      <c r="D762" s="34" t="b">
        <f t="shared" si="6"/>
        <v>0</v>
      </c>
      <c r="E762" s="6">
        <f t="shared" si="7"/>
        <v>0.02</v>
      </c>
      <c r="F762" s="34" t="b">
        <f t="shared" si="8"/>
        <v>0</v>
      </c>
      <c r="G762" s="8">
        <f t="shared" si="9"/>
        <v>3.8E+25</v>
      </c>
      <c r="H762" s="8" t="str">
        <f t="shared" ref="H762:J762" si="1542">if(D762,$G762,"")</f>
        <v/>
      </c>
      <c r="I762" s="8">
        <f t="shared" si="1542"/>
        <v>3.8E+25</v>
      </c>
      <c r="J762" s="8" t="str">
        <f t="shared" si="1542"/>
        <v/>
      </c>
      <c r="K762" s="5"/>
      <c r="L762" s="5"/>
      <c r="M762" s="5"/>
      <c r="N762" s="36">
        <f>Map!K1410</f>
        <v>-205</v>
      </c>
      <c r="O762" s="36">
        <f>Map!L1410</f>
        <v>-260</v>
      </c>
      <c r="P762" s="36">
        <f>Map!M1410</f>
        <v>-232</v>
      </c>
      <c r="Q762" s="5" t="str">
        <f>Join("-",Map!B1410,Map!C1410,Map!D1410,Map!E1410,Map!F1410)</f>
        <v>East Rim-6-3-2-g</v>
      </c>
      <c r="R762" s="6">
        <f t="shared" ref="R762:T762" si="1543">IFERROR(VALUE(LEFT(N762,SEARCH(" ",N762,1)-1)),FALSE())</f>
        <v>-205</v>
      </c>
      <c r="S762" s="6">
        <f t="shared" si="1543"/>
        <v>-260</v>
      </c>
      <c r="T762" s="6">
        <f t="shared" si="1543"/>
        <v>-232</v>
      </c>
      <c r="U762" s="5"/>
      <c r="V762" s="5"/>
      <c r="W762" s="5"/>
      <c r="X762" s="37" t="str">
        <f>Map!G1410</f>
        <v>Gas Giant</v>
      </c>
      <c r="Y762" s="5"/>
      <c r="Z762" s="7" t="str">
        <f>Map!O1410</f>
        <v>18 H</v>
      </c>
      <c r="AA762" s="6">
        <f t="shared" si="12"/>
        <v>18</v>
      </c>
      <c r="AB762" s="5" t="str">
        <f>IFERROR(__xludf.DUMMYFUNCTION("""COMPUTED_VALUE"""),"H")</f>
        <v>H</v>
      </c>
      <c r="AC762" s="6">
        <f t="shared" si="13"/>
        <v>18</v>
      </c>
      <c r="AD762" s="5"/>
    </row>
    <row r="763">
      <c r="A763" s="5" t="str">
        <f>Map!I1411</f>
        <v>7.8 J</v>
      </c>
      <c r="B763" s="6">
        <f t="shared" si="5"/>
        <v>7.8</v>
      </c>
      <c r="C763" s="5" t="str">
        <f>IFERROR(__xludf.DUMMYFUNCTION("""COMPUTED_VALUE"""),"J")</f>
        <v>J</v>
      </c>
      <c r="D763" s="34" t="b">
        <f t="shared" si="6"/>
        <v>0</v>
      </c>
      <c r="E763" s="6">
        <f t="shared" si="7"/>
        <v>7.8</v>
      </c>
      <c r="F763" s="34" t="b">
        <f t="shared" si="8"/>
        <v>0</v>
      </c>
      <c r="G763" s="8">
        <f t="shared" si="9"/>
        <v>1.482E+28</v>
      </c>
      <c r="H763" s="8" t="str">
        <f t="shared" ref="H763:J763" si="1544">if(D763,$G763,"")</f>
        <v/>
      </c>
      <c r="I763" s="8">
        <f t="shared" si="1544"/>
        <v>1.482E+28</v>
      </c>
      <c r="J763" s="8" t="str">
        <f t="shared" si="1544"/>
        <v/>
      </c>
      <c r="K763" s="5"/>
      <c r="L763" s="5"/>
      <c r="M763" s="5"/>
      <c r="N763" s="36">
        <f>Map!K1411</f>
        <v>-221</v>
      </c>
      <c r="O763" s="36">
        <f>Map!L1411</f>
        <v>-221</v>
      </c>
      <c r="P763" s="36">
        <f>Map!M1411</f>
        <v>-222</v>
      </c>
      <c r="Q763" s="5" t="str">
        <f>Join("-",Map!B1411,Map!C1411,Map!D1411,Map!E1411,Map!F1411)</f>
        <v>East Rim-6-3-2-h</v>
      </c>
      <c r="R763" s="6">
        <f t="shared" ref="R763:T763" si="1545">IFERROR(VALUE(LEFT(N763,SEARCH(" ",N763,1)-1)),FALSE())</f>
        <v>-221</v>
      </c>
      <c r="S763" s="6">
        <f t="shared" si="1545"/>
        <v>-221</v>
      </c>
      <c r="T763" s="6">
        <f t="shared" si="1545"/>
        <v>-222</v>
      </c>
      <c r="U763" s="5"/>
      <c r="V763" s="5"/>
      <c r="W763" s="5"/>
      <c r="X763" s="37" t="str">
        <f>Map!G1411</f>
        <v>Gas Giant</v>
      </c>
      <c r="Y763" s="5"/>
      <c r="Z763" s="7" t="str">
        <f>Map!O1411</f>
        <v>13 H</v>
      </c>
      <c r="AA763" s="6">
        <f t="shared" si="12"/>
        <v>13</v>
      </c>
      <c r="AB763" s="5" t="str">
        <f>IFERROR(__xludf.DUMMYFUNCTION("""COMPUTED_VALUE"""),"H")</f>
        <v>H</v>
      </c>
      <c r="AC763" s="6">
        <f t="shared" si="13"/>
        <v>13</v>
      </c>
      <c r="AD763" s="5"/>
    </row>
    <row r="764">
      <c r="A764" s="5" t="str">
        <f>Map!I1412</f>
        <v>0.51 S</v>
      </c>
      <c r="B764" s="6">
        <f t="shared" si="5"/>
        <v>0.51</v>
      </c>
      <c r="C764" s="5" t="str">
        <f>IFERROR(__xludf.DUMMYFUNCTION("""COMPUTED_VALUE"""),"S")</f>
        <v>S</v>
      </c>
      <c r="D764" s="34">
        <f t="shared" si="6"/>
        <v>0.51</v>
      </c>
      <c r="E764" s="6" t="b">
        <f t="shared" si="7"/>
        <v>0</v>
      </c>
      <c r="F764" s="34" t="b">
        <f t="shared" si="8"/>
        <v>0</v>
      </c>
      <c r="G764" s="8">
        <f t="shared" si="9"/>
        <v>1.01439E+30</v>
      </c>
      <c r="H764" s="8">
        <f t="shared" ref="H764:J764" si="1546">if(D764,$G764,"")</f>
        <v>1.01439E+30</v>
      </c>
      <c r="I764" s="8" t="str">
        <f t="shared" si="1546"/>
        <v/>
      </c>
      <c r="J764" s="8" t="str">
        <f t="shared" si="1546"/>
        <v/>
      </c>
      <c r="K764" s="5"/>
      <c r="L764" s="5"/>
      <c r="M764" s="5"/>
      <c r="N764" s="36" t="str">
        <f>Map!K1412</f>
        <v/>
      </c>
      <c r="O764" s="36" t="str">
        <f>Map!L1412</f>
        <v/>
      </c>
      <c r="P764" s="36" t="str">
        <f>Map!M1412</f>
        <v/>
      </c>
      <c r="Q764" s="5" t="str">
        <f>Join("-",Map!B1412,Map!C1412,Map!D1412,Map!E1412,Map!F1412)</f>
        <v>East Rim-6-3-2-S</v>
      </c>
      <c r="R764" s="6" t="b">
        <f t="shared" ref="R764:T764" si="1547">IFERROR(VALUE(LEFT(N764,SEARCH(" ",N764,1)-1)),FALSE())</f>
        <v>0</v>
      </c>
      <c r="S764" s="6" t="b">
        <f t="shared" si="1547"/>
        <v>0</v>
      </c>
      <c r="T764" s="6" t="b">
        <f t="shared" si="1547"/>
        <v>0</v>
      </c>
      <c r="U764" s="5"/>
      <c r="V764" s="5"/>
      <c r="W764" s="5"/>
      <c r="X764" s="37" t="str">
        <f>Map!G1412</f>
        <v>Star</v>
      </c>
      <c r="Y764" s="5"/>
      <c r="Z764" s="7" t="str">
        <f>Map!O1412</f>
        <v/>
      </c>
      <c r="AA764" s="6" t="str">
        <f t="shared" si="12"/>
        <v/>
      </c>
      <c r="AB764" s="5"/>
      <c r="AC764" s="6" t="str">
        <f t="shared" si="13"/>
        <v/>
      </c>
      <c r="AD764" s="5"/>
    </row>
    <row r="765">
      <c r="A765" s="5" t="str">
        <f>Map!I1413</f>
        <v>0.81 E</v>
      </c>
      <c r="B765" s="6">
        <f t="shared" si="5"/>
        <v>0.81</v>
      </c>
      <c r="C765" s="5" t="str">
        <f>IFERROR(__xludf.DUMMYFUNCTION("""COMPUTED_VALUE"""),"E")</f>
        <v>E</v>
      </c>
      <c r="D765" s="34" t="b">
        <f t="shared" si="6"/>
        <v>0</v>
      </c>
      <c r="E765" s="6" t="b">
        <f t="shared" si="7"/>
        <v>0</v>
      </c>
      <c r="F765" s="34">
        <f t="shared" si="8"/>
        <v>0.81</v>
      </c>
      <c r="G765" s="8">
        <f t="shared" si="9"/>
        <v>4.83732E+24</v>
      </c>
      <c r="H765" s="8" t="str">
        <f t="shared" ref="H765:J765" si="1548">if(D765,$G765,"")</f>
        <v/>
      </c>
      <c r="I765" s="8" t="str">
        <f t="shared" si="1548"/>
        <v/>
      </c>
      <c r="J765" s="8">
        <f t="shared" si="1548"/>
        <v>4.83732E+24</v>
      </c>
      <c r="K765" s="5"/>
      <c r="L765" s="5"/>
      <c r="M765" s="5"/>
      <c r="N765" s="36">
        <f>Map!K1413</f>
        <v>1071</v>
      </c>
      <c r="O765" s="36">
        <f>Map!L1413</f>
        <v>82</v>
      </c>
      <c r="P765" s="36">
        <f>Map!M1413</f>
        <v>575</v>
      </c>
      <c r="Q765" s="5" t="str">
        <f>Join("-",Map!B1413,Map!C1413,Map!D1413,Map!E1413,Map!F1413)</f>
        <v>East Rim-6-3-3-a</v>
      </c>
      <c r="R765" s="6">
        <f t="shared" ref="R765:T765" si="1549">IFERROR(VALUE(LEFT(N765,SEARCH(" ",N765,1)-1)),FALSE())</f>
        <v>1071</v>
      </c>
      <c r="S765" s="6">
        <f t="shared" si="1549"/>
        <v>82</v>
      </c>
      <c r="T765" s="6">
        <f t="shared" si="1549"/>
        <v>575</v>
      </c>
      <c r="U765" s="5"/>
      <c r="V765" s="5"/>
      <c r="W765" s="5"/>
      <c r="X765" s="37" t="str">
        <f>Map!G1413</f>
        <v>Terrestrial</v>
      </c>
      <c r="Y765" s="5"/>
      <c r="Z765" s="7" t="str">
        <f>Map!O1413</f>
        <v>12 H</v>
      </c>
      <c r="AA765" s="6">
        <f t="shared" si="12"/>
        <v>12</v>
      </c>
      <c r="AB765" s="5" t="str">
        <f>IFERROR(__xludf.DUMMYFUNCTION("""COMPUTED_VALUE"""),"H")</f>
        <v>H</v>
      </c>
      <c r="AC765" s="6">
        <f t="shared" si="13"/>
        <v>12</v>
      </c>
      <c r="AD765" s="5"/>
    </row>
    <row r="766">
      <c r="A766" s="5" t="str">
        <f>Map!I1414</f>
        <v>0.63 E</v>
      </c>
      <c r="B766" s="6">
        <f t="shared" si="5"/>
        <v>0.63</v>
      </c>
      <c r="C766" s="5" t="str">
        <f>IFERROR(__xludf.DUMMYFUNCTION("""COMPUTED_VALUE"""),"E")</f>
        <v>E</v>
      </c>
      <c r="D766" s="34" t="b">
        <f t="shared" si="6"/>
        <v>0</v>
      </c>
      <c r="E766" s="6" t="b">
        <f t="shared" si="7"/>
        <v>0</v>
      </c>
      <c r="F766" s="34">
        <f t="shared" si="8"/>
        <v>0.63</v>
      </c>
      <c r="G766" s="8">
        <f t="shared" si="9"/>
        <v>3.76236E+24</v>
      </c>
      <c r="H766" s="8" t="str">
        <f t="shared" ref="H766:J766" si="1550">if(D766,$G766,"")</f>
        <v/>
      </c>
      <c r="I766" s="8" t="str">
        <f t="shared" si="1550"/>
        <v/>
      </c>
      <c r="J766" s="8">
        <f t="shared" si="1550"/>
        <v>3.76236E+24</v>
      </c>
      <c r="K766" s="5"/>
      <c r="L766" s="5"/>
      <c r="M766" s="5"/>
      <c r="N766" s="36">
        <f>Map!K1414</f>
        <v>948</v>
      </c>
      <c r="O766" s="36">
        <f>Map!L1414</f>
        <v>822</v>
      </c>
      <c r="P766" s="36">
        <f>Map!M1414</f>
        <v>886</v>
      </c>
      <c r="Q766" s="5" t="str">
        <f>Join("-",Map!B1414,Map!C1414,Map!D1414,Map!E1414,Map!F1414)</f>
        <v>East Rim-6-3-3-b</v>
      </c>
      <c r="R766" s="6">
        <f t="shared" ref="R766:T766" si="1551">IFERROR(VALUE(LEFT(N766,SEARCH(" ",N766,1)-1)),FALSE())</f>
        <v>948</v>
      </c>
      <c r="S766" s="6">
        <f t="shared" si="1551"/>
        <v>822</v>
      </c>
      <c r="T766" s="6">
        <f t="shared" si="1551"/>
        <v>886</v>
      </c>
      <c r="U766" s="5"/>
      <c r="V766" s="5"/>
      <c r="W766" s="5"/>
      <c r="X766" s="37" t="str">
        <f>Map!G1414</f>
        <v>Terrestrial</v>
      </c>
      <c r="Y766" s="5"/>
      <c r="Z766" s="7" t="str">
        <f>Map!O1414</f>
        <v>39 H</v>
      </c>
      <c r="AA766" s="6">
        <f t="shared" si="12"/>
        <v>39</v>
      </c>
      <c r="AB766" s="5" t="str">
        <f>IFERROR(__xludf.DUMMYFUNCTION("""COMPUTED_VALUE"""),"H")</f>
        <v>H</v>
      </c>
      <c r="AC766" s="6">
        <f t="shared" si="13"/>
        <v>39</v>
      </c>
      <c r="AD766" s="5"/>
    </row>
    <row r="767">
      <c r="A767" s="5" t="str">
        <f>Map!I1415</f>
        <v>0.68 E</v>
      </c>
      <c r="B767" s="6">
        <f t="shared" si="5"/>
        <v>0.68</v>
      </c>
      <c r="C767" s="5" t="str">
        <f>IFERROR(__xludf.DUMMYFUNCTION("""COMPUTED_VALUE"""),"E")</f>
        <v>E</v>
      </c>
      <c r="D767" s="34" t="b">
        <f t="shared" si="6"/>
        <v>0</v>
      </c>
      <c r="E767" s="6" t="b">
        <f t="shared" si="7"/>
        <v>0</v>
      </c>
      <c r="F767" s="34">
        <f t="shared" si="8"/>
        <v>0.68</v>
      </c>
      <c r="G767" s="8">
        <f t="shared" si="9"/>
        <v>4.06096E+24</v>
      </c>
      <c r="H767" s="8" t="str">
        <f t="shared" ref="H767:J767" si="1552">if(D767,$G767,"")</f>
        <v/>
      </c>
      <c r="I767" s="8" t="str">
        <f t="shared" si="1552"/>
        <v/>
      </c>
      <c r="J767" s="8">
        <f t="shared" si="1552"/>
        <v>4.06096E+24</v>
      </c>
      <c r="K767" s="5"/>
      <c r="L767" s="5"/>
      <c r="M767" s="5"/>
      <c r="N767" s="36">
        <f>Map!K1415</f>
        <v>787</v>
      </c>
      <c r="O767" s="36">
        <f>Map!L1415</f>
        <v>785</v>
      </c>
      <c r="P767" s="36">
        <f>Map!M1415</f>
        <v>788</v>
      </c>
      <c r="Q767" s="5" t="str">
        <f>Join("-",Map!B1415,Map!C1415,Map!D1415,Map!E1415,Map!F1415)</f>
        <v>East Rim-6-3-3-c</v>
      </c>
      <c r="R767" s="6">
        <f t="shared" ref="R767:T767" si="1553">IFERROR(VALUE(LEFT(N767,SEARCH(" ",N767,1)-1)),FALSE())</f>
        <v>787</v>
      </c>
      <c r="S767" s="6">
        <f t="shared" si="1553"/>
        <v>785</v>
      </c>
      <c r="T767" s="6">
        <f t="shared" si="1553"/>
        <v>788</v>
      </c>
      <c r="U767" s="5"/>
      <c r="V767" s="5"/>
      <c r="W767" s="5"/>
      <c r="X767" s="37" t="str">
        <f>Map!G1415</f>
        <v>Terrestrial</v>
      </c>
      <c r="Y767" s="5"/>
      <c r="Z767" s="7" t="str">
        <f>Map!O1415</f>
        <v>9 H</v>
      </c>
      <c r="AA767" s="6">
        <f t="shared" si="12"/>
        <v>9</v>
      </c>
      <c r="AB767" s="5" t="str">
        <f>IFERROR(__xludf.DUMMYFUNCTION("""COMPUTED_VALUE"""),"H")</f>
        <v>H</v>
      </c>
      <c r="AC767" s="6">
        <f t="shared" si="13"/>
        <v>9</v>
      </c>
      <c r="AD767" s="5"/>
    </row>
    <row r="768">
      <c r="A768" s="5" t="str">
        <f>Map!I1416</f>
        <v>0.82 E</v>
      </c>
      <c r="B768" s="6">
        <f t="shared" si="5"/>
        <v>0.82</v>
      </c>
      <c r="C768" s="5" t="str">
        <f>IFERROR(__xludf.DUMMYFUNCTION("""COMPUTED_VALUE"""),"E")</f>
        <v>E</v>
      </c>
      <c r="D768" s="34" t="b">
        <f t="shared" si="6"/>
        <v>0</v>
      </c>
      <c r="E768" s="6" t="b">
        <f t="shared" si="7"/>
        <v>0</v>
      </c>
      <c r="F768" s="34">
        <f t="shared" si="8"/>
        <v>0.82</v>
      </c>
      <c r="G768" s="8">
        <f t="shared" si="9"/>
        <v>4.89704E+24</v>
      </c>
      <c r="H768" s="8" t="str">
        <f t="shared" ref="H768:J768" si="1554">if(D768,$G768,"")</f>
        <v/>
      </c>
      <c r="I768" s="8" t="str">
        <f t="shared" si="1554"/>
        <v/>
      </c>
      <c r="J768" s="8">
        <f t="shared" si="1554"/>
        <v>4.89704E+24</v>
      </c>
      <c r="K768" s="5"/>
      <c r="L768" s="5"/>
      <c r="M768" s="5"/>
      <c r="N768" s="36">
        <f>Map!K1416</f>
        <v>21</v>
      </c>
      <c r="O768" s="36">
        <f>Map!L1416</f>
        <v>19</v>
      </c>
      <c r="P768" s="36">
        <f>Map!M1416</f>
        <v>19</v>
      </c>
      <c r="Q768" s="5" t="str">
        <f>Join("-",Map!B1416,Map!C1416,Map!D1416,Map!E1416,Map!F1416)</f>
        <v>East Rim-6-3-3-d</v>
      </c>
      <c r="R768" s="6">
        <f t="shared" ref="R768:T768" si="1555">IFERROR(VALUE(LEFT(N768,SEARCH(" ",N768,1)-1)),FALSE())</f>
        <v>21</v>
      </c>
      <c r="S768" s="6">
        <f t="shared" si="1555"/>
        <v>19</v>
      </c>
      <c r="T768" s="6">
        <f t="shared" si="1555"/>
        <v>19</v>
      </c>
      <c r="U768" s="5"/>
      <c r="V768" s="5"/>
      <c r="W768" s="5"/>
      <c r="X768" s="37" t="str">
        <f>Map!G1416</f>
        <v>Habitable</v>
      </c>
      <c r="Y768" s="5"/>
      <c r="Z768" s="7" t="str">
        <f>Map!O1416</f>
        <v>24 H</v>
      </c>
      <c r="AA768" s="6">
        <f t="shared" si="12"/>
        <v>24</v>
      </c>
      <c r="AB768" s="5" t="str">
        <f>IFERROR(__xludf.DUMMYFUNCTION("""COMPUTED_VALUE"""),"H")</f>
        <v>H</v>
      </c>
      <c r="AC768" s="6">
        <f t="shared" si="13"/>
        <v>24</v>
      </c>
      <c r="AD768" s="5"/>
    </row>
    <row r="769">
      <c r="A769" s="5" t="str">
        <f>Map!I1417</f>
        <v>0.06 J</v>
      </c>
      <c r="B769" s="6">
        <f t="shared" si="5"/>
        <v>0.06</v>
      </c>
      <c r="C769" s="5" t="str">
        <f>IFERROR(__xludf.DUMMYFUNCTION("""COMPUTED_VALUE"""),"J")</f>
        <v>J</v>
      </c>
      <c r="D769" s="34" t="b">
        <f t="shared" si="6"/>
        <v>0</v>
      </c>
      <c r="E769" s="6">
        <f t="shared" si="7"/>
        <v>0.06</v>
      </c>
      <c r="F769" s="34" t="b">
        <f t="shared" si="8"/>
        <v>0</v>
      </c>
      <c r="G769" s="8">
        <f t="shared" si="9"/>
        <v>1.14E+26</v>
      </c>
      <c r="H769" s="8" t="str">
        <f t="shared" ref="H769:J769" si="1556">if(D769,$G769,"")</f>
        <v/>
      </c>
      <c r="I769" s="8">
        <f t="shared" si="1556"/>
        <v>1.14E+26</v>
      </c>
      <c r="J769" s="8" t="str">
        <f t="shared" si="1556"/>
        <v/>
      </c>
      <c r="K769" s="5"/>
      <c r="L769" s="5"/>
      <c r="M769" s="5"/>
      <c r="N769" s="36">
        <f>Map!K1417</f>
        <v>-60</v>
      </c>
      <c r="O769" s="36">
        <f>Map!L1417</f>
        <v>-97</v>
      </c>
      <c r="P769" s="36">
        <f>Map!M1417</f>
        <v>-78</v>
      </c>
      <c r="Q769" s="5" t="str">
        <f>Join("-",Map!B1417,Map!C1417,Map!D1417,Map!E1417,Map!F1417)</f>
        <v>East Rim-6-3-3-e</v>
      </c>
      <c r="R769" s="6">
        <f t="shared" ref="R769:T769" si="1557">IFERROR(VALUE(LEFT(N769,SEARCH(" ",N769,1)-1)),FALSE())</f>
        <v>-60</v>
      </c>
      <c r="S769" s="6">
        <f t="shared" si="1557"/>
        <v>-97</v>
      </c>
      <c r="T769" s="6">
        <f t="shared" si="1557"/>
        <v>-78</v>
      </c>
      <c r="U769" s="5"/>
      <c r="V769" s="5"/>
      <c r="W769" s="5"/>
      <c r="X769" s="37" t="str">
        <f>Map!G1417</f>
        <v>Gas Giant</v>
      </c>
      <c r="Y769" s="5"/>
      <c r="Z769" s="7" t="str">
        <f>Map!O1417</f>
        <v>21 H</v>
      </c>
      <c r="AA769" s="6">
        <f t="shared" si="12"/>
        <v>21</v>
      </c>
      <c r="AB769" s="5" t="str">
        <f>IFERROR(__xludf.DUMMYFUNCTION("""COMPUTED_VALUE"""),"H")</f>
        <v>H</v>
      </c>
      <c r="AC769" s="6">
        <f t="shared" si="13"/>
        <v>21</v>
      </c>
      <c r="AD769" s="5"/>
    </row>
    <row r="770">
      <c r="A770" s="5" t="str">
        <f>Map!I1418</f>
        <v>0.69 E</v>
      </c>
      <c r="B770" s="6">
        <f t="shared" si="5"/>
        <v>0.69</v>
      </c>
      <c r="C770" s="5" t="str">
        <f>IFERROR(__xludf.DUMMYFUNCTION("""COMPUTED_VALUE"""),"E")</f>
        <v>E</v>
      </c>
      <c r="D770" s="34" t="b">
        <f t="shared" si="6"/>
        <v>0</v>
      </c>
      <c r="E770" s="6" t="b">
        <f t="shared" si="7"/>
        <v>0</v>
      </c>
      <c r="F770" s="34">
        <f t="shared" si="8"/>
        <v>0.69</v>
      </c>
      <c r="G770" s="8">
        <f t="shared" si="9"/>
        <v>4.12068E+24</v>
      </c>
      <c r="H770" s="8" t="str">
        <f t="shared" ref="H770:J770" si="1558">if(D770,$G770,"")</f>
        <v/>
      </c>
      <c r="I770" s="8" t="str">
        <f t="shared" si="1558"/>
        <v/>
      </c>
      <c r="J770" s="8">
        <f t="shared" si="1558"/>
        <v>4.12068E+24</v>
      </c>
      <c r="K770" s="5"/>
      <c r="L770" s="5"/>
      <c r="M770" s="5"/>
      <c r="N770" s="36">
        <f>Map!K1418</f>
        <v>-89</v>
      </c>
      <c r="O770" s="36">
        <f>Map!L1418</f>
        <v>-102</v>
      </c>
      <c r="P770" s="36">
        <f>Map!M1418</f>
        <v>-97</v>
      </c>
      <c r="Q770" s="5" t="str">
        <f>Join("-",Map!B1418,Map!C1418,Map!D1418,Map!E1418,Map!F1418)</f>
        <v>East Rim-6-3-3-f</v>
      </c>
      <c r="R770" s="6">
        <f t="shared" ref="R770:T770" si="1559">IFERROR(VALUE(LEFT(N770,SEARCH(" ",N770,1)-1)),FALSE())</f>
        <v>-89</v>
      </c>
      <c r="S770" s="6">
        <f t="shared" si="1559"/>
        <v>-102</v>
      </c>
      <c r="T770" s="6">
        <f t="shared" si="1559"/>
        <v>-97</v>
      </c>
      <c r="U770" s="5"/>
      <c r="V770" s="5"/>
      <c r="W770" s="5"/>
      <c r="X770" s="37" t="str">
        <f>Map!G1418</f>
        <v>Terrestrial</v>
      </c>
      <c r="Y770" s="5"/>
      <c r="Z770" s="7" t="str">
        <f>Map!O1418</f>
        <v>18 H</v>
      </c>
      <c r="AA770" s="6">
        <f t="shared" si="12"/>
        <v>18</v>
      </c>
      <c r="AB770" s="5" t="str">
        <f>IFERROR(__xludf.DUMMYFUNCTION("""COMPUTED_VALUE"""),"H")</f>
        <v>H</v>
      </c>
      <c r="AC770" s="6">
        <f t="shared" si="13"/>
        <v>18</v>
      </c>
      <c r="AD770" s="5"/>
    </row>
    <row r="771">
      <c r="A771" s="5" t="str">
        <f>Map!I1419</f>
        <v>5.27 J</v>
      </c>
      <c r="B771" s="6">
        <f t="shared" si="5"/>
        <v>5.27</v>
      </c>
      <c r="C771" s="5" t="str">
        <f>IFERROR(__xludf.DUMMYFUNCTION("""COMPUTED_VALUE"""),"J")</f>
        <v>J</v>
      </c>
      <c r="D771" s="34" t="b">
        <f t="shared" si="6"/>
        <v>0</v>
      </c>
      <c r="E771" s="6">
        <f t="shared" si="7"/>
        <v>5.27</v>
      </c>
      <c r="F771" s="34" t="b">
        <f t="shared" si="8"/>
        <v>0</v>
      </c>
      <c r="G771" s="8">
        <f t="shared" si="9"/>
        <v>1.0013E+28</v>
      </c>
      <c r="H771" s="8" t="str">
        <f t="shared" ref="H771:J771" si="1560">if(D771,$G771,"")</f>
        <v/>
      </c>
      <c r="I771" s="8">
        <f t="shared" si="1560"/>
        <v>1.0013E+28</v>
      </c>
      <c r="J771" s="8" t="str">
        <f t="shared" si="1560"/>
        <v/>
      </c>
      <c r="K771" s="5"/>
      <c r="L771" s="5"/>
      <c r="M771" s="5"/>
      <c r="N771" s="36">
        <f>Map!K1419</f>
        <v>-108</v>
      </c>
      <c r="O771" s="36">
        <f>Map!L1419</f>
        <v>-177</v>
      </c>
      <c r="P771" s="36">
        <f>Map!M1419</f>
        <v>-145</v>
      </c>
      <c r="Q771" s="5" t="str">
        <f>Join("-",Map!B1419,Map!C1419,Map!D1419,Map!E1419,Map!F1419)</f>
        <v>East Rim-6-3-3-g</v>
      </c>
      <c r="R771" s="6">
        <f t="shared" ref="R771:T771" si="1561">IFERROR(VALUE(LEFT(N771,SEARCH(" ",N771,1)-1)),FALSE())</f>
        <v>-108</v>
      </c>
      <c r="S771" s="6">
        <f t="shared" si="1561"/>
        <v>-177</v>
      </c>
      <c r="T771" s="6">
        <f t="shared" si="1561"/>
        <v>-145</v>
      </c>
      <c r="U771" s="5"/>
      <c r="V771" s="5"/>
      <c r="W771" s="5"/>
      <c r="X771" s="37" t="str">
        <f>Map!G1419</f>
        <v>Gas Giant</v>
      </c>
      <c r="Y771" s="5"/>
      <c r="Z771" s="7" t="str">
        <f>Map!O1419</f>
        <v>14 H</v>
      </c>
      <c r="AA771" s="6">
        <f t="shared" si="12"/>
        <v>14</v>
      </c>
      <c r="AB771" s="5" t="str">
        <f>IFERROR(__xludf.DUMMYFUNCTION("""COMPUTED_VALUE"""),"H")</f>
        <v>H</v>
      </c>
      <c r="AC771" s="6">
        <f t="shared" si="13"/>
        <v>14</v>
      </c>
      <c r="AD771" s="5"/>
    </row>
    <row r="772">
      <c r="A772" s="5" t="str">
        <f>Map!I1420</f>
        <v>0.46 J</v>
      </c>
      <c r="B772" s="6">
        <f t="shared" si="5"/>
        <v>0.46</v>
      </c>
      <c r="C772" s="5" t="str">
        <f>IFERROR(__xludf.DUMMYFUNCTION("""COMPUTED_VALUE"""),"J")</f>
        <v>J</v>
      </c>
      <c r="D772" s="34" t="b">
        <f t="shared" si="6"/>
        <v>0</v>
      </c>
      <c r="E772" s="6">
        <f t="shared" si="7"/>
        <v>0.46</v>
      </c>
      <c r="F772" s="34" t="b">
        <f t="shared" si="8"/>
        <v>0</v>
      </c>
      <c r="G772" s="8">
        <f t="shared" si="9"/>
        <v>8.74E+26</v>
      </c>
      <c r="H772" s="8" t="str">
        <f t="shared" ref="H772:J772" si="1562">if(D772,$G772,"")</f>
        <v/>
      </c>
      <c r="I772" s="8">
        <f t="shared" si="1562"/>
        <v>8.74E+26</v>
      </c>
      <c r="J772" s="8" t="str">
        <f t="shared" si="1562"/>
        <v/>
      </c>
      <c r="K772" s="5"/>
      <c r="L772" s="5"/>
      <c r="M772" s="5"/>
      <c r="N772" s="36">
        <f>Map!K1420</f>
        <v>-177</v>
      </c>
      <c r="O772" s="36">
        <f>Map!L1420</f>
        <v>-211</v>
      </c>
      <c r="P772" s="36">
        <f>Map!M1420</f>
        <v>-196</v>
      </c>
      <c r="Q772" s="5" t="str">
        <f>Join("-",Map!B1420,Map!C1420,Map!D1420,Map!E1420,Map!F1420)</f>
        <v>East Rim-6-3-3-h</v>
      </c>
      <c r="R772" s="6">
        <f t="shared" ref="R772:T772" si="1563">IFERROR(VALUE(LEFT(N772,SEARCH(" ",N772,1)-1)),FALSE())</f>
        <v>-177</v>
      </c>
      <c r="S772" s="6">
        <f t="shared" si="1563"/>
        <v>-211</v>
      </c>
      <c r="T772" s="6">
        <f t="shared" si="1563"/>
        <v>-196</v>
      </c>
      <c r="U772" s="5"/>
      <c r="V772" s="5"/>
      <c r="W772" s="5"/>
      <c r="X772" s="37" t="str">
        <f>Map!G1420</f>
        <v>Gas Giant</v>
      </c>
      <c r="Y772" s="5"/>
      <c r="Z772" s="7" t="str">
        <f>Map!O1420</f>
        <v>24 H</v>
      </c>
      <c r="AA772" s="6">
        <f t="shared" si="12"/>
        <v>24</v>
      </c>
      <c r="AB772" s="5" t="str">
        <f>IFERROR(__xludf.DUMMYFUNCTION("""COMPUTED_VALUE"""),"H")</f>
        <v>H</v>
      </c>
      <c r="AC772" s="6">
        <f t="shared" si="13"/>
        <v>24</v>
      </c>
      <c r="AD772" s="5"/>
    </row>
    <row r="773">
      <c r="A773" s="5" t="str">
        <f>Map!I1421</f>
        <v>0.26 S</v>
      </c>
      <c r="B773" s="6">
        <f t="shared" si="5"/>
        <v>0.26</v>
      </c>
      <c r="C773" s="5" t="str">
        <f>IFERROR(__xludf.DUMMYFUNCTION("""COMPUTED_VALUE"""),"S")</f>
        <v>S</v>
      </c>
      <c r="D773" s="34">
        <f t="shared" si="6"/>
        <v>0.26</v>
      </c>
      <c r="E773" s="6" t="b">
        <f t="shared" si="7"/>
        <v>0</v>
      </c>
      <c r="F773" s="34" t="b">
        <f t="shared" si="8"/>
        <v>0</v>
      </c>
      <c r="G773" s="8">
        <f t="shared" si="9"/>
        <v>5.1714E+29</v>
      </c>
      <c r="H773" s="8">
        <f t="shared" ref="H773:J773" si="1564">if(D773,$G773,"")</f>
        <v>5.1714E+29</v>
      </c>
      <c r="I773" s="8" t="str">
        <f t="shared" si="1564"/>
        <v/>
      </c>
      <c r="J773" s="8" t="str">
        <f t="shared" si="1564"/>
        <v/>
      </c>
      <c r="K773" s="5"/>
      <c r="L773" s="5"/>
      <c r="M773" s="5"/>
      <c r="N773" s="36" t="str">
        <f>Map!K1421</f>
        <v/>
      </c>
      <c r="O773" s="36" t="str">
        <f>Map!L1421</f>
        <v/>
      </c>
      <c r="P773" s="36" t="str">
        <f>Map!M1421</f>
        <v/>
      </c>
      <c r="Q773" s="5" t="str">
        <f>Join("-",Map!B1421,Map!C1421,Map!D1421,Map!E1421,Map!F1421)</f>
        <v>East Rim-6-3-3-S</v>
      </c>
      <c r="R773" s="6" t="b">
        <f t="shared" ref="R773:T773" si="1565">IFERROR(VALUE(LEFT(N773,SEARCH(" ",N773,1)-1)),FALSE())</f>
        <v>0</v>
      </c>
      <c r="S773" s="6" t="b">
        <f t="shared" si="1565"/>
        <v>0</v>
      </c>
      <c r="T773" s="6" t="b">
        <f t="shared" si="1565"/>
        <v>0</v>
      </c>
      <c r="U773" s="5"/>
      <c r="V773" s="5"/>
      <c r="W773" s="5"/>
      <c r="X773" s="37" t="str">
        <f>Map!G1421</f>
        <v>Star</v>
      </c>
      <c r="Y773" s="5"/>
      <c r="Z773" s="7" t="str">
        <f>Map!O1421</f>
        <v/>
      </c>
      <c r="AA773" s="6" t="str">
        <f t="shared" si="12"/>
        <v/>
      </c>
      <c r="AB773" s="5"/>
      <c r="AC773" s="6" t="str">
        <f t="shared" si="13"/>
        <v/>
      </c>
      <c r="AD773" s="5"/>
    </row>
    <row r="774">
      <c r="A774" s="5" t="str">
        <f>Map!I1422</f>
        <v>0.22 E</v>
      </c>
      <c r="B774" s="6">
        <f t="shared" si="5"/>
        <v>0.22</v>
      </c>
      <c r="C774" s="5" t="str">
        <f>IFERROR(__xludf.DUMMYFUNCTION("""COMPUTED_VALUE"""),"E")</f>
        <v>E</v>
      </c>
      <c r="D774" s="34" t="b">
        <f t="shared" si="6"/>
        <v>0</v>
      </c>
      <c r="E774" s="6" t="b">
        <f t="shared" si="7"/>
        <v>0</v>
      </c>
      <c r="F774" s="34">
        <f t="shared" si="8"/>
        <v>0.22</v>
      </c>
      <c r="G774" s="8">
        <f t="shared" si="9"/>
        <v>1.31384E+24</v>
      </c>
      <c r="H774" s="8" t="str">
        <f t="shared" ref="H774:J774" si="1566">if(D774,$G774,"")</f>
        <v/>
      </c>
      <c r="I774" s="8" t="str">
        <f t="shared" si="1566"/>
        <v/>
      </c>
      <c r="J774" s="8">
        <f t="shared" si="1566"/>
        <v>1.31384E+24</v>
      </c>
      <c r="K774" s="5"/>
      <c r="L774" s="5"/>
      <c r="M774" s="5"/>
      <c r="N774" s="36">
        <f>Map!K1422</f>
        <v>1716</v>
      </c>
      <c r="O774" s="36">
        <f>Map!L1422</f>
        <v>712</v>
      </c>
      <c r="P774" s="36">
        <f>Map!M1422</f>
        <v>1212</v>
      </c>
      <c r="Q774" s="5" t="str">
        <f>Join("-",Map!B1422,Map!C1422,Map!D1422,Map!E1422,Map!F1422)</f>
        <v>East Rim-6-3-4-a</v>
      </c>
      <c r="R774" s="6">
        <f t="shared" ref="R774:T774" si="1567">IFERROR(VALUE(LEFT(N774,SEARCH(" ",N774,1)-1)),FALSE())</f>
        <v>1716</v>
      </c>
      <c r="S774" s="6">
        <f t="shared" si="1567"/>
        <v>712</v>
      </c>
      <c r="T774" s="6">
        <f t="shared" si="1567"/>
        <v>1212</v>
      </c>
      <c r="U774" s="5"/>
      <c r="V774" s="5"/>
      <c r="W774" s="5"/>
      <c r="X774" s="37" t="str">
        <f>Map!G1422</f>
        <v>Terrestrial</v>
      </c>
      <c r="Y774" s="5"/>
      <c r="Z774" s="7" t="str">
        <f>Map!O1422</f>
        <v>39 H</v>
      </c>
      <c r="AA774" s="6">
        <f t="shared" si="12"/>
        <v>39</v>
      </c>
      <c r="AB774" s="5" t="str">
        <f>IFERROR(__xludf.DUMMYFUNCTION("""COMPUTED_VALUE"""),"H")</f>
        <v>H</v>
      </c>
      <c r="AC774" s="6">
        <f t="shared" si="13"/>
        <v>39</v>
      </c>
      <c r="AD774" s="5"/>
    </row>
    <row r="775">
      <c r="A775" s="5" t="str">
        <f>Map!I1423</f>
        <v>0.1 J</v>
      </c>
      <c r="B775" s="6">
        <f t="shared" si="5"/>
        <v>0.1</v>
      </c>
      <c r="C775" s="5" t="str">
        <f>IFERROR(__xludf.DUMMYFUNCTION("""COMPUTED_VALUE"""),"J")</f>
        <v>J</v>
      </c>
      <c r="D775" s="34" t="b">
        <f t="shared" si="6"/>
        <v>0</v>
      </c>
      <c r="E775" s="6">
        <f t="shared" si="7"/>
        <v>0.1</v>
      </c>
      <c r="F775" s="34" t="b">
        <f t="shared" si="8"/>
        <v>0</v>
      </c>
      <c r="G775" s="8">
        <f t="shared" si="9"/>
        <v>1.9E+26</v>
      </c>
      <c r="H775" s="8" t="str">
        <f t="shared" ref="H775:J775" si="1568">if(D775,$G775,"")</f>
        <v/>
      </c>
      <c r="I775" s="8">
        <f t="shared" si="1568"/>
        <v>1.9E+26</v>
      </c>
      <c r="J775" s="8" t="str">
        <f t="shared" si="1568"/>
        <v/>
      </c>
      <c r="K775" s="5"/>
      <c r="L775" s="5"/>
      <c r="M775" s="5"/>
      <c r="N775" s="36">
        <f>Map!K1423</f>
        <v>-7</v>
      </c>
      <c r="O775" s="36">
        <f>Map!L1423</f>
        <v>-85</v>
      </c>
      <c r="P775" s="36">
        <f>Map!M1423</f>
        <v>-44</v>
      </c>
      <c r="Q775" s="5" t="str">
        <f>Join("-",Map!B1423,Map!C1423,Map!D1423,Map!E1423,Map!F1423)</f>
        <v>East Rim-6-3-4-b</v>
      </c>
      <c r="R775" s="6">
        <f t="shared" ref="R775:T775" si="1569">IFERROR(VALUE(LEFT(N775,SEARCH(" ",N775,1)-1)),FALSE())</f>
        <v>-7</v>
      </c>
      <c r="S775" s="6">
        <f t="shared" si="1569"/>
        <v>-85</v>
      </c>
      <c r="T775" s="6">
        <f t="shared" si="1569"/>
        <v>-44</v>
      </c>
      <c r="U775" s="5"/>
      <c r="V775" s="5"/>
      <c r="W775" s="5"/>
      <c r="X775" s="37" t="str">
        <f>Map!G1423</f>
        <v>Gas Giant</v>
      </c>
      <c r="Y775" s="5"/>
      <c r="Z775" s="7" t="str">
        <f>Map!O1423</f>
        <v>15 H</v>
      </c>
      <c r="AA775" s="6">
        <f t="shared" si="12"/>
        <v>15</v>
      </c>
      <c r="AB775" s="5" t="str">
        <f>IFERROR(__xludf.DUMMYFUNCTION("""COMPUTED_VALUE"""),"H")</f>
        <v>H</v>
      </c>
      <c r="AC775" s="6">
        <f t="shared" si="13"/>
        <v>15</v>
      </c>
      <c r="AD775" s="5"/>
    </row>
    <row r="776">
      <c r="A776" s="5" t="str">
        <f>Map!I1424</f>
        <v>0.06 J</v>
      </c>
      <c r="B776" s="6">
        <f t="shared" si="5"/>
        <v>0.06</v>
      </c>
      <c r="C776" s="5" t="str">
        <f>IFERROR(__xludf.DUMMYFUNCTION("""COMPUTED_VALUE"""),"J")</f>
        <v>J</v>
      </c>
      <c r="D776" s="34" t="b">
        <f t="shared" si="6"/>
        <v>0</v>
      </c>
      <c r="E776" s="6">
        <f t="shared" si="7"/>
        <v>0.06</v>
      </c>
      <c r="F776" s="34" t="b">
        <f t="shared" si="8"/>
        <v>0</v>
      </c>
      <c r="G776" s="8">
        <f t="shared" si="9"/>
        <v>1.14E+26</v>
      </c>
      <c r="H776" s="8" t="str">
        <f t="shared" ref="H776:J776" si="1570">if(D776,$G776,"")</f>
        <v/>
      </c>
      <c r="I776" s="8">
        <f t="shared" si="1570"/>
        <v>1.14E+26</v>
      </c>
      <c r="J776" s="8" t="str">
        <f t="shared" si="1570"/>
        <v/>
      </c>
      <c r="K776" s="5"/>
      <c r="L776" s="5"/>
      <c r="M776" s="5"/>
      <c r="N776" s="36">
        <f>Map!K1424</f>
        <v>-190</v>
      </c>
      <c r="O776" s="36">
        <f>Map!L1424</f>
        <v>-209</v>
      </c>
      <c r="P776" s="36">
        <f>Map!M1424</f>
        <v>-202</v>
      </c>
      <c r="Q776" s="5" t="str">
        <f>Join("-",Map!B1424,Map!C1424,Map!D1424,Map!E1424,Map!F1424)</f>
        <v>East Rim-6-3-4-c</v>
      </c>
      <c r="R776" s="6">
        <f t="shared" ref="R776:T776" si="1571">IFERROR(VALUE(LEFT(N776,SEARCH(" ",N776,1)-1)),FALSE())</f>
        <v>-190</v>
      </c>
      <c r="S776" s="6">
        <f t="shared" si="1571"/>
        <v>-209</v>
      </c>
      <c r="T776" s="6">
        <f t="shared" si="1571"/>
        <v>-202</v>
      </c>
      <c r="U776" s="5"/>
      <c r="V776" s="5"/>
      <c r="W776" s="5"/>
      <c r="X776" s="37" t="str">
        <f>Map!G1424</f>
        <v>Gas Giant</v>
      </c>
      <c r="Y776" s="5"/>
      <c r="Z776" s="7" t="str">
        <f>Map!O1424</f>
        <v>14 H</v>
      </c>
      <c r="AA776" s="6">
        <f t="shared" si="12"/>
        <v>14</v>
      </c>
      <c r="AB776" s="5" t="str">
        <f>IFERROR(__xludf.DUMMYFUNCTION("""COMPUTED_VALUE"""),"H")</f>
        <v>H</v>
      </c>
      <c r="AC776" s="6">
        <f t="shared" si="13"/>
        <v>14</v>
      </c>
      <c r="AD776" s="5"/>
    </row>
    <row r="777">
      <c r="A777" s="5" t="str">
        <f>Map!I1425</f>
        <v>2 S</v>
      </c>
      <c r="B777" s="6">
        <f t="shared" si="5"/>
        <v>2</v>
      </c>
      <c r="C777" s="5" t="str">
        <f>IFERROR(__xludf.DUMMYFUNCTION("""COMPUTED_VALUE"""),"S")</f>
        <v>S</v>
      </c>
      <c r="D777" s="34">
        <f t="shared" si="6"/>
        <v>2</v>
      </c>
      <c r="E777" s="6" t="b">
        <f t="shared" si="7"/>
        <v>0</v>
      </c>
      <c r="F777" s="34" t="b">
        <f t="shared" si="8"/>
        <v>0</v>
      </c>
      <c r="G777" s="8">
        <f t="shared" si="9"/>
        <v>3.978E+30</v>
      </c>
      <c r="H777" s="8">
        <f t="shared" ref="H777:J777" si="1572">if(D777,$G777,"")</f>
        <v>3.978E+30</v>
      </c>
      <c r="I777" s="8" t="str">
        <f t="shared" si="1572"/>
        <v/>
      </c>
      <c r="J777" s="8" t="str">
        <f t="shared" si="1572"/>
        <v/>
      </c>
      <c r="K777" s="5"/>
      <c r="L777" s="5"/>
      <c r="M777" s="5"/>
      <c r="N777" s="36" t="str">
        <f>Map!K1425</f>
        <v/>
      </c>
      <c r="O777" s="36" t="str">
        <f>Map!L1425</f>
        <v/>
      </c>
      <c r="P777" s="36" t="str">
        <f>Map!M1425</f>
        <v/>
      </c>
      <c r="Q777" s="5" t="str">
        <f>Join("-",Map!B1425,Map!C1425,Map!D1425,Map!E1425,Map!F1425)</f>
        <v>East Rim-6-3-4-S</v>
      </c>
      <c r="R777" s="6" t="b">
        <f t="shared" ref="R777:T777" si="1573">IFERROR(VALUE(LEFT(N777,SEARCH(" ",N777,1)-1)),FALSE())</f>
        <v>0</v>
      </c>
      <c r="S777" s="6" t="b">
        <f t="shared" si="1573"/>
        <v>0</v>
      </c>
      <c r="T777" s="6" t="b">
        <f t="shared" si="1573"/>
        <v>0</v>
      </c>
      <c r="U777" s="5"/>
      <c r="V777" s="5"/>
      <c r="W777" s="5"/>
      <c r="X777" s="37" t="str">
        <f>Map!G1425</f>
        <v>Star</v>
      </c>
      <c r="Y777" s="5"/>
      <c r="Z777" s="7" t="str">
        <f>Map!O1425</f>
        <v/>
      </c>
      <c r="AA777" s="6" t="str">
        <f t="shared" si="12"/>
        <v/>
      </c>
      <c r="AB777" s="5"/>
      <c r="AC777" s="6" t="str">
        <f t="shared" si="13"/>
        <v/>
      </c>
      <c r="AD777" s="5"/>
    </row>
    <row r="778">
      <c r="A778" s="5" t="str">
        <f>Map!I1426</f>
        <v>0.43 J</v>
      </c>
      <c r="B778" s="6">
        <f t="shared" si="5"/>
        <v>0.43</v>
      </c>
      <c r="C778" s="5" t="str">
        <f>IFERROR(__xludf.DUMMYFUNCTION("""COMPUTED_VALUE"""),"J")</f>
        <v>J</v>
      </c>
      <c r="D778" s="34" t="b">
        <f t="shared" si="6"/>
        <v>0</v>
      </c>
      <c r="E778" s="6">
        <f t="shared" si="7"/>
        <v>0.43</v>
      </c>
      <c r="F778" s="34" t="b">
        <f t="shared" si="8"/>
        <v>0</v>
      </c>
      <c r="G778" s="8">
        <f t="shared" si="9"/>
        <v>8.17E+26</v>
      </c>
      <c r="H778" s="8" t="str">
        <f t="shared" ref="H778:J778" si="1574">if(D778,$G778,"")</f>
        <v/>
      </c>
      <c r="I778" s="8">
        <f t="shared" si="1574"/>
        <v>8.17E+26</v>
      </c>
      <c r="J778" s="8" t="str">
        <f t="shared" si="1574"/>
        <v/>
      </c>
      <c r="K778" s="5"/>
      <c r="L778" s="5"/>
      <c r="M778" s="5"/>
      <c r="N778" s="36">
        <f>Map!K1426</f>
        <v>-56</v>
      </c>
      <c r="O778" s="36">
        <f>Map!L1426</f>
        <v>-103</v>
      </c>
      <c r="P778" s="36">
        <f>Map!M1426</f>
        <v>-78</v>
      </c>
      <c r="Q778" s="5" t="str">
        <f>Join("-",Map!B1426,Map!C1426,Map!D1426,Map!E1426,Map!F1426)</f>
        <v>East Rim-6-4-0-a</v>
      </c>
      <c r="R778" s="6">
        <f t="shared" ref="R778:T778" si="1575">IFERROR(VALUE(LEFT(N778,SEARCH(" ",N778,1)-1)),FALSE())</f>
        <v>-56</v>
      </c>
      <c r="S778" s="6">
        <f t="shared" si="1575"/>
        <v>-103</v>
      </c>
      <c r="T778" s="6">
        <f t="shared" si="1575"/>
        <v>-78</v>
      </c>
      <c r="U778" s="5"/>
      <c r="V778" s="5"/>
      <c r="W778" s="5"/>
      <c r="X778" s="37" t="str">
        <f>Map!G1426</f>
        <v>Gas Giant</v>
      </c>
      <c r="Y778" s="5"/>
      <c r="Z778" s="7" t="str">
        <f>Map!O1426</f>
        <v>17 H</v>
      </c>
      <c r="AA778" s="6">
        <f t="shared" si="12"/>
        <v>17</v>
      </c>
      <c r="AB778" s="5" t="str">
        <f>IFERROR(__xludf.DUMMYFUNCTION("""COMPUTED_VALUE"""),"H")</f>
        <v>H</v>
      </c>
      <c r="AC778" s="6">
        <f t="shared" si="13"/>
        <v>17</v>
      </c>
      <c r="AD778" s="5"/>
    </row>
    <row r="779">
      <c r="A779" s="5" t="str">
        <f>Map!I1427</f>
        <v>1.5 J</v>
      </c>
      <c r="B779" s="6">
        <f t="shared" si="5"/>
        <v>1.5</v>
      </c>
      <c r="C779" s="5" t="str">
        <f>IFERROR(__xludf.DUMMYFUNCTION("""COMPUTED_VALUE"""),"J")</f>
        <v>J</v>
      </c>
      <c r="D779" s="34" t="b">
        <f t="shared" si="6"/>
        <v>0</v>
      </c>
      <c r="E779" s="6">
        <f t="shared" si="7"/>
        <v>1.5</v>
      </c>
      <c r="F779" s="34" t="b">
        <f t="shared" si="8"/>
        <v>0</v>
      </c>
      <c r="G779" s="8">
        <f t="shared" si="9"/>
        <v>2.85E+27</v>
      </c>
      <c r="H779" s="8" t="str">
        <f t="shared" ref="H779:J779" si="1576">if(D779,$G779,"")</f>
        <v/>
      </c>
      <c r="I779" s="8">
        <f t="shared" si="1576"/>
        <v>2.85E+27</v>
      </c>
      <c r="J779" s="8" t="str">
        <f t="shared" si="1576"/>
        <v/>
      </c>
      <c r="K779" s="5"/>
      <c r="L779" s="5"/>
      <c r="M779" s="5"/>
      <c r="N779" s="36">
        <f>Map!K1427</f>
        <v>-240</v>
      </c>
      <c r="O779" s="36">
        <f>Map!L1427</f>
        <v>-249</v>
      </c>
      <c r="P779" s="36">
        <f>Map!M1427</f>
        <v>-244</v>
      </c>
      <c r="Q779" s="5" t="str">
        <f>Join("-",Map!B1427,Map!C1427,Map!D1427,Map!E1427,Map!F1427)</f>
        <v>East Rim-6-4-0-b</v>
      </c>
      <c r="R779" s="6">
        <f t="shared" ref="R779:T779" si="1577">IFERROR(VALUE(LEFT(N779,SEARCH(" ",N779,1)-1)),FALSE())</f>
        <v>-240</v>
      </c>
      <c r="S779" s="6">
        <f t="shared" si="1577"/>
        <v>-249</v>
      </c>
      <c r="T779" s="6">
        <f t="shared" si="1577"/>
        <v>-244</v>
      </c>
      <c r="U779" s="5"/>
      <c r="V779" s="5"/>
      <c r="W779" s="5"/>
      <c r="X779" s="37" t="str">
        <f>Map!G1427</f>
        <v>Gas Giant</v>
      </c>
      <c r="Y779" s="5"/>
      <c r="Z779" s="7" t="str">
        <f>Map!O1427</f>
        <v>12 H</v>
      </c>
      <c r="AA779" s="6">
        <f t="shared" si="12"/>
        <v>12</v>
      </c>
      <c r="AB779" s="5" t="str">
        <f>IFERROR(__xludf.DUMMYFUNCTION("""COMPUTED_VALUE"""),"H")</f>
        <v>H</v>
      </c>
      <c r="AC779" s="6">
        <f t="shared" si="13"/>
        <v>12</v>
      </c>
      <c r="AD779" s="5"/>
    </row>
    <row r="780">
      <c r="A780" s="5" t="str">
        <f>Map!I1428</f>
        <v/>
      </c>
      <c r="B780" s="6" t="str">
        <f t="shared" si="5"/>
        <v/>
      </c>
      <c r="C780" s="5"/>
      <c r="D780" s="34" t="b">
        <f t="shared" si="6"/>
        <v>0</v>
      </c>
      <c r="E780" s="6" t="b">
        <f t="shared" si="7"/>
        <v>0</v>
      </c>
      <c r="F780" s="34" t="b">
        <f t="shared" si="8"/>
        <v>0</v>
      </c>
      <c r="G780" s="8" t="str">
        <f t="shared" si="9"/>
        <v/>
      </c>
      <c r="H780" s="8" t="str">
        <f t="shared" ref="H780:J780" si="1578">if(D780,$G780,"")</f>
        <v/>
      </c>
      <c r="I780" s="8" t="str">
        <f t="shared" si="1578"/>
        <v/>
      </c>
      <c r="J780" s="8" t="str">
        <f t="shared" si="1578"/>
        <v/>
      </c>
      <c r="K780" s="5"/>
      <c r="L780" s="5"/>
      <c r="M780" s="5"/>
      <c r="N780" s="36" t="str">
        <f>Map!K1428</f>
        <v/>
      </c>
      <c r="O780" s="36" t="str">
        <f>Map!L1428</f>
        <v/>
      </c>
      <c r="P780" s="36" t="str">
        <f>Map!M1428</f>
        <v/>
      </c>
      <c r="Q780" s="5" t="str">
        <f>Join("-",Map!B1428,Map!C1428,Map!D1428,Map!E1428,Map!F1428)</f>
        <v>East Rim-6-4-0-E64 Secondary Relay</v>
      </c>
      <c r="R780" s="6" t="b">
        <f t="shared" ref="R780:T780" si="1579">IFERROR(VALUE(LEFT(N780,SEARCH(" ",N780,1)-1)),FALSE())</f>
        <v>0</v>
      </c>
      <c r="S780" s="6" t="b">
        <f t="shared" si="1579"/>
        <v>0</v>
      </c>
      <c r="T780" s="6" t="b">
        <f t="shared" si="1579"/>
        <v>0</v>
      </c>
      <c r="U780" s="5"/>
      <c r="V780" s="5"/>
      <c r="W780" s="5"/>
      <c r="X780" s="37" t="str">
        <f>Map!G1428</f>
        <v>Secondary Relay</v>
      </c>
      <c r="Y780" s="5"/>
      <c r="Z780" s="7" t="str">
        <f>Map!O1428</f>
        <v/>
      </c>
      <c r="AA780" s="6" t="str">
        <f t="shared" si="12"/>
        <v/>
      </c>
      <c r="AB780" s="5"/>
      <c r="AC780" s="6" t="str">
        <f t="shared" si="13"/>
        <v/>
      </c>
      <c r="AD780" s="5"/>
    </row>
    <row r="781">
      <c r="A781" s="5" t="str">
        <f>Map!I1429</f>
        <v>0.21 S</v>
      </c>
      <c r="B781" s="6">
        <f t="shared" si="5"/>
        <v>0.21</v>
      </c>
      <c r="C781" s="5" t="str">
        <f>IFERROR(__xludf.DUMMYFUNCTION("""COMPUTED_VALUE"""),"S")</f>
        <v>S</v>
      </c>
      <c r="D781" s="34">
        <f t="shared" si="6"/>
        <v>0.21</v>
      </c>
      <c r="E781" s="6" t="b">
        <f t="shared" si="7"/>
        <v>0</v>
      </c>
      <c r="F781" s="34" t="b">
        <f t="shared" si="8"/>
        <v>0</v>
      </c>
      <c r="G781" s="8">
        <f t="shared" si="9"/>
        <v>4.1769E+29</v>
      </c>
      <c r="H781" s="8">
        <f t="shared" ref="H781:J781" si="1580">if(D781,$G781,"")</f>
        <v>4.1769E+29</v>
      </c>
      <c r="I781" s="8" t="str">
        <f t="shared" si="1580"/>
        <v/>
      </c>
      <c r="J781" s="8" t="str">
        <f t="shared" si="1580"/>
        <v/>
      </c>
      <c r="K781" s="5"/>
      <c r="L781" s="5"/>
      <c r="M781" s="5"/>
      <c r="N781" s="36" t="str">
        <f>Map!K1429</f>
        <v/>
      </c>
      <c r="O781" s="36" t="str">
        <f>Map!L1429</f>
        <v/>
      </c>
      <c r="P781" s="36" t="str">
        <f>Map!M1429</f>
        <v/>
      </c>
      <c r="Q781" s="5" t="str">
        <f>Join("-",Map!B1429,Map!C1429,Map!D1429,Map!E1429,Map!F1429)</f>
        <v>East Rim-6-4-0-S</v>
      </c>
      <c r="R781" s="6" t="b">
        <f t="shared" ref="R781:T781" si="1581">IFERROR(VALUE(LEFT(N781,SEARCH(" ",N781,1)-1)),FALSE())</f>
        <v>0</v>
      </c>
      <c r="S781" s="6" t="b">
        <f t="shared" si="1581"/>
        <v>0</v>
      </c>
      <c r="T781" s="6" t="b">
        <f t="shared" si="1581"/>
        <v>0</v>
      </c>
      <c r="U781" s="5"/>
      <c r="V781" s="5"/>
      <c r="W781" s="5"/>
      <c r="X781" s="37" t="str">
        <f>Map!G1429</f>
        <v>Star</v>
      </c>
      <c r="Y781" s="5"/>
      <c r="Z781" s="7" t="str">
        <f>Map!O1429</f>
        <v/>
      </c>
      <c r="AA781" s="6" t="str">
        <f t="shared" si="12"/>
        <v/>
      </c>
      <c r="AB781" s="5"/>
      <c r="AC781" s="6" t="str">
        <f t="shared" si="13"/>
        <v/>
      </c>
      <c r="AD781" s="5"/>
    </row>
    <row r="782">
      <c r="A782" s="5" t="str">
        <f>Map!I1430</f>
        <v>1.17 E</v>
      </c>
      <c r="B782" s="6">
        <f t="shared" si="5"/>
        <v>1.17</v>
      </c>
      <c r="C782" s="5" t="str">
        <f>IFERROR(__xludf.DUMMYFUNCTION("""COMPUTED_VALUE"""),"E")</f>
        <v>E</v>
      </c>
      <c r="D782" s="34" t="b">
        <f t="shared" si="6"/>
        <v>0</v>
      </c>
      <c r="E782" s="6" t="b">
        <f t="shared" si="7"/>
        <v>0</v>
      </c>
      <c r="F782" s="34">
        <f t="shared" si="8"/>
        <v>1.17</v>
      </c>
      <c r="G782" s="8">
        <f t="shared" si="9"/>
        <v>6.98724E+24</v>
      </c>
      <c r="H782" s="8" t="str">
        <f t="shared" ref="H782:J782" si="1582">if(D782,$G782,"")</f>
        <v/>
      </c>
      <c r="I782" s="8" t="str">
        <f t="shared" si="1582"/>
        <v/>
      </c>
      <c r="J782" s="8">
        <f t="shared" si="1582"/>
        <v>6.98724E+24</v>
      </c>
      <c r="K782" s="5"/>
      <c r="L782" s="5"/>
      <c r="M782" s="5"/>
      <c r="N782" s="36">
        <f>Map!K1430</f>
        <v>46</v>
      </c>
      <c r="O782" s="36">
        <f>Map!L1430</f>
        <v>32</v>
      </c>
      <c r="P782" s="36">
        <f>Map!M1430</f>
        <v>37</v>
      </c>
      <c r="Q782" s="5" t="str">
        <f>Join("-",Map!B1430,Map!C1430,Map!D1430,Map!E1430,Map!F1430)</f>
        <v>East Rim-6-4-1-a</v>
      </c>
      <c r="R782" s="6">
        <f t="shared" ref="R782:T782" si="1583">IFERROR(VALUE(LEFT(N782,SEARCH(" ",N782,1)-1)),FALSE())</f>
        <v>46</v>
      </c>
      <c r="S782" s="6">
        <f t="shared" si="1583"/>
        <v>32</v>
      </c>
      <c r="T782" s="6">
        <f t="shared" si="1583"/>
        <v>37</v>
      </c>
      <c r="U782" s="5"/>
      <c r="V782" s="5"/>
      <c r="W782" s="5"/>
      <c r="X782" s="37" t="str">
        <f>Map!G1430</f>
        <v>Habitable</v>
      </c>
      <c r="Y782" s="5"/>
      <c r="Z782" s="7" t="str">
        <f>Map!O1430</f>
        <v>36 H</v>
      </c>
      <c r="AA782" s="6">
        <f t="shared" si="12"/>
        <v>36</v>
      </c>
      <c r="AB782" s="5" t="str">
        <f>IFERROR(__xludf.DUMMYFUNCTION("""COMPUTED_VALUE"""),"H")</f>
        <v>H</v>
      </c>
      <c r="AC782" s="6">
        <f t="shared" si="13"/>
        <v>36</v>
      </c>
      <c r="AD782" s="5"/>
    </row>
    <row r="783">
      <c r="A783" s="5" t="str">
        <f>Map!I1431</f>
        <v>3.59 E</v>
      </c>
      <c r="B783" s="6">
        <f t="shared" si="5"/>
        <v>3.59</v>
      </c>
      <c r="C783" s="5" t="str">
        <f>IFERROR(__xludf.DUMMYFUNCTION("""COMPUTED_VALUE"""),"E")</f>
        <v>E</v>
      </c>
      <c r="D783" s="34" t="b">
        <f t="shared" si="6"/>
        <v>0</v>
      </c>
      <c r="E783" s="6" t="b">
        <f t="shared" si="7"/>
        <v>0</v>
      </c>
      <c r="F783" s="34">
        <f t="shared" si="8"/>
        <v>3.59</v>
      </c>
      <c r="G783" s="8">
        <f t="shared" si="9"/>
        <v>2.14395E+25</v>
      </c>
      <c r="H783" s="8" t="str">
        <f t="shared" ref="H783:J783" si="1584">if(D783,$G783,"")</f>
        <v/>
      </c>
      <c r="I783" s="8" t="str">
        <f t="shared" si="1584"/>
        <v/>
      </c>
      <c r="J783" s="8">
        <f t="shared" si="1584"/>
        <v>2.14395E+25</v>
      </c>
      <c r="K783" s="5"/>
      <c r="L783" s="5"/>
      <c r="M783" s="5"/>
      <c r="N783" s="36">
        <f>Map!K1431</f>
        <v>14</v>
      </c>
      <c r="O783" s="36">
        <f>Map!L1431</f>
        <v>6</v>
      </c>
      <c r="P783" s="36">
        <f>Map!M1431</f>
        <v>11</v>
      </c>
      <c r="Q783" s="5" t="str">
        <f>Join("-",Map!B1431,Map!C1431,Map!D1431,Map!E1431,Map!F1431)</f>
        <v>East Rim-6-4-1-b</v>
      </c>
      <c r="R783" s="6">
        <f t="shared" ref="R783:T783" si="1585">IFERROR(VALUE(LEFT(N783,SEARCH(" ",N783,1)-1)),FALSE())</f>
        <v>14</v>
      </c>
      <c r="S783" s="6">
        <f t="shared" si="1585"/>
        <v>6</v>
      </c>
      <c r="T783" s="6">
        <f t="shared" si="1585"/>
        <v>11</v>
      </c>
      <c r="U783" s="5"/>
      <c r="V783" s="5"/>
      <c r="W783" s="5"/>
      <c r="X783" s="37" t="str">
        <f>Map!G1431</f>
        <v>Habitable</v>
      </c>
      <c r="Y783" s="5"/>
      <c r="Z783" s="7" t="str">
        <f>Map!O1431</f>
        <v>28 H</v>
      </c>
      <c r="AA783" s="6">
        <f t="shared" si="12"/>
        <v>28</v>
      </c>
      <c r="AB783" s="5" t="str">
        <f>IFERROR(__xludf.DUMMYFUNCTION("""COMPUTED_VALUE"""),"H")</f>
        <v>H</v>
      </c>
      <c r="AC783" s="6">
        <f t="shared" si="13"/>
        <v>28</v>
      </c>
      <c r="AD783" s="5"/>
    </row>
    <row r="784">
      <c r="A784" s="5" t="str">
        <f>Map!I1432</f>
        <v>0.27 S</v>
      </c>
      <c r="B784" s="6">
        <f t="shared" si="5"/>
        <v>0.27</v>
      </c>
      <c r="C784" s="5" t="str">
        <f>IFERROR(__xludf.DUMMYFUNCTION("""COMPUTED_VALUE"""),"S")</f>
        <v>S</v>
      </c>
      <c r="D784" s="34">
        <f t="shared" si="6"/>
        <v>0.27</v>
      </c>
      <c r="E784" s="6" t="b">
        <f t="shared" si="7"/>
        <v>0</v>
      </c>
      <c r="F784" s="34" t="b">
        <f t="shared" si="8"/>
        <v>0</v>
      </c>
      <c r="G784" s="8">
        <f t="shared" si="9"/>
        <v>5.3703E+29</v>
      </c>
      <c r="H784" s="8">
        <f t="shared" ref="H784:J784" si="1586">if(D784,$G784,"")</f>
        <v>5.3703E+29</v>
      </c>
      <c r="I784" s="8" t="str">
        <f t="shared" si="1586"/>
        <v/>
      </c>
      <c r="J784" s="8" t="str">
        <f t="shared" si="1586"/>
        <v/>
      </c>
      <c r="K784" s="5"/>
      <c r="L784" s="5"/>
      <c r="M784" s="5"/>
      <c r="N784" s="36" t="str">
        <f>Map!K1432</f>
        <v/>
      </c>
      <c r="O784" s="36" t="str">
        <f>Map!L1432</f>
        <v/>
      </c>
      <c r="P784" s="36" t="str">
        <f>Map!M1432</f>
        <v/>
      </c>
      <c r="Q784" s="5" t="str">
        <f>Join("-",Map!B1432,Map!C1432,Map!D1432,Map!E1432,Map!F1432)</f>
        <v>East Rim-6-4-1-S</v>
      </c>
      <c r="R784" s="6" t="b">
        <f t="shared" ref="R784:T784" si="1587">IFERROR(VALUE(LEFT(N784,SEARCH(" ",N784,1)-1)),FALSE())</f>
        <v>0</v>
      </c>
      <c r="S784" s="6" t="b">
        <f t="shared" si="1587"/>
        <v>0</v>
      </c>
      <c r="T784" s="6" t="b">
        <f t="shared" si="1587"/>
        <v>0</v>
      </c>
      <c r="U784" s="5"/>
      <c r="V784" s="5"/>
      <c r="W784" s="5"/>
      <c r="X784" s="37" t="str">
        <f>Map!G1432</f>
        <v>Star</v>
      </c>
      <c r="Y784" s="5"/>
      <c r="Z784" s="7" t="str">
        <f>Map!O1432</f>
        <v/>
      </c>
      <c r="AA784" s="6" t="str">
        <f t="shared" si="12"/>
        <v/>
      </c>
      <c r="AB784" s="5"/>
      <c r="AC784" s="6" t="str">
        <f t="shared" si="13"/>
        <v/>
      </c>
      <c r="AD784" s="5"/>
    </row>
    <row r="785">
      <c r="A785" s="5" t="str">
        <f>Map!I1433</f>
        <v>5.72 J</v>
      </c>
      <c r="B785" s="6">
        <f t="shared" si="5"/>
        <v>5.72</v>
      </c>
      <c r="C785" s="5" t="str">
        <f>IFERROR(__xludf.DUMMYFUNCTION("""COMPUTED_VALUE"""),"J")</f>
        <v>J</v>
      </c>
      <c r="D785" s="34" t="b">
        <f t="shared" si="6"/>
        <v>0</v>
      </c>
      <c r="E785" s="6">
        <f t="shared" si="7"/>
        <v>5.72</v>
      </c>
      <c r="F785" s="34" t="b">
        <f t="shared" si="8"/>
        <v>0</v>
      </c>
      <c r="G785" s="8">
        <f t="shared" si="9"/>
        <v>1.0868E+28</v>
      </c>
      <c r="H785" s="8" t="str">
        <f t="shared" ref="H785:J785" si="1588">if(D785,$G785,"")</f>
        <v/>
      </c>
      <c r="I785" s="8">
        <f t="shared" si="1588"/>
        <v>1.0868E+28</v>
      </c>
      <c r="J785" s="8" t="str">
        <f t="shared" si="1588"/>
        <v/>
      </c>
      <c r="K785" s="5"/>
      <c r="L785" s="5"/>
      <c r="M785" s="5"/>
      <c r="N785" s="36">
        <f>Map!K1433</f>
        <v>-119</v>
      </c>
      <c r="O785" s="36">
        <f>Map!L1433</f>
        <v>-169</v>
      </c>
      <c r="P785" s="36">
        <f>Map!M1433</f>
        <v>-143</v>
      </c>
      <c r="Q785" s="5" t="str">
        <f>Join("-",Map!B1433,Map!C1433,Map!D1433,Map!E1433,Map!F1433)</f>
        <v>East Rim-6-4-2-a</v>
      </c>
      <c r="R785" s="6">
        <f t="shared" ref="R785:T785" si="1589">IFERROR(VALUE(LEFT(N785,SEARCH(" ",N785,1)-1)),FALSE())</f>
        <v>-119</v>
      </c>
      <c r="S785" s="6">
        <f t="shared" si="1589"/>
        <v>-169</v>
      </c>
      <c r="T785" s="6">
        <f t="shared" si="1589"/>
        <v>-143</v>
      </c>
      <c r="U785" s="5"/>
      <c r="V785" s="5"/>
      <c r="W785" s="5"/>
      <c r="X785" s="37" t="str">
        <f>Map!G1433</f>
        <v>Gas Giant</v>
      </c>
      <c r="Y785" s="5"/>
      <c r="Z785" s="7" t="str">
        <f>Map!O1433</f>
        <v>9 H</v>
      </c>
      <c r="AA785" s="6">
        <f t="shared" si="12"/>
        <v>9</v>
      </c>
      <c r="AB785" s="5" t="str">
        <f>IFERROR(__xludf.DUMMYFUNCTION("""COMPUTED_VALUE"""),"H")</f>
        <v>H</v>
      </c>
      <c r="AC785" s="6">
        <f t="shared" si="13"/>
        <v>9</v>
      </c>
      <c r="AD785" s="5"/>
    </row>
    <row r="786">
      <c r="A786" s="5" t="str">
        <f>Map!I1434</f>
        <v>0.02 J</v>
      </c>
      <c r="B786" s="6">
        <f t="shared" si="5"/>
        <v>0.02</v>
      </c>
      <c r="C786" s="5" t="str">
        <f>IFERROR(__xludf.DUMMYFUNCTION("""COMPUTED_VALUE"""),"J")</f>
        <v>J</v>
      </c>
      <c r="D786" s="34" t="b">
        <f t="shared" si="6"/>
        <v>0</v>
      </c>
      <c r="E786" s="6">
        <f t="shared" si="7"/>
        <v>0.02</v>
      </c>
      <c r="F786" s="34" t="b">
        <f t="shared" si="8"/>
        <v>0</v>
      </c>
      <c r="G786" s="8">
        <f t="shared" si="9"/>
        <v>3.8E+25</v>
      </c>
      <c r="H786" s="8" t="str">
        <f t="shared" ref="H786:J786" si="1590">if(D786,$G786,"")</f>
        <v/>
      </c>
      <c r="I786" s="8">
        <f t="shared" si="1590"/>
        <v>3.8E+25</v>
      </c>
      <c r="J786" s="8" t="str">
        <f t="shared" si="1590"/>
        <v/>
      </c>
      <c r="K786" s="5"/>
      <c r="L786" s="5"/>
      <c r="M786" s="5"/>
      <c r="N786" s="36">
        <f>Map!K1434</f>
        <v>-120</v>
      </c>
      <c r="O786" s="36">
        <f>Map!L1434</f>
        <v>-168</v>
      </c>
      <c r="P786" s="36">
        <f>Map!M1434</f>
        <v>-143</v>
      </c>
      <c r="Q786" s="5" t="str">
        <f>Join("-",Map!B1434,Map!C1434,Map!D1434,Map!E1434,Map!F1434)</f>
        <v>East Rim-6-4-2-b</v>
      </c>
      <c r="R786" s="6">
        <f t="shared" ref="R786:T786" si="1591">IFERROR(VALUE(LEFT(N786,SEARCH(" ",N786,1)-1)),FALSE())</f>
        <v>-120</v>
      </c>
      <c r="S786" s="6">
        <f t="shared" si="1591"/>
        <v>-168</v>
      </c>
      <c r="T786" s="6">
        <f t="shared" si="1591"/>
        <v>-143</v>
      </c>
      <c r="U786" s="5"/>
      <c r="V786" s="5"/>
      <c r="W786" s="5"/>
      <c r="X786" s="37" t="str">
        <f>Map!G1434</f>
        <v>Gas Giant</v>
      </c>
      <c r="Y786" s="5"/>
      <c r="Z786" s="7" t="str">
        <f>Map!O1434</f>
        <v>8 H</v>
      </c>
      <c r="AA786" s="6">
        <f t="shared" si="12"/>
        <v>8</v>
      </c>
      <c r="AB786" s="5" t="str">
        <f>IFERROR(__xludf.DUMMYFUNCTION("""COMPUTED_VALUE"""),"H")</f>
        <v>H</v>
      </c>
      <c r="AC786" s="6">
        <f t="shared" si="13"/>
        <v>8</v>
      </c>
      <c r="AD786" s="5"/>
    </row>
    <row r="787">
      <c r="A787" s="5" t="str">
        <f>Map!I1435</f>
        <v>0.03 J</v>
      </c>
      <c r="B787" s="6">
        <f t="shared" si="5"/>
        <v>0.03</v>
      </c>
      <c r="C787" s="5" t="str">
        <f>IFERROR(__xludf.DUMMYFUNCTION("""COMPUTED_VALUE"""),"J")</f>
        <v>J</v>
      </c>
      <c r="D787" s="34" t="b">
        <f t="shared" si="6"/>
        <v>0</v>
      </c>
      <c r="E787" s="6">
        <f t="shared" si="7"/>
        <v>0.03</v>
      </c>
      <c r="F787" s="34" t="b">
        <f t="shared" si="8"/>
        <v>0</v>
      </c>
      <c r="G787" s="8">
        <f t="shared" si="9"/>
        <v>5.7E+25</v>
      </c>
      <c r="H787" s="8" t="str">
        <f t="shared" ref="H787:J787" si="1592">if(D787,$G787,"")</f>
        <v/>
      </c>
      <c r="I787" s="8">
        <f t="shared" si="1592"/>
        <v>5.7E+25</v>
      </c>
      <c r="J787" s="8" t="str">
        <f t="shared" si="1592"/>
        <v/>
      </c>
      <c r="K787" s="5"/>
      <c r="L787" s="5"/>
      <c r="M787" s="5"/>
      <c r="N787" s="36">
        <f>Map!K1435</f>
        <v>-188</v>
      </c>
      <c r="O787" s="36">
        <f>Map!L1435</f>
        <v>-205</v>
      </c>
      <c r="P787" s="36">
        <f>Map!M1435</f>
        <v>-196</v>
      </c>
      <c r="Q787" s="5" t="str">
        <f>Join("-",Map!B1435,Map!C1435,Map!D1435,Map!E1435,Map!F1435)</f>
        <v>East Rim-6-4-2-c</v>
      </c>
      <c r="R787" s="6">
        <f t="shared" ref="R787:T787" si="1593">IFERROR(VALUE(LEFT(N787,SEARCH(" ",N787,1)-1)),FALSE())</f>
        <v>-188</v>
      </c>
      <c r="S787" s="6">
        <f t="shared" si="1593"/>
        <v>-205</v>
      </c>
      <c r="T787" s="6">
        <f t="shared" si="1593"/>
        <v>-196</v>
      </c>
      <c r="U787" s="5"/>
      <c r="V787" s="5"/>
      <c r="W787" s="5"/>
      <c r="X787" s="37" t="str">
        <f>Map!G1435</f>
        <v>Gas Giant</v>
      </c>
      <c r="Y787" s="5"/>
      <c r="Z787" s="7" t="str">
        <f>Map!O1435</f>
        <v>18 H</v>
      </c>
      <c r="AA787" s="6">
        <f t="shared" si="12"/>
        <v>18</v>
      </c>
      <c r="AB787" s="5" t="str">
        <f>IFERROR(__xludf.DUMMYFUNCTION("""COMPUTED_VALUE"""),"H")</f>
        <v>H</v>
      </c>
      <c r="AC787" s="6">
        <f t="shared" si="13"/>
        <v>18</v>
      </c>
      <c r="AD787" s="5"/>
    </row>
    <row r="788">
      <c r="A788" s="5" t="str">
        <f>Map!I1436</f>
        <v>6.53 J</v>
      </c>
      <c r="B788" s="6">
        <f t="shared" si="5"/>
        <v>6.53</v>
      </c>
      <c r="C788" s="5" t="str">
        <f>IFERROR(__xludf.DUMMYFUNCTION("""COMPUTED_VALUE"""),"J")</f>
        <v>J</v>
      </c>
      <c r="D788" s="34" t="b">
        <f t="shared" si="6"/>
        <v>0</v>
      </c>
      <c r="E788" s="6">
        <f t="shared" si="7"/>
        <v>6.53</v>
      </c>
      <c r="F788" s="34" t="b">
        <f t="shared" si="8"/>
        <v>0</v>
      </c>
      <c r="G788" s="8">
        <f t="shared" si="9"/>
        <v>1.2407E+28</v>
      </c>
      <c r="H788" s="8" t="str">
        <f t="shared" ref="H788:J788" si="1594">if(D788,$G788,"")</f>
        <v/>
      </c>
      <c r="I788" s="8">
        <f t="shared" si="1594"/>
        <v>1.2407E+28</v>
      </c>
      <c r="J788" s="8" t="str">
        <f t="shared" si="1594"/>
        <v/>
      </c>
      <c r="K788" s="5"/>
      <c r="L788" s="5"/>
      <c r="M788" s="5"/>
      <c r="N788" s="36">
        <f>Map!K1436</f>
        <v>-215</v>
      </c>
      <c r="O788" s="36">
        <f>Map!L1436</f>
        <v>-243</v>
      </c>
      <c r="P788" s="36">
        <f>Map!M1436</f>
        <v>-229</v>
      </c>
      <c r="Q788" s="5" t="str">
        <f>Join("-",Map!B1436,Map!C1436,Map!D1436,Map!E1436,Map!F1436)</f>
        <v>East Rim-6-4-2-d</v>
      </c>
      <c r="R788" s="6">
        <f t="shared" ref="R788:T788" si="1595">IFERROR(VALUE(LEFT(N788,SEARCH(" ",N788,1)-1)),FALSE())</f>
        <v>-215</v>
      </c>
      <c r="S788" s="6">
        <f t="shared" si="1595"/>
        <v>-243</v>
      </c>
      <c r="T788" s="6">
        <f t="shared" si="1595"/>
        <v>-229</v>
      </c>
      <c r="U788" s="5"/>
      <c r="V788" s="5"/>
      <c r="W788" s="5"/>
      <c r="X788" s="37" t="str">
        <f>Map!G1436</f>
        <v>Gas Giant</v>
      </c>
      <c r="Y788" s="5"/>
      <c r="Z788" s="7" t="str">
        <f>Map!O1436</f>
        <v>20 H</v>
      </c>
      <c r="AA788" s="6">
        <f t="shared" si="12"/>
        <v>20</v>
      </c>
      <c r="AB788" s="5" t="str">
        <f>IFERROR(__xludf.DUMMYFUNCTION("""COMPUTED_VALUE"""),"H")</f>
        <v>H</v>
      </c>
      <c r="AC788" s="6">
        <f t="shared" si="13"/>
        <v>20</v>
      </c>
      <c r="AD788" s="5"/>
    </row>
    <row r="789">
      <c r="A789" s="5" t="str">
        <f>Map!I1437</f>
        <v>0.11 S</v>
      </c>
      <c r="B789" s="6">
        <f t="shared" si="5"/>
        <v>0.11</v>
      </c>
      <c r="C789" s="5" t="str">
        <f>IFERROR(__xludf.DUMMYFUNCTION("""COMPUTED_VALUE"""),"S")</f>
        <v>S</v>
      </c>
      <c r="D789" s="34">
        <f t="shared" si="6"/>
        <v>0.11</v>
      </c>
      <c r="E789" s="6" t="b">
        <f t="shared" si="7"/>
        <v>0</v>
      </c>
      <c r="F789" s="34" t="b">
        <f t="shared" si="8"/>
        <v>0</v>
      </c>
      <c r="G789" s="8">
        <f t="shared" si="9"/>
        <v>2.1879E+29</v>
      </c>
      <c r="H789" s="8">
        <f t="shared" ref="H789:J789" si="1596">if(D789,$G789,"")</f>
        <v>2.1879E+29</v>
      </c>
      <c r="I789" s="8" t="str">
        <f t="shared" si="1596"/>
        <v/>
      </c>
      <c r="J789" s="8" t="str">
        <f t="shared" si="1596"/>
        <v/>
      </c>
      <c r="K789" s="5"/>
      <c r="L789" s="5"/>
      <c r="M789" s="5"/>
      <c r="N789" s="36" t="str">
        <f>Map!K1437</f>
        <v/>
      </c>
      <c r="O789" s="36" t="str">
        <f>Map!L1437</f>
        <v/>
      </c>
      <c r="P789" s="36" t="str">
        <f>Map!M1437</f>
        <v/>
      </c>
      <c r="Q789" s="5" t="str">
        <f>Join("-",Map!B1437,Map!C1437,Map!D1437,Map!E1437,Map!F1437)</f>
        <v>East Rim-6-4-2-S</v>
      </c>
      <c r="R789" s="6" t="b">
        <f t="shared" ref="R789:T789" si="1597">IFERROR(VALUE(LEFT(N789,SEARCH(" ",N789,1)-1)),FALSE())</f>
        <v>0</v>
      </c>
      <c r="S789" s="6" t="b">
        <f t="shared" si="1597"/>
        <v>0</v>
      </c>
      <c r="T789" s="6" t="b">
        <f t="shared" si="1597"/>
        <v>0</v>
      </c>
      <c r="U789" s="5"/>
      <c r="V789" s="5"/>
      <c r="W789" s="5"/>
      <c r="X789" s="37" t="str">
        <f>Map!G1437</f>
        <v>Star</v>
      </c>
      <c r="Y789" s="5"/>
      <c r="Z789" s="7" t="str">
        <f>Map!O1437</f>
        <v/>
      </c>
      <c r="AA789" s="6" t="str">
        <f t="shared" si="12"/>
        <v/>
      </c>
      <c r="AB789" s="5"/>
      <c r="AC789" s="6" t="str">
        <f t="shared" si="13"/>
        <v/>
      </c>
      <c r="AD789" s="5"/>
    </row>
    <row r="790">
      <c r="A790" s="5" t="str">
        <f>Map!I1438</f>
        <v>1.44 E</v>
      </c>
      <c r="B790" s="6">
        <f t="shared" si="5"/>
        <v>1.44</v>
      </c>
      <c r="C790" s="5" t="str">
        <f>IFERROR(__xludf.DUMMYFUNCTION("""COMPUTED_VALUE"""),"E")</f>
        <v>E</v>
      </c>
      <c r="D790" s="34" t="b">
        <f t="shared" si="6"/>
        <v>0</v>
      </c>
      <c r="E790" s="6" t="b">
        <f t="shared" si="7"/>
        <v>0</v>
      </c>
      <c r="F790" s="34">
        <f t="shared" si="8"/>
        <v>1.44</v>
      </c>
      <c r="G790" s="8">
        <f t="shared" si="9"/>
        <v>8.59968E+24</v>
      </c>
      <c r="H790" s="8" t="str">
        <f t="shared" ref="H790:J790" si="1598">if(D790,$G790,"")</f>
        <v/>
      </c>
      <c r="I790" s="8" t="str">
        <f t="shared" si="1598"/>
        <v/>
      </c>
      <c r="J790" s="8">
        <f t="shared" si="1598"/>
        <v>8.59968E+24</v>
      </c>
      <c r="K790" s="5"/>
      <c r="L790" s="5"/>
      <c r="M790" s="5"/>
      <c r="N790" s="36">
        <f>Map!K1438</f>
        <v>403</v>
      </c>
      <c r="O790" s="36">
        <f>Map!L1438</f>
        <v>359</v>
      </c>
      <c r="P790" s="36">
        <f>Map!M1438</f>
        <v>380</v>
      </c>
      <c r="Q790" s="5" t="str">
        <f>Join("-",Map!B1438,Map!C1438,Map!D1438,Map!E1438,Map!F1438)</f>
        <v>East Rim-6-4-3-a</v>
      </c>
      <c r="R790" s="6">
        <f t="shared" ref="R790:T790" si="1599">IFERROR(VALUE(LEFT(N790,SEARCH(" ",N790,1)-1)),FALSE())</f>
        <v>403</v>
      </c>
      <c r="S790" s="6">
        <f t="shared" si="1599"/>
        <v>359</v>
      </c>
      <c r="T790" s="6">
        <f t="shared" si="1599"/>
        <v>380</v>
      </c>
      <c r="U790" s="5"/>
      <c r="V790" s="5"/>
      <c r="W790" s="5"/>
      <c r="X790" s="37" t="str">
        <f>Map!G1438</f>
        <v>Terrestrial</v>
      </c>
      <c r="Y790" s="5"/>
      <c r="Z790" s="7" t="str">
        <f>Map!O1438</f>
        <v>13 H</v>
      </c>
      <c r="AA790" s="6">
        <f t="shared" si="12"/>
        <v>13</v>
      </c>
      <c r="AB790" s="5" t="str">
        <f>IFERROR(__xludf.DUMMYFUNCTION("""COMPUTED_VALUE"""),"H")</f>
        <v>H</v>
      </c>
      <c r="AC790" s="6">
        <f t="shared" si="13"/>
        <v>13</v>
      </c>
      <c r="AD790" s="5"/>
    </row>
    <row r="791">
      <c r="A791" s="5" t="str">
        <f>Map!I1439</f>
        <v>1.18 E</v>
      </c>
      <c r="B791" s="6">
        <f t="shared" si="5"/>
        <v>1.18</v>
      </c>
      <c r="C791" s="5" t="str">
        <f>IFERROR(__xludf.DUMMYFUNCTION("""COMPUTED_VALUE"""),"E")</f>
        <v>E</v>
      </c>
      <c r="D791" s="34" t="b">
        <f t="shared" si="6"/>
        <v>0</v>
      </c>
      <c r="E791" s="6" t="b">
        <f t="shared" si="7"/>
        <v>0</v>
      </c>
      <c r="F791" s="34">
        <f t="shared" si="8"/>
        <v>1.18</v>
      </c>
      <c r="G791" s="8">
        <f t="shared" si="9"/>
        <v>7.04696E+24</v>
      </c>
      <c r="H791" s="8" t="str">
        <f t="shared" ref="H791:J791" si="1600">if(D791,$G791,"")</f>
        <v/>
      </c>
      <c r="I791" s="8" t="str">
        <f t="shared" si="1600"/>
        <v/>
      </c>
      <c r="J791" s="8">
        <f t="shared" si="1600"/>
        <v>7.04696E+24</v>
      </c>
      <c r="K791" s="5"/>
      <c r="L791" s="5"/>
      <c r="M791" s="5"/>
      <c r="N791" s="36">
        <f>Map!K1439</f>
        <v>169</v>
      </c>
      <c r="O791" s="36">
        <f>Map!L1439</f>
        <v>50</v>
      </c>
      <c r="P791" s="36">
        <f>Map!M1439</f>
        <v>108</v>
      </c>
      <c r="Q791" s="5" t="str">
        <f>Join("-",Map!B1439,Map!C1439,Map!D1439,Map!E1439,Map!F1439)</f>
        <v>East Rim-6-4-3-b</v>
      </c>
      <c r="R791" s="6">
        <f t="shared" ref="R791:T791" si="1601">IFERROR(VALUE(LEFT(N791,SEARCH(" ",N791,1)-1)),FALSE())</f>
        <v>169</v>
      </c>
      <c r="S791" s="6">
        <f t="shared" si="1601"/>
        <v>50</v>
      </c>
      <c r="T791" s="6">
        <f t="shared" si="1601"/>
        <v>108</v>
      </c>
      <c r="U791" s="5"/>
      <c r="V791" s="5"/>
      <c r="W791" s="5"/>
      <c r="X791" s="37" t="str">
        <f>Map!G1439</f>
        <v>Terrestrial</v>
      </c>
      <c r="Y791" s="5"/>
      <c r="Z791" s="7" t="str">
        <f>Map!O1439</f>
        <v>24 H</v>
      </c>
      <c r="AA791" s="6">
        <f t="shared" si="12"/>
        <v>24</v>
      </c>
      <c r="AB791" s="5" t="str">
        <f>IFERROR(__xludf.DUMMYFUNCTION("""COMPUTED_VALUE"""),"H")</f>
        <v>H</v>
      </c>
      <c r="AC791" s="6">
        <f t="shared" si="13"/>
        <v>24</v>
      </c>
      <c r="AD791" s="5"/>
    </row>
    <row r="792">
      <c r="A792" s="5" t="str">
        <f>Map!I1440</f>
        <v>1 S</v>
      </c>
      <c r="B792" s="6">
        <f t="shared" si="5"/>
        <v>1</v>
      </c>
      <c r="C792" s="5" t="str">
        <f>IFERROR(__xludf.DUMMYFUNCTION("""COMPUTED_VALUE"""),"S")</f>
        <v>S</v>
      </c>
      <c r="D792" s="34">
        <f t="shared" si="6"/>
        <v>1</v>
      </c>
      <c r="E792" s="6" t="b">
        <f t="shared" si="7"/>
        <v>0</v>
      </c>
      <c r="F792" s="34" t="b">
        <f t="shared" si="8"/>
        <v>0</v>
      </c>
      <c r="G792" s="8">
        <f t="shared" si="9"/>
        <v>1.989E+30</v>
      </c>
      <c r="H792" s="8">
        <f t="shared" ref="H792:J792" si="1602">if(D792,$G792,"")</f>
        <v>1.989E+30</v>
      </c>
      <c r="I792" s="8" t="str">
        <f t="shared" si="1602"/>
        <v/>
      </c>
      <c r="J792" s="8" t="str">
        <f t="shared" si="1602"/>
        <v/>
      </c>
      <c r="K792" s="5"/>
      <c r="L792" s="5"/>
      <c r="M792" s="5"/>
      <c r="N792" s="36" t="str">
        <f>Map!K1440</f>
        <v/>
      </c>
      <c r="O792" s="36" t="str">
        <f>Map!L1440</f>
        <v/>
      </c>
      <c r="P792" s="36" t="str">
        <f>Map!M1440</f>
        <v/>
      </c>
      <c r="Q792" s="5" t="str">
        <f>Join("-",Map!B1440,Map!C1440,Map!D1440,Map!E1440,Map!F1440)</f>
        <v>East Rim-6-4-3-S</v>
      </c>
      <c r="R792" s="6" t="b">
        <f t="shared" ref="R792:T792" si="1603">IFERROR(VALUE(LEFT(N792,SEARCH(" ",N792,1)-1)),FALSE())</f>
        <v>0</v>
      </c>
      <c r="S792" s="6" t="b">
        <f t="shared" si="1603"/>
        <v>0</v>
      </c>
      <c r="T792" s="6" t="b">
        <f t="shared" si="1603"/>
        <v>0</v>
      </c>
      <c r="U792" s="5"/>
      <c r="V792" s="5"/>
      <c r="W792" s="5"/>
      <c r="X792" s="37" t="str">
        <f>Map!G1440</f>
        <v>Star</v>
      </c>
      <c r="Y792" s="5"/>
      <c r="Z792" s="7" t="str">
        <f>Map!O1440</f>
        <v/>
      </c>
      <c r="AA792" s="6" t="str">
        <f t="shared" si="12"/>
        <v/>
      </c>
      <c r="AB792" s="5"/>
      <c r="AC792" s="6" t="str">
        <f t="shared" si="13"/>
        <v/>
      </c>
      <c r="AD792" s="5"/>
    </row>
    <row r="793">
      <c r="A793" s="5" t="str">
        <f>Map!I1441</f>
        <v>0.55 E</v>
      </c>
      <c r="B793" s="6">
        <f t="shared" si="5"/>
        <v>0.55</v>
      </c>
      <c r="C793" s="5" t="str">
        <f>IFERROR(__xludf.DUMMYFUNCTION("""COMPUTED_VALUE"""),"E")</f>
        <v>E</v>
      </c>
      <c r="D793" s="34" t="b">
        <f t="shared" si="6"/>
        <v>0</v>
      </c>
      <c r="E793" s="6" t="b">
        <f t="shared" si="7"/>
        <v>0</v>
      </c>
      <c r="F793" s="34">
        <f t="shared" si="8"/>
        <v>0.55</v>
      </c>
      <c r="G793" s="8">
        <f t="shared" si="9"/>
        <v>3.2846E+24</v>
      </c>
      <c r="H793" s="8" t="str">
        <f t="shared" ref="H793:J793" si="1604">if(D793,$G793,"")</f>
        <v/>
      </c>
      <c r="I793" s="8" t="str">
        <f t="shared" si="1604"/>
        <v/>
      </c>
      <c r="J793" s="8">
        <f t="shared" si="1604"/>
        <v>3.2846E+24</v>
      </c>
      <c r="K793" s="5"/>
      <c r="L793" s="5"/>
      <c r="M793" s="5"/>
      <c r="N793" s="36">
        <f>Map!K1441</f>
        <v>1112</v>
      </c>
      <c r="O793" s="36">
        <f>Map!L1441</f>
        <v>1100</v>
      </c>
      <c r="P793" s="36">
        <f>Map!M1441</f>
        <v>1104</v>
      </c>
      <c r="Q793" s="5" t="str">
        <f>Join("-",Map!B1441,Map!C1441,Map!D1441,Map!E1441,Map!F1441)</f>
        <v>East Rim-6-4-4-a</v>
      </c>
      <c r="R793" s="6">
        <f t="shared" ref="R793:T793" si="1605">IFERROR(VALUE(LEFT(N793,SEARCH(" ",N793,1)-1)),FALSE())</f>
        <v>1112</v>
      </c>
      <c r="S793" s="6">
        <f t="shared" si="1605"/>
        <v>1100</v>
      </c>
      <c r="T793" s="6">
        <f t="shared" si="1605"/>
        <v>1104</v>
      </c>
      <c r="U793" s="5"/>
      <c r="V793" s="5"/>
      <c r="W793" s="5"/>
      <c r="X793" s="37" t="str">
        <f>Map!G1441</f>
        <v>Terrestrial</v>
      </c>
      <c r="Y793" s="5"/>
      <c r="Z793" s="7" t="str">
        <f>Map!O1441</f>
        <v>14 H</v>
      </c>
      <c r="AA793" s="6">
        <f t="shared" si="12"/>
        <v>14</v>
      </c>
      <c r="AB793" s="5" t="str">
        <f>IFERROR(__xludf.DUMMYFUNCTION("""COMPUTED_VALUE"""),"H")</f>
        <v>H</v>
      </c>
      <c r="AC793" s="6">
        <f t="shared" si="13"/>
        <v>14</v>
      </c>
      <c r="AD793" s="5"/>
    </row>
    <row r="794">
      <c r="A794" s="5" t="str">
        <f>Map!I1442</f>
        <v>0.42 E</v>
      </c>
      <c r="B794" s="6">
        <f t="shared" si="5"/>
        <v>0.42</v>
      </c>
      <c r="C794" s="5" t="str">
        <f>IFERROR(__xludf.DUMMYFUNCTION("""COMPUTED_VALUE"""),"E")</f>
        <v>E</v>
      </c>
      <c r="D794" s="34" t="b">
        <f t="shared" si="6"/>
        <v>0</v>
      </c>
      <c r="E794" s="6" t="b">
        <f t="shared" si="7"/>
        <v>0</v>
      </c>
      <c r="F794" s="34">
        <f t="shared" si="8"/>
        <v>0.42</v>
      </c>
      <c r="G794" s="8">
        <f t="shared" si="9"/>
        <v>2.50824E+24</v>
      </c>
      <c r="H794" s="8" t="str">
        <f t="shared" ref="H794:J794" si="1606">if(D794,$G794,"")</f>
        <v/>
      </c>
      <c r="I794" s="8" t="str">
        <f t="shared" si="1606"/>
        <v/>
      </c>
      <c r="J794" s="8">
        <f t="shared" si="1606"/>
        <v>2.50824E+24</v>
      </c>
      <c r="K794" s="5"/>
      <c r="L794" s="5"/>
      <c r="M794" s="5"/>
      <c r="N794" s="36">
        <f>Map!K1442</f>
        <v>356</v>
      </c>
      <c r="O794" s="36">
        <f>Map!L1442</f>
        <v>317</v>
      </c>
      <c r="P794" s="36">
        <f>Map!M1442</f>
        <v>337</v>
      </c>
      <c r="Q794" s="5" t="str">
        <f>Join("-",Map!B1442,Map!C1442,Map!D1442,Map!E1442,Map!F1442)</f>
        <v>East Rim-6-4-4-b</v>
      </c>
      <c r="R794" s="6">
        <f t="shared" ref="R794:T794" si="1607">IFERROR(VALUE(LEFT(N794,SEARCH(" ",N794,1)-1)),FALSE())</f>
        <v>356</v>
      </c>
      <c r="S794" s="6">
        <f t="shared" si="1607"/>
        <v>317</v>
      </c>
      <c r="T794" s="6">
        <f t="shared" si="1607"/>
        <v>337</v>
      </c>
      <c r="U794" s="5"/>
      <c r="V794" s="5"/>
      <c r="W794" s="5"/>
      <c r="X794" s="37" t="str">
        <f>Map!G1442</f>
        <v>Terrestrial</v>
      </c>
      <c r="Y794" s="5"/>
      <c r="Z794" s="7" t="str">
        <f>Map!O1442</f>
        <v>32 H</v>
      </c>
      <c r="AA794" s="6">
        <f t="shared" si="12"/>
        <v>32</v>
      </c>
      <c r="AB794" s="5" t="str">
        <f>IFERROR(__xludf.DUMMYFUNCTION("""COMPUTED_VALUE"""),"H")</f>
        <v>H</v>
      </c>
      <c r="AC794" s="6">
        <f t="shared" si="13"/>
        <v>32</v>
      </c>
      <c r="AD794" s="5"/>
    </row>
    <row r="795">
      <c r="A795" s="5" t="str">
        <f>Map!I1443</f>
        <v>1.19 E</v>
      </c>
      <c r="B795" s="6">
        <f t="shared" si="5"/>
        <v>1.19</v>
      </c>
      <c r="C795" s="5" t="str">
        <f>IFERROR(__xludf.DUMMYFUNCTION("""COMPUTED_VALUE"""),"E")</f>
        <v>E</v>
      </c>
      <c r="D795" s="34" t="b">
        <f t="shared" si="6"/>
        <v>0</v>
      </c>
      <c r="E795" s="6" t="b">
        <f t="shared" si="7"/>
        <v>0</v>
      </c>
      <c r="F795" s="34">
        <f t="shared" si="8"/>
        <v>1.19</v>
      </c>
      <c r="G795" s="8">
        <f t="shared" si="9"/>
        <v>7.10668E+24</v>
      </c>
      <c r="H795" s="8" t="str">
        <f t="shared" ref="H795:J795" si="1608">if(D795,$G795,"")</f>
        <v/>
      </c>
      <c r="I795" s="8" t="str">
        <f t="shared" si="1608"/>
        <v/>
      </c>
      <c r="J795" s="8">
        <f t="shared" si="1608"/>
        <v>7.10668E+24</v>
      </c>
      <c r="K795" s="5"/>
      <c r="L795" s="5"/>
      <c r="M795" s="5"/>
      <c r="N795" s="36">
        <f>Map!K1443</f>
        <v>96</v>
      </c>
      <c r="O795" s="36">
        <f>Map!L1443</f>
        <v>54</v>
      </c>
      <c r="P795" s="36">
        <f>Map!M1443</f>
        <v>73</v>
      </c>
      <c r="Q795" s="5" t="str">
        <f>Join("-",Map!B1443,Map!C1443,Map!D1443,Map!E1443,Map!F1443)</f>
        <v>East Rim-6-4-4-c</v>
      </c>
      <c r="R795" s="6">
        <f t="shared" ref="R795:T795" si="1609">IFERROR(VALUE(LEFT(N795,SEARCH(" ",N795,1)-1)),FALSE())</f>
        <v>96</v>
      </c>
      <c r="S795" s="6">
        <f t="shared" si="1609"/>
        <v>54</v>
      </c>
      <c r="T795" s="6">
        <f t="shared" si="1609"/>
        <v>73</v>
      </c>
      <c r="U795" s="5"/>
      <c r="V795" s="5"/>
      <c r="W795" s="5"/>
      <c r="X795" s="37" t="str">
        <f>Map!G1443</f>
        <v>Terrestrial</v>
      </c>
      <c r="Y795" s="5"/>
      <c r="Z795" s="7" t="str">
        <f>Map!O1443</f>
        <v>24 H</v>
      </c>
      <c r="AA795" s="6">
        <f t="shared" si="12"/>
        <v>24</v>
      </c>
      <c r="AB795" s="5" t="str">
        <f>IFERROR(__xludf.DUMMYFUNCTION("""COMPUTED_VALUE"""),"H")</f>
        <v>H</v>
      </c>
      <c r="AC795" s="6">
        <f t="shared" si="13"/>
        <v>24</v>
      </c>
      <c r="AD795" s="5"/>
    </row>
    <row r="796">
      <c r="A796" s="5" t="str">
        <f>Map!I1444</f>
        <v>0.19 J</v>
      </c>
      <c r="B796" s="6">
        <f t="shared" si="5"/>
        <v>0.19</v>
      </c>
      <c r="C796" s="5" t="str">
        <f>IFERROR(__xludf.DUMMYFUNCTION("""COMPUTED_VALUE"""),"J")</f>
        <v>J</v>
      </c>
      <c r="D796" s="34" t="b">
        <f t="shared" si="6"/>
        <v>0</v>
      </c>
      <c r="E796" s="6">
        <f t="shared" si="7"/>
        <v>0.19</v>
      </c>
      <c r="F796" s="34" t="b">
        <f t="shared" si="8"/>
        <v>0</v>
      </c>
      <c r="G796" s="8">
        <f t="shared" si="9"/>
        <v>3.61E+26</v>
      </c>
      <c r="H796" s="8" t="str">
        <f t="shared" ref="H796:J796" si="1610">if(D796,$G796,"")</f>
        <v/>
      </c>
      <c r="I796" s="8">
        <f t="shared" si="1610"/>
        <v>3.61E+26</v>
      </c>
      <c r="J796" s="8" t="str">
        <f t="shared" si="1610"/>
        <v/>
      </c>
      <c r="K796" s="5"/>
      <c r="L796" s="5"/>
      <c r="M796" s="5"/>
      <c r="N796" s="36">
        <f>Map!K1444</f>
        <v>-127</v>
      </c>
      <c r="O796" s="36">
        <f>Map!L1444</f>
        <v>-143</v>
      </c>
      <c r="P796" s="36">
        <f>Map!M1444</f>
        <v>-136</v>
      </c>
      <c r="Q796" s="5" t="str">
        <f>Join("-",Map!B1444,Map!C1444,Map!D1444,Map!E1444,Map!F1444)</f>
        <v>East Rim-6-4-4-d</v>
      </c>
      <c r="R796" s="6">
        <f t="shared" ref="R796:T796" si="1611">IFERROR(VALUE(LEFT(N796,SEARCH(" ",N796,1)-1)),FALSE())</f>
        <v>-127</v>
      </c>
      <c r="S796" s="6">
        <f t="shared" si="1611"/>
        <v>-143</v>
      </c>
      <c r="T796" s="6">
        <f t="shared" si="1611"/>
        <v>-136</v>
      </c>
      <c r="U796" s="5"/>
      <c r="V796" s="5"/>
      <c r="W796" s="5"/>
      <c r="X796" s="37" t="str">
        <f>Map!G1444</f>
        <v>Gas Giant</v>
      </c>
      <c r="Y796" s="5"/>
      <c r="Z796" s="7" t="str">
        <f>Map!O1444</f>
        <v>17 H</v>
      </c>
      <c r="AA796" s="6">
        <f t="shared" si="12"/>
        <v>17</v>
      </c>
      <c r="AB796" s="5" t="str">
        <f>IFERROR(__xludf.DUMMYFUNCTION("""COMPUTED_VALUE"""),"H")</f>
        <v>H</v>
      </c>
      <c r="AC796" s="6">
        <f t="shared" si="13"/>
        <v>17</v>
      </c>
      <c r="AD796" s="5"/>
    </row>
    <row r="797">
      <c r="A797" s="5" t="str">
        <f>Map!I1445</f>
        <v>0.26 S</v>
      </c>
      <c r="B797" s="6">
        <f t="shared" si="5"/>
        <v>0.26</v>
      </c>
      <c r="C797" s="5" t="str">
        <f>IFERROR(__xludf.DUMMYFUNCTION("""COMPUTED_VALUE"""),"S")</f>
        <v>S</v>
      </c>
      <c r="D797" s="34">
        <f t="shared" si="6"/>
        <v>0.26</v>
      </c>
      <c r="E797" s="6" t="b">
        <f t="shared" si="7"/>
        <v>0</v>
      </c>
      <c r="F797" s="34" t="b">
        <f t="shared" si="8"/>
        <v>0</v>
      </c>
      <c r="G797" s="8">
        <f t="shared" si="9"/>
        <v>5.1714E+29</v>
      </c>
      <c r="H797" s="8">
        <f t="shared" ref="H797:J797" si="1612">if(D797,$G797,"")</f>
        <v>5.1714E+29</v>
      </c>
      <c r="I797" s="8" t="str">
        <f t="shared" si="1612"/>
        <v/>
      </c>
      <c r="J797" s="8" t="str">
        <f t="shared" si="1612"/>
        <v/>
      </c>
      <c r="K797" s="5"/>
      <c r="L797" s="5"/>
      <c r="M797" s="5"/>
      <c r="N797" s="36" t="str">
        <f>Map!K1445</f>
        <v/>
      </c>
      <c r="O797" s="36" t="str">
        <f>Map!L1445</f>
        <v/>
      </c>
      <c r="P797" s="36" t="str">
        <f>Map!M1445</f>
        <v/>
      </c>
      <c r="Q797" s="5" t="str">
        <f>Join("-",Map!B1445,Map!C1445,Map!D1445,Map!E1445,Map!F1445)</f>
        <v>East Rim-6-4-4-S</v>
      </c>
      <c r="R797" s="6" t="b">
        <f t="shared" ref="R797:T797" si="1613">IFERROR(VALUE(LEFT(N797,SEARCH(" ",N797,1)-1)),FALSE())</f>
        <v>0</v>
      </c>
      <c r="S797" s="6" t="b">
        <f t="shared" si="1613"/>
        <v>0</v>
      </c>
      <c r="T797" s="6" t="b">
        <f t="shared" si="1613"/>
        <v>0</v>
      </c>
      <c r="U797" s="5"/>
      <c r="V797" s="5"/>
      <c r="W797" s="5"/>
      <c r="X797" s="37" t="str">
        <f>Map!G1445</f>
        <v>Star</v>
      </c>
      <c r="Y797" s="5"/>
      <c r="Z797" s="7" t="str">
        <f>Map!O1445</f>
        <v/>
      </c>
      <c r="AA797" s="6" t="str">
        <f t="shared" si="12"/>
        <v/>
      </c>
      <c r="AB797" s="5"/>
      <c r="AC797" s="6" t="str">
        <f t="shared" si="13"/>
        <v/>
      </c>
      <c r="AD797" s="5"/>
    </row>
    <row r="798">
      <c r="A798" s="5" t="str">
        <f>Map!I1446</f>
        <v>2.2 J</v>
      </c>
      <c r="B798" s="6">
        <f t="shared" si="5"/>
        <v>2.2</v>
      </c>
      <c r="C798" s="5" t="str">
        <f>IFERROR(__xludf.DUMMYFUNCTION("""COMPUTED_VALUE"""),"J")</f>
        <v>J</v>
      </c>
      <c r="D798" s="34" t="b">
        <f t="shared" si="6"/>
        <v>0</v>
      </c>
      <c r="E798" s="6">
        <f t="shared" si="7"/>
        <v>2.2</v>
      </c>
      <c r="F798" s="34" t="b">
        <f t="shared" si="8"/>
        <v>0</v>
      </c>
      <c r="G798" s="8">
        <f t="shared" si="9"/>
        <v>4.18E+27</v>
      </c>
      <c r="H798" s="8" t="str">
        <f t="shared" ref="H798:J798" si="1614">if(D798,$G798,"")</f>
        <v/>
      </c>
      <c r="I798" s="8">
        <f t="shared" si="1614"/>
        <v>4.18E+27</v>
      </c>
      <c r="J798" s="8" t="str">
        <f t="shared" si="1614"/>
        <v/>
      </c>
      <c r="K798" s="5"/>
      <c r="L798" s="5"/>
      <c r="M798" s="5"/>
      <c r="N798" s="36">
        <f>Map!K1446</f>
        <v>-113</v>
      </c>
      <c r="O798" s="36">
        <f>Map!L1446</f>
        <v>-130</v>
      </c>
      <c r="P798" s="36">
        <f>Map!M1446</f>
        <v>-122</v>
      </c>
      <c r="Q798" s="5" t="str">
        <f>Join("-",Map!B1446,Map!C1446,Map!D1446,Map!E1446,Map!F1446)</f>
        <v>East Rim-6-4-5-a</v>
      </c>
      <c r="R798" s="6">
        <f t="shared" ref="R798:T798" si="1615">IFERROR(VALUE(LEFT(N798,SEARCH(" ",N798,1)-1)),FALSE())</f>
        <v>-113</v>
      </c>
      <c r="S798" s="6">
        <f t="shared" si="1615"/>
        <v>-130</v>
      </c>
      <c r="T798" s="6">
        <f t="shared" si="1615"/>
        <v>-122</v>
      </c>
      <c r="U798" s="5"/>
      <c r="V798" s="5"/>
      <c r="W798" s="5"/>
      <c r="X798" s="37" t="str">
        <f>Map!G1446</f>
        <v>Gas Giant</v>
      </c>
      <c r="Y798" s="5"/>
      <c r="Z798" s="7" t="str">
        <f>Map!O1446</f>
        <v>15 H</v>
      </c>
      <c r="AA798" s="6">
        <f t="shared" si="12"/>
        <v>15</v>
      </c>
      <c r="AB798" s="5" t="str">
        <f>IFERROR(__xludf.DUMMYFUNCTION("""COMPUTED_VALUE"""),"H")</f>
        <v>H</v>
      </c>
      <c r="AC798" s="6">
        <f t="shared" si="13"/>
        <v>15</v>
      </c>
      <c r="AD798" s="5"/>
    </row>
    <row r="799">
      <c r="A799" s="5" t="str">
        <f>Map!I1447</f>
        <v>0.05 J</v>
      </c>
      <c r="B799" s="6">
        <f t="shared" si="5"/>
        <v>0.05</v>
      </c>
      <c r="C799" s="5" t="str">
        <f>IFERROR(__xludf.DUMMYFUNCTION("""COMPUTED_VALUE"""),"J")</f>
        <v>J</v>
      </c>
      <c r="D799" s="34" t="b">
        <f t="shared" si="6"/>
        <v>0</v>
      </c>
      <c r="E799" s="6">
        <f t="shared" si="7"/>
        <v>0.05</v>
      </c>
      <c r="F799" s="34" t="b">
        <f t="shared" si="8"/>
        <v>0</v>
      </c>
      <c r="G799" s="8">
        <f t="shared" si="9"/>
        <v>9.5E+25</v>
      </c>
      <c r="H799" s="8" t="str">
        <f t="shared" ref="H799:J799" si="1616">if(D799,$G799,"")</f>
        <v/>
      </c>
      <c r="I799" s="8">
        <f t="shared" si="1616"/>
        <v>9.5E+25</v>
      </c>
      <c r="J799" s="8" t="str">
        <f t="shared" si="1616"/>
        <v/>
      </c>
      <c r="K799" s="5"/>
      <c r="L799" s="5"/>
      <c r="M799" s="5"/>
      <c r="N799" s="36">
        <f>Map!K1447</f>
        <v>-212</v>
      </c>
      <c r="O799" s="36">
        <f>Map!L1447</f>
        <v>-232</v>
      </c>
      <c r="P799" s="36">
        <f>Map!M1447</f>
        <v>-222</v>
      </c>
      <c r="Q799" s="5" t="str">
        <f>Join("-",Map!B1447,Map!C1447,Map!D1447,Map!E1447,Map!F1447)</f>
        <v>East Rim-6-4-5-b</v>
      </c>
      <c r="R799" s="6">
        <f t="shared" ref="R799:T799" si="1617">IFERROR(VALUE(LEFT(N799,SEARCH(" ",N799,1)-1)),FALSE())</f>
        <v>-212</v>
      </c>
      <c r="S799" s="6">
        <f t="shared" si="1617"/>
        <v>-232</v>
      </c>
      <c r="T799" s="6">
        <f t="shared" si="1617"/>
        <v>-222</v>
      </c>
      <c r="U799" s="5"/>
      <c r="V799" s="5"/>
      <c r="W799" s="5"/>
      <c r="X799" s="37" t="str">
        <f>Map!G1447</f>
        <v>Gas Giant</v>
      </c>
      <c r="Y799" s="5"/>
      <c r="Z799" s="7" t="str">
        <f>Map!O1447</f>
        <v>12 H</v>
      </c>
      <c r="AA799" s="6">
        <f t="shared" si="12"/>
        <v>12</v>
      </c>
      <c r="AB799" s="5" t="str">
        <f>IFERROR(__xludf.DUMMYFUNCTION("""COMPUTED_VALUE"""),"H")</f>
        <v>H</v>
      </c>
      <c r="AC799" s="6">
        <f t="shared" si="13"/>
        <v>12</v>
      </c>
      <c r="AD799" s="5"/>
    </row>
    <row r="800">
      <c r="A800" s="5" t="str">
        <f>Map!I1448</f>
        <v>0.09 J</v>
      </c>
      <c r="B800" s="6">
        <f t="shared" si="5"/>
        <v>0.09</v>
      </c>
      <c r="C800" s="5" t="str">
        <f>IFERROR(__xludf.DUMMYFUNCTION("""COMPUTED_VALUE"""),"J")</f>
        <v>J</v>
      </c>
      <c r="D800" s="34" t="b">
        <f t="shared" si="6"/>
        <v>0</v>
      </c>
      <c r="E800" s="6">
        <f t="shared" si="7"/>
        <v>0.09</v>
      </c>
      <c r="F800" s="34" t="b">
        <f t="shared" si="8"/>
        <v>0</v>
      </c>
      <c r="G800" s="8">
        <f t="shared" si="9"/>
        <v>1.71E+26</v>
      </c>
      <c r="H800" s="8" t="str">
        <f t="shared" ref="H800:J800" si="1618">if(D800,$G800,"")</f>
        <v/>
      </c>
      <c r="I800" s="8">
        <f t="shared" si="1618"/>
        <v>1.71E+26</v>
      </c>
      <c r="J800" s="8" t="str">
        <f t="shared" si="1618"/>
        <v/>
      </c>
      <c r="K800" s="5"/>
      <c r="L800" s="5"/>
      <c r="M800" s="5"/>
      <c r="N800" s="36">
        <f>Map!K1448</f>
        <v>-236</v>
      </c>
      <c r="O800" s="36">
        <f>Map!L1448</f>
        <v>-243</v>
      </c>
      <c r="P800" s="36">
        <f>Map!M1448</f>
        <v>-238</v>
      </c>
      <c r="Q800" s="5" t="str">
        <f>Join("-",Map!B1448,Map!C1448,Map!D1448,Map!E1448,Map!F1448)</f>
        <v>East Rim-6-4-5-c</v>
      </c>
      <c r="R800" s="6">
        <f t="shared" ref="R800:T800" si="1619">IFERROR(VALUE(LEFT(N800,SEARCH(" ",N800,1)-1)),FALSE())</f>
        <v>-236</v>
      </c>
      <c r="S800" s="6">
        <f t="shared" si="1619"/>
        <v>-243</v>
      </c>
      <c r="T800" s="6">
        <f t="shared" si="1619"/>
        <v>-238</v>
      </c>
      <c r="U800" s="5"/>
      <c r="V800" s="5"/>
      <c r="W800" s="5"/>
      <c r="X800" s="37" t="str">
        <f>Map!G1448</f>
        <v>Gas Giant</v>
      </c>
      <c r="Y800" s="5"/>
      <c r="Z800" s="7" t="str">
        <f>Map!O1448</f>
        <v>11 H</v>
      </c>
      <c r="AA800" s="6">
        <f t="shared" si="12"/>
        <v>11</v>
      </c>
      <c r="AB800" s="5" t="str">
        <f>IFERROR(__xludf.DUMMYFUNCTION("""COMPUTED_VALUE"""),"H")</f>
        <v>H</v>
      </c>
      <c r="AC800" s="6">
        <f t="shared" si="13"/>
        <v>11</v>
      </c>
      <c r="AD800" s="5"/>
    </row>
    <row r="801">
      <c r="A801" s="5" t="str">
        <f>Map!I1449</f>
        <v>1.45 S</v>
      </c>
      <c r="B801" s="6">
        <f t="shared" si="5"/>
        <v>1.45</v>
      </c>
      <c r="C801" s="5" t="str">
        <f>IFERROR(__xludf.DUMMYFUNCTION("""COMPUTED_VALUE"""),"S")</f>
        <v>S</v>
      </c>
      <c r="D801" s="34">
        <f t="shared" si="6"/>
        <v>1.45</v>
      </c>
      <c r="E801" s="6" t="b">
        <f t="shared" si="7"/>
        <v>0</v>
      </c>
      <c r="F801" s="34" t="b">
        <f t="shared" si="8"/>
        <v>0</v>
      </c>
      <c r="G801" s="8">
        <f t="shared" si="9"/>
        <v>2.88405E+30</v>
      </c>
      <c r="H801" s="8">
        <f t="shared" ref="H801:J801" si="1620">if(D801,$G801,"")</f>
        <v>2.88405E+30</v>
      </c>
      <c r="I801" s="8" t="str">
        <f t="shared" si="1620"/>
        <v/>
      </c>
      <c r="J801" s="8" t="str">
        <f t="shared" si="1620"/>
        <v/>
      </c>
      <c r="K801" s="5"/>
      <c r="L801" s="5"/>
      <c r="M801" s="5"/>
      <c r="N801" s="36" t="str">
        <f>Map!K1449</f>
        <v/>
      </c>
      <c r="O801" s="36" t="str">
        <f>Map!L1449</f>
        <v/>
      </c>
      <c r="P801" s="36" t="str">
        <f>Map!M1449</f>
        <v/>
      </c>
      <c r="Q801" s="5" t="str">
        <f>Join("-",Map!B1449,Map!C1449,Map!D1449,Map!E1449,Map!F1449)</f>
        <v>East Rim-6-4-5-S</v>
      </c>
      <c r="R801" s="6" t="b">
        <f t="shared" ref="R801:T801" si="1621">IFERROR(VALUE(LEFT(N801,SEARCH(" ",N801,1)-1)),FALSE())</f>
        <v>0</v>
      </c>
      <c r="S801" s="6" t="b">
        <f t="shared" si="1621"/>
        <v>0</v>
      </c>
      <c r="T801" s="6" t="b">
        <f t="shared" si="1621"/>
        <v>0</v>
      </c>
      <c r="U801" s="5"/>
      <c r="V801" s="5"/>
      <c r="W801" s="5"/>
      <c r="X801" s="37" t="str">
        <f>Map!G1449</f>
        <v>Star</v>
      </c>
      <c r="Y801" s="5"/>
      <c r="Z801" s="7" t="str">
        <f>Map!O1449</f>
        <v/>
      </c>
      <c r="AA801" s="6" t="str">
        <f t="shared" si="12"/>
        <v/>
      </c>
      <c r="AB801" s="5"/>
      <c r="AC801" s="6" t="str">
        <f t="shared" si="13"/>
        <v/>
      </c>
      <c r="AD801" s="5"/>
    </row>
    <row r="802">
      <c r="A802" s="5" t="str">
        <f>Map!I1450</f>
        <v>0.07 J</v>
      </c>
      <c r="B802" s="6">
        <f t="shared" si="5"/>
        <v>0.07</v>
      </c>
      <c r="C802" s="5" t="str">
        <f>IFERROR(__xludf.DUMMYFUNCTION("""COMPUTED_VALUE"""),"J")</f>
        <v>J</v>
      </c>
      <c r="D802" s="34" t="b">
        <f t="shared" si="6"/>
        <v>0</v>
      </c>
      <c r="E802" s="6">
        <f t="shared" si="7"/>
        <v>0.07</v>
      </c>
      <c r="F802" s="34" t="b">
        <f t="shared" si="8"/>
        <v>0</v>
      </c>
      <c r="G802" s="8">
        <f t="shared" si="9"/>
        <v>1.33E+26</v>
      </c>
      <c r="H802" s="8" t="str">
        <f t="shared" ref="H802:J802" si="1622">if(D802,$G802,"")</f>
        <v/>
      </c>
      <c r="I802" s="8">
        <f t="shared" si="1622"/>
        <v>1.33E+26</v>
      </c>
      <c r="J802" s="8" t="str">
        <f t="shared" si="1622"/>
        <v/>
      </c>
      <c r="K802" s="5"/>
      <c r="L802" s="5"/>
      <c r="M802" s="5"/>
      <c r="N802" s="36">
        <f>Map!K1450</f>
        <v>-20</v>
      </c>
      <c r="O802" s="36">
        <f>Map!L1450</f>
        <v>-60</v>
      </c>
      <c r="P802" s="36">
        <f>Map!M1450</f>
        <v>-41</v>
      </c>
      <c r="Q802" s="5" t="str">
        <f>Join("-",Map!B1450,Map!C1450,Map!D1450,Map!E1450,Map!F1450)</f>
        <v>East Rim-6-4-6-a</v>
      </c>
      <c r="R802" s="6">
        <f t="shared" ref="R802:T802" si="1623">IFERROR(VALUE(LEFT(N802,SEARCH(" ",N802,1)-1)),FALSE())</f>
        <v>-20</v>
      </c>
      <c r="S802" s="6">
        <f t="shared" si="1623"/>
        <v>-60</v>
      </c>
      <c r="T802" s="6">
        <f t="shared" si="1623"/>
        <v>-41</v>
      </c>
      <c r="U802" s="5"/>
      <c r="V802" s="5"/>
      <c r="W802" s="5"/>
      <c r="X802" s="37" t="str">
        <f>Map!G1450</f>
        <v>Gas Giant</v>
      </c>
      <c r="Y802" s="5"/>
      <c r="Z802" s="7" t="str">
        <f>Map!O1450</f>
        <v>10 H</v>
      </c>
      <c r="AA802" s="6">
        <f t="shared" si="12"/>
        <v>10</v>
      </c>
      <c r="AB802" s="5" t="str">
        <f>IFERROR(__xludf.DUMMYFUNCTION("""COMPUTED_VALUE"""),"H")</f>
        <v>H</v>
      </c>
      <c r="AC802" s="6">
        <f t="shared" si="13"/>
        <v>10</v>
      </c>
      <c r="AD802" s="5"/>
    </row>
    <row r="803">
      <c r="A803" s="5" t="str">
        <f>Map!I1451</f>
        <v>0.43 S</v>
      </c>
      <c r="B803" s="6">
        <f t="shared" si="5"/>
        <v>0.43</v>
      </c>
      <c r="C803" s="5" t="str">
        <f>IFERROR(__xludf.DUMMYFUNCTION("""COMPUTED_VALUE"""),"S")</f>
        <v>S</v>
      </c>
      <c r="D803" s="34">
        <f t="shared" si="6"/>
        <v>0.43</v>
      </c>
      <c r="E803" s="6" t="b">
        <f t="shared" si="7"/>
        <v>0</v>
      </c>
      <c r="F803" s="34" t="b">
        <f t="shared" si="8"/>
        <v>0</v>
      </c>
      <c r="G803" s="8">
        <f t="shared" si="9"/>
        <v>8.5527E+29</v>
      </c>
      <c r="H803" s="8">
        <f t="shared" ref="H803:J803" si="1624">if(D803,$G803,"")</f>
        <v>8.5527E+29</v>
      </c>
      <c r="I803" s="8" t="str">
        <f t="shared" si="1624"/>
        <v/>
      </c>
      <c r="J803" s="8" t="str">
        <f t="shared" si="1624"/>
        <v/>
      </c>
      <c r="K803" s="5"/>
      <c r="L803" s="5"/>
      <c r="M803" s="5"/>
      <c r="N803" s="36" t="str">
        <f>Map!K1451</f>
        <v/>
      </c>
      <c r="O803" s="36" t="str">
        <f>Map!L1451</f>
        <v/>
      </c>
      <c r="P803" s="36" t="str">
        <f>Map!M1451</f>
        <v/>
      </c>
      <c r="Q803" s="5" t="str">
        <f>Join("-",Map!B1451,Map!C1451,Map!D1451,Map!E1451,Map!F1451)</f>
        <v>East Rim-6-4-6-S</v>
      </c>
      <c r="R803" s="6" t="b">
        <f t="shared" ref="R803:T803" si="1625">IFERROR(VALUE(LEFT(N803,SEARCH(" ",N803,1)-1)),FALSE())</f>
        <v>0</v>
      </c>
      <c r="S803" s="6" t="b">
        <f t="shared" si="1625"/>
        <v>0</v>
      </c>
      <c r="T803" s="6" t="b">
        <f t="shared" si="1625"/>
        <v>0</v>
      </c>
      <c r="U803" s="5"/>
      <c r="V803" s="5"/>
      <c r="W803" s="5"/>
      <c r="X803" s="37" t="str">
        <f>Map!G1451</f>
        <v>Star</v>
      </c>
      <c r="Y803" s="5"/>
      <c r="Z803" s="7" t="str">
        <f>Map!O1451</f>
        <v/>
      </c>
      <c r="AA803" s="6" t="str">
        <f t="shared" si="12"/>
        <v/>
      </c>
      <c r="AB803" s="5"/>
      <c r="AC803" s="6" t="str">
        <f t="shared" si="13"/>
        <v/>
      </c>
      <c r="AD803" s="5"/>
    </row>
    <row r="804">
      <c r="A804" s="5" t="str">
        <f>Map!I1452</f>
        <v>0.56 E</v>
      </c>
      <c r="B804" s="6">
        <f t="shared" si="5"/>
        <v>0.56</v>
      </c>
      <c r="C804" s="5" t="str">
        <f>IFERROR(__xludf.DUMMYFUNCTION("""COMPUTED_VALUE"""),"E")</f>
        <v>E</v>
      </c>
      <c r="D804" s="34" t="b">
        <f t="shared" si="6"/>
        <v>0</v>
      </c>
      <c r="E804" s="6" t="b">
        <f t="shared" si="7"/>
        <v>0</v>
      </c>
      <c r="F804" s="34">
        <f t="shared" si="8"/>
        <v>0.56</v>
      </c>
      <c r="G804" s="8">
        <f t="shared" si="9"/>
        <v>3.34432E+24</v>
      </c>
      <c r="H804" s="8" t="str">
        <f t="shared" ref="H804:J804" si="1626">if(D804,$G804,"")</f>
        <v/>
      </c>
      <c r="I804" s="8" t="str">
        <f t="shared" si="1626"/>
        <v/>
      </c>
      <c r="J804" s="8">
        <f t="shared" si="1626"/>
        <v>3.34432E+24</v>
      </c>
      <c r="K804" s="5"/>
      <c r="L804" s="5"/>
      <c r="M804" s="5"/>
      <c r="N804" s="36">
        <f>Map!K1452</f>
        <v>195</v>
      </c>
      <c r="O804" s="36">
        <f>Map!L1452</f>
        <v>-137</v>
      </c>
      <c r="P804" s="36">
        <f>Map!M1452</f>
        <v>30</v>
      </c>
      <c r="Q804" s="5" t="str">
        <f>Join("-",Map!B1452,Map!C1452,Map!D1452,Map!E1452,Map!F1452)</f>
        <v>East Rim-6-4-7-a</v>
      </c>
      <c r="R804" s="6">
        <f t="shared" ref="R804:T804" si="1627">IFERROR(VALUE(LEFT(N804,SEARCH(" ",N804,1)-1)),FALSE())</f>
        <v>195</v>
      </c>
      <c r="S804" s="6">
        <f t="shared" si="1627"/>
        <v>-137</v>
      </c>
      <c r="T804" s="6">
        <f t="shared" si="1627"/>
        <v>30</v>
      </c>
      <c r="U804" s="5"/>
      <c r="V804" s="5"/>
      <c r="W804" s="5"/>
      <c r="X804" s="37" t="str">
        <f>Map!G1452</f>
        <v>Terrestrial</v>
      </c>
      <c r="Y804" s="5"/>
      <c r="Z804" s="7" t="str">
        <f>Map!O1452</f>
        <v>22 H</v>
      </c>
      <c r="AA804" s="6">
        <f t="shared" si="12"/>
        <v>22</v>
      </c>
      <c r="AB804" s="5" t="str">
        <f>IFERROR(__xludf.DUMMYFUNCTION("""COMPUTED_VALUE"""),"H")</f>
        <v>H</v>
      </c>
      <c r="AC804" s="6">
        <f t="shared" si="13"/>
        <v>22</v>
      </c>
      <c r="AD804" s="5"/>
    </row>
    <row r="805">
      <c r="A805" s="5" t="str">
        <f>Map!I1453</f>
        <v>0.02 J</v>
      </c>
      <c r="B805" s="6">
        <f t="shared" si="5"/>
        <v>0.02</v>
      </c>
      <c r="C805" s="5" t="str">
        <f>IFERROR(__xludf.DUMMYFUNCTION("""COMPUTED_VALUE"""),"J")</f>
        <v>J</v>
      </c>
      <c r="D805" s="34" t="b">
        <f t="shared" si="6"/>
        <v>0</v>
      </c>
      <c r="E805" s="6">
        <f t="shared" si="7"/>
        <v>0.02</v>
      </c>
      <c r="F805" s="34" t="b">
        <f t="shared" si="8"/>
        <v>0</v>
      </c>
      <c r="G805" s="8">
        <f t="shared" si="9"/>
        <v>3.8E+25</v>
      </c>
      <c r="H805" s="8" t="str">
        <f t="shared" ref="H805:J805" si="1628">if(D805,$G805,"")</f>
        <v/>
      </c>
      <c r="I805" s="8">
        <f t="shared" si="1628"/>
        <v>3.8E+25</v>
      </c>
      <c r="J805" s="8" t="str">
        <f t="shared" si="1628"/>
        <v/>
      </c>
      <c r="K805" s="5"/>
      <c r="L805" s="5"/>
      <c r="M805" s="5"/>
      <c r="N805" s="36">
        <f>Map!K1453</f>
        <v>-115</v>
      </c>
      <c r="O805" s="36">
        <f>Map!L1453</f>
        <v>-142</v>
      </c>
      <c r="P805" s="36">
        <f>Map!M1453</f>
        <v>-129</v>
      </c>
      <c r="Q805" s="5" t="str">
        <f>Join("-",Map!B1453,Map!C1453,Map!D1453,Map!E1453,Map!F1453)</f>
        <v>East Rim-6-4-7-b</v>
      </c>
      <c r="R805" s="6">
        <f t="shared" ref="R805:T805" si="1629">IFERROR(VALUE(LEFT(N805,SEARCH(" ",N805,1)-1)),FALSE())</f>
        <v>-115</v>
      </c>
      <c r="S805" s="6">
        <f t="shared" si="1629"/>
        <v>-142</v>
      </c>
      <c r="T805" s="6">
        <f t="shared" si="1629"/>
        <v>-129</v>
      </c>
      <c r="U805" s="5"/>
      <c r="V805" s="5"/>
      <c r="W805" s="5"/>
      <c r="X805" s="37" t="str">
        <f>Map!G1453</f>
        <v>Gas Giant</v>
      </c>
      <c r="Y805" s="5"/>
      <c r="Z805" s="7" t="str">
        <f>Map!O1453</f>
        <v>21 H</v>
      </c>
      <c r="AA805" s="6">
        <f t="shared" si="12"/>
        <v>21</v>
      </c>
      <c r="AB805" s="5" t="str">
        <f>IFERROR(__xludf.DUMMYFUNCTION("""COMPUTED_VALUE"""),"H")</f>
        <v>H</v>
      </c>
      <c r="AC805" s="6">
        <f t="shared" si="13"/>
        <v>21</v>
      </c>
      <c r="AD805" s="5"/>
    </row>
    <row r="806">
      <c r="A806" s="5" t="str">
        <f>Map!I1454</f>
        <v>0.1 J</v>
      </c>
      <c r="B806" s="6">
        <f t="shared" si="5"/>
        <v>0.1</v>
      </c>
      <c r="C806" s="5" t="str">
        <f>IFERROR(__xludf.DUMMYFUNCTION("""COMPUTED_VALUE"""),"J")</f>
        <v>J</v>
      </c>
      <c r="D806" s="34" t="b">
        <f t="shared" si="6"/>
        <v>0</v>
      </c>
      <c r="E806" s="6">
        <f t="shared" si="7"/>
        <v>0.1</v>
      </c>
      <c r="F806" s="34" t="b">
        <f t="shared" si="8"/>
        <v>0</v>
      </c>
      <c r="G806" s="8">
        <f t="shared" si="9"/>
        <v>1.9E+26</v>
      </c>
      <c r="H806" s="8" t="str">
        <f t="shared" ref="H806:J806" si="1630">if(D806,$G806,"")</f>
        <v/>
      </c>
      <c r="I806" s="8">
        <f t="shared" si="1630"/>
        <v>1.9E+26</v>
      </c>
      <c r="J806" s="8" t="str">
        <f t="shared" si="1630"/>
        <v/>
      </c>
      <c r="K806" s="5"/>
      <c r="L806" s="5"/>
      <c r="M806" s="5"/>
      <c r="N806" s="36">
        <f>Map!K1454</f>
        <v>-144</v>
      </c>
      <c r="O806" s="36">
        <f>Map!L1454</f>
        <v>-175</v>
      </c>
      <c r="P806" s="36">
        <f>Map!M1454</f>
        <v>-161</v>
      </c>
      <c r="Q806" s="5" t="str">
        <f>Join("-",Map!B1454,Map!C1454,Map!D1454,Map!E1454,Map!F1454)</f>
        <v>East Rim-6-4-7-c</v>
      </c>
      <c r="R806" s="6">
        <f t="shared" ref="R806:T806" si="1631">IFERROR(VALUE(LEFT(N806,SEARCH(" ",N806,1)-1)),FALSE())</f>
        <v>-144</v>
      </c>
      <c r="S806" s="6">
        <f t="shared" si="1631"/>
        <v>-175</v>
      </c>
      <c r="T806" s="6">
        <f t="shared" si="1631"/>
        <v>-161</v>
      </c>
      <c r="U806" s="5"/>
      <c r="V806" s="5"/>
      <c r="W806" s="5"/>
      <c r="X806" s="37" t="str">
        <f>Map!G1454</f>
        <v>Gas Giant</v>
      </c>
      <c r="Y806" s="5"/>
      <c r="Z806" s="7" t="str">
        <f>Map!O1454</f>
        <v>19 H</v>
      </c>
      <c r="AA806" s="6">
        <f t="shared" si="12"/>
        <v>19</v>
      </c>
      <c r="AB806" s="5" t="str">
        <f>IFERROR(__xludf.DUMMYFUNCTION("""COMPUTED_VALUE"""),"H")</f>
        <v>H</v>
      </c>
      <c r="AC806" s="6">
        <f t="shared" si="13"/>
        <v>19</v>
      </c>
      <c r="AD806" s="5"/>
    </row>
    <row r="807">
      <c r="A807" s="5" t="str">
        <f>Map!I1455</f>
        <v>0.33 J</v>
      </c>
      <c r="B807" s="6">
        <f t="shared" si="5"/>
        <v>0.33</v>
      </c>
      <c r="C807" s="5" t="str">
        <f>IFERROR(__xludf.DUMMYFUNCTION("""COMPUTED_VALUE"""),"J")</f>
        <v>J</v>
      </c>
      <c r="D807" s="34" t="b">
        <f t="shared" si="6"/>
        <v>0</v>
      </c>
      <c r="E807" s="6">
        <f t="shared" si="7"/>
        <v>0.33</v>
      </c>
      <c r="F807" s="34" t="b">
        <f t="shared" si="8"/>
        <v>0</v>
      </c>
      <c r="G807" s="8">
        <f t="shared" si="9"/>
        <v>6.27E+26</v>
      </c>
      <c r="H807" s="8" t="str">
        <f t="shared" ref="H807:J807" si="1632">if(D807,$G807,"")</f>
        <v/>
      </c>
      <c r="I807" s="8">
        <f t="shared" si="1632"/>
        <v>6.27E+26</v>
      </c>
      <c r="J807" s="8" t="str">
        <f t="shared" si="1632"/>
        <v/>
      </c>
      <c r="K807" s="5"/>
      <c r="L807" s="5"/>
      <c r="M807" s="5"/>
      <c r="N807" s="36">
        <f>Map!K1455</f>
        <v>-166</v>
      </c>
      <c r="O807" s="36">
        <f>Map!L1455</f>
        <v>-247</v>
      </c>
      <c r="P807" s="36">
        <f>Map!M1455</f>
        <v>-209</v>
      </c>
      <c r="Q807" s="5" t="str">
        <f>Join("-",Map!B1455,Map!C1455,Map!D1455,Map!E1455,Map!F1455)</f>
        <v>East Rim-6-4-7-d</v>
      </c>
      <c r="R807" s="6">
        <f t="shared" ref="R807:T807" si="1633">IFERROR(VALUE(LEFT(N807,SEARCH(" ",N807,1)-1)),FALSE())</f>
        <v>-166</v>
      </c>
      <c r="S807" s="6">
        <f t="shared" si="1633"/>
        <v>-247</v>
      </c>
      <c r="T807" s="6">
        <f t="shared" si="1633"/>
        <v>-209</v>
      </c>
      <c r="U807" s="5"/>
      <c r="V807" s="5"/>
      <c r="W807" s="5"/>
      <c r="X807" s="37" t="str">
        <f>Map!G1455</f>
        <v>Gas Giant</v>
      </c>
      <c r="Y807" s="5"/>
      <c r="Z807" s="7" t="str">
        <f>Map!O1455</f>
        <v>16 H</v>
      </c>
      <c r="AA807" s="6">
        <f t="shared" si="12"/>
        <v>16</v>
      </c>
      <c r="AB807" s="5" t="str">
        <f>IFERROR(__xludf.DUMMYFUNCTION("""COMPUTED_VALUE"""),"H")</f>
        <v>H</v>
      </c>
      <c r="AC807" s="6">
        <f t="shared" si="13"/>
        <v>16</v>
      </c>
      <c r="AD807" s="5"/>
    </row>
    <row r="808">
      <c r="A808" s="5" t="str">
        <f>Map!I1456</f>
        <v>1.77 J</v>
      </c>
      <c r="B808" s="6">
        <f t="shared" si="5"/>
        <v>1.77</v>
      </c>
      <c r="C808" s="5" t="str">
        <f>IFERROR(__xludf.DUMMYFUNCTION("""COMPUTED_VALUE"""),"J")</f>
        <v>J</v>
      </c>
      <c r="D808" s="34" t="b">
        <f t="shared" si="6"/>
        <v>0</v>
      </c>
      <c r="E808" s="6">
        <f t="shared" si="7"/>
        <v>1.77</v>
      </c>
      <c r="F808" s="34" t="b">
        <f t="shared" si="8"/>
        <v>0</v>
      </c>
      <c r="G808" s="8">
        <f t="shared" si="9"/>
        <v>3.363E+27</v>
      </c>
      <c r="H808" s="8" t="str">
        <f t="shared" ref="H808:J808" si="1634">if(D808,$G808,"")</f>
        <v/>
      </c>
      <c r="I808" s="8">
        <f t="shared" si="1634"/>
        <v>3.363E+27</v>
      </c>
      <c r="J808" s="8" t="str">
        <f t="shared" si="1634"/>
        <v/>
      </c>
      <c r="K808" s="5"/>
      <c r="L808" s="5"/>
      <c r="M808" s="5"/>
      <c r="N808" s="36">
        <f>Map!K1456</f>
        <v>-229</v>
      </c>
      <c r="O808" s="36">
        <f>Map!L1456</f>
        <v>-253</v>
      </c>
      <c r="P808" s="36">
        <f>Map!M1456</f>
        <v>-239</v>
      </c>
      <c r="Q808" s="5" t="str">
        <f>Join("-",Map!B1456,Map!C1456,Map!D1456,Map!E1456,Map!F1456)</f>
        <v>East Rim-6-4-7-e</v>
      </c>
      <c r="R808" s="6">
        <f t="shared" ref="R808:T808" si="1635">IFERROR(VALUE(LEFT(N808,SEARCH(" ",N808,1)-1)),FALSE())</f>
        <v>-229</v>
      </c>
      <c r="S808" s="6">
        <f t="shared" si="1635"/>
        <v>-253</v>
      </c>
      <c r="T808" s="6">
        <f t="shared" si="1635"/>
        <v>-239</v>
      </c>
      <c r="U808" s="5"/>
      <c r="V808" s="5"/>
      <c r="W808" s="5"/>
      <c r="X808" s="37" t="str">
        <f>Map!G1456</f>
        <v>Gas Giant</v>
      </c>
      <c r="Y808" s="5"/>
      <c r="Z808" s="7" t="str">
        <f>Map!O1456</f>
        <v>10 H</v>
      </c>
      <c r="AA808" s="6">
        <f t="shared" si="12"/>
        <v>10</v>
      </c>
      <c r="AB808" s="5" t="str">
        <f>IFERROR(__xludf.DUMMYFUNCTION("""COMPUTED_VALUE"""),"H")</f>
        <v>H</v>
      </c>
      <c r="AC808" s="6">
        <f t="shared" si="13"/>
        <v>10</v>
      </c>
      <c r="AD808" s="5"/>
    </row>
    <row r="809">
      <c r="A809" s="5" t="str">
        <f>Map!I1457</f>
        <v>0.11 S</v>
      </c>
      <c r="B809" s="6">
        <f t="shared" si="5"/>
        <v>0.11</v>
      </c>
      <c r="C809" s="5" t="str">
        <f>IFERROR(__xludf.DUMMYFUNCTION("""COMPUTED_VALUE"""),"S")</f>
        <v>S</v>
      </c>
      <c r="D809" s="34">
        <f t="shared" si="6"/>
        <v>0.11</v>
      </c>
      <c r="E809" s="6" t="b">
        <f t="shared" si="7"/>
        <v>0</v>
      </c>
      <c r="F809" s="34" t="b">
        <f t="shared" si="8"/>
        <v>0</v>
      </c>
      <c r="G809" s="8">
        <f t="shared" si="9"/>
        <v>2.1879E+29</v>
      </c>
      <c r="H809" s="8">
        <f t="shared" ref="H809:J809" si="1636">if(D809,$G809,"")</f>
        <v>2.1879E+29</v>
      </c>
      <c r="I809" s="8" t="str">
        <f t="shared" si="1636"/>
        <v/>
      </c>
      <c r="J809" s="8" t="str">
        <f t="shared" si="1636"/>
        <v/>
      </c>
      <c r="K809" s="5"/>
      <c r="L809" s="5"/>
      <c r="M809" s="5"/>
      <c r="N809" s="36" t="str">
        <f>Map!K1457</f>
        <v/>
      </c>
      <c r="O809" s="36" t="str">
        <f>Map!L1457</f>
        <v/>
      </c>
      <c r="P809" s="36" t="str">
        <f>Map!M1457</f>
        <v/>
      </c>
      <c r="Q809" s="5" t="str">
        <f>Join("-",Map!B1457,Map!C1457,Map!D1457,Map!E1457,Map!F1457)</f>
        <v>East Rim-6-4-7-S</v>
      </c>
      <c r="R809" s="6" t="b">
        <f t="shared" ref="R809:T809" si="1637">IFERROR(VALUE(LEFT(N809,SEARCH(" ",N809,1)-1)),FALSE())</f>
        <v>0</v>
      </c>
      <c r="S809" s="6" t="b">
        <f t="shared" si="1637"/>
        <v>0</v>
      </c>
      <c r="T809" s="6" t="b">
        <f t="shared" si="1637"/>
        <v>0</v>
      </c>
      <c r="U809" s="5"/>
      <c r="V809" s="5"/>
      <c r="W809" s="5"/>
      <c r="X809" s="37" t="str">
        <f>Map!G1457</f>
        <v>Star</v>
      </c>
      <c r="Y809" s="5"/>
      <c r="Z809" s="7" t="str">
        <f>Map!O1457</f>
        <v/>
      </c>
      <c r="AA809" s="6" t="str">
        <f t="shared" si="12"/>
        <v/>
      </c>
      <c r="AB809" s="5"/>
      <c r="AC809" s="6" t="str">
        <f t="shared" si="13"/>
        <v/>
      </c>
      <c r="AD809" s="5"/>
    </row>
    <row r="810">
      <c r="A810" s="5" t="str">
        <f>Map!I1458</f>
        <v>2.41 E</v>
      </c>
      <c r="B810" s="6">
        <f t="shared" si="5"/>
        <v>2.41</v>
      </c>
      <c r="C810" s="5" t="str">
        <f>IFERROR(__xludf.DUMMYFUNCTION("""COMPUTED_VALUE"""),"E")</f>
        <v>E</v>
      </c>
      <c r="D810" s="34" t="b">
        <f t="shared" si="6"/>
        <v>0</v>
      </c>
      <c r="E810" s="6" t="b">
        <f t="shared" si="7"/>
        <v>0</v>
      </c>
      <c r="F810" s="34">
        <f t="shared" si="8"/>
        <v>2.41</v>
      </c>
      <c r="G810" s="8">
        <f t="shared" si="9"/>
        <v>1.43925E+25</v>
      </c>
      <c r="H810" s="8" t="str">
        <f t="shared" ref="H810:J810" si="1638">if(D810,$G810,"")</f>
        <v/>
      </c>
      <c r="I810" s="8" t="str">
        <f t="shared" si="1638"/>
        <v/>
      </c>
      <c r="J810" s="8">
        <f t="shared" si="1638"/>
        <v>1.43925E+25</v>
      </c>
      <c r="K810" s="5"/>
      <c r="L810" s="5"/>
      <c r="M810" s="5"/>
      <c r="N810" s="36">
        <f>Map!K1458</f>
        <v>-151</v>
      </c>
      <c r="O810" s="36">
        <f>Map!L1458</f>
        <v>-166</v>
      </c>
      <c r="P810" s="36">
        <f>Map!M1458</f>
        <v>-159</v>
      </c>
      <c r="Q810" s="5" t="str">
        <f>Join("-",Map!B1458,Map!C1458,Map!D1458,Map!E1458,Map!F1458)</f>
        <v>East Rim-6-4-8-a</v>
      </c>
      <c r="R810" s="6">
        <f t="shared" ref="R810:T810" si="1639">IFERROR(VALUE(LEFT(N810,SEARCH(" ",N810,1)-1)),FALSE())</f>
        <v>-151</v>
      </c>
      <c r="S810" s="6">
        <f t="shared" si="1639"/>
        <v>-166</v>
      </c>
      <c r="T810" s="6">
        <f t="shared" si="1639"/>
        <v>-159</v>
      </c>
      <c r="U810" s="5"/>
      <c r="V810" s="5"/>
      <c r="W810" s="5"/>
      <c r="X810" s="37" t="str">
        <f>Map!G1458</f>
        <v>Terrestrial</v>
      </c>
      <c r="Y810" s="5"/>
      <c r="Z810" s="7" t="str">
        <f>Map!O1458</f>
        <v>10 H</v>
      </c>
      <c r="AA810" s="6">
        <f t="shared" si="12"/>
        <v>10</v>
      </c>
      <c r="AB810" s="5" t="str">
        <f>IFERROR(__xludf.DUMMYFUNCTION("""COMPUTED_VALUE"""),"H")</f>
        <v>H</v>
      </c>
      <c r="AC810" s="6">
        <f t="shared" si="13"/>
        <v>10</v>
      </c>
      <c r="AD810" s="5"/>
    </row>
    <row r="811">
      <c r="A811" s="5" t="str">
        <f>Map!I1459</f>
        <v>0.13 S</v>
      </c>
      <c r="B811" s="6">
        <f t="shared" si="5"/>
        <v>0.13</v>
      </c>
      <c r="C811" s="5" t="str">
        <f>IFERROR(__xludf.DUMMYFUNCTION("""COMPUTED_VALUE"""),"S")</f>
        <v>S</v>
      </c>
      <c r="D811" s="34">
        <f t="shared" si="6"/>
        <v>0.13</v>
      </c>
      <c r="E811" s="6" t="b">
        <f t="shared" si="7"/>
        <v>0</v>
      </c>
      <c r="F811" s="34" t="b">
        <f t="shared" si="8"/>
        <v>0</v>
      </c>
      <c r="G811" s="8">
        <f t="shared" si="9"/>
        <v>2.5857E+29</v>
      </c>
      <c r="H811" s="8">
        <f t="shared" ref="H811:J811" si="1640">if(D811,$G811,"")</f>
        <v>2.5857E+29</v>
      </c>
      <c r="I811" s="8" t="str">
        <f t="shared" si="1640"/>
        <v/>
      </c>
      <c r="J811" s="8" t="str">
        <f t="shared" si="1640"/>
        <v/>
      </c>
      <c r="K811" s="5"/>
      <c r="L811" s="5"/>
      <c r="M811" s="5"/>
      <c r="N811" s="36" t="str">
        <f>Map!K1459</f>
        <v/>
      </c>
      <c r="O811" s="36" t="str">
        <f>Map!L1459</f>
        <v/>
      </c>
      <c r="P811" s="36" t="str">
        <f>Map!M1459</f>
        <v/>
      </c>
      <c r="Q811" s="5" t="str">
        <f>Join("-",Map!B1459,Map!C1459,Map!D1459,Map!E1459,Map!F1459)</f>
        <v>East Rim-6-4-8-S</v>
      </c>
      <c r="R811" s="6" t="b">
        <f t="shared" ref="R811:T811" si="1641">IFERROR(VALUE(LEFT(N811,SEARCH(" ",N811,1)-1)),FALSE())</f>
        <v>0</v>
      </c>
      <c r="S811" s="6" t="b">
        <f t="shared" si="1641"/>
        <v>0</v>
      </c>
      <c r="T811" s="6" t="b">
        <f t="shared" si="1641"/>
        <v>0</v>
      </c>
      <c r="U811" s="5"/>
      <c r="V811" s="5"/>
      <c r="W811" s="5"/>
      <c r="X811" s="37" t="str">
        <f>Map!G1459</f>
        <v>Star</v>
      </c>
      <c r="Y811" s="5"/>
      <c r="Z811" s="7" t="str">
        <f>Map!O1459</f>
        <v/>
      </c>
      <c r="AA811" s="6" t="str">
        <f t="shared" si="12"/>
        <v/>
      </c>
      <c r="AB811" s="5"/>
      <c r="AC811" s="6" t="str">
        <f t="shared" si="13"/>
        <v/>
      </c>
      <c r="AD811" s="5"/>
    </row>
    <row r="812">
      <c r="A812" s="5" t="str">
        <f>Map!I1460</f>
        <v>0.06 J</v>
      </c>
      <c r="B812" s="6">
        <f t="shared" si="5"/>
        <v>0.06</v>
      </c>
      <c r="C812" s="5" t="str">
        <f>IFERROR(__xludf.DUMMYFUNCTION("""COMPUTED_VALUE"""),"J")</f>
        <v>J</v>
      </c>
      <c r="D812" s="34" t="b">
        <f t="shared" si="6"/>
        <v>0</v>
      </c>
      <c r="E812" s="6">
        <f t="shared" si="7"/>
        <v>0.06</v>
      </c>
      <c r="F812" s="34" t="b">
        <f t="shared" si="8"/>
        <v>0</v>
      </c>
      <c r="G812" s="8">
        <f t="shared" si="9"/>
        <v>1.14E+26</v>
      </c>
      <c r="H812" s="8" t="str">
        <f t="shared" ref="H812:J812" si="1642">if(D812,$G812,"")</f>
        <v/>
      </c>
      <c r="I812" s="8">
        <f t="shared" si="1642"/>
        <v>1.14E+26</v>
      </c>
      <c r="J812" s="8" t="str">
        <f t="shared" si="1642"/>
        <v/>
      </c>
      <c r="K812" s="5"/>
      <c r="L812" s="5"/>
      <c r="M812" s="5"/>
      <c r="N812" s="36">
        <f>Map!K1460</f>
        <v>-194</v>
      </c>
      <c r="O812" s="36">
        <f>Map!L1460</f>
        <v>-203</v>
      </c>
      <c r="P812" s="36">
        <f>Map!M1460</f>
        <v>-198</v>
      </c>
      <c r="Q812" s="5" t="str">
        <f>Join("-",Map!B1460,Map!C1460,Map!D1460,Map!E1460,Map!F1460)</f>
        <v>East Rim-6-5-0-a</v>
      </c>
      <c r="R812" s="6">
        <f t="shared" ref="R812:T812" si="1643">IFERROR(VALUE(LEFT(N812,SEARCH(" ",N812,1)-1)),FALSE())</f>
        <v>-194</v>
      </c>
      <c r="S812" s="6">
        <f t="shared" si="1643"/>
        <v>-203</v>
      </c>
      <c r="T812" s="6">
        <f t="shared" si="1643"/>
        <v>-198</v>
      </c>
      <c r="U812" s="5"/>
      <c r="V812" s="5"/>
      <c r="W812" s="5"/>
      <c r="X812" s="37" t="str">
        <f>Map!G1460</f>
        <v>Gas Giant</v>
      </c>
      <c r="Y812" s="5"/>
      <c r="Z812" s="7" t="str">
        <f>Map!O1460</f>
        <v>20 H</v>
      </c>
      <c r="AA812" s="6">
        <f t="shared" si="12"/>
        <v>20</v>
      </c>
      <c r="AB812" s="5" t="str">
        <f>IFERROR(__xludf.DUMMYFUNCTION("""COMPUTED_VALUE"""),"H")</f>
        <v>H</v>
      </c>
      <c r="AC812" s="6">
        <f t="shared" si="13"/>
        <v>20</v>
      </c>
      <c r="AD812" s="5"/>
    </row>
    <row r="813">
      <c r="A813" s="5" t="str">
        <f>Map!I1461</f>
        <v>0.5 J</v>
      </c>
      <c r="B813" s="6">
        <f t="shared" si="5"/>
        <v>0.5</v>
      </c>
      <c r="C813" s="5" t="str">
        <f>IFERROR(__xludf.DUMMYFUNCTION("""COMPUTED_VALUE"""),"J")</f>
        <v>J</v>
      </c>
      <c r="D813" s="34" t="b">
        <f t="shared" si="6"/>
        <v>0</v>
      </c>
      <c r="E813" s="6">
        <f t="shared" si="7"/>
        <v>0.5</v>
      </c>
      <c r="F813" s="34" t="b">
        <f t="shared" si="8"/>
        <v>0</v>
      </c>
      <c r="G813" s="8">
        <f t="shared" si="9"/>
        <v>9.5E+26</v>
      </c>
      <c r="H813" s="8" t="str">
        <f t="shared" ref="H813:J813" si="1644">if(D813,$G813,"")</f>
        <v/>
      </c>
      <c r="I813" s="8">
        <f t="shared" si="1644"/>
        <v>9.5E+26</v>
      </c>
      <c r="J813" s="8" t="str">
        <f t="shared" si="1644"/>
        <v/>
      </c>
      <c r="K813" s="5"/>
      <c r="L813" s="5"/>
      <c r="M813" s="5"/>
      <c r="N813" s="36">
        <f>Map!K1461</f>
        <v>-180</v>
      </c>
      <c r="O813" s="36">
        <f>Map!L1461</f>
        <v>-222</v>
      </c>
      <c r="P813" s="36">
        <f>Map!M1461</f>
        <v>-200</v>
      </c>
      <c r="Q813" s="5" t="str">
        <f>Join("-",Map!B1461,Map!C1461,Map!D1461,Map!E1461,Map!F1461)</f>
        <v>East Rim-6-5-0-b</v>
      </c>
      <c r="R813" s="6">
        <f t="shared" ref="R813:T813" si="1645">IFERROR(VALUE(LEFT(N813,SEARCH(" ",N813,1)-1)),FALSE())</f>
        <v>-180</v>
      </c>
      <c r="S813" s="6">
        <f t="shared" si="1645"/>
        <v>-222</v>
      </c>
      <c r="T813" s="6">
        <f t="shared" si="1645"/>
        <v>-200</v>
      </c>
      <c r="U813" s="5"/>
      <c r="V813" s="5"/>
      <c r="W813" s="5"/>
      <c r="X813" s="37" t="str">
        <f>Map!G1461</f>
        <v>Gas Giant</v>
      </c>
      <c r="Y813" s="5"/>
      <c r="Z813" s="7" t="str">
        <f>Map!O1461</f>
        <v>23 H</v>
      </c>
      <c r="AA813" s="6">
        <f t="shared" si="12"/>
        <v>23</v>
      </c>
      <c r="AB813" s="5" t="str">
        <f>IFERROR(__xludf.DUMMYFUNCTION("""COMPUTED_VALUE"""),"H")</f>
        <v>H</v>
      </c>
      <c r="AC813" s="6">
        <f t="shared" si="13"/>
        <v>23</v>
      </c>
      <c r="AD813" s="5"/>
    </row>
    <row r="814">
      <c r="A814" s="5" t="str">
        <f>Map!I1462</f>
        <v/>
      </c>
      <c r="B814" s="6" t="str">
        <f t="shared" si="5"/>
        <v/>
      </c>
      <c r="C814" s="5"/>
      <c r="D814" s="34" t="b">
        <f t="shared" si="6"/>
        <v>0</v>
      </c>
      <c r="E814" s="6" t="b">
        <f t="shared" si="7"/>
        <v>0</v>
      </c>
      <c r="F814" s="34" t="b">
        <f t="shared" si="8"/>
        <v>0</v>
      </c>
      <c r="G814" s="8" t="str">
        <f t="shared" si="9"/>
        <v/>
      </c>
      <c r="H814" s="8" t="str">
        <f t="shared" ref="H814:J814" si="1646">if(D814,$G814,"")</f>
        <v/>
      </c>
      <c r="I814" s="8" t="str">
        <f t="shared" si="1646"/>
        <v/>
      </c>
      <c r="J814" s="8" t="str">
        <f t="shared" si="1646"/>
        <v/>
      </c>
      <c r="K814" s="5"/>
      <c r="L814" s="5"/>
      <c r="M814" s="5"/>
      <c r="N814" s="36" t="str">
        <f>Map!K1462</f>
        <v/>
      </c>
      <c r="O814" s="36" t="str">
        <f>Map!L1462</f>
        <v/>
      </c>
      <c r="P814" s="36" t="str">
        <f>Map!M1462</f>
        <v/>
      </c>
      <c r="Q814" s="5" t="str">
        <f>Join("-",Map!B1462,Map!C1462,Map!D1462,Map!E1462,Map!F1462)</f>
        <v>East Rim-6-5-0-E65 Secondary Relay</v>
      </c>
      <c r="R814" s="6" t="b">
        <f t="shared" ref="R814:T814" si="1647">IFERROR(VALUE(LEFT(N814,SEARCH(" ",N814,1)-1)),FALSE())</f>
        <v>0</v>
      </c>
      <c r="S814" s="6" t="b">
        <f t="shared" si="1647"/>
        <v>0</v>
      </c>
      <c r="T814" s="6" t="b">
        <f t="shared" si="1647"/>
        <v>0</v>
      </c>
      <c r="U814" s="5"/>
      <c r="V814" s="5"/>
      <c r="W814" s="5"/>
      <c r="X814" s="37" t="str">
        <f>Map!G1462</f>
        <v>Secondary Relay</v>
      </c>
      <c r="Y814" s="5"/>
      <c r="Z814" s="7" t="str">
        <f>Map!O1462</f>
        <v/>
      </c>
      <c r="AA814" s="6" t="str">
        <f t="shared" si="12"/>
        <v/>
      </c>
      <c r="AB814" s="5"/>
      <c r="AC814" s="6" t="str">
        <f t="shared" si="13"/>
        <v/>
      </c>
      <c r="AD814" s="5"/>
    </row>
    <row r="815">
      <c r="A815" s="5" t="str">
        <f>Map!I1463</f>
        <v>0.14 S</v>
      </c>
      <c r="B815" s="6">
        <f t="shared" si="5"/>
        <v>0.14</v>
      </c>
      <c r="C815" s="5" t="str">
        <f>IFERROR(__xludf.DUMMYFUNCTION("""COMPUTED_VALUE"""),"S")</f>
        <v>S</v>
      </c>
      <c r="D815" s="34">
        <f t="shared" si="6"/>
        <v>0.14</v>
      </c>
      <c r="E815" s="6" t="b">
        <f t="shared" si="7"/>
        <v>0</v>
      </c>
      <c r="F815" s="34" t="b">
        <f t="shared" si="8"/>
        <v>0</v>
      </c>
      <c r="G815" s="8">
        <f t="shared" si="9"/>
        <v>2.7846E+29</v>
      </c>
      <c r="H815" s="8">
        <f t="shared" ref="H815:J815" si="1648">if(D815,$G815,"")</f>
        <v>2.7846E+29</v>
      </c>
      <c r="I815" s="8" t="str">
        <f t="shared" si="1648"/>
        <v/>
      </c>
      <c r="J815" s="8" t="str">
        <f t="shared" si="1648"/>
        <v/>
      </c>
      <c r="K815" s="5"/>
      <c r="L815" s="5"/>
      <c r="M815" s="5"/>
      <c r="N815" s="36" t="str">
        <f>Map!K1463</f>
        <v/>
      </c>
      <c r="O815" s="36" t="str">
        <f>Map!L1463</f>
        <v/>
      </c>
      <c r="P815" s="36" t="str">
        <f>Map!M1463</f>
        <v/>
      </c>
      <c r="Q815" s="5" t="str">
        <f>Join("-",Map!B1463,Map!C1463,Map!D1463,Map!E1463,Map!F1463)</f>
        <v>East Rim-6-5-0-S</v>
      </c>
      <c r="R815" s="6" t="b">
        <f t="shared" ref="R815:T815" si="1649">IFERROR(VALUE(LEFT(N815,SEARCH(" ",N815,1)-1)),FALSE())</f>
        <v>0</v>
      </c>
      <c r="S815" s="6" t="b">
        <f t="shared" si="1649"/>
        <v>0</v>
      </c>
      <c r="T815" s="6" t="b">
        <f t="shared" si="1649"/>
        <v>0</v>
      </c>
      <c r="U815" s="5"/>
      <c r="V815" s="5"/>
      <c r="W815" s="5"/>
      <c r="X815" s="37" t="str">
        <f>Map!G1463</f>
        <v>Star</v>
      </c>
      <c r="Y815" s="5"/>
      <c r="Z815" s="7" t="str">
        <f>Map!O1463</f>
        <v/>
      </c>
      <c r="AA815" s="6" t="str">
        <f t="shared" si="12"/>
        <v/>
      </c>
      <c r="AB815" s="5"/>
      <c r="AC815" s="6" t="str">
        <f t="shared" si="13"/>
        <v/>
      </c>
      <c r="AD815" s="5"/>
    </row>
    <row r="816">
      <c r="A816" s="5" t="str">
        <f>Map!I1464</f>
        <v>0.61 E</v>
      </c>
      <c r="B816" s="6">
        <f t="shared" si="5"/>
        <v>0.61</v>
      </c>
      <c r="C816" s="5" t="str">
        <f>IFERROR(__xludf.DUMMYFUNCTION("""COMPUTED_VALUE"""),"E")</f>
        <v>E</v>
      </c>
      <c r="D816" s="34" t="b">
        <f t="shared" si="6"/>
        <v>0</v>
      </c>
      <c r="E816" s="6" t="b">
        <f t="shared" si="7"/>
        <v>0</v>
      </c>
      <c r="F816" s="34">
        <f t="shared" si="8"/>
        <v>0.61</v>
      </c>
      <c r="G816" s="8">
        <f t="shared" si="9"/>
        <v>3.64292E+24</v>
      </c>
      <c r="H816" s="8" t="str">
        <f t="shared" ref="H816:J816" si="1650">if(D816,$G816,"")</f>
        <v/>
      </c>
      <c r="I816" s="8" t="str">
        <f t="shared" si="1650"/>
        <v/>
      </c>
      <c r="J816" s="8">
        <f t="shared" si="1650"/>
        <v>3.64292E+24</v>
      </c>
      <c r="K816" s="5"/>
      <c r="L816" s="5"/>
      <c r="M816" s="5"/>
      <c r="N816" s="36">
        <f>Map!K1464</f>
        <v>610</v>
      </c>
      <c r="O816" s="36">
        <f>Map!L1464</f>
        <v>571</v>
      </c>
      <c r="P816" s="36">
        <f>Map!M1464</f>
        <v>589</v>
      </c>
      <c r="Q816" s="5" t="str">
        <f>Join("-",Map!B1464,Map!C1464,Map!D1464,Map!E1464,Map!F1464)</f>
        <v>East Rim-6-5-1-a</v>
      </c>
      <c r="R816" s="6">
        <f t="shared" ref="R816:T816" si="1651">IFERROR(VALUE(LEFT(N816,SEARCH(" ",N816,1)-1)),FALSE())</f>
        <v>610</v>
      </c>
      <c r="S816" s="6">
        <f t="shared" si="1651"/>
        <v>571</v>
      </c>
      <c r="T816" s="6">
        <f t="shared" si="1651"/>
        <v>589</v>
      </c>
      <c r="U816" s="5"/>
      <c r="V816" s="5"/>
      <c r="W816" s="5"/>
      <c r="X816" s="37" t="str">
        <f>Map!G1464</f>
        <v>Terrestrial</v>
      </c>
      <c r="Y816" s="5"/>
      <c r="Z816" s="7" t="str">
        <f>Map!O1464</f>
        <v>9 H</v>
      </c>
      <c r="AA816" s="6">
        <f t="shared" si="12"/>
        <v>9</v>
      </c>
      <c r="AB816" s="5" t="str">
        <f>IFERROR(__xludf.DUMMYFUNCTION("""COMPUTED_VALUE"""),"H")</f>
        <v>H</v>
      </c>
      <c r="AC816" s="6">
        <f t="shared" si="13"/>
        <v>9</v>
      </c>
      <c r="AD816" s="5"/>
    </row>
    <row r="817">
      <c r="A817" s="5" t="str">
        <f>Map!I1465</f>
        <v>0.67 E</v>
      </c>
      <c r="B817" s="6">
        <f t="shared" si="5"/>
        <v>0.67</v>
      </c>
      <c r="C817" s="5" t="str">
        <f>IFERROR(__xludf.DUMMYFUNCTION("""COMPUTED_VALUE"""),"E")</f>
        <v>E</v>
      </c>
      <c r="D817" s="34" t="b">
        <f t="shared" si="6"/>
        <v>0</v>
      </c>
      <c r="E817" s="6" t="b">
        <f t="shared" si="7"/>
        <v>0</v>
      </c>
      <c r="F817" s="34">
        <f t="shared" si="8"/>
        <v>0.67</v>
      </c>
      <c r="G817" s="8">
        <f t="shared" si="9"/>
        <v>4.00124E+24</v>
      </c>
      <c r="H817" s="8" t="str">
        <f t="shared" ref="H817:J817" si="1652">if(D817,$G817,"")</f>
        <v/>
      </c>
      <c r="I817" s="8" t="str">
        <f t="shared" si="1652"/>
        <v/>
      </c>
      <c r="J817" s="8">
        <f t="shared" si="1652"/>
        <v>4.00124E+24</v>
      </c>
      <c r="K817" s="5"/>
      <c r="L817" s="5"/>
      <c r="M817" s="5"/>
      <c r="N817" s="36">
        <f>Map!K1465</f>
        <v>482</v>
      </c>
      <c r="O817" s="36">
        <f>Map!L1465</f>
        <v>435</v>
      </c>
      <c r="P817" s="36">
        <f>Map!M1465</f>
        <v>460</v>
      </c>
      <c r="Q817" s="5" t="str">
        <f>Join("-",Map!B1465,Map!C1465,Map!D1465,Map!E1465,Map!F1465)</f>
        <v>East Rim-6-5-1-b</v>
      </c>
      <c r="R817" s="6">
        <f t="shared" ref="R817:T817" si="1653">IFERROR(VALUE(LEFT(N817,SEARCH(" ",N817,1)-1)),FALSE())</f>
        <v>482</v>
      </c>
      <c r="S817" s="6">
        <f t="shared" si="1653"/>
        <v>435</v>
      </c>
      <c r="T817" s="6">
        <f t="shared" si="1653"/>
        <v>460</v>
      </c>
      <c r="U817" s="5"/>
      <c r="V817" s="5"/>
      <c r="W817" s="5"/>
      <c r="X817" s="37" t="str">
        <f>Map!G1465</f>
        <v>Terrestrial</v>
      </c>
      <c r="Y817" s="5"/>
      <c r="Z817" s="7" t="str">
        <f>Map!O1465</f>
        <v>15 H</v>
      </c>
      <c r="AA817" s="6">
        <f t="shared" si="12"/>
        <v>15</v>
      </c>
      <c r="AB817" s="5" t="str">
        <f>IFERROR(__xludf.DUMMYFUNCTION("""COMPUTED_VALUE"""),"H")</f>
        <v>H</v>
      </c>
      <c r="AC817" s="6">
        <f t="shared" si="13"/>
        <v>15</v>
      </c>
      <c r="AD817" s="5"/>
    </row>
    <row r="818">
      <c r="A818" s="5" t="str">
        <f>Map!I1466</f>
        <v>0.35 E</v>
      </c>
      <c r="B818" s="6">
        <f t="shared" si="5"/>
        <v>0.35</v>
      </c>
      <c r="C818" s="5" t="str">
        <f>IFERROR(__xludf.DUMMYFUNCTION("""COMPUTED_VALUE"""),"E")</f>
        <v>E</v>
      </c>
      <c r="D818" s="34" t="b">
        <f t="shared" si="6"/>
        <v>0</v>
      </c>
      <c r="E818" s="6" t="b">
        <f t="shared" si="7"/>
        <v>0</v>
      </c>
      <c r="F818" s="34">
        <f t="shared" si="8"/>
        <v>0.35</v>
      </c>
      <c r="G818" s="8">
        <f t="shared" si="9"/>
        <v>2.0902E+24</v>
      </c>
      <c r="H818" s="8" t="str">
        <f t="shared" ref="H818:J818" si="1654">if(D818,$G818,"")</f>
        <v/>
      </c>
      <c r="I818" s="8" t="str">
        <f t="shared" si="1654"/>
        <v/>
      </c>
      <c r="J818" s="8">
        <f t="shared" si="1654"/>
        <v>2.0902E+24</v>
      </c>
      <c r="K818" s="5"/>
      <c r="L818" s="5"/>
      <c r="M818" s="5"/>
      <c r="N818" s="36">
        <f>Map!K1466</f>
        <v>29</v>
      </c>
      <c r="O818" s="36">
        <f>Map!L1466</f>
        <v>-33</v>
      </c>
      <c r="P818" s="36">
        <f>Map!M1466</f>
        <v>-2</v>
      </c>
      <c r="Q818" s="5" t="str">
        <f>Join("-",Map!B1466,Map!C1466,Map!D1466,Map!E1466,Map!F1466)</f>
        <v>East Rim-6-5-1-c</v>
      </c>
      <c r="R818" s="6">
        <f t="shared" ref="R818:T818" si="1655">IFERROR(VALUE(LEFT(N818,SEARCH(" ",N818,1)-1)),FALSE())</f>
        <v>29</v>
      </c>
      <c r="S818" s="6">
        <f t="shared" si="1655"/>
        <v>-33</v>
      </c>
      <c r="T818" s="6">
        <f t="shared" si="1655"/>
        <v>-2</v>
      </c>
      <c r="U818" s="5"/>
      <c r="V818" s="5"/>
      <c r="W818" s="5"/>
      <c r="X818" s="37" t="str">
        <f>Map!G1466</f>
        <v>Terrestrial</v>
      </c>
      <c r="Y818" s="5"/>
      <c r="Z818" s="7" t="str">
        <f>Map!O1466</f>
        <v>39 H</v>
      </c>
      <c r="AA818" s="6">
        <f t="shared" si="12"/>
        <v>39</v>
      </c>
      <c r="AB818" s="5" t="str">
        <f>IFERROR(__xludf.DUMMYFUNCTION("""COMPUTED_VALUE"""),"H")</f>
        <v>H</v>
      </c>
      <c r="AC818" s="6">
        <f t="shared" si="13"/>
        <v>39</v>
      </c>
      <c r="AD818" s="5"/>
    </row>
    <row r="819">
      <c r="A819" s="5" t="str">
        <f>Map!I1467</f>
        <v>1.21 E</v>
      </c>
      <c r="B819" s="6">
        <f t="shared" si="5"/>
        <v>1.21</v>
      </c>
      <c r="C819" s="5" t="str">
        <f>IFERROR(__xludf.DUMMYFUNCTION("""COMPUTED_VALUE"""),"E")</f>
        <v>E</v>
      </c>
      <c r="D819" s="34" t="b">
        <f t="shared" si="6"/>
        <v>0</v>
      </c>
      <c r="E819" s="6" t="b">
        <f t="shared" si="7"/>
        <v>0</v>
      </c>
      <c r="F819" s="34">
        <f t="shared" si="8"/>
        <v>1.21</v>
      </c>
      <c r="G819" s="8">
        <f t="shared" si="9"/>
        <v>7.22612E+24</v>
      </c>
      <c r="H819" s="8" t="str">
        <f t="shared" ref="H819:J819" si="1656">if(D819,$G819,"")</f>
        <v/>
      </c>
      <c r="I819" s="8" t="str">
        <f t="shared" si="1656"/>
        <v/>
      </c>
      <c r="J819" s="8">
        <f t="shared" si="1656"/>
        <v>7.22612E+24</v>
      </c>
      <c r="K819" s="5"/>
      <c r="L819" s="5"/>
      <c r="M819" s="5"/>
      <c r="N819" s="36">
        <f>Map!K1467</f>
        <v>7</v>
      </c>
      <c r="O819" s="36">
        <f>Map!L1467</f>
        <v>-22</v>
      </c>
      <c r="P819" s="36">
        <f>Map!M1467</f>
        <v>-7</v>
      </c>
      <c r="Q819" s="5" t="str">
        <f>Join("-",Map!B1467,Map!C1467,Map!D1467,Map!E1467,Map!F1467)</f>
        <v>East Rim-6-5-1-d</v>
      </c>
      <c r="R819" s="6">
        <f t="shared" ref="R819:T819" si="1657">IFERROR(VALUE(LEFT(N819,SEARCH(" ",N819,1)-1)),FALSE())</f>
        <v>7</v>
      </c>
      <c r="S819" s="6">
        <f t="shared" si="1657"/>
        <v>-22</v>
      </c>
      <c r="T819" s="6">
        <f t="shared" si="1657"/>
        <v>-7</v>
      </c>
      <c r="U819" s="5"/>
      <c r="V819" s="5"/>
      <c r="W819" s="5"/>
      <c r="X819" s="37" t="str">
        <f>Map!G1467</f>
        <v>Habitable</v>
      </c>
      <c r="Y819" s="5"/>
      <c r="Z819" s="7" t="str">
        <f>Map!O1467</f>
        <v>30 H</v>
      </c>
      <c r="AA819" s="6">
        <f t="shared" si="12"/>
        <v>30</v>
      </c>
      <c r="AB819" s="5" t="str">
        <f>IFERROR(__xludf.DUMMYFUNCTION("""COMPUTED_VALUE"""),"H")</f>
        <v>H</v>
      </c>
      <c r="AC819" s="6">
        <f t="shared" si="13"/>
        <v>30</v>
      </c>
      <c r="AD819" s="5"/>
    </row>
    <row r="820">
      <c r="A820" s="5" t="str">
        <f>Map!I1468</f>
        <v>8.54 J</v>
      </c>
      <c r="B820" s="6">
        <f t="shared" si="5"/>
        <v>8.54</v>
      </c>
      <c r="C820" s="5" t="str">
        <f>IFERROR(__xludf.DUMMYFUNCTION("""COMPUTED_VALUE"""),"J")</f>
        <v>J</v>
      </c>
      <c r="D820" s="34" t="b">
        <f t="shared" si="6"/>
        <v>0</v>
      </c>
      <c r="E820" s="6">
        <f t="shared" si="7"/>
        <v>8.54</v>
      </c>
      <c r="F820" s="34" t="b">
        <f t="shared" si="8"/>
        <v>0</v>
      </c>
      <c r="G820" s="8">
        <f t="shared" si="9"/>
        <v>1.6226E+28</v>
      </c>
      <c r="H820" s="8" t="str">
        <f t="shared" ref="H820:J820" si="1658">if(D820,$G820,"")</f>
        <v/>
      </c>
      <c r="I820" s="8">
        <f t="shared" si="1658"/>
        <v>1.6226E+28</v>
      </c>
      <c r="J820" s="8" t="str">
        <f t="shared" si="1658"/>
        <v/>
      </c>
      <c r="K820" s="5"/>
      <c r="L820" s="5"/>
      <c r="M820" s="5"/>
      <c r="N820" s="36">
        <f>Map!K1468</f>
        <v>-74</v>
      </c>
      <c r="O820" s="36">
        <f>Map!L1468</f>
        <v>-92</v>
      </c>
      <c r="P820" s="36">
        <f>Map!M1468</f>
        <v>-81</v>
      </c>
      <c r="Q820" s="5" t="str">
        <f>Join("-",Map!B1468,Map!C1468,Map!D1468,Map!E1468,Map!F1468)</f>
        <v>East Rim-6-5-1-e</v>
      </c>
      <c r="R820" s="6">
        <f t="shared" ref="R820:T820" si="1659">IFERROR(VALUE(LEFT(N820,SEARCH(" ",N820,1)-1)),FALSE())</f>
        <v>-74</v>
      </c>
      <c r="S820" s="6">
        <f t="shared" si="1659"/>
        <v>-92</v>
      </c>
      <c r="T820" s="6">
        <f t="shared" si="1659"/>
        <v>-81</v>
      </c>
      <c r="U820" s="5"/>
      <c r="V820" s="5"/>
      <c r="W820" s="5"/>
      <c r="X820" s="37" t="str">
        <f>Map!G1468</f>
        <v>Gas Giant</v>
      </c>
      <c r="Y820" s="5"/>
      <c r="Z820" s="7" t="str">
        <f>Map!O1468</f>
        <v>19 H</v>
      </c>
      <c r="AA820" s="6">
        <f t="shared" si="12"/>
        <v>19</v>
      </c>
      <c r="AB820" s="5" t="str">
        <f>IFERROR(__xludf.DUMMYFUNCTION("""COMPUTED_VALUE"""),"H")</f>
        <v>H</v>
      </c>
      <c r="AC820" s="6">
        <f t="shared" si="13"/>
        <v>19</v>
      </c>
      <c r="AD820" s="5"/>
    </row>
    <row r="821">
      <c r="A821" s="5" t="str">
        <f>Map!I1469</f>
        <v>8.36 J</v>
      </c>
      <c r="B821" s="6">
        <f t="shared" si="5"/>
        <v>8.36</v>
      </c>
      <c r="C821" s="5" t="str">
        <f>IFERROR(__xludf.DUMMYFUNCTION("""COMPUTED_VALUE"""),"J")</f>
        <v>J</v>
      </c>
      <c r="D821" s="34" t="b">
        <f t="shared" si="6"/>
        <v>0</v>
      </c>
      <c r="E821" s="6">
        <f t="shared" si="7"/>
        <v>8.36</v>
      </c>
      <c r="F821" s="34" t="b">
        <f t="shared" si="8"/>
        <v>0</v>
      </c>
      <c r="G821" s="8">
        <f t="shared" si="9"/>
        <v>1.5884E+28</v>
      </c>
      <c r="H821" s="8" t="str">
        <f t="shared" ref="H821:J821" si="1660">if(D821,$G821,"")</f>
        <v/>
      </c>
      <c r="I821" s="8">
        <f t="shared" si="1660"/>
        <v>1.5884E+28</v>
      </c>
      <c r="J821" s="8" t="str">
        <f t="shared" si="1660"/>
        <v/>
      </c>
      <c r="K821" s="5"/>
      <c r="L821" s="5"/>
      <c r="M821" s="5"/>
      <c r="N821" s="36">
        <f>Map!K1469</f>
        <v>-110</v>
      </c>
      <c r="O821" s="36">
        <f>Map!L1469</f>
        <v>-145</v>
      </c>
      <c r="P821" s="36">
        <f>Map!M1469</f>
        <v>-126</v>
      </c>
      <c r="Q821" s="5" t="str">
        <f>Join("-",Map!B1469,Map!C1469,Map!D1469,Map!E1469,Map!F1469)</f>
        <v>East Rim-6-5-1-f</v>
      </c>
      <c r="R821" s="6">
        <f t="shared" ref="R821:T821" si="1661">IFERROR(VALUE(LEFT(N821,SEARCH(" ",N821,1)-1)),FALSE())</f>
        <v>-110</v>
      </c>
      <c r="S821" s="6">
        <f t="shared" si="1661"/>
        <v>-145</v>
      </c>
      <c r="T821" s="6">
        <f t="shared" si="1661"/>
        <v>-126</v>
      </c>
      <c r="U821" s="5"/>
      <c r="V821" s="5"/>
      <c r="W821" s="5"/>
      <c r="X821" s="37" t="str">
        <f>Map!G1469</f>
        <v>Gas Giant</v>
      </c>
      <c r="Y821" s="5"/>
      <c r="Z821" s="7" t="str">
        <f>Map!O1469</f>
        <v>16 H</v>
      </c>
      <c r="AA821" s="6">
        <f t="shared" si="12"/>
        <v>16</v>
      </c>
      <c r="AB821" s="5" t="str">
        <f>IFERROR(__xludf.DUMMYFUNCTION("""COMPUTED_VALUE"""),"H")</f>
        <v>H</v>
      </c>
      <c r="AC821" s="6">
        <f t="shared" si="13"/>
        <v>16</v>
      </c>
      <c r="AD821" s="5"/>
    </row>
    <row r="822">
      <c r="A822" s="5" t="str">
        <f>Map!I1470</f>
        <v>0.05 J</v>
      </c>
      <c r="B822" s="6">
        <f t="shared" si="5"/>
        <v>0.05</v>
      </c>
      <c r="C822" s="5" t="str">
        <f>IFERROR(__xludf.DUMMYFUNCTION("""COMPUTED_VALUE"""),"J")</f>
        <v>J</v>
      </c>
      <c r="D822" s="34" t="b">
        <f t="shared" si="6"/>
        <v>0</v>
      </c>
      <c r="E822" s="6">
        <f t="shared" si="7"/>
        <v>0.05</v>
      </c>
      <c r="F822" s="34" t="b">
        <f t="shared" si="8"/>
        <v>0</v>
      </c>
      <c r="G822" s="8">
        <f t="shared" si="9"/>
        <v>9.5E+25</v>
      </c>
      <c r="H822" s="8" t="str">
        <f t="shared" ref="H822:J822" si="1662">if(D822,$G822,"")</f>
        <v/>
      </c>
      <c r="I822" s="8">
        <f t="shared" si="1662"/>
        <v>9.5E+25</v>
      </c>
      <c r="J822" s="8" t="str">
        <f t="shared" si="1662"/>
        <v/>
      </c>
      <c r="K822" s="5"/>
      <c r="L822" s="5"/>
      <c r="M822" s="5"/>
      <c r="N822" s="36">
        <f>Map!K1470</f>
        <v>-113</v>
      </c>
      <c r="O822" s="36">
        <f>Map!L1470</f>
        <v>-140</v>
      </c>
      <c r="P822" s="36">
        <f>Map!M1470</f>
        <v>-128</v>
      </c>
      <c r="Q822" s="5" t="str">
        <f>Join("-",Map!B1470,Map!C1470,Map!D1470,Map!E1470,Map!F1470)</f>
        <v>East Rim-6-5-1-g</v>
      </c>
      <c r="R822" s="6">
        <f t="shared" ref="R822:T822" si="1663">IFERROR(VALUE(LEFT(N822,SEARCH(" ",N822,1)-1)),FALSE())</f>
        <v>-113</v>
      </c>
      <c r="S822" s="6">
        <f t="shared" si="1663"/>
        <v>-140</v>
      </c>
      <c r="T822" s="6">
        <f t="shared" si="1663"/>
        <v>-128</v>
      </c>
      <c r="U822" s="5"/>
      <c r="V822" s="5"/>
      <c r="W822" s="5"/>
      <c r="X822" s="37" t="str">
        <f>Map!G1470</f>
        <v>Gas Giant</v>
      </c>
      <c r="Y822" s="5"/>
      <c r="Z822" s="7" t="str">
        <f>Map!O1470</f>
        <v>10 H</v>
      </c>
      <c r="AA822" s="6">
        <f t="shared" si="12"/>
        <v>10</v>
      </c>
      <c r="AB822" s="5" t="str">
        <f>IFERROR(__xludf.DUMMYFUNCTION("""COMPUTED_VALUE"""),"H")</f>
        <v>H</v>
      </c>
      <c r="AC822" s="6">
        <f t="shared" si="13"/>
        <v>10</v>
      </c>
      <c r="AD822" s="5"/>
    </row>
    <row r="823">
      <c r="A823" s="5" t="str">
        <f>Map!I1471</f>
        <v>0.52 E</v>
      </c>
      <c r="B823" s="6">
        <f t="shared" si="5"/>
        <v>0.52</v>
      </c>
      <c r="C823" s="5" t="str">
        <f>IFERROR(__xludf.DUMMYFUNCTION("""COMPUTED_VALUE"""),"E")</f>
        <v>E</v>
      </c>
      <c r="D823" s="34" t="b">
        <f t="shared" si="6"/>
        <v>0</v>
      </c>
      <c r="E823" s="6" t="b">
        <f t="shared" si="7"/>
        <v>0</v>
      </c>
      <c r="F823" s="34">
        <f t="shared" si="8"/>
        <v>0.52</v>
      </c>
      <c r="G823" s="8">
        <f t="shared" si="9"/>
        <v>3.10544E+24</v>
      </c>
      <c r="H823" s="8" t="str">
        <f t="shared" ref="H823:J823" si="1664">if(D823,$G823,"")</f>
        <v/>
      </c>
      <c r="I823" s="8" t="str">
        <f t="shared" si="1664"/>
        <v/>
      </c>
      <c r="J823" s="8">
        <f t="shared" si="1664"/>
        <v>3.10544E+24</v>
      </c>
      <c r="K823" s="5"/>
      <c r="L823" s="5"/>
      <c r="M823" s="5"/>
      <c r="N823" s="36">
        <f>Map!K1471</f>
        <v>-242</v>
      </c>
      <c r="O823" s="36">
        <f>Map!L1471</f>
        <v>-251</v>
      </c>
      <c r="P823" s="36">
        <f>Map!M1471</f>
        <v>-249</v>
      </c>
      <c r="Q823" s="5" t="str">
        <f>Join("-",Map!B1471,Map!C1471,Map!D1471,Map!E1471,Map!F1471)</f>
        <v>East Rim-6-5-1-h</v>
      </c>
      <c r="R823" s="6">
        <f t="shared" ref="R823:T823" si="1665">IFERROR(VALUE(LEFT(N823,SEARCH(" ",N823,1)-1)),FALSE())</f>
        <v>-242</v>
      </c>
      <c r="S823" s="6">
        <f t="shared" si="1665"/>
        <v>-251</v>
      </c>
      <c r="T823" s="6">
        <f t="shared" si="1665"/>
        <v>-249</v>
      </c>
      <c r="U823" s="5"/>
      <c r="V823" s="5"/>
      <c r="W823" s="5"/>
      <c r="X823" s="37" t="str">
        <f>Map!G1471</f>
        <v>Terrestrial</v>
      </c>
      <c r="Y823" s="5"/>
      <c r="Z823" s="7" t="str">
        <f>Map!O1471</f>
        <v>18 H</v>
      </c>
      <c r="AA823" s="6">
        <f t="shared" si="12"/>
        <v>18</v>
      </c>
      <c r="AB823" s="5" t="str">
        <f>IFERROR(__xludf.DUMMYFUNCTION("""COMPUTED_VALUE"""),"H")</f>
        <v>H</v>
      </c>
      <c r="AC823" s="6">
        <f t="shared" si="13"/>
        <v>18</v>
      </c>
      <c r="AD823" s="5"/>
    </row>
    <row r="824">
      <c r="A824" s="5" t="str">
        <f>Map!I1472</f>
        <v>0.31 S</v>
      </c>
      <c r="B824" s="6">
        <f t="shared" si="5"/>
        <v>0.31</v>
      </c>
      <c r="C824" s="5" t="str">
        <f>IFERROR(__xludf.DUMMYFUNCTION("""COMPUTED_VALUE"""),"S")</f>
        <v>S</v>
      </c>
      <c r="D824" s="34">
        <f t="shared" si="6"/>
        <v>0.31</v>
      </c>
      <c r="E824" s="6" t="b">
        <f t="shared" si="7"/>
        <v>0</v>
      </c>
      <c r="F824" s="34" t="b">
        <f t="shared" si="8"/>
        <v>0</v>
      </c>
      <c r="G824" s="8">
        <f t="shared" si="9"/>
        <v>6.1659E+29</v>
      </c>
      <c r="H824" s="8">
        <f t="shared" ref="H824:J824" si="1666">if(D824,$G824,"")</f>
        <v>6.1659E+29</v>
      </c>
      <c r="I824" s="8" t="str">
        <f t="shared" si="1666"/>
        <v/>
      </c>
      <c r="J824" s="8" t="str">
        <f t="shared" si="1666"/>
        <v/>
      </c>
      <c r="K824" s="5"/>
      <c r="L824" s="5"/>
      <c r="M824" s="5"/>
      <c r="N824" s="36" t="str">
        <f>Map!K1472</f>
        <v/>
      </c>
      <c r="O824" s="36" t="str">
        <f>Map!L1472</f>
        <v/>
      </c>
      <c r="P824" s="36" t="str">
        <f>Map!M1472</f>
        <v/>
      </c>
      <c r="Q824" s="5" t="str">
        <f>Join("-",Map!B1472,Map!C1472,Map!D1472,Map!E1472,Map!F1472)</f>
        <v>East Rim-6-5-1-S</v>
      </c>
      <c r="R824" s="6" t="b">
        <f t="shared" ref="R824:T824" si="1667">IFERROR(VALUE(LEFT(N824,SEARCH(" ",N824,1)-1)),FALSE())</f>
        <v>0</v>
      </c>
      <c r="S824" s="6" t="b">
        <f t="shared" si="1667"/>
        <v>0</v>
      </c>
      <c r="T824" s="6" t="b">
        <f t="shared" si="1667"/>
        <v>0</v>
      </c>
      <c r="U824" s="5"/>
      <c r="V824" s="5"/>
      <c r="W824" s="5"/>
      <c r="X824" s="37" t="str">
        <f>Map!G1472</f>
        <v>Star</v>
      </c>
      <c r="Y824" s="5"/>
      <c r="Z824" s="7" t="str">
        <f>Map!O1472</f>
        <v/>
      </c>
      <c r="AA824" s="6" t="str">
        <f t="shared" si="12"/>
        <v/>
      </c>
      <c r="AB824" s="5"/>
      <c r="AC824" s="6" t="str">
        <f t="shared" si="13"/>
        <v/>
      </c>
      <c r="AD824" s="5"/>
    </row>
    <row r="825">
      <c r="A825" s="5" t="str">
        <f>Map!I1473</f>
        <v>0.29 E</v>
      </c>
      <c r="B825" s="6">
        <f t="shared" si="5"/>
        <v>0.29</v>
      </c>
      <c r="C825" s="5" t="str">
        <f>IFERROR(__xludf.DUMMYFUNCTION("""COMPUTED_VALUE"""),"E")</f>
        <v>E</v>
      </c>
      <c r="D825" s="34" t="b">
        <f t="shared" si="6"/>
        <v>0</v>
      </c>
      <c r="E825" s="6" t="b">
        <f t="shared" si="7"/>
        <v>0</v>
      </c>
      <c r="F825" s="34">
        <f t="shared" si="8"/>
        <v>0.29</v>
      </c>
      <c r="G825" s="8">
        <f t="shared" si="9"/>
        <v>1.73188E+24</v>
      </c>
      <c r="H825" s="8" t="str">
        <f t="shared" ref="H825:J825" si="1668">if(D825,$G825,"")</f>
        <v/>
      </c>
      <c r="I825" s="8" t="str">
        <f t="shared" si="1668"/>
        <v/>
      </c>
      <c r="J825" s="8">
        <f t="shared" si="1668"/>
        <v>1.73188E+24</v>
      </c>
      <c r="K825" s="5"/>
      <c r="L825" s="5"/>
      <c r="M825" s="5"/>
      <c r="N825" s="36">
        <f>Map!K1473</f>
        <v>100</v>
      </c>
      <c r="O825" s="36">
        <f>Map!L1473</f>
        <v>94</v>
      </c>
      <c r="P825" s="36">
        <f>Map!M1473</f>
        <v>96</v>
      </c>
      <c r="Q825" s="5" t="str">
        <f>Join("-",Map!B1473,Map!C1473,Map!D1473,Map!E1473,Map!F1473)</f>
        <v>East Rim-6-5-2-a</v>
      </c>
      <c r="R825" s="6">
        <f t="shared" ref="R825:T825" si="1669">IFERROR(VALUE(LEFT(N825,SEARCH(" ",N825,1)-1)),FALSE())</f>
        <v>100</v>
      </c>
      <c r="S825" s="6">
        <f t="shared" si="1669"/>
        <v>94</v>
      </c>
      <c r="T825" s="6">
        <f t="shared" si="1669"/>
        <v>96</v>
      </c>
      <c r="U825" s="5"/>
      <c r="V825" s="5"/>
      <c r="W825" s="5"/>
      <c r="X825" s="37" t="str">
        <f>Map!G1473</f>
        <v>Terrestrial</v>
      </c>
      <c r="Y825" s="5"/>
      <c r="Z825" s="7" t="str">
        <f>Map!O1473</f>
        <v>16 H</v>
      </c>
      <c r="AA825" s="6">
        <f t="shared" si="12"/>
        <v>16</v>
      </c>
      <c r="AB825" s="5" t="str">
        <f>IFERROR(__xludf.DUMMYFUNCTION("""COMPUTED_VALUE"""),"H")</f>
        <v>H</v>
      </c>
      <c r="AC825" s="6">
        <f t="shared" si="13"/>
        <v>16</v>
      </c>
      <c r="AD825" s="5"/>
    </row>
    <row r="826">
      <c r="A826" s="5" t="str">
        <f>Map!I1474</f>
        <v>8 E</v>
      </c>
      <c r="B826" s="6">
        <f t="shared" si="5"/>
        <v>8</v>
      </c>
      <c r="C826" s="5" t="str">
        <f>IFERROR(__xludf.DUMMYFUNCTION("""COMPUTED_VALUE"""),"E")</f>
        <v>E</v>
      </c>
      <c r="D826" s="34" t="b">
        <f t="shared" si="6"/>
        <v>0</v>
      </c>
      <c r="E826" s="6" t="b">
        <f t="shared" si="7"/>
        <v>0</v>
      </c>
      <c r="F826" s="34">
        <f t="shared" si="8"/>
        <v>8</v>
      </c>
      <c r="G826" s="8">
        <f t="shared" si="9"/>
        <v>4.7776E+25</v>
      </c>
      <c r="H826" s="8" t="str">
        <f t="shared" ref="H826:J826" si="1670">if(D826,$G826,"")</f>
        <v/>
      </c>
      <c r="I826" s="8" t="str">
        <f t="shared" si="1670"/>
        <v/>
      </c>
      <c r="J826" s="8">
        <f t="shared" si="1670"/>
        <v>4.7776E+25</v>
      </c>
      <c r="K826" s="5"/>
      <c r="L826" s="5"/>
      <c r="M826" s="5"/>
      <c r="N826" s="36">
        <f>Map!K1474</f>
        <v>-57</v>
      </c>
      <c r="O826" s="36">
        <f>Map!L1474</f>
        <v>-73</v>
      </c>
      <c r="P826" s="36">
        <f>Map!M1474</f>
        <v>-66</v>
      </c>
      <c r="Q826" s="5" t="str">
        <f>Join("-",Map!B1474,Map!C1474,Map!D1474,Map!E1474,Map!F1474)</f>
        <v>East Rim-6-5-2-b</v>
      </c>
      <c r="R826" s="6">
        <f t="shared" ref="R826:T826" si="1671">IFERROR(VALUE(LEFT(N826,SEARCH(" ",N826,1)-1)),FALSE())</f>
        <v>-57</v>
      </c>
      <c r="S826" s="6">
        <f t="shared" si="1671"/>
        <v>-73</v>
      </c>
      <c r="T826" s="6">
        <f t="shared" si="1671"/>
        <v>-66</v>
      </c>
      <c r="U826" s="5"/>
      <c r="V826" s="5"/>
      <c r="W826" s="5"/>
      <c r="X826" s="37" t="str">
        <f>Map!G1474</f>
        <v>Terrestrial</v>
      </c>
      <c r="Y826" s="5"/>
      <c r="Z826" s="7" t="str">
        <f>Map!O1474</f>
        <v>42 H</v>
      </c>
      <c r="AA826" s="6">
        <f t="shared" si="12"/>
        <v>42</v>
      </c>
      <c r="AB826" s="5" t="str">
        <f>IFERROR(__xludf.DUMMYFUNCTION("""COMPUTED_VALUE"""),"H")</f>
        <v>H</v>
      </c>
      <c r="AC826" s="6">
        <f t="shared" si="13"/>
        <v>42</v>
      </c>
      <c r="AD826" s="5"/>
    </row>
    <row r="827">
      <c r="A827" s="5" t="str">
        <f>Map!I1475</f>
        <v>0.07 J</v>
      </c>
      <c r="B827" s="6">
        <f t="shared" si="5"/>
        <v>0.07</v>
      </c>
      <c r="C827" s="5" t="str">
        <f>IFERROR(__xludf.DUMMYFUNCTION("""COMPUTED_VALUE"""),"J")</f>
        <v>J</v>
      </c>
      <c r="D827" s="34" t="b">
        <f t="shared" si="6"/>
        <v>0</v>
      </c>
      <c r="E827" s="6">
        <f t="shared" si="7"/>
        <v>0.07</v>
      </c>
      <c r="F827" s="34" t="b">
        <f t="shared" si="8"/>
        <v>0</v>
      </c>
      <c r="G827" s="8">
        <f t="shared" si="9"/>
        <v>1.33E+26</v>
      </c>
      <c r="H827" s="8" t="str">
        <f t="shared" ref="H827:J827" si="1672">if(D827,$G827,"")</f>
        <v/>
      </c>
      <c r="I827" s="8">
        <f t="shared" si="1672"/>
        <v>1.33E+26</v>
      </c>
      <c r="J827" s="8" t="str">
        <f t="shared" si="1672"/>
        <v/>
      </c>
      <c r="K827" s="5"/>
      <c r="L827" s="5"/>
      <c r="M827" s="5"/>
      <c r="N827" s="36">
        <f>Map!K1475</f>
        <v>-238</v>
      </c>
      <c r="O827" s="36">
        <f>Map!L1475</f>
        <v>-248</v>
      </c>
      <c r="P827" s="36">
        <f>Map!M1475</f>
        <v>-243</v>
      </c>
      <c r="Q827" s="5" t="str">
        <f>Join("-",Map!B1475,Map!C1475,Map!D1475,Map!E1475,Map!F1475)</f>
        <v>East Rim-6-5-2-c</v>
      </c>
      <c r="R827" s="6">
        <f t="shared" ref="R827:T827" si="1673">IFERROR(VALUE(LEFT(N827,SEARCH(" ",N827,1)-1)),FALSE())</f>
        <v>-238</v>
      </c>
      <c r="S827" s="6">
        <f t="shared" si="1673"/>
        <v>-248</v>
      </c>
      <c r="T827" s="6">
        <f t="shared" si="1673"/>
        <v>-243</v>
      </c>
      <c r="U827" s="5"/>
      <c r="V827" s="5"/>
      <c r="W827" s="5"/>
      <c r="X827" s="37" t="str">
        <f>Map!G1475</f>
        <v>Gas Giant</v>
      </c>
      <c r="Y827" s="5"/>
      <c r="Z827" s="7" t="str">
        <f>Map!O1475</f>
        <v>21 H</v>
      </c>
      <c r="AA827" s="6">
        <f t="shared" si="12"/>
        <v>21</v>
      </c>
      <c r="AB827" s="5" t="str">
        <f>IFERROR(__xludf.DUMMYFUNCTION("""COMPUTED_VALUE"""),"H")</f>
        <v>H</v>
      </c>
      <c r="AC827" s="6">
        <f t="shared" si="13"/>
        <v>21</v>
      </c>
      <c r="AD827" s="5"/>
    </row>
    <row r="828">
      <c r="A828" s="5" t="str">
        <f>Map!I1476</f>
        <v>0.48 S</v>
      </c>
      <c r="B828" s="6">
        <f t="shared" si="5"/>
        <v>0.48</v>
      </c>
      <c r="C828" s="5" t="str">
        <f>IFERROR(__xludf.DUMMYFUNCTION("""COMPUTED_VALUE"""),"S")</f>
        <v>S</v>
      </c>
      <c r="D828" s="34">
        <f t="shared" si="6"/>
        <v>0.48</v>
      </c>
      <c r="E828" s="6" t="b">
        <f t="shared" si="7"/>
        <v>0</v>
      </c>
      <c r="F828" s="34" t="b">
        <f t="shared" si="8"/>
        <v>0</v>
      </c>
      <c r="G828" s="8">
        <f t="shared" si="9"/>
        <v>9.5472E+29</v>
      </c>
      <c r="H828" s="8">
        <f t="shared" ref="H828:J828" si="1674">if(D828,$G828,"")</f>
        <v>9.5472E+29</v>
      </c>
      <c r="I828" s="8" t="str">
        <f t="shared" si="1674"/>
        <v/>
      </c>
      <c r="J828" s="8" t="str">
        <f t="shared" si="1674"/>
        <v/>
      </c>
      <c r="K828" s="5"/>
      <c r="L828" s="5"/>
      <c r="M828" s="5"/>
      <c r="N828" s="36" t="str">
        <f>Map!K1476</f>
        <v/>
      </c>
      <c r="O828" s="36" t="str">
        <f>Map!L1476</f>
        <v/>
      </c>
      <c r="P828" s="36" t="str">
        <f>Map!M1476</f>
        <v/>
      </c>
      <c r="Q828" s="5" t="str">
        <f>Join("-",Map!B1476,Map!C1476,Map!D1476,Map!E1476,Map!F1476)</f>
        <v>East Rim-6-5-2-S</v>
      </c>
      <c r="R828" s="6" t="b">
        <f t="shared" ref="R828:T828" si="1675">IFERROR(VALUE(LEFT(N828,SEARCH(" ",N828,1)-1)),FALSE())</f>
        <v>0</v>
      </c>
      <c r="S828" s="6" t="b">
        <f t="shared" si="1675"/>
        <v>0</v>
      </c>
      <c r="T828" s="6" t="b">
        <f t="shared" si="1675"/>
        <v>0</v>
      </c>
      <c r="U828" s="5"/>
      <c r="V828" s="5"/>
      <c r="W828" s="5"/>
      <c r="X828" s="37" t="str">
        <f>Map!G1476</f>
        <v>Star</v>
      </c>
      <c r="Y828" s="5"/>
      <c r="Z828" s="7" t="str">
        <f>Map!O1476</f>
        <v/>
      </c>
      <c r="AA828" s="6" t="str">
        <f t="shared" si="12"/>
        <v/>
      </c>
      <c r="AB828" s="5"/>
      <c r="AC828" s="6" t="str">
        <f t="shared" si="13"/>
        <v/>
      </c>
      <c r="AD828" s="5"/>
    </row>
    <row r="829">
      <c r="A829" s="5" t="str">
        <f>Map!I1477</f>
        <v>1.35 E</v>
      </c>
      <c r="B829" s="6">
        <f t="shared" si="5"/>
        <v>1.35</v>
      </c>
      <c r="C829" s="5" t="str">
        <f>IFERROR(__xludf.DUMMYFUNCTION("""COMPUTED_VALUE"""),"E")</f>
        <v>E</v>
      </c>
      <c r="D829" s="34" t="b">
        <f t="shared" si="6"/>
        <v>0</v>
      </c>
      <c r="E829" s="6" t="b">
        <f t="shared" si="7"/>
        <v>0</v>
      </c>
      <c r="F829" s="34">
        <f t="shared" si="8"/>
        <v>1.35</v>
      </c>
      <c r="G829" s="8">
        <f t="shared" si="9"/>
        <v>8.0622E+24</v>
      </c>
      <c r="H829" s="8" t="str">
        <f t="shared" ref="H829:J829" si="1676">if(D829,$G829,"")</f>
        <v/>
      </c>
      <c r="I829" s="8" t="str">
        <f t="shared" si="1676"/>
        <v/>
      </c>
      <c r="J829" s="8">
        <f t="shared" si="1676"/>
        <v>8.0622E+24</v>
      </c>
      <c r="K829" s="5"/>
      <c r="L829" s="5"/>
      <c r="M829" s="5"/>
      <c r="N829" s="36">
        <f>Map!K1477</f>
        <v>158</v>
      </c>
      <c r="O829" s="36">
        <f>Map!L1477</f>
        <v>-145</v>
      </c>
      <c r="P829" s="36">
        <f>Map!M1477</f>
        <v>6</v>
      </c>
      <c r="Q829" s="5" t="str">
        <f>Join("-",Map!B1477,Map!C1477,Map!D1477,Map!E1477,Map!F1477)</f>
        <v>East Rim-6-5-3-a</v>
      </c>
      <c r="R829" s="6">
        <f t="shared" ref="R829:T829" si="1677">IFERROR(VALUE(LEFT(N829,SEARCH(" ",N829,1)-1)),FALSE())</f>
        <v>158</v>
      </c>
      <c r="S829" s="6">
        <f t="shared" si="1677"/>
        <v>-145</v>
      </c>
      <c r="T829" s="6">
        <f t="shared" si="1677"/>
        <v>6</v>
      </c>
      <c r="U829" s="5"/>
      <c r="V829" s="5"/>
      <c r="W829" s="5"/>
      <c r="X829" s="37" t="str">
        <f>Map!G1477</f>
        <v>Terrestrial</v>
      </c>
      <c r="Y829" s="5"/>
      <c r="Z829" s="7" t="str">
        <f>Map!O1477</f>
        <v>16 H</v>
      </c>
      <c r="AA829" s="6">
        <f t="shared" si="12"/>
        <v>16</v>
      </c>
      <c r="AB829" s="5" t="str">
        <f>IFERROR(__xludf.DUMMYFUNCTION("""COMPUTED_VALUE"""),"H")</f>
        <v>H</v>
      </c>
      <c r="AC829" s="6">
        <f t="shared" si="13"/>
        <v>16</v>
      </c>
      <c r="AD829" s="5"/>
    </row>
    <row r="830">
      <c r="A830" s="5" t="str">
        <f>Map!I1478</f>
        <v>0.47 S</v>
      </c>
      <c r="B830" s="6">
        <f t="shared" si="5"/>
        <v>0.47</v>
      </c>
      <c r="C830" s="5" t="str">
        <f>IFERROR(__xludf.DUMMYFUNCTION("""COMPUTED_VALUE"""),"S")</f>
        <v>S</v>
      </c>
      <c r="D830" s="34">
        <f t="shared" si="6"/>
        <v>0.47</v>
      </c>
      <c r="E830" s="6" t="b">
        <f t="shared" si="7"/>
        <v>0</v>
      </c>
      <c r="F830" s="34" t="b">
        <f t="shared" si="8"/>
        <v>0</v>
      </c>
      <c r="G830" s="8">
        <f t="shared" si="9"/>
        <v>9.3483E+29</v>
      </c>
      <c r="H830" s="8">
        <f t="shared" ref="H830:J830" si="1678">if(D830,$G830,"")</f>
        <v>9.3483E+29</v>
      </c>
      <c r="I830" s="8" t="str">
        <f t="shared" si="1678"/>
        <v/>
      </c>
      <c r="J830" s="8" t="str">
        <f t="shared" si="1678"/>
        <v/>
      </c>
      <c r="K830" s="5"/>
      <c r="L830" s="5"/>
      <c r="M830" s="5"/>
      <c r="N830" s="36" t="str">
        <f>Map!K1478</f>
        <v/>
      </c>
      <c r="O830" s="36" t="str">
        <f>Map!L1478</f>
        <v/>
      </c>
      <c r="P830" s="36" t="str">
        <f>Map!M1478</f>
        <v/>
      </c>
      <c r="Q830" s="5" t="str">
        <f>Join("-",Map!B1478,Map!C1478,Map!D1478,Map!E1478,Map!F1478)</f>
        <v>East Rim-6-5-3-S</v>
      </c>
      <c r="R830" s="6" t="b">
        <f t="shared" ref="R830:T830" si="1679">IFERROR(VALUE(LEFT(N830,SEARCH(" ",N830,1)-1)),FALSE())</f>
        <v>0</v>
      </c>
      <c r="S830" s="6" t="b">
        <f t="shared" si="1679"/>
        <v>0</v>
      </c>
      <c r="T830" s="6" t="b">
        <f t="shared" si="1679"/>
        <v>0</v>
      </c>
      <c r="U830" s="5"/>
      <c r="V830" s="5"/>
      <c r="W830" s="5"/>
      <c r="X830" s="37" t="str">
        <f>Map!G1478</f>
        <v>Star</v>
      </c>
      <c r="Y830" s="5"/>
      <c r="Z830" s="7" t="str">
        <f>Map!O1478</f>
        <v/>
      </c>
      <c r="AA830" s="6" t="str">
        <f t="shared" si="12"/>
        <v/>
      </c>
      <c r="AB830" s="5"/>
      <c r="AC830" s="6" t="str">
        <f t="shared" si="13"/>
        <v/>
      </c>
      <c r="AD830" s="5"/>
    </row>
    <row r="831">
      <c r="A831" s="5" t="str">
        <f>Map!I1479</f>
        <v>0.02 J</v>
      </c>
      <c r="B831" s="6">
        <f t="shared" si="5"/>
        <v>0.02</v>
      </c>
      <c r="C831" s="5" t="str">
        <f>IFERROR(__xludf.DUMMYFUNCTION("""COMPUTED_VALUE"""),"J")</f>
        <v>J</v>
      </c>
      <c r="D831" s="34" t="b">
        <f t="shared" si="6"/>
        <v>0</v>
      </c>
      <c r="E831" s="6">
        <f t="shared" si="7"/>
        <v>0.02</v>
      </c>
      <c r="F831" s="34" t="b">
        <f t="shared" si="8"/>
        <v>0</v>
      </c>
      <c r="G831" s="8">
        <f t="shared" si="9"/>
        <v>3.8E+25</v>
      </c>
      <c r="H831" s="8" t="str">
        <f t="shared" ref="H831:J831" si="1680">if(D831,$G831,"")</f>
        <v/>
      </c>
      <c r="I831" s="8">
        <f t="shared" si="1680"/>
        <v>3.8E+25</v>
      </c>
      <c r="J831" s="8" t="str">
        <f t="shared" si="1680"/>
        <v/>
      </c>
      <c r="K831" s="5"/>
      <c r="L831" s="5"/>
      <c r="M831" s="5"/>
      <c r="N831" s="36">
        <f>Map!K1479</f>
        <v>-55</v>
      </c>
      <c r="O831" s="36">
        <f>Map!L1479</f>
        <v>-75</v>
      </c>
      <c r="P831" s="36">
        <f>Map!M1479</f>
        <v>-66</v>
      </c>
      <c r="Q831" s="5" t="str">
        <f>Join("-",Map!B1479,Map!C1479,Map!D1479,Map!E1479,Map!F1479)</f>
        <v>East Rim-6-6-0-a</v>
      </c>
      <c r="R831" s="6">
        <f t="shared" ref="R831:T831" si="1681">IFERROR(VALUE(LEFT(N831,SEARCH(" ",N831,1)-1)),FALSE())</f>
        <v>-55</v>
      </c>
      <c r="S831" s="6">
        <f t="shared" si="1681"/>
        <v>-75</v>
      </c>
      <c r="T831" s="6">
        <f t="shared" si="1681"/>
        <v>-66</v>
      </c>
      <c r="U831" s="5"/>
      <c r="V831" s="5"/>
      <c r="W831" s="5"/>
      <c r="X831" s="37" t="str">
        <f>Map!G1479</f>
        <v>Gas Giant</v>
      </c>
      <c r="Y831" s="5"/>
      <c r="Z831" s="7" t="str">
        <f>Map!O1479</f>
        <v>23 H</v>
      </c>
      <c r="AA831" s="6">
        <f t="shared" si="12"/>
        <v>23</v>
      </c>
      <c r="AB831" s="5" t="str">
        <f>IFERROR(__xludf.DUMMYFUNCTION("""COMPUTED_VALUE"""),"H")</f>
        <v>H</v>
      </c>
      <c r="AC831" s="6">
        <f t="shared" si="13"/>
        <v>23</v>
      </c>
      <c r="AD831" s="5"/>
    </row>
    <row r="832">
      <c r="A832" s="5" t="str">
        <f>Map!I1480</f>
        <v>8.69 J</v>
      </c>
      <c r="B832" s="6">
        <f t="shared" si="5"/>
        <v>8.69</v>
      </c>
      <c r="C832" s="5" t="str">
        <f>IFERROR(__xludf.DUMMYFUNCTION("""COMPUTED_VALUE"""),"J")</f>
        <v>J</v>
      </c>
      <c r="D832" s="34" t="b">
        <f t="shared" si="6"/>
        <v>0</v>
      </c>
      <c r="E832" s="6">
        <f t="shared" si="7"/>
        <v>8.69</v>
      </c>
      <c r="F832" s="34" t="b">
        <f t="shared" si="8"/>
        <v>0</v>
      </c>
      <c r="G832" s="8">
        <f t="shared" si="9"/>
        <v>1.6511E+28</v>
      </c>
      <c r="H832" s="8" t="str">
        <f t="shared" ref="H832:J832" si="1682">if(D832,$G832,"")</f>
        <v/>
      </c>
      <c r="I832" s="8">
        <f t="shared" si="1682"/>
        <v>1.6511E+28</v>
      </c>
      <c r="J832" s="8" t="str">
        <f t="shared" si="1682"/>
        <v/>
      </c>
      <c r="K832" s="5"/>
      <c r="L832" s="5"/>
      <c r="M832" s="5"/>
      <c r="N832" s="36">
        <f>Map!K1480</f>
        <v>-122</v>
      </c>
      <c r="O832" s="36">
        <f>Map!L1480</f>
        <v>-141</v>
      </c>
      <c r="P832" s="36">
        <f>Map!M1480</f>
        <v>-131</v>
      </c>
      <c r="Q832" s="5" t="str">
        <f>Join("-",Map!B1480,Map!C1480,Map!D1480,Map!E1480,Map!F1480)</f>
        <v>East Rim-6-6-0-b</v>
      </c>
      <c r="R832" s="6">
        <f t="shared" ref="R832:T832" si="1683">IFERROR(VALUE(LEFT(N832,SEARCH(" ",N832,1)-1)),FALSE())</f>
        <v>-122</v>
      </c>
      <c r="S832" s="6">
        <f t="shared" si="1683"/>
        <v>-141</v>
      </c>
      <c r="T832" s="6">
        <f t="shared" si="1683"/>
        <v>-131</v>
      </c>
      <c r="U832" s="5"/>
      <c r="V832" s="5"/>
      <c r="W832" s="5"/>
      <c r="X832" s="37" t="str">
        <f>Map!G1480</f>
        <v>Gas Giant</v>
      </c>
      <c r="Y832" s="5"/>
      <c r="Z832" s="7" t="str">
        <f>Map!O1480</f>
        <v>21 H</v>
      </c>
      <c r="AA832" s="6">
        <f t="shared" si="12"/>
        <v>21</v>
      </c>
      <c r="AB832" s="5" t="str">
        <f>IFERROR(__xludf.DUMMYFUNCTION("""COMPUTED_VALUE"""),"H")</f>
        <v>H</v>
      </c>
      <c r="AC832" s="6">
        <f t="shared" si="13"/>
        <v>21</v>
      </c>
      <c r="AD832" s="5"/>
    </row>
    <row r="833">
      <c r="A833" s="5" t="str">
        <f>Map!I1481</f>
        <v/>
      </c>
      <c r="B833" s="6" t="str">
        <f t="shared" si="5"/>
        <v/>
      </c>
      <c r="C833" s="5"/>
      <c r="D833" s="34" t="b">
        <f t="shared" si="6"/>
        <v>0</v>
      </c>
      <c r="E833" s="6" t="b">
        <f t="shared" si="7"/>
        <v>0</v>
      </c>
      <c r="F833" s="34" t="b">
        <f t="shared" si="8"/>
        <v>0</v>
      </c>
      <c r="G833" s="8" t="str">
        <f t="shared" si="9"/>
        <v/>
      </c>
      <c r="H833" s="8" t="str">
        <f t="shared" ref="H833:J833" si="1684">if(D833,$G833,"")</f>
        <v/>
      </c>
      <c r="I833" s="8" t="str">
        <f t="shared" si="1684"/>
        <v/>
      </c>
      <c r="J833" s="8" t="str">
        <f t="shared" si="1684"/>
        <v/>
      </c>
      <c r="K833" s="5"/>
      <c r="L833" s="5"/>
      <c r="M833" s="5"/>
      <c r="N833" s="36" t="str">
        <f>Map!K1481</f>
        <v/>
      </c>
      <c r="O833" s="36" t="str">
        <f>Map!L1481</f>
        <v/>
      </c>
      <c r="P833" s="36" t="str">
        <f>Map!M1481</f>
        <v/>
      </c>
      <c r="Q833" s="5" t="str">
        <f>Join("-",Map!B1481,Map!C1481,Map!D1481,Map!E1481,Map!F1481)</f>
        <v>East Rim-6-6-0-E66 Secondary Relay</v>
      </c>
      <c r="R833" s="6" t="b">
        <f t="shared" ref="R833:T833" si="1685">IFERROR(VALUE(LEFT(N833,SEARCH(" ",N833,1)-1)),FALSE())</f>
        <v>0</v>
      </c>
      <c r="S833" s="6" t="b">
        <f t="shared" si="1685"/>
        <v>0</v>
      </c>
      <c r="T833" s="6" t="b">
        <f t="shared" si="1685"/>
        <v>0</v>
      </c>
      <c r="U833" s="5"/>
      <c r="V833" s="5"/>
      <c r="W833" s="5"/>
      <c r="X833" s="37" t="str">
        <f>Map!G1481</f>
        <v>Secondary Relay</v>
      </c>
      <c r="Y833" s="5"/>
      <c r="Z833" s="7" t="str">
        <f>Map!O1481</f>
        <v/>
      </c>
      <c r="AA833" s="6" t="str">
        <f t="shared" si="12"/>
        <v/>
      </c>
      <c r="AB833" s="5"/>
      <c r="AC833" s="6" t="str">
        <f t="shared" si="13"/>
        <v/>
      </c>
      <c r="AD833" s="5"/>
    </row>
    <row r="834">
      <c r="A834" s="5" t="str">
        <f>Map!I1482</f>
        <v>2.94 S</v>
      </c>
      <c r="B834" s="6">
        <f t="shared" si="5"/>
        <v>2.94</v>
      </c>
      <c r="C834" s="5" t="str">
        <f>IFERROR(__xludf.DUMMYFUNCTION("""COMPUTED_VALUE"""),"S")</f>
        <v>S</v>
      </c>
      <c r="D834" s="34">
        <f t="shared" si="6"/>
        <v>2.94</v>
      </c>
      <c r="E834" s="6" t="b">
        <f t="shared" si="7"/>
        <v>0</v>
      </c>
      <c r="F834" s="34" t="b">
        <f t="shared" si="8"/>
        <v>0</v>
      </c>
      <c r="G834" s="8">
        <f t="shared" si="9"/>
        <v>5.84766E+30</v>
      </c>
      <c r="H834" s="8">
        <f t="shared" ref="H834:J834" si="1686">if(D834,$G834,"")</f>
        <v>5.84766E+30</v>
      </c>
      <c r="I834" s="8" t="str">
        <f t="shared" si="1686"/>
        <v/>
      </c>
      <c r="J834" s="8" t="str">
        <f t="shared" si="1686"/>
        <v/>
      </c>
      <c r="K834" s="5"/>
      <c r="L834" s="5"/>
      <c r="M834" s="5"/>
      <c r="N834" s="36" t="str">
        <f>Map!K1482</f>
        <v/>
      </c>
      <c r="O834" s="36" t="str">
        <f>Map!L1482</f>
        <v/>
      </c>
      <c r="P834" s="36" t="str">
        <f>Map!M1482</f>
        <v/>
      </c>
      <c r="Q834" s="5" t="str">
        <f>Join("-",Map!B1482,Map!C1482,Map!D1482,Map!E1482,Map!F1482)</f>
        <v>East Rim-6-6-0-S</v>
      </c>
      <c r="R834" s="6" t="b">
        <f t="shared" ref="R834:T834" si="1687">IFERROR(VALUE(LEFT(N834,SEARCH(" ",N834,1)-1)),FALSE())</f>
        <v>0</v>
      </c>
      <c r="S834" s="6" t="b">
        <f t="shared" si="1687"/>
        <v>0</v>
      </c>
      <c r="T834" s="6" t="b">
        <f t="shared" si="1687"/>
        <v>0</v>
      </c>
      <c r="U834" s="5"/>
      <c r="V834" s="5"/>
      <c r="W834" s="5"/>
      <c r="X834" s="37" t="str">
        <f>Map!G1482</f>
        <v>Star</v>
      </c>
      <c r="Y834" s="5"/>
      <c r="Z834" s="7" t="str">
        <f>Map!O1482</f>
        <v/>
      </c>
      <c r="AA834" s="6" t="str">
        <f t="shared" si="12"/>
        <v/>
      </c>
      <c r="AB834" s="5"/>
      <c r="AC834" s="6" t="str">
        <f t="shared" si="13"/>
        <v/>
      </c>
      <c r="AD834" s="5"/>
    </row>
    <row r="835">
      <c r="A835" s="5" t="str">
        <f>Map!I1483</f>
        <v>1.05 E</v>
      </c>
      <c r="B835" s="6">
        <f t="shared" si="5"/>
        <v>1.05</v>
      </c>
      <c r="C835" s="5" t="str">
        <f>IFERROR(__xludf.DUMMYFUNCTION("""COMPUTED_VALUE"""),"E")</f>
        <v>E</v>
      </c>
      <c r="D835" s="34" t="b">
        <f t="shared" si="6"/>
        <v>0</v>
      </c>
      <c r="E835" s="6" t="b">
        <f t="shared" si="7"/>
        <v>0</v>
      </c>
      <c r="F835" s="34">
        <f t="shared" si="8"/>
        <v>1.05</v>
      </c>
      <c r="G835" s="8">
        <f t="shared" si="9"/>
        <v>6.2706E+24</v>
      </c>
      <c r="H835" s="8" t="str">
        <f t="shared" ref="H835:J835" si="1688">if(D835,$G835,"")</f>
        <v/>
      </c>
      <c r="I835" s="8" t="str">
        <f t="shared" si="1688"/>
        <v/>
      </c>
      <c r="J835" s="8">
        <f t="shared" si="1688"/>
        <v>6.2706E+24</v>
      </c>
      <c r="K835" s="5"/>
      <c r="L835" s="5"/>
      <c r="M835" s="5"/>
      <c r="N835" s="36">
        <f>Map!K1483</f>
        <v>731</v>
      </c>
      <c r="O835" s="36">
        <f>Map!L1483</f>
        <v>648</v>
      </c>
      <c r="P835" s="36">
        <f>Map!M1483</f>
        <v>689</v>
      </c>
      <c r="Q835" s="5" t="str">
        <f>Join("-",Map!B1483,Map!C1483,Map!D1483,Map!E1483,Map!F1483)</f>
        <v>East Rim-6-6-1-a</v>
      </c>
      <c r="R835" s="6">
        <f t="shared" ref="R835:T835" si="1689">IFERROR(VALUE(LEFT(N835,SEARCH(" ",N835,1)-1)),FALSE())</f>
        <v>731</v>
      </c>
      <c r="S835" s="6">
        <f t="shared" si="1689"/>
        <v>648</v>
      </c>
      <c r="T835" s="6">
        <f t="shared" si="1689"/>
        <v>689</v>
      </c>
      <c r="U835" s="5"/>
      <c r="V835" s="5"/>
      <c r="W835" s="5"/>
      <c r="X835" s="37" t="str">
        <f>Map!G1483</f>
        <v>Terrestrial</v>
      </c>
      <c r="Y835" s="5"/>
      <c r="Z835" s="7" t="str">
        <f>Map!O1483</f>
        <v>36 H</v>
      </c>
      <c r="AA835" s="6">
        <f t="shared" si="12"/>
        <v>36</v>
      </c>
      <c r="AB835" s="5" t="str">
        <f>IFERROR(__xludf.DUMMYFUNCTION("""COMPUTED_VALUE"""),"H")</f>
        <v>H</v>
      </c>
      <c r="AC835" s="6">
        <f t="shared" si="13"/>
        <v>36</v>
      </c>
      <c r="AD835" s="5"/>
    </row>
    <row r="836">
      <c r="A836" s="5" t="str">
        <f>Map!I1484</f>
        <v>0.73 E</v>
      </c>
      <c r="B836" s="6">
        <f t="shared" si="5"/>
        <v>0.73</v>
      </c>
      <c r="C836" s="5" t="str">
        <f>IFERROR(__xludf.DUMMYFUNCTION("""COMPUTED_VALUE"""),"E")</f>
        <v>E</v>
      </c>
      <c r="D836" s="34" t="b">
        <f t="shared" si="6"/>
        <v>0</v>
      </c>
      <c r="E836" s="6" t="b">
        <f t="shared" si="7"/>
        <v>0</v>
      </c>
      <c r="F836" s="34">
        <f t="shared" si="8"/>
        <v>0.73</v>
      </c>
      <c r="G836" s="8">
        <f t="shared" si="9"/>
        <v>4.35956E+24</v>
      </c>
      <c r="H836" s="8" t="str">
        <f t="shared" ref="H836:J836" si="1690">if(D836,$G836,"")</f>
        <v/>
      </c>
      <c r="I836" s="8" t="str">
        <f t="shared" si="1690"/>
        <v/>
      </c>
      <c r="J836" s="8">
        <f t="shared" si="1690"/>
        <v>4.35956E+24</v>
      </c>
      <c r="K836" s="5"/>
      <c r="L836" s="5"/>
      <c r="M836" s="5"/>
      <c r="N836" s="36">
        <f>Map!K1484</f>
        <v>674</v>
      </c>
      <c r="O836" s="36">
        <f>Map!L1484</f>
        <v>659</v>
      </c>
      <c r="P836" s="36">
        <f>Map!M1484</f>
        <v>668</v>
      </c>
      <c r="Q836" s="5" t="str">
        <f>Join("-",Map!B1484,Map!C1484,Map!D1484,Map!E1484,Map!F1484)</f>
        <v>East Rim-6-6-1-b</v>
      </c>
      <c r="R836" s="6">
        <f t="shared" ref="R836:T836" si="1691">IFERROR(VALUE(LEFT(N836,SEARCH(" ",N836,1)-1)),FALSE())</f>
        <v>674</v>
      </c>
      <c r="S836" s="6">
        <f t="shared" si="1691"/>
        <v>659</v>
      </c>
      <c r="T836" s="6">
        <f t="shared" si="1691"/>
        <v>668</v>
      </c>
      <c r="U836" s="5"/>
      <c r="V836" s="5"/>
      <c r="W836" s="5"/>
      <c r="X836" s="37" t="str">
        <f>Map!G1484</f>
        <v>Terrestrial</v>
      </c>
      <c r="Y836" s="5"/>
      <c r="Z836" s="7" t="str">
        <f>Map!O1484</f>
        <v>17 H</v>
      </c>
      <c r="AA836" s="6">
        <f t="shared" si="12"/>
        <v>17</v>
      </c>
      <c r="AB836" s="5" t="str">
        <f>IFERROR(__xludf.DUMMYFUNCTION("""COMPUTED_VALUE"""),"H")</f>
        <v>H</v>
      </c>
      <c r="AC836" s="6">
        <f t="shared" si="13"/>
        <v>17</v>
      </c>
      <c r="AD836" s="5"/>
    </row>
    <row r="837">
      <c r="A837" s="5" t="str">
        <f>Map!I1485</f>
        <v>0.43 E</v>
      </c>
      <c r="B837" s="6">
        <f t="shared" si="5"/>
        <v>0.43</v>
      </c>
      <c r="C837" s="5" t="str">
        <f>IFERROR(__xludf.DUMMYFUNCTION("""COMPUTED_VALUE"""),"E")</f>
        <v>E</v>
      </c>
      <c r="D837" s="34" t="b">
        <f t="shared" si="6"/>
        <v>0</v>
      </c>
      <c r="E837" s="6" t="b">
        <f t="shared" si="7"/>
        <v>0</v>
      </c>
      <c r="F837" s="34">
        <f t="shared" si="8"/>
        <v>0.43</v>
      </c>
      <c r="G837" s="8">
        <f t="shared" si="9"/>
        <v>2.56796E+24</v>
      </c>
      <c r="H837" s="8" t="str">
        <f t="shared" ref="H837:J837" si="1692">if(D837,$G837,"")</f>
        <v/>
      </c>
      <c r="I837" s="8" t="str">
        <f t="shared" si="1692"/>
        <v/>
      </c>
      <c r="J837" s="8">
        <f t="shared" si="1692"/>
        <v>2.56796E+24</v>
      </c>
      <c r="K837" s="5"/>
      <c r="L837" s="5"/>
      <c r="M837" s="5"/>
      <c r="N837" s="36">
        <f>Map!K1485</f>
        <v>52</v>
      </c>
      <c r="O837" s="36">
        <f>Map!L1485</f>
        <v>-8</v>
      </c>
      <c r="P837" s="36">
        <f>Map!M1485</f>
        <v>24</v>
      </c>
      <c r="Q837" s="5" t="str">
        <f>Join("-",Map!B1485,Map!C1485,Map!D1485,Map!E1485,Map!F1485)</f>
        <v>East Rim-6-6-1-c</v>
      </c>
      <c r="R837" s="6">
        <f t="shared" ref="R837:T837" si="1693">IFERROR(VALUE(LEFT(N837,SEARCH(" ",N837,1)-1)),FALSE())</f>
        <v>52</v>
      </c>
      <c r="S837" s="6">
        <f t="shared" si="1693"/>
        <v>-8</v>
      </c>
      <c r="T837" s="6">
        <f t="shared" si="1693"/>
        <v>24</v>
      </c>
      <c r="U837" s="5"/>
      <c r="V837" s="5"/>
      <c r="W837" s="5"/>
      <c r="X837" s="37" t="str">
        <f>Map!G1485</f>
        <v>Terrestrial</v>
      </c>
      <c r="Y837" s="5"/>
      <c r="Z837" s="7" t="str">
        <f>Map!O1485</f>
        <v>36 H</v>
      </c>
      <c r="AA837" s="6">
        <f t="shared" si="12"/>
        <v>36</v>
      </c>
      <c r="AB837" s="5" t="str">
        <f>IFERROR(__xludf.DUMMYFUNCTION("""COMPUTED_VALUE"""),"H")</f>
        <v>H</v>
      </c>
      <c r="AC837" s="6">
        <f t="shared" si="13"/>
        <v>36</v>
      </c>
      <c r="AD837" s="5"/>
    </row>
    <row r="838">
      <c r="A838" s="5" t="str">
        <f>Map!I1486</f>
        <v>0.82 E</v>
      </c>
      <c r="B838" s="6">
        <f t="shared" si="5"/>
        <v>0.82</v>
      </c>
      <c r="C838" s="5" t="str">
        <f>IFERROR(__xludf.DUMMYFUNCTION("""COMPUTED_VALUE"""),"E")</f>
        <v>E</v>
      </c>
      <c r="D838" s="34" t="b">
        <f t="shared" si="6"/>
        <v>0</v>
      </c>
      <c r="E838" s="6" t="b">
        <f t="shared" si="7"/>
        <v>0</v>
      </c>
      <c r="F838" s="34">
        <f t="shared" si="8"/>
        <v>0.82</v>
      </c>
      <c r="G838" s="8">
        <f t="shared" si="9"/>
        <v>4.89704E+24</v>
      </c>
      <c r="H838" s="8" t="str">
        <f t="shared" ref="H838:J838" si="1694">if(D838,$G838,"")</f>
        <v/>
      </c>
      <c r="I838" s="8" t="str">
        <f t="shared" si="1694"/>
        <v/>
      </c>
      <c r="J838" s="8">
        <f t="shared" si="1694"/>
        <v>4.89704E+24</v>
      </c>
      <c r="K838" s="5"/>
      <c r="L838" s="5"/>
      <c r="M838" s="5"/>
      <c r="N838" s="36">
        <f>Map!K1486</f>
        <v>12</v>
      </c>
      <c r="O838" s="36">
        <f>Map!L1486</f>
        <v>1</v>
      </c>
      <c r="P838" s="36">
        <f>Map!M1486</f>
        <v>7</v>
      </c>
      <c r="Q838" s="5" t="str">
        <f>Join("-",Map!B1486,Map!C1486,Map!D1486,Map!E1486,Map!F1486)</f>
        <v>East Rim-6-6-1-d</v>
      </c>
      <c r="R838" s="6">
        <f t="shared" ref="R838:T838" si="1695">IFERROR(VALUE(LEFT(N838,SEARCH(" ",N838,1)-1)),FALSE())</f>
        <v>12</v>
      </c>
      <c r="S838" s="6">
        <f t="shared" si="1695"/>
        <v>1</v>
      </c>
      <c r="T838" s="6">
        <f t="shared" si="1695"/>
        <v>7</v>
      </c>
      <c r="U838" s="5"/>
      <c r="V838" s="5"/>
      <c r="W838" s="5"/>
      <c r="X838" s="37" t="str">
        <f>Map!G1486</f>
        <v>Habitable</v>
      </c>
      <c r="Y838" s="5"/>
      <c r="Z838" s="7" t="str">
        <f>Map!O1486</f>
        <v>20 H</v>
      </c>
      <c r="AA838" s="6">
        <f t="shared" si="12"/>
        <v>20</v>
      </c>
      <c r="AB838" s="5" t="str">
        <f>IFERROR(__xludf.DUMMYFUNCTION("""COMPUTED_VALUE"""),"H")</f>
        <v>H</v>
      </c>
      <c r="AC838" s="6">
        <f t="shared" si="13"/>
        <v>20</v>
      </c>
      <c r="AD838" s="5"/>
    </row>
    <row r="839">
      <c r="A839" s="5" t="str">
        <f>Map!I1487</f>
        <v>1.2 J</v>
      </c>
      <c r="B839" s="6">
        <f t="shared" si="5"/>
        <v>1.2</v>
      </c>
      <c r="C839" s="5" t="str">
        <f>IFERROR(__xludf.DUMMYFUNCTION("""COMPUTED_VALUE"""),"J")</f>
        <v>J</v>
      </c>
      <c r="D839" s="34" t="b">
        <f t="shared" si="6"/>
        <v>0</v>
      </c>
      <c r="E839" s="6">
        <f t="shared" si="7"/>
        <v>1.2</v>
      </c>
      <c r="F839" s="34" t="b">
        <f t="shared" si="8"/>
        <v>0</v>
      </c>
      <c r="G839" s="8">
        <f t="shared" si="9"/>
        <v>2.28E+27</v>
      </c>
      <c r="H839" s="8" t="str">
        <f t="shared" ref="H839:J839" si="1696">if(D839,$G839,"")</f>
        <v/>
      </c>
      <c r="I839" s="8">
        <f t="shared" si="1696"/>
        <v>2.28E+27</v>
      </c>
      <c r="J839" s="8" t="str">
        <f t="shared" si="1696"/>
        <v/>
      </c>
      <c r="K839" s="5"/>
      <c r="L839" s="5"/>
      <c r="M839" s="5"/>
      <c r="N839" s="36">
        <f>Map!K1487</f>
        <v>-105</v>
      </c>
      <c r="O839" s="36">
        <f>Map!L1487</f>
        <v>-144</v>
      </c>
      <c r="P839" s="36">
        <f>Map!M1487</f>
        <v>-124</v>
      </c>
      <c r="Q839" s="5" t="str">
        <f>Join("-",Map!B1487,Map!C1487,Map!D1487,Map!E1487,Map!F1487)</f>
        <v>East Rim-6-6-1-e</v>
      </c>
      <c r="R839" s="6">
        <f t="shared" ref="R839:T839" si="1697">IFERROR(VALUE(LEFT(N839,SEARCH(" ",N839,1)-1)),FALSE())</f>
        <v>-105</v>
      </c>
      <c r="S839" s="6">
        <f t="shared" si="1697"/>
        <v>-144</v>
      </c>
      <c r="T839" s="6">
        <f t="shared" si="1697"/>
        <v>-124</v>
      </c>
      <c r="U839" s="5"/>
      <c r="V839" s="5"/>
      <c r="W839" s="5"/>
      <c r="X839" s="37" t="str">
        <f>Map!G1487</f>
        <v>Gas Giant</v>
      </c>
      <c r="Y839" s="5"/>
      <c r="Z839" s="7" t="str">
        <f>Map!O1487</f>
        <v>19 H</v>
      </c>
      <c r="AA839" s="6">
        <f t="shared" si="12"/>
        <v>19</v>
      </c>
      <c r="AB839" s="5" t="str">
        <f>IFERROR(__xludf.DUMMYFUNCTION("""COMPUTED_VALUE"""),"H")</f>
        <v>H</v>
      </c>
      <c r="AC839" s="6">
        <f t="shared" si="13"/>
        <v>19</v>
      </c>
      <c r="AD839" s="5"/>
    </row>
    <row r="840">
      <c r="A840" s="5" t="str">
        <f>Map!I1488</f>
        <v>5.99 J</v>
      </c>
      <c r="B840" s="6">
        <f t="shared" si="5"/>
        <v>5.99</v>
      </c>
      <c r="C840" s="5" t="str">
        <f>IFERROR(__xludf.DUMMYFUNCTION("""COMPUTED_VALUE"""),"J")</f>
        <v>J</v>
      </c>
      <c r="D840" s="34" t="b">
        <f t="shared" si="6"/>
        <v>0</v>
      </c>
      <c r="E840" s="6">
        <f t="shared" si="7"/>
        <v>5.99</v>
      </c>
      <c r="F840" s="34" t="b">
        <f t="shared" si="8"/>
        <v>0</v>
      </c>
      <c r="G840" s="8">
        <f t="shared" si="9"/>
        <v>1.1381E+28</v>
      </c>
      <c r="H840" s="8" t="str">
        <f t="shared" ref="H840:J840" si="1698">if(D840,$G840,"")</f>
        <v/>
      </c>
      <c r="I840" s="8">
        <f t="shared" si="1698"/>
        <v>1.1381E+28</v>
      </c>
      <c r="J840" s="8" t="str">
        <f t="shared" si="1698"/>
        <v/>
      </c>
      <c r="K840" s="5"/>
      <c r="L840" s="5"/>
      <c r="M840" s="5"/>
      <c r="N840" s="36">
        <f>Map!K1488</f>
        <v>-173</v>
      </c>
      <c r="O840" s="36">
        <f>Map!L1488</f>
        <v>-201</v>
      </c>
      <c r="P840" s="36">
        <f>Map!M1488</f>
        <v>-189</v>
      </c>
      <c r="Q840" s="5" t="str">
        <f>Join("-",Map!B1488,Map!C1488,Map!D1488,Map!E1488,Map!F1488)</f>
        <v>East Rim-6-6-1-f</v>
      </c>
      <c r="R840" s="6">
        <f t="shared" ref="R840:T840" si="1699">IFERROR(VALUE(LEFT(N840,SEARCH(" ",N840,1)-1)),FALSE())</f>
        <v>-173</v>
      </c>
      <c r="S840" s="6">
        <f t="shared" si="1699"/>
        <v>-201</v>
      </c>
      <c r="T840" s="6">
        <f t="shared" si="1699"/>
        <v>-189</v>
      </c>
      <c r="U840" s="5"/>
      <c r="V840" s="5"/>
      <c r="W840" s="5"/>
      <c r="X840" s="37" t="str">
        <f>Map!G1488</f>
        <v>Gas Giant</v>
      </c>
      <c r="Y840" s="5"/>
      <c r="Z840" s="7" t="str">
        <f>Map!O1488</f>
        <v>17 H</v>
      </c>
      <c r="AA840" s="6">
        <f t="shared" si="12"/>
        <v>17</v>
      </c>
      <c r="AB840" s="5" t="str">
        <f>IFERROR(__xludf.DUMMYFUNCTION("""COMPUTED_VALUE"""),"H")</f>
        <v>H</v>
      </c>
      <c r="AC840" s="6">
        <f t="shared" si="13"/>
        <v>17</v>
      </c>
      <c r="AD840" s="5"/>
    </row>
    <row r="841">
      <c r="A841" s="5" t="str">
        <f>Map!I1489</f>
        <v>2.92 J</v>
      </c>
      <c r="B841" s="6">
        <f t="shared" si="5"/>
        <v>2.92</v>
      </c>
      <c r="C841" s="5" t="str">
        <f>IFERROR(__xludf.DUMMYFUNCTION("""COMPUTED_VALUE"""),"J")</f>
        <v>J</v>
      </c>
      <c r="D841" s="34" t="b">
        <f t="shared" si="6"/>
        <v>0</v>
      </c>
      <c r="E841" s="6">
        <f t="shared" si="7"/>
        <v>2.92</v>
      </c>
      <c r="F841" s="34" t="b">
        <f t="shared" si="8"/>
        <v>0</v>
      </c>
      <c r="G841" s="8">
        <f t="shared" si="9"/>
        <v>5.548E+27</v>
      </c>
      <c r="H841" s="8" t="str">
        <f t="shared" ref="H841:J841" si="1700">if(D841,$G841,"")</f>
        <v/>
      </c>
      <c r="I841" s="8">
        <f t="shared" si="1700"/>
        <v>5.548E+27</v>
      </c>
      <c r="J841" s="8" t="str">
        <f t="shared" si="1700"/>
        <v/>
      </c>
      <c r="K841" s="5"/>
      <c r="L841" s="5"/>
      <c r="M841" s="5"/>
      <c r="N841" s="36">
        <f>Map!K1489</f>
        <v>-205</v>
      </c>
      <c r="O841" s="36">
        <f>Map!L1489</f>
        <v>-241</v>
      </c>
      <c r="P841" s="36">
        <f>Map!M1489</f>
        <v>-222</v>
      </c>
      <c r="Q841" s="5" t="str">
        <f>Join("-",Map!B1489,Map!C1489,Map!D1489,Map!E1489,Map!F1489)</f>
        <v>East Rim-6-6-1-g</v>
      </c>
      <c r="R841" s="6">
        <f t="shared" ref="R841:T841" si="1701">IFERROR(VALUE(LEFT(N841,SEARCH(" ",N841,1)-1)),FALSE())</f>
        <v>-205</v>
      </c>
      <c r="S841" s="6">
        <f t="shared" si="1701"/>
        <v>-241</v>
      </c>
      <c r="T841" s="6">
        <f t="shared" si="1701"/>
        <v>-222</v>
      </c>
      <c r="U841" s="5"/>
      <c r="V841" s="5"/>
      <c r="W841" s="5"/>
      <c r="X841" s="37" t="str">
        <f>Map!G1489</f>
        <v>Gas Giant</v>
      </c>
      <c r="Y841" s="5"/>
      <c r="Z841" s="7" t="str">
        <f>Map!O1489</f>
        <v>12 H</v>
      </c>
      <c r="AA841" s="6">
        <f t="shared" si="12"/>
        <v>12</v>
      </c>
      <c r="AB841" s="5" t="str">
        <f>IFERROR(__xludf.DUMMYFUNCTION("""COMPUTED_VALUE"""),"H")</f>
        <v>H</v>
      </c>
      <c r="AC841" s="6">
        <f t="shared" si="13"/>
        <v>12</v>
      </c>
      <c r="AD841" s="5"/>
    </row>
    <row r="842">
      <c r="A842" s="5" t="str">
        <f>Map!I1490</f>
        <v>1.51 S</v>
      </c>
      <c r="B842" s="6">
        <f t="shared" si="5"/>
        <v>1.51</v>
      </c>
      <c r="C842" s="5" t="str">
        <f>IFERROR(__xludf.DUMMYFUNCTION("""COMPUTED_VALUE"""),"S")</f>
        <v>S</v>
      </c>
      <c r="D842" s="34">
        <f t="shared" si="6"/>
        <v>1.51</v>
      </c>
      <c r="E842" s="6" t="b">
        <f t="shared" si="7"/>
        <v>0</v>
      </c>
      <c r="F842" s="34" t="b">
        <f t="shared" si="8"/>
        <v>0</v>
      </c>
      <c r="G842" s="8">
        <f t="shared" si="9"/>
        <v>3.00339E+30</v>
      </c>
      <c r="H842" s="8">
        <f t="shared" ref="H842:J842" si="1702">if(D842,$G842,"")</f>
        <v>3.00339E+30</v>
      </c>
      <c r="I842" s="8" t="str">
        <f t="shared" si="1702"/>
        <v/>
      </c>
      <c r="J842" s="8" t="str">
        <f t="shared" si="1702"/>
        <v/>
      </c>
      <c r="K842" s="5"/>
      <c r="L842" s="5"/>
      <c r="M842" s="5"/>
      <c r="N842" s="36" t="str">
        <f>Map!K1490</f>
        <v/>
      </c>
      <c r="O842" s="36" t="str">
        <f>Map!L1490</f>
        <v/>
      </c>
      <c r="P842" s="36" t="str">
        <f>Map!M1490</f>
        <v/>
      </c>
      <c r="Q842" s="5" t="str">
        <f>Join("-",Map!B1490,Map!C1490,Map!D1490,Map!E1490,Map!F1490)</f>
        <v>East Rim-6-6-1-S</v>
      </c>
      <c r="R842" s="6" t="b">
        <f t="shared" ref="R842:T842" si="1703">IFERROR(VALUE(LEFT(N842,SEARCH(" ",N842,1)-1)),FALSE())</f>
        <v>0</v>
      </c>
      <c r="S842" s="6" t="b">
        <f t="shared" si="1703"/>
        <v>0</v>
      </c>
      <c r="T842" s="6" t="b">
        <f t="shared" si="1703"/>
        <v>0</v>
      </c>
      <c r="U842" s="5"/>
      <c r="V842" s="5"/>
      <c r="W842" s="5"/>
      <c r="X842" s="37" t="str">
        <f>Map!G1490</f>
        <v>Star</v>
      </c>
      <c r="Y842" s="5"/>
      <c r="Z842" s="7" t="str">
        <f>Map!O1490</f>
        <v/>
      </c>
      <c r="AA842" s="6" t="str">
        <f t="shared" si="12"/>
        <v/>
      </c>
      <c r="AB842" s="5"/>
      <c r="AC842" s="6" t="str">
        <f t="shared" si="13"/>
        <v/>
      </c>
      <c r="AD842" s="5"/>
    </row>
    <row r="843">
      <c r="A843" s="5" t="str">
        <f>Map!I1491</f>
        <v>2.15 J </v>
      </c>
      <c r="B843" s="6">
        <f t="shared" si="5"/>
        <v>2.15</v>
      </c>
      <c r="C843" s="5" t="str">
        <f>IFERROR(__xludf.DUMMYFUNCTION("""COMPUTED_VALUE"""),"J")</f>
        <v>J</v>
      </c>
      <c r="D843" s="34" t="b">
        <f t="shared" si="6"/>
        <v>0</v>
      </c>
      <c r="E843" s="6">
        <f t="shared" si="7"/>
        <v>2.15</v>
      </c>
      <c r="F843" s="34" t="b">
        <f t="shared" si="8"/>
        <v>0</v>
      </c>
      <c r="G843" s="8">
        <f t="shared" si="9"/>
        <v>4.085E+27</v>
      </c>
      <c r="H843" s="8" t="str">
        <f t="shared" ref="H843:J843" si="1704">if(D843,$G843,"")</f>
        <v/>
      </c>
      <c r="I843" s="8">
        <f t="shared" si="1704"/>
        <v>4.085E+27</v>
      </c>
      <c r="J843" s="8" t="str">
        <f t="shared" si="1704"/>
        <v/>
      </c>
      <c r="K843" s="5"/>
      <c r="L843" s="5"/>
      <c r="M843" s="5"/>
      <c r="N843" s="36">
        <f>Map!K1491</f>
        <v>-44</v>
      </c>
      <c r="O843" s="36">
        <f>Map!L1491</f>
        <v>-57</v>
      </c>
      <c r="P843" s="36">
        <f>Map!M1491</f>
        <v>-53</v>
      </c>
      <c r="Q843" s="5" t="str">
        <f>Join("-",Map!B1491,Map!C1491,Map!D1491,Map!E1491,Map!F1491)</f>
        <v>North Rim-0-0-0-a</v>
      </c>
      <c r="R843" s="6">
        <f t="shared" ref="R843:T843" si="1705">IFERROR(VALUE(LEFT(N843,SEARCH(" ",N843,1)-1)),FALSE())</f>
        <v>-44</v>
      </c>
      <c r="S843" s="6">
        <f t="shared" si="1705"/>
        <v>-57</v>
      </c>
      <c r="T843" s="6">
        <f t="shared" si="1705"/>
        <v>-53</v>
      </c>
      <c r="U843" s="5"/>
      <c r="V843" s="5"/>
      <c r="W843" s="5"/>
      <c r="X843" s="37" t="str">
        <f>Map!G1491</f>
        <v>Gas Giant</v>
      </c>
      <c r="Y843" s="5"/>
      <c r="Z843" s="7" t="str">
        <f>Map!O1491</f>
        <v>9 H</v>
      </c>
      <c r="AA843" s="6">
        <f t="shared" si="12"/>
        <v>9</v>
      </c>
      <c r="AB843" s="5" t="str">
        <f>IFERROR(__xludf.DUMMYFUNCTION("""COMPUTED_VALUE"""),"H")</f>
        <v>H</v>
      </c>
      <c r="AC843" s="6">
        <f t="shared" si="13"/>
        <v>9</v>
      </c>
      <c r="AD843" s="5"/>
    </row>
    <row r="844">
      <c r="A844" s="5" t="str">
        <f>Map!I1492</f>
        <v>0.06 J </v>
      </c>
      <c r="B844" s="6">
        <f t="shared" si="5"/>
        <v>0.06</v>
      </c>
      <c r="C844" s="5" t="str">
        <f>IFERROR(__xludf.DUMMYFUNCTION("""COMPUTED_VALUE"""),"J")</f>
        <v>J</v>
      </c>
      <c r="D844" s="34" t="b">
        <f t="shared" si="6"/>
        <v>0</v>
      </c>
      <c r="E844" s="6">
        <f t="shared" si="7"/>
        <v>0.06</v>
      </c>
      <c r="F844" s="34" t="b">
        <f t="shared" si="8"/>
        <v>0</v>
      </c>
      <c r="G844" s="8">
        <f t="shared" si="9"/>
        <v>1.14E+26</v>
      </c>
      <c r="H844" s="8" t="str">
        <f t="shared" ref="H844:J844" si="1706">if(D844,$G844,"")</f>
        <v/>
      </c>
      <c r="I844" s="8">
        <f t="shared" si="1706"/>
        <v>1.14E+26</v>
      </c>
      <c r="J844" s="8" t="str">
        <f t="shared" si="1706"/>
        <v/>
      </c>
      <c r="K844" s="5"/>
      <c r="L844" s="5"/>
      <c r="M844" s="5"/>
      <c r="N844" s="36">
        <f>Map!K1492</f>
        <v>-133</v>
      </c>
      <c r="O844" s="36">
        <f>Map!L1492</f>
        <v>-162</v>
      </c>
      <c r="P844" s="36">
        <f>Map!M1492</f>
        <v>-148</v>
      </c>
      <c r="Q844" s="5" t="str">
        <f>Join("-",Map!B1492,Map!C1492,Map!D1492,Map!E1492,Map!F1492)</f>
        <v>North Rim-0-0-0-b</v>
      </c>
      <c r="R844" s="6">
        <f t="shared" ref="R844:T844" si="1707">IFERROR(VALUE(LEFT(N844,SEARCH(" ",N844,1)-1)),FALSE())</f>
        <v>-133</v>
      </c>
      <c r="S844" s="6">
        <f t="shared" si="1707"/>
        <v>-162</v>
      </c>
      <c r="T844" s="6">
        <f t="shared" si="1707"/>
        <v>-148</v>
      </c>
      <c r="U844" s="5"/>
      <c r="V844" s="5"/>
      <c r="W844" s="5"/>
      <c r="X844" s="37" t="str">
        <f>Map!G1492</f>
        <v>Gas Giant</v>
      </c>
      <c r="Y844" s="5"/>
      <c r="Z844" s="7" t="str">
        <f>Map!O1492</f>
        <v>9 H</v>
      </c>
      <c r="AA844" s="6">
        <f t="shared" si="12"/>
        <v>9</v>
      </c>
      <c r="AB844" s="5" t="str">
        <f>IFERROR(__xludf.DUMMYFUNCTION("""COMPUTED_VALUE"""),"H")</f>
        <v>H</v>
      </c>
      <c r="AC844" s="6">
        <f t="shared" si="13"/>
        <v>9</v>
      </c>
      <c r="AD844" s="5"/>
    </row>
    <row r="845">
      <c r="A845" s="5" t="str">
        <f>Map!I1493</f>
        <v>0.05 J </v>
      </c>
      <c r="B845" s="6">
        <f t="shared" si="5"/>
        <v>0.05</v>
      </c>
      <c r="C845" s="5" t="str">
        <f>IFERROR(__xludf.DUMMYFUNCTION("""COMPUTED_VALUE"""),"J")</f>
        <v>J</v>
      </c>
      <c r="D845" s="34" t="b">
        <f t="shared" si="6"/>
        <v>0</v>
      </c>
      <c r="E845" s="6">
        <f t="shared" si="7"/>
        <v>0.05</v>
      </c>
      <c r="F845" s="34" t="b">
        <f t="shared" si="8"/>
        <v>0</v>
      </c>
      <c r="G845" s="8">
        <f t="shared" si="9"/>
        <v>9.5E+25</v>
      </c>
      <c r="H845" s="8" t="str">
        <f t="shared" ref="H845:J845" si="1708">if(D845,$G845,"")</f>
        <v/>
      </c>
      <c r="I845" s="8">
        <f t="shared" si="1708"/>
        <v>9.5E+25</v>
      </c>
      <c r="J845" s="8" t="str">
        <f t="shared" si="1708"/>
        <v/>
      </c>
      <c r="K845" s="5"/>
      <c r="L845" s="5"/>
      <c r="M845" s="5"/>
      <c r="N845" s="36">
        <f>Map!K1493</f>
        <v>-152</v>
      </c>
      <c r="O845" s="36">
        <f>Map!L1493</f>
        <v>-153</v>
      </c>
      <c r="P845" s="36">
        <f>Map!M1493</f>
        <v>-153</v>
      </c>
      <c r="Q845" s="5" t="str">
        <f>Join("-",Map!B1493,Map!C1493,Map!D1493,Map!E1493,Map!F1493)</f>
        <v>North Rim-0-0-0-c</v>
      </c>
      <c r="R845" s="6">
        <f t="shared" ref="R845:T845" si="1709">IFERROR(VALUE(LEFT(N845,SEARCH(" ",N845,1)-1)),FALSE())</f>
        <v>-152</v>
      </c>
      <c r="S845" s="6">
        <f t="shared" si="1709"/>
        <v>-153</v>
      </c>
      <c r="T845" s="6">
        <f t="shared" si="1709"/>
        <v>-153</v>
      </c>
      <c r="U845" s="5"/>
      <c r="V845" s="5"/>
      <c r="W845" s="5"/>
      <c r="X845" s="37" t="str">
        <f>Map!G1493</f>
        <v>Gas Giant</v>
      </c>
      <c r="Y845" s="5"/>
      <c r="Z845" s="7" t="str">
        <f>Map!O1493</f>
        <v>20 H</v>
      </c>
      <c r="AA845" s="6">
        <f t="shared" si="12"/>
        <v>20</v>
      </c>
      <c r="AB845" s="5" t="str">
        <f>IFERROR(__xludf.DUMMYFUNCTION("""COMPUTED_VALUE"""),"H")</f>
        <v>H</v>
      </c>
      <c r="AC845" s="6">
        <f t="shared" si="13"/>
        <v>20</v>
      </c>
      <c r="AD845" s="5"/>
    </row>
    <row r="846">
      <c r="A846" s="5" t="str">
        <f>Map!I1494</f>
        <v>6.08 J </v>
      </c>
      <c r="B846" s="6">
        <f t="shared" si="5"/>
        <v>6.08</v>
      </c>
      <c r="C846" s="5" t="str">
        <f>IFERROR(__xludf.DUMMYFUNCTION("""COMPUTED_VALUE"""),"J")</f>
        <v>J</v>
      </c>
      <c r="D846" s="34" t="b">
        <f t="shared" si="6"/>
        <v>0</v>
      </c>
      <c r="E846" s="6">
        <f t="shared" si="7"/>
        <v>6.08</v>
      </c>
      <c r="F846" s="34" t="b">
        <f t="shared" si="8"/>
        <v>0</v>
      </c>
      <c r="G846" s="8">
        <f t="shared" si="9"/>
        <v>1.1552E+28</v>
      </c>
      <c r="H846" s="8" t="str">
        <f t="shared" ref="H846:J846" si="1710">if(D846,$G846,"")</f>
        <v/>
      </c>
      <c r="I846" s="8">
        <f t="shared" si="1710"/>
        <v>1.1552E+28</v>
      </c>
      <c r="J846" s="8" t="str">
        <f t="shared" si="1710"/>
        <v/>
      </c>
      <c r="K846" s="5"/>
      <c r="L846" s="5"/>
      <c r="M846" s="5"/>
      <c r="N846" s="36">
        <f>Map!K1494</f>
        <v>-220</v>
      </c>
      <c r="O846" s="36">
        <f>Map!L1494</f>
        <v>-257</v>
      </c>
      <c r="P846" s="36">
        <f>Map!M1494</f>
        <v>-239</v>
      </c>
      <c r="Q846" s="5" t="str">
        <f>Join("-",Map!B1494,Map!C1494,Map!D1494,Map!E1494,Map!F1494)</f>
        <v>North Rim-0-0-0-d</v>
      </c>
      <c r="R846" s="6">
        <f t="shared" ref="R846:T846" si="1711">IFERROR(VALUE(LEFT(N846,SEARCH(" ",N846,1)-1)),FALSE())</f>
        <v>-220</v>
      </c>
      <c r="S846" s="6">
        <f t="shared" si="1711"/>
        <v>-257</v>
      </c>
      <c r="T846" s="6">
        <f t="shared" si="1711"/>
        <v>-239</v>
      </c>
      <c r="U846" s="5"/>
      <c r="V846" s="5"/>
      <c r="W846" s="5"/>
      <c r="X846" s="37" t="str">
        <f>Map!G1494</f>
        <v>Gas Giant</v>
      </c>
      <c r="Y846" s="5"/>
      <c r="Z846" s="7" t="str">
        <f>Map!O1494</f>
        <v>12 H</v>
      </c>
      <c r="AA846" s="6">
        <f t="shared" si="12"/>
        <v>12</v>
      </c>
      <c r="AB846" s="5" t="str">
        <f>IFERROR(__xludf.DUMMYFUNCTION("""COMPUTED_VALUE"""),"H")</f>
        <v>H</v>
      </c>
      <c r="AC846" s="6">
        <f t="shared" si="13"/>
        <v>12</v>
      </c>
      <c r="AD846" s="5"/>
    </row>
    <row r="847">
      <c r="A847" s="5" t="str">
        <f>Map!I1495</f>
        <v> </v>
      </c>
      <c r="B847" s="6" t="str">
        <f t="shared" si="5"/>
        <v> </v>
      </c>
      <c r="C847" s="5"/>
      <c r="D847" s="34" t="b">
        <f t="shared" si="6"/>
        <v>0</v>
      </c>
      <c r="E847" s="6" t="b">
        <f t="shared" si="7"/>
        <v>0</v>
      </c>
      <c r="F847" s="34" t="b">
        <f t="shared" si="8"/>
        <v>0</v>
      </c>
      <c r="G847" s="8" t="str">
        <f t="shared" si="9"/>
        <v/>
      </c>
      <c r="H847" s="8" t="str">
        <f t="shared" ref="H847:J847" si="1712">if(D847,$G847,"")</f>
        <v/>
      </c>
      <c r="I847" s="8" t="str">
        <f t="shared" si="1712"/>
        <v/>
      </c>
      <c r="J847" s="8" t="str">
        <f t="shared" si="1712"/>
        <v/>
      </c>
      <c r="K847" s="5"/>
      <c r="L847" s="5"/>
      <c r="M847" s="5"/>
      <c r="N847" s="36" t="str">
        <f>Map!K1495</f>
        <v/>
      </c>
      <c r="O847" s="36" t="str">
        <f>Map!L1495</f>
        <v/>
      </c>
      <c r="P847" s="36" t="str">
        <f>Map!M1495</f>
        <v/>
      </c>
      <c r="Q847" s="5" t="str">
        <f>Join("-",Map!B1495,Map!C1495,Map!D1495,Map!E1495,Map!F1495)</f>
        <v>North Rim-0-0-0-N00 Secondary Relay</v>
      </c>
      <c r="R847" s="6" t="b">
        <f t="shared" ref="R847:T847" si="1713">IFERROR(VALUE(LEFT(N847,SEARCH(" ",N847,1)-1)),FALSE())</f>
        <v>0</v>
      </c>
      <c r="S847" s="6" t="b">
        <f t="shared" si="1713"/>
        <v>0</v>
      </c>
      <c r="T847" s="6" t="b">
        <f t="shared" si="1713"/>
        <v>0</v>
      </c>
      <c r="U847" s="5"/>
      <c r="V847" s="5"/>
      <c r="W847" s="5"/>
      <c r="X847" s="37" t="str">
        <f>Map!G1495</f>
        <v>Secondary Relay</v>
      </c>
      <c r="Y847" s="5"/>
      <c r="Z847" s="7" t="str">
        <f>Map!O1495</f>
        <v/>
      </c>
      <c r="AA847" s="6" t="str">
        <f t="shared" si="12"/>
        <v/>
      </c>
      <c r="AB847" s="5"/>
      <c r="AC847" s="6" t="str">
        <f t="shared" si="13"/>
        <v/>
      </c>
      <c r="AD847" s="5"/>
    </row>
    <row r="848">
      <c r="A848" s="5" t="str">
        <f>Map!I1496</f>
        <v/>
      </c>
      <c r="B848" s="6" t="str">
        <f t="shared" si="5"/>
        <v/>
      </c>
      <c r="C848" s="5"/>
      <c r="D848" s="34" t="b">
        <f t="shared" si="6"/>
        <v>0</v>
      </c>
      <c r="E848" s="6" t="b">
        <f t="shared" si="7"/>
        <v>0</v>
      </c>
      <c r="F848" s="34" t="b">
        <f t="shared" si="8"/>
        <v>0</v>
      </c>
      <c r="G848" s="8" t="str">
        <f t="shared" si="9"/>
        <v/>
      </c>
      <c r="H848" s="8" t="str">
        <f t="shared" ref="H848:J848" si="1714">if(D848,$G848,"")</f>
        <v/>
      </c>
      <c r="I848" s="8" t="str">
        <f t="shared" si="1714"/>
        <v/>
      </c>
      <c r="J848" s="8" t="str">
        <f t="shared" si="1714"/>
        <v/>
      </c>
      <c r="K848" s="5"/>
      <c r="L848" s="5"/>
      <c r="M848" s="5"/>
      <c r="N848" s="36" t="str">
        <f>Map!K1496</f>
        <v/>
      </c>
      <c r="O848" s="36" t="str">
        <f>Map!L1496</f>
        <v/>
      </c>
      <c r="P848" s="36" t="str">
        <f>Map!M1496</f>
        <v/>
      </c>
      <c r="Q848" s="5" t="str">
        <f>Join("-",Map!B1496,Map!C1496,Map!D1496,Map!E1496,Map!F1496)</f>
        <v>North Rim-0-0-0-N00-N32 Primary Relay</v>
      </c>
      <c r="R848" s="6" t="b">
        <f t="shared" ref="R848:T848" si="1715">IFERROR(VALUE(LEFT(N848,SEARCH(" ",N848,1)-1)),FALSE())</f>
        <v>0</v>
      </c>
      <c r="S848" s="6" t="b">
        <f t="shared" si="1715"/>
        <v>0</v>
      </c>
      <c r="T848" s="6" t="b">
        <f t="shared" si="1715"/>
        <v>0</v>
      </c>
      <c r="U848" s="5"/>
      <c r="V848" s="5"/>
      <c r="W848" s="5"/>
      <c r="X848" s="37" t="str">
        <f>Map!G1496</f>
        <v>Prime Relay</v>
      </c>
      <c r="Y848" s="5"/>
      <c r="Z848" s="7" t="str">
        <f>Map!O1496</f>
        <v/>
      </c>
      <c r="AA848" s="6" t="str">
        <f t="shared" si="12"/>
        <v/>
      </c>
      <c r="AB848" s="5"/>
      <c r="AC848" s="6" t="str">
        <f t="shared" si="13"/>
        <v/>
      </c>
      <c r="AD848" s="5"/>
    </row>
    <row r="849">
      <c r="A849" s="5" t="str">
        <f>Map!I1497</f>
        <v>1.27 S</v>
      </c>
      <c r="B849" s="6">
        <f t="shared" si="5"/>
        <v>1.27</v>
      </c>
      <c r="C849" s="5" t="str">
        <f>IFERROR(__xludf.DUMMYFUNCTION("""COMPUTED_VALUE"""),"S")</f>
        <v>S</v>
      </c>
      <c r="D849" s="34">
        <f t="shared" si="6"/>
        <v>1.27</v>
      </c>
      <c r="E849" s="6" t="b">
        <f t="shared" si="7"/>
        <v>0</v>
      </c>
      <c r="F849" s="34" t="b">
        <f t="shared" si="8"/>
        <v>0</v>
      </c>
      <c r="G849" s="8">
        <f t="shared" si="9"/>
        <v>2.52603E+30</v>
      </c>
      <c r="H849" s="8">
        <f t="shared" ref="H849:J849" si="1716">if(D849,$G849,"")</f>
        <v>2.52603E+30</v>
      </c>
      <c r="I849" s="8" t="str">
        <f t="shared" si="1716"/>
        <v/>
      </c>
      <c r="J849" s="8" t="str">
        <f t="shared" si="1716"/>
        <v/>
      </c>
      <c r="K849" s="5"/>
      <c r="L849" s="5"/>
      <c r="M849" s="5"/>
      <c r="N849" s="36" t="str">
        <f>Map!K1497</f>
        <v/>
      </c>
      <c r="O849" s="36" t="str">
        <f>Map!L1497</f>
        <v/>
      </c>
      <c r="P849" s="36" t="str">
        <f>Map!M1497</f>
        <v/>
      </c>
      <c r="Q849" s="5" t="str">
        <f>Join("-",Map!B1497,Map!C1497,Map!D1497,Map!E1497,Map!F1497)</f>
        <v>North Rim-0-0-0-S</v>
      </c>
      <c r="R849" s="6" t="b">
        <f t="shared" ref="R849:T849" si="1717">IFERROR(VALUE(LEFT(N849,SEARCH(" ",N849,1)-1)),FALSE())</f>
        <v>0</v>
      </c>
      <c r="S849" s="6" t="b">
        <f t="shared" si="1717"/>
        <v>0</v>
      </c>
      <c r="T849" s="6" t="b">
        <f t="shared" si="1717"/>
        <v>0</v>
      </c>
      <c r="U849" s="5"/>
      <c r="V849" s="5"/>
      <c r="W849" s="5"/>
      <c r="X849" s="37" t="str">
        <f>Map!G1497</f>
        <v>Star</v>
      </c>
      <c r="Y849" s="5"/>
      <c r="Z849" s="7" t="str">
        <f>Map!O1497</f>
        <v/>
      </c>
      <c r="AA849" s="6" t="str">
        <f t="shared" si="12"/>
        <v/>
      </c>
      <c r="AB849" s="5"/>
      <c r="AC849" s="6" t="str">
        <f t="shared" si="13"/>
        <v/>
      </c>
      <c r="AD849" s="5"/>
    </row>
    <row r="850">
      <c r="A850" s="5" t="str">
        <f>Map!I1498</f>
        <v>0.52 E </v>
      </c>
      <c r="B850" s="6">
        <f t="shared" si="5"/>
        <v>0.52</v>
      </c>
      <c r="C850" s="5" t="str">
        <f>IFERROR(__xludf.DUMMYFUNCTION("""COMPUTED_VALUE"""),"E")</f>
        <v>E</v>
      </c>
      <c r="D850" s="34" t="b">
        <f t="shared" si="6"/>
        <v>0</v>
      </c>
      <c r="E850" s="6" t="b">
        <f t="shared" si="7"/>
        <v>0</v>
      </c>
      <c r="F850" s="34">
        <f t="shared" si="8"/>
        <v>0.52</v>
      </c>
      <c r="G850" s="8">
        <f t="shared" si="9"/>
        <v>3.10544E+24</v>
      </c>
      <c r="H850" s="8" t="str">
        <f t="shared" ref="H850:J850" si="1718">if(D850,$G850,"")</f>
        <v/>
      </c>
      <c r="I850" s="8" t="str">
        <f t="shared" si="1718"/>
        <v/>
      </c>
      <c r="J850" s="8">
        <f t="shared" si="1718"/>
        <v>3.10544E+24</v>
      </c>
      <c r="K850" s="5"/>
      <c r="L850" s="5"/>
      <c r="M850" s="5"/>
      <c r="N850" s="36">
        <f>Map!K1498</f>
        <v>362</v>
      </c>
      <c r="O850" s="36">
        <f>Map!L1498</f>
        <v>314</v>
      </c>
      <c r="P850" s="36">
        <f>Map!M1498</f>
        <v>337</v>
      </c>
      <c r="Q850" s="5" t="str">
        <f>Join("-",Map!B1498,Map!C1498,Map!D1498,Map!E1498,Map!F1498)</f>
        <v>North Rim-0-0-1-a</v>
      </c>
      <c r="R850" s="6">
        <f t="shared" ref="R850:T850" si="1719">IFERROR(VALUE(LEFT(N850,SEARCH(" ",N850,1)-1)),FALSE())</f>
        <v>362</v>
      </c>
      <c r="S850" s="6">
        <f t="shared" si="1719"/>
        <v>314</v>
      </c>
      <c r="T850" s="6">
        <f t="shared" si="1719"/>
        <v>337</v>
      </c>
      <c r="U850" s="5"/>
      <c r="V850" s="5"/>
      <c r="W850" s="5"/>
      <c r="X850" s="37" t="str">
        <f>Map!G1498</f>
        <v>Terrestrial</v>
      </c>
      <c r="Y850" s="5"/>
      <c r="Z850" s="7" t="str">
        <f>Map!O1498</f>
        <v>14 H</v>
      </c>
      <c r="AA850" s="6">
        <f t="shared" si="12"/>
        <v>14</v>
      </c>
      <c r="AB850" s="5" t="str">
        <f>IFERROR(__xludf.DUMMYFUNCTION("""COMPUTED_VALUE"""),"H")</f>
        <v>H</v>
      </c>
      <c r="AC850" s="6">
        <f t="shared" si="13"/>
        <v>14</v>
      </c>
      <c r="AD850" s="5"/>
    </row>
    <row r="851">
      <c r="A851" s="5" t="str">
        <f>Map!I1500</f>
        <v/>
      </c>
      <c r="B851" s="6" t="str">
        <f t="shared" si="5"/>
        <v/>
      </c>
      <c r="C851" s="5"/>
      <c r="D851" s="34" t="b">
        <f t="shared" si="6"/>
        <v>0</v>
      </c>
      <c r="E851" s="6" t="b">
        <f t="shared" si="7"/>
        <v>0</v>
      </c>
      <c r="F851" s="34" t="b">
        <f t="shared" si="8"/>
        <v>0</v>
      </c>
      <c r="G851" s="8" t="str">
        <f t="shared" si="9"/>
        <v/>
      </c>
      <c r="H851" s="8" t="str">
        <f t="shared" ref="H851:J851" si="1720">if(D851,$G851,"")</f>
        <v/>
      </c>
      <c r="I851" s="8" t="str">
        <f t="shared" si="1720"/>
        <v/>
      </c>
      <c r="J851" s="8" t="str">
        <f t="shared" si="1720"/>
        <v/>
      </c>
      <c r="K851" s="5"/>
      <c r="L851" s="5"/>
      <c r="M851" s="5"/>
      <c r="N851" s="36" t="str">
        <f>Map!K1500</f>
        <v/>
      </c>
      <c r="O851" s="36" t="str">
        <f>Map!L1500</f>
        <v/>
      </c>
      <c r="P851" s="36" t="str">
        <f>Map!M1500</f>
        <v/>
      </c>
      <c r="Q851" s="5" t="str">
        <f>Join("-",Map!B1500,Map!C1500,Map!D1500,Map!E1500,Map!F1500)</f>
        <v>North Rim-0-0-1-N00-N50 Primary Relay</v>
      </c>
      <c r="R851" s="6" t="b">
        <f t="shared" ref="R851:T851" si="1721">IFERROR(VALUE(LEFT(N851,SEARCH(" ",N851,1)-1)),FALSE())</f>
        <v>0</v>
      </c>
      <c r="S851" s="6" t="b">
        <f t="shared" si="1721"/>
        <v>0</v>
      </c>
      <c r="T851" s="6" t="b">
        <f t="shared" si="1721"/>
        <v>0</v>
      </c>
      <c r="U851" s="5"/>
      <c r="V851" s="5"/>
      <c r="W851" s="5"/>
      <c r="X851" s="37" t="str">
        <f>Map!G1500</f>
        <v>Prime Relay</v>
      </c>
      <c r="Y851" s="5"/>
      <c r="Z851" s="7" t="str">
        <f>Map!O1500</f>
        <v/>
      </c>
      <c r="AA851" s="6" t="str">
        <f t="shared" si="12"/>
        <v/>
      </c>
      <c r="AB851" s="5"/>
      <c r="AC851" s="6" t="str">
        <f t="shared" si="13"/>
        <v/>
      </c>
      <c r="AD851" s="5"/>
    </row>
    <row r="852">
      <c r="A852" s="5" t="str">
        <f>Map!I1502</f>
        <v>0.86 E </v>
      </c>
      <c r="B852" s="6">
        <f t="shared" si="5"/>
        <v>0.86</v>
      </c>
      <c r="C852" s="5" t="str">
        <f>IFERROR(__xludf.DUMMYFUNCTION("""COMPUTED_VALUE"""),"E")</f>
        <v>E</v>
      </c>
      <c r="D852" s="34" t="b">
        <f t="shared" si="6"/>
        <v>0</v>
      </c>
      <c r="E852" s="6" t="b">
        <f t="shared" si="7"/>
        <v>0</v>
      </c>
      <c r="F852" s="34">
        <f t="shared" si="8"/>
        <v>0.86</v>
      </c>
      <c r="G852" s="8">
        <f t="shared" si="9"/>
        <v>5.13592E+24</v>
      </c>
      <c r="H852" s="8" t="str">
        <f t="shared" ref="H852:J852" si="1722">if(D852,$G852,"")</f>
        <v/>
      </c>
      <c r="I852" s="8" t="str">
        <f t="shared" si="1722"/>
        <v/>
      </c>
      <c r="J852" s="8">
        <f t="shared" si="1722"/>
        <v>5.13592E+24</v>
      </c>
      <c r="K852" s="5"/>
      <c r="L852" s="5"/>
      <c r="M852" s="5"/>
      <c r="N852" s="36">
        <f>Map!K1502</f>
        <v>25</v>
      </c>
      <c r="O852" s="36">
        <f>Map!L1502</f>
        <v>2</v>
      </c>
      <c r="P852" s="36">
        <f>Map!M1502</f>
        <v>16</v>
      </c>
      <c r="Q852" s="5" t="str">
        <f>Join("-",Map!B1502,Map!C1502,Map!D1502,Map!E1502,Map!F1502)</f>
        <v>North Rim-1-0-0-a</v>
      </c>
      <c r="R852" s="6">
        <f t="shared" ref="R852:T852" si="1723">IFERROR(VALUE(LEFT(N852,SEARCH(" ",N852,1)-1)),FALSE())</f>
        <v>25</v>
      </c>
      <c r="S852" s="6">
        <f t="shared" si="1723"/>
        <v>2</v>
      </c>
      <c r="T852" s="6">
        <f t="shared" si="1723"/>
        <v>16</v>
      </c>
      <c r="U852" s="5"/>
      <c r="V852" s="5"/>
      <c r="W852" s="5"/>
      <c r="X852" s="37" t="str">
        <f>Map!G1502</f>
        <v>Habitable</v>
      </c>
      <c r="Y852" s="5"/>
      <c r="Z852" s="7" t="str">
        <f>Map!O1502</f>
        <v>27 H</v>
      </c>
      <c r="AA852" s="6">
        <f t="shared" si="12"/>
        <v>27</v>
      </c>
      <c r="AB852" s="5" t="str">
        <f>IFERROR(__xludf.DUMMYFUNCTION("""COMPUTED_VALUE"""),"H")</f>
        <v>H</v>
      </c>
      <c r="AC852" s="6">
        <f t="shared" si="13"/>
        <v>27</v>
      </c>
      <c r="AD852" s="5"/>
    </row>
    <row r="853">
      <c r="A853" s="5" t="str">
        <f>Map!I1503</f>
        <v>0.06 J </v>
      </c>
      <c r="B853" s="6">
        <f t="shared" si="5"/>
        <v>0.06</v>
      </c>
      <c r="C853" s="5" t="str">
        <f>IFERROR(__xludf.DUMMYFUNCTION("""COMPUTED_VALUE"""),"J")</f>
        <v>J</v>
      </c>
      <c r="D853" s="34" t="b">
        <f t="shared" si="6"/>
        <v>0</v>
      </c>
      <c r="E853" s="6">
        <f t="shared" si="7"/>
        <v>0.06</v>
      </c>
      <c r="F853" s="34" t="b">
        <f t="shared" si="8"/>
        <v>0</v>
      </c>
      <c r="G853" s="8">
        <f t="shared" si="9"/>
        <v>1.14E+26</v>
      </c>
      <c r="H853" s="8" t="str">
        <f t="shared" ref="H853:J853" si="1724">if(D853,$G853,"")</f>
        <v/>
      </c>
      <c r="I853" s="8">
        <f t="shared" si="1724"/>
        <v>1.14E+26</v>
      </c>
      <c r="J853" s="8" t="str">
        <f t="shared" si="1724"/>
        <v/>
      </c>
      <c r="K853" s="5"/>
      <c r="L853" s="5"/>
      <c r="M853" s="5"/>
      <c r="N853" s="36">
        <f>Map!K1503</f>
        <v>-108</v>
      </c>
      <c r="O853" s="36">
        <f>Map!L1503</f>
        <v>-136</v>
      </c>
      <c r="P853" s="36">
        <f>Map!M1503</f>
        <v>-120</v>
      </c>
      <c r="Q853" s="5" t="str">
        <f>Join("-",Map!B1503,Map!C1503,Map!D1503,Map!E1503,Map!F1503)</f>
        <v>North Rim-1-0-0-b</v>
      </c>
      <c r="R853" s="6">
        <f t="shared" ref="R853:T853" si="1725">IFERROR(VALUE(LEFT(N853,SEARCH(" ",N853,1)-1)),FALSE())</f>
        <v>-108</v>
      </c>
      <c r="S853" s="6">
        <f t="shared" si="1725"/>
        <v>-136</v>
      </c>
      <c r="T853" s="6">
        <f t="shared" si="1725"/>
        <v>-120</v>
      </c>
      <c r="U853" s="5"/>
      <c r="V853" s="5"/>
      <c r="W853" s="5"/>
      <c r="X853" s="37" t="str">
        <f>Map!G1503</f>
        <v>Gas Giant</v>
      </c>
      <c r="Y853" s="5"/>
      <c r="Z853" s="7" t="str">
        <f>Map!O1503</f>
        <v>18 H</v>
      </c>
      <c r="AA853" s="6">
        <f t="shared" si="12"/>
        <v>18</v>
      </c>
      <c r="AB853" s="5" t="str">
        <f>IFERROR(__xludf.DUMMYFUNCTION("""COMPUTED_VALUE"""),"H")</f>
        <v>H</v>
      </c>
      <c r="AC853" s="6">
        <f t="shared" si="13"/>
        <v>18</v>
      </c>
      <c r="AD853" s="5"/>
    </row>
    <row r="854">
      <c r="A854" s="5" t="str">
        <f>Map!I1504</f>
        <v>0.4 J </v>
      </c>
      <c r="B854" s="6">
        <f t="shared" si="5"/>
        <v>0.4</v>
      </c>
      <c r="C854" s="5" t="str">
        <f>IFERROR(__xludf.DUMMYFUNCTION("""COMPUTED_VALUE"""),"J")</f>
        <v>J</v>
      </c>
      <c r="D854" s="34" t="b">
        <f t="shared" si="6"/>
        <v>0</v>
      </c>
      <c r="E854" s="6">
        <f t="shared" si="7"/>
        <v>0.4</v>
      </c>
      <c r="F854" s="34" t="b">
        <f t="shared" si="8"/>
        <v>0</v>
      </c>
      <c r="G854" s="8">
        <f t="shared" si="9"/>
        <v>7.6E+26</v>
      </c>
      <c r="H854" s="8" t="str">
        <f t="shared" ref="H854:J854" si="1726">if(D854,$G854,"")</f>
        <v/>
      </c>
      <c r="I854" s="8">
        <f t="shared" si="1726"/>
        <v>7.6E+26</v>
      </c>
      <c r="J854" s="8" t="str">
        <f t="shared" si="1726"/>
        <v/>
      </c>
      <c r="K854" s="5"/>
      <c r="L854" s="5"/>
      <c r="M854" s="5"/>
      <c r="N854" s="36">
        <f>Map!K1504</f>
        <v>-184</v>
      </c>
      <c r="O854" s="36">
        <f>Map!L1504</f>
        <v>-190</v>
      </c>
      <c r="P854" s="36">
        <f>Map!M1504</f>
        <v>-187</v>
      </c>
      <c r="Q854" s="5" t="str">
        <f>Join("-",Map!B1504,Map!C1504,Map!D1504,Map!E1504,Map!F1504)</f>
        <v>North Rim-1-0-0-c</v>
      </c>
      <c r="R854" s="6">
        <f t="shared" ref="R854:T854" si="1727">IFERROR(VALUE(LEFT(N854,SEARCH(" ",N854,1)-1)),FALSE())</f>
        <v>-184</v>
      </c>
      <c r="S854" s="6">
        <f t="shared" si="1727"/>
        <v>-190</v>
      </c>
      <c r="T854" s="6">
        <f t="shared" si="1727"/>
        <v>-187</v>
      </c>
      <c r="U854" s="5"/>
      <c r="V854" s="5"/>
      <c r="W854" s="5"/>
      <c r="X854" s="37" t="str">
        <f>Map!G1504</f>
        <v>Gas Giant</v>
      </c>
      <c r="Y854" s="5"/>
      <c r="Z854" s="7" t="str">
        <f>Map!O1504</f>
        <v>19 H</v>
      </c>
      <c r="AA854" s="6">
        <f t="shared" si="12"/>
        <v>19</v>
      </c>
      <c r="AB854" s="5" t="str">
        <f>IFERROR(__xludf.DUMMYFUNCTION("""COMPUTED_VALUE"""),"H")</f>
        <v>H</v>
      </c>
      <c r="AC854" s="6">
        <f t="shared" si="13"/>
        <v>19</v>
      </c>
      <c r="AD854" s="5"/>
    </row>
    <row r="855">
      <c r="A855" s="5" t="str">
        <f>Map!I1505</f>
        <v>2.59 J </v>
      </c>
      <c r="B855" s="6">
        <f t="shared" si="5"/>
        <v>2.59</v>
      </c>
      <c r="C855" s="5" t="str">
        <f>IFERROR(__xludf.DUMMYFUNCTION("""COMPUTED_VALUE"""),"J")</f>
        <v>J</v>
      </c>
      <c r="D855" s="34" t="b">
        <f t="shared" si="6"/>
        <v>0</v>
      </c>
      <c r="E855" s="6">
        <f t="shared" si="7"/>
        <v>2.59</v>
      </c>
      <c r="F855" s="34" t="b">
        <f t="shared" si="8"/>
        <v>0</v>
      </c>
      <c r="G855" s="8">
        <f t="shared" si="9"/>
        <v>4.921E+27</v>
      </c>
      <c r="H855" s="8" t="str">
        <f t="shared" ref="H855:J855" si="1728">if(D855,$G855,"")</f>
        <v/>
      </c>
      <c r="I855" s="8">
        <f t="shared" si="1728"/>
        <v>4.921E+27</v>
      </c>
      <c r="J855" s="8" t="str">
        <f t="shared" si="1728"/>
        <v/>
      </c>
      <c r="K855" s="5"/>
      <c r="L855" s="5"/>
      <c r="M855" s="5"/>
      <c r="N855" s="36">
        <f>Map!K1505</f>
        <v>-247</v>
      </c>
      <c r="O855" s="36">
        <f>Map!L1505</f>
        <v>-252</v>
      </c>
      <c r="P855" s="36">
        <f>Map!M1505</f>
        <v>-248</v>
      </c>
      <c r="Q855" s="5" t="str">
        <f>Join("-",Map!B1505,Map!C1505,Map!D1505,Map!E1505,Map!F1505)</f>
        <v>North Rim-1-0-0-d</v>
      </c>
      <c r="R855" s="6">
        <f t="shared" ref="R855:T855" si="1729">IFERROR(VALUE(LEFT(N855,SEARCH(" ",N855,1)-1)),FALSE())</f>
        <v>-247</v>
      </c>
      <c r="S855" s="6">
        <f t="shared" si="1729"/>
        <v>-252</v>
      </c>
      <c r="T855" s="6">
        <f t="shared" si="1729"/>
        <v>-248</v>
      </c>
      <c r="U855" s="5"/>
      <c r="V855" s="5"/>
      <c r="W855" s="5"/>
      <c r="X855" s="37" t="str">
        <f>Map!G1505</f>
        <v>Gas Giant</v>
      </c>
      <c r="Y855" s="5"/>
      <c r="Z855" s="7" t="str">
        <f>Map!O1505</f>
        <v>12 H</v>
      </c>
      <c r="AA855" s="6">
        <f t="shared" si="12"/>
        <v>12</v>
      </c>
      <c r="AB855" s="5" t="str">
        <f>IFERROR(__xludf.DUMMYFUNCTION("""COMPUTED_VALUE"""),"H")</f>
        <v>H</v>
      </c>
      <c r="AC855" s="6">
        <f t="shared" si="13"/>
        <v>12</v>
      </c>
      <c r="AD855" s="5"/>
    </row>
    <row r="856">
      <c r="A856" s="5" t="str">
        <f>Map!I1506</f>
        <v> </v>
      </c>
      <c r="B856" s="6" t="str">
        <f t="shared" si="5"/>
        <v> </v>
      </c>
      <c r="C856" s="5"/>
      <c r="D856" s="34" t="b">
        <f t="shared" si="6"/>
        <v>0</v>
      </c>
      <c r="E856" s="6" t="b">
        <f t="shared" si="7"/>
        <v>0</v>
      </c>
      <c r="F856" s="34" t="b">
        <f t="shared" si="8"/>
        <v>0</v>
      </c>
      <c r="G856" s="8" t="str">
        <f t="shared" si="9"/>
        <v/>
      </c>
      <c r="H856" s="8" t="str">
        <f t="shared" ref="H856:J856" si="1730">if(D856,$G856,"")</f>
        <v/>
      </c>
      <c r="I856" s="8" t="str">
        <f t="shared" si="1730"/>
        <v/>
      </c>
      <c r="J856" s="8" t="str">
        <f t="shared" si="1730"/>
        <v/>
      </c>
      <c r="K856" s="5"/>
      <c r="L856" s="5"/>
      <c r="M856" s="5"/>
      <c r="N856" s="36" t="str">
        <f>Map!K1506</f>
        <v/>
      </c>
      <c r="O856" s="36" t="str">
        <f>Map!L1506</f>
        <v/>
      </c>
      <c r="P856" s="36" t="str">
        <f>Map!M1506</f>
        <v/>
      </c>
      <c r="Q856" s="5" t="str">
        <f>Join("-",Map!B1506,Map!C1506,Map!D1506,Map!E1506,Map!F1506)</f>
        <v>North Rim-1-0-0-N10 Secondary Relay</v>
      </c>
      <c r="R856" s="6" t="b">
        <f t="shared" ref="R856:T856" si="1731">IFERROR(VALUE(LEFT(N856,SEARCH(" ",N856,1)-1)),FALSE())</f>
        <v>0</v>
      </c>
      <c r="S856" s="6" t="b">
        <f t="shared" si="1731"/>
        <v>0</v>
      </c>
      <c r="T856" s="6" t="b">
        <f t="shared" si="1731"/>
        <v>0</v>
      </c>
      <c r="U856" s="5"/>
      <c r="V856" s="5"/>
      <c r="W856" s="5"/>
      <c r="X856" s="37" t="str">
        <f>Map!G1506</f>
        <v>Secondary Relay</v>
      </c>
      <c r="Y856" s="5"/>
      <c r="Z856" s="7" t="str">
        <f>Map!O1506</f>
        <v/>
      </c>
      <c r="AA856" s="6" t="str">
        <f t="shared" si="12"/>
        <v/>
      </c>
      <c r="AB856" s="5"/>
      <c r="AC856" s="6" t="str">
        <f t="shared" si="13"/>
        <v/>
      </c>
      <c r="AD856" s="5"/>
    </row>
    <row r="857">
      <c r="A857" s="5" t="str">
        <f>Map!I1507</f>
        <v>0.23 S</v>
      </c>
      <c r="B857" s="6">
        <f t="shared" si="5"/>
        <v>0.23</v>
      </c>
      <c r="C857" s="5" t="str">
        <f>IFERROR(__xludf.DUMMYFUNCTION("""COMPUTED_VALUE"""),"S")</f>
        <v>S</v>
      </c>
      <c r="D857" s="34">
        <f t="shared" si="6"/>
        <v>0.23</v>
      </c>
      <c r="E857" s="6" t="b">
        <f t="shared" si="7"/>
        <v>0</v>
      </c>
      <c r="F857" s="34" t="b">
        <f t="shared" si="8"/>
        <v>0</v>
      </c>
      <c r="G857" s="8">
        <f t="shared" si="9"/>
        <v>4.5747E+29</v>
      </c>
      <c r="H857" s="8">
        <f t="shared" ref="H857:J857" si="1732">if(D857,$G857,"")</f>
        <v>4.5747E+29</v>
      </c>
      <c r="I857" s="8" t="str">
        <f t="shared" si="1732"/>
        <v/>
      </c>
      <c r="J857" s="8" t="str">
        <f t="shared" si="1732"/>
        <v/>
      </c>
      <c r="K857" s="5"/>
      <c r="L857" s="5"/>
      <c r="M857" s="5"/>
      <c r="N857" s="36" t="str">
        <f>Map!K1507</f>
        <v/>
      </c>
      <c r="O857" s="36" t="str">
        <f>Map!L1507</f>
        <v/>
      </c>
      <c r="P857" s="36" t="str">
        <f>Map!M1507</f>
        <v/>
      </c>
      <c r="Q857" s="5" t="str">
        <f>Join("-",Map!B1507,Map!C1507,Map!D1507,Map!E1507,Map!F1507)</f>
        <v>North Rim-1-0-0-S</v>
      </c>
      <c r="R857" s="6" t="b">
        <f t="shared" ref="R857:T857" si="1733">IFERROR(VALUE(LEFT(N857,SEARCH(" ",N857,1)-1)),FALSE())</f>
        <v>0</v>
      </c>
      <c r="S857" s="6" t="b">
        <f t="shared" si="1733"/>
        <v>0</v>
      </c>
      <c r="T857" s="6" t="b">
        <f t="shared" si="1733"/>
        <v>0</v>
      </c>
      <c r="U857" s="5"/>
      <c r="V857" s="5"/>
      <c r="W857" s="5"/>
      <c r="X857" s="37" t="str">
        <f>Map!G1507</f>
        <v>Star</v>
      </c>
      <c r="Y857" s="5"/>
      <c r="Z857" s="7" t="str">
        <f>Map!O1507</f>
        <v/>
      </c>
      <c r="AA857" s="6" t="str">
        <f t="shared" si="12"/>
        <v/>
      </c>
      <c r="AB857" s="5"/>
      <c r="AC857" s="6" t="str">
        <f t="shared" si="13"/>
        <v/>
      </c>
      <c r="AD857" s="5"/>
    </row>
    <row r="858">
      <c r="A858" s="5" t="str">
        <f>Map!I1508</f>
        <v>0.7 E </v>
      </c>
      <c r="B858" s="6">
        <f t="shared" si="5"/>
        <v>0.7</v>
      </c>
      <c r="C858" s="5" t="str">
        <f>IFERROR(__xludf.DUMMYFUNCTION("""COMPUTED_VALUE"""),"E")</f>
        <v>E</v>
      </c>
      <c r="D858" s="34" t="b">
        <f t="shared" si="6"/>
        <v>0</v>
      </c>
      <c r="E858" s="6" t="b">
        <f t="shared" si="7"/>
        <v>0</v>
      </c>
      <c r="F858" s="34">
        <f t="shared" si="8"/>
        <v>0.7</v>
      </c>
      <c r="G858" s="8">
        <f t="shared" si="9"/>
        <v>4.1804E+24</v>
      </c>
      <c r="H858" s="8" t="str">
        <f t="shared" ref="H858:J858" si="1734">if(D858,$G858,"")</f>
        <v/>
      </c>
      <c r="I858" s="8" t="str">
        <f t="shared" si="1734"/>
        <v/>
      </c>
      <c r="J858" s="8">
        <f t="shared" si="1734"/>
        <v>4.1804E+24</v>
      </c>
      <c r="K858" s="5"/>
      <c r="L858" s="5"/>
      <c r="M858" s="5"/>
      <c r="N858" s="36">
        <f>Map!K1508</f>
        <v>1015</v>
      </c>
      <c r="O858" s="36">
        <f>Map!L1508</f>
        <v>922</v>
      </c>
      <c r="P858" s="36">
        <f>Map!M1508</f>
        <v>970</v>
      </c>
      <c r="Q858" s="5" t="str">
        <f>Join("-",Map!B1508,Map!C1508,Map!D1508,Map!E1508,Map!F1508)</f>
        <v>North Rim-1-0-1-a</v>
      </c>
      <c r="R858" s="6">
        <f t="shared" ref="R858:T858" si="1735">IFERROR(VALUE(LEFT(N858,SEARCH(" ",N858,1)-1)),FALSE())</f>
        <v>1015</v>
      </c>
      <c r="S858" s="6">
        <f t="shared" si="1735"/>
        <v>922</v>
      </c>
      <c r="T858" s="6">
        <f t="shared" si="1735"/>
        <v>970</v>
      </c>
      <c r="U858" s="5"/>
      <c r="V858" s="5"/>
      <c r="W858" s="5"/>
      <c r="X858" s="37" t="str">
        <f>Map!G1508</f>
        <v>Terrestrial</v>
      </c>
      <c r="Y858" s="5"/>
      <c r="Z858" s="7" t="str">
        <f>Map!O1508</f>
        <v>45 H</v>
      </c>
      <c r="AA858" s="6">
        <f t="shared" si="12"/>
        <v>45</v>
      </c>
      <c r="AB858" s="5" t="str">
        <f>IFERROR(__xludf.DUMMYFUNCTION("""COMPUTED_VALUE"""),"H")</f>
        <v>H</v>
      </c>
      <c r="AC858" s="6">
        <f t="shared" si="13"/>
        <v>45</v>
      </c>
      <c r="AD858" s="5"/>
    </row>
    <row r="859">
      <c r="A859" s="5" t="str">
        <f>Map!I1509</f>
        <v>0.93 E </v>
      </c>
      <c r="B859" s="6">
        <f t="shared" si="5"/>
        <v>0.93</v>
      </c>
      <c r="C859" s="5" t="str">
        <f>IFERROR(__xludf.DUMMYFUNCTION("""COMPUTED_VALUE"""),"E")</f>
        <v>E</v>
      </c>
      <c r="D859" s="34" t="b">
        <f t="shared" si="6"/>
        <v>0</v>
      </c>
      <c r="E859" s="6" t="b">
        <f t="shared" si="7"/>
        <v>0</v>
      </c>
      <c r="F859" s="34">
        <f t="shared" si="8"/>
        <v>0.93</v>
      </c>
      <c r="G859" s="8">
        <f t="shared" si="9"/>
        <v>5.55396E+24</v>
      </c>
      <c r="H859" s="8" t="str">
        <f t="shared" ref="H859:J859" si="1736">if(D859,$G859,"")</f>
        <v/>
      </c>
      <c r="I859" s="8" t="str">
        <f t="shared" si="1736"/>
        <v/>
      </c>
      <c r="J859" s="8">
        <f t="shared" si="1736"/>
        <v>5.55396E+24</v>
      </c>
      <c r="K859" s="5"/>
      <c r="L859" s="5"/>
      <c r="M859" s="5"/>
      <c r="N859" s="36">
        <f>Map!K1509</f>
        <v>745</v>
      </c>
      <c r="O859" s="36">
        <f>Map!L1509</f>
        <v>564</v>
      </c>
      <c r="P859" s="36">
        <f>Map!M1509</f>
        <v>656</v>
      </c>
      <c r="Q859" s="5" t="str">
        <f>Join("-",Map!B1509,Map!C1509,Map!D1509,Map!E1509,Map!F1509)</f>
        <v>North Rim-1-0-1-b</v>
      </c>
      <c r="R859" s="6">
        <f t="shared" ref="R859:T859" si="1737">IFERROR(VALUE(LEFT(N859,SEARCH(" ",N859,1)-1)),FALSE())</f>
        <v>745</v>
      </c>
      <c r="S859" s="6">
        <f t="shared" si="1737"/>
        <v>564</v>
      </c>
      <c r="T859" s="6">
        <f t="shared" si="1737"/>
        <v>656</v>
      </c>
      <c r="U859" s="5"/>
      <c r="V859" s="5"/>
      <c r="W859" s="5"/>
      <c r="X859" s="37" t="str">
        <f>Map!G1509</f>
        <v>Terrestrial</v>
      </c>
      <c r="Y859" s="5"/>
      <c r="Z859" s="7" t="str">
        <f>Map!O1509</f>
        <v>33 H</v>
      </c>
      <c r="AA859" s="6">
        <f t="shared" si="12"/>
        <v>33</v>
      </c>
      <c r="AB859" s="5" t="str">
        <f>IFERROR(__xludf.DUMMYFUNCTION("""COMPUTED_VALUE"""),"H")</f>
        <v>H</v>
      </c>
      <c r="AC859" s="6">
        <f t="shared" si="13"/>
        <v>33</v>
      </c>
      <c r="AD859" s="5"/>
    </row>
    <row r="860">
      <c r="A860" s="5" t="str">
        <f>Map!I1510</f>
        <v>0.74 E </v>
      </c>
      <c r="B860" s="6">
        <f t="shared" si="5"/>
        <v>0.74</v>
      </c>
      <c r="C860" s="5" t="str">
        <f>IFERROR(__xludf.DUMMYFUNCTION("""COMPUTED_VALUE"""),"E")</f>
        <v>E</v>
      </c>
      <c r="D860" s="34" t="b">
        <f t="shared" si="6"/>
        <v>0</v>
      </c>
      <c r="E860" s="6" t="b">
        <f t="shared" si="7"/>
        <v>0</v>
      </c>
      <c r="F860" s="34">
        <f t="shared" si="8"/>
        <v>0.74</v>
      </c>
      <c r="G860" s="8">
        <f t="shared" si="9"/>
        <v>4.41928E+24</v>
      </c>
      <c r="H860" s="8" t="str">
        <f t="shared" ref="H860:J860" si="1738">if(D860,$G860,"")</f>
        <v/>
      </c>
      <c r="I860" s="8" t="str">
        <f t="shared" si="1738"/>
        <v/>
      </c>
      <c r="J860" s="8">
        <f t="shared" si="1738"/>
        <v>4.41928E+24</v>
      </c>
      <c r="K860" s="5"/>
      <c r="L860" s="5"/>
      <c r="M860" s="5"/>
      <c r="N860" s="36">
        <f>Map!K1510</f>
        <v>48</v>
      </c>
      <c r="O860" s="36">
        <f>Map!L1510</f>
        <v>-61</v>
      </c>
      <c r="P860" s="36">
        <f>Map!M1510</f>
        <v>-9</v>
      </c>
      <c r="Q860" s="5" t="str">
        <f>Join("-",Map!B1510,Map!C1510,Map!D1510,Map!E1510,Map!F1510)</f>
        <v>North Rim-1-0-1-c</v>
      </c>
      <c r="R860" s="6">
        <f t="shared" ref="R860:T860" si="1739">IFERROR(VALUE(LEFT(N860,SEARCH(" ",N860,1)-1)),FALSE())</f>
        <v>48</v>
      </c>
      <c r="S860" s="6">
        <f t="shared" si="1739"/>
        <v>-61</v>
      </c>
      <c r="T860" s="6">
        <f t="shared" si="1739"/>
        <v>-9</v>
      </c>
      <c r="U860" s="5"/>
      <c r="V860" s="5"/>
      <c r="W860" s="5"/>
      <c r="X860" s="37" t="str">
        <f>Map!G1510</f>
        <v>Terrestrial</v>
      </c>
      <c r="Y860" s="5"/>
      <c r="Z860" s="7" t="str">
        <f>Map!O1510</f>
        <v>15 H</v>
      </c>
      <c r="AA860" s="6">
        <f t="shared" si="12"/>
        <v>15</v>
      </c>
      <c r="AB860" s="5" t="str">
        <f>IFERROR(__xludf.DUMMYFUNCTION("""COMPUTED_VALUE"""),"H")</f>
        <v>H</v>
      </c>
      <c r="AC860" s="6">
        <f t="shared" si="13"/>
        <v>15</v>
      </c>
      <c r="AD860" s="5"/>
    </row>
    <row r="861">
      <c r="A861" s="5" t="str">
        <f>Map!I1511</f>
        <v>2.72 J </v>
      </c>
      <c r="B861" s="6">
        <f t="shared" si="5"/>
        <v>2.72</v>
      </c>
      <c r="C861" s="5" t="str">
        <f>IFERROR(__xludf.DUMMYFUNCTION("""COMPUTED_VALUE"""),"J")</f>
        <v>J</v>
      </c>
      <c r="D861" s="34" t="b">
        <f t="shared" si="6"/>
        <v>0</v>
      </c>
      <c r="E861" s="6">
        <f t="shared" si="7"/>
        <v>2.72</v>
      </c>
      <c r="F861" s="34" t="b">
        <f t="shared" si="8"/>
        <v>0</v>
      </c>
      <c r="G861" s="8">
        <f t="shared" si="9"/>
        <v>5.168E+27</v>
      </c>
      <c r="H861" s="8" t="str">
        <f t="shared" ref="H861:J861" si="1740">if(D861,$G861,"")</f>
        <v/>
      </c>
      <c r="I861" s="8">
        <f t="shared" si="1740"/>
        <v>5.168E+27</v>
      </c>
      <c r="J861" s="8" t="str">
        <f t="shared" si="1740"/>
        <v/>
      </c>
      <c r="K861" s="5"/>
      <c r="L861" s="5"/>
      <c r="M861" s="5"/>
      <c r="N861" s="36">
        <f>Map!K1511</f>
        <v>-67</v>
      </c>
      <c r="O861" s="36">
        <f>Map!L1511</f>
        <v>-147</v>
      </c>
      <c r="P861" s="36">
        <f>Map!M1511</f>
        <v>-109</v>
      </c>
      <c r="Q861" s="5" t="str">
        <f>Join("-",Map!B1511,Map!C1511,Map!D1511,Map!E1511,Map!F1511)</f>
        <v>North Rim-1-0-1-d</v>
      </c>
      <c r="R861" s="6">
        <f t="shared" ref="R861:T861" si="1741">IFERROR(VALUE(LEFT(N861,SEARCH(" ",N861,1)-1)),FALSE())</f>
        <v>-67</v>
      </c>
      <c r="S861" s="6">
        <f t="shared" si="1741"/>
        <v>-147</v>
      </c>
      <c r="T861" s="6">
        <f t="shared" si="1741"/>
        <v>-109</v>
      </c>
      <c r="U861" s="5"/>
      <c r="V861" s="5"/>
      <c r="W861" s="5"/>
      <c r="X861" s="37" t="str">
        <f>Map!G1511</f>
        <v>Gas Giant</v>
      </c>
      <c r="Y861" s="5"/>
      <c r="Z861" s="7" t="str">
        <f>Map!O1511</f>
        <v>23 H</v>
      </c>
      <c r="AA861" s="6">
        <f t="shared" si="12"/>
        <v>23</v>
      </c>
      <c r="AB861" s="5" t="str">
        <f>IFERROR(__xludf.DUMMYFUNCTION("""COMPUTED_VALUE"""),"H")</f>
        <v>H</v>
      </c>
      <c r="AC861" s="6">
        <f t="shared" si="13"/>
        <v>23</v>
      </c>
      <c r="AD861" s="5"/>
    </row>
    <row r="862">
      <c r="A862" s="5" t="str">
        <f>Map!I1512</f>
        <v>1.73 J </v>
      </c>
      <c r="B862" s="6">
        <f t="shared" si="5"/>
        <v>1.73</v>
      </c>
      <c r="C862" s="5" t="str">
        <f>IFERROR(__xludf.DUMMYFUNCTION("""COMPUTED_VALUE"""),"J")</f>
        <v>J</v>
      </c>
      <c r="D862" s="34" t="b">
        <f t="shared" si="6"/>
        <v>0</v>
      </c>
      <c r="E862" s="6">
        <f t="shared" si="7"/>
        <v>1.73</v>
      </c>
      <c r="F862" s="34" t="b">
        <f t="shared" si="8"/>
        <v>0</v>
      </c>
      <c r="G862" s="8">
        <f t="shared" si="9"/>
        <v>3.287E+27</v>
      </c>
      <c r="H862" s="8" t="str">
        <f t="shared" ref="H862:J862" si="1742">if(D862,$G862,"")</f>
        <v/>
      </c>
      <c r="I862" s="8">
        <f t="shared" si="1742"/>
        <v>3.287E+27</v>
      </c>
      <c r="J862" s="8" t="str">
        <f t="shared" si="1742"/>
        <v/>
      </c>
      <c r="K862" s="5"/>
      <c r="L862" s="5"/>
      <c r="M862" s="5"/>
      <c r="N862" s="36">
        <f>Map!K1512</f>
        <v>-225</v>
      </c>
      <c r="O862" s="36">
        <f>Map!L1512</f>
        <v>-254</v>
      </c>
      <c r="P862" s="36">
        <f>Map!M1512</f>
        <v>-239</v>
      </c>
      <c r="Q862" s="5" t="str">
        <f>Join("-",Map!B1512,Map!C1512,Map!D1512,Map!E1512,Map!F1512)</f>
        <v>North Rim-1-0-1-e</v>
      </c>
      <c r="R862" s="6">
        <f t="shared" ref="R862:T862" si="1743">IFERROR(VALUE(LEFT(N862,SEARCH(" ",N862,1)-1)),FALSE())</f>
        <v>-225</v>
      </c>
      <c r="S862" s="6">
        <f t="shared" si="1743"/>
        <v>-254</v>
      </c>
      <c r="T862" s="6">
        <f t="shared" si="1743"/>
        <v>-239</v>
      </c>
      <c r="U862" s="5"/>
      <c r="V862" s="5"/>
      <c r="W862" s="5"/>
      <c r="X862" s="37" t="str">
        <f>Map!G1512</f>
        <v>Gas Giant</v>
      </c>
      <c r="Y862" s="5"/>
      <c r="Z862" s="7" t="str">
        <f>Map!O1512</f>
        <v>10 H</v>
      </c>
      <c r="AA862" s="6">
        <f t="shared" si="12"/>
        <v>10</v>
      </c>
      <c r="AB862" s="5" t="str">
        <f>IFERROR(__xludf.DUMMYFUNCTION("""COMPUTED_VALUE"""),"H")</f>
        <v>H</v>
      </c>
      <c r="AC862" s="6">
        <f t="shared" si="13"/>
        <v>10</v>
      </c>
      <c r="AD862" s="5"/>
    </row>
    <row r="863">
      <c r="A863" s="5" t="str">
        <f>Map!I1513</f>
        <v>0.26 S</v>
      </c>
      <c r="B863" s="6">
        <f t="shared" si="5"/>
        <v>0.26</v>
      </c>
      <c r="C863" s="5" t="str">
        <f>IFERROR(__xludf.DUMMYFUNCTION("""COMPUTED_VALUE"""),"S")</f>
        <v>S</v>
      </c>
      <c r="D863" s="34">
        <f t="shared" si="6"/>
        <v>0.26</v>
      </c>
      <c r="E863" s="6" t="b">
        <f t="shared" si="7"/>
        <v>0</v>
      </c>
      <c r="F863" s="34" t="b">
        <f t="shared" si="8"/>
        <v>0</v>
      </c>
      <c r="G863" s="8">
        <f t="shared" si="9"/>
        <v>5.1714E+29</v>
      </c>
      <c r="H863" s="8">
        <f t="shared" ref="H863:J863" si="1744">if(D863,$G863,"")</f>
        <v>5.1714E+29</v>
      </c>
      <c r="I863" s="8" t="str">
        <f t="shared" si="1744"/>
        <v/>
      </c>
      <c r="J863" s="8" t="str">
        <f t="shared" si="1744"/>
        <v/>
      </c>
      <c r="K863" s="5"/>
      <c r="L863" s="5"/>
      <c r="M863" s="5"/>
      <c r="N863" s="36" t="str">
        <f>Map!K1513</f>
        <v/>
      </c>
      <c r="O863" s="36" t="str">
        <f>Map!L1513</f>
        <v/>
      </c>
      <c r="P863" s="36" t="str">
        <f>Map!M1513</f>
        <v/>
      </c>
      <c r="Q863" s="5" t="str">
        <f>Join("-",Map!B1513,Map!C1513,Map!D1513,Map!E1513,Map!F1513)</f>
        <v>North Rim-1-0-1-S</v>
      </c>
      <c r="R863" s="6" t="b">
        <f t="shared" ref="R863:T863" si="1745">IFERROR(VALUE(LEFT(N863,SEARCH(" ",N863,1)-1)),FALSE())</f>
        <v>0</v>
      </c>
      <c r="S863" s="6" t="b">
        <f t="shared" si="1745"/>
        <v>0</v>
      </c>
      <c r="T863" s="6" t="b">
        <f t="shared" si="1745"/>
        <v>0</v>
      </c>
      <c r="U863" s="5"/>
      <c r="V863" s="5"/>
      <c r="W863" s="5"/>
      <c r="X863" s="37" t="str">
        <f>Map!G1513</f>
        <v>Star</v>
      </c>
      <c r="Y863" s="5"/>
      <c r="Z863" s="7" t="str">
        <f>Map!O1513</f>
        <v/>
      </c>
      <c r="AA863" s="6" t="str">
        <f t="shared" si="12"/>
        <v/>
      </c>
      <c r="AB863" s="5"/>
      <c r="AC863" s="6" t="str">
        <f t="shared" si="13"/>
        <v/>
      </c>
      <c r="AD863" s="5"/>
    </row>
    <row r="864">
      <c r="A864" s="5" t="str">
        <f>Map!I1514</f>
        <v>6 E </v>
      </c>
      <c r="B864" s="6">
        <f t="shared" si="5"/>
        <v>6</v>
      </c>
      <c r="C864" s="5" t="str">
        <f>IFERROR(__xludf.DUMMYFUNCTION("""COMPUTED_VALUE"""),"E")</f>
        <v>E</v>
      </c>
      <c r="D864" s="34" t="b">
        <f t="shared" si="6"/>
        <v>0</v>
      </c>
      <c r="E864" s="6" t="b">
        <f t="shared" si="7"/>
        <v>0</v>
      </c>
      <c r="F864" s="34">
        <f t="shared" si="8"/>
        <v>6</v>
      </c>
      <c r="G864" s="8">
        <f t="shared" si="9"/>
        <v>3.5832E+25</v>
      </c>
      <c r="H864" s="8" t="str">
        <f t="shared" ref="H864:J864" si="1746">if(D864,$G864,"")</f>
        <v/>
      </c>
      <c r="I864" s="8" t="str">
        <f t="shared" si="1746"/>
        <v/>
      </c>
      <c r="J864" s="8">
        <f t="shared" si="1746"/>
        <v>3.5832E+25</v>
      </c>
      <c r="K864" s="5"/>
      <c r="L864" s="5"/>
      <c r="M864" s="5"/>
      <c r="N864" s="36">
        <f>Map!K1514</f>
        <v>746</v>
      </c>
      <c r="O864" s="36">
        <f>Map!L1514</f>
        <v>703</v>
      </c>
      <c r="P864" s="36">
        <f>Map!M1514</f>
        <v>724</v>
      </c>
      <c r="Q864" s="5" t="str">
        <f>Join("-",Map!B1514,Map!C1514,Map!D1514,Map!E1514,Map!F1514)</f>
        <v>North Rim-1-0-2-a</v>
      </c>
      <c r="R864" s="6">
        <f t="shared" ref="R864:T864" si="1747">IFERROR(VALUE(LEFT(N864,SEARCH(" ",N864,1)-1)),FALSE())</f>
        <v>746</v>
      </c>
      <c r="S864" s="6">
        <f t="shared" si="1747"/>
        <v>703</v>
      </c>
      <c r="T864" s="6">
        <f t="shared" si="1747"/>
        <v>724</v>
      </c>
      <c r="U864" s="5"/>
      <c r="V864" s="5"/>
      <c r="W864" s="5"/>
      <c r="X864" s="37" t="str">
        <f>Map!G1514</f>
        <v>Terrestrial</v>
      </c>
      <c r="Y864" s="5"/>
      <c r="Z864" s="7" t="str">
        <f>Map!O1514</f>
        <v>33 H</v>
      </c>
      <c r="AA864" s="6">
        <f t="shared" si="12"/>
        <v>33</v>
      </c>
      <c r="AB864" s="5" t="str">
        <f>IFERROR(__xludf.DUMMYFUNCTION("""COMPUTED_VALUE"""),"H")</f>
        <v>H</v>
      </c>
      <c r="AC864" s="6">
        <f t="shared" si="13"/>
        <v>33</v>
      </c>
      <c r="AD864" s="5"/>
    </row>
    <row r="865">
      <c r="A865" s="5" t="str">
        <f>Map!I1515</f>
        <v>0.21 E </v>
      </c>
      <c r="B865" s="6">
        <f t="shared" si="5"/>
        <v>0.21</v>
      </c>
      <c r="C865" s="5" t="str">
        <f>IFERROR(__xludf.DUMMYFUNCTION("""COMPUTED_VALUE"""),"E")</f>
        <v>E</v>
      </c>
      <c r="D865" s="34" t="b">
        <f t="shared" si="6"/>
        <v>0</v>
      </c>
      <c r="E865" s="6" t="b">
        <f t="shared" si="7"/>
        <v>0</v>
      </c>
      <c r="F865" s="34">
        <f t="shared" si="8"/>
        <v>0.21</v>
      </c>
      <c r="G865" s="8">
        <f t="shared" si="9"/>
        <v>1.25412E+24</v>
      </c>
      <c r="H865" s="8" t="str">
        <f t="shared" ref="H865:J865" si="1748">if(D865,$G865,"")</f>
        <v/>
      </c>
      <c r="I865" s="8" t="str">
        <f t="shared" si="1748"/>
        <v/>
      </c>
      <c r="J865" s="8">
        <f t="shared" si="1748"/>
        <v>1.25412E+24</v>
      </c>
      <c r="K865" s="5"/>
      <c r="L865" s="5"/>
      <c r="M865" s="5"/>
      <c r="N865" s="36">
        <f>Map!K1515</f>
        <v>704</v>
      </c>
      <c r="O865" s="36">
        <f>Map!L1515</f>
        <v>640</v>
      </c>
      <c r="P865" s="36">
        <f>Map!M1515</f>
        <v>674</v>
      </c>
      <c r="Q865" s="5" t="str">
        <f>Join("-",Map!B1515,Map!C1515,Map!D1515,Map!E1515,Map!F1515)</f>
        <v>North Rim-1-0-2-b</v>
      </c>
      <c r="R865" s="6">
        <f t="shared" ref="R865:T865" si="1749">IFERROR(VALUE(LEFT(N865,SEARCH(" ",N865,1)-1)),FALSE())</f>
        <v>704</v>
      </c>
      <c r="S865" s="6">
        <f t="shared" si="1749"/>
        <v>640</v>
      </c>
      <c r="T865" s="6">
        <f t="shared" si="1749"/>
        <v>674</v>
      </c>
      <c r="U865" s="5"/>
      <c r="V865" s="5"/>
      <c r="W865" s="5"/>
      <c r="X865" s="37" t="str">
        <f>Map!G1515</f>
        <v>Terrestrial</v>
      </c>
      <c r="Y865" s="5"/>
      <c r="Z865" s="7" t="str">
        <f>Map!O1515</f>
        <v>32 H</v>
      </c>
      <c r="AA865" s="6">
        <f t="shared" si="12"/>
        <v>32</v>
      </c>
      <c r="AB865" s="5" t="str">
        <f>IFERROR(__xludf.DUMMYFUNCTION("""COMPUTED_VALUE"""),"H")</f>
        <v>H</v>
      </c>
      <c r="AC865" s="6">
        <f t="shared" si="13"/>
        <v>32</v>
      </c>
      <c r="AD865" s="5"/>
    </row>
    <row r="866">
      <c r="A866" s="5" t="str">
        <f>Map!I1516</f>
        <v>0.21 E </v>
      </c>
      <c r="B866" s="6">
        <f t="shared" si="5"/>
        <v>0.21</v>
      </c>
      <c r="C866" s="5" t="str">
        <f>IFERROR(__xludf.DUMMYFUNCTION("""COMPUTED_VALUE"""),"E")</f>
        <v>E</v>
      </c>
      <c r="D866" s="34" t="b">
        <f t="shared" si="6"/>
        <v>0</v>
      </c>
      <c r="E866" s="6" t="b">
        <f t="shared" si="7"/>
        <v>0</v>
      </c>
      <c r="F866" s="34">
        <f t="shared" si="8"/>
        <v>0.21</v>
      </c>
      <c r="G866" s="8">
        <f t="shared" si="9"/>
        <v>1.25412E+24</v>
      </c>
      <c r="H866" s="8" t="str">
        <f t="shared" ref="H866:J866" si="1750">if(D866,$G866,"")</f>
        <v/>
      </c>
      <c r="I866" s="8" t="str">
        <f t="shared" si="1750"/>
        <v/>
      </c>
      <c r="J866" s="8">
        <f t="shared" si="1750"/>
        <v>1.25412E+24</v>
      </c>
      <c r="K866" s="5"/>
      <c r="L866" s="5"/>
      <c r="M866" s="5"/>
      <c r="N866" s="36">
        <f>Map!K1516</f>
        <v>1527</v>
      </c>
      <c r="O866" s="36">
        <f>Map!L1516</f>
        <v>539</v>
      </c>
      <c r="P866" s="36">
        <f>Map!M1516</f>
        <v>1035</v>
      </c>
      <c r="Q866" s="5" t="str">
        <f>Join("-",Map!B1516,Map!C1516,Map!D1516,Map!E1516,Map!F1516)</f>
        <v>North Rim-1-0-2-c</v>
      </c>
      <c r="R866" s="6">
        <f t="shared" ref="R866:T866" si="1751">IFERROR(VALUE(LEFT(N866,SEARCH(" ",N866,1)-1)),FALSE())</f>
        <v>1527</v>
      </c>
      <c r="S866" s="6">
        <f t="shared" si="1751"/>
        <v>539</v>
      </c>
      <c r="T866" s="6">
        <f t="shared" si="1751"/>
        <v>1035</v>
      </c>
      <c r="U866" s="5"/>
      <c r="V866" s="5"/>
      <c r="W866" s="5"/>
      <c r="X866" s="37" t="str">
        <f>Map!G1516</f>
        <v>Terrestrial</v>
      </c>
      <c r="Y866" s="5"/>
      <c r="Z866" s="7" t="str">
        <f>Map!O1516</f>
        <v>6 H</v>
      </c>
      <c r="AA866" s="6">
        <f t="shared" si="12"/>
        <v>6</v>
      </c>
      <c r="AB866" s="5" t="str">
        <f>IFERROR(__xludf.DUMMYFUNCTION("""COMPUTED_VALUE"""),"H")</f>
        <v>H</v>
      </c>
      <c r="AC866" s="6">
        <f t="shared" si="13"/>
        <v>6</v>
      </c>
      <c r="AD866" s="5"/>
    </row>
    <row r="867">
      <c r="A867" s="5" t="str">
        <f>Map!I1517</f>
        <v>0.77 E </v>
      </c>
      <c r="B867" s="6">
        <f t="shared" si="5"/>
        <v>0.77</v>
      </c>
      <c r="C867" s="5" t="str">
        <f>IFERROR(__xludf.DUMMYFUNCTION("""COMPUTED_VALUE"""),"E")</f>
        <v>E</v>
      </c>
      <c r="D867" s="34" t="b">
        <f t="shared" si="6"/>
        <v>0</v>
      </c>
      <c r="E867" s="6" t="b">
        <f t="shared" si="7"/>
        <v>0</v>
      </c>
      <c r="F867" s="34">
        <f t="shared" si="8"/>
        <v>0.77</v>
      </c>
      <c r="G867" s="8">
        <f t="shared" si="9"/>
        <v>4.59844E+24</v>
      </c>
      <c r="H867" s="8" t="str">
        <f t="shared" ref="H867:J867" si="1752">if(D867,$G867,"")</f>
        <v/>
      </c>
      <c r="I867" s="8" t="str">
        <f t="shared" si="1752"/>
        <v/>
      </c>
      <c r="J867" s="8">
        <f t="shared" si="1752"/>
        <v>4.59844E+24</v>
      </c>
      <c r="K867" s="5"/>
      <c r="L867" s="5"/>
      <c r="M867" s="5"/>
      <c r="N867" s="36">
        <f>Map!K1517</f>
        <v>25</v>
      </c>
      <c r="O867" s="36">
        <f>Map!L1517</f>
        <v>25</v>
      </c>
      <c r="P867" s="36">
        <f>Map!M1517</f>
        <v>27</v>
      </c>
      <c r="Q867" s="5" t="str">
        <f>Join("-",Map!B1517,Map!C1517,Map!D1517,Map!E1517,Map!F1517)</f>
        <v>North Rim-1-0-2-d</v>
      </c>
      <c r="R867" s="6">
        <f t="shared" ref="R867:T867" si="1753">IFERROR(VALUE(LEFT(N867,SEARCH(" ",N867,1)-1)),FALSE())</f>
        <v>25</v>
      </c>
      <c r="S867" s="6">
        <f t="shared" si="1753"/>
        <v>25</v>
      </c>
      <c r="T867" s="6">
        <f t="shared" si="1753"/>
        <v>27</v>
      </c>
      <c r="U867" s="5"/>
      <c r="V867" s="5"/>
      <c r="W867" s="5"/>
      <c r="X867" s="37" t="str">
        <f>Map!G1517</f>
        <v>Habitable</v>
      </c>
      <c r="Y867" s="5"/>
      <c r="Z867" s="7" t="str">
        <f>Map!O1517</f>
        <v>16 H</v>
      </c>
      <c r="AA867" s="6">
        <f t="shared" si="12"/>
        <v>16</v>
      </c>
      <c r="AB867" s="5" t="str">
        <f>IFERROR(__xludf.DUMMYFUNCTION("""COMPUTED_VALUE"""),"H")</f>
        <v>H</v>
      </c>
      <c r="AC867" s="6">
        <f t="shared" si="13"/>
        <v>16</v>
      </c>
      <c r="AD867" s="5"/>
    </row>
    <row r="868">
      <c r="A868" s="5" t="str">
        <f>Map!I1518</f>
        <v>0.93 E </v>
      </c>
      <c r="B868" s="6">
        <f t="shared" si="5"/>
        <v>0.93</v>
      </c>
      <c r="C868" s="5" t="str">
        <f>IFERROR(__xludf.DUMMYFUNCTION("""COMPUTED_VALUE"""),"E")</f>
        <v>E</v>
      </c>
      <c r="D868" s="34" t="b">
        <f t="shared" si="6"/>
        <v>0</v>
      </c>
      <c r="E868" s="6" t="b">
        <f t="shared" si="7"/>
        <v>0</v>
      </c>
      <c r="F868" s="34">
        <f t="shared" si="8"/>
        <v>0.93</v>
      </c>
      <c r="G868" s="8">
        <f t="shared" si="9"/>
        <v>5.55396E+24</v>
      </c>
      <c r="H868" s="8" t="str">
        <f t="shared" ref="H868:J868" si="1754">if(D868,$G868,"")</f>
        <v/>
      </c>
      <c r="I868" s="8" t="str">
        <f t="shared" si="1754"/>
        <v/>
      </c>
      <c r="J868" s="8">
        <f t="shared" si="1754"/>
        <v>5.55396E+24</v>
      </c>
      <c r="K868" s="5"/>
      <c r="L868" s="5"/>
      <c r="M868" s="5"/>
      <c r="N868" s="36">
        <f>Map!K1518</f>
        <v>23</v>
      </c>
      <c r="O868" s="36">
        <f>Map!L1518</f>
        <v>-10</v>
      </c>
      <c r="P868" s="36">
        <f>Map!M1518</f>
        <v>6</v>
      </c>
      <c r="Q868" s="5" t="str">
        <f>Join("-",Map!B1518,Map!C1518,Map!D1518,Map!E1518,Map!F1518)</f>
        <v>North Rim-1-0-2-e</v>
      </c>
      <c r="R868" s="6">
        <f t="shared" ref="R868:T868" si="1755">IFERROR(VALUE(LEFT(N868,SEARCH(" ",N868,1)-1)),FALSE())</f>
        <v>23</v>
      </c>
      <c r="S868" s="6">
        <f t="shared" si="1755"/>
        <v>-10</v>
      </c>
      <c r="T868" s="6">
        <f t="shared" si="1755"/>
        <v>6</v>
      </c>
      <c r="U868" s="5"/>
      <c r="V868" s="5"/>
      <c r="W868" s="5"/>
      <c r="X868" s="37" t="str">
        <f>Map!G1518</f>
        <v>Habitable</v>
      </c>
      <c r="Y868" s="5"/>
      <c r="Z868" s="7" t="str">
        <f>Map!O1518</f>
        <v>42 H</v>
      </c>
      <c r="AA868" s="6">
        <f t="shared" si="12"/>
        <v>42</v>
      </c>
      <c r="AB868" s="5" t="str">
        <f>IFERROR(__xludf.DUMMYFUNCTION("""COMPUTED_VALUE"""),"H")</f>
        <v>H</v>
      </c>
      <c r="AC868" s="6">
        <f t="shared" si="13"/>
        <v>42</v>
      </c>
      <c r="AD868" s="5"/>
    </row>
    <row r="869">
      <c r="A869" s="5" t="str">
        <f>Map!I1519</f>
        <v>0.23 J </v>
      </c>
      <c r="B869" s="6">
        <f t="shared" si="5"/>
        <v>0.23</v>
      </c>
      <c r="C869" s="5" t="str">
        <f>IFERROR(__xludf.DUMMYFUNCTION("""COMPUTED_VALUE"""),"J")</f>
        <v>J</v>
      </c>
      <c r="D869" s="34" t="b">
        <f t="shared" si="6"/>
        <v>0</v>
      </c>
      <c r="E869" s="6">
        <f t="shared" si="7"/>
        <v>0.23</v>
      </c>
      <c r="F869" s="34" t="b">
        <f t="shared" si="8"/>
        <v>0</v>
      </c>
      <c r="G869" s="8">
        <f t="shared" si="9"/>
        <v>4.37E+26</v>
      </c>
      <c r="H869" s="8" t="str">
        <f t="shared" ref="H869:J869" si="1756">if(D869,$G869,"")</f>
        <v/>
      </c>
      <c r="I869" s="8">
        <f t="shared" si="1756"/>
        <v>4.37E+26</v>
      </c>
      <c r="J869" s="8" t="str">
        <f t="shared" si="1756"/>
        <v/>
      </c>
      <c r="K869" s="5"/>
      <c r="L869" s="5"/>
      <c r="M869" s="5"/>
      <c r="N869" s="36">
        <f>Map!K1519</f>
        <v>-4</v>
      </c>
      <c r="O869" s="36">
        <f>Map!L1519</f>
        <v>-84</v>
      </c>
      <c r="P869" s="36">
        <f>Map!M1519</f>
        <v>-46</v>
      </c>
      <c r="Q869" s="5" t="str">
        <f>Join("-",Map!B1519,Map!C1519,Map!D1519,Map!E1519,Map!F1519)</f>
        <v>North Rim-1-0-2-f</v>
      </c>
      <c r="R869" s="6">
        <f t="shared" ref="R869:T869" si="1757">IFERROR(VALUE(LEFT(N869,SEARCH(" ",N869,1)-1)),FALSE())</f>
        <v>-4</v>
      </c>
      <c r="S869" s="6">
        <f t="shared" si="1757"/>
        <v>-84</v>
      </c>
      <c r="T869" s="6">
        <f t="shared" si="1757"/>
        <v>-46</v>
      </c>
      <c r="U869" s="5"/>
      <c r="V869" s="5"/>
      <c r="W869" s="5"/>
      <c r="X869" s="37" t="str">
        <f>Map!G1519</f>
        <v>Gas Giant</v>
      </c>
      <c r="Y869" s="5"/>
      <c r="Z869" s="7" t="str">
        <f>Map!O1519</f>
        <v>18 H</v>
      </c>
      <c r="AA869" s="6">
        <f t="shared" si="12"/>
        <v>18</v>
      </c>
      <c r="AB869" s="5" t="str">
        <f>IFERROR(__xludf.DUMMYFUNCTION("""COMPUTED_VALUE"""),"H")</f>
        <v>H</v>
      </c>
      <c r="AC869" s="6">
        <f t="shared" si="13"/>
        <v>18</v>
      </c>
      <c r="AD869" s="5"/>
    </row>
    <row r="870">
      <c r="A870" s="5" t="str">
        <f>Map!I1520</f>
        <v>0.08 J </v>
      </c>
      <c r="B870" s="6">
        <f t="shared" si="5"/>
        <v>0.08</v>
      </c>
      <c r="C870" s="5" t="str">
        <f>IFERROR(__xludf.DUMMYFUNCTION("""COMPUTED_VALUE"""),"J")</f>
        <v>J</v>
      </c>
      <c r="D870" s="34" t="b">
        <f t="shared" si="6"/>
        <v>0</v>
      </c>
      <c r="E870" s="6">
        <f t="shared" si="7"/>
        <v>0.08</v>
      </c>
      <c r="F870" s="34" t="b">
        <f t="shared" si="8"/>
        <v>0</v>
      </c>
      <c r="G870" s="8">
        <f t="shared" si="9"/>
        <v>1.52E+26</v>
      </c>
      <c r="H870" s="8" t="str">
        <f t="shared" ref="H870:J870" si="1758">if(D870,$G870,"")</f>
        <v/>
      </c>
      <c r="I870" s="8">
        <f t="shared" si="1758"/>
        <v>1.52E+26</v>
      </c>
      <c r="J870" s="8" t="str">
        <f t="shared" si="1758"/>
        <v/>
      </c>
      <c r="K870" s="5"/>
      <c r="L870" s="5"/>
      <c r="M870" s="5"/>
      <c r="N870" s="36">
        <f>Map!K1520</f>
        <v>-8</v>
      </c>
      <c r="O870" s="36">
        <f>Map!L1520</f>
        <v>-22</v>
      </c>
      <c r="P870" s="36">
        <f>Map!M1520</f>
        <v>-13</v>
      </c>
      <c r="Q870" s="5" t="str">
        <f>Join("-",Map!B1520,Map!C1520,Map!D1520,Map!E1520,Map!F1520)</f>
        <v>North Rim-1-0-2-g</v>
      </c>
      <c r="R870" s="6">
        <f t="shared" ref="R870:T870" si="1759">IFERROR(VALUE(LEFT(N870,SEARCH(" ",N870,1)-1)),FALSE())</f>
        <v>-8</v>
      </c>
      <c r="S870" s="6">
        <f t="shared" si="1759"/>
        <v>-22</v>
      </c>
      <c r="T870" s="6">
        <f t="shared" si="1759"/>
        <v>-13</v>
      </c>
      <c r="U870" s="5"/>
      <c r="V870" s="5"/>
      <c r="W870" s="5"/>
      <c r="X870" s="37" t="str">
        <f>Map!G1520</f>
        <v>Gas Giant</v>
      </c>
      <c r="Y870" s="5"/>
      <c r="Z870" s="7" t="str">
        <f>Map!O1520</f>
        <v>11 H</v>
      </c>
      <c r="AA870" s="6">
        <f t="shared" si="12"/>
        <v>11</v>
      </c>
      <c r="AB870" s="5" t="str">
        <f>IFERROR(__xludf.DUMMYFUNCTION("""COMPUTED_VALUE"""),"H")</f>
        <v>H</v>
      </c>
      <c r="AC870" s="6">
        <f t="shared" si="13"/>
        <v>11</v>
      </c>
      <c r="AD870" s="5"/>
    </row>
    <row r="871">
      <c r="A871" s="5" t="str">
        <f>Map!I1521</f>
        <v>0.23 S</v>
      </c>
      <c r="B871" s="6">
        <f t="shared" si="5"/>
        <v>0.23</v>
      </c>
      <c r="C871" s="5" t="str">
        <f>IFERROR(__xludf.DUMMYFUNCTION("""COMPUTED_VALUE"""),"S")</f>
        <v>S</v>
      </c>
      <c r="D871" s="34">
        <f t="shared" si="6"/>
        <v>0.23</v>
      </c>
      <c r="E871" s="6" t="b">
        <f t="shared" si="7"/>
        <v>0</v>
      </c>
      <c r="F871" s="34" t="b">
        <f t="shared" si="8"/>
        <v>0</v>
      </c>
      <c r="G871" s="8">
        <f t="shared" si="9"/>
        <v>4.5747E+29</v>
      </c>
      <c r="H871" s="8">
        <f t="shared" ref="H871:J871" si="1760">if(D871,$G871,"")</f>
        <v>4.5747E+29</v>
      </c>
      <c r="I871" s="8" t="str">
        <f t="shared" si="1760"/>
        <v/>
      </c>
      <c r="J871" s="8" t="str">
        <f t="shared" si="1760"/>
        <v/>
      </c>
      <c r="K871" s="5"/>
      <c r="L871" s="5"/>
      <c r="M871" s="5"/>
      <c r="N871" s="36" t="str">
        <f>Map!K1521</f>
        <v/>
      </c>
      <c r="O871" s="36" t="str">
        <f>Map!L1521</f>
        <v/>
      </c>
      <c r="P871" s="36" t="str">
        <f>Map!M1521</f>
        <v/>
      </c>
      <c r="Q871" s="5" t="str">
        <f>Join("-",Map!B1521,Map!C1521,Map!D1521,Map!E1521,Map!F1521)</f>
        <v>North Rim-1-0-2-S</v>
      </c>
      <c r="R871" s="6" t="b">
        <f t="shared" ref="R871:T871" si="1761">IFERROR(VALUE(LEFT(N871,SEARCH(" ",N871,1)-1)),FALSE())</f>
        <v>0</v>
      </c>
      <c r="S871" s="6" t="b">
        <f t="shared" si="1761"/>
        <v>0</v>
      </c>
      <c r="T871" s="6" t="b">
        <f t="shared" si="1761"/>
        <v>0</v>
      </c>
      <c r="U871" s="5"/>
      <c r="V871" s="5"/>
      <c r="W871" s="5"/>
      <c r="X871" s="37" t="str">
        <f>Map!G1521</f>
        <v>Star</v>
      </c>
      <c r="Y871" s="5"/>
      <c r="Z871" s="7" t="str">
        <f>Map!O1521</f>
        <v/>
      </c>
      <c r="AA871" s="6" t="str">
        <f t="shared" si="12"/>
        <v/>
      </c>
      <c r="AB871" s="5"/>
      <c r="AC871" s="6" t="str">
        <f t="shared" si="13"/>
        <v/>
      </c>
      <c r="AD871" s="5"/>
    </row>
    <row r="872">
      <c r="A872" s="5" t="str">
        <f>Map!I1522</f>
        <v>1.28 E </v>
      </c>
      <c r="B872" s="6">
        <f t="shared" si="5"/>
        <v>1.28</v>
      </c>
      <c r="C872" s="5" t="str">
        <f>IFERROR(__xludf.DUMMYFUNCTION("""COMPUTED_VALUE"""),"E")</f>
        <v>E</v>
      </c>
      <c r="D872" s="34" t="b">
        <f t="shared" si="6"/>
        <v>0</v>
      </c>
      <c r="E872" s="6" t="b">
        <f t="shared" si="7"/>
        <v>0</v>
      </c>
      <c r="F872" s="34">
        <f t="shared" si="8"/>
        <v>1.28</v>
      </c>
      <c r="G872" s="8">
        <f t="shared" si="9"/>
        <v>7.64416E+24</v>
      </c>
      <c r="H872" s="8" t="str">
        <f t="shared" ref="H872:J872" si="1762">if(D872,$G872,"")</f>
        <v/>
      </c>
      <c r="I872" s="8" t="str">
        <f t="shared" si="1762"/>
        <v/>
      </c>
      <c r="J872" s="8">
        <f t="shared" si="1762"/>
        <v>7.64416E+24</v>
      </c>
      <c r="K872" s="5"/>
      <c r="L872" s="5"/>
      <c r="M872" s="5"/>
      <c r="N872" s="36">
        <f>Map!K1522</f>
        <v>55</v>
      </c>
      <c r="O872" s="36">
        <f>Map!L1522</f>
        <v>0</v>
      </c>
      <c r="P872" s="36">
        <f>Map!M1522</f>
        <v>29</v>
      </c>
      <c r="Q872" s="5" t="str">
        <f>Join("-",Map!B1522,Map!C1522,Map!D1522,Map!E1522,Map!F1522)</f>
        <v>North Rim-1-0-3-a</v>
      </c>
      <c r="R872" s="6">
        <f t="shared" ref="R872:T872" si="1763">IFERROR(VALUE(LEFT(N872,SEARCH(" ",N872,1)-1)),FALSE())</f>
        <v>55</v>
      </c>
      <c r="S872" s="6">
        <f t="shared" si="1763"/>
        <v>0</v>
      </c>
      <c r="T872" s="6">
        <f t="shared" si="1763"/>
        <v>29</v>
      </c>
      <c r="U872" s="5"/>
      <c r="V872" s="5"/>
      <c r="W872" s="5"/>
      <c r="X872" s="37" t="str">
        <f>Map!G1522</f>
        <v>Terrestrial</v>
      </c>
      <c r="Y872" s="5"/>
      <c r="Z872" s="7" t="str">
        <f>Map!O1522</f>
        <v>18 H</v>
      </c>
      <c r="AA872" s="6">
        <f t="shared" si="12"/>
        <v>18</v>
      </c>
      <c r="AB872" s="5" t="str">
        <f>IFERROR(__xludf.DUMMYFUNCTION("""COMPUTED_VALUE"""),"H")</f>
        <v>H</v>
      </c>
      <c r="AC872" s="6">
        <f t="shared" si="13"/>
        <v>18</v>
      </c>
      <c r="AD872" s="5"/>
    </row>
    <row r="873">
      <c r="A873" s="5" t="str">
        <f>Map!I1523</f>
        <v>8 J </v>
      </c>
      <c r="B873" s="6">
        <f t="shared" si="5"/>
        <v>8</v>
      </c>
      <c r="C873" s="5" t="str">
        <f>IFERROR(__xludf.DUMMYFUNCTION("""COMPUTED_VALUE"""),"J")</f>
        <v>J</v>
      </c>
      <c r="D873" s="34" t="b">
        <f t="shared" si="6"/>
        <v>0</v>
      </c>
      <c r="E873" s="6">
        <f t="shared" si="7"/>
        <v>8</v>
      </c>
      <c r="F873" s="34" t="b">
        <f t="shared" si="8"/>
        <v>0</v>
      </c>
      <c r="G873" s="8">
        <f t="shared" si="9"/>
        <v>1.52E+28</v>
      </c>
      <c r="H873" s="8" t="str">
        <f t="shared" ref="H873:J873" si="1764">if(D873,$G873,"")</f>
        <v/>
      </c>
      <c r="I873" s="8">
        <f t="shared" si="1764"/>
        <v>1.52E+28</v>
      </c>
      <c r="J873" s="8" t="str">
        <f t="shared" si="1764"/>
        <v/>
      </c>
      <c r="K873" s="5"/>
      <c r="L873" s="5"/>
      <c r="M873" s="5"/>
      <c r="N873" s="36">
        <f>Map!K1523</f>
        <v>-131</v>
      </c>
      <c r="O873" s="36">
        <f>Map!L1523</f>
        <v>-137</v>
      </c>
      <c r="P873" s="36">
        <f>Map!M1523</f>
        <v>-132</v>
      </c>
      <c r="Q873" s="5" t="str">
        <f>Join("-",Map!B1523,Map!C1523,Map!D1523,Map!E1523,Map!F1523)</f>
        <v>North Rim-1-0-3-b</v>
      </c>
      <c r="R873" s="6">
        <f t="shared" ref="R873:T873" si="1765">IFERROR(VALUE(LEFT(N873,SEARCH(" ",N873,1)-1)),FALSE())</f>
        <v>-131</v>
      </c>
      <c r="S873" s="6">
        <f t="shared" si="1765"/>
        <v>-137</v>
      </c>
      <c r="T873" s="6">
        <f t="shared" si="1765"/>
        <v>-132</v>
      </c>
      <c r="U873" s="5"/>
      <c r="V873" s="5"/>
      <c r="W873" s="5"/>
      <c r="X873" s="37" t="str">
        <f>Map!G1523</f>
        <v>Gas Giant</v>
      </c>
      <c r="Y873" s="5"/>
      <c r="Z873" s="7" t="str">
        <f>Map!O1523</f>
        <v>18 H</v>
      </c>
      <c r="AA873" s="6">
        <f t="shared" si="12"/>
        <v>18</v>
      </c>
      <c r="AB873" s="5" t="str">
        <f>IFERROR(__xludf.DUMMYFUNCTION("""COMPUTED_VALUE"""),"H")</f>
        <v>H</v>
      </c>
      <c r="AC873" s="6">
        <f t="shared" si="13"/>
        <v>18</v>
      </c>
      <c r="AD873" s="5"/>
    </row>
    <row r="874">
      <c r="A874" s="5" t="str">
        <f>Map!I1524</f>
        <v>0.04 J </v>
      </c>
      <c r="B874" s="6">
        <f t="shared" si="5"/>
        <v>0.04</v>
      </c>
      <c r="C874" s="5" t="str">
        <f>IFERROR(__xludf.DUMMYFUNCTION("""COMPUTED_VALUE"""),"J")</f>
        <v>J</v>
      </c>
      <c r="D874" s="34" t="b">
        <f t="shared" si="6"/>
        <v>0</v>
      </c>
      <c r="E874" s="6">
        <f t="shared" si="7"/>
        <v>0.04</v>
      </c>
      <c r="F874" s="34" t="b">
        <f t="shared" si="8"/>
        <v>0</v>
      </c>
      <c r="G874" s="8">
        <f t="shared" si="9"/>
        <v>7.6E+25</v>
      </c>
      <c r="H874" s="8" t="str">
        <f t="shared" ref="H874:J874" si="1766">if(D874,$G874,"")</f>
        <v/>
      </c>
      <c r="I874" s="8">
        <f t="shared" si="1766"/>
        <v>7.6E+25</v>
      </c>
      <c r="J874" s="8" t="str">
        <f t="shared" si="1766"/>
        <v/>
      </c>
      <c r="K874" s="5"/>
      <c r="L874" s="5"/>
      <c r="M874" s="5"/>
      <c r="N874" s="36">
        <f>Map!K1524</f>
        <v>-157</v>
      </c>
      <c r="O874" s="36">
        <f>Map!L1524</f>
        <v>-233</v>
      </c>
      <c r="P874" s="36">
        <f>Map!M1524</f>
        <v>-193</v>
      </c>
      <c r="Q874" s="5" t="str">
        <f>Join("-",Map!B1524,Map!C1524,Map!D1524,Map!E1524,Map!F1524)</f>
        <v>North Rim-1-0-3-c</v>
      </c>
      <c r="R874" s="6">
        <f t="shared" ref="R874:T874" si="1767">IFERROR(VALUE(LEFT(N874,SEARCH(" ",N874,1)-1)),FALSE())</f>
        <v>-157</v>
      </c>
      <c r="S874" s="6">
        <f t="shared" si="1767"/>
        <v>-233</v>
      </c>
      <c r="T874" s="6">
        <f t="shared" si="1767"/>
        <v>-193</v>
      </c>
      <c r="U874" s="5"/>
      <c r="V874" s="5"/>
      <c r="W874" s="5"/>
      <c r="X874" s="37" t="str">
        <f>Map!G1524</f>
        <v>Gas Giant</v>
      </c>
      <c r="Y874" s="5"/>
      <c r="Z874" s="7" t="str">
        <f>Map!O1524</f>
        <v>18 H</v>
      </c>
      <c r="AA874" s="6">
        <f t="shared" si="12"/>
        <v>18</v>
      </c>
      <c r="AB874" s="5" t="str">
        <f>IFERROR(__xludf.DUMMYFUNCTION("""COMPUTED_VALUE"""),"H")</f>
        <v>H</v>
      </c>
      <c r="AC874" s="6">
        <f t="shared" si="13"/>
        <v>18</v>
      </c>
      <c r="AD874" s="5"/>
    </row>
    <row r="875">
      <c r="A875" s="5" t="str">
        <f>Map!I1525</f>
        <v>0.31 S</v>
      </c>
      <c r="B875" s="6">
        <f t="shared" si="5"/>
        <v>0.31</v>
      </c>
      <c r="C875" s="5" t="str">
        <f>IFERROR(__xludf.DUMMYFUNCTION("""COMPUTED_VALUE"""),"S")</f>
        <v>S</v>
      </c>
      <c r="D875" s="34">
        <f t="shared" si="6"/>
        <v>0.31</v>
      </c>
      <c r="E875" s="6" t="b">
        <f t="shared" si="7"/>
        <v>0</v>
      </c>
      <c r="F875" s="34" t="b">
        <f t="shared" si="8"/>
        <v>0</v>
      </c>
      <c r="G875" s="8">
        <f t="shared" si="9"/>
        <v>6.1659E+29</v>
      </c>
      <c r="H875" s="8">
        <f t="shared" ref="H875:J875" si="1768">if(D875,$G875,"")</f>
        <v>6.1659E+29</v>
      </c>
      <c r="I875" s="8" t="str">
        <f t="shared" si="1768"/>
        <v/>
      </c>
      <c r="J875" s="8" t="str">
        <f t="shared" si="1768"/>
        <v/>
      </c>
      <c r="K875" s="5"/>
      <c r="L875" s="5"/>
      <c r="M875" s="5"/>
      <c r="N875" s="36" t="str">
        <f>Map!K1525</f>
        <v/>
      </c>
      <c r="O875" s="36" t="str">
        <f>Map!L1525</f>
        <v/>
      </c>
      <c r="P875" s="36" t="str">
        <f>Map!M1525</f>
        <v/>
      </c>
      <c r="Q875" s="5" t="str">
        <f>Join("-",Map!B1525,Map!C1525,Map!D1525,Map!E1525,Map!F1525)</f>
        <v>North Rim-1-0-3-S</v>
      </c>
      <c r="R875" s="6" t="b">
        <f t="shared" ref="R875:T875" si="1769">IFERROR(VALUE(LEFT(N875,SEARCH(" ",N875,1)-1)),FALSE())</f>
        <v>0</v>
      </c>
      <c r="S875" s="6" t="b">
        <f t="shared" si="1769"/>
        <v>0</v>
      </c>
      <c r="T875" s="6" t="b">
        <f t="shared" si="1769"/>
        <v>0</v>
      </c>
      <c r="U875" s="5"/>
      <c r="V875" s="5"/>
      <c r="W875" s="5"/>
      <c r="X875" s="37" t="str">
        <f>Map!G1525</f>
        <v>Star</v>
      </c>
      <c r="Y875" s="5"/>
      <c r="Z875" s="7" t="str">
        <f>Map!O1525</f>
        <v/>
      </c>
      <c r="AA875" s="6" t="str">
        <f t="shared" si="12"/>
        <v/>
      </c>
      <c r="AB875" s="5"/>
      <c r="AC875" s="6" t="str">
        <f t="shared" si="13"/>
        <v/>
      </c>
      <c r="AD875" s="5"/>
    </row>
    <row r="876">
      <c r="A876" s="5" t="str">
        <f>Map!I1526</f>
        <v>0.23 E </v>
      </c>
      <c r="B876" s="6">
        <f t="shared" si="5"/>
        <v>0.23</v>
      </c>
      <c r="C876" s="5" t="str">
        <f>IFERROR(__xludf.DUMMYFUNCTION("""COMPUTED_VALUE"""),"E")</f>
        <v>E</v>
      </c>
      <c r="D876" s="34" t="b">
        <f t="shared" si="6"/>
        <v>0</v>
      </c>
      <c r="E876" s="6" t="b">
        <f t="shared" si="7"/>
        <v>0</v>
      </c>
      <c r="F876" s="34">
        <f t="shared" si="8"/>
        <v>0.23</v>
      </c>
      <c r="G876" s="8">
        <f t="shared" si="9"/>
        <v>1.37356E+24</v>
      </c>
      <c r="H876" s="8" t="str">
        <f t="shared" ref="H876:J876" si="1770">if(D876,$G876,"")</f>
        <v/>
      </c>
      <c r="I876" s="8" t="str">
        <f t="shared" si="1770"/>
        <v/>
      </c>
      <c r="J876" s="8">
        <f t="shared" si="1770"/>
        <v>1.37356E+24</v>
      </c>
      <c r="K876" s="5"/>
      <c r="L876" s="5"/>
      <c r="M876" s="5"/>
      <c r="N876" s="36">
        <f>Map!K1526</f>
        <v>1802</v>
      </c>
      <c r="O876" s="36">
        <f>Map!L1526</f>
        <v>817</v>
      </c>
      <c r="P876" s="36">
        <f>Map!M1526</f>
        <v>1310</v>
      </c>
      <c r="Q876" s="5" t="str">
        <f>Join("-",Map!B1526,Map!C1526,Map!D1526,Map!E1526,Map!F1526)</f>
        <v>North Rim-1-0-4-a</v>
      </c>
      <c r="R876" s="6">
        <f t="shared" ref="R876:T876" si="1771">IFERROR(VALUE(LEFT(N876,SEARCH(" ",N876,1)-1)),FALSE())</f>
        <v>1802</v>
      </c>
      <c r="S876" s="6">
        <f t="shared" si="1771"/>
        <v>817</v>
      </c>
      <c r="T876" s="6">
        <f t="shared" si="1771"/>
        <v>1310</v>
      </c>
      <c r="U876" s="5"/>
      <c r="V876" s="5"/>
      <c r="W876" s="5"/>
      <c r="X876" s="37" t="str">
        <f>Map!G1526</f>
        <v>Terrestrial</v>
      </c>
      <c r="Y876" s="5"/>
      <c r="Z876" s="7" t="str">
        <f>Map!O1526</f>
        <v>32 H</v>
      </c>
      <c r="AA876" s="6">
        <f t="shared" si="12"/>
        <v>32</v>
      </c>
      <c r="AB876" s="5" t="str">
        <f>IFERROR(__xludf.DUMMYFUNCTION("""COMPUTED_VALUE"""),"H")</f>
        <v>H</v>
      </c>
      <c r="AC876" s="6">
        <f t="shared" si="13"/>
        <v>32</v>
      </c>
      <c r="AD876" s="5"/>
    </row>
    <row r="877">
      <c r="A877" s="5" t="str">
        <f>Map!I1527</f>
        <v>0.4 E </v>
      </c>
      <c r="B877" s="6">
        <f t="shared" si="5"/>
        <v>0.4</v>
      </c>
      <c r="C877" s="5" t="str">
        <f>IFERROR(__xludf.DUMMYFUNCTION("""COMPUTED_VALUE"""),"E")</f>
        <v>E</v>
      </c>
      <c r="D877" s="34" t="b">
        <f t="shared" si="6"/>
        <v>0</v>
      </c>
      <c r="E877" s="6" t="b">
        <f t="shared" si="7"/>
        <v>0</v>
      </c>
      <c r="F877" s="34">
        <f t="shared" si="8"/>
        <v>0.4</v>
      </c>
      <c r="G877" s="8">
        <f t="shared" si="9"/>
        <v>2.3888E+24</v>
      </c>
      <c r="H877" s="8" t="str">
        <f t="shared" ref="H877:J877" si="1772">if(D877,$G877,"")</f>
        <v/>
      </c>
      <c r="I877" s="8" t="str">
        <f t="shared" si="1772"/>
        <v/>
      </c>
      <c r="J877" s="8">
        <f t="shared" si="1772"/>
        <v>2.3888E+24</v>
      </c>
      <c r="K877" s="5"/>
      <c r="L877" s="5"/>
      <c r="M877" s="5"/>
      <c r="N877" s="36">
        <f>Map!K1527</f>
        <v>934</v>
      </c>
      <c r="O877" s="36">
        <f>Map!L1527</f>
        <v>763</v>
      </c>
      <c r="P877" s="36">
        <f>Map!M1527</f>
        <v>848</v>
      </c>
      <c r="Q877" s="5" t="str">
        <f>Join("-",Map!B1527,Map!C1527,Map!D1527,Map!E1527,Map!F1527)</f>
        <v>North Rim-1-0-4-b</v>
      </c>
      <c r="R877" s="6">
        <f t="shared" ref="R877:T877" si="1773">IFERROR(VALUE(LEFT(N877,SEARCH(" ",N877,1)-1)),FALSE())</f>
        <v>934</v>
      </c>
      <c r="S877" s="6">
        <f t="shared" si="1773"/>
        <v>763</v>
      </c>
      <c r="T877" s="6">
        <f t="shared" si="1773"/>
        <v>848</v>
      </c>
      <c r="U877" s="5"/>
      <c r="V877" s="5"/>
      <c r="W877" s="5"/>
      <c r="X877" s="37" t="str">
        <f>Map!G1527</f>
        <v>Terrestrial</v>
      </c>
      <c r="Y877" s="5"/>
      <c r="Z877" s="7" t="str">
        <f>Map!O1527</f>
        <v>7 H</v>
      </c>
      <c r="AA877" s="6">
        <f t="shared" si="12"/>
        <v>7</v>
      </c>
      <c r="AB877" s="5" t="str">
        <f>IFERROR(__xludf.DUMMYFUNCTION("""COMPUTED_VALUE"""),"H")</f>
        <v>H</v>
      </c>
      <c r="AC877" s="6">
        <f t="shared" si="13"/>
        <v>7</v>
      </c>
      <c r="AD877" s="5"/>
    </row>
    <row r="878">
      <c r="A878" s="5" t="str">
        <f>Map!I1528</f>
        <v>0.02 J </v>
      </c>
      <c r="B878" s="6">
        <f t="shared" si="5"/>
        <v>0.02</v>
      </c>
      <c r="C878" s="5" t="str">
        <f>IFERROR(__xludf.DUMMYFUNCTION("""COMPUTED_VALUE"""),"J")</f>
        <v>J</v>
      </c>
      <c r="D878" s="34" t="b">
        <f t="shared" si="6"/>
        <v>0</v>
      </c>
      <c r="E878" s="6">
        <f t="shared" si="7"/>
        <v>0.02</v>
      </c>
      <c r="F878" s="34" t="b">
        <f t="shared" si="8"/>
        <v>0</v>
      </c>
      <c r="G878" s="8">
        <f t="shared" si="9"/>
        <v>3.8E+25</v>
      </c>
      <c r="H878" s="8" t="str">
        <f t="shared" ref="H878:J878" si="1774">if(D878,$G878,"")</f>
        <v/>
      </c>
      <c r="I878" s="8">
        <f t="shared" si="1774"/>
        <v>3.8E+25</v>
      </c>
      <c r="J878" s="8" t="str">
        <f t="shared" si="1774"/>
        <v/>
      </c>
      <c r="K878" s="5"/>
      <c r="L878" s="5"/>
      <c r="M878" s="5"/>
      <c r="N878" s="36">
        <f>Map!K1528</f>
        <v>-48</v>
      </c>
      <c r="O878" s="36">
        <f>Map!L1528</f>
        <v>-51</v>
      </c>
      <c r="P878" s="36">
        <f>Map!M1528</f>
        <v>-49</v>
      </c>
      <c r="Q878" s="5" t="str">
        <f>Join("-",Map!B1528,Map!C1528,Map!D1528,Map!E1528,Map!F1528)</f>
        <v>North Rim-1-0-4-c</v>
      </c>
      <c r="R878" s="6">
        <f t="shared" ref="R878:T878" si="1775">IFERROR(VALUE(LEFT(N878,SEARCH(" ",N878,1)-1)),FALSE())</f>
        <v>-48</v>
      </c>
      <c r="S878" s="6">
        <f t="shared" si="1775"/>
        <v>-51</v>
      </c>
      <c r="T878" s="6">
        <f t="shared" si="1775"/>
        <v>-49</v>
      </c>
      <c r="U878" s="5"/>
      <c r="V878" s="5"/>
      <c r="W878" s="5"/>
      <c r="X878" s="37" t="str">
        <f>Map!G1528</f>
        <v>Gas Giant</v>
      </c>
      <c r="Y878" s="5"/>
      <c r="Z878" s="7" t="str">
        <f>Map!O1528</f>
        <v>13 H</v>
      </c>
      <c r="AA878" s="6">
        <f t="shared" si="12"/>
        <v>13</v>
      </c>
      <c r="AB878" s="5" t="str">
        <f>IFERROR(__xludf.DUMMYFUNCTION("""COMPUTED_VALUE"""),"H")</f>
        <v>H</v>
      </c>
      <c r="AC878" s="6">
        <f t="shared" si="13"/>
        <v>13</v>
      </c>
      <c r="AD878" s="5"/>
    </row>
    <row r="879">
      <c r="A879" s="5" t="str">
        <f>Map!I1529</f>
        <v>0.39 J </v>
      </c>
      <c r="B879" s="6">
        <f t="shared" si="5"/>
        <v>0.39</v>
      </c>
      <c r="C879" s="5" t="str">
        <f>IFERROR(__xludf.DUMMYFUNCTION("""COMPUTED_VALUE"""),"J")</f>
        <v>J</v>
      </c>
      <c r="D879" s="34" t="b">
        <f t="shared" si="6"/>
        <v>0</v>
      </c>
      <c r="E879" s="6">
        <f t="shared" si="7"/>
        <v>0.39</v>
      </c>
      <c r="F879" s="34" t="b">
        <f t="shared" si="8"/>
        <v>0</v>
      </c>
      <c r="G879" s="8">
        <f t="shared" si="9"/>
        <v>7.41E+26</v>
      </c>
      <c r="H879" s="8" t="str">
        <f t="shared" ref="H879:J879" si="1776">if(D879,$G879,"")</f>
        <v/>
      </c>
      <c r="I879" s="8">
        <f t="shared" si="1776"/>
        <v>7.41E+26</v>
      </c>
      <c r="J879" s="8" t="str">
        <f t="shared" si="1776"/>
        <v/>
      </c>
      <c r="K879" s="5"/>
      <c r="L879" s="5"/>
      <c r="M879" s="5"/>
      <c r="N879" s="36">
        <f>Map!K1529</f>
        <v>-124</v>
      </c>
      <c r="O879" s="36">
        <f>Map!L1529</f>
        <v>-127</v>
      </c>
      <c r="P879" s="36">
        <f>Map!M1529</f>
        <v>-127</v>
      </c>
      <c r="Q879" s="5" t="str">
        <f>Join("-",Map!B1529,Map!C1529,Map!D1529,Map!E1529,Map!F1529)</f>
        <v>North Rim-1-0-4-d</v>
      </c>
      <c r="R879" s="6">
        <f t="shared" ref="R879:T879" si="1777">IFERROR(VALUE(LEFT(N879,SEARCH(" ",N879,1)-1)),FALSE())</f>
        <v>-124</v>
      </c>
      <c r="S879" s="6">
        <f t="shared" si="1777"/>
        <v>-127</v>
      </c>
      <c r="T879" s="6">
        <f t="shared" si="1777"/>
        <v>-127</v>
      </c>
      <c r="U879" s="5"/>
      <c r="V879" s="5"/>
      <c r="W879" s="5"/>
      <c r="X879" s="37" t="str">
        <f>Map!G1529</f>
        <v>Gas Giant</v>
      </c>
      <c r="Y879" s="5"/>
      <c r="Z879" s="7" t="str">
        <f>Map!O1529</f>
        <v>9 H</v>
      </c>
      <c r="AA879" s="6">
        <f t="shared" si="12"/>
        <v>9</v>
      </c>
      <c r="AB879" s="5" t="str">
        <f>IFERROR(__xludf.DUMMYFUNCTION("""COMPUTED_VALUE"""),"H")</f>
        <v>H</v>
      </c>
      <c r="AC879" s="6">
        <f t="shared" si="13"/>
        <v>9</v>
      </c>
      <c r="AD879" s="5"/>
    </row>
    <row r="880">
      <c r="A880" s="5" t="str">
        <f>Map!I1531</f>
        <v>1.51 S</v>
      </c>
      <c r="B880" s="6">
        <f t="shared" si="5"/>
        <v>1.51</v>
      </c>
      <c r="C880" s="5" t="str">
        <f>IFERROR(__xludf.DUMMYFUNCTION("""COMPUTED_VALUE"""),"S")</f>
        <v>S</v>
      </c>
      <c r="D880" s="34">
        <f t="shared" si="6"/>
        <v>1.51</v>
      </c>
      <c r="E880" s="6" t="b">
        <f t="shared" si="7"/>
        <v>0</v>
      </c>
      <c r="F880" s="34" t="b">
        <f t="shared" si="8"/>
        <v>0</v>
      </c>
      <c r="G880" s="8">
        <f t="shared" si="9"/>
        <v>3.00339E+30</v>
      </c>
      <c r="H880" s="8">
        <f t="shared" ref="H880:J880" si="1778">if(D880,$G880,"")</f>
        <v>3.00339E+30</v>
      </c>
      <c r="I880" s="8" t="str">
        <f t="shared" si="1778"/>
        <v/>
      </c>
      <c r="J880" s="8" t="str">
        <f t="shared" si="1778"/>
        <v/>
      </c>
      <c r="K880" s="5"/>
      <c r="L880" s="5"/>
      <c r="M880" s="5"/>
      <c r="N880" s="36" t="str">
        <f>Map!K1531</f>
        <v/>
      </c>
      <c r="O880" s="36" t="str">
        <f>Map!L1531</f>
        <v/>
      </c>
      <c r="P880" s="36" t="str">
        <f>Map!M1531</f>
        <v/>
      </c>
      <c r="Q880" s="5" t="str">
        <f>Join("-",Map!B1531,Map!C1531,Map!D1531,Map!E1531,Map!F1531)</f>
        <v>North Rim-1-0-4-S</v>
      </c>
      <c r="R880" s="6" t="b">
        <f t="shared" ref="R880:T880" si="1779">IFERROR(VALUE(LEFT(N880,SEARCH(" ",N880,1)-1)),FALSE())</f>
        <v>0</v>
      </c>
      <c r="S880" s="6" t="b">
        <f t="shared" si="1779"/>
        <v>0</v>
      </c>
      <c r="T880" s="6" t="b">
        <f t="shared" si="1779"/>
        <v>0</v>
      </c>
      <c r="U880" s="5"/>
      <c r="V880" s="5"/>
      <c r="W880" s="5"/>
      <c r="X880" s="37" t="str">
        <f>Map!G1531</f>
        <v>Star</v>
      </c>
      <c r="Y880" s="5"/>
      <c r="Z880" s="7" t="str">
        <f>Map!O1531</f>
        <v/>
      </c>
      <c r="AA880" s="6" t="str">
        <f t="shared" si="12"/>
        <v/>
      </c>
      <c r="AB880" s="5"/>
      <c r="AC880" s="6" t="str">
        <f t="shared" si="13"/>
        <v/>
      </c>
      <c r="AD880" s="5"/>
    </row>
    <row r="881">
      <c r="A881" s="5" t="str">
        <f>Map!I1532</f>
        <v>0.71 E </v>
      </c>
      <c r="B881" s="6">
        <f t="shared" si="5"/>
        <v>0.71</v>
      </c>
      <c r="C881" s="5" t="str">
        <f>IFERROR(__xludf.DUMMYFUNCTION("""COMPUTED_VALUE"""),"E")</f>
        <v>E</v>
      </c>
      <c r="D881" s="34" t="b">
        <f t="shared" si="6"/>
        <v>0</v>
      </c>
      <c r="E881" s="6" t="b">
        <f t="shared" si="7"/>
        <v>0</v>
      </c>
      <c r="F881" s="34">
        <f t="shared" si="8"/>
        <v>0.71</v>
      </c>
      <c r="G881" s="8">
        <f t="shared" si="9"/>
        <v>4.24012E+24</v>
      </c>
      <c r="H881" s="8" t="str">
        <f t="shared" ref="H881:J881" si="1780">if(D881,$G881,"")</f>
        <v/>
      </c>
      <c r="I881" s="8" t="str">
        <f t="shared" si="1780"/>
        <v/>
      </c>
      <c r="J881" s="8">
        <f t="shared" si="1780"/>
        <v>4.24012E+24</v>
      </c>
      <c r="K881" s="5"/>
      <c r="L881" s="5"/>
      <c r="M881" s="5"/>
      <c r="N881" s="36">
        <f>Map!K1532</f>
        <v>137</v>
      </c>
      <c r="O881" s="36">
        <f>Map!L1532</f>
        <v>124</v>
      </c>
      <c r="P881" s="36">
        <f>Map!M1532</f>
        <v>133</v>
      </c>
      <c r="Q881" s="5" t="str">
        <f>Join("-",Map!B1532,Map!C1532,Map!D1532,Map!E1532,Map!F1532)</f>
        <v>North Rim-1-0-5-a</v>
      </c>
      <c r="R881" s="6">
        <f t="shared" ref="R881:T881" si="1781">IFERROR(VALUE(LEFT(N881,SEARCH(" ",N881,1)-1)),FALSE())</f>
        <v>137</v>
      </c>
      <c r="S881" s="6">
        <f t="shared" si="1781"/>
        <v>124</v>
      </c>
      <c r="T881" s="6">
        <f t="shared" si="1781"/>
        <v>133</v>
      </c>
      <c r="U881" s="5"/>
      <c r="V881" s="5"/>
      <c r="W881" s="5"/>
      <c r="X881" s="37" t="str">
        <f>Map!G1532</f>
        <v>Terrestrial</v>
      </c>
      <c r="Y881" s="5"/>
      <c r="Z881" s="7" t="str">
        <f>Map!O1532</f>
        <v>36 H</v>
      </c>
      <c r="AA881" s="6">
        <f t="shared" si="12"/>
        <v>36</v>
      </c>
      <c r="AB881" s="5" t="str">
        <f>IFERROR(__xludf.DUMMYFUNCTION("""COMPUTED_VALUE"""),"H")</f>
        <v>H</v>
      </c>
      <c r="AC881" s="6">
        <f t="shared" si="13"/>
        <v>36</v>
      </c>
      <c r="AD881" s="5"/>
    </row>
    <row r="882">
      <c r="A882" s="5" t="str">
        <f>Map!I1533</f>
        <v>2.98 J </v>
      </c>
      <c r="B882" s="6">
        <f t="shared" si="5"/>
        <v>2.98</v>
      </c>
      <c r="C882" s="5" t="str">
        <f>IFERROR(__xludf.DUMMYFUNCTION("""COMPUTED_VALUE"""),"J")</f>
        <v>J</v>
      </c>
      <c r="D882" s="34" t="b">
        <f t="shared" si="6"/>
        <v>0</v>
      </c>
      <c r="E882" s="6">
        <f t="shared" si="7"/>
        <v>2.98</v>
      </c>
      <c r="F882" s="34" t="b">
        <f t="shared" si="8"/>
        <v>0</v>
      </c>
      <c r="G882" s="8">
        <f t="shared" si="9"/>
        <v>5.662E+27</v>
      </c>
      <c r="H882" s="8" t="str">
        <f t="shared" ref="H882:J882" si="1782">if(D882,$G882,"")</f>
        <v/>
      </c>
      <c r="I882" s="8">
        <f t="shared" si="1782"/>
        <v>5.662E+27</v>
      </c>
      <c r="J882" s="8" t="str">
        <f t="shared" si="1782"/>
        <v/>
      </c>
      <c r="K882" s="5"/>
      <c r="L882" s="5"/>
      <c r="M882" s="5"/>
      <c r="N882" s="36">
        <f>Map!K1533</f>
        <v>-16</v>
      </c>
      <c r="O882" s="36">
        <f>Map!L1533</f>
        <v>-36</v>
      </c>
      <c r="P882" s="36">
        <f>Map!M1533</f>
        <v>-27</v>
      </c>
      <c r="Q882" s="5" t="str">
        <f>Join("-",Map!B1533,Map!C1533,Map!D1533,Map!E1533,Map!F1533)</f>
        <v>North Rim-1-0-5-b</v>
      </c>
      <c r="R882" s="6">
        <f t="shared" ref="R882:T882" si="1783">IFERROR(VALUE(LEFT(N882,SEARCH(" ",N882,1)-1)),FALSE())</f>
        <v>-16</v>
      </c>
      <c r="S882" s="6">
        <f t="shared" si="1783"/>
        <v>-36</v>
      </c>
      <c r="T882" s="6">
        <f t="shared" si="1783"/>
        <v>-27</v>
      </c>
      <c r="U882" s="5"/>
      <c r="V882" s="5"/>
      <c r="W882" s="5"/>
      <c r="X882" s="37" t="str">
        <f>Map!G1533</f>
        <v>Gas Giant</v>
      </c>
      <c r="Y882" s="5"/>
      <c r="Z882" s="7" t="str">
        <f>Map!O1533</f>
        <v>23 H</v>
      </c>
      <c r="AA882" s="6">
        <f t="shared" si="12"/>
        <v>23</v>
      </c>
      <c r="AB882" s="5" t="str">
        <f>IFERROR(__xludf.DUMMYFUNCTION("""COMPUTED_VALUE"""),"H")</f>
        <v>H</v>
      </c>
      <c r="AC882" s="6">
        <f t="shared" si="13"/>
        <v>23</v>
      </c>
      <c r="AD882" s="5"/>
    </row>
    <row r="883">
      <c r="A883" s="5" t="str">
        <f>Map!I1534</f>
        <v>0.27 S</v>
      </c>
      <c r="B883" s="6">
        <f t="shared" si="5"/>
        <v>0.27</v>
      </c>
      <c r="C883" s="5" t="str">
        <f>IFERROR(__xludf.DUMMYFUNCTION("""COMPUTED_VALUE"""),"S")</f>
        <v>S</v>
      </c>
      <c r="D883" s="34">
        <f t="shared" si="6"/>
        <v>0.27</v>
      </c>
      <c r="E883" s="6" t="b">
        <f t="shared" si="7"/>
        <v>0</v>
      </c>
      <c r="F883" s="34" t="b">
        <f t="shared" si="8"/>
        <v>0</v>
      </c>
      <c r="G883" s="8">
        <f t="shared" si="9"/>
        <v>5.3703E+29</v>
      </c>
      <c r="H883" s="8">
        <f t="shared" ref="H883:J883" si="1784">if(D883,$G883,"")</f>
        <v>5.3703E+29</v>
      </c>
      <c r="I883" s="8" t="str">
        <f t="shared" si="1784"/>
        <v/>
      </c>
      <c r="J883" s="8" t="str">
        <f t="shared" si="1784"/>
        <v/>
      </c>
      <c r="K883" s="5"/>
      <c r="L883" s="5"/>
      <c r="M883" s="5"/>
      <c r="N883" s="36" t="str">
        <f>Map!K1534</f>
        <v/>
      </c>
      <c r="O883" s="36" t="str">
        <f>Map!L1534</f>
        <v/>
      </c>
      <c r="P883" s="36" t="str">
        <f>Map!M1534</f>
        <v/>
      </c>
      <c r="Q883" s="5" t="str">
        <f>Join("-",Map!B1534,Map!C1534,Map!D1534,Map!E1534,Map!F1534)</f>
        <v>North Rim-1-0-5-S</v>
      </c>
      <c r="R883" s="6" t="b">
        <f t="shared" ref="R883:T883" si="1785">IFERROR(VALUE(LEFT(N883,SEARCH(" ",N883,1)-1)),FALSE())</f>
        <v>0</v>
      </c>
      <c r="S883" s="6" t="b">
        <f t="shared" si="1785"/>
        <v>0</v>
      </c>
      <c r="T883" s="6" t="b">
        <f t="shared" si="1785"/>
        <v>0</v>
      </c>
      <c r="U883" s="5"/>
      <c r="V883" s="5"/>
      <c r="W883" s="5"/>
      <c r="X883" s="37" t="str">
        <f>Map!G1534</f>
        <v>Star</v>
      </c>
      <c r="Y883" s="5"/>
      <c r="Z883" s="7" t="str">
        <f>Map!O1534</f>
        <v/>
      </c>
      <c r="AA883" s="6" t="str">
        <f t="shared" si="12"/>
        <v/>
      </c>
      <c r="AB883" s="5"/>
      <c r="AC883" s="6" t="str">
        <f t="shared" si="13"/>
        <v/>
      </c>
      <c r="AD883" s="5"/>
    </row>
    <row r="884">
      <c r="A884" s="5" t="str">
        <f>Map!I1535</f>
        <v>0.44 E </v>
      </c>
      <c r="B884" s="6">
        <f t="shared" si="5"/>
        <v>0.44</v>
      </c>
      <c r="C884" s="5" t="str">
        <f>IFERROR(__xludf.DUMMYFUNCTION("""COMPUTED_VALUE"""),"E")</f>
        <v>E</v>
      </c>
      <c r="D884" s="34" t="b">
        <f t="shared" si="6"/>
        <v>0</v>
      </c>
      <c r="E884" s="6" t="b">
        <f t="shared" si="7"/>
        <v>0</v>
      </c>
      <c r="F884" s="34">
        <f t="shared" si="8"/>
        <v>0.44</v>
      </c>
      <c r="G884" s="8">
        <f t="shared" si="9"/>
        <v>2.62768E+24</v>
      </c>
      <c r="H884" s="8" t="str">
        <f t="shared" ref="H884:J884" si="1786">if(D884,$G884,"")</f>
        <v/>
      </c>
      <c r="I884" s="8" t="str">
        <f t="shared" si="1786"/>
        <v/>
      </c>
      <c r="J884" s="8">
        <f t="shared" si="1786"/>
        <v>2.62768E+24</v>
      </c>
      <c r="K884" s="5"/>
      <c r="L884" s="5"/>
      <c r="M884" s="5"/>
      <c r="N884" s="36">
        <f>Map!K1535</f>
        <v>872</v>
      </c>
      <c r="O884" s="36">
        <f>Map!L1535</f>
        <v>800</v>
      </c>
      <c r="P884" s="36">
        <f>Map!M1535</f>
        <v>838</v>
      </c>
      <c r="Q884" s="5" t="str">
        <f>Join("-",Map!B1535,Map!C1535,Map!D1535,Map!E1535,Map!F1535)</f>
        <v>North Rim-1-0-6-a</v>
      </c>
      <c r="R884" s="6">
        <f t="shared" ref="R884:T884" si="1787">IFERROR(VALUE(LEFT(N884,SEARCH(" ",N884,1)-1)),FALSE())</f>
        <v>872</v>
      </c>
      <c r="S884" s="6">
        <f t="shared" si="1787"/>
        <v>800</v>
      </c>
      <c r="T884" s="6">
        <f t="shared" si="1787"/>
        <v>838</v>
      </c>
      <c r="U884" s="5"/>
      <c r="V884" s="5"/>
      <c r="W884" s="5"/>
      <c r="X884" s="37" t="str">
        <f>Map!G1535</f>
        <v>Terrestrial</v>
      </c>
      <c r="Y884" s="5"/>
      <c r="Z884" s="7" t="str">
        <f>Map!O1535</f>
        <v>24 H</v>
      </c>
      <c r="AA884" s="6">
        <f t="shared" si="12"/>
        <v>24</v>
      </c>
      <c r="AB884" s="5" t="str">
        <f>IFERROR(__xludf.DUMMYFUNCTION("""COMPUTED_VALUE"""),"H")</f>
        <v>H</v>
      </c>
      <c r="AC884" s="6">
        <f t="shared" si="13"/>
        <v>24</v>
      </c>
      <c r="AD884" s="5"/>
    </row>
    <row r="885">
      <c r="A885" s="5" t="str">
        <f>Map!I1536</f>
        <v>0.45 E </v>
      </c>
      <c r="B885" s="6">
        <f t="shared" si="5"/>
        <v>0.45</v>
      </c>
      <c r="C885" s="5" t="str">
        <f>IFERROR(__xludf.DUMMYFUNCTION("""COMPUTED_VALUE"""),"E")</f>
        <v>E</v>
      </c>
      <c r="D885" s="34" t="b">
        <f t="shared" si="6"/>
        <v>0</v>
      </c>
      <c r="E885" s="6" t="b">
        <f t="shared" si="7"/>
        <v>0</v>
      </c>
      <c r="F885" s="34">
        <f t="shared" si="8"/>
        <v>0.45</v>
      </c>
      <c r="G885" s="8">
        <f t="shared" si="9"/>
        <v>2.6874E+24</v>
      </c>
      <c r="H885" s="8" t="str">
        <f t="shared" ref="H885:J885" si="1788">if(D885,$G885,"")</f>
        <v/>
      </c>
      <c r="I885" s="8" t="str">
        <f t="shared" si="1788"/>
        <v/>
      </c>
      <c r="J885" s="8">
        <f t="shared" si="1788"/>
        <v>2.6874E+24</v>
      </c>
      <c r="K885" s="5"/>
      <c r="L885" s="5"/>
      <c r="M885" s="5"/>
      <c r="N885" s="36">
        <f>Map!K1536</f>
        <v>565</v>
      </c>
      <c r="O885" s="36">
        <f>Map!L1536</f>
        <v>532</v>
      </c>
      <c r="P885" s="36">
        <f>Map!M1536</f>
        <v>547</v>
      </c>
      <c r="Q885" s="5" t="str">
        <f>Join("-",Map!B1536,Map!C1536,Map!D1536,Map!E1536,Map!F1536)</f>
        <v>North Rim-1-0-6-b</v>
      </c>
      <c r="R885" s="6">
        <f t="shared" ref="R885:T885" si="1789">IFERROR(VALUE(LEFT(N885,SEARCH(" ",N885,1)-1)),FALSE())</f>
        <v>565</v>
      </c>
      <c r="S885" s="6">
        <f t="shared" si="1789"/>
        <v>532</v>
      </c>
      <c r="T885" s="6">
        <f t="shared" si="1789"/>
        <v>547</v>
      </c>
      <c r="U885" s="5"/>
      <c r="V885" s="5"/>
      <c r="W885" s="5"/>
      <c r="X885" s="37" t="str">
        <f>Map!G1536</f>
        <v>Terrestrial</v>
      </c>
      <c r="Y885" s="5"/>
      <c r="Z885" s="7" t="str">
        <f>Map!O1536</f>
        <v>10 H</v>
      </c>
      <c r="AA885" s="6">
        <f t="shared" si="12"/>
        <v>10</v>
      </c>
      <c r="AB885" s="5" t="str">
        <f>IFERROR(__xludf.DUMMYFUNCTION("""COMPUTED_VALUE"""),"H")</f>
        <v>H</v>
      </c>
      <c r="AC885" s="6">
        <f t="shared" si="13"/>
        <v>10</v>
      </c>
      <c r="AD885" s="5"/>
    </row>
    <row r="886">
      <c r="A886" s="5" t="str">
        <f>Map!I1537</f>
        <v>1.64 E </v>
      </c>
      <c r="B886" s="6">
        <f t="shared" si="5"/>
        <v>1.64</v>
      </c>
      <c r="C886" s="5" t="str">
        <f>IFERROR(__xludf.DUMMYFUNCTION("""COMPUTED_VALUE"""),"E")</f>
        <v>E</v>
      </c>
      <c r="D886" s="34" t="b">
        <f t="shared" si="6"/>
        <v>0</v>
      </c>
      <c r="E886" s="6" t="b">
        <f t="shared" si="7"/>
        <v>0</v>
      </c>
      <c r="F886" s="34">
        <f t="shared" si="8"/>
        <v>1.64</v>
      </c>
      <c r="G886" s="8">
        <f t="shared" si="9"/>
        <v>9.79408E+24</v>
      </c>
      <c r="H886" s="8" t="str">
        <f t="shared" ref="H886:J886" si="1790">if(D886,$G886,"")</f>
        <v/>
      </c>
      <c r="I886" s="8" t="str">
        <f t="shared" si="1790"/>
        <v/>
      </c>
      <c r="J886" s="8">
        <f t="shared" si="1790"/>
        <v>9.79408E+24</v>
      </c>
      <c r="K886" s="5"/>
      <c r="L886" s="5"/>
      <c r="M886" s="5"/>
      <c r="N886" s="36">
        <f>Map!K1537</f>
        <v>299</v>
      </c>
      <c r="O886" s="36">
        <f>Map!L1537</f>
        <v>227</v>
      </c>
      <c r="P886" s="36">
        <f>Map!M1537</f>
        <v>262</v>
      </c>
      <c r="Q886" s="5" t="str">
        <f>Join("-",Map!B1537,Map!C1537,Map!D1537,Map!E1537,Map!F1537)</f>
        <v>North Rim-1-0-6-c</v>
      </c>
      <c r="R886" s="6">
        <f t="shared" ref="R886:T886" si="1791">IFERROR(VALUE(LEFT(N886,SEARCH(" ",N886,1)-1)),FALSE())</f>
        <v>299</v>
      </c>
      <c r="S886" s="6">
        <f t="shared" si="1791"/>
        <v>227</v>
      </c>
      <c r="T886" s="6">
        <f t="shared" si="1791"/>
        <v>262</v>
      </c>
      <c r="U886" s="5"/>
      <c r="V886" s="5"/>
      <c r="W886" s="5"/>
      <c r="X886" s="37" t="str">
        <f>Map!G1537</f>
        <v>Terrestrial</v>
      </c>
      <c r="Y886" s="5"/>
      <c r="Z886" s="7" t="str">
        <f>Map!O1537</f>
        <v>30 H</v>
      </c>
      <c r="AA886" s="6">
        <f t="shared" si="12"/>
        <v>30</v>
      </c>
      <c r="AB886" s="5" t="str">
        <f>IFERROR(__xludf.DUMMYFUNCTION("""COMPUTED_VALUE"""),"H")</f>
        <v>H</v>
      </c>
      <c r="AC886" s="6">
        <f t="shared" si="13"/>
        <v>30</v>
      </c>
      <c r="AD886" s="5"/>
    </row>
    <row r="887">
      <c r="A887" s="5" t="str">
        <f>Map!I1538</f>
        <v>0.41 E </v>
      </c>
      <c r="B887" s="6">
        <f t="shared" si="5"/>
        <v>0.41</v>
      </c>
      <c r="C887" s="5" t="str">
        <f>IFERROR(__xludf.DUMMYFUNCTION("""COMPUTED_VALUE"""),"E")</f>
        <v>E</v>
      </c>
      <c r="D887" s="34" t="b">
        <f t="shared" si="6"/>
        <v>0</v>
      </c>
      <c r="E887" s="6" t="b">
        <f t="shared" si="7"/>
        <v>0</v>
      </c>
      <c r="F887" s="34">
        <f t="shared" si="8"/>
        <v>0.41</v>
      </c>
      <c r="G887" s="8">
        <f t="shared" si="9"/>
        <v>2.44852E+24</v>
      </c>
      <c r="H887" s="8" t="str">
        <f t="shared" ref="H887:J887" si="1792">if(D887,$G887,"")</f>
        <v/>
      </c>
      <c r="I887" s="8" t="str">
        <f t="shared" si="1792"/>
        <v/>
      </c>
      <c r="J887" s="8">
        <f t="shared" si="1792"/>
        <v>2.44852E+24</v>
      </c>
      <c r="K887" s="5"/>
      <c r="L887" s="5"/>
      <c r="M887" s="5"/>
      <c r="N887" s="36">
        <f>Map!K1538</f>
        <v>206</v>
      </c>
      <c r="O887" s="36">
        <f>Map!L1538</f>
        <v>199</v>
      </c>
      <c r="P887" s="36">
        <f>Map!M1538</f>
        <v>202</v>
      </c>
      <c r="Q887" s="5" t="str">
        <f>Join("-",Map!B1538,Map!C1538,Map!D1538,Map!E1538,Map!F1538)</f>
        <v>North Rim-1-0-6-d</v>
      </c>
      <c r="R887" s="6">
        <f t="shared" ref="R887:T887" si="1793">IFERROR(VALUE(LEFT(N887,SEARCH(" ",N887,1)-1)),FALSE())</f>
        <v>206</v>
      </c>
      <c r="S887" s="6">
        <f t="shared" si="1793"/>
        <v>199</v>
      </c>
      <c r="T887" s="6">
        <f t="shared" si="1793"/>
        <v>202</v>
      </c>
      <c r="U887" s="5"/>
      <c r="V887" s="5"/>
      <c r="W887" s="5"/>
      <c r="X887" s="37" t="str">
        <f>Map!G1538</f>
        <v>Terrestrial</v>
      </c>
      <c r="Y887" s="5"/>
      <c r="Z887" s="7" t="str">
        <f>Map!O1538</f>
        <v>17 H</v>
      </c>
      <c r="AA887" s="6">
        <f t="shared" si="12"/>
        <v>17</v>
      </c>
      <c r="AB887" s="5" t="str">
        <f>IFERROR(__xludf.DUMMYFUNCTION("""COMPUTED_VALUE"""),"H")</f>
        <v>H</v>
      </c>
      <c r="AC887" s="6">
        <f t="shared" si="13"/>
        <v>17</v>
      </c>
      <c r="AD887" s="5"/>
    </row>
    <row r="888">
      <c r="A888" s="5" t="str">
        <f>Map!I1539</f>
        <v>2.23 E </v>
      </c>
      <c r="B888" s="6">
        <f t="shared" si="5"/>
        <v>2.23</v>
      </c>
      <c r="C888" s="5" t="str">
        <f>IFERROR(__xludf.DUMMYFUNCTION("""COMPUTED_VALUE"""),"E")</f>
        <v>E</v>
      </c>
      <c r="D888" s="34" t="b">
        <f t="shared" si="6"/>
        <v>0</v>
      </c>
      <c r="E888" s="6" t="b">
        <f t="shared" si="7"/>
        <v>0</v>
      </c>
      <c r="F888" s="34">
        <f t="shared" si="8"/>
        <v>2.23</v>
      </c>
      <c r="G888" s="8">
        <f t="shared" si="9"/>
        <v>1.33176E+25</v>
      </c>
      <c r="H888" s="8" t="str">
        <f t="shared" ref="H888:J888" si="1794">if(D888,$G888,"")</f>
        <v/>
      </c>
      <c r="I888" s="8" t="str">
        <f t="shared" si="1794"/>
        <v/>
      </c>
      <c r="J888" s="8">
        <f t="shared" si="1794"/>
        <v>1.33176E+25</v>
      </c>
      <c r="K888" s="5"/>
      <c r="L888" s="5"/>
      <c r="M888" s="5"/>
      <c r="N888" s="36">
        <f>Map!K1539</f>
        <v>7</v>
      </c>
      <c r="O888" s="36">
        <f>Map!L1539</f>
        <v>-1</v>
      </c>
      <c r="P888" s="36">
        <f>Map!M1539</f>
        <v>1</v>
      </c>
      <c r="Q888" s="5" t="str">
        <f>Join("-",Map!B1539,Map!C1539,Map!D1539,Map!E1539,Map!F1539)</f>
        <v>North Rim-1-0-6-e</v>
      </c>
      <c r="R888" s="6">
        <f t="shared" ref="R888:T888" si="1795">IFERROR(VALUE(LEFT(N888,SEARCH(" ",N888,1)-1)),FALSE())</f>
        <v>7</v>
      </c>
      <c r="S888" s="6">
        <f t="shared" si="1795"/>
        <v>-1</v>
      </c>
      <c r="T888" s="6">
        <f t="shared" si="1795"/>
        <v>1</v>
      </c>
      <c r="U888" s="5"/>
      <c r="V888" s="5"/>
      <c r="W888" s="5"/>
      <c r="X888" s="37" t="str">
        <f>Map!G1539</f>
        <v>Habitable</v>
      </c>
      <c r="Y888" s="5"/>
      <c r="Z888" s="7" t="str">
        <f>Map!O1539</f>
        <v>18 H</v>
      </c>
      <c r="AA888" s="6">
        <f t="shared" si="12"/>
        <v>18</v>
      </c>
      <c r="AB888" s="5" t="str">
        <f>IFERROR(__xludf.DUMMYFUNCTION("""COMPUTED_VALUE"""),"H")</f>
        <v>H</v>
      </c>
      <c r="AC888" s="6">
        <f t="shared" si="13"/>
        <v>18</v>
      </c>
      <c r="AD888" s="5"/>
    </row>
    <row r="889">
      <c r="A889" s="5" t="str">
        <f>Map!I1540</f>
        <v>1.97 E </v>
      </c>
      <c r="B889" s="6">
        <f t="shared" si="5"/>
        <v>1.97</v>
      </c>
      <c r="C889" s="5" t="str">
        <f>IFERROR(__xludf.DUMMYFUNCTION("""COMPUTED_VALUE"""),"E")</f>
        <v>E</v>
      </c>
      <c r="D889" s="34" t="b">
        <f t="shared" si="6"/>
        <v>0</v>
      </c>
      <c r="E889" s="6" t="b">
        <f t="shared" si="7"/>
        <v>0</v>
      </c>
      <c r="F889" s="34">
        <f t="shared" si="8"/>
        <v>1.97</v>
      </c>
      <c r="G889" s="8">
        <f t="shared" si="9"/>
        <v>1.17648E+25</v>
      </c>
      <c r="H889" s="8" t="str">
        <f t="shared" ref="H889:J889" si="1796">if(D889,$G889,"")</f>
        <v/>
      </c>
      <c r="I889" s="8" t="str">
        <f t="shared" si="1796"/>
        <v/>
      </c>
      <c r="J889" s="8">
        <f t="shared" si="1796"/>
        <v>1.17648E+25</v>
      </c>
      <c r="K889" s="5"/>
      <c r="L889" s="5"/>
      <c r="M889" s="5"/>
      <c r="N889" s="36">
        <f>Map!K1540</f>
        <v>-76</v>
      </c>
      <c r="O889" s="36">
        <f>Map!L1540</f>
        <v>-165</v>
      </c>
      <c r="P889" s="36">
        <f>Map!M1540</f>
        <v>-122</v>
      </c>
      <c r="Q889" s="5" t="str">
        <f>Join("-",Map!B1540,Map!C1540,Map!D1540,Map!E1540,Map!F1540)</f>
        <v>North Rim-1-0-6-f</v>
      </c>
      <c r="R889" s="6">
        <f t="shared" ref="R889:T889" si="1797">IFERROR(VALUE(LEFT(N889,SEARCH(" ",N889,1)-1)),FALSE())</f>
        <v>-76</v>
      </c>
      <c r="S889" s="6">
        <f t="shared" si="1797"/>
        <v>-165</v>
      </c>
      <c r="T889" s="6">
        <f t="shared" si="1797"/>
        <v>-122</v>
      </c>
      <c r="U889" s="5"/>
      <c r="V889" s="5"/>
      <c r="W889" s="5"/>
      <c r="X889" s="37" t="str">
        <f>Map!G1540</f>
        <v>Terrestrial</v>
      </c>
      <c r="Y889" s="5"/>
      <c r="Z889" s="7" t="str">
        <f>Map!O1540</f>
        <v>11 H</v>
      </c>
      <c r="AA889" s="6">
        <f t="shared" si="12"/>
        <v>11</v>
      </c>
      <c r="AB889" s="5" t="str">
        <f>IFERROR(__xludf.DUMMYFUNCTION("""COMPUTED_VALUE"""),"H")</f>
        <v>H</v>
      </c>
      <c r="AC889" s="6">
        <f t="shared" si="13"/>
        <v>11</v>
      </c>
      <c r="AD889" s="5"/>
    </row>
    <row r="890">
      <c r="A890" s="5" t="str">
        <f>Map!I1541</f>
        <v>0.6 E </v>
      </c>
      <c r="B890" s="6">
        <f t="shared" si="5"/>
        <v>0.6</v>
      </c>
      <c r="C890" s="5" t="str">
        <f>IFERROR(__xludf.DUMMYFUNCTION("""COMPUTED_VALUE"""),"E")</f>
        <v>E</v>
      </c>
      <c r="D890" s="34" t="b">
        <f t="shared" si="6"/>
        <v>0</v>
      </c>
      <c r="E890" s="6" t="b">
        <f t="shared" si="7"/>
        <v>0</v>
      </c>
      <c r="F890" s="34">
        <f t="shared" si="8"/>
        <v>0.6</v>
      </c>
      <c r="G890" s="8">
        <f t="shared" si="9"/>
        <v>3.5832E+24</v>
      </c>
      <c r="H890" s="8" t="str">
        <f t="shared" ref="H890:J890" si="1798">if(D890,$G890,"")</f>
        <v/>
      </c>
      <c r="I890" s="8" t="str">
        <f t="shared" si="1798"/>
        <v/>
      </c>
      <c r="J890" s="8">
        <f t="shared" si="1798"/>
        <v>3.5832E+24</v>
      </c>
      <c r="K890" s="5"/>
      <c r="L890" s="5"/>
      <c r="M890" s="5"/>
      <c r="N890" s="36">
        <f>Map!K1541</f>
        <v>-115</v>
      </c>
      <c r="O890" s="36">
        <f>Map!L1541</f>
        <v>-173</v>
      </c>
      <c r="P890" s="36">
        <f>Map!M1541</f>
        <v>-145</v>
      </c>
      <c r="Q890" s="5" t="str">
        <f>Join("-",Map!B1541,Map!C1541,Map!D1541,Map!E1541,Map!F1541)</f>
        <v>North Rim-1-0-6-g</v>
      </c>
      <c r="R890" s="6">
        <f t="shared" ref="R890:T890" si="1799">IFERROR(VALUE(LEFT(N890,SEARCH(" ",N890,1)-1)),FALSE())</f>
        <v>-115</v>
      </c>
      <c r="S890" s="6">
        <f t="shared" si="1799"/>
        <v>-173</v>
      </c>
      <c r="T890" s="6">
        <f t="shared" si="1799"/>
        <v>-145</v>
      </c>
      <c r="U890" s="5"/>
      <c r="V890" s="5"/>
      <c r="W890" s="5"/>
      <c r="X890" s="37" t="str">
        <f>Map!G1541</f>
        <v>Terrestrial</v>
      </c>
      <c r="Y890" s="5"/>
      <c r="Z890" s="7" t="str">
        <f>Map!O1541</f>
        <v>24 H</v>
      </c>
      <c r="AA890" s="6">
        <f t="shared" si="12"/>
        <v>24</v>
      </c>
      <c r="AB890" s="5" t="str">
        <f>IFERROR(__xludf.DUMMYFUNCTION("""COMPUTED_VALUE"""),"H")</f>
        <v>H</v>
      </c>
      <c r="AC890" s="6">
        <f t="shared" si="13"/>
        <v>24</v>
      </c>
      <c r="AD890" s="5"/>
    </row>
    <row r="891">
      <c r="A891" s="5" t="str">
        <f>Map!I1542</f>
        <v>0.51 E </v>
      </c>
      <c r="B891" s="6">
        <f t="shared" si="5"/>
        <v>0.51</v>
      </c>
      <c r="C891" s="5" t="str">
        <f>IFERROR(__xludf.DUMMYFUNCTION("""COMPUTED_VALUE"""),"E")</f>
        <v>E</v>
      </c>
      <c r="D891" s="34" t="b">
        <f t="shared" si="6"/>
        <v>0</v>
      </c>
      <c r="E891" s="6" t="b">
        <f t="shared" si="7"/>
        <v>0</v>
      </c>
      <c r="F891" s="34">
        <f t="shared" si="8"/>
        <v>0.51</v>
      </c>
      <c r="G891" s="8">
        <f t="shared" si="9"/>
        <v>3.04572E+24</v>
      </c>
      <c r="H891" s="8" t="str">
        <f t="shared" ref="H891:J891" si="1800">if(D891,$G891,"")</f>
        <v/>
      </c>
      <c r="I891" s="8" t="str">
        <f t="shared" si="1800"/>
        <v/>
      </c>
      <c r="J891" s="8">
        <f t="shared" si="1800"/>
        <v>3.04572E+24</v>
      </c>
      <c r="K891" s="5"/>
      <c r="L891" s="5"/>
      <c r="M891" s="5"/>
      <c r="N891" s="36">
        <f>Map!K1542</f>
        <v>-206</v>
      </c>
      <c r="O891" s="36">
        <f>Map!L1542</f>
        <v>-255</v>
      </c>
      <c r="P891" s="36">
        <f>Map!M1542</f>
        <v>-232</v>
      </c>
      <c r="Q891" s="5" t="str">
        <f>Join("-",Map!B1542,Map!C1542,Map!D1542,Map!E1542,Map!F1542)</f>
        <v>North Rim-1-0-6-h</v>
      </c>
      <c r="R891" s="6">
        <f t="shared" ref="R891:T891" si="1801">IFERROR(VALUE(LEFT(N891,SEARCH(" ",N891,1)-1)),FALSE())</f>
        <v>-206</v>
      </c>
      <c r="S891" s="6">
        <f t="shared" si="1801"/>
        <v>-255</v>
      </c>
      <c r="T891" s="6">
        <f t="shared" si="1801"/>
        <v>-232</v>
      </c>
      <c r="U891" s="5"/>
      <c r="V891" s="5"/>
      <c r="W891" s="5"/>
      <c r="X891" s="37" t="str">
        <f>Map!G1542</f>
        <v>Terrestrial</v>
      </c>
      <c r="Y891" s="5"/>
      <c r="Z891" s="7" t="str">
        <f>Map!O1542</f>
        <v>32 H</v>
      </c>
      <c r="AA891" s="6">
        <f t="shared" si="12"/>
        <v>32</v>
      </c>
      <c r="AB891" s="5" t="str">
        <f>IFERROR(__xludf.DUMMYFUNCTION("""COMPUTED_VALUE"""),"H")</f>
        <v>H</v>
      </c>
      <c r="AC891" s="6">
        <f t="shared" si="13"/>
        <v>32</v>
      </c>
      <c r="AD891" s="5"/>
    </row>
    <row r="892">
      <c r="A892" s="5" t="str">
        <f>Map!I1543</f>
        <v>0.2 S</v>
      </c>
      <c r="B892" s="6">
        <f t="shared" si="5"/>
        <v>0.2</v>
      </c>
      <c r="C892" s="5" t="str">
        <f>IFERROR(__xludf.DUMMYFUNCTION("""COMPUTED_VALUE"""),"S")</f>
        <v>S</v>
      </c>
      <c r="D892" s="34">
        <f t="shared" si="6"/>
        <v>0.2</v>
      </c>
      <c r="E892" s="6" t="b">
        <f t="shared" si="7"/>
        <v>0</v>
      </c>
      <c r="F892" s="34" t="b">
        <f t="shared" si="8"/>
        <v>0</v>
      </c>
      <c r="G892" s="8">
        <f t="shared" si="9"/>
        <v>3.978E+29</v>
      </c>
      <c r="H892" s="8">
        <f t="shared" ref="H892:J892" si="1802">if(D892,$G892,"")</f>
        <v>3.978E+29</v>
      </c>
      <c r="I892" s="8" t="str">
        <f t="shared" si="1802"/>
        <v/>
      </c>
      <c r="J892" s="8" t="str">
        <f t="shared" si="1802"/>
        <v/>
      </c>
      <c r="K892" s="5"/>
      <c r="L892" s="5"/>
      <c r="M892" s="5"/>
      <c r="N892" s="36" t="str">
        <f>Map!K1543</f>
        <v/>
      </c>
      <c r="O892" s="36" t="str">
        <f>Map!L1543</f>
        <v/>
      </c>
      <c r="P892" s="36" t="str">
        <f>Map!M1543</f>
        <v/>
      </c>
      <c r="Q892" s="5" t="str">
        <f>Join("-",Map!B1543,Map!C1543,Map!D1543,Map!E1543,Map!F1543)</f>
        <v>North Rim-1-0-6-S</v>
      </c>
      <c r="R892" s="6" t="b">
        <f t="shared" ref="R892:T892" si="1803">IFERROR(VALUE(LEFT(N892,SEARCH(" ",N892,1)-1)),FALSE())</f>
        <v>0</v>
      </c>
      <c r="S892" s="6" t="b">
        <f t="shared" si="1803"/>
        <v>0</v>
      </c>
      <c r="T892" s="6" t="b">
        <f t="shared" si="1803"/>
        <v>0</v>
      </c>
      <c r="U892" s="5"/>
      <c r="V892" s="5"/>
      <c r="W892" s="5"/>
      <c r="X892" s="37" t="str">
        <f>Map!G1543</f>
        <v>Star</v>
      </c>
      <c r="Y892" s="5"/>
      <c r="Z892" s="7" t="str">
        <f>Map!O1543</f>
        <v/>
      </c>
      <c r="AA892" s="6" t="str">
        <f t="shared" si="12"/>
        <v/>
      </c>
      <c r="AB892" s="5"/>
      <c r="AC892" s="6" t="str">
        <f t="shared" si="13"/>
        <v/>
      </c>
      <c r="AD892" s="5"/>
    </row>
    <row r="893">
      <c r="A893" s="5" t="str">
        <f>Map!I1544</f>
        <v>11 E </v>
      </c>
      <c r="B893" s="6">
        <f t="shared" si="5"/>
        <v>11</v>
      </c>
      <c r="C893" s="5" t="str">
        <f>IFERROR(__xludf.DUMMYFUNCTION("""COMPUTED_VALUE"""),"E")</f>
        <v>E</v>
      </c>
      <c r="D893" s="34" t="b">
        <f t="shared" si="6"/>
        <v>0</v>
      </c>
      <c r="E893" s="6" t="b">
        <f t="shared" si="7"/>
        <v>0</v>
      </c>
      <c r="F893" s="34">
        <f t="shared" si="8"/>
        <v>11</v>
      </c>
      <c r="G893" s="8">
        <f t="shared" si="9"/>
        <v>6.5692E+25</v>
      </c>
      <c r="H893" s="8" t="str">
        <f t="shared" ref="H893:J893" si="1804">if(D893,$G893,"")</f>
        <v/>
      </c>
      <c r="I893" s="8" t="str">
        <f t="shared" si="1804"/>
        <v/>
      </c>
      <c r="J893" s="8">
        <f t="shared" si="1804"/>
        <v>6.5692E+25</v>
      </c>
      <c r="K893" s="5"/>
      <c r="L893" s="5"/>
      <c r="M893" s="5"/>
      <c r="N893" s="36">
        <f>Map!K1544</f>
        <v>9</v>
      </c>
      <c r="O893" s="36">
        <f>Map!L1544</f>
        <v>-33</v>
      </c>
      <c r="P893" s="36">
        <f>Map!M1544</f>
        <v>-10</v>
      </c>
      <c r="Q893" s="5" t="str">
        <f>Join("-",Map!B1544,Map!C1544,Map!D1544,Map!E1544,Map!F1544)</f>
        <v>North Rim-1-1-0-a</v>
      </c>
      <c r="R893" s="6">
        <f t="shared" ref="R893:T893" si="1805">IFERROR(VALUE(LEFT(N893,SEARCH(" ",N893,1)-1)),FALSE())</f>
        <v>9</v>
      </c>
      <c r="S893" s="6">
        <f t="shared" si="1805"/>
        <v>-33</v>
      </c>
      <c r="T893" s="6">
        <f t="shared" si="1805"/>
        <v>-10</v>
      </c>
      <c r="U893" s="5"/>
      <c r="V893" s="5"/>
      <c r="W893" s="5"/>
      <c r="X893" s="37" t="str">
        <f>Map!G1544</f>
        <v>Terrestrial</v>
      </c>
      <c r="Y893" s="5"/>
      <c r="Z893" s="7" t="str">
        <f>Map!O1544</f>
        <v>12 H</v>
      </c>
      <c r="AA893" s="6">
        <f t="shared" si="12"/>
        <v>12</v>
      </c>
      <c r="AB893" s="5" t="str">
        <f>IFERROR(__xludf.DUMMYFUNCTION("""COMPUTED_VALUE"""),"H")</f>
        <v>H</v>
      </c>
      <c r="AC893" s="6">
        <f t="shared" si="13"/>
        <v>12</v>
      </c>
      <c r="AD893" s="5"/>
    </row>
    <row r="894">
      <c r="A894" s="5" t="str">
        <f>Map!I1545</f>
        <v>1.5 J </v>
      </c>
      <c r="B894" s="6">
        <f t="shared" si="5"/>
        <v>1.5</v>
      </c>
      <c r="C894" s="5" t="str">
        <f>IFERROR(__xludf.DUMMYFUNCTION("""COMPUTED_VALUE"""),"J")</f>
        <v>J</v>
      </c>
      <c r="D894" s="34" t="b">
        <f t="shared" si="6"/>
        <v>0</v>
      </c>
      <c r="E894" s="6">
        <f t="shared" si="7"/>
        <v>1.5</v>
      </c>
      <c r="F894" s="34" t="b">
        <f t="shared" si="8"/>
        <v>0</v>
      </c>
      <c r="G894" s="8">
        <f t="shared" si="9"/>
        <v>2.85E+27</v>
      </c>
      <c r="H894" s="8" t="str">
        <f t="shared" ref="H894:J894" si="1806">if(D894,$G894,"")</f>
        <v/>
      </c>
      <c r="I894" s="8">
        <f t="shared" si="1806"/>
        <v>2.85E+27</v>
      </c>
      <c r="J894" s="8" t="str">
        <f t="shared" si="1806"/>
        <v/>
      </c>
      <c r="K894" s="5"/>
      <c r="L894" s="5"/>
      <c r="M894" s="5"/>
      <c r="N894" s="36">
        <f>Map!K1545</f>
        <v>-101</v>
      </c>
      <c r="O894" s="36">
        <f>Map!L1545</f>
        <v>-179</v>
      </c>
      <c r="P894" s="36">
        <f>Map!M1545</f>
        <v>-139</v>
      </c>
      <c r="Q894" s="5" t="str">
        <f>Join("-",Map!B1545,Map!C1545,Map!D1545,Map!E1545,Map!F1545)</f>
        <v>North Rim-1-1-0-b</v>
      </c>
      <c r="R894" s="6">
        <f t="shared" ref="R894:T894" si="1807">IFERROR(VALUE(LEFT(N894,SEARCH(" ",N894,1)-1)),FALSE())</f>
        <v>-101</v>
      </c>
      <c r="S894" s="6">
        <f t="shared" si="1807"/>
        <v>-179</v>
      </c>
      <c r="T894" s="6">
        <f t="shared" si="1807"/>
        <v>-139</v>
      </c>
      <c r="U894" s="5"/>
      <c r="V894" s="5"/>
      <c r="W894" s="5"/>
      <c r="X894" s="37" t="str">
        <f>Map!G1545</f>
        <v>Gas Giant</v>
      </c>
      <c r="Y894" s="5"/>
      <c r="Z894" s="7" t="str">
        <f>Map!O1545</f>
        <v>12 H</v>
      </c>
      <c r="AA894" s="6">
        <f t="shared" si="12"/>
        <v>12</v>
      </c>
      <c r="AB894" s="5" t="str">
        <f>IFERROR(__xludf.DUMMYFUNCTION("""COMPUTED_VALUE"""),"H")</f>
        <v>H</v>
      </c>
      <c r="AC894" s="6">
        <f t="shared" si="13"/>
        <v>12</v>
      </c>
      <c r="AD894" s="5"/>
    </row>
    <row r="895">
      <c r="A895" s="5" t="str">
        <f>Map!I1546</f>
        <v>0.45 E </v>
      </c>
      <c r="B895" s="6">
        <f t="shared" si="5"/>
        <v>0.45</v>
      </c>
      <c r="C895" s="5" t="str">
        <f>IFERROR(__xludf.DUMMYFUNCTION("""COMPUTED_VALUE"""),"E")</f>
        <v>E</v>
      </c>
      <c r="D895" s="34" t="b">
        <f t="shared" si="6"/>
        <v>0</v>
      </c>
      <c r="E895" s="6" t="b">
        <f t="shared" si="7"/>
        <v>0</v>
      </c>
      <c r="F895" s="34">
        <f t="shared" si="8"/>
        <v>0.45</v>
      </c>
      <c r="G895" s="8">
        <f t="shared" si="9"/>
        <v>2.6874E+24</v>
      </c>
      <c r="H895" s="8" t="str">
        <f t="shared" ref="H895:J895" si="1808">if(D895,$G895,"")</f>
        <v/>
      </c>
      <c r="I895" s="8" t="str">
        <f t="shared" si="1808"/>
        <v/>
      </c>
      <c r="J895" s="8">
        <f t="shared" si="1808"/>
        <v>2.6874E+24</v>
      </c>
      <c r="K895" s="5"/>
      <c r="L895" s="5"/>
      <c r="M895" s="5"/>
      <c r="N895" s="36">
        <f>Map!K1546</f>
        <v>-121</v>
      </c>
      <c r="O895" s="36">
        <f>Map!L1546</f>
        <v>-186</v>
      </c>
      <c r="P895" s="36">
        <f>Map!M1546</f>
        <v>-152</v>
      </c>
      <c r="Q895" s="5" t="str">
        <f>Join("-",Map!B1546,Map!C1546,Map!D1546,Map!E1546,Map!F1546)</f>
        <v>North Rim-1-1-0-c</v>
      </c>
      <c r="R895" s="6">
        <f t="shared" ref="R895:T895" si="1809">IFERROR(VALUE(LEFT(N895,SEARCH(" ",N895,1)-1)),FALSE())</f>
        <v>-121</v>
      </c>
      <c r="S895" s="6">
        <f t="shared" si="1809"/>
        <v>-186</v>
      </c>
      <c r="T895" s="6">
        <f t="shared" si="1809"/>
        <v>-152</v>
      </c>
      <c r="U895" s="5"/>
      <c r="V895" s="5"/>
      <c r="W895" s="5"/>
      <c r="X895" s="37" t="str">
        <f>Map!G1546</f>
        <v>Terrestrial</v>
      </c>
      <c r="Y895" s="5"/>
      <c r="Z895" s="7" t="str">
        <f>Map!O1546</f>
        <v>16 H</v>
      </c>
      <c r="AA895" s="6">
        <f t="shared" si="12"/>
        <v>16</v>
      </c>
      <c r="AB895" s="5" t="str">
        <f>IFERROR(__xludf.DUMMYFUNCTION("""COMPUTED_VALUE"""),"H")</f>
        <v>H</v>
      </c>
      <c r="AC895" s="6">
        <f t="shared" si="13"/>
        <v>16</v>
      </c>
      <c r="AD895" s="5"/>
    </row>
    <row r="896">
      <c r="A896" s="5" t="str">
        <f>Map!I1547</f>
        <v>7.61 J </v>
      </c>
      <c r="B896" s="6">
        <f t="shared" si="5"/>
        <v>7.61</v>
      </c>
      <c r="C896" s="5" t="str">
        <f>IFERROR(__xludf.DUMMYFUNCTION("""COMPUTED_VALUE"""),"J")</f>
        <v>J</v>
      </c>
      <c r="D896" s="34" t="b">
        <f t="shared" si="6"/>
        <v>0</v>
      </c>
      <c r="E896" s="6">
        <f t="shared" si="7"/>
        <v>7.61</v>
      </c>
      <c r="F896" s="34" t="b">
        <f t="shared" si="8"/>
        <v>0</v>
      </c>
      <c r="G896" s="8">
        <f t="shared" si="9"/>
        <v>1.4459E+28</v>
      </c>
      <c r="H896" s="8" t="str">
        <f t="shared" ref="H896:J896" si="1810">if(D896,$G896,"")</f>
        <v/>
      </c>
      <c r="I896" s="8">
        <f t="shared" si="1810"/>
        <v>1.4459E+28</v>
      </c>
      <c r="J896" s="8" t="str">
        <f t="shared" si="1810"/>
        <v/>
      </c>
      <c r="K896" s="5"/>
      <c r="L896" s="5"/>
      <c r="M896" s="5"/>
      <c r="N896" s="36">
        <f>Map!K1547</f>
        <v>-137</v>
      </c>
      <c r="O896" s="36">
        <f>Map!L1547</f>
        <v>-177</v>
      </c>
      <c r="P896" s="36">
        <f>Map!M1547</f>
        <v>-159</v>
      </c>
      <c r="Q896" s="5" t="str">
        <f>Join("-",Map!B1547,Map!C1547,Map!D1547,Map!E1547,Map!F1547)</f>
        <v>North Rim-1-1-0-d</v>
      </c>
      <c r="R896" s="6">
        <f t="shared" ref="R896:T896" si="1811">IFERROR(VALUE(LEFT(N896,SEARCH(" ",N896,1)-1)),FALSE())</f>
        <v>-137</v>
      </c>
      <c r="S896" s="6">
        <f t="shared" si="1811"/>
        <v>-177</v>
      </c>
      <c r="T896" s="6">
        <f t="shared" si="1811"/>
        <v>-159</v>
      </c>
      <c r="U896" s="5"/>
      <c r="V896" s="5"/>
      <c r="W896" s="5"/>
      <c r="X896" s="37" t="str">
        <f>Map!G1547</f>
        <v>Gas Giant</v>
      </c>
      <c r="Y896" s="5"/>
      <c r="Z896" s="7" t="str">
        <f>Map!O1547</f>
        <v>12 H</v>
      </c>
      <c r="AA896" s="6">
        <f t="shared" si="12"/>
        <v>12</v>
      </c>
      <c r="AB896" s="5" t="str">
        <f>IFERROR(__xludf.DUMMYFUNCTION("""COMPUTED_VALUE"""),"H")</f>
        <v>H</v>
      </c>
      <c r="AC896" s="6">
        <f t="shared" si="13"/>
        <v>12</v>
      </c>
      <c r="AD896" s="5"/>
    </row>
    <row r="897">
      <c r="A897" s="5" t="str">
        <f>Map!I1548</f>
        <v> </v>
      </c>
      <c r="B897" s="6" t="str">
        <f t="shared" si="5"/>
        <v> </v>
      </c>
      <c r="C897" s="5"/>
      <c r="D897" s="34" t="b">
        <f t="shared" si="6"/>
        <v>0</v>
      </c>
      <c r="E897" s="6" t="b">
        <f t="shared" si="7"/>
        <v>0</v>
      </c>
      <c r="F897" s="34" t="b">
        <f t="shared" si="8"/>
        <v>0</v>
      </c>
      <c r="G897" s="8" t="str">
        <f t="shared" si="9"/>
        <v/>
      </c>
      <c r="H897" s="8" t="str">
        <f t="shared" ref="H897:J897" si="1812">if(D897,$G897,"")</f>
        <v/>
      </c>
      <c r="I897" s="8" t="str">
        <f t="shared" si="1812"/>
        <v/>
      </c>
      <c r="J897" s="8" t="str">
        <f t="shared" si="1812"/>
        <v/>
      </c>
      <c r="K897" s="5"/>
      <c r="L897" s="5"/>
      <c r="M897" s="5"/>
      <c r="N897" s="36" t="str">
        <f>Map!K1548</f>
        <v/>
      </c>
      <c r="O897" s="36" t="str">
        <f>Map!L1548</f>
        <v/>
      </c>
      <c r="P897" s="36" t="str">
        <f>Map!M1548</f>
        <v/>
      </c>
      <c r="Q897" s="5" t="str">
        <f>Join("-",Map!B1548,Map!C1548,Map!D1548,Map!E1548,Map!F1548)</f>
        <v>North Rim-1-1-0-N11 Secondary Relay</v>
      </c>
      <c r="R897" s="6" t="b">
        <f t="shared" ref="R897:T897" si="1813">IFERROR(VALUE(LEFT(N897,SEARCH(" ",N897,1)-1)),FALSE())</f>
        <v>0</v>
      </c>
      <c r="S897" s="6" t="b">
        <f t="shared" si="1813"/>
        <v>0</v>
      </c>
      <c r="T897" s="6" t="b">
        <f t="shared" si="1813"/>
        <v>0</v>
      </c>
      <c r="U897" s="5"/>
      <c r="V897" s="5"/>
      <c r="W897" s="5"/>
      <c r="X897" s="37" t="str">
        <f>Map!G1548</f>
        <v>Secondary Relay</v>
      </c>
      <c r="Y897" s="5"/>
      <c r="Z897" s="7" t="str">
        <f>Map!O1548</f>
        <v/>
      </c>
      <c r="AA897" s="6" t="str">
        <f t="shared" si="12"/>
        <v/>
      </c>
      <c r="AB897" s="5"/>
      <c r="AC897" s="6" t="str">
        <f t="shared" si="13"/>
        <v/>
      </c>
      <c r="AD897" s="5"/>
    </row>
    <row r="898">
      <c r="A898" s="5" t="str">
        <f>Map!I1549</f>
        <v>0.37 S</v>
      </c>
      <c r="B898" s="6">
        <f t="shared" si="5"/>
        <v>0.37</v>
      </c>
      <c r="C898" s="5" t="str">
        <f>IFERROR(__xludf.DUMMYFUNCTION("""COMPUTED_VALUE"""),"S")</f>
        <v>S</v>
      </c>
      <c r="D898" s="34">
        <f t="shared" si="6"/>
        <v>0.37</v>
      </c>
      <c r="E898" s="6" t="b">
        <f t="shared" si="7"/>
        <v>0</v>
      </c>
      <c r="F898" s="34" t="b">
        <f t="shared" si="8"/>
        <v>0</v>
      </c>
      <c r="G898" s="8">
        <f t="shared" si="9"/>
        <v>7.3593E+29</v>
      </c>
      <c r="H898" s="8">
        <f t="shared" ref="H898:J898" si="1814">if(D898,$G898,"")</f>
        <v>7.3593E+29</v>
      </c>
      <c r="I898" s="8" t="str">
        <f t="shared" si="1814"/>
        <v/>
      </c>
      <c r="J898" s="8" t="str">
        <f t="shared" si="1814"/>
        <v/>
      </c>
      <c r="K898" s="5"/>
      <c r="L898" s="5"/>
      <c r="M898" s="5"/>
      <c r="N898" s="36" t="str">
        <f>Map!K1549</f>
        <v/>
      </c>
      <c r="O898" s="36" t="str">
        <f>Map!L1549</f>
        <v/>
      </c>
      <c r="P898" s="36" t="str">
        <f>Map!M1549</f>
        <v/>
      </c>
      <c r="Q898" s="5" t="str">
        <f>Join("-",Map!B1549,Map!C1549,Map!D1549,Map!E1549,Map!F1549)</f>
        <v>North Rim-1-1-0-S</v>
      </c>
      <c r="R898" s="6" t="b">
        <f t="shared" ref="R898:T898" si="1815">IFERROR(VALUE(LEFT(N898,SEARCH(" ",N898,1)-1)),FALSE())</f>
        <v>0</v>
      </c>
      <c r="S898" s="6" t="b">
        <f t="shared" si="1815"/>
        <v>0</v>
      </c>
      <c r="T898" s="6" t="b">
        <f t="shared" si="1815"/>
        <v>0</v>
      </c>
      <c r="U898" s="5"/>
      <c r="V898" s="5"/>
      <c r="W898" s="5"/>
      <c r="X898" s="37" t="str">
        <f>Map!G1549</f>
        <v>Star</v>
      </c>
      <c r="Y898" s="5"/>
      <c r="Z898" s="7" t="str">
        <f>Map!O1549</f>
        <v/>
      </c>
      <c r="AA898" s="6" t="str">
        <f t="shared" si="12"/>
        <v/>
      </c>
      <c r="AB898" s="5"/>
      <c r="AC898" s="6" t="str">
        <f t="shared" si="13"/>
        <v/>
      </c>
      <c r="AD898" s="5"/>
    </row>
    <row r="899">
      <c r="A899" s="5" t="str">
        <f>Map!I1550</f>
        <v>0.32 E </v>
      </c>
      <c r="B899" s="6">
        <f t="shared" si="5"/>
        <v>0.32</v>
      </c>
      <c r="C899" s="5" t="str">
        <f>IFERROR(__xludf.DUMMYFUNCTION("""COMPUTED_VALUE"""),"E")</f>
        <v>E</v>
      </c>
      <c r="D899" s="34" t="b">
        <f t="shared" si="6"/>
        <v>0</v>
      </c>
      <c r="E899" s="6" t="b">
        <f t="shared" si="7"/>
        <v>0</v>
      </c>
      <c r="F899" s="34">
        <f t="shared" si="8"/>
        <v>0.32</v>
      </c>
      <c r="G899" s="8">
        <f t="shared" si="9"/>
        <v>1.91104E+24</v>
      </c>
      <c r="H899" s="8" t="str">
        <f t="shared" ref="H899:J899" si="1816">if(D899,$G899,"")</f>
        <v/>
      </c>
      <c r="I899" s="8" t="str">
        <f t="shared" si="1816"/>
        <v/>
      </c>
      <c r="J899" s="8">
        <f t="shared" si="1816"/>
        <v>1.91104E+24</v>
      </c>
      <c r="K899" s="5"/>
      <c r="L899" s="5"/>
      <c r="M899" s="5"/>
      <c r="N899" s="36">
        <f>Map!K1550</f>
        <v>698</v>
      </c>
      <c r="O899" s="36">
        <f>Map!L1550</f>
        <v>682</v>
      </c>
      <c r="P899" s="36">
        <f>Map!M1550</f>
        <v>692</v>
      </c>
      <c r="Q899" s="5" t="str">
        <f>Join("-",Map!B1550,Map!C1550,Map!D1550,Map!E1550,Map!F1550)</f>
        <v>North Rim-1-1-1-a</v>
      </c>
      <c r="R899" s="6">
        <f t="shared" ref="R899:T899" si="1817">IFERROR(VALUE(LEFT(N899,SEARCH(" ",N899,1)-1)),FALSE())</f>
        <v>698</v>
      </c>
      <c r="S899" s="6">
        <f t="shared" si="1817"/>
        <v>682</v>
      </c>
      <c r="T899" s="6">
        <f t="shared" si="1817"/>
        <v>692</v>
      </c>
      <c r="U899" s="5"/>
      <c r="V899" s="5"/>
      <c r="W899" s="5"/>
      <c r="X899" s="37" t="str">
        <f>Map!G1550</f>
        <v>Terrestrial</v>
      </c>
      <c r="Y899" s="5"/>
      <c r="Z899" s="7" t="str">
        <f>Map!O1550</f>
        <v>54 H</v>
      </c>
      <c r="AA899" s="6">
        <f t="shared" si="12"/>
        <v>54</v>
      </c>
      <c r="AB899" s="5" t="str">
        <f>IFERROR(__xludf.DUMMYFUNCTION("""COMPUTED_VALUE"""),"H")</f>
        <v>H</v>
      </c>
      <c r="AC899" s="6">
        <f t="shared" si="13"/>
        <v>54</v>
      </c>
      <c r="AD899" s="5"/>
    </row>
    <row r="900">
      <c r="A900" s="5" t="str">
        <f>Map!I1551</f>
        <v>0.42 E </v>
      </c>
      <c r="B900" s="6">
        <f t="shared" si="5"/>
        <v>0.42</v>
      </c>
      <c r="C900" s="5" t="str">
        <f>IFERROR(__xludf.DUMMYFUNCTION("""COMPUTED_VALUE"""),"E")</f>
        <v>E</v>
      </c>
      <c r="D900" s="34" t="b">
        <f t="shared" si="6"/>
        <v>0</v>
      </c>
      <c r="E900" s="6" t="b">
        <f t="shared" si="7"/>
        <v>0</v>
      </c>
      <c r="F900" s="34">
        <f t="shared" si="8"/>
        <v>0.42</v>
      </c>
      <c r="G900" s="8">
        <f t="shared" si="9"/>
        <v>2.50824E+24</v>
      </c>
      <c r="H900" s="8" t="str">
        <f t="shared" ref="H900:J900" si="1818">if(D900,$G900,"")</f>
        <v/>
      </c>
      <c r="I900" s="8" t="str">
        <f t="shared" si="1818"/>
        <v/>
      </c>
      <c r="J900" s="8">
        <f t="shared" si="1818"/>
        <v>2.50824E+24</v>
      </c>
      <c r="K900" s="5"/>
      <c r="L900" s="5"/>
      <c r="M900" s="5"/>
      <c r="N900" s="36">
        <f>Map!K1551</f>
        <v>176</v>
      </c>
      <c r="O900" s="36">
        <f>Map!L1551</f>
        <v>-168</v>
      </c>
      <c r="P900" s="36">
        <f>Map!M1551</f>
        <v>3</v>
      </c>
      <c r="Q900" s="5" t="str">
        <f>Join("-",Map!B1551,Map!C1551,Map!D1551,Map!E1551,Map!F1551)</f>
        <v>North Rim-1-1-1-b</v>
      </c>
      <c r="R900" s="6">
        <f t="shared" ref="R900:T900" si="1819">IFERROR(VALUE(LEFT(N900,SEARCH(" ",N900,1)-1)),FALSE())</f>
        <v>176</v>
      </c>
      <c r="S900" s="6">
        <f t="shared" si="1819"/>
        <v>-168</v>
      </c>
      <c r="T900" s="6">
        <f t="shared" si="1819"/>
        <v>3</v>
      </c>
      <c r="U900" s="5"/>
      <c r="V900" s="5"/>
      <c r="W900" s="5"/>
      <c r="X900" s="37" t="str">
        <f>Map!G1551</f>
        <v>Terrestrial</v>
      </c>
      <c r="Y900" s="5"/>
      <c r="Z900" s="7" t="str">
        <f>Map!O1551</f>
        <v>7 H</v>
      </c>
      <c r="AA900" s="6">
        <f t="shared" si="12"/>
        <v>7</v>
      </c>
      <c r="AB900" s="5" t="str">
        <f>IFERROR(__xludf.DUMMYFUNCTION("""COMPUTED_VALUE"""),"H")</f>
        <v>H</v>
      </c>
      <c r="AC900" s="6">
        <f t="shared" si="13"/>
        <v>7</v>
      </c>
      <c r="AD900" s="5"/>
    </row>
    <row r="901">
      <c r="A901" s="5" t="str">
        <f>Map!I1552</f>
        <v>0.08 J </v>
      </c>
      <c r="B901" s="6">
        <f t="shared" si="5"/>
        <v>0.08</v>
      </c>
      <c r="C901" s="5" t="str">
        <f>IFERROR(__xludf.DUMMYFUNCTION("""COMPUTED_VALUE"""),"J")</f>
        <v>J</v>
      </c>
      <c r="D901" s="34" t="b">
        <f t="shared" si="6"/>
        <v>0</v>
      </c>
      <c r="E901" s="6">
        <f t="shared" si="7"/>
        <v>0.08</v>
      </c>
      <c r="F901" s="34" t="b">
        <f t="shared" si="8"/>
        <v>0</v>
      </c>
      <c r="G901" s="8">
        <f t="shared" si="9"/>
        <v>1.52E+26</v>
      </c>
      <c r="H901" s="8" t="str">
        <f t="shared" ref="H901:J901" si="1820">if(D901,$G901,"")</f>
        <v/>
      </c>
      <c r="I901" s="8">
        <f t="shared" si="1820"/>
        <v>1.52E+26</v>
      </c>
      <c r="J901" s="8" t="str">
        <f t="shared" si="1820"/>
        <v/>
      </c>
      <c r="K901" s="5"/>
      <c r="L901" s="5"/>
      <c r="M901" s="5"/>
      <c r="N901" s="36">
        <f>Map!K1552</f>
        <v>-144</v>
      </c>
      <c r="O901" s="36">
        <f>Map!L1552</f>
        <v>-197</v>
      </c>
      <c r="P901" s="36">
        <f>Map!M1552</f>
        <v>-172</v>
      </c>
      <c r="Q901" s="5" t="str">
        <f>Join("-",Map!B1552,Map!C1552,Map!D1552,Map!E1552,Map!F1552)</f>
        <v>North Rim-1-1-1-c</v>
      </c>
      <c r="R901" s="6">
        <f t="shared" ref="R901:T901" si="1821">IFERROR(VALUE(LEFT(N901,SEARCH(" ",N901,1)-1)),FALSE())</f>
        <v>-144</v>
      </c>
      <c r="S901" s="6">
        <f t="shared" si="1821"/>
        <v>-197</v>
      </c>
      <c r="T901" s="6">
        <f t="shared" si="1821"/>
        <v>-172</v>
      </c>
      <c r="U901" s="5"/>
      <c r="V901" s="5"/>
      <c r="W901" s="5"/>
      <c r="X901" s="37" t="str">
        <f>Map!G1552</f>
        <v>Gas Giant</v>
      </c>
      <c r="Y901" s="5"/>
      <c r="Z901" s="7" t="str">
        <f>Map!O1552</f>
        <v>20 H</v>
      </c>
      <c r="AA901" s="6">
        <f t="shared" si="12"/>
        <v>20</v>
      </c>
      <c r="AB901" s="5" t="str">
        <f>IFERROR(__xludf.DUMMYFUNCTION("""COMPUTED_VALUE"""),"H")</f>
        <v>H</v>
      </c>
      <c r="AC901" s="6">
        <f t="shared" si="13"/>
        <v>20</v>
      </c>
      <c r="AD901" s="5"/>
    </row>
    <row r="902">
      <c r="A902" s="5" t="str">
        <f>Map!I1553</f>
        <v>0.31 S</v>
      </c>
      <c r="B902" s="6">
        <f t="shared" si="5"/>
        <v>0.31</v>
      </c>
      <c r="C902" s="5" t="str">
        <f>IFERROR(__xludf.DUMMYFUNCTION("""COMPUTED_VALUE"""),"S")</f>
        <v>S</v>
      </c>
      <c r="D902" s="34">
        <f t="shared" si="6"/>
        <v>0.31</v>
      </c>
      <c r="E902" s="6" t="b">
        <f t="shared" si="7"/>
        <v>0</v>
      </c>
      <c r="F902" s="34" t="b">
        <f t="shared" si="8"/>
        <v>0</v>
      </c>
      <c r="G902" s="8">
        <f t="shared" si="9"/>
        <v>6.1659E+29</v>
      </c>
      <c r="H902" s="8">
        <f t="shared" ref="H902:J902" si="1822">if(D902,$G902,"")</f>
        <v>6.1659E+29</v>
      </c>
      <c r="I902" s="8" t="str">
        <f t="shared" si="1822"/>
        <v/>
      </c>
      <c r="J902" s="8" t="str">
        <f t="shared" si="1822"/>
        <v/>
      </c>
      <c r="K902" s="5"/>
      <c r="L902" s="5"/>
      <c r="M902" s="5"/>
      <c r="N902" s="36" t="str">
        <f>Map!K1553</f>
        <v/>
      </c>
      <c r="O902" s="36" t="str">
        <f>Map!L1553</f>
        <v/>
      </c>
      <c r="P902" s="36" t="str">
        <f>Map!M1553</f>
        <v/>
      </c>
      <c r="Q902" s="5" t="str">
        <f>Join("-",Map!B1553,Map!C1553,Map!D1553,Map!E1553,Map!F1553)</f>
        <v>North Rim-1-1-1-S</v>
      </c>
      <c r="R902" s="6" t="b">
        <f t="shared" ref="R902:T902" si="1823">IFERROR(VALUE(LEFT(N902,SEARCH(" ",N902,1)-1)),FALSE())</f>
        <v>0</v>
      </c>
      <c r="S902" s="6" t="b">
        <f t="shared" si="1823"/>
        <v>0</v>
      </c>
      <c r="T902" s="6" t="b">
        <f t="shared" si="1823"/>
        <v>0</v>
      </c>
      <c r="U902" s="5"/>
      <c r="V902" s="5"/>
      <c r="W902" s="5"/>
      <c r="X902" s="37" t="str">
        <f>Map!G1553</f>
        <v>Star</v>
      </c>
      <c r="Y902" s="5"/>
      <c r="Z902" s="7" t="str">
        <f>Map!O1553</f>
        <v/>
      </c>
      <c r="AA902" s="6" t="str">
        <f t="shared" si="12"/>
        <v/>
      </c>
      <c r="AB902" s="5"/>
      <c r="AC902" s="6" t="str">
        <f t="shared" si="13"/>
        <v/>
      </c>
      <c r="AD902" s="5"/>
    </row>
    <row r="903">
      <c r="A903" s="5" t="str">
        <f>Map!I1554</f>
        <v>0.38 E </v>
      </c>
      <c r="B903" s="6">
        <f t="shared" si="5"/>
        <v>0.38</v>
      </c>
      <c r="C903" s="5" t="str">
        <f>IFERROR(__xludf.DUMMYFUNCTION("""COMPUTED_VALUE"""),"E")</f>
        <v>E</v>
      </c>
      <c r="D903" s="34" t="b">
        <f t="shared" si="6"/>
        <v>0</v>
      </c>
      <c r="E903" s="6" t="b">
        <f t="shared" si="7"/>
        <v>0</v>
      </c>
      <c r="F903" s="34">
        <f t="shared" si="8"/>
        <v>0.38</v>
      </c>
      <c r="G903" s="8">
        <f t="shared" si="9"/>
        <v>2.26936E+24</v>
      </c>
      <c r="H903" s="8" t="str">
        <f t="shared" ref="H903:J903" si="1824">if(D903,$G903,"")</f>
        <v/>
      </c>
      <c r="I903" s="8" t="str">
        <f t="shared" si="1824"/>
        <v/>
      </c>
      <c r="J903" s="8">
        <f t="shared" si="1824"/>
        <v>2.26936E+24</v>
      </c>
      <c r="K903" s="5"/>
      <c r="L903" s="5"/>
      <c r="M903" s="5"/>
      <c r="N903" s="36">
        <f>Map!K1554</f>
        <v>-104</v>
      </c>
      <c r="O903" s="36">
        <f>Map!L1554</f>
        <v>-140</v>
      </c>
      <c r="P903" s="36">
        <f>Map!M1554</f>
        <v>-122</v>
      </c>
      <c r="Q903" s="5" t="str">
        <f>Join("-",Map!B1554,Map!C1554,Map!D1554,Map!E1554,Map!F1554)</f>
        <v>North Rim-1-1-2-a</v>
      </c>
      <c r="R903" s="6">
        <f t="shared" ref="R903:T903" si="1825">IFERROR(VALUE(LEFT(N903,SEARCH(" ",N903,1)-1)),FALSE())</f>
        <v>-104</v>
      </c>
      <c r="S903" s="6">
        <f t="shared" si="1825"/>
        <v>-140</v>
      </c>
      <c r="T903" s="6">
        <f t="shared" si="1825"/>
        <v>-122</v>
      </c>
      <c r="U903" s="5"/>
      <c r="V903" s="5"/>
      <c r="W903" s="5"/>
      <c r="X903" s="37" t="str">
        <f>Map!G1554</f>
        <v>Terrestrial</v>
      </c>
      <c r="Y903" s="5"/>
      <c r="Z903" s="7" t="str">
        <f>Map!O1554</f>
        <v>13 H</v>
      </c>
      <c r="AA903" s="6">
        <f t="shared" si="12"/>
        <v>13</v>
      </c>
      <c r="AB903" s="5" t="str">
        <f>IFERROR(__xludf.DUMMYFUNCTION("""COMPUTED_VALUE"""),"H")</f>
        <v>H</v>
      </c>
      <c r="AC903" s="6">
        <f t="shared" si="13"/>
        <v>13</v>
      </c>
      <c r="AD903" s="5"/>
    </row>
    <row r="904">
      <c r="A904" s="5" t="str">
        <f>Map!I1555</f>
        <v>0.17 S</v>
      </c>
      <c r="B904" s="6">
        <f t="shared" si="5"/>
        <v>0.17</v>
      </c>
      <c r="C904" s="5" t="str">
        <f>IFERROR(__xludf.DUMMYFUNCTION("""COMPUTED_VALUE"""),"S")</f>
        <v>S</v>
      </c>
      <c r="D904" s="34">
        <f t="shared" si="6"/>
        <v>0.17</v>
      </c>
      <c r="E904" s="6" t="b">
        <f t="shared" si="7"/>
        <v>0</v>
      </c>
      <c r="F904" s="34" t="b">
        <f t="shared" si="8"/>
        <v>0</v>
      </c>
      <c r="G904" s="8">
        <f t="shared" si="9"/>
        <v>3.3813E+29</v>
      </c>
      <c r="H904" s="8">
        <f t="shared" ref="H904:J904" si="1826">if(D904,$G904,"")</f>
        <v>3.3813E+29</v>
      </c>
      <c r="I904" s="8" t="str">
        <f t="shared" si="1826"/>
        <v/>
      </c>
      <c r="J904" s="8" t="str">
        <f t="shared" si="1826"/>
        <v/>
      </c>
      <c r="K904" s="5"/>
      <c r="L904" s="5"/>
      <c r="M904" s="5"/>
      <c r="N904" s="36" t="str">
        <f>Map!K1555</f>
        <v/>
      </c>
      <c r="O904" s="36" t="str">
        <f>Map!L1555</f>
        <v/>
      </c>
      <c r="P904" s="36" t="str">
        <f>Map!M1555</f>
        <v/>
      </c>
      <c r="Q904" s="5" t="str">
        <f>Join("-",Map!B1555,Map!C1555,Map!D1555,Map!E1555,Map!F1555)</f>
        <v>North Rim-1-1-2-S</v>
      </c>
      <c r="R904" s="6" t="b">
        <f t="shared" ref="R904:T904" si="1827">IFERROR(VALUE(LEFT(N904,SEARCH(" ",N904,1)-1)),FALSE())</f>
        <v>0</v>
      </c>
      <c r="S904" s="6" t="b">
        <f t="shared" si="1827"/>
        <v>0</v>
      </c>
      <c r="T904" s="6" t="b">
        <f t="shared" si="1827"/>
        <v>0</v>
      </c>
      <c r="U904" s="5"/>
      <c r="V904" s="5"/>
      <c r="W904" s="5"/>
      <c r="X904" s="37" t="str">
        <f>Map!G1555</f>
        <v>Star</v>
      </c>
      <c r="Y904" s="5"/>
      <c r="Z904" s="7" t="str">
        <f>Map!O1555</f>
        <v/>
      </c>
      <c r="AA904" s="6" t="str">
        <f t="shared" si="12"/>
        <v/>
      </c>
      <c r="AB904" s="5"/>
      <c r="AC904" s="6" t="str">
        <f t="shared" si="13"/>
        <v/>
      </c>
      <c r="AD904" s="5"/>
    </row>
    <row r="905">
      <c r="A905" s="5" t="str">
        <f>Map!I1556</f>
        <v>9.17 J </v>
      </c>
      <c r="B905" s="6">
        <f t="shared" si="5"/>
        <v>9.17</v>
      </c>
      <c r="C905" s="5" t="str">
        <f>IFERROR(__xludf.DUMMYFUNCTION("""COMPUTED_VALUE"""),"J")</f>
        <v>J</v>
      </c>
      <c r="D905" s="34" t="b">
        <f t="shared" si="6"/>
        <v>0</v>
      </c>
      <c r="E905" s="6">
        <f t="shared" si="7"/>
        <v>9.17</v>
      </c>
      <c r="F905" s="34" t="b">
        <f t="shared" si="8"/>
        <v>0</v>
      </c>
      <c r="G905" s="8">
        <f t="shared" si="9"/>
        <v>1.7423E+28</v>
      </c>
      <c r="H905" s="8" t="str">
        <f t="shared" ref="H905:J905" si="1828">if(D905,$G905,"")</f>
        <v/>
      </c>
      <c r="I905" s="8">
        <f t="shared" si="1828"/>
        <v>1.7423E+28</v>
      </c>
      <c r="J905" s="8" t="str">
        <f t="shared" si="1828"/>
        <v/>
      </c>
      <c r="K905" s="5"/>
      <c r="L905" s="5"/>
      <c r="M905" s="5"/>
      <c r="N905" s="36">
        <f>Map!K1556</f>
        <v>-9</v>
      </c>
      <c r="O905" s="36">
        <f>Map!L1556</f>
        <v>-68</v>
      </c>
      <c r="P905" s="36">
        <f>Map!M1556</f>
        <v>-41</v>
      </c>
      <c r="Q905" s="5" t="str">
        <f>Join("-",Map!B1556,Map!C1556,Map!D1556,Map!E1556,Map!F1556)</f>
        <v>North Rim-1-1-3-a</v>
      </c>
      <c r="R905" s="6">
        <f t="shared" ref="R905:T905" si="1829">IFERROR(VALUE(LEFT(N905,SEARCH(" ",N905,1)-1)),FALSE())</f>
        <v>-9</v>
      </c>
      <c r="S905" s="6">
        <f t="shared" si="1829"/>
        <v>-68</v>
      </c>
      <c r="T905" s="6">
        <f t="shared" si="1829"/>
        <v>-41</v>
      </c>
      <c r="U905" s="5"/>
      <c r="V905" s="5"/>
      <c r="W905" s="5"/>
      <c r="X905" s="37" t="str">
        <f>Map!G1556</f>
        <v>Gas Giant</v>
      </c>
      <c r="Y905" s="5"/>
      <c r="Z905" s="7" t="str">
        <f>Map!O1556</f>
        <v>16 H</v>
      </c>
      <c r="AA905" s="6">
        <f t="shared" si="12"/>
        <v>16</v>
      </c>
      <c r="AB905" s="5" t="str">
        <f>IFERROR(__xludf.DUMMYFUNCTION("""COMPUTED_VALUE"""),"H")</f>
        <v>H</v>
      </c>
      <c r="AC905" s="6">
        <f t="shared" si="13"/>
        <v>16</v>
      </c>
      <c r="AD905" s="5"/>
    </row>
    <row r="906">
      <c r="A906" s="5" t="str">
        <f>Map!I1557</f>
        <v>0.8 S</v>
      </c>
      <c r="B906" s="6">
        <f t="shared" si="5"/>
        <v>0.8</v>
      </c>
      <c r="C906" s="5" t="str">
        <f>IFERROR(__xludf.DUMMYFUNCTION("""COMPUTED_VALUE"""),"S")</f>
        <v>S</v>
      </c>
      <c r="D906" s="34">
        <f t="shared" si="6"/>
        <v>0.8</v>
      </c>
      <c r="E906" s="6" t="b">
        <f t="shared" si="7"/>
        <v>0</v>
      </c>
      <c r="F906" s="34" t="b">
        <f t="shared" si="8"/>
        <v>0</v>
      </c>
      <c r="G906" s="8">
        <f t="shared" si="9"/>
        <v>1.5912E+30</v>
      </c>
      <c r="H906" s="8">
        <f t="shared" ref="H906:J906" si="1830">if(D906,$G906,"")</f>
        <v>1.5912E+30</v>
      </c>
      <c r="I906" s="8" t="str">
        <f t="shared" si="1830"/>
        <v/>
      </c>
      <c r="J906" s="8" t="str">
        <f t="shared" si="1830"/>
        <v/>
      </c>
      <c r="K906" s="5"/>
      <c r="L906" s="5"/>
      <c r="M906" s="5"/>
      <c r="N906" s="36" t="str">
        <f>Map!K1557</f>
        <v/>
      </c>
      <c r="O906" s="36" t="str">
        <f>Map!L1557</f>
        <v/>
      </c>
      <c r="P906" s="36" t="str">
        <f>Map!M1557</f>
        <v/>
      </c>
      <c r="Q906" s="5" t="str">
        <f>Join("-",Map!B1557,Map!C1557,Map!D1557,Map!E1557,Map!F1557)</f>
        <v>North Rim-1-1-3-S</v>
      </c>
      <c r="R906" s="6" t="b">
        <f t="shared" ref="R906:T906" si="1831">IFERROR(VALUE(LEFT(N906,SEARCH(" ",N906,1)-1)),FALSE())</f>
        <v>0</v>
      </c>
      <c r="S906" s="6" t="b">
        <f t="shared" si="1831"/>
        <v>0</v>
      </c>
      <c r="T906" s="6" t="b">
        <f t="shared" si="1831"/>
        <v>0</v>
      </c>
      <c r="U906" s="5"/>
      <c r="V906" s="5"/>
      <c r="W906" s="5"/>
      <c r="X906" s="37" t="str">
        <f>Map!G1557</f>
        <v>Star</v>
      </c>
      <c r="Y906" s="5"/>
      <c r="Z906" s="7" t="str">
        <f>Map!O1557</f>
        <v/>
      </c>
      <c r="AA906" s="6" t="str">
        <f t="shared" si="12"/>
        <v/>
      </c>
      <c r="AB906" s="5"/>
      <c r="AC906" s="6" t="str">
        <f t="shared" si="13"/>
        <v/>
      </c>
      <c r="AD906" s="5"/>
    </row>
    <row r="907">
      <c r="A907" s="5" t="str">
        <f>Map!I1558</f>
        <v>6.49 J </v>
      </c>
      <c r="B907" s="6">
        <f t="shared" si="5"/>
        <v>6.49</v>
      </c>
      <c r="C907" s="5" t="str">
        <f>IFERROR(__xludf.DUMMYFUNCTION("""COMPUTED_VALUE"""),"J")</f>
        <v>J</v>
      </c>
      <c r="D907" s="34" t="b">
        <f t="shared" si="6"/>
        <v>0</v>
      </c>
      <c r="E907" s="6">
        <f t="shared" si="7"/>
        <v>6.49</v>
      </c>
      <c r="F907" s="34" t="b">
        <f t="shared" si="8"/>
        <v>0</v>
      </c>
      <c r="G907" s="8">
        <f t="shared" si="9"/>
        <v>1.2331E+28</v>
      </c>
      <c r="H907" s="8" t="str">
        <f t="shared" ref="H907:J907" si="1832">if(D907,$G907,"")</f>
        <v/>
      </c>
      <c r="I907" s="8">
        <f t="shared" si="1832"/>
        <v>1.2331E+28</v>
      </c>
      <c r="J907" s="8" t="str">
        <f t="shared" si="1832"/>
        <v/>
      </c>
      <c r="K907" s="5"/>
      <c r="L907" s="5"/>
      <c r="M907" s="5"/>
      <c r="N907" s="36">
        <f>Map!K1558</f>
        <v>-113</v>
      </c>
      <c r="O907" s="36">
        <f>Map!L1558</f>
        <v>-161</v>
      </c>
      <c r="P907" s="36">
        <f>Map!M1558</f>
        <v>-138</v>
      </c>
      <c r="Q907" s="5" t="str">
        <f>Join("-",Map!B1558,Map!C1558,Map!D1558,Map!E1558,Map!F1558)</f>
        <v>North Rim-1-1-4-a</v>
      </c>
      <c r="R907" s="6">
        <f t="shared" ref="R907:T907" si="1833">IFERROR(VALUE(LEFT(N907,SEARCH(" ",N907,1)-1)),FALSE())</f>
        <v>-113</v>
      </c>
      <c r="S907" s="6">
        <f t="shared" si="1833"/>
        <v>-161</v>
      </c>
      <c r="T907" s="6">
        <f t="shared" si="1833"/>
        <v>-138</v>
      </c>
      <c r="U907" s="5"/>
      <c r="V907" s="5"/>
      <c r="W907" s="5"/>
      <c r="X907" s="37" t="str">
        <f>Map!G1558</f>
        <v>Gas Giant</v>
      </c>
      <c r="Y907" s="5"/>
      <c r="Z907" s="7" t="str">
        <f>Map!O1558</f>
        <v>24 H</v>
      </c>
      <c r="AA907" s="6">
        <f t="shared" si="12"/>
        <v>24</v>
      </c>
      <c r="AB907" s="5" t="str">
        <f>IFERROR(__xludf.DUMMYFUNCTION("""COMPUTED_VALUE"""),"H")</f>
        <v>H</v>
      </c>
      <c r="AC907" s="6">
        <f t="shared" si="13"/>
        <v>24</v>
      </c>
      <c r="AD907" s="5"/>
    </row>
    <row r="908">
      <c r="A908" s="5" t="str">
        <f>Map!I1559</f>
        <v>1.92 J </v>
      </c>
      <c r="B908" s="6">
        <f t="shared" si="5"/>
        <v>1.92</v>
      </c>
      <c r="C908" s="5" t="str">
        <f>IFERROR(__xludf.DUMMYFUNCTION("""COMPUTED_VALUE"""),"J")</f>
        <v>J</v>
      </c>
      <c r="D908" s="34" t="b">
        <f t="shared" si="6"/>
        <v>0</v>
      </c>
      <c r="E908" s="6">
        <f t="shared" si="7"/>
        <v>1.92</v>
      </c>
      <c r="F908" s="34" t="b">
        <f t="shared" si="8"/>
        <v>0</v>
      </c>
      <c r="G908" s="8">
        <f t="shared" si="9"/>
        <v>3.648E+27</v>
      </c>
      <c r="H908" s="8" t="str">
        <f t="shared" ref="H908:J908" si="1834">if(D908,$G908,"")</f>
        <v/>
      </c>
      <c r="I908" s="8">
        <f t="shared" si="1834"/>
        <v>3.648E+27</v>
      </c>
      <c r="J908" s="8" t="str">
        <f t="shared" si="1834"/>
        <v/>
      </c>
      <c r="K908" s="5"/>
      <c r="L908" s="5"/>
      <c r="M908" s="5"/>
      <c r="N908" s="36">
        <f>Map!K1559</f>
        <v>-158</v>
      </c>
      <c r="O908" s="36">
        <f>Map!L1559</f>
        <v>-200</v>
      </c>
      <c r="P908" s="36">
        <f>Map!M1559</f>
        <v>-178</v>
      </c>
      <c r="Q908" s="5" t="str">
        <f>Join("-",Map!B1559,Map!C1559,Map!D1559,Map!E1559,Map!F1559)</f>
        <v>North Rim-1-1-4-b</v>
      </c>
      <c r="R908" s="6">
        <f t="shared" ref="R908:T908" si="1835">IFERROR(VALUE(LEFT(N908,SEARCH(" ",N908,1)-1)),FALSE())</f>
        <v>-158</v>
      </c>
      <c r="S908" s="6">
        <f t="shared" si="1835"/>
        <v>-200</v>
      </c>
      <c r="T908" s="6">
        <f t="shared" si="1835"/>
        <v>-178</v>
      </c>
      <c r="U908" s="5"/>
      <c r="V908" s="5"/>
      <c r="W908" s="5"/>
      <c r="X908" s="37" t="str">
        <f>Map!G1559</f>
        <v>Gas Giant</v>
      </c>
      <c r="Y908" s="5"/>
      <c r="Z908" s="7" t="str">
        <f>Map!O1559</f>
        <v>12 H</v>
      </c>
      <c r="AA908" s="6">
        <f t="shared" si="12"/>
        <v>12</v>
      </c>
      <c r="AB908" s="5" t="str">
        <f>IFERROR(__xludf.DUMMYFUNCTION("""COMPUTED_VALUE"""),"H")</f>
        <v>H</v>
      </c>
      <c r="AC908" s="6">
        <f t="shared" si="13"/>
        <v>12</v>
      </c>
      <c r="AD908" s="5"/>
    </row>
    <row r="909">
      <c r="A909" s="5" t="str">
        <f>Map!I1560</f>
        <v>0.09 J </v>
      </c>
      <c r="B909" s="6">
        <f t="shared" si="5"/>
        <v>0.09</v>
      </c>
      <c r="C909" s="5" t="str">
        <f>IFERROR(__xludf.DUMMYFUNCTION("""COMPUTED_VALUE"""),"J")</f>
        <v>J</v>
      </c>
      <c r="D909" s="34" t="b">
        <f t="shared" si="6"/>
        <v>0</v>
      </c>
      <c r="E909" s="6">
        <f t="shared" si="7"/>
        <v>0.09</v>
      </c>
      <c r="F909" s="34" t="b">
        <f t="shared" si="8"/>
        <v>0</v>
      </c>
      <c r="G909" s="8">
        <f t="shared" si="9"/>
        <v>1.71E+26</v>
      </c>
      <c r="H909" s="8" t="str">
        <f t="shared" ref="H909:J909" si="1836">if(D909,$G909,"")</f>
        <v/>
      </c>
      <c r="I909" s="8">
        <f t="shared" si="1836"/>
        <v>1.71E+26</v>
      </c>
      <c r="J909" s="8" t="str">
        <f t="shared" si="1836"/>
        <v/>
      </c>
      <c r="K909" s="5"/>
      <c r="L909" s="5"/>
      <c r="M909" s="5"/>
      <c r="N909" s="36">
        <f>Map!K1560</f>
        <v>-166</v>
      </c>
      <c r="O909" s="36">
        <f>Map!L1560</f>
        <v>-204</v>
      </c>
      <c r="P909" s="36">
        <f>Map!M1560</f>
        <v>-184</v>
      </c>
      <c r="Q909" s="5" t="str">
        <f>Join("-",Map!B1560,Map!C1560,Map!D1560,Map!E1560,Map!F1560)</f>
        <v>North Rim-1-1-4-c</v>
      </c>
      <c r="R909" s="6">
        <f t="shared" ref="R909:T909" si="1837">IFERROR(VALUE(LEFT(N909,SEARCH(" ",N909,1)-1)),FALSE())</f>
        <v>-166</v>
      </c>
      <c r="S909" s="6">
        <f t="shared" si="1837"/>
        <v>-204</v>
      </c>
      <c r="T909" s="6">
        <f t="shared" si="1837"/>
        <v>-184</v>
      </c>
      <c r="U909" s="5"/>
      <c r="V909" s="5"/>
      <c r="W909" s="5"/>
      <c r="X909" s="37" t="str">
        <f>Map!G1560</f>
        <v>Gas Giant</v>
      </c>
      <c r="Y909" s="5"/>
      <c r="Z909" s="7" t="str">
        <f>Map!O1560</f>
        <v>23 H</v>
      </c>
      <c r="AA909" s="6">
        <f t="shared" si="12"/>
        <v>23</v>
      </c>
      <c r="AB909" s="5" t="str">
        <f>IFERROR(__xludf.DUMMYFUNCTION("""COMPUTED_VALUE"""),"H")</f>
        <v>H</v>
      </c>
      <c r="AC909" s="6">
        <f t="shared" si="13"/>
        <v>23</v>
      </c>
      <c r="AD909" s="5"/>
    </row>
    <row r="910">
      <c r="A910" s="5" t="str">
        <f>Map!I1561</f>
        <v>0.03 J </v>
      </c>
      <c r="B910" s="6">
        <f t="shared" si="5"/>
        <v>0.03</v>
      </c>
      <c r="C910" s="5" t="str">
        <f>IFERROR(__xludf.DUMMYFUNCTION("""COMPUTED_VALUE"""),"J")</f>
        <v>J</v>
      </c>
      <c r="D910" s="34" t="b">
        <f t="shared" si="6"/>
        <v>0</v>
      </c>
      <c r="E910" s="6">
        <f t="shared" si="7"/>
        <v>0.03</v>
      </c>
      <c r="F910" s="34" t="b">
        <f t="shared" si="8"/>
        <v>0</v>
      </c>
      <c r="G910" s="8">
        <f t="shared" si="9"/>
        <v>5.7E+25</v>
      </c>
      <c r="H910" s="8" t="str">
        <f t="shared" ref="H910:J910" si="1838">if(D910,$G910,"")</f>
        <v/>
      </c>
      <c r="I910" s="8">
        <f t="shared" si="1838"/>
        <v>5.7E+25</v>
      </c>
      <c r="J910" s="8" t="str">
        <f t="shared" si="1838"/>
        <v/>
      </c>
      <c r="K910" s="5"/>
      <c r="L910" s="5"/>
      <c r="M910" s="5"/>
      <c r="N910" s="36">
        <f>Map!K1561</f>
        <v>-206</v>
      </c>
      <c r="O910" s="36">
        <f>Map!L1561</f>
        <v>-219</v>
      </c>
      <c r="P910" s="36">
        <f>Map!M1561</f>
        <v>-211</v>
      </c>
      <c r="Q910" s="5" t="str">
        <f>Join("-",Map!B1561,Map!C1561,Map!D1561,Map!E1561,Map!F1561)</f>
        <v>North Rim-1-1-4-d</v>
      </c>
      <c r="R910" s="6">
        <f t="shared" ref="R910:T910" si="1839">IFERROR(VALUE(LEFT(N910,SEARCH(" ",N910,1)-1)),FALSE())</f>
        <v>-206</v>
      </c>
      <c r="S910" s="6">
        <f t="shared" si="1839"/>
        <v>-219</v>
      </c>
      <c r="T910" s="6">
        <f t="shared" si="1839"/>
        <v>-211</v>
      </c>
      <c r="U910" s="5"/>
      <c r="V910" s="5"/>
      <c r="W910" s="5"/>
      <c r="X910" s="37" t="str">
        <f>Map!G1561</f>
        <v>Gas Giant</v>
      </c>
      <c r="Y910" s="5"/>
      <c r="Z910" s="7" t="str">
        <f>Map!O1561</f>
        <v>10 H</v>
      </c>
      <c r="AA910" s="6">
        <f t="shared" si="12"/>
        <v>10</v>
      </c>
      <c r="AB910" s="5" t="str">
        <f>IFERROR(__xludf.DUMMYFUNCTION("""COMPUTED_VALUE"""),"H")</f>
        <v>H</v>
      </c>
      <c r="AC910" s="6">
        <f t="shared" si="13"/>
        <v>10</v>
      </c>
      <c r="AD910" s="5"/>
    </row>
    <row r="911">
      <c r="A911" s="5" t="str">
        <f>Map!I1562</f>
        <v>0.05 J </v>
      </c>
      <c r="B911" s="6">
        <f t="shared" si="5"/>
        <v>0.05</v>
      </c>
      <c r="C911" s="5" t="str">
        <f>IFERROR(__xludf.DUMMYFUNCTION("""COMPUTED_VALUE"""),"J")</f>
        <v>J</v>
      </c>
      <c r="D911" s="34" t="b">
        <f t="shared" si="6"/>
        <v>0</v>
      </c>
      <c r="E911" s="6">
        <f t="shared" si="7"/>
        <v>0.05</v>
      </c>
      <c r="F911" s="34" t="b">
        <f t="shared" si="8"/>
        <v>0</v>
      </c>
      <c r="G911" s="8">
        <f t="shared" si="9"/>
        <v>9.5E+25</v>
      </c>
      <c r="H911" s="8" t="str">
        <f t="shared" ref="H911:J911" si="1840">if(D911,$G911,"")</f>
        <v/>
      </c>
      <c r="I911" s="8">
        <f t="shared" si="1840"/>
        <v>9.5E+25</v>
      </c>
      <c r="J911" s="8" t="str">
        <f t="shared" si="1840"/>
        <v/>
      </c>
      <c r="K911" s="5"/>
      <c r="L911" s="5"/>
      <c r="M911" s="5"/>
      <c r="N911" s="36">
        <f>Map!K1562</f>
        <v>-238</v>
      </c>
      <c r="O911" s="36">
        <f>Map!L1562</f>
        <v>-248</v>
      </c>
      <c r="P911" s="36">
        <f>Map!M1562</f>
        <v>-243</v>
      </c>
      <c r="Q911" s="5" t="str">
        <f>Join("-",Map!B1562,Map!C1562,Map!D1562,Map!E1562,Map!F1562)</f>
        <v>North Rim-1-1-4-e</v>
      </c>
      <c r="R911" s="6">
        <f t="shared" ref="R911:T911" si="1841">IFERROR(VALUE(LEFT(N911,SEARCH(" ",N911,1)-1)),FALSE())</f>
        <v>-238</v>
      </c>
      <c r="S911" s="6">
        <f t="shared" si="1841"/>
        <v>-248</v>
      </c>
      <c r="T911" s="6">
        <f t="shared" si="1841"/>
        <v>-243</v>
      </c>
      <c r="U911" s="5"/>
      <c r="V911" s="5"/>
      <c r="W911" s="5"/>
      <c r="X911" s="37" t="str">
        <f>Map!G1562</f>
        <v>Gas Giant</v>
      </c>
      <c r="Y911" s="5"/>
      <c r="Z911" s="7" t="str">
        <f>Map!O1562</f>
        <v>16 H</v>
      </c>
      <c r="AA911" s="6">
        <f t="shared" si="12"/>
        <v>16</v>
      </c>
      <c r="AB911" s="5" t="str">
        <f>IFERROR(__xludf.DUMMYFUNCTION("""COMPUTED_VALUE"""),"H")</f>
        <v>H</v>
      </c>
      <c r="AC911" s="6">
        <f t="shared" si="13"/>
        <v>16</v>
      </c>
      <c r="AD911" s="5"/>
    </row>
    <row r="912">
      <c r="A912" s="5" t="str">
        <f>Map!I1563</f>
        <v>0.24 S</v>
      </c>
      <c r="B912" s="6">
        <f t="shared" si="5"/>
        <v>0.24</v>
      </c>
      <c r="C912" s="5" t="str">
        <f>IFERROR(__xludf.DUMMYFUNCTION("""COMPUTED_VALUE"""),"S")</f>
        <v>S</v>
      </c>
      <c r="D912" s="34">
        <f t="shared" si="6"/>
        <v>0.24</v>
      </c>
      <c r="E912" s="6" t="b">
        <f t="shared" si="7"/>
        <v>0</v>
      </c>
      <c r="F912" s="34" t="b">
        <f t="shared" si="8"/>
        <v>0</v>
      </c>
      <c r="G912" s="8">
        <f t="shared" si="9"/>
        <v>4.7736E+29</v>
      </c>
      <c r="H912" s="8">
        <f t="shared" ref="H912:J912" si="1842">if(D912,$G912,"")</f>
        <v>4.7736E+29</v>
      </c>
      <c r="I912" s="8" t="str">
        <f t="shared" si="1842"/>
        <v/>
      </c>
      <c r="J912" s="8" t="str">
        <f t="shared" si="1842"/>
        <v/>
      </c>
      <c r="K912" s="5"/>
      <c r="L912" s="5"/>
      <c r="M912" s="5"/>
      <c r="N912" s="36" t="str">
        <f>Map!K1563</f>
        <v/>
      </c>
      <c r="O912" s="36" t="str">
        <f>Map!L1563</f>
        <v/>
      </c>
      <c r="P912" s="36" t="str">
        <f>Map!M1563</f>
        <v/>
      </c>
      <c r="Q912" s="5" t="str">
        <f>Join("-",Map!B1563,Map!C1563,Map!D1563,Map!E1563,Map!F1563)</f>
        <v>North Rim-1-1-4-S</v>
      </c>
      <c r="R912" s="6" t="b">
        <f t="shared" ref="R912:T912" si="1843">IFERROR(VALUE(LEFT(N912,SEARCH(" ",N912,1)-1)),FALSE())</f>
        <v>0</v>
      </c>
      <c r="S912" s="6" t="b">
        <f t="shared" si="1843"/>
        <v>0</v>
      </c>
      <c r="T912" s="6" t="b">
        <f t="shared" si="1843"/>
        <v>0</v>
      </c>
      <c r="U912" s="5"/>
      <c r="V912" s="5"/>
      <c r="W912" s="5"/>
      <c r="X912" s="37" t="str">
        <f>Map!G1563</f>
        <v>Star</v>
      </c>
      <c r="Y912" s="5"/>
      <c r="Z912" s="7" t="str">
        <f>Map!O1563</f>
        <v/>
      </c>
      <c r="AA912" s="6" t="str">
        <f t="shared" si="12"/>
        <v/>
      </c>
      <c r="AB912" s="5"/>
      <c r="AC912" s="6" t="str">
        <f t="shared" si="13"/>
        <v/>
      </c>
      <c r="AD912" s="5"/>
    </row>
    <row r="913">
      <c r="A913" s="5" t="str">
        <f>Map!I1564</f>
        <v>14 E </v>
      </c>
      <c r="B913" s="6">
        <f t="shared" si="5"/>
        <v>14</v>
      </c>
      <c r="C913" s="5" t="str">
        <f>IFERROR(__xludf.DUMMYFUNCTION("""COMPUTED_VALUE"""),"E")</f>
        <v>E</v>
      </c>
      <c r="D913" s="34" t="b">
        <f t="shared" si="6"/>
        <v>0</v>
      </c>
      <c r="E913" s="6" t="b">
        <f t="shared" si="7"/>
        <v>0</v>
      </c>
      <c r="F913" s="34">
        <f t="shared" si="8"/>
        <v>14</v>
      </c>
      <c r="G913" s="8">
        <f t="shared" si="9"/>
        <v>8.3608E+25</v>
      </c>
      <c r="H913" s="8" t="str">
        <f t="shared" ref="H913:J913" si="1844">if(D913,$G913,"")</f>
        <v/>
      </c>
      <c r="I913" s="8" t="str">
        <f t="shared" si="1844"/>
        <v/>
      </c>
      <c r="J913" s="8">
        <f t="shared" si="1844"/>
        <v>8.3608E+25</v>
      </c>
      <c r="K913" s="5"/>
      <c r="L913" s="5"/>
      <c r="M913" s="5"/>
      <c r="N913" s="36">
        <f>Map!K1564</f>
        <v>878</v>
      </c>
      <c r="O913" s="36">
        <f>Map!L1564</f>
        <v>566</v>
      </c>
      <c r="P913" s="36">
        <f>Map!M1564</f>
        <v>721</v>
      </c>
      <c r="Q913" s="5" t="str">
        <f>Join("-",Map!B1564,Map!C1564,Map!D1564,Map!E1564,Map!F1564)</f>
        <v>North Rim-1-1-5-a</v>
      </c>
      <c r="R913" s="6">
        <f t="shared" ref="R913:T913" si="1845">IFERROR(VALUE(LEFT(N913,SEARCH(" ",N913,1)-1)),FALSE())</f>
        <v>878</v>
      </c>
      <c r="S913" s="6">
        <f t="shared" si="1845"/>
        <v>566</v>
      </c>
      <c r="T913" s="6">
        <f t="shared" si="1845"/>
        <v>721</v>
      </c>
      <c r="U913" s="5"/>
      <c r="V913" s="5"/>
      <c r="W913" s="5"/>
      <c r="X913" s="37" t="str">
        <f>Map!G1564</f>
        <v>Terrestrial</v>
      </c>
      <c r="Y913" s="5"/>
      <c r="Z913" s="7" t="str">
        <f>Map!O1564</f>
        <v>6 H</v>
      </c>
      <c r="AA913" s="6">
        <f t="shared" si="12"/>
        <v>6</v>
      </c>
      <c r="AB913" s="5" t="str">
        <f>IFERROR(__xludf.DUMMYFUNCTION("""COMPUTED_VALUE"""),"H")</f>
        <v>H</v>
      </c>
      <c r="AC913" s="6">
        <f t="shared" si="13"/>
        <v>6</v>
      </c>
      <c r="AD913" s="5"/>
    </row>
    <row r="914">
      <c r="A914" s="5" t="str">
        <f>Map!I1566</f>
        <v>0.9 S</v>
      </c>
      <c r="B914" s="6">
        <f t="shared" si="5"/>
        <v>0.9</v>
      </c>
      <c r="C914" s="5" t="str">
        <f>IFERROR(__xludf.DUMMYFUNCTION("""COMPUTED_VALUE"""),"S")</f>
        <v>S</v>
      </c>
      <c r="D914" s="34">
        <f t="shared" si="6"/>
        <v>0.9</v>
      </c>
      <c r="E914" s="6" t="b">
        <f t="shared" si="7"/>
        <v>0</v>
      </c>
      <c r="F914" s="34" t="b">
        <f t="shared" si="8"/>
        <v>0</v>
      </c>
      <c r="G914" s="8">
        <f t="shared" si="9"/>
        <v>1.7901E+30</v>
      </c>
      <c r="H914" s="8">
        <f t="shared" ref="H914:J914" si="1846">if(D914,$G914,"")</f>
        <v>1.7901E+30</v>
      </c>
      <c r="I914" s="8" t="str">
        <f t="shared" si="1846"/>
        <v/>
      </c>
      <c r="J914" s="8" t="str">
        <f t="shared" si="1846"/>
        <v/>
      </c>
      <c r="K914" s="5"/>
      <c r="L914" s="5"/>
      <c r="M914" s="5"/>
      <c r="N914" s="36" t="str">
        <f>Map!K1566</f>
        <v/>
      </c>
      <c r="O914" s="36" t="str">
        <f>Map!L1566</f>
        <v/>
      </c>
      <c r="P914" s="36" t="str">
        <f>Map!M1566</f>
        <v/>
      </c>
      <c r="Q914" s="5" t="str">
        <f>Join("-",Map!B1566,Map!C1566,Map!D1566,Map!E1566,Map!F1566)</f>
        <v>North Rim-1-1-5-S</v>
      </c>
      <c r="R914" s="6" t="b">
        <f t="shared" ref="R914:T914" si="1847">IFERROR(VALUE(LEFT(N914,SEARCH(" ",N914,1)-1)),FALSE())</f>
        <v>0</v>
      </c>
      <c r="S914" s="6" t="b">
        <f t="shared" si="1847"/>
        <v>0</v>
      </c>
      <c r="T914" s="6" t="b">
        <f t="shared" si="1847"/>
        <v>0</v>
      </c>
      <c r="U914" s="5"/>
      <c r="V914" s="5"/>
      <c r="W914" s="5"/>
      <c r="X914" s="37" t="str">
        <f>Map!G1566</f>
        <v>Star</v>
      </c>
      <c r="Y914" s="5"/>
      <c r="Z914" s="7" t="str">
        <f>Map!O1566</f>
        <v/>
      </c>
      <c r="AA914" s="6" t="str">
        <f t="shared" si="12"/>
        <v/>
      </c>
      <c r="AB914" s="5"/>
      <c r="AC914" s="6" t="str">
        <f t="shared" si="13"/>
        <v/>
      </c>
      <c r="AD914" s="5"/>
    </row>
    <row r="915">
      <c r="A915" s="5" t="str">
        <f>Map!I1567</f>
        <v>1.14 E </v>
      </c>
      <c r="B915" s="6">
        <f t="shared" si="5"/>
        <v>1.14</v>
      </c>
      <c r="C915" s="5" t="str">
        <f>IFERROR(__xludf.DUMMYFUNCTION("""COMPUTED_VALUE"""),"E")</f>
        <v>E</v>
      </c>
      <c r="D915" s="34" t="b">
        <f t="shared" si="6"/>
        <v>0</v>
      </c>
      <c r="E915" s="6" t="b">
        <f t="shared" si="7"/>
        <v>0</v>
      </c>
      <c r="F915" s="34">
        <f t="shared" si="8"/>
        <v>1.14</v>
      </c>
      <c r="G915" s="8">
        <f t="shared" si="9"/>
        <v>6.80808E+24</v>
      </c>
      <c r="H915" s="8" t="str">
        <f t="shared" ref="H915:J915" si="1848">if(D915,$G915,"")</f>
        <v/>
      </c>
      <c r="I915" s="8" t="str">
        <f t="shared" si="1848"/>
        <v/>
      </c>
      <c r="J915" s="8">
        <f t="shared" si="1848"/>
        <v>6.80808E+24</v>
      </c>
      <c r="K915" s="5"/>
      <c r="L915" s="5"/>
      <c r="M915" s="5"/>
      <c r="N915" s="36">
        <f>Map!K1567</f>
        <v>1286</v>
      </c>
      <c r="O915" s="36">
        <f>Map!L1567</f>
        <v>1267</v>
      </c>
      <c r="P915" s="36">
        <f>Map!M1567</f>
        <v>1276</v>
      </c>
      <c r="Q915" s="5" t="str">
        <f>Join("-",Map!B1567,Map!C1567,Map!D1567,Map!E1567,Map!F1567)</f>
        <v>North Rim-1-1-6-a</v>
      </c>
      <c r="R915" s="6">
        <f t="shared" ref="R915:T915" si="1849">IFERROR(VALUE(LEFT(N915,SEARCH(" ",N915,1)-1)),FALSE())</f>
        <v>1286</v>
      </c>
      <c r="S915" s="6">
        <f t="shared" si="1849"/>
        <v>1267</v>
      </c>
      <c r="T915" s="6">
        <f t="shared" si="1849"/>
        <v>1276</v>
      </c>
      <c r="U915" s="5"/>
      <c r="V915" s="5"/>
      <c r="W915" s="5"/>
      <c r="X915" s="37" t="str">
        <f>Map!G1567</f>
        <v>Terrestrial</v>
      </c>
      <c r="Y915" s="5"/>
      <c r="Z915" s="7" t="str">
        <f>Map!O1567</f>
        <v>10 H</v>
      </c>
      <c r="AA915" s="6">
        <f t="shared" si="12"/>
        <v>10</v>
      </c>
      <c r="AB915" s="5" t="str">
        <f>IFERROR(__xludf.DUMMYFUNCTION("""COMPUTED_VALUE"""),"H")</f>
        <v>H</v>
      </c>
      <c r="AC915" s="6">
        <f t="shared" si="13"/>
        <v>10</v>
      </c>
      <c r="AD915" s="5"/>
    </row>
    <row r="916">
      <c r="A916" s="5" t="str">
        <f>Map!I1568</f>
        <v>2.7 E </v>
      </c>
      <c r="B916" s="6">
        <f t="shared" si="5"/>
        <v>2.7</v>
      </c>
      <c r="C916" s="5" t="str">
        <f>IFERROR(__xludf.DUMMYFUNCTION("""COMPUTED_VALUE"""),"E")</f>
        <v>E</v>
      </c>
      <c r="D916" s="34" t="b">
        <f t="shared" si="6"/>
        <v>0</v>
      </c>
      <c r="E916" s="6" t="b">
        <f t="shared" si="7"/>
        <v>0</v>
      </c>
      <c r="F916" s="34">
        <f t="shared" si="8"/>
        <v>2.7</v>
      </c>
      <c r="G916" s="8">
        <f t="shared" si="9"/>
        <v>1.61244E+25</v>
      </c>
      <c r="H916" s="8" t="str">
        <f t="shared" ref="H916:J916" si="1850">if(D916,$G916,"")</f>
        <v/>
      </c>
      <c r="I916" s="8" t="str">
        <f t="shared" si="1850"/>
        <v/>
      </c>
      <c r="J916" s="8">
        <f t="shared" si="1850"/>
        <v>1.61244E+25</v>
      </c>
      <c r="K916" s="5"/>
      <c r="L916" s="5"/>
      <c r="M916" s="5"/>
      <c r="N916" s="36">
        <f>Map!K1568</f>
        <v>669</v>
      </c>
      <c r="O916" s="36">
        <f>Map!L1568</f>
        <v>627</v>
      </c>
      <c r="P916" s="36">
        <f>Map!M1568</f>
        <v>650</v>
      </c>
      <c r="Q916" s="5" t="str">
        <f>Join("-",Map!B1568,Map!C1568,Map!D1568,Map!E1568,Map!F1568)</f>
        <v>North Rim-1-1-6-b</v>
      </c>
      <c r="R916" s="6">
        <f t="shared" ref="R916:T916" si="1851">IFERROR(VALUE(LEFT(N916,SEARCH(" ",N916,1)-1)),FALSE())</f>
        <v>669</v>
      </c>
      <c r="S916" s="6">
        <f t="shared" si="1851"/>
        <v>627</v>
      </c>
      <c r="T916" s="6">
        <f t="shared" si="1851"/>
        <v>650</v>
      </c>
      <c r="U916" s="5"/>
      <c r="V916" s="5"/>
      <c r="W916" s="5"/>
      <c r="X916" s="37" t="str">
        <f>Map!G1568</f>
        <v>Terrestrial</v>
      </c>
      <c r="Y916" s="5"/>
      <c r="Z916" s="7" t="str">
        <f>Map!O1568</f>
        <v>24 H</v>
      </c>
      <c r="AA916" s="6">
        <f t="shared" si="12"/>
        <v>24</v>
      </c>
      <c r="AB916" s="5" t="str">
        <f>IFERROR(__xludf.DUMMYFUNCTION("""COMPUTED_VALUE"""),"H")</f>
        <v>H</v>
      </c>
      <c r="AC916" s="6">
        <f t="shared" si="13"/>
        <v>24</v>
      </c>
      <c r="AD916" s="5"/>
    </row>
    <row r="917">
      <c r="A917" s="5" t="str">
        <f>Map!I1569</f>
        <v>0.13 S</v>
      </c>
      <c r="B917" s="6">
        <f t="shared" si="5"/>
        <v>0.13</v>
      </c>
      <c r="C917" s="5" t="str">
        <f>IFERROR(__xludf.DUMMYFUNCTION("""COMPUTED_VALUE"""),"S")</f>
        <v>S</v>
      </c>
      <c r="D917" s="34">
        <f t="shared" si="6"/>
        <v>0.13</v>
      </c>
      <c r="E917" s="6" t="b">
        <f t="shared" si="7"/>
        <v>0</v>
      </c>
      <c r="F917" s="34" t="b">
        <f t="shared" si="8"/>
        <v>0</v>
      </c>
      <c r="G917" s="8">
        <f t="shared" si="9"/>
        <v>2.5857E+29</v>
      </c>
      <c r="H917" s="8">
        <f t="shared" ref="H917:J917" si="1852">if(D917,$G917,"")</f>
        <v>2.5857E+29</v>
      </c>
      <c r="I917" s="8" t="str">
        <f t="shared" si="1852"/>
        <v/>
      </c>
      <c r="J917" s="8" t="str">
        <f t="shared" si="1852"/>
        <v/>
      </c>
      <c r="K917" s="5"/>
      <c r="L917" s="5"/>
      <c r="M917" s="5"/>
      <c r="N917" s="36" t="str">
        <f>Map!K1569</f>
        <v/>
      </c>
      <c r="O917" s="36" t="str">
        <f>Map!L1569</f>
        <v/>
      </c>
      <c r="P917" s="36" t="str">
        <f>Map!M1569</f>
        <v/>
      </c>
      <c r="Q917" s="5" t="str">
        <f>Join("-",Map!B1569,Map!C1569,Map!D1569,Map!E1569,Map!F1569)</f>
        <v>North Rim-1-1-6-S</v>
      </c>
      <c r="R917" s="6" t="b">
        <f t="shared" ref="R917:T917" si="1853">IFERROR(VALUE(LEFT(N917,SEARCH(" ",N917,1)-1)),FALSE())</f>
        <v>0</v>
      </c>
      <c r="S917" s="6" t="b">
        <f t="shared" si="1853"/>
        <v>0</v>
      </c>
      <c r="T917" s="6" t="b">
        <f t="shared" si="1853"/>
        <v>0</v>
      </c>
      <c r="U917" s="5"/>
      <c r="V917" s="5"/>
      <c r="W917" s="5"/>
      <c r="X917" s="37" t="str">
        <f>Map!G1569</f>
        <v>Star</v>
      </c>
      <c r="Y917" s="5"/>
      <c r="Z917" s="7" t="str">
        <f>Map!O1569</f>
        <v/>
      </c>
      <c r="AA917" s="6" t="str">
        <f t="shared" si="12"/>
        <v/>
      </c>
      <c r="AB917" s="5"/>
      <c r="AC917" s="6" t="str">
        <f t="shared" si="13"/>
        <v/>
      </c>
      <c r="AD917" s="5"/>
    </row>
    <row r="918">
      <c r="A918" s="5" t="str">
        <f>Map!I1570</f>
        <v>1.44 E </v>
      </c>
      <c r="B918" s="6">
        <f t="shared" si="5"/>
        <v>1.44</v>
      </c>
      <c r="C918" s="5" t="str">
        <f>IFERROR(__xludf.DUMMYFUNCTION("""COMPUTED_VALUE"""),"E")</f>
        <v>E</v>
      </c>
      <c r="D918" s="34" t="b">
        <f t="shared" si="6"/>
        <v>0</v>
      </c>
      <c r="E918" s="6" t="b">
        <f t="shared" si="7"/>
        <v>0</v>
      </c>
      <c r="F918" s="34">
        <f t="shared" si="8"/>
        <v>1.44</v>
      </c>
      <c r="G918" s="8">
        <f t="shared" si="9"/>
        <v>8.59968E+24</v>
      </c>
      <c r="H918" s="8" t="str">
        <f t="shared" ref="H918:J918" si="1854">if(D918,$G918,"")</f>
        <v/>
      </c>
      <c r="I918" s="8" t="str">
        <f t="shared" si="1854"/>
        <v/>
      </c>
      <c r="J918" s="8">
        <f t="shared" si="1854"/>
        <v>8.59968E+24</v>
      </c>
      <c r="K918" s="5"/>
      <c r="L918" s="5"/>
      <c r="M918" s="5"/>
      <c r="N918" s="36">
        <f>Map!K1570</f>
        <v>1532</v>
      </c>
      <c r="O918" s="36">
        <f>Map!L1570</f>
        <v>638</v>
      </c>
      <c r="P918" s="36">
        <f>Map!M1570</f>
        <v>1086</v>
      </c>
      <c r="Q918" s="5" t="str">
        <f>Join("-",Map!B1570,Map!C1570,Map!D1570,Map!E1570,Map!F1570)</f>
        <v>North Rim-1-1-7-a</v>
      </c>
      <c r="R918" s="6">
        <f t="shared" ref="R918:T918" si="1855">IFERROR(VALUE(LEFT(N918,SEARCH(" ",N918,1)-1)),FALSE())</f>
        <v>1532</v>
      </c>
      <c r="S918" s="6">
        <f t="shared" si="1855"/>
        <v>638</v>
      </c>
      <c r="T918" s="6">
        <f t="shared" si="1855"/>
        <v>1086</v>
      </c>
      <c r="U918" s="5"/>
      <c r="V918" s="5"/>
      <c r="W918" s="5"/>
      <c r="X918" s="37" t="str">
        <f>Map!G1570</f>
        <v>Terrestrial</v>
      </c>
      <c r="Y918" s="5"/>
      <c r="Z918" s="7" t="str">
        <f>Map!O1570</f>
        <v>16 H</v>
      </c>
      <c r="AA918" s="6">
        <f t="shared" si="12"/>
        <v>16</v>
      </c>
      <c r="AB918" s="5" t="str">
        <f>IFERROR(__xludf.DUMMYFUNCTION("""COMPUTED_VALUE"""),"H")</f>
        <v>H</v>
      </c>
      <c r="AC918" s="6">
        <f t="shared" si="13"/>
        <v>16</v>
      </c>
      <c r="AD918" s="5"/>
    </row>
    <row r="919">
      <c r="A919" s="5" t="str">
        <f>Map!I1571</f>
        <v>1.51 E </v>
      </c>
      <c r="B919" s="6">
        <f t="shared" si="5"/>
        <v>1.51</v>
      </c>
      <c r="C919" s="5" t="str">
        <f>IFERROR(__xludf.DUMMYFUNCTION("""COMPUTED_VALUE"""),"E")</f>
        <v>E</v>
      </c>
      <c r="D919" s="34" t="b">
        <f t="shared" si="6"/>
        <v>0</v>
      </c>
      <c r="E919" s="6" t="b">
        <f t="shared" si="7"/>
        <v>0</v>
      </c>
      <c r="F919" s="34">
        <f t="shared" si="8"/>
        <v>1.51</v>
      </c>
      <c r="G919" s="8">
        <f t="shared" si="9"/>
        <v>9.01772E+24</v>
      </c>
      <c r="H919" s="8" t="str">
        <f t="shared" ref="H919:J919" si="1856">if(D919,$G919,"")</f>
        <v/>
      </c>
      <c r="I919" s="8" t="str">
        <f t="shared" si="1856"/>
        <v/>
      </c>
      <c r="J919" s="8">
        <f t="shared" si="1856"/>
        <v>9.01772E+24</v>
      </c>
      <c r="K919" s="5"/>
      <c r="L919" s="5"/>
      <c r="M919" s="5"/>
      <c r="N919" s="36">
        <f>Map!K1571</f>
        <v>863</v>
      </c>
      <c r="O919" s="36">
        <f>Map!L1571</f>
        <v>807</v>
      </c>
      <c r="P919" s="36">
        <f>Map!M1571</f>
        <v>835</v>
      </c>
      <c r="Q919" s="5" t="str">
        <f>Join("-",Map!B1571,Map!C1571,Map!D1571,Map!E1571,Map!F1571)</f>
        <v>North Rim-1-1-7-b</v>
      </c>
      <c r="R919" s="6">
        <f t="shared" ref="R919:T919" si="1857">IFERROR(VALUE(LEFT(N919,SEARCH(" ",N919,1)-1)),FALSE())</f>
        <v>863</v>
      </c>
      <c r="S919" s="6">
        <f t="shared" si="1857"/>
        <v>807</v>
      </c>
      <c r="T919" s="6">
        <f t="shared" si="1857"/>
        <v>835</v>
      </c>
      <c r="U919" s="5"/>
      <c r="V919" s="5"/>
      <c r="W919" s="5"/>
      <c r="X919" s="37" t="str">
        <f>Map!G1571</f>
        <v>Terrestrial</v>
      </c>
      <c r="Y919" s="5"/>
      <c r="Z919" s="7" t="str">
        <f>Map!O1571</f>
        <v>18 H</v>
      </c>
      <c r="AA919" s="6">
        <f t="shared" si="12"/>
        <v>18</v>
      </c>
      <c r="AB919" s="5" t="str">
        <f>IFERROR(__xludf.DUMMYFUNCTION("""COMPUTED_VALUE"""),"H")</f>
        <v>H</v>
      </c>
      <c r="AC919" s="6">
        <f t="shared" si="13"/>
        <v>18</v>
      </c>
      <c r="AD919" s="5"/>
    </row>
    <row r="920">
      <c r="A920" s="5" t="str">
        <f>Map!I1572</f>
        <v>1.03 E </v>
      </c>
      <c r="B920" s="6">
        <f t="shared" si="5"/>
        <v>1.03</v>
      </c>
      <c r="C920" s="5" t="str">
        <f>IFERROR(__xludf.DUMMYFUNCTION("""COMPUTED_VALUE"""),"E")</f>
        <v>E</v>
      </c>
      <c r="D920" s="34" t="b">
        <f t="shared" si="6"/>
        <v>0</v>
      </c>
      <c r="E920" s="6" t="b">
        <f t="shared" si="7"/>
        <v>0</v>
      </c>
      <c r="F920" s="34">
        <f t="shared" si="8"/>
        <v>1.03</v>
      </c>
      <c r="G920" s="8">
        <f t="shared" si="9"/>
        <v>6.15116E+24</v>
      </c>
      <c r="H920" s="8" t="str">
        <f t="shared" ref="H920:J920" si="1858">if(D920,$G920,"")</f>
        <v/>
      </c>
      <c r="I920" s="8" t="str">
        <f t="shared" si="1858"/>
        <v/>
      </c>
      <c r="J920" s="8">
        <f t="shared" si="1858"/>
        <v>6.15116E+24</v>
      </c>
      <c r="K920" s="5"/>
      <c r="L920" s="5"/>
      <c r="M920" s="5"/>
      <c r="N920" s="36">
        <f>Map!K1572</f>
        <v>189</v>
      </c>
      <c r="O920" s="36">
        <f>Map!L1572</f>
        <v>131</v>
      </c>
      <c r="P920" s="36">
        <f>Map!M1572</f>
        <v>162</v>
      </c>
      <c r="Q920" s="5" t="str">
        <f>Join("-",Map!B1572,Map!C1572,Map!D1572,Map!E1572,Map!F1572)</f>
        <v>North Rim-1-1-7-c</v>
      </c>
      <c r="R920" s="6">
        <f t="shared" ref="R920:T920" si="1859">IFERROR(VALUE(LEFT(N920,SEARCH(" ",N920,1)-1)),FALSE())</f>
        <v>189</v>
      </c>
      <c r="S920" s="6">
        <f t="shared" si="1859"/>
        <v>131</v>
      </c>
      <c r="T920" s="6">
        <f t="shared" si="1859"/>
        <v>162</v>
      </c>
      <c r="U920" s="5"/>
      <c r="V920" s="5"/>
      <c r="W920" s="5"/>
      <c r="X920" s="37" t="str">
        <f>Map!G1572</f>
        <v>Terrestrial</v>
      </c>
      <c r="Y920" s="5"/>
      <c r="Z920" s="7" t="str">
        <f>Map!O1572</f>
        <v>48 H</v>
      </c>
      <c r="AA920" s="6">
        <f t="shared" si="12"/>
        <v>48</v>
      </c>
      <c r="AB920" s="5" t="str">
        <f>IFERROR(__xludf.DUMMYFUNCTION("""COMPUTED_VALUE"""),"H")</f>
        <v>H</v>
      </c>
      <c r="AC920" s="6">
        <f t="shared" si="13"/>
        <v>48</v>
      </c>
      <c r="AD920" s="5"/>
    </row>
    <row r="921">
      <c r="A921" s="5" t="str">
        <f>Map!I1573</f>
        <v>0.4 E </v>
      </c>
      <c r="B921" s="6">
        <f t="shared" si="5"/>
        <v>0.4</v>
      </c>
      <c r="C921" s="5" t="str">
        <f>IFERROR(__xludf.DUMMYFUNCTION("""COMPUTED_VALUE"""),"E")</f>
        <v>E</v>
      </c>
      <c r="D921" s="34" t="b">
        <f t="shared" si="6"/>
        <v>0</v>
      </c>
      <c r="E921" s="6" t="b">
        <f t="shared" si="7"/>
        <v>0</v>
      </c>
      <c r="F921" s="34">
        <f t="shared" si="8"/>
        <v>0.4</v>
      </c>
      <c r="G921" s="8">
        <f t="shared" si="9"/>
        <v>2.3888E+24</v>
      </c>
      <c r="H921" s="8" t="str">
        <f t="shared" ref="H921:J921" si="1860">if(D921,$G921,"")</f>
        <v/>
      </c>
      <c r="I921" s="8" t="str">
        <f t="shared" si="1860"/>
        <v/>
      </c>
      <c r="J921" s="8">
        <f t="shared" si="1860"/>
        <v>2.3888E+24</v>
      </c>
      <c r="K921" s="5"/>
      <c r="L921" s="5"/>
      <c r="M921" s="5"/>
      <c r="N921" s="36">
        <f>Map!K1573</f>
        <v>99</v>
      </c>
      <c r="O921" s="36">
        <f>Map!L1573</f>
        <v>36</v>
      </c>
      <c r="P921" s="36">
        <f>Map!M1573</f>
        <v>67</v>
      </c>
      <c r="Q921" s="5" t="str">
        <f>Join("-",Map!B1573,Map!C1573,Map!D1573,Map!E1573,Map!F1573)</f>
        <v>North Rim-1-1-7-d</v>
      </c>
      <c r="R921" s="6">
        <f t="shared" ref="R921:T921" si="1861">IFERROR(VALUE(LEFT(N921,SEARCH(" ",N921,1)-1)),FALSE())</f>
        <v>99</v>
      </c>
      <c r="S921" s="6">
        <f t="shared" si="1861"/>
        <v>36</v>
      </c>
      <c r="T921" s="6">
        <f t="shared" si="1861"/>
        <v>67</v>
      </c>
      <c r="U921" s="5"/>
      <c r="V921" s="5"/>
      <c r="W921" s="5"/>
      <c r="X921" s="37" t="str">
        <f>Map!G1573</f>
        <v>Terrestrial</v>
      </c>
      <c r="Y921" s="5"/>
      <c r="Z921" s="7" t="str">
        <f>Map!O1573</f>
        <v>17 H</v>
      </c>
      <c r="AA921" s="6">
        <f t="shared" si="12"/>
        <v>17</v>
      </c>
      <c r="AB921" s="5" t="str">
        <f>IFERROR(__xludf.DUMMYFUNCTION("""COMPUTED_VALUE"""),"H")</f>
        <v>H</v>
      </c>
      <c r="AC921" s="6">
        <f t="shared" si="13"/>
        <v>17</v>
      </c>
      <c r="AD921" s="5"/>
    </row>
    <row r="922">
      <c r="A922" s="5" t="str">
        <f>Map!I1574</f>
        <v>0.84 E </v>
      </c>
      <c r="B922" s="6">
        <f t="shared" si="5"/>
        <v>0.84</v>
      </c>
      <c r="C922" s="5" t="str">
        <f>IFERROR(__xludf.DUMMYFUNCTION("""COMPUTED_VALUE"""),"E")</f>
        <v>E</v>
      </c>
      <c r="D922" s="34" t="b">
        <f t="shared" si="6"/>
        <v>0</v>
      </c>
      <c r="E922" s="6" t="b">
        <f t="shared" si="7"/>
        <v>0</v>
      </c>
      <c r="F922" s="34">
        <f t="shared" si="8"/>
        <v>0.84</v>
      </c>
      <c r="G922" s="8">
        <f t="shared" si="9"/>
        <v>5.01648E+24</v>
      </c>
      <c r="H922" s="8" t="str">
        <f t="shared" ref="H922:J922" si="1862">if(D922,$G922,"")</f>
        <v/>
      </c>
      <c r="I922" s="8" t="str">
        <f t="shared" si="1862"/>
        <v/>
      </c>
      <c r="J922" s="8">
        <f t="shared" si="1862"/>
        <v>5.01648E+24</v>
      </c>
      <c r="K922" s="5"/>
      <c r="L922" s="5"/>
      <c r="M922" s="5"/>
      <c r="N922" s="36">
        <f>Map!K1574</f>
        <v>21</v>
      </c>
      <c r="O922" s="36">
        <f>Map!L1574</f>
        <v>-9</v>
      </c>
      <c r="P922" s="36">
        <f>Map!M1574</f>
        <v>6</v>
      </c>
      <c r="Q922" s="5" t="str">
        <f>Join("-",Map!B1574,Map!C1574,Map!D1574,Map!E1574,Map!F1574)</f>
        <v>North Rim-1-1-7-e</v>
      </c>
      <c r="R922" s="6">
        <f t="shared" ref="R922:T922" si="1863">IFERROR(VALUE(LEFT(N922,SEARCH(" ",N922,1)-1)),FALSE())</f>
        <v>21</v>
      </c>
      <c r="S922" s="6">
        <f t="shared" si="1863"/>
        <v>-9</v>
      </c>
      <c r="T922" s="6">
        <f t="shared" si="1863"/>
        <v>6</v>
      </c>
      <c r="U922" s="5"/>
      <c r="V922" s="5"/>
      <c r="W922" s="5"/>
      <c r="X922" s="37" t="str">
        <f>Map!G1574</f>
        <v>Habitable</v>
      </c>
      <c r="Y922" s="5"/>
      <c r="Z922" s="7" t="str">
        <f>Map!O1574</f>
        <v>45 H</v>
      </c>
      <c r="AA922" s="6">
        <f t="shared" si="12"/>
        <v>45</v>
      </c>
      <c r="AB922" s="5" t="str">
        <f>IFERROR(__xludf.DUMMYFUNCTION("""COMPUTED_VALUE"""),"H")</f>
        <v>H</v>
      </c>
      <c r="AC922" s="6">
        <f t="shared" si="13"/>
        <v>45</v>
      </c>
      <c r="AD922" s="5"/>
    </row>
    <row r="923">
      <c r="A923" s="5" t="str">
        <f>Map!I1575</f>
        <v>0.97 E </v>
      </c>
      <c r="B923" s="6">
        <f t="shared" si="5"/>
        <v>0.97</v>
      </c>
      <c r="C923" s="5" t="str">
        <f>IFERROR(__xludf.DUMMYFUNCTION("""COMPUTED_VALUE"""),"E")</f>
        <v>E</v>
      </c>
      <c r="D923" s="34" t="b">
        <f t="shared" si="6"/>
        <v>0</v>
      </c>
      <c r="E923" s="6" t="b">
        <f t="shared" si="7"/>
        <v>0</v>
      </c>
      <c r="F923" s="34">
        <f t="shared" si="8"/>
        <v>0.97</v>
      </c>
      <c r="G923" s="8">
        <f t="shared" si="9"/>
        <v>5.79284E+24</v>
      </c>
      <c r="H923" s="8" t="str">
        <f t="shared" ref="H923:J923" si="1864">if(D923,$G923,"")</f>
        <v/>
      </c>
      <c r="I923" s="8" t="str">
        <f t="shared" si="1864"/>
        <v/>
      </c>
      <c r="J923" s="8">
        <f t="shared" si="1864"/>
        <v>5.79284E+24</v>
      </c>
      <c r="K923" s="5"/>
      <c r="L923" s="5"/>
      <c r="M923" s="5"/>
      <c r="N923" s="36">
        <f>Map!K1575</f>
        <v>21</v>
      </c>
      <c r="O923" s="36">
        <f>Map!L1575</f>
        <v>12</v>
      </c>
      <c r="P923" s="36">
        <f>Map!M1575</f>
        <v>18</v>
      </c>
      <c r="Q923" s="5" t="str">
        <f>Join("-",Map!B1575,Map!C1575,Map!D1575,Map!E1575,Map!F1575)</f>
        <v>North Rim-1-1-7-f</v>
      </c>
      <c r="R923" s="6">
        <f t="shared" ref="R923:T923" si="1865">IFERROR(VALUE(LEFT(N923,SEARCH(" ",N923,1)-1)),FALSE())</f>
        <v>21</v>
      </c>
      <c r="S923" s="6">
        <f t="shared" si="1865"/>
        <v>12</v>
      </c>
      <c r="T923" s="6">
        <f t="shared" si="1865"/>
        <v>18</v>
      </c>
      <c r="U923" s="5"/>
      <c r="V923" s="5"/>
      <c r="W923" s="5"/>
      <c r="X923" s="37" t="str">
        <f>Map!G1575</f>
        <v>Habitable</v>
      </c>
      <c r="Y923" s="5"/>
      <c r="Z923" s="7" t="str">
        <f>Map!O1575</f>
        <v>18 H</v>
      </c>
      <c r="AA923" s="6">
        <f t="shared" si="12"/>
        <v>18</v>
      </c>
      <c r="AB923" s="5" t="str">
        <f>IFERROR(__xludf.DUMMYFUNCTION("""COMPUTED_VALUE"""),"H")</f>
        <v>H</v>
      </c>
      <c r="AC923" s="6">
        <f t="shared" si="13"/>
        <v>18</v>
      </c>
      <c r="AD923" s="5"/>
    </row>
    <row r="924">
      <c r="A924" s="5" t="str">
        <f>Map!I1576</f>
        <v>3.49 E </v>
      </c>
      <c r="B924" s="6">
        <f t="shared" si="5"/>
        <v>3.49</v>
      </c>
      <c r="C924" s="5" t="str">
        <f>IFERROR(__xludf.DUMMYFUNCTION("""COMPUTED_VALUE"""),"E")</f>
        <v>E</v>
      </c>
      <c r="D924" s="34" t="b">
        <f t="shared" si="6"/>
        <v>0</v>
      </c>
      <c r="E924" s="6" t="b">
        <f t="shared" si="7"/>
        <v>0</v>
      </c>
      <c r="F924" s="34">
        <f t="shared" si="8"/>
        <v>3.49</v>
      </c>
      <c r="G924" s="8">
        <f t="shared" si="9"/>
        <v>2.08423E+25</v>
      </c>
      <c r="H924" s="8" t="str">
        <f t="shared" ref="H924:J924" si="1866">if(D924,$G924,"")</f>
        <v/>
      </c>
      <c r="I924" s="8" t="str">
        <f t="shared" si="1866"/>
        <v/>
      </c>
      <c r="J924" s="8">
        <f t="shared" si="1866"/>
        <v>2.08423E+25</v>
      </c>
      <c r="K924" s="5"/>
      <c r="L924" s="5"/>
      <c r="M924" s="5"/>
      <c r="N924" s="36">
        <f>Map!K1576</f>
        <v>18</v>
      </c>
      <c r="O924" s="36">
        <f>Map!L1576</f>
        <v>17</v>
      </c>
      <c r="P924" s="36">
        <f>Map!M1576</f>
        <v>20</v>
      </c>
      <c r="Q924" s="5" t="str">
        <f>Join("-",Map!B1576,Map!C1576,Map!D1576,Map!E1576,Map!F1576)</f>
        <v>North Rim-1-1-7-g</v>
      </c>
      <c r="R924" s="6">
        <f t="shared" ref="R924:T924" si="1867">IFERROR(VALUE(LEFT(N924,SEARCH(" ",N924,1)-1)),FALSE())</f>
        <v>18</v>
      </c>
      <c r="S924" s="6">
        <f t="shared" si="1867"/>
        <v>17</v>
      </c>
      <c r="T924" s="6">
        <f t="shared" si="1867"/>
        <v>20</v>
      </c>
      <c r="U924" s="5"/>
      <c r="V924" s="5"/>
      <c r="W924" s="5"/>
      <c r="X924" s="37" t="str">
        <f>Map!G1576</f>
        <v>Habitable</v>
      </c>
      <c r="Y924" s="5"/>
      <c r="Z924" s="7" t="str">
        <f>Map!O1576</f>
        <v>30 H</v>
      </c>
      <c r="AA924" s="6">
        <f t="shared" si="12"/>
        <v>30</v>
      </c>
      <c r="AB924" s="5" t="str">
        <f>IFERROR(__xludf.DUMMYFUNCTION("""COMPUTED_VALUE"""),"H")</f>
        <v>H</v>
      </c>
      <c r="AC924" s="6">
        <f t="shared" si="13"/>
        <v>30</v>
      </c>
      <c r="AD924" s="5"/>
    </row>
    <row r="925">
      <c r="A925" s="5" t="str">
        <f>Map!I1577</f>
        <v>0.03 J </v>
      </c>
      <c r="B925" s="6">
        <f t="shared" si="5"/>
        <v>0.03</v>
      </c>
      <c r="C925" s="5" t="str">
        <f>IFERROR(__xludf.DUMMYFUNCTION("""COMPUTED_VALUE"""),"J")</f>
        <v>J</v>
      </c>
      <c r="D925" s="34" t="b">
        <f t="shared" si="6"/>
        <v>0</v>
      </c>
      <c r="E925" s="6">
        <f t="shared" si="7"/>
        <v>0.03</v>
      </c>
      <c r="F925" s="34" t="b">
        <f t="shared" si="8"/>
        <v>0</v>
      </c>
      <c r="G925" s="8">
        <f t="shared" si="9"/>
        <v>5.7E+25</v>
      </c>
      <c r="H925" s="8" t="str">
        <f t="shared" ref="H925:J925" si="1868">if(D925,$G925,"")</f>
        <v/>
      </c>
      <c r="I925" s="8">
        <f t="shared" si="1868"/>
        <v>5.7E+25</v>
      </c>
      <c r="J925" s="8" t="str">
        <f t="shared" si="1868"/>
        <v/>
      </c>
      <c r="K925" s="5"/>
      <c r="L925" s="5"/>
      <c r="M925" s="5"/>
      <c r="N925" s="36">
        <f>Map!K1577</f>
        <v>-125</v>
      </c>
      <c r="O925" s="36">
        <f>Map!L1577</f>
        <v>-136</v>
      </c>
      <c r="P925" s="36">
        <f>Map!M1577</f>
        <v>-129</v>
      </c>
      <c r="Q925" s="5" t="str">
        <f>Join("-",Map!B1577,Map!C1577,Map!D1577,Map!E1577,Map!F1577)</f>
        <v>North Rim-1-1-7-h</v>
      </c>
      <c r="R925" s="6">
        <f t="shared" ref="R925:T925" si="1869">IFERROR(VALUE(LEFT(N925,SEARCH(" ",N925,1)-1)),FALSE())</f>
        <v>-125</v>
      </c>
      <c r="S925" s="6">
        <f t="shared" si="1869"/>
        <v>-136</v>
      </c>
      <c r="T925" s="6">
        <f t="shared" si="1869"/>
        <v>-129</v>
      </c>
      <c r="U925" s="5"/>
      <c r="V925" s="5"/>
      <c r="W925" s="5"/>
      <c r="X925" s="37" t="str">
        <f>Map!G1577</f>
        <v>Gas Giant</v>
      </c>
      <c r="Y925" s="5"/>
      <c r="Z925" s="7" t="str">
        <f>Map!O1577</f>
        <v>16 H</v>
      </c>
      <c r="AA925" s="6">
        <f t="shared" si="12"/>
        <v>16</v>
      </c>
      <c r="AB925" s="5" t="str">
        <f>IFERROR(__xludf.DUMMYFUNCTION("""COMPUTED_VALUE"""),"H")</f>
        <v>H</v>
      </c>
      <c r="AC925" s="6">
        <f t="shared" si="13"/>
        <v>16</v>
      </c>
      <c r="AD925" s="5"/>
    </row>
    <row r="926">
      <c r="A926" s="5" t="str">
        <f>Map!I1578</f>
        <v>1 S</v>
      </c>
      <c r="B926" s="6">
        <f t="shared" si="5"/>
        <v>1</v>
      </c>
      <c r="C926" s="5" t="str">
        <f>IFERROR(__xludf.DUMMYFUNCTION("""COMPUTED_VALUE"""),"S")</f>
        <v>S</v>
      </c>
      <c r="D926" s="34">
        <f t="shared" si="6"/>
        <v>1</v>
      </c>
      <c r="E926" s="6" t="b">
        <f t="shared" si="7"/>
        <v>0</v>
      </c>
      <c r="F926" s="34" t="b">
        <f t="shared" si="8"/>
        <v>0</v>
      </c>
      <c r="G926" s="8">
        <f t="shared" si="9"/>
        <v>1.989E+30</v>
      </c>
      <c r="H926" s="8">
        <f t="shared" ref="H926:J926" si="1870">if(D926,$G926,"")</f>
        <v>1.989E+30</v>
      </c>
      <c r="I926" s="8" t="str">
        <f t="shared" si="1870"/>
        <v/>
      </c>
      <c r="J926" s="8" t="str">
        <f t="shared" si="1870"/>
        <v/>
      </c>
      <c r="K926" s="5"/>
      <c r="L926" s="5"/>
      <c r="M926" s="5"/>
      <c r="N926" s="36" t="str">
        <f>Map!K1578</f>
        <v/>
      </c>
      <c r="O926" s="36" t="str">
        <f>Map!L1578</f>
        <v/>
      </c>
      <c r="P926" s="36" t="str">
        <f>Map!M1578</f>
        <v/>
      </c>
      <c r="Q926" s="5" t="str">
        <f>Join("-",Map!B1578,Map!C1578,Map!D1578,Map!E1578,Map!F1578)</f>
        <v>North Rim-1-1-7-S</v>
      </c>
      <c r="R926" s="6" t="b">
        <f t="shared" ref="R926:T926" si="1871">IFERROR(VALUE(LEFT(N926,SEARCH(" ",N926,1)-1)),FALSE())</f>
        <v>0</v>
      </c>
      <c r="S926" s="6" t="b">
        <f t="shared" si="1871"/>
        <v>0</v>
      </c>
      <c r="T926" s="6" t="b">
        <f t="shared" si="1871"/>
        <v>0</v>
      </c>
      <c r="U926" s="5"/>
      <c r="V926" s="5"/>
      <c r="W926" s="5"/>
      <c r="X926" s="37" t="str">
        <f>Map!G1578</f>
        <v>Star</v>
      </c>
      <c r="Y926" s="5"/>
      <c r="Z926" s="7" t="str">
        <f>Map!O1578</f>
        <v/>
      </c>
      <c r="AA926" s="6" t="str">
        <f t="shared" si="12"/>
        <v/>
      </c>
      <c r="AB926" s="5"/>
      <c r="AC926" s="6" t="str">
        <f t="shared" si="13"/>
        <v/>
      </c>
      <c r="AD926" s="5"/>
    </row>
    <row r="927">
      <c r="A927" s="5" t="str">
        <f>Map!I1579</f>
        <v>0.64 E </v>
      </c>
      <c r="B927" s="6">
        <f t="shared" si="5"/>
        <v>0.64</v>
      </c>
      <c r="C927" s="5" t="str">
        <f>IFERROR(__xludf.DUMMYFUNCTION("""COMPUTED_VALUE"""),"E")</f>
        <v>E</v>
      </c>
      <c r="D927" s="34" t="b">
        <f t="shared" si="6"/>
        <v>0</v>
      </c>
      <c r="E927" s="6" t="b">
        <f t="shared" si="7"/>
        <v>0</v>
      </c>
      <c r="F927" s="34">
        <f t="shared" si="8"/>
        <v>0.64</v>
      </c>
      <c r="G927" s="8">
        <f t="shared" si="9"/>
        <v>3.82208E+24</v>
      </c>
      <c r="H927" s="8" t="str">
        <f t="shared" ref="H927:J927" si="1872">if(D927,$G927,"")</f>
        <v/>
      </c>
      <c r="I927" s="8" t="str">
        <f t="shared" si="1872"/>
        <v/>
      </c>
      <c r="J927" s="8">
        <f t="shared" si="1872"/>
        <v>3.82208E+24</v>
      </c>
      <c r="K927" s="5"/>
      <c r="L927" s="5"/>
      <c r="M927" s="5"/>
      <c r="N927" s="36">
        <f>Map!K1579</f>
        <v>1172</v>
      </c>
      <c r="O927" s="36">
        <f>Map!L1579</f>
        <v>354</v>
      </c>
      <c r="P927" s="36">
        <f>Map!M1579</f>
        <v>765</v>
      </c>
      <c r="Q927" s="5" t="str">
        <f>Join("-",Map!B1579,Map!C1579,Map!D1579,Map!E1579,Map!F1579)</f>
        <v>North Rim-1-1-8-a</v>
      </c>
      <c r="R927" s="6">
        <f t="shared" ref="R927:T927" si="1873">IFERROR(VALUE(LEFT(N927,SEARCH(" ",N927,1)-1)),FALSE())</f>
        <v>1172</v>
      </c>
      <c r="S927" s="6">
        <f t="shared" si="1873"/>
        <v>354</v>
      </c>
      <c r="T927" s="6">
        <f t="shared" si="1873"/>
        <v>765</v>
      </c>
      <c r="U927" s="5"/>
      <c r="V927" s="5"/>
      <c r="W927" s="5"/>
      <c r="X927" s="37" t="str">
        <f>Map!G1579</f>
        <v>Terrestrial</v>
      </c>
      <c r="Y927" s="5"/>
      <c r="Z927" s="7" t="str">
        <f>Map!O1579</f>
        <v>6 H</v>
      </c>
      <c r="AA927" s="6">
        <f t="shared" si="12"/>
        <v>6</v>
      </c>
      <c r="AB927" s="5" t="str">
        <f>IFERROR(__xludf.DUMMYFUNCTION("""COMPUTED_VALUE"""),"H")</f>
        <v>H</v>
      </c>
      <c r="AC927" s="6">
        <f t="shared" si="13"/>
        <v>6</v>
      </c>
      <c r="AD927" s="5"/>
    </row>
    <row r="928">
      <c r="A928" s="5" t="str">
        <f>Map!I1580</f>
        <v>0.03 J </v>
      </c>
      <c r="B928" s="6">
        <f t="shared" si="5"/>
        <v>0.03</v>
      </c>
      <c r="C928" s="5" t="str">
        <f>IFERROR(__xludf.DUMMYFUNCTION("""COMPUTED_VALUE"""),"J")</f>
        <v>J</v>
      </c>
      <c r="D928" s="34" t="b">
        <f t="shared" si="6"/>
        <v>0</v>
      </c>
      <c r="E928" s="6">
        <f t="shared" si="7"/>
        <v>0.03</v>
      </c>
      <c r="F928" s="34" t="b">
        <f t="shared" si="8"/>
        <v>0</v>
      </c>
      <c r="G928" s="8">
        <f t="shared" si="9"/>
        <v>5.7E+25</v>
      </c>
      <c r="H928" s="8" t="str">
        <f t="shared" ref="H928:J928" si="1874">if(D928,$G928,"")</f>
        <v/>
      </c>
      <c r="I928" s="8">
        <f t="shared" si="1874"/>
        <v>5.7E+25</v>
      </c>
      <c r="J928" s="8" t="str">
        <f t="shared" si="1874"/>
        <v/>
      </c>
      <c r="K928" s="5"/>
      <c r="L928" s="5"/>
      <c r="M928" s="5"/>
      <c r="N928" s="36">
        <f>Map!K1580</f>
        <v>-81</v>
      </c>
      <c r="O928" s="36">
        <f>Map!L1580</f>
        <v>-84</v>
      </c>
      <c r="P928" s="36">
        <f>Map!M1580</f>
        <v>-84</v>
      </c>
      <c r="Q928" s="5" t="str">
        <f>Join("-",Map!B1580,Map!C1580,Map!D1580,Map!E1580,Map!F1580)</f>
        <v>North Rim-1-1-8-b</v>
      </c>
      <c r="R928" s="6">
        <f t="shared" ref="R928:T928" si="1875">IFERROR(VALUE(LEFT(N928,SEARCH(" ",N928,1)-1)),FALSE())</f>
        <v>-81</v>
      </c>
      <c r="S928" s="6">
        <f t="shared" si="1875"/>
        <v>-84</v>
      </c>
      <c r="T928" s="6">
        <f t="shared" si="1875"/>
        <v>-84</v>
      </c>
      <c r="U928" s="5"/>
      <c r="V928" s="5"/>
      <c r="W928" s="5"/>
      <c r="X928" s="37" t="str">
        <f>Map!G1580</f>
        <v>Gas Giant</v>
      </c>
      <c r="Y928" s="5"/>
      <c r="Z928" s="7" t="str">
        <f>Map!O1580</f>
        <v>19 H</v>
      </c>
      <c r="AA928" s="6">
        <f t="shared" si="12"/>
        <v>19</v>
      </c>
      <c r="AB928" s="5" t="str">
        <f>IFERROR(__xludf.DUMMYFUNCTION("""COMPUTED_VALUE"""),"H")</f>
        <v>H</v>
      </c>
      <c r="AC928" s="6">
        <f t="shared" si="13"/>
        <v>19</v>
      </c>
      <c r="AD928" s="5"/>
    </row>
    <row r="929">
      <c r="A929" s="5" t="str">
        <f>Map!I1581</f>
        <v>0.07 J </v>
      </c>
      <c r="B929" s="6">
        <f t="shared" si="5"/>
        <v>0.07</v>
      </c>
      <c r="C929" s="5" t="str">
        <f>IFERROR(__xludf.DUMMYFUNCTION("""COMPUTED_VALUE"""),"J")</f>
        <v>J</v>
      </c>
      <c r="D929" s="34" t="b">
        <f t="shared" si="6"/>
        <v>0</v>
      </c>
      <c r="E929" s="6">
        <f t="shared" si="7"/>
        <v>0.07</v>
      </c>
      <c r="F929" s="34" t="b">
        <f t="shared" si="8"/>
        <v>0</v>
      </c>
      <c r="G929" s="8">
        <f t="shared" si="9"/>
        <v>1.33E+26</v>
      </c>
      <c r="H929" s="8" t="str">
        <f t="shared" ref="H929:J929" si="1876">if(D929,$G929,"")</f>
        <v/>
      </c>
      <c r="I929" s="8">
        <f t="shared" si="1876"/>
        <v>1.33E+26</v>
      </c>
      <c r="J929" s="8" t="str">
        <f t="shared" si="1876"/>
        <v/>
      </c>
      <c r="K929" s="5"/>
      <c r="L929" s="5"/>
      <c r="M929" s="5"/>
      <c r="N929" s="36">
        <f>Map!K1581</f>
        <v>-116</v>
      </c>
      <c r="O929" s="36">
        <f>Map!L1581</f>
        <v>-146</v>
      </c>
      <c r="P929" s="36">
        <f>Map!M1581</f>
        <v>-133</v>
      </c>
      <c r="Q929" s="5" t="str">
        <f>Join("-",Map!B1581,Map!C1581,Map!D1581,Map!E1581,Map!F1581)</f>
        <v>North Rim-1-1-8-c</v>
      </c>
      <c r="R929" s="6">
        <f t="shared" ref="R929:T929" si="1877">IFERROR(VALUE(LEFT(N929,SEARCH(" ",N929,1)-1)),FALSE())</f>
        <v>-116</v>
      </c>
      <c r="S929" s="6">
        <f t="shared" si="1877"/>
        <v>-146</v>
      </c>
      <c r="T929" s="6">
        <f t="shared" si="1877"/>
        <v>-133</v>
      </c>
      <c r="U929" s="5"/>
      <c r="V929" s="5"/>
      <c r="W929" s="5"/>
      <c r="X929" s="37" t="str">
        <f>Map!G1581</f>
        <v>Gas Giant</v>
      </c>
      <c r="Y929" s="5"/>
      <c r="Z929" s="7" t="str">
        <f>Map!O1581</f>
        <v>21 H</v>
      </c>
      <c r="AA929" s="6">
        <f t="shared" si="12"/>
        <v>21</v>
      </c>
      <c r="AB929" s="5" t="str">
        <f>IFERROR(__xludf.DUMMYFUNCTION("""COMPUTED_VALUE"""),"H")</f>
        <v>H</v>
      </c>
      <c r="AC929" s="6">
        <f t="shared" si="13"/>
        <v>21</v>
      </c>
      <c r="AD929" s="5"/>
    </row>
    <row r="930">
      <c r="A930" s="5" t="str">
        <f>Map!I1582</f>
        <v>2.1 J </v>
      </c>
      <c r="B930" s="6">
        <f t="shared" si="5"/>
        <v>2.1</v>
      </c>
      <c r="C930" s="5" t="str">
        <f>IFERROR(__xludf.DUMMYFUNCTION("""COMPUTED_VALUE"""),"J")</f>
        <v>J</v>
      </c>
      <c r="D930" s="34" t="b">
        <f t="shared" si="6"/>
        <v>0</v>
      </c>
      <c r="E930" s="6">
        <f t="shared" si="7"/>
        <v>2.1</v>
      </c>
      <c r="F930" s="34" t="b">
        <f t="shared" si="8"/>
        <v>0</v>
      </c>
      <c r="G930" s="8">
        <f t="shared" si="9"/>
        <v>3.99E+27</v>
      </c>
      <c r="H930" s="8" t="str">
        <f t="shared" ref="H930:J930" si="1878">if(D930,$G930,"")</f>
        <v/>
      </c>
      <c r="I930" s="8">
        <f t="shared" si="1878"/>
        <v>3.99E+27</v>
      </c>
      <c r="J930" s="8" t="str">
        <f t="shared" si="1878"/>
        <v/>
      </c>
      <c r="K930" s="5"/>
      <c r="L930" s="5"/>
      <c r="M930" s="5"/>
      <c r="N930" s="36">
        <f>Map!K1582</f>
        <v>-131</v>
      </c>
      <c r="O930" s="36">
        <f>Map!L1582</f>
        <v>-143</v>
      </c>
      <c r="P930" s="36">
        <f>Map!M1582</f>
        <v>-135</v>
      </c>
      <c r="Q930" s="5" t="str">
        <f>Join("-",Map!B1582,Map!C1582,Map!D1582,Map!E1582,Map!F1582)</f>
        <v>North Rim-1-1-8-d</v>
      </c>
      <c r="R930" s="6">
        <f t="shared" ref="R930:T930" si="1879">IFERROR(VALUE(LEFT(N930,SEARCH(" ",N930,1)-1)),FALSE())</f>
        <v>-131</v>
      </c>
      <c r="S930" s="6">
        <f t="shared" si="1879"/>
        <v>-143</v>
      </c>
      <c r="T930" s="6">
        <f t="shared" si="1879"/>
        <v>-135</v>
      </c>
      <c r="U930" s="5"/>
      <c r="V930" s="5"/>
      <c r="W930" s="5"/>
      <c r="X930" s="37" t="str">
        <f>Map!G1582</f>
        <v>Gas Giant</v>
      </c>
      <c r="Y930" s="5"/>
      <c r="Z930" s="7" t="str">
        <f>Map!O1582</f>
        <v>18 H</v>
      </c>
      <c r="AA930" s="6">
        <f t="shared" si="12"/>
        <v>18</v>
      </c>
      <c r="AB930" s="5" t="str">
        <f>IFERROR(__xludf.DUMMYFUNCTION("""COMPUTED_VALUE"""),"H")</f>
        <v>H</v>
      </c>
      <c r="AC930" s="6">
        <f t="shared" si="13"/>
        <v>18</v>
      </c>
      <c r="AD930" s="5"/>
    </row>
    <row r="931">
      <c r="A931" s="5" t="str">
        <f>Map!I1583</f>
        <v>0.04 J </v>
      </c>
      <c r="B931" s="6">
        <f t="shared" si="5"/>
        <v>0.04</v>
      </c>
      <c r="C931" s="5" t="str">
        <f>IFERROR(__xludf.DUMMYFUNCTION("""COMPUTED_VALUE"""),"J")</f>
        <v>J</v>
      </c>
      <c r="D931" s="34" t="b">
        <f t="shared" si="6"/>
        <v>0</v>
      </c>
      <c r="E931" s="6">
        <f t="shared" si="7"/>
        <v>0.04</v>
      </c>
      <c r="F931" s="34" t="b">
        <f t="shared" si="8"/>
        <v>0</v>
      </c>
      <c r="G931" s="8">
        <f t="shared" si="9"/>
        <v>7.6E+25</v>
      </c>
      <c r="H931" s="8" t="str">
        <f t="shared" ref="H931:J931" si="1880">if(D931,$G931,"")</f>
        <v/>
      </c>
      <c r="I931" s="8">
        <f t="shared" si="1880"/>
        <v>7.6E+25</v>
      </c>
      <c r="J931" s="8" t="str">
        <f t="shared" si="1880"/>
        <v/>
      </c>
      <c r="K931" s="5"/>
      <c r="L931" s="5"/>
      <c r="M931" s="5"/>
      <c r="N931" s="36">
        <f>Map!K1583</f>
        <v>-177</v>
      </c>
      <c r="O931" s="36">
        <f>Map!L1583</f>
        <v>-225</v>
      </c>
      <c r="P931" s="36">
        <f>Map!M1583</f>
        <v>-203</v>
      </c>
      <c r="Q931" s="5" t="str">
        <f>Join("-",Map!B1583,Map!C1583,Map!D1583,Map!E1583,Map!F1583)</f>
        <v>North Rim-1-1-8-e</v>
      </c>
      <c r="R931" s="6">
        <f t="shared" ref="R931:T931" si="1881">IFERROR(VALUE(LEFT(N931,SEARCH(" ",N931,1)-1)),FALSE())</f>
        <v>-177</v>
      </c>
      <c r="S931" s="6">
        <f t="shared" si="1881"/>
        <v>-225</v>
      </c>
      <c r="T931" s="6">
        <f t="shared" si="1881"/>
        <v>-203</v>
      </c>
      <c r="U931" s="5"/>
      <c r="V931" s="5"/>
      <c r="W931" s="5"/>
      <c r="X931" s="37" t="str">
        <f>Map!G1583</f>
        <v>Gas Giant</v>
      </c>
      <c r="Y931" s="5"/>
      <c r="Z931" s="7" t="str">
        <f>Map!O1583</f>
        <v>23 H</v>
      </c>
      <c r="AA931" s="6">
        <f t="shared" si="12"/>
        <v>23</v>
      </c>
      <c r="AB931" s="5" t="str">
        <f>IFERROR(__xludf.DUMMYFUNCTION("""COMPUTED_VALUE"""),"H")</f>
        <v>H</v>
      </c>
      <c r="AC931" s="6">
        <f t="shared" si="13"/>
        <v>23</v>
      </c>
      <c r="AD931" s="5"/>
    </row>
    <row r="932">
      <c r="A932" s="5" t="str">
        <f>Map!I1584</f>
        <v>5.48 J </v>
      </c>
      <c r="B932" s="6">
        <f t="shared" si="5"/>
        <v>5.48</v>
      </c>
      <c r="C932" s="5" t="str">
        <f>IFERROR(__xludf.DUMMYFUNCTION("""COMPUTED_VALUE"""),"J")</f>
        <v>J</v>
      </c>
      <c r="D932" s="34" t="b">
        <f t="shared" si="6"/>
        <v>0</v>
      </c>
      <c r="E932" s="6">
        <f t="shared" si="7"/>
        <v>5.48</v>
      </c>
      <c r="F932" s="34" t="b">
        <f t="shared" si="8"/>
        <v>0</v>
      </c>
      <c r="G932" s="8">
        <f t="shared" si="9"/>
        <v>1.0412E+28</v>
      </c>
      <c r="H932" s="8" t="str">
        <f t="shared" ref="H932:J932" si="1882">if(D932,$G932,"")</f>
        <v/>
      </c>
      <c r="I932" s="8">
        <f t="shared" si="1882"/>
        <v>1.0412E+28</v>
      </c>
      <c r="J932" s="8" t="str">
        <f t="shared" si="1882"/>
        <v/>
      </c>
      <c r="K932" s="5"/>
      <c r="L932" s="5"/>
      <c r="M932" s="5"/>
      <c r="N932" s="36">
        <f>Map!K1584</f>
        <v>-244</v>
      </c>
      <c r="O932" s="36">
        <f>Map!L1584</f>
        <v>-251</v>
      </c>
      <c r="P932" s="36">
        <f>Map!M1584</f>
        <v>-246</v>
      </c>
      <c r="Q932" s="5" t="str">
        <f>Join("-",Map!B1584,Map!C1584,Map!D1584,Map!E1584,Map!F1584)</f>
        <v>North Rim-1-1-8-f</v>
      </c>
      <c r="R932" s="6">
        <f t="shared" ref="R932:T932" si="1883">IFERROR(VALUE(LEFT(N932,SEARCH(" ",N932,1)-1)),FALSE())</f>
        <v>-244</v>
      </c>
      <c r="S932" s="6">
        <f t="shared" si="1883"/>
        <v>-251</v>
      </c>
      <c r="T932" s="6">
        <f t="shared" si="1883"/>
        <v>-246</v>
      </c>
      <c r="U932" s="5"/>
      <c r="V932" s="5"/>
      <c r="W932" s="5"/>
      <c r="X932" s="37" t="str">
        <f>Map!G1584</f>
        <v>Gas Giant</v>
      </c>
      <c r="Y932" s="5"/>
      <c r="Z932" s="7" t="str">
        <f>Map!O1584</f>
        <v>10 H</v>
      </c>
      <c r="AA932" s="6">
        <f t="shared" si="12"/>
        <v>10</v>
      </c>
      <c r="AB932" s="5" t="str">
        <f>IFERROR(__xludf.DUMMYFUNCTION("""COMPUTED_VALUE"""),"H")</f>
        <v>H</v>
      </c>
      <c r="AC932" s="6">
        <f t="shared" si="13"/>
        <v>10</v>
      </c>
      <c r="AD932" s="5"/>
    </row>
    <row r="933">
      <c r="A933" s="5" t="str">
        <f>Map!I1585</f>
        <v>1.69 S</v>
      </c>
      <c r="B933" s="6">
        <f t="shared" si="5"/>
        <v>1.69</v>
      </c>
      <c r="C933" s="5" t="str">
        <f>IFERROR(__xludf.DUMMYFUNCTION("""COMPUTED_VALUE"""),"S")</f>
        <v>S</v>
      </c>
      <c r="D933" s="34">
        <f t="shared" si="6"/>
        <v>1.69</v>
      </c>
      <c r="E933" s="6" t="b">
        <f t="shared" si="7"/>
        <v>0</v>
      </c>
      <c r="F933" s="34" t="b">
        <f t="shared" si="8"/>
        <v>0</v>
      </c>
      <c r="G933" s="8">
        <f t="shared" si="9"/>
        <v>3.36141E+30</v>
      </c>
      <c r="H933" s="8">
        <f t="shared" ref="H933:J933" si="1884">if(D933,$G933,"")</f>
        <v>3.36141E+30</v>
      </c>
      <c r="I933" s="8" t="str">
        <f t="shared" si="1884"/>
        <v/>
      </c>
      <c r="J933" s="8" t="str">
        <f t="shared" si="1884"/>
        <v/>
      </c>
      <c r="K933" s="5"/>
      <c r="L933" s="5"/>
      <c r="M933" s="5"/>
      <c r="N933" s="36" t="str">
        <f>Map!K1585</f>
        <v/>
      </c>
      <c r="O933" s="36" t="str">
        <f>Map!L1585</f>
        <v/>
      </c>
      <c r="P933" s="36" t="str">
        <f>Map!M1585</f>
        <v/>
      </c>
      <c r="Q933" s="5" t="str">
        <f>Join("-",Map!B1585,Map!C1585,Map!D1585,Map!E1585,Map!F1585)</f>
        <v>North Rim-1-1-8-S</v>
      </c>
      <c r="R933" s="6" t="b">
        <f t="shared" ref="R933:T933" si="1885">IFERROR(VALUE(LEFT(N933,SEARCH(" ",N933,1)-1)),FALSE())</f>
        <v>0</v>
      </c>
      <c r="S933" s="6" t="b">
        <f t="shared" si="1885"/>
        <v>0</v>
      </c>
      <c r="T933" s="6" t="b">
        <f t="shared" si="1885"/>
        <v>0</v>
      </c>
      <c r="U933" s="5"/>
      <c r="V933" s="5"/>
      <c r="W933" s="5"/>
      <c r="X933" s="37" t="str">
        <f>Map!G1585</f>
        <v>Star</v>
      </c>
      <c r="Y933" s="5"/>
      <c r="Z933" s="7" t="str">
        <f>Map!O1585</f>
        <v/>
      </c>
      <c r="AA933" s="6" t="str">
        <f t="shared" si="12"/>
        <v/>
      </c>
      <c r="AB933" s="5"/>
      <c r="AC933" s="6" t="str">
        <f t="shared" si="13"/>
        <v/>
      </c>
      <c r="AD933" s="5"/>
    </row>
    <row r="934">
      <c r="A934" s="5" t="str">
        <f>Map!I1586</f>
        <v>0.1 J </v>
      </c>
      <c r="B934" s="6">
        <f t="shared" si="5"/>
        <v>0.1</v>
      </c>
      <c r="C934" s="5" t="str">
        <f>IFERROR(__xludf.DUMMYFUNCTION("""COMPUTED_VALUE"""),"J")</f>
        <v>J</v>
      </c>
      <c r="D934" s="34" t="b">
        <f t="shared" si="6"/>
        <v>0</v>
      </c>
      <c r="E934" s="6">
        <f t="shared" si="7"/>
        <v>0.1</v>
      </c>
      <c r="F934" s="34" t="b">
        <f t="shared" si="8"/>
        <v>0</v>
      </c>
      <c r="G934" s="8">
        <f t="shared" si="9"/>
        <v>1.9E+26</v>
      </c>
      <c r="H934" s="8" t="str">
        <f t="shared" ref="H934:J934" si="1886">if(D934,$G934,"")</f>
        <v/>
      </c>
      <c r="I934" s="8">
        <f t="shared" si="1886"/>
        <v>1.9E+26</v>
      </c>
      <c r="J934" s="8" t="str">
        <f t="shared" si="1886"/>
        <v/>
      </c>
      <c r="K934" s="5"/>
      <c r="L934" s="5"/>
      <c r="M934" s="5"/>
      <c r="N934" s="36">
        <f>Map!K1586</f>
        <v>-67</v>
      </c>
      <c r="O934" s="36">
        <f>Map!L1586</f>
        <v>-105</v>
      </c>
      <c r="P934" s="36">
        <f>Map!M1586</f>
        <v>-86</v>
      </c>
      <c r="Q934" s="5" t="str">
        <f>Join("-",Map!B1586,Map!C1586,Map!D1586,Map!E1586,Map!F1586)</f>
        <v>North Rim-1-1-9-a</v>
      </c>
      <c r="R934" s="6">
        <f t="shared" ref="R934:T934" si="1887">IFERROR(VALUE(LEFT(N934,SEARCH(" ",N934,1)-1)),FALSE())</f>
        <v>-67</v>
      </c>
      <c r="S934" s="6">
        <f t="shared" si="1887"/>
        <v>-105</v>
      </c>
      <c r="T934" s="6">
        <f t="shared" si="1887"/>
        <v>-86</v>
      </c>
      <c r="U934" s="5"/>
      <c r="V934" s="5"/>
      <c r="W934" s="5"/>
      <c r="X934" s="37" t="str">
        <f>Map!G1586</f>
        <v>Gas Giant</v>
      </c>
      <c r="Y934" s="5"/>
      <c r="Z934" s="7" t="str">
        <f>Map!O1586</f>
        <v>22 H</v>
      </c>
      <c r="AA934" s="6">
        <f t="shared" si="12"/>
        <v>22</v>
      </c>
      <c r="AB934" s="5" t="str">
        <f>IFERROR(__xludf.DUMMYFUNCTION("""COMPUTED_VALUE"""),"H")</f>
        <v>H</v>
      </c>
      <c r="AC934" s="6">
        <f t="shared" si="13"/>
        <v>22</v>
      </c>
      <c r="AD934" s="5"/>
    </row>
    <row r="935">
      <c r="A935" s="5" t="str">
        <f>Map!I1587</f>
        <v>0.14 S</v>
      </c>
      <c r="B935" s="6">
        <f t="shared" si="5"/>
        <v>0.14</v>
      </c>
      <c r="C935" s="5" t="str">
        <f>IFERROR(__xludf.DUMMYFUNCTION("""COMPUTED_VALUE"""),"S")</f>
        <v>S</v>
      </c>
      <c r="D935" s="34">
        <f t="shared" si="6"/>
        <v>0.14</v>
      </c>
      <c r="E935" s="6" t="b">
        <f t="shared" si="7"/>
        <v>0</v>
      </c>
      <c r="F935" s="34" t="b">
        <f t="shared" si="8"/>
        <v>0</v>
      </c>
      <c r="G935" s="8">
        <f t="shared" si="9"/>
        <v>2.7846E+29</v>
      </c>
      <c r="H935" s="8">
        <f t="shared" ref="H935:J935" si="1888">if(D935,$G935,"")</f>
        <v>2.7846E+29</v>
      </c>
      <c r="I935" s="8" t="str">
        <f t="shared" si="1888"/>
        <v/>
      </c>
      <c r="J935" s="8" t="str">
        <f t="shared" si="1888"/>
        <v/>
      </c>
      <c r="K935" s="5"/>
      <c r="L935" s="5"/>
      <c r="M935" s="5"/>
      <c r="N935" s="36" t="str">
        <f>Map!K1587</f>
        <v/>
      </c>
      <c r="O935" s="36" t="str">
        <f>Map!L1587</f>
        <v/>
      </c>
      <c r="P935" s="36" t="str">
        <f>Map!M1587</f>
        <v/>
      </c>
      <c r="Q935" s="5" t="str">
        <f>Join("-",Map!B1587,Map!C1587,Map!D1587,Map!E1587,Map!F1587)</f>
        <v>North Rim-1-1-9-S</v>
      </c>
      <c r="R935" s="6" t="b">
        <f t="shared" ref="R935:T935" si="1889">IFERROR(VALUE(LEFT(N935,SEARCH(" ",N935,1)-1)),FALSE())</f>
        <v>0</v>
      </c>
      <c r="S935" s="6" t="b">
        <f t="shared" si="1889"/>
        <v>0</v>
      </c>
      <c r="T935" s="6" t="b">
        <f t="shared" si="1889"/>
        <v>0</v>
      </c>
      <c r="U935" s="5"/>
      <c r="V935" s="5"/>
      <c r="W935" s="5"/>
      <c r="X935" s="37" t="str">
        <f>Map!G1587</f>
        <v>Star</v>
      </c>
      <c r="Y935" s="5"/>
      <c r="Z935" s="7" t="str">
        <f>Map!O1587</f>
        <v/>
      </c>
      <c r="AA935" s="6" t="str">
        <f t="shared" si="12"/>
        <v/>
      </c>
      <c r="AB935" s="5"/>
      <c r="AC935" s="6" t="str">
        <f t="shared" si="13"/>
        <v/>
      </c>
      <c r="AD935" s="5"/>
    </row>
    <row r="936">
      <c r="A936" s="5" t="str">
        <f>Map!I1588</f>
        <v>0.87 E </v>
      </c>
      <c r="B936" s="6">
        <f t="shared" si="5"/>
        <v>0.87</v>
      </c>
      <c r="C936" s="5" t="str">
        <f>IFERROR(__xludf.DUMMYFUNCTION("""COMPUTED_VALUE"""),"E")</f>
        <v>E</v>
      </c>
      <c r="D936" s="34" t="b">
        <f t="shared" si="6"/>
        <v>0</v>
      </c>
      <c r="E936" s="6" t="b">
        <f t="shared" si="7"/>
        <v>0</v>
      </c>
      <c r="F936" s="34">
        <f t="shared" si="8"/>
        <v>0.87</v>
      </c>
      <c r="G936" s="8">
        <f t="shared" si="9"/>
        <v>5.19564E+24</v>
      </c>
      <c r="H936" s="8" t="str">
        <f t="shared" ref="H936:J936" si="1890">if(D936,$G936,"")</f>
        <v/>
      </c>
      <c r="I936" s="8" t="str">
        <f t="shared" si="1890"/>
        <v/>
      </c>
      <c r="J936" s="8">
        <f t="shared" si="1890"/>
        <v>5.19564E+24</v>
      </c>
      <c r="K936" s="5"/>
      <c r="L936" s="5"/>
      <c r="M936" s="5"/>
      <c r="N936" s="36">
        <f>Map!K1588</f>
        <v>241</v>
      </c>
      <c r="O936" s="36">
        <f>Map!L1588</f>
        <v>187</v>
      </c>
      <c r="P936" s="36">
        <f>Map!M1588</f>
        <v>212</v>
      </c>
      <c r="Q936" s="5" t="str">
        <f>Join("-",Map!B1588,Map!C1588,Map!D1588,Map!E1588,Map!F1588)</f>
        <v>North Rim-1-1-10-a</v>
      </c>
      <c r="R936" s="6">
        <f t="shared" ref="R936:T936" si="1891">IFERROR(VALUE(LEFT(N936,SEARCH(" ",N936,1)-1)),FALSE())</f>
        <v>241</v>
      </c>
      <c r="S936" s="6">
        <f t="shared" si="1891"/>
        <v>187</v>
      </c>
      <c r="T936" s="6">
        <f t="shared" si="1891"/>
        <v>212</v>
      </c>
      <c r="U936" s="5"/>
      <c r="V936" s="5"/>
      <c r="W936" s="5"/>
      <c r="X936" s="37" t="str">
        <f>Map!G1588</f>
        <v>Terrestrial</v>
      </c>
      <c r="Y936" s="5"/>
      <c r="Z936" s="7" t="str">
        <f>Map!O1588</f>
        <v>6 H</v>
      </c>
      <c r="AA936" s="6">
        <f t="shared" si="12"/>
        <v>6</v>
      </c>
      <c r="AB936" s="5" t="str">
        <f>IFERROR(__xludf.DUMMYFUNCTION("""COMPUTED_VALUE"""),"H")</f>
        <v>H</v>
      </c>
      <c r="AC936" s="6">
        <f t="shared" si="13"/>
        <v>6</v>
      </c>
      <c r="AD936" s="5"/>
    </row>
    <row r="937">
      <c r="A937" s="5" t="str">
        <f>Map!I1589</f>
        <v>0.06 J </v>
      </c>
      <c r="B937" s="6">
        <f t="shared" si="5"/>
        <v>0.06</v>
      </c>
      <c r="C937" s="5" t="str">
        <f>IFERROR(__xludf.DUMMYFUNCTION("""COMPUTED_VALUE"""),"J")</f>
        <v>J</v>
      </c>
      <c r="D937" s="34" t="b">
        <f t="shared" si="6"/>
        <v>0</v>
      </c>
      <c r="E937" s="6">
        <f t="shared" si="7"/>
        <v>0.06</v>
      </c>
      <c r="F937" s="34" t="b">
        <f t="shared" si="8"/>
        <v>0</v>
      </c>
      <c r="G937" s="8">
        <f t="shared" si="9"/>
        <v>1.14E+26</v>
      </c>
      <c r="H937" s="8" t="str">
        <f t="shared" ref="H937:J937" si="1892">if(D937,$G937,"")</f>
        <v/>
      </c>
      <c r="I937" s="8">
        <f t="shared" si="1892"/>
        <v>1.14E+26</v>
      </c>
      <c r="J937" s="8" t="str">
        <f t="shared" si="1892"/>
        <v/>
      </c>
      <c r="K937" s="5"/>
      <c r="L937" s="5"/>
      <c r="M937" s="5"/>
      <c r="N937" s="36">
        <f>Map!K1589</f>
        <v>-166</v>
      </c>
      <c r="O937" s="36">
        <f>Map!L1589</f>
        <v>-235</v>
      </c>
      <c r="P937" s="36">
        <f>Map!M1589</f>
        <v>-202</v>
      </c>
      <c r="Q937" s="5" t="str">
        <f>Join("-",Map!B1589,Map!C1589,Map!D1589,Map!E1589,Map!F1589)</f>
        <v>North Rim-1-1-10-b</v>
      </c>
      <c r="R937" s="6">
        <f t="shared" ref="R937:T937" si="1893">IFERROR(VALUE(LEFT(N937,SEARCH(" ",N937,1)-1)),FALSE())</f>
        <v>-166</v>
      </c>
      <c r="S937" s="6">
        <f t="shared" si="1893"/>
        <v>-235</v>
      </c>
      <c r="T937" s="6">
        <f t="shared" si="1893"/>
        <v>-202</v>
      </c>
      <c r="U937" s="5"/>
      <c r="V937" s="5"/>
      <c r="W937" s="5"/>
      <c r="X937" s="37" t="str">
        <f>Map!G1589</f>
        <v>Gas Giant</v>
      </c>
      <c r="Y937" s="5"/>
      <c r="Z937" s="7" t="str">
        <f>Map!O1589</f>
        <v>13 H</v>
      </c>
      <c r="AA937" s="6">
        <f t="shared" si="12"/>
        <v>13</v>
      </c>
      <c r="AB937" s="5" t="str">
        <f>IFERROR(__xludf.DUMMYFUNCTION("""COMPUTED_VALUE"""),"H")</f>
        <v>H</v>
      </c>
      <c r="AC937" s="6">
        <f t="shared" si="13"/>
        <v>13</v>
      </c>
      <c r="AD937" s="5"/>
    </row>
    <row r="938">
      <c r="A938" s="5" t="str">
        <f>Map!I1590</f>
        <v>1.13 E </v>
      </c>
      <c r="B938" s="6">
        <f t="shared" si="5"/>
        <v>1.13</v>
      </c>
      <c r="C938" s="5" t="str">
        <f>IFERROR(__xludf.DUMMYFUNCTION("""COMPUTED_VALUE"""),"E")</f>
        <v>E</v>
      </c>
      <c r="D938" s="34" t="b">
        <f t="shared" si="6"/>
        <v>0</v>
      </c>
      <c r="E938" s="6" t="b">
        <f t="shared" si="7"/>
        <v>0</v>
      </c>
      <c r="F938" s="34">
        <f t="shared" si="8"/>
        <v>1.13</v>
      </c>
      <c r="G938" s="8">
        <f t="shared" si="9"/>
        <v>6.74836E+24</v>
      </c>
      <c r="H938" s="8" t="str">
        <f t="shared" ref="H938:J938" si="1894">if(D938,$G938,"")</f>
        <v/>
      </c>
      <c r="I938" s="8" t="str">
        <f t="shared" si="1894"/>
        <v/>
      </c>
      <c r="J938" s="8">
        <f t="shared" si="1894"/>
        <v>6.74836E+24</v>
      </c>
      <c r="K938" s="5"/>
      <c r="L938" s="5"/>
      <c r="M938" s="5"/>
      <c r="N938" s="36">
        <f>Map!K1590</f>
        <v>-241</v>
      </c>
      <c r="O938" s="36">
        <f>Map!L1590</f>
        <v>-257</v>
      </c>
      <c r="P938" s="36">
        <f>Map!M1590</f>
        <v>-251</v>
      </c>
      <c r="Q938" s="5" t="str">
        <f>Join("-",Map!B1590,Map!C1590,Map!D1590,Map!E1590,Map!F1590)</f>
        <v>North Rim-1-1-10-c</v>
      </c>
      <c r="R938" s="6">
        <f t="shared" ref="R938:T938" si="1895">IFERROR(VALUE(LEFT(N938,SEARCH(" ",N938,1)-1)),FALSE())</f>
        <v>-241</v>
      </c>
      <c r="S938" s="6">
        <f t="shared" si="1895"/>
        <v>-257</v>
      </c>
      <c r="T938" s="6">
        <f t="shared" si="1895"/>
        <v>-251</v>
      </c>
      <c r="U938" s="5"/>
      <c r="V938" s="5"/>
      <c r="W938" s="5"/>
      <c r="X938" s="37" t="str">
        <f>Map!G1590</f>
        <v>Terrestrial</v>
      </c>
      <c r="Y938" s="5"/>
      <c r="Z938" s="7" t="str">
        <f>Map!O1590</f>
        <v>18 H</v>
      </c>
      <c r="AA938" s="6">
        <f t="shared" si="12"/>
        <v>18</v>
      </c>
      <c r="AB938" s="5" t="str">
        <f>IFERROR(__xludf.DUMMYFUNCTION("""COMPUTED_VALUE"""),"H")</f>
        <v>H</v>
      </c>
      <c r="AC938" s="6">
        <f t="shared" si="13"/>
        <v>18</v>
      </c>
      <c r="AD938" s="5"/>
    </row>
    <row r="939">
      <c r="A939" s="5" t="str">
        <f>Map!I1591</f>
        <v>0.27 S</v>
      </c>
      <c r="B939" s="6">
        <f t="shared" si="5"/>
        <v>0.27</v>
      </c>
      <c r="C939" s="5" t="str">
        <f>IFERROR(__xludf.DUMMYFUNCTION("""COMPUTED_VALUE"""),"S")</f>
        <v>S</v>
      </c>
      <c r="D939" s="34">
        <f t="shared" si="6"/>
        <v>0.27</v>
      </c>
      <c r="E939" s="6" t="b">
        <f t="shared" si="7"/>
        <v>0</v>
      </c>
      <c r="F939" s="34" t="b">
        <f t="shared" si="8"/>
        <v>0</v>
      </c>
      <c r="G939" s="8">
        <f t="shared" si="9"/>
        <v>5.3703E+29</v>
      </c>
      <c r="H939" s="8">
        <f t="shared" ref="H939:J939" si="1896">if(D939,$G939,"")</f>
        <v>5.3703E+29</v>
      </c>
      <c r="I939" s="8" t="str">
        <f t="shared" si="1896"/>
        <v/>
      </c>
      <c r="J939" s="8" t="str">
        <f t="shared" si="1896"/>
        <v/>
      </c>
      <c r="K939" s="5"/>
      <c r="L939" s="5"/>
      <c r="M939" s="5"/>
      <c r="N939" s="36" t="str">
        <f>Map!K1591</f>
        <v/>
      </c>
      <c r="O939" s="36" t="str">
        <f>Map!L1591</f>
        <v/>
      </c>
      <c r="P939" s="36" t="str">
        <f>Map!M1591</f>
        <v/>
      </c>
      <c r="Q939" s="5" t="str">
        <f>Join("-",Map!B1591,Map!C1591,Map!D1591,Map!E1591,Map!F1591)</f>
        <v>North Rim-1-1-10-S</v>
      </c>
      <c r="R939" s="6" t="b">
        <f t="shared" ref="R939:T939" si="1897">IFERROR(VALUE(LEFT(N939,SEARCH(" ",N939,1)-1)),FALSE())</f>
        <v>0</v>
      </c>
      <c r="S939" s="6" t="b">
        <f t="shared" si="1897"/>
        <v>0</v>
      </c>
      <c r="T939" s="6" t="b">
        <f t="shared" si="1897"/>
        <v>0</v>
      </c>
      <c r="U939" s="5"/>
      <c r="V939" s="5"/>
      <c r="W939" s="5"/>
      <c r="X939" s="37" t="str">
        <f>Map!G1591</f>
        <v>Star</v>
      </c>
      <c r="Y939" s="5"/>
      <c r="Z939" s="7" t="str">
        <f>Map!O1591</f>
        <v/>
      </c>
      <c r="AA939" s="6" t="str">
        <f t="shared" si="12"/>
        <v/>
      </c>
      <c r="AB939" s="5"/>
      <c r="AC939" s="6" t="str">
        <f t="shared" si="13"/>
        <v/>
      </c>
      <c r="AD939" s="5"/>
    </row>
    <row r="940">
      <c r="A940" s="5" t="str">
        <f>Map!I1592</f>
        <v>0.69 E </v>
      </c>
      <c r="B940" s="6">
        <f t="shared" si="5"/>
        <v>0.69</v>
      </c>
      <c r="C940" s="5" t="str">
        <f>IFERROR(__xludf.DUMMYFUNCTION("""COMPUTED_VALUE"""),"E")</f>
        <v>E</v>
      </c>
      <c r="D940" s="34" t="b">
        <f t="shared" si="6"/>
        <v>0</v>
      </c>
      <c r="E940" s="6" t="b">
        <f t="shared" si="7"/>
        <v>0</v>
      </c>
      <c r="F940" s="34">
        <f t="shared" si="8"/>
        <v>0.69</v>
      </c>
      <c r="G940" s="8">
        <f t="shared" si="9"/>
        <v>4.12068E+24</v>
      </c>
      <c r="H940" s="8" t="str">
        <f t="shared" ref="H940:J940" si="1898">if(D940,$G940,"")</f>
        <v/>
      </c>
      <c r="I940" s="8" t="str">
        <f t="shared" si="1898"/>
        <v/>
      </c>
      <c r="J940" s="8">
        <f t="shared" si="1898"/>
        <v>4.12068E+24</v>
      </c>
      <c r="K940" s="5"/>
      <c r="L940" s="5"/>
      <c r="M940" s="5"/>
      <c r="N940" s="36">
        <f>Map!K1592</f>
        <v>68</v>
      </c>
      <c r="O940" s="36">
        <f>Map!L1592</f>
        <v>39</v>
      </c>
      <c r="P940" s="36">
        <f>Map!M1592</f>
        <v>56</v>
      </c>
      <c r="Q940" s="5" t="str">
        <f>Join("-",Map!B1592,Map!C1592,Map!D1592,Map!E1592,Map!F1592)</f>
        <v>North Rim-1-2-0-a</v>
      </c>
      <c r="R940" s="6">
        <f t="shared" ref="R940:T940" si="1899">IFERROR(VALUE(LEFT(N940,SEARCH(" ",N940,1)-1)),FALSE())</f>
        <v>68</v>
      </c>
      <c r="S940" s="6">
        <f t="shared" si="1899"/>
        <v>39</v>
      </c>
      <c r="T940" s="6">
        <f t="shared" si="1899"/>
        <v>56</v>
      </c>
      <c r="U940" s="5"/>
      <c r="V940" s="5"/>
      <c r="W940" s="5"/>
      <c r="X940" s="37" t="str">
        <f>Map!G1592</f>
        <v>Terrestrial</v>
      </c>
      <c r="Y940" s="5"/>
      <c r="Z940" s="7" t="str">
        <f>Map!O1592</f>
        <v>12 H</v>
      </c>
      <c r="AA940" s="6">
        <f t="shared" si="12"/>
        <v>12</v>
      </c>
      <c r="AB940" s="5" t="str">
        <f>IFERROR(__xludf.DUMMYFUNCTION("""COMPUTED_VALUE"""),"H")</f>
        <v>H</v>
      </c>
      <c r="AC940" s="6">
        <f t="shared" si="13"/>
        <v>12</v>
      </c>
      <c r="AD940" s="5"/>
    </row>
    <row r="941">
      <c r="A941" s="5" t="str">
        <f>Map!I1593</f>
        <v>0.1 J </v>
      </c>
      <c r="B941" s="6">
        <f t="shared" si="5"/>
        <v>0.1</v>
      </c>
      <c r="C941" s="5" t="str">
        <f>IFERROR(__xludf.DUMMYFUNCTION("""COMPUTED_VALUE"""),"J")</f>
        <v>J</v>
      </c>
      <c r="D941" s="34" t="b">
        <f t="shared" si="6"/>
        <v>0</v>
      </c>
      <c r="E941" s="6">
        <f t="shared" si="7"/>
        <v>0.1</v>
      </c>
      <c r="F941" s="34" t="b">
        <f t="shared" si="8"/>
        <v>0</v>
      </c>
      <c r="G941" s="8">
        <f t="shared" si="9"/>
        <v>1.9E+26</v>
      </c>
      <c r="H941" s="8" t="str">
        <f t="shared" ref="H941:J941" si="1900">if(D941,$G941,"")</f>
        <v/>
      </c>
      <c r="I941" s="8">
        <f t="shared" si="1900"/>
        <v>1.9E+26</v>
      </c>
      <c r="J941" s="8" t="str">
        <f t="shared" si="1900"/>
        <v/>
      </c>
      <c r="K941" s="5"/>
      <c r="L941" s="5"/>
      <c r="M941" s="5"/>
      <c r="N941" s="36">
        <f>Map!K1593</f>
        <v>-163</v>
      </c>
      <c r="O941" s="36">
        <f>Map!L1593</f>
        <v>-191</v>
      </c>
      <c r="P941" s="36">
        <f>Map!M1593</f>
        <v>-176</v>
      </c>
      <c r="Q941" s="5" t="str">
        <f>Join("-",Map!B1593,Map!C1593,Map!D1593,Map!E1593,Map!F1593)</f>
        <v>North Rim-1-2-0-b</v>
      </c>
      <c r="R941" s="6">
        <f t="shared" ref="R941:T941" si="1901">IFERROR(VALUE(LEFT(N941,SEARCH(" ",N941,1)-1)),FALSE())</f>
        <v>-163</v>
      </c>
      <c r="S941" s="6">
        <f t="shared" si="1901"/>
        <v>-191</v>
      </c>
      <c r="T941" s="6">
        <f t="shared" si="1901"/>
        <v>-176</v>
      </c>
      <c r="U941" s="5"/>
      <c r="V941" s="5"/>
      <c r="W941" s="5"/>
      <c r="X941" s="37" t="str">
        <f>Map!G1593</f>
        <v>Gas Giant</v>
      </c>
      <c r="Y941" s="5"/>
      <c r="Z941" s="7" t="str">
        <f>Map!O1593</f>
        <v>15 H</v>
      </c>
      <c r="AA941" s="6">
        <f t="shared" si="12"/>
        <v>15</v>
      </c>
      <c r="AB941" s="5" t="str">
        <f>IFERROR(__xludf.DUMMYFUNCTION("""COMPUTED_VALUE"""),"H")</f>
        <v>H</v>
      </c>
      <c r="AC941" s="6">
        <f t="shared" si="13"/>
        <v>15</v>
      </c>
      <c r="AD941" s="5"/>
    </row>
    <row r="942">
      <c r="A942" s="5" t="str">
        <f>Map!I1594</f>
        <v> </v>
      </c>
      <c r="B942" s="6" t="str">
        <f t="shared" si="5"/>
        <v> </v>
      </c>
      <c r="C942" s="5"/>
      <c r="D942" s="34" t="b">
        <f t="shared" si="6"/>
        <v>0</v>
      </c>
      <c r="E942" s="6" t="b">
        <f t="shared" si="7"/>
        <v>0</v>
      </c>
      <c r="F942" s="34" t="b">
        <f t="shared" si="8"/>
        <v>0</v>
      </c>
      <c r="G942" s="8" t="str">
        <f t="shared" si="9"/>
        <v/>
      </c>
      <c r="H942" s="8" t="str">
        <f t="shared" ref="H942:J942" si="1902">if(D942,$G942,"")</f>
        <v/>
      </c>
      <c r="I942" s="8" t="str">
        <f t="shared" si="1902"/>
        <v/>
      </c>
      <c r="J942" s="8" t="str">
        <f t="shared" si="1902"/>
        <v/>
      </c>
      <c r="K942" s="5"/>
      <c r="L942" s="5"/>
      <c r="M942" s="5"/>
      <c r="N942" s="36" t="str">
        <f>Map!K1594</f>
        <v/>
      </c>
      <c r="O942" s="36" t="str">
        <f>Map!L1594</f>
        <v/>
      </c>
      <c r="P942" s="36" t="str">
        <f>Map!M1594</f>
        <v/>
      </c>
      <c r="Q942" s="5" t="str">
        <f>Join("-",Map!B1594,Map!C1594,Map!D1594,Map!E1594,Map!F1594)</f>
        <v>North Rim-1-2-0-N12 Secondary Relay</v>
      </c>
      <c r="R942" s="6" t="b">
        <f t="shared" ref="R942:T942" si="1903">IFERROR(VALUE(LEFT(N942,SEARCH(" ",N942,1)-1)),FALSE())</f>
        <v>0</v>
      </c>
      <c r="S942" s="6" t="b">
        <f t="shared" si="1903"/>
        <v>0</v>
      </c>
      <c r="T942" s="6" t="b">
        <f t="shared" si="1903"/>
        <v>0</v>
      </c>
      <c r="U942" s="5"/>
      <c r="V942" s="5"/>
      <c r="W942" s="5"/>
      <c r="X942" s="37" t="str">
        <f>Map!G1594</f>
        <v>Secondary Relay</v>
      </c>
      <c r="Y942" s="5"/>
      <c r="Z942" s="7" t="str">
        <f>Map!O1594</f>
        <v/>
      </c>
      <c r="AA942" s="6" t="str">
        <f t="shared" si="12"/>
        <v/>
      </c>
      <c r="AB942" s="5"/>
      <c r="AC942" s="6" t="str">
        <f t="shared" si="13"/>
        <v/>
      </c>
      <c r="AD942" s="5"/>
    </row>
    <row r="943">
      <c r="A943" s="5" t="str">
        <f>Map!I1595</f>
        <v>0.5 S</v>
      </c>
      <c r="B943" s="6">
        <f t="shared" si="5"/>
        <v>0.5</v>
      </c>
      <c r="C943" s="5" t="str">
        <f>IFERROR(__xludf.DUMMYFUNCTION("""COMPUTED_VALUE"""),"S")</f>
        <v>S</v>
      </c>
      <c r="D943" s="34">
        <f t="shared" si="6"/>
        <v>0.5</v>
      </c>
      <c r="E943" s="6" t="b">
        <f t="shared" si="7"/>
        <v>0</v>
      </c>
      <c r="F943" s="34" t="b">
        <f t="shared" si="8"/>
        <v>0</v>
      </c>
      <c r="G943" s="8">
        <f t="shared" si="9"/>
        <v>9.945E+29</v>
      </c>
      <c r="H943" s="8">
        <f t="shared" ref="H943:J943" si="1904">if(D943,$G943,"")</f>
        <v>9.945E+29</v>
      </c>
      <c r="I943" s="8" t="str">
        <f t="shared" si="1904"/>
        <v/>
      </c>
      <c r="J943" s="8" t="str">
        <f t="shared" si="1904"/>
        <v/>
      </c>
      <c r="K943" s="5"/>
      <c r="L943" s="5"/>
      <c r="M943" s="5"/>
      <c r="N943" s="36" t="str">
        <f>Map!K1595</f>
        <v/>
      </c>
      <c r="O943" s="36" t="str">
        <f>Map!L1595</f>
        <v/>
      </c>
      <c r="P943" s="36" t="str">
        <f>Map!M1595</f>
        <v/>
      </c>
      <c r="Q943" s="5" t="str">
        <f>Join("-",Map!B1595,Map!C1595,Map!D1595,Map!E1595,Map!F1595)</f>
        <v>North Rim-1-2-0-S</v>
      </c>
      <c r="R943" s="6" t="b">
        <f t="shared" ref="R943:T943" si="1905">IFERROR(VALUE(LEFT(N943,SEARCH(" ",N943,1)-1)),FALSE())</f>
        <v>0</v>
      </c>
      <c r="S943" s="6" t="b">
        <f t="shared" si="1905"/>
        <v>0</v>
      </c>
      <c r="T943" s="6" t="b">
        <f t="shared" si="1905"/>
        <v>0</v>
      </c>
      <c r="U943" s="5"/>
      <c r="V943" s="5"/>
      <c r="W943" s="5"/>
      <c r="X943" s="37" t="str">
        <f>Map!G1595</f>
        <v>Star</v>
      </c>
      <c r="Y943" s="5"/>
      <c r="Z943" s="7" t="str">
        <f>Map!O1595</f>
        <v/>
      </c>
      <c r="AA943" s="6" t="str">
        <f t="shared" si="12"/>
        <v/>
      </c>
      <c r="AB943" s="5"/>
      <c r="AC943" s="6" t="str">
        <f t="shared" si="13"/>
        <v/>
      </c>
      <c r="AD943" s="5"/>
    </row>
    <row r="944">
      <c r="A944" s="5" t="str">
        <f>Map!I1596</f>
        <v>1.46 E </v>
      </c>
      <c r="B944" s="6">
        <f t="shared" si="5"/>
        <v>1.46</v>
      </c>
      <c r="C944" s="5" t="str">
        <f>IFERROR(__xludf.DUMMYFUNCTION("""COMPUTED_VALUE"""),"E")</f>
        <v>E</v>
      </c>
      <c r="D944" s="34" t="b">
        <f t="shared" si="6"/>
        <v>0</v>
      </c>
      <c r="E944" s="6" t="b">
        <f t="shared" si="7"/>
        <v>0</v>
      </c>
      <c r="F944" s="34">
        <f t="shared" si="8"/>
        <v>1.46</v>
      </c>
      <c r="G944" s="8">
        <f t="shared" si="9"/>
        <v>8.71912E+24</v>
      </c>
      <c r="H944" s="8" t="str">
        <f t="shared" ref="H944:J944" si="1906">if(D944,$G944,"")</f>
        <v/>
      </c>
      <c r="I944" s="8" t="str">
        <f t="shared" si="1906"/>
        <v/>
      </c>
      <c r="J944" s="8">
        <f t="shared" si="1906"/>
        <v>8.71912E+24</v>
      </c>
      <c r="K944" s="5"/>
      <c r="L944" s="5"/>
      <c r="M944" s="5"/>
      <c r="N944" s="36">
        <f>Map!K1596</f>
        <v>502</v>
      </c>
      <c r="O944" s="36">
        <f>Map!L1596</f>
        <v>445</v>
      </c>
      <c r="P944" s="36">
        <f>Map!M1596</f>
        <v>472</v>
      </c>
      <c r="Q944" s="5" t="str">
        <f>Join("-",Map!B1596,Map!C1596,Map!D1596,Map!E1596,Map!F1596)</f>
        <v>North Rim-1-2-1-a</v>
      </c>
      <c r="R944" s="6">
        <f t="shared" ref="R944:T944" si="1907">IFERROR(VALUE(LEFT(N944,SEARCH(" ",N944,1)-1)),FALSE())</f>
        <v>502</v>
      </c>
      <c r="S944" s="6">
        <f t="shared" si="1907"/>
        <v>445</v>
      </c>
      <c r="T944" s="6">
        <f t="shared" si="1907"/>
        <v>472</v>
      </c>
      <c r="U944" s="5"/>
      <c r="V944" s="5"/>
      <c r="W944" s="5"/>
      <c r="X944" s="37" t="str">
        <f>Map!G1596</f>
        <v>Terrestrial</v>
      </c>
      <c r="Y944" s="5"/>
      <c r="Z944" s="7" t="str">
        <f>Map!O1596</f>
        <v>30 H</v>
      </c>
      <c r="AA944" s="6">
        <f t="shared" si="12"/>
        <v>30</v>
      </c>
      <c r="AB944" s="5" t="str">
        <f>IFERROR(__xludf.DUMMYFUNCTION("""COMPUTED_VALUE"""),"H")</f>
        <v>H</v>
      </c>
      <c r="AC944" s="6">
        <f t="shared" si="13"/>
        <v>30</v>
      </c>
      <c r="AD944" s="5"/>
    </row>
    <row r="945">
      <c r="A945" s="5" t="str">
        <f>Map!I1597</f>
        <v>0.06 J </v>
      </c>
      <c r="B945" s="6">
        <f t="shared" si="5"/>
        <v>0.06</v>
      </c>
      <c r="C945" s="5" t="str">
        <f>IFERROR(__xludf.DUMMYFUNCTION("""COMPUTED_VALUE"""),"J")</f>
        <v>J</v>
      </c>
      <c r="D945" s="34" t="b">
        <f t="shared" si="6"/>
        <v>0</v>
      </c>
      <c r="E945" s="6">
        <f t="shared" si="7"/>
        <v>0.06</v>
      </c>
      <c r="F945" s="34" t="b">
        <f t="shared" si="8"/>
        <v>0</v>
      </c>
      <c r="G945" s="8">
        <f t="shared" si="9"/>
        <v>1.14E+26</v>
      </c>
      <c r="H945" s="8" t="str">
        <f t="shared" ref="H945:J945" si="1908">if(D945,$G945,"")</f>
        <v/>
      </c>
      <c r="I945" s="8">
        <f t="shared" si="1908"/>
        <v>1.14E+26</v>
      </c>
      <c r="J945" s="8" t="str">
        <f t="shared" si="1908"/>
        <v/>
      </c>
      <c r="K945" s="5"/>
      <c r="L945" s="5"/>
      <c r="M945" s="5"/>
      <c r="N945" s="36">
        <f>Map!K1597</f>
        <v>-115</v>
      </c>
      <c r="O945" s="36">
        <f>Map!L1597</f>
        <v>-161</v>
      </c>
      <c r="P945" s="36">
        <f>Map!M1597</f>
        <v>-137</v>
      </c>
      <c r="Q945" s="5" t="str">
        <f>Join("-",Map!B1597,Map!C1597,Map!D1597,Map!E1597,Map!F1597)</f>
        <v>North Rim-1-2-1-b</v>
      </c>
      <c r="R945" s="6">
        <f t="shared" ref="R945:T945" si="1909">IFERROR(VALUE(LEFT(N945,SEARCH(" ",N945,1)-1)),FALSE())</f>
        <v>-115</v>
      </c>
      <c r="S945" s="6">
        <f t="shared" si="1909"/>
        <v>-161</v>
      </c>
      <c r="T945" s="6">
        <f t="shared" si="1909"/>
        <v>-137</v>
      </c>
      <c r="U945" s="5"/>
      <c r="V945" s="5"/>
      <c r="W945" s="5"/>
      <c r="X945" s="37" t="str">
        <f>Map!G1597</f>
        <v>Gas Giant</v>
      </c>
      <c r="Y945" s="5"/>
      <c r="Z945" s="7" t="str">
        <f>Map!O1597</f>
        <v>23 H</v>
      </c>
      <c r="AA945" s="6">
        <f t="shared" si="12"/>
        <v>23</v>
      </c>
      <c r="AB945" s="5" t="str">
        <f>IFERROR(__xludf.DUMMYFUNCTION("""COMPUTED_VALUE"""),"H")</f>
        <v>H</v>
      </c>
      <c r="AC945" s="6">
        <f t="shared" si="13"/>
        <v>23</v>
      </c>
      <c r="AD945" s="5"/>
    </row>
    <row r="946">
      <c r="A946" s="5" t="str">
        <f>Map!I1598</f>
        <v>9.08 J </v>
      </c>
      <c r="B946" s="6">
        <f t="shared" si="5"/>
        <v>9.08</v>
      </c>
      <c r="C946" s="5" t="str">
        <f>IFERROR(__xludf.DUMMYFUNCTION("""COMPUTED_VALUE"""),"J")</f>
        <v>J</v>
      </c>
      <c r="D946" s="34" t="b">
        <f t="shared" si="6"/>
        <v>0</v>
      </c>
      <c r="E946" s="6">
        <f t="shared" si="7"/>
        <v>9.08</v>
      </c>
      <c r="F946" s="34" t="b">
        <f t="shared" si="8"/>
        <v>0</v>
      </c>
      <c r="G946" s="8">
        <f t="shared" si="9"/>
        <v>1.7252E+28</v>
      </c>
      <c r="H946" s="8" t="str">
        <f t="shared" ref="H946:J946" si="1910">if(D946,$G946,"")</f>
        <v/>
      </c>
      <c r="I946" s="8">
        <f t="shared" si="1910"/>
        <v>1.7252E+28</v>
      </c>
      <c r="J946" s="8" t="str">
        <f t="shared" si="1910"/>
        <v/>
      </c>
      <c r="K946" s="5"/>
      <c r="L946" s="5"/>
      <c r="M946" s="5"/>
      <c r="N946" s="36">
        <f>Map!K1598</f>
        <v>-120</v>
      </c>
      <c r="O946" s="36">
        <f>Map!L1598</f>
        <v>-175</v>
      </c>
      <c r="P946" s="36">
        <f>Map!M1598</f>
        <v>-148</v>
      </c>
      <c r="Q946" s="5" t="str">
        <f>Join("-",Map!B1598,Map!C1598,Map!D1598,Map!E1598,Map!F1598)</f>
        <v>North Rim-1-2-1-c</v>
      </c>
      <c r="R946" s="6">
        <f t="shared" ref="R946:T946" si="1911">IFERROR(VALUE(LEFT(N946,SEARCH(" ",N946,1)-1)),FALSE())</f>
        <v>-120</v>
      </c>
      <c r="S946" s="6">
        <f t="shared" si="1911"/>
        <v>-175</v>
      </c>
      <c r="T946" s="6">
        <f t="shared" si="1911"/>
        <v>-148</v>
      </c>
      <c r="U946" s="5"/>
      <c r="V946" s="5"/>
      <c r="W946" s="5"/>
      <c r="X946" s="37" t="str">
        <f>Map!G1598</f>
        <v>Gas Giant</v>
      </c>
      <c r="Y946" s="5"/>
      <c r="Z946" s="7" t="str">
        <f>Map!O1598</f>
        <v>16 H</v>
      </c>
      <c r="AA946" s="6">
        <f t="shared" si="12"/>
        <v>16</v>
      </c>
      <c r="AB946" s="5" t="str">
        <f>IFERROR(__xludf.DUMMYFUNCTION("""COMPUTED_VALUE"""),"H")</f>
        <v>H</v>
      </c>
      <c r="AC946" s="6">
        <f t="shared" si="13"/>
        <v>16</v>
      </c>
      <c r="AD946" s="5"/>
    </row>
    <row r="947">
      <c r="A947" s="5" t="str">
        <f>Map!I1599</f>
        <v>0.35 S</v>
      </c>
      <c r="B947" s="6">
        <f t="shared" si="5"/>
        <v>0.35</v>
      </c>
      <c r="C947" s="5" t="str">
        <f>IFERROR(__xludf.DUMMYFUNCTION("""COMPUTED_VALUE"""),"S")</f>
        <v>S</v>
      </c>
      <c r="D947" s="34">
        <f t="shared" si="6"/>
        <v>0.35</v>
      </c>
      <c r="E947" s="6" t="b">
        <f t="shared" si="7"/>
        <v>0</v>
      </c>
      <c r="F947" s="34" t="b">
        <f t="shared" si="8"/>
        <v>0</v>
      </c>
      <c r="G947" s="8">
        <f t="shared" si="9"/>
        <v>6.9615E+29</v>
      </c>
      <c r="H947" s="8">
        <f t="shared" ref="H947:J947" si="1912">if(D947,$G947,"")</f>
        <v>6.9615E+29</v>
      </c>
      <c r="I947" s="8" t="str">
        <f t="shared" si="1912"/>
        <v/>
      </c>
      <c r="J947" s="8" t="str">
        <f t="shared" si="1912"/>
        <v/>
      </c>
      <c r="K947" s="5"/>
      <c r="L947" s="5"/>
      <c r="M947" s="5"/>
      <c r="N947" s="36" t="str">
        <f>Map!K1599</f>
        <v/>
      </c>
      <c r="O947" s="36" t="str">
        <f>Map!L1599</f>
        <v/>
      </c>
      <c r="P947" s="36" t="str">
        <f>Map!M1599</f>
        <v/>
      </c>
      <c r="Q947" s="5" t="str">
        <f>Join("-",Map!B1599,Map!C1599,Map!D1599,Map!E1599,Map!F1599)</f>
        <v>North Rim-1-2-1-S</v>
      </c>
      <c r="R947" s="6" t="b">
        <f t="shared" ref="R947:T947" si="1913">IFERROR(VALUE(LEFT(N947,SEARCH(" ",N947,1)-1)),FALSE())</f>
        <v>0</v>
      </c>
      <c r="S947" s="6" t="b">
        <f t="shared" si="1913"/>
        <v>0</v>
      </c>
      <c r="T947" s="6" t="b">
        <f t="shared" si="1913"/>
        <v>0</v>
      </c>
      <c r="U947" s="5"/>
      <c r="V947" s="5"/>
      <c r="W947" s="5"/>
      <c r="X947" s="37" t="str">
        <f>Map!G1599</f>
        <v>Star</v>
      </c>
      <c r="Y947" s="5"/>
      <c r="Z947" s="7" t="str">
        <f>Map!O1599</f>
        <v/>
      </c>
      <c r="AA947" s="6" t="str">
        <f t="shared" si="12"/>
        <v/>
      </c>
      <c r="AB947" s="5"/>
      <c r="AC947" s="6" t="str">
        <f t="shared" si="13"/>
        <v/>
      </c>
      <c r="AD947" s="5"/>
    </row>
    <row r="948">
      <c r="A948" s="5" t="str">
        <f>Map!I1600</f>
        <v>1.45 E </v>
      </c>
      <c r="B948" s="6">
        <f t="shared" si="5"/>
        <v>1.45</v>
      </c>
      <c r="C948" s="5" t="str">
        <f>IFERROR(__xludf.DUMMYFUNCTION("""COMPUTED_VALUE"""),"E")</f>
        <v>E</v>
      </c>
      <c r="D948" s="34" t="b">
        <f t="shared" si="6"/>
        <v>0</v>
      </c>
      <c r="E948" s="6" t="b">
        <f t="shared" si="7"/>
        <v>0</v>
      </c>
      <c r="F948" s="34">
        <f t="shared" si="8"/>
        <v>1.45</v>
      </c>
      <c r="G948" s="8">
        <f t="shared" si="9"/>
        <v>8.6594E+24</v>
      </c>
      <c r="H948" s="8" t="str">
        <f t="shared" ref="H948:J948" si="1914">if(D948,$G948,"")</f>
        <v/>
      </c>
      <c r="I948" s="8" t="str">
        <f t="shared" si="1914"/>
        <v/>
      </c>
      <c r="J948" s="8">
        <f t="shared" si="1914"/>
        <v>8.6594E+24</v>
      </c>
      <c r="K948" s="5"/>
      <c r="L948" s="5"/>
      <c r="M948" s="5"/>
      <c r="N948" s="36">
        <f>Map!K1600</f>
        <v>810</v>
      </c>
      <c r="O948" s="36">
        <f>Map!L1600</f>
        <v>747</v>
      </c>
      <c r="P948" s="36">
        <f>Map!M1600</f>
        <v>778</v>
      </c>
      <c r="Q948" s="5" t="str">
        <f>Join("-",Map!B1600,Map!C1600,Map!D1600,Map!E1600,Map!F1600)</f>
        <v>North Rim-1-2-2-a</v>
      </c>
      <c r="R948" s="6">
        <f t="shared" ref="R948:T948" si="1915">IFERROR(VALUE(LEFT(N948,SEARCH(" ",N948,1)-1)),FALSE())</f>
        <v>810</v>
      </c>
      <c r="S948" s="6">
        <f t="shared" si="1915"/>
        <v>747</v>
      </c>
      <c r="T948" s="6">
        <f t="shared" si="1915"/>
        <v>778</v>
      </c>
      <c r="U948" s="5"/>
      <c r="V948" s="5"/>
      <c r="W948" s="5"/>
      <c r="X948" s="37" t="str">
        <f>Map!G1600</f>
        <v>Terrestrial</v>
      </c>
      <c r="Y948" s="5"/>
      <c r="Z948" s="7" t="str">
        <f>Map!O1600</f>
        <v>13 H</v>
      </c>
      <c r="AA948" s="6">
        <f t="shared" si="12"/>
        <v>13</v>
      </c>
      <c r="AB948" s="5" t="str">
        <f>IFERROR(__xludf.DUMMYFUNCTION("""COMPUTED_VALUE"""),"H")</f>
        <v>H</v>
      </c>
      <c r="AC948" s="6">
        <f t="shared" si="13"/>
        <v>13</v>
      </c>
      <c r="AD948" s="5"/>
    </row>
    <row r="949">
      <c r="A949" s="5" t="str">
        <f>Map!I1601</f>
        <v>0.65 E </v>
      </c>
      <c r="B949" s="6">
        <f t="shared" si="5"/>
        <v>0.65</v>
      </c>
      <c r="C949" s="5" t="str">
        <f>IFERROR(__xludf.DUMMYFUNCTION("""COMPUTED_VALUE"""),"E")</f>
        <v>E</v>
      </c>
      <c r="D949" s="34" t="b">
        <f t="shared" si="6"/>
        <v>0</v>
      </c>
      <c r="E949" s="6" t="b">
        <f t="shared" si="7"/>
        <v>0</v>
      </c>
      <c r="F949" s="34">
        <f t="shared" si="8"/>
        <v>0.65</v>
      </c>
      <c r="G949" s="8">
        <f t="shared" si="9"/>
        <v>3.8818E+24</v>
      </c>
      <c r="H949" s="8" t="str">
        <f t="shared" ref="H949:J949" si="1916">if(D949,$G949,"")</f>
        <v/>
      </c>
      <c r="I949" s="8" t="str">
        <f t="shared" si="1916"/>
        <v/>
      </c>
      <c r="J949" s="8">
        <f t="shared" si="1916"/>
        <v>3.8818E+24</v>
      </c>
      <c r="K949" s="5"/>
      <c r="L949" s="5"/>
      <c r="M949" s="5"/>
      <c r="N949" s="36">
        <f>Map!K1601</f>
        <v>110</v>
      </c>
      <c r="O949" s="36">
        <f>Map!L1601</f>
        <v>69</v>
      </c>
      <c r="P949" s="36">
        <f>Map!M1601</f>
        <v>91</v>
      </c>
      <c r="Q949" s="5" t="str">
        <f>Join("-",Map!B1601,Map!C1601,Map!D1601,Map!E1601,Map!F1601)</f>
        <v>North Rim-1-2-2-b</v>
      </c>
      <c r="R949" s="6">
        <f t="shared" ref="R949:T949" si="1917">IFERROR(VALUE(LEFT(N949,SEARCH(" ",N949,1)-1)),FALSE())</f>
        <v>110</v>
      </c>
      <c r="S949" s="6">
        <f t="shared" si="1917"/>
        <v>69</v>
      </c>
      <c r="T949" s="6">
        <f t="shared" si="1917"/>
        <v>91</v>
      </c>
      <c r="U949" s="5"/>
      <c r="V949" s="5"/>
      <c r="W949" s="5"/>
      <c r="X949" s="37" t="str">
        <f>Map!G1601</f>
        <v>Terrestrial</v>
      </c>
      <c r="Y949" s="5"/>
      <c r="Z949" s="7" t="str">
        <f>Map!O1601</f>
        <v>24 H</v>
      </c>
      <c r="AA949" s="6">
        <f t="shared" si="12"/>
        <v>24</v>
      </c>
      <c r="AB949" s="5" t="str">
        <f>IFERROR(__xludf.DUMMYFUNCTION("""COMPUTED_VALUE"""),"H")</f>
        <v>H</v>
      </c>
      <c r="AC949" s="6">
        <f t="shared" si="13"/>
        <v>24</v>
      </c>
      <c r="AD949" s="5"/>
    </row>
    <row r="950">
      <c r="A950" s="5" t="str">
        <f>Map!I1602</f>
        <v>0.21 E </v>
      </c>
      <c r="B950" s="6">
        <f t="shared" si="5"/>
        <v>0.21</v>
      </c>
      <c r="C950" s="5" t="str">
        <f>IFERROR(__xludf.DUMMYFUNCTION("""COMPUTED_VALUE"""),"E")</f>
        <v>E</v>
      </c>
      <c r="D950" s="34" t="b">
        <f t="shared" si="6"/>
        <v>0</v>
      </c>
      <c r="E950" s="6" t="b">
        <f t="shared" si="7"/>
        <v>0</v>
      </c>
      <c r="F950" s="34">
        <f t="shared" si="8"/>
        <v>0.21</v>
      </c>
      <c r="G950" s="8">
        <f t="shared" si="9"/>
        <v>1.25412E+24</v>
      </c>
      <c r="H950" s="8" t="str">
        <f t="shared" ref="H950:J950" si="1918">if(D950,$G950,"")</f>
        <v/>
      </c>
      <c r="I950" s="8" t="str">
        <f t="shared" si="1918"/>
        <v/>
      </c>
      <c r="J950" s="8">
        <f t="shared" si="1918"/>
        <v>1.25412E+24</v>
      </c>
      <c r="K950" s="5"/>
      <c r="L950" s="5"/>
      <c r="M950" s="5"/>
      <c r="N950" s="36">
        <f>Map!K1602</f>
        <v>77</v>
      </c>
      <c r="O950" s="36">
        <f>Map!L1602</f>
        <v>72</v>
      </c>
      <c r="P950" s="36">
        <f>Map!M1602</f>
        <v>75</v>
      </c>
      <c r="Q950" s="5" t="str">
        <f>Join("-",Map!B1602,Map!C1602,Map!D1602,Map!E1602,Map!F1602)</f>
        <v>North Rim-1-2-2-c</v>
      </c>
      <c r="R950" s="6">
        <f t="shared" ref="R950:T950" si="1919">IFERROR(VALUE(LEFT(N950,SEARCH(" ",N950,1)-1)),FALSE())</f>
        <v>77</v>
      </c>
      <c r="S950" s="6">
        <f t="shared" si="1919"/>
        <v>72</v>
      </c>
      <c r="T950" s="6">
        <f t="shared" si="1919"/>
        <v>75</v>
      </c>
      <c r="U950" s="5"/>
      <c r="V950" s="5"/>
      <c r="W950" s="5"/>
      <c r="X950" s="37" t="str">
        <f>Map!G1602</f>
        <v>Terrestrial</v>
      </c>
      <c r="Y950" s="5"/>
      <c r="Z950" s="7" t="str">
        <f>Map!O1602</f>
        <v>16 H</v>
      </c>
      <c r="AA950" s="6">
        <f t="shared" si="12"/>
        <v>16</v>
      </c>
      <c r="AB950" s="5" t="str">
        <f>IFERROR(__xludf.DUMMYFUNCTION("""COMPUTED_VALUE"""),"H")</f>
        <v>H</v>
      </c>
      <c r="AC950" s="6">
        <f t="shared" si="13"/>
        <v>16</v>
      </c>
      <c r="AD950" s="5"/>
    </row>
    <row r="951">
      <c r="A951" s="5" t="str">
        <f>Map!I1603</f>
        <v>0.41 E </v>
      </c>
      <c r="B951" s="6">
        <f t="shared" si="5"/>
        <v>0.41</v>
      </c>
      <c r="C951" s="5" t="str">
        <f>IFERROR(__xludf.DUMMYFUNCTION("""COMPUTED_VALUE"""),"E")</f>
        <v>E</v>
      </c>
      <c r="D951" s="34" t="b">
        <f t="shared" si="6"/>
        <v>0</v>
      </c>
      <c r="E951" s="6" t="b">
        <f t="shared" si="7"/>
        <v>0</v>
      </c>
      <c r="F951" s="34">
        <f t="shared" si="8"/>
        <v>0.41</v>
      </c>
      <c r="G951" s="8">
        <f t="shared" si="9"/>
        <v>2.44852E+24</v>
      </c>
      <c r="H951" s="8" t="str">
        <f t="shared" ref="H951:J951" si="1920">if(D951,$G951,"")</f>
        <v/>
      </c>
      <c r="I951" s="8" t="str">
        <f t="shared" si="1920"/>
        <v/>
      </c>
      <c r="J951" s="8">
        <f t="shared" si="1920"/>
        <v>2.44852E+24</v>
      </c>
      <c r="K951" s="5"/>
      <c r="L951" s="5"/>
      <c r="M951" s="5"/>
      <c r="N951" s="36">
        <f>Map!K1603</f>
        <v>10</v>
      </c>
      <c r="O951" s="36">
        <f>Map!L1603</f>
        <v>-46</v>
      </c>
      <c r="P951" s="36">
        <f>Map!M1603</f>
        <v>-17</v>
      </c>
      <c r="Q951" s="5" t="str">
        <f>Join("-",Map!B1603,Map!C1603,Map!D1603,Map!E1603,Map!F1603)</f>
        <v>North Rim-1-2-2-d</v>
      </c>
      <c r="R951" s="6">
        <f t="shared" ref="R951:T951" si="1921">IFERROR(VALUE(LEFT(N951,SEARCH(" ",N951,1)-1)),FALSE())</f>
        <v>10</v>
      </c>
      <c r="S951" s="6">
        <f t="shared" si="1921"/>
        <v>-46</v>
      </c>
      <c r="T951" s="6">
        <f t="shared" si="1921"/>
        <v>-17</v>
      </c>
      <c r="U951" s="5"/>
      <c r="V951" s="5"/>
      <c r="W951" s="5"/>
      <c r="X951" s="37" t="str">
        <f>Map!G1603</f>
        <v>Terrestrial</v>
      </c>
      <c r="Y951" s="5"/>
      <c r="Z951" s="7" t="str">
        <f>Map!O1603</f>
        <v>12 H</v>
      </c>
      <c r="AA951" s="6">
        <f t="shared" si="12"/>
        <v>12</v>
      </c>
      <c r="AB951" s="5" t="str">
        <f>IFERROR(__xludf.DUMMYFUNCTION("""COMPUTED_VALUE"""),"H")</f>
        <v>H</v>
      </c>
      <c r="AC951" s="6">
        <f t="shared" si="13"/>
        <v>12</v>
      </c>
      <c r="AD951" s="5"/>
    </row>
    <row r="952">
      <c r="A952" s="5" t="str">
        <f>Map!I1604</f>
        <v>1.2 E </v>
      </c>
      <c r="B952" s="6">
        <f t="shared" si="5"/>
        <v>1.2</v>
      </c>
      <c r="C952" s="5" t="str">
        <f>IFERROR(__xludf.DUMMYFUNCTION("""COMPUTED_VALUE"""),"E")</f>
        <v>E</v>
      </c>
      <c r="D952" s="34" t="b">
        <f t="shared" si="6"/>
        <v>0</v>
      </c>
      <c r="E952" s="6" t="b">
        <f t="shared" si="7"/>
        <v>0</v>
      </c>
      <c r="F952" s="34">
        <f t="shared" si="8"/>
        <v>1.2</v>
      </c>
      <c r="G952" s="8">
        <f t="shared" si="9"/>
        <v>7.1664E+24</v>
      </c>
      <c r="H952" s="8" t="str">
        <f t="shared" ref="H952:J952" si="1922">if(D952,$G952,"")</f>
        <v/>
      </c>
      <c r="I952" s="8" t="str">
        <f t="shared" si="1922"/>
        <v/>
      </c>
      <c r="J952" s="8">
        <f t="shared" si="1922"/>
        <v>7.1664E+24</v>
      </c>
      <c r="K952" s="5"/>
      <c r="L952" s="5"/>
      <c r="M952" s="5"/>
      <c r="N952" s="36">
        <f>Map!K1604</f>
        <v>4</v>
      </c>
      <c r="O952" s="36">
        <f>Map!L1604</f>
        <v>3</v>
      </c>
      <c r="P952" s="36">
        <f>Map!M1604</f>
        <v>5</v>
      </c>
      <c r="Q952" s="5" t="str">
        <f>Join("-",Map!B1604,Map!C1604,Map!D1604,Map!E1604,Map!F1604)</f>
        <v>North Rim-1-2-2-e</v>
      </c>
      <c r="R952" s="6">
        <f t="shared" ref="R952:T952" si="1923">IFERROR(VALUE(LEFT(N952,SEARCH(" ",N952,1)-1)),FALSE())</f>
        <v>4</v>
      </c>
      <c r="S952" s="6">
        <f t="shared" si="1923"/>
        <v>3</v>
      </c>
      <c r="T952" s="6">
        <f t="shared" si="1923"/>
        <v>5</v>
      </c>
      <c r="U952" s="5"/>
      <c r="V952" s="5"/>
      <c r="W952" s="5"/>
      <c r="X952" s="37" t="str">
        <f>Map!G1604</f>
        <v>Habitable</v>
      </c>
      <c r="Y952" s="5"/>
      <c r="Z952" s="7" t="str">
        <f>Map!O1604</f>
        <v>48 H</v>
      </c>
      <c r="AA952" s="6">
        <f t="shared" si="12"/>
        <v>48</v>
      </c>
      <c r="AB952" s="5" t="str">
        <f>IFERROR(__xludf.DUMMYFUNCTION("""COMPUTED_VALUE"""),"H")</f>
        <v>H</v>
      </c>
      <c r="AC952" s="6">
        <f t="shared" si="13"/>
        <v>48</v>
      </c>
      <c r="AD952" s="5"/>
    </row>
    <row r="953">
      <c r="A953" s="5" t="str">
        <f>Map!I1605</f>
        <v>0.03 J </v>
      </c>
      <c r="B953" s="6">
        <f t="shared" si="5"/>
        <v>0.03</v>
      </c>
      <c r="C953" s="5" t="str">
        <f>IFERROR(__xludf.DUMMYFUNCTION("""COMPUTED_VALUE"""),"J")</f>
        <v>J</v>
      </c>
      <c r="D953" s="34" t="b">
        <f t="shared" si="6"/>
        <v>0</v>
      </c>
      <c r="E953" s="6">
        <f t="shared" si="7"/>
        <v>0.03</v>
      </c>
      <c r="F953" s="34" t="b">
        <f t="shared" si="8"/>
        <v>0</v>
      </c>
      <c r="G953" s="8">
        <f t="shared" si="9"/>
        <v>5.7E+25</v>
      </c>
      <c r="H953" s="8" t="str">
        <f t="shared" ref="H953:J953" si="1924">if(D953,$G953,"")</f>
        <v/>
      </c>
      <c r="I953" s="8">
        <f t="shared" si="1924"/>
        <v>5.7E+25</v>
      </c>
      <c r="J953" s="8" t="str">
        <f t="shared" si="1924"/>
        <v/>
      </c>
      <c r="K953" s="5"/>
      <c r="L953" s="5"/>
      <c r="M953" s="5"/>
      <c r="N953" s="36">
        <f>Map!K1605</f>
        <v>-130</v>
      </c>
      <c r="O953" s="36">
        <f>Map!L1605</f>
        <v>-161</v>
      </c>
      <c r="P953" s="36">
        <f>Map!M1605</f>
        <v>-146</v>
      </c>
      <c r="Q953" s="5" t="str">
        <f>Join("-",Map!B1605,Map!C1605,Map!D1605,Map!E1605,Map!F1605)</f>
        <v>North Rim-1-2-2-f</v>
      </c>
      <c r="R953" s="6">
        <f t="shared" ref="R953:T953" si="1925">IFERROR(VALUE(LEFT(N953,SEARCH(" ",N953,1)-1)),FALSE())</f>
        <v>-130</v>
      </c>
      <c r="S953" s="6">
        <f t="shared" si="1925"/>
        <v>-161</v>
      </c>
      <c r="T953" s="6">
        <f t="shared" si="1925"/>
        <v>-146</v>
      </c>
      <c r="U953" s="5"/>
      <c r="V953" s="5"/>
      <c r="W953" s="5"/>
      <c r="X953" s="37" t="str">
        <f>Map!G1605</f>
        <v>Gas Giant</v>
      </c>
      <c r="Y953" s="5"/>
      <c r="Z953" s="7" t="str">
        <f>Map!O1605</f>
        <v>22 H</v>
      </c>
      <c r="AA953" s="6">
        <f t="shared" si="12"/>
        <v>22</v>
      </c>
      <c r="AB953" s="5" t="str">
        <f>IFERROR(__xludf.DUMMYFUNCTION("""COMPUTED_VALUE"""),"H")</f>
        <v>H</v>
      </c>
      <c r="AC953" s="6">
        <f t="shared" si="13"/>
        <v>22</v>
      </c>
      <c r="AD953" s="5"/>
    </row>
    <row r="954">
      <c r="A954" s="5" t="str">
        <f>Map!I1606</f>
        <v>0.07 J </v>
      </c>
      <c r="B954" s="6">
        <f t="shared" si="5"/>
        <v>0.07</v>
      </c>
      <c r="C954" s="5" t="str">
        <f>IFERROR(__xludf.DUMMYFUNCTION("""COMPUTED_VALUE"""),"J")</f>
        <v>J</v>
      </c>
      <c r="D954" s="34" t="b">
        <f t="shared" si="6"/>
        <v>0</v>
      </c>
      <c r="E954" s="6">
        <f t="shared" si="7"/>
        <v>0.07</v>
      </c>
      <c r="F954" s="34" t="b">
        <f t="shared" si="8"/>
        <v>0</v>
      </c>
      <c r="G954" s="8">
        <f t="shared" si="9"/>
        <v>1.33E+26</v>
      </c>
      <c r="H954" s="8" t="str">
        <f t="shared" ref="H954:J954" si="1926">if(D954,$G954,"")</f>
        <v/>
      </c>
      <c r="I954" s="8">
        <f t="shared" si="1926"/>
        <v>1.33E+26</v>
      </c>
      <c r="J954" s="8" t="str">
        <f t="shared" si="1926"/>
        <v/>
      </c>
      <c r="K954" s="5"/>
      <c r="L954" s="5"/>
      <c r="M954" s="5"/>
      <c r="N954" s="36">
        <f>Map!K1606</f>
        <v>-208</v>
      </c>
      <c r="O954" s="36">
        <f>Map!L1606</f>
        <v>-208</v>
      </c>
      <c r="P954" s="36">
        <f>Map!M1606</f>
        <v>-207</v>
      </c>
      <c r="Q954" s="5" t="str">
        <f>Join("-",Map!B1606,Map!C1606,Map!D1606,Map!E1606,Map!F1606)</f>
        <v>North Rim-1-2-2-g</v>
      </c>
      <c r="R954" s="6">
        <f t="shared" ref="R954:T954" si="1927">IFERROR(VALUE(LEFT(N954,SEARCH(" ",N954,1)-1)),FALSE())</f>
        <v>-208</v>
      </c>
      <c r="S954" s="6">
        <f t="shared" si="1927"/>
        <v>-208</v>
      </c>
      <c r="T954" s="6">
        <f t="shared" si="1927"/>
        <v>-207</v>
      </c>
      <c r="U954" s="5"/>
      <c r="V954" s="5"/>
      <c r="W954" s="5"/>
      <c r="X954" s="37" t="str">
        <f>Map!G1606</f>
        <v>Gas Giant</v>
      </c>
      <c r="Y954" s="5"/>
      <c r="Z954" s="7" t="str">
        <f>Map!O1606</f>
        <v>12 H</v>
      </c>
      <c r="AA954" s="6">
        <f t="shared" si="12"/>
        <v>12</v>
      </c>
      <c r="AB954" s="5" t="str">
        <f>IFERROR(__xludf.DUMMYFUNCTION("""COMPUTED_VALUE"""),"H")</f>
        <v>H</v>
      </c>
      <c r="AC954" s="6">
        <f t="shared" si="13"/>
        <v>12</v>
      </c>
      <c r="AD954" s="5"/>
    </row>
    <row r="955">
      <c r="A955" s="5" t="str">
        <f>Map!I1607</f>
        <v>1.82 J </v>
      </c>
      <c r="B955" s="6">
        <f t="shared" si="5"/>
        <v>1.82</v>
      </c>
      <c r="C955" s="5" t="str">
        <f>IFERROR(__xludf.DUMMYFUNCTION("""COMPUTED_VALUE"""),"J")</f>
        <v>J</v>
      </c>
      <c r="D955" s="34" t="b">
        <f t="shared" si="6"/>
        <v>0</v>
      </c>
      <c r="E955" s="6">
        <f t="shared" si="7"/>
        <v>1.82</v>
      </c>
      <c r="F955" s="34" t="b">
        <f t="shared" si="8"/>
        <v>0</v>
      </c>
      <c r="G955" s="8">
        <f t="shared" si="9"/>
        <v>3.458E+27</v>
      </c>
      <c r="H955" s="8" t="str">
        <f t="shared" ref="H955:J955" si="1928">if(D955,$G955,"")</f>
        <v/>
      </c>
      <c r="I955" s="8">
        <f t="shared" si="1928"/>
        <v>3.458E+27</v>
      </c>
      <c r="J955" s="8" t="str">
        <f t="shared" si="1928"/>
        <v/>
      </c>
      <c r="K955" s="5"/>
      <c r="L955" s="5"/>
      <c r="M955" s="5"/>
      <c r="N955" s="36">
        <f>Map!K1607</f>
        <v>-240</v>
      </c>
      <c r="O955" s="36">
        <f>Map!L1607</f>
        <v>-254</v>
      </c>
      <c r="P955" s="36">
        <f>Map!M1607</f>
        <v>-249</v>
      </c>
      <c r="Q955" s="5" t="str">
        <f>Join("-",Map!B1607,Map!C1607,Map!D1607,Map!E1607,Map!F1607)</f>
        <v>North Rim-1-2-2-h</v>
      </c>
      <c r="R955" s="6">
        <f t="shared" ref="R955:T955" si="1929">IFERROR(VALUE(LEFT(N955,SEARCH(" ",N955,1)-1)),FALSE())</f>
        <v>-240</v>
      </c>
      <c r="S955" s="6">
        <f t="shared" si="1929"/>
        <v>-254</v>
      </c>
      <c r="T955" s="6">
        <f t="shared" si="1929"/>
        <v>-249</v>
      </c>
      <c r="U955" s="5"/>
      <c r="V955" s="5"/>
      <c r="W955" s="5"/>
      <c r="X955" s="37" t="str">
        <f>Map!G1607</f>
        <v>Gas Giant</v>
      </c>
      <c r="Y955" s="5"/>
      <c r="Z955" s="7" t="str">
        <f>Map!O1607</f>
        <v>12 H</v>
      </c>
      <c r="AA955" s="6">
        <f t="shared" si="12"/>
        <v>12</v>
      </c>
      <c r="AB955" s="5" t="str">
        <f>IFERROR(__xludf.DUMMYFUNCTION("""COMPUTED_VALUE"""),"H")</f>
        <v>H</v>
      </c>
      <c r="AC955" s="6">
        <f t="shared" si="13"/>
        <v>12</v>
      </c>
      <c r="AD955" s="5"/>
    </row>
    <row r="956">
      <c r="A956" s="5" t="str">
        <f>Map!I1608</f>
        <v>0.31 S</v>
      </c>
      <c r="B956" s="6">
        <f t="shared" si="5"/>
        <v>0.31</v>
      </c>
      <c r="C956" s="5" t="str">
        <f>IFERROR(__xludf.DUMMYFUNCTION("""COMPUTED_VALUE"""),"S")</f>
        <v>S</v>
      </c>
      <c r="D956" s="34">
        <f t="shared" si="6"/>
        <v>0.31</v>
      </c>
      <c r="E956" s="6" t="b">
        <f t="shared" si="7"/>
        <v>0</v>
      </c>
      <c r="F956" s="34" t="b">
        <f t="shared" si="8"/>
        <v>0</v>
      </c>
      <c r="G956" s="8">
        <f t="shared" si="9"/>
        <v>6.1659E+29</v>
      </c>
      <c r="H956" s="8">
        <f t="shared" ref="H956:J956" si="1930">if(D956,$G956,"")</f>
        <v>6.1659E+29</v>
      </c>
      <c r="I956" s="8" t="str">
        <f t="shared" si="1930"/>
        <v/>
      </c>
      <c r="J956" s="8" t="str">
        <f t="shared" si="1930"/>
        <v/>
      </c>
      <c r="K956" s="5"/>
      <c r="L956" s="5"/>
      <c r="M956" s="5"/>
      <c r="N956" s="36" t="str">
        <f>Map!K1608</f>
        <v/>
      </c>
      <c r="O956" s="36" t="str">
        <f>Map!L1608</f>
        <v/>
      </c>
      <c r="P956" s="36" t="str">
        <f>Map!M1608</f>
        <v/>
      </c>
      <c r="Q956" s="5" t="str">
        <f>Join("-",Map!B1608,Map!C1608,Map!D1608,Map!E1608,Map!F1608)</f>
        <v>North Rim-1-2-2-S</v>
      </c>
      <c r="R956" s="6" t="b">
        <f t="shared" ref="R956:T956" si="1931">IFERROR(VALUE(LEFT(N956,SEARCH(" ",N956,1)-1)),FALSE())</f>
        <v>0</v>
      </c>
      <c r="S956" s="6" t="b">
        <f t="shared" si="1931"/>
        <v>0</v>
      </c>
      <c r="T956" s="6" t="b">
        <f t="shared" si="1931"/>
        <v>0</v>
      </c>
      <c r="U956" s="5"/>
      <c r="V956" s="5"/>
      <c r="W956" s="5"/>
      <c r="X956" s="37" t="str">
        <f>Map!G1608</f>
        <v>Star</v>
      </c>
      <c r="Y956" s="5"/>
      <c r="Z956" s="7" t="str">
        <f>Map!O1608</f>
        <v/>
      </c>
      <c r="AA956" s="6" t="str">
        <f t="shared" si="12"/>
        <v/>
      </c>
      <c r="AB956" s="5"/>
      <c r="AC956" s="6" t="str">
        <f t="shared" si="13"/>
        <v/>
      </c>
      <c r="AD956" s="5"/>
    </row>
    <row r="957">
      <c r="A957" s="5" t="str">
        <f>Map!I1609</f>
        <v>0.71 E </v>
      </c>
      <c r="B957" s="6">
        <f t="shared" si="5"/>
        <v>0.71</v>
      </c>
      <c r="C957" s="5" t="str">
        <f>IFERROR(__xludf.DUMMYFUNCTION("""COMPUTED_VALUE"""),"E")</f>
        <v>E</v>
      </c>
      <c r="D957" s="34" t="b">
        <f t="shared" si="6"/>
        <v>0</v>
      </c>
      <c r="E957" s="6" t="b">
        <f t="shared" si="7"/>
        <v>0</v>
      </c>
      <c r="F957" s="34">
        <f t="shared" si="8"/>
        <v>0.71</v>
      </c>
      <c r="G957" s="8">
        <f t="shared" si="9"/>
        <v>4.24012E+24</v>
      </c>
      <c r="H957" s="8" t="str">
        <f t="shared" ref="H957:J957" si="1932">if(D957,$G957,"")</f>
        <v/>
      </c>
      <c r="I957" s="8" t="str">
        <f t="shared" si="1932"/>
        <v/>
      </c>
      <c r="J957" s="8">
        <f t="shared" si="1932"/>
        <v>4.24012E+24</v>
      </c>
      <c r="K957" s="5"/>
      <c r="L957" s="5"/>
      <c r="M957" s="5"/>
      <c r="N957" s="36">
        <f>Map!K1609</f>
        <v>43</v>
      </c>
      <c r="O957" s="36">
        <f>Map!L1609</f>
        <v>37</v>
      </c>
      <c r="P957" s="36">
        <f>Map!M1609</f>
        <v>38</v>
      </c>
      <c r="Q957" s="5" t="str">
        <f>Join("-",Map!B1609,Map!C1609,Map!D1609,Map!E1609,Map!F1609)</f>
        <v>North Rim-1-3-0-a</v>
      </c>
      <c r="R957" s="6">
        <f t="shared" ref="R957:T957" si="1933">IFERROR(VALUE(LEFT(N957,SEARCH(" ",N957,1)-1)),FALSE())</f>
        <v>43</v>
      </c>
      <c r="S957" s="6">
        <f t="shared" si="1933"/>
        <v>37</v>
      </c>
      <c r="T957" s="6">
        <f t="shared" si="1933"/>
        <v>38</v>
      </c>
      <c r="U957" s="5"/>
      <c r="V957" s="5"/>
      <c r="W957" s="5"/>
      <c r="X957" s="37" t="str">
        <f>Map!G1609</f>
        <v>Terrestrial</v>
      </c>
      <c r="Y957" s="5"/>
      <c r="Z957" s="7" t="str">
        <f>Map!O1609</f>
        <v>33 H</v>
      </c>
      <c r="AA957" s="6">
        <f t="shared" si="12"/>
        <v>33</v>
      </c>
      <c r="AB957" s="5" t="str">
        <f>IFERROR(__xludf.DUMMYFUNCTION("""COMPUTED_VALUE"""),"H")</f>
        <v>H</v>
      </c>
      <c r="AC957" s="6">
        <f t="shared" si="13"/>
        <v>33</v>
      </c>
      <c r="AD957" s="5"/>
    </row>
    <row r="958">
      <c r="A958" s="5" t="str">
        <f>Map!I1610</f>
        <v>0.39 E </v>
      </c>
      <c r="B958" s="6">
        <f t="shared" si="5"/>
        <v>0.39</v>
      </c>
      <c r="C958" s="5" t="str">
        <f>IFERROR(__xludf.DUMMYFUNCTION("""COMPUTED_VALUE"""),"E")</f>
        <v>E</v>
      </c>
      <c r="D958" s="34" t="b">
        <f t="shared" si="6"/>
        <v>0</v>
      </c>
      <c r="E958" s="6" t="b">
        <f t="shared" si="7"/>
        <v>0</v>
      </c>
      <c r="F958" s="34">
        <f t="shared" si="8"/>
        <v>0.39</v>
      </c>
      <c r="G958" s="8">
        <f t="shared" si="9"/>
        <v>2.32908E+24</v>
      </c>
      <c r="H958" s="8" t="str">
        <f t="shared" ref="H958:J958" si="1934">if(D958,$G958,"")</f>
        <v/>
      </c>
      <c r="I958" s="8" t="str">
        <f t="shared" si="1934"/>
        <v/>
      </c>
      <c r="J958" s="8">
        <f t="shared" si="1934"/>
        <v>2.32908E+24</v>
      </c>
      <c r="K958" s="5"/>
      <c r="L958" s="5"/>
      <c r="M958" s="5"/>
      <c r="N958" s="36">
        <f>Map!K1610</f>
        <v>17</v>
      </c>
      <c r="O958" s="36">
        <f>Map!L1610</f>
        <v>16</v>
      </c>
      <c r="P958" s="36">
        <f>Map!M1610</f>
        <v>18</v>
      </c>
      <c r="Q958" s="5" t="str">
        <f>Join("-",Map!B1610,Map!C1610,Map!D1610,Map!E1610,Map!F1610)</f>
        <v>North Rim-1-3-0-b</v>
      </c>
      <c r="R958" s="6">
        <f t="shared" ref="R958:T958" si="1935">IFERROR(VALUE(LEFT(N958,SEARCH(" ",N958,1)-1)),FALSE())</f>
        <v>17</v>
      </c>
      <c r="S958" s="6">
        <f t="shared" si="1935"/>
        <v>16</v>
      </c>
      <c r="T958" s="6">
        <f t="shared" si="1935"/>
        <v>18</v>
      </c>
      <c r="U958" s="5"/>
      <c r="V958" s="5"/>
      <c r="W958" s="5"/>
      <c r="X958" s="37" t="str">
        <f>Map!G1610</f>
        <v>Terrestrial</v>
      </c>
      <c r="Y958" s="5"/>
      <c r="Z958" s="7" t="str">
        <f>Map!O1610</f>
        <v>32 H</v>
      </c>
      <c r="AA958" s="6">
        <f t="shared" si="12"/>
        <v>32</v>
      </c>
      <c r="AB958" s="5" t="str">
        <f>IFERROR(__xludf.DUMMYFUNCTION("""COMPUTED_VALUE"""),"H")</f>
        <v>H</v>
      </c>
      <c r="AC958" s="6">
        <f t="shared" si="13"/>
        <v>32</v>
      </c>
      <c r="AD958" s="5"/>
    </row>
    <row r="959">
      <c r="A959" s="5" t="str">
        <f>Map!I1611</f>
        <v>0.84 E </v>
      </c>
      <c r="B959" s="6">
        <f t="shared" si="5"/>
        <v>0.84</v>
      </c>
      <c r="C959" s="5" t="str">
        <f>IFERROR(__xludf.DUMMYFUNCTION("""COMPUTED_VALUE"""),"E")</f>
        <v>E</v>
      </c>
      <c r="D959" s="34" t="b">
        <f t="shared" si="6"/>
        <v>0</v>
      </c>
      <c r="E959" s="6" t="b">
        <f t="shared" si="7"/>
        <v>0</v>
      </c>
      <c r="F959" s="34">
        <f t="shared" si="8"/>
        <v>0.84</v>
      </c>
      <c r="G959" s="8">
        <f t="shared" si="9"/>
        <v>5.01648E+24</v>
      </c>
      <c r="H959" s="8" t="str">
        <f t="shared" ref="H959:J959" si="1936">if(D959,$G959,"")</f>
        <v/>
      </c>
      <c r="I959" s="8" t="str">
        <f t="shared" si="1936"/>
        <v/>
      </c>
      <c r="J959" s="8">
        <f t="shared" si="1936"/>
        <v>5.01648E+24</v>
      </c>
      <c r="K959" s="5"/>
      <c r="L959" s="5"/>
      <c r="M959" s="5"/>
      <c r="N959" s="36">
        <f>Map!K1611</f>
        <v>16</v>
      </c>
      <c r="O959" s="36">
        <f>Map!L1611</f>
        <v>4</v>
      </c>
      <c r="P959" s="36">
        <f>Map!M1611</f>
        <v>8</v>
      </c>
      <c r="Q959" s="5" t="str">
        <f>Join("-",Map!B1611,Map!C1611,Map!D1611,Map!E1611,Map!F1611)</f>
        <v>North Rim-1-3-0-c</v>
      </c>
      <c r="R959" s="6">
        <f t="shared" ref="R959:T959" si="1937">IFERROR(VALUE(LEFT(N959,SEARCH(" ",N959,1)-1)),FALSE())</f>
        <v>16</v>
      </c>
      <c r="S959" s="6">
        <f t="shared" si="1937"/>
        <v>4</v>
      </c>
      <c r="T959" s="6">
        <f t="shared" si="1937"/>
        <v>8</v>
      </c>
      <c r="U959" s="5"/>
      <c r="V959" s="5"/>
      <c r="W959" s="5"/>
      <c r="X959" s="37" t="str">
        <f>Map!G1611</f>
        <v>Habitable</v>
      </c>
      <c r="Y959" s="5"/>
      <c r="Z959" s="7" t="str">
        <f>Map!O1611</f>
        <v>30 H</v>
      </c>
      <c r="AA959" s="6">
        <f t="shared" si="12"/>
        <v>30</v>
      </c>
      <c r="AB959" s="5" t="str">
        <f>IFERROR(__xludf.DUMMYFUNCTION("""COMPUTED_VALUE"""),"H")</f>
        <v>H</v>
      </c>
      <c r="AC959" s="6">
        <f t="shared" si="13"/>
        <v>30</v>
      </c>
      <c r="AD959" s="5"/>
    </row>
    <row r="960">
      <c r="A960" s="5" t="str">
        <f>Map!I1612</f>
        <v>8.25 J </v>
      </c>
      <c r="B960" s="6">
        <f t="shared" si="5"/>
        <v>8.25</v>
      </c>
      <c r="C960" s="5" t="str">
        <f>IFERROR(__xludf.DUMMYFUNCTION("""COMPUTED_VALUE"""),"J")</f>
        <v>J</v>
      </c>
      <c r="D960" s="34" t="b">
        <f t="shared" si="6"/>
        <v>0</v>
      </c>
      <c r="E960" s="6">
        <f t="shared" si="7"/>
        <v>8.25</v>
      </c>
      <c r="F960" s="34" t="b">
        <f t="shared" si="8"/>
        <v>0</v>
      </c>
      <c r="G960" s="8">
        <f t="shared" si="9"/>
        <v>1.5675E+28</v>
      </c>
      <c r="H960" s="8" t="str">
        <f t="shared" ref="H960:J960" si="1938">if(D960,$G960,"")</f>
        <v/>
      </c>
      <c r="I960" s="8">
        <f t="shared" si="1938"/>
        <v>1.5675E+28</v>
      </c>
      <c r="J960" s="8" t="str">
        <f t="shared" si="1938"/>
        <v/>
      </c>
      <c r="K960" s="5"/>
      <c r="L960" s="5"/>
      <c r="M960" s="5"/>
      <c r="N960" s="36">
        <f>Map!K1612</f>
        <v>-158</v>
      </c>
      <c r="O960" s="36">
        <f>Map!L1612</f>
        <v>-177</v>
      </c>
      <c r="P960" s="36">
        <f>Map!M1612</f>
        <v>-166</v>
      </c>
      <c r="Q960" s="5" t="str">
        <f>Join("-",Map!B1612,Map!C1612,Map!D1612,Map!E1612,Map!F1612)</f>
        <v>North Rim-1-3-0-d</v>
      </c>
      <c r="R960" s="6">
        <f t="shared" ref="R960:T960" si="1939">IFERROR(VALUE(LEFT(N960,SEARCH(" ",N960,1)-1)),FALSE())</f>
        <v>-158</v>
      </c>
      <c r="S960" s="6">
        <f t="shared" si="1939"/>
        <v>-177</v>
      </c>
      <c r="T960" s="6">
        <f t="shared" si="1939"/>
        <v>-166</v>
      </c>
      <c r="U960" s="5"/>
      <c r="V960" s="5"/>
      <c r="W960" s="5"/>
      <c r="X960" s="37" t="str">
        <f>Map!G1612</f>
        <v>Gas Giant</v>
      </c>
      <c r="Y960" s="5"/>
      <c r="Z960" s="7" t="str">
        <f>Map!O1612</f>
        <v>15 H</v>
      </c>
      <c r="AA960" s="6">
        <f t="shared" si="12"/>
        <v>15</v>
      </c>
      <c r="AB960" s="5" t="str">
        <f>IFERROR(__xludf.DUMMYFUNCTION("""COMPUTED_VALUE"""),"H")</f>
        <v>H</v>
      </c>
      <c r="AC960" s="6">
        <f t="shared" si="13"/>
        <v>15</v>
      </c>
      <c r="AD960" s="5"/>
    </row>
    <row r="961">
      <c r="A961" s="5" t="str">
        <f>Map!I1613</f>
        <v> </v>
      </c>
      <c r="B961" s="6" t="str">
        <f t="shared" si="5"/>
        <v> </v>
      </c>
      <c r="C961" s="5"/>
      <c r="D961" s="34" t="b">
        <f t="shared" si="6"/>
        <v>0</v>
      </c>
      <c r="E961" s="6" t="b">
        <f t="shared" si="7"/>
        <v>0</v>
      </c>
      <c r="F961" s="34" t="b">
        <f t="shared" si="8"/>
        <v>0</v>
      </c>
      <c r="G961" s="8" t="str">
        <f t="shared" si="9"/>
        <v/>
      </c>
      <c r="H961" s="8" t="str">
        <f t="shared" ref="H961:J961" si="1940">if(D961,$G961,"")</f>
        <v/>
      </c>
      <c r="I961" s="8" t="str">
        <f t="shared" si="1940"/>
        <v/>
      </c>
      <c r="J961" s="8" t="str">
        <f t="shared" si="1940"/>
        <v/>
      </c>
      <c r="K961" s="5"/>
      <c r="L961" s="5"/>
      <c r="M961" s="5"/>
      <c r="N961" s="36" t="str">
        <f>Map!K1613</f>
        <v/>
      </c>
      <c r="O961" s="36" t="str">
        <f>Map!L1613</f>
        <v/>
      </c>
      <c r="P961" s="36" t="str">
        <f>Map!M1613</f>
        <v/>
      </c>
      <c r="Q961" s="5" t="str">
        <f>Join("-",Map!B1613,Map!C1613,Map!D1613,Map!E1613,Map!F1613)</f>
        <v>North Rim-1-3-0-N13 Secondary Relay</v>
      </c>
      <c r="R961" s="6" t="b">
        <f t="shared" ref="R961:T961" si="1941">IFERROR(VALUE(LEFT(N961,SEARCH(" ",N961,1)-1)),FALSE())</f>
        <v>0</v>
      </c>
      <c r="S961" s="6" t="b">
        <f t="shared" si="1941"/>
        <v>0</v>
      </c>
      <c r="T961" s="6" t="b">
        <f t="shared" si="1941"/>
        <v>0</v>
      </c>
      <c r="U961" s="5"/>
      <c r="V961" s="5"/>
      <c r="W961" s="5"/>
      <c r="X961" s="37" t="str">
        <f>Map!G1613</f>
        <v>Secondary Relay</v>
      </c>
      <c r="Y961" s="5"/>
      <c r="Z961" s="7" t="str">
        <f>Map!O1613</f>
        <v/>
      </c>
      <c r="AA961" s="6" t="str">
        <f t="shared" si="12"/>
        <v/>
      </c>
      <c r="AB961" s="5"/>
      <c r="AC961" s="6" t="str">
        <f t="shared" si="13"/>
        <v/>
      </c>
      <c r="AD961" s="5"/>
    </row>
    <row r="962">
      <c r="A962" s="5" t="str">
        <f>Map!I1614</f>
        <v>2.08 S</v>
      </c>
      <c r="B962" s="6">
        <f t="shared" si="5"/>
        <v>2.08</v>
      </c>
      <c r="C962" s="5" t="str">
        <f>IFERROR(__xludf.DUMMYFUNCTION("""COMPUTED_VALUE"""),"S")</f>
        <v>S</v>
      </c>
      <c r="D962" s="34">
        <f t="shared" si="6"/>
        <v>2.08</v>
      </c>
      <c r="E962" s="6" t="b">
        <f t="shared" si="7"/>
        <v>0</v>
      </c>
      <c r="F962" s="34" t="b">
        <f t="shared" si="8"/>
        <v>0</v>
      </c>
      <c r="G962" s="8">
        <f t="shared" si="9"/>
        <v>4.13712E+30</v>
      </c>
      <c r="H962" s="8">
        <f t="shared" ref="H962:J962" si="1942">if(D962,$G962,"")</f>
        <v>4.13712E+30</v>
      </c>
      <c r="I962" s="8" t="str">
        <f t="shared" si="1942"/>
        <v/>
      </c>
      <c r="J962" s="8" t="str">
        <f t="shared" si="1942"/>
        <v/>
      </c>
      <c r="K962" s="5"/>
      <c r="L962" s="5"/>
      <c r="M962" s="5"/>
      <c r="N962" s="36" t="str">
        <f>Map!K1614</f>
        <v/>
      </c>
      <c r="O962" s="36" t="str">
        <f>Map!L1614</f>
        <v/>
      </c>
      <c r="P962" s="36" t="str">
        <f>Map!M1614</f>
        <v/>
      </c>
      <c r="Q962" s="5" t="str">
        <f>Join("-",Map!B1614,Map!C1614,Map!D1614,Map!E1614,Map!F1614)</f>
        <v>North Rim-1-3-0-S</v>
      </c>
      <c r="R962" s="6" t="b">
        <f t="shared" ref="R962:T962" si="1943">IFERROR(VALUE(LEFT(N962,SEARCH(" ",N962,1)-1)),FALSE())</f>
        <v>0</v>
      </c>
      <c r="S962" s="6" t="b">
        <f t="shared" si="1943"/>
        <v>0</v>
      </c>
      <c r="T962" s="6" t="b">
        <f t="shared" si="1943"/>
        <v>0</v>
      </c>
      <c r="U962" s="5"/>
      <c r="V962" s="5"/>
      <c r="W962" s="5"/>
      <c r="X962" s="37" t="str">
        <f>Map!G1614</f>
        <v>Star</v>
      </c>
      <c r="Y962" s="5"/>
      <c r="Z962" s="7" t="str">
        <f>Map!O1614</f>
        <v/>
      </c>
      <c r="AA962" s="6" t="str">
        <f t="shared" si="12"/>
        <v/>
      </c>
      <c r="AB962" s="5"/>
      <c r="AC962" s="6" t="str">
        <f t="shared" si="13"/>
        <v/>
      </c>
      <c r="AD962" s="5"/>
    </row>
    <row r="963">
      <c r="A963" s="5" t="str">
        <f>Map!I1615</f>
        <v>1.53 E </v>
      </c>
      <c r="B963" s="6">
        <f t="shared" si="5"/>
        <v>1.53</v>
      </c>
      <c r="C963" s="5" t="str">
        <f>IFERROR(__xludf.DUMMYFUNCTION("""COMPUTED_VALUE"""),"E")</f>
        <v>E</v>
      </c>
      <c r="D963" s="34" t="b">
        <f t="shared" si="6"/>
        <v>0</v>
      </c>
      <c r="E963" s="6" t="b">
        <f t="shared" si="7"/>
        <v>0</v>
      </c>
      <c r="F963" s="34">
        <f t="shared" si="8"/>
        <v>1.53</v>
      </c>
      <c r="G963" s="8">
        <f t="shared" si="9"/>
        <v>9.13716E+24</v>
      </c>
      <c r="H963" s="8" t="str">
        <f t="shared" ref="H963:J963" si="1944">if(D963,$G963,"")</f>
        <v/>
      </c>
      <c r="I963" s="8" t="str">
        <f t="shared" si="1944"/>
        <v/>
      </c>
      <c r="J963" s="8">
        <f t="shared" si="1944"/>
        <v>9.13716E+24</v>
      </c>
      <c r="K963" s="5"/>
      <c r="L963" s="5"/>
      <c r="M963" s="5"/>
      <c r="N963" s="36">
        <f>Map!K1615</f>
        <v>866</v>
      </c>
      <c r="O963" s="36">
        <f>Map!L1615</f>
        <v>813</v>
      </c>
      <c r="P963" s="36">
        <f>Map!M1615</f>
        <v>842</v>
      </c>
      <c r="Q963" s="5" t="str">
        <f>Join("-",Map!B1615,Map!C1615,Map!D1615,Map!E1615,Map!F1615)</f>
        <v>North Rim-1-3-1-a</v>
      </c>
      <c r="R963" s="6">
        <f t="shared" ref="R963:T963" si="1945">IFERROR(VALUE(LEFT(N963,SEARCH(" ",N963,1)-1)),FALSE())</f>
        <v>866</v>
      </c>
      <c r="S963" s="6">
        <f t="shared" si="1945"/>
        <v>813</v>
      </c>
      <c r="T963" s="6">
        <f t="shared" si="1945"/>
        <v>842</v>
      </c>
      <c r="U963" s="5"/>
      <c r="V963" s="5"/>
      <c r="W963" s="5"/>
      <c r="X963" s="37" t="str">
        <f>Map!G1615</f>
        <v>Terrestrial</v>
      </c>
      <c r="Y963" s="5"/>
      <c r="Z963" s="7" t="str">
        <f>Map!O1615</f>
        <v>51 H</v>
      </c>
      <c r="AA963" s="6">
        <f t="shared" si="12"/>
        <v>51</v>
      </c>
      <c r="AB963" s="5" t="str">
        <f>IFERROR(__xludf.DUMMYFUNCTION("""COMPUTED_VALUE"""),"H")</f>
        <v>H</v>
      </c>
      <c r="AC963" s="6">
        <f t="shared" si="13"/>
        <v>51</v>
      </c>
      <c r="AD963" s="5"/>
    </row>
    <row r="964">
      <c r="A964" s="5" t="str">
        <f>Map!I1616</f>
        <v>6.08 J </v>
      </c>
      <c r="B964" s="6">
        <f t="shared" si="5"/>
        <v>6.08</v>
      </c>
      <c r="C964" s="5" t="str">
        <f>IFERROR(__xludf.DUMMYFUNCTION("""COMPUTED_VALUE"""),"J")</f>
        <v>J</v>
      </c>
      <c r="D964" s="34" t="b">
        <f t="shared" si="6"/>
        <v>0</v>
      </c>
      <c r="E964" s="6">
        <f t="shared" si="7"/>
        <v>6.08</v>
      </c>
      <c r="F964" s="34" t="b">
        <f t="shared" si="8"/>
        <v>0</v>
      </c>
      <c r="G964" s="8">
        <f t="shared" si="9"/>
        <v>1.1552E+28</v>
      </c>
      <c r="H964" s="8" t="str">
        <f t="shared" ref="H964:J964" si="1946">if(D964,$G964,"")</f>
        <v/>
      </c>
      <c r="I964" s="8">
        <f t="shared" si="1946"/>
        <v>1.1552E+28</v>
      </c>
      <c r="J964" s="8" t="str">
        <f t="shared" si="1946"/>
        <v/>
      </c>
      <c r="K964" s="5"/>
      <c r="L964" s="5"/>
      <c r="M964" s="5"/>
      <c r="N964" s="36">
        <f>Map!K1616</f>
        <v>-50</v>
      </c>
      <c r="O964" s="36">
        <f>Map!L1616</f>
        <v>-91</v>
      </c>
      <c r="P964" s="36">
        <f>Map!M1616</f>
        <v>-69</v>
      </c>
      <c r="Q964" s="5" t="str">
        <f>Join("-",Map!B1616,Map!C1616,Map!D1616,Map!E1616,Map!F1616)</f>
        <v>North Rim-1-3-1-b</v>
      </c>
      <c r="R964" s="6">
        <f t="shared" ref="R964:T964" si="1947">IFERROR(VALUE(LEFT(N964,SEARCH(" ",N964,1)-1)),FALSE())</f>
        <v>-50</v>
      </c>
      <c r="S964" s="6">
        <f t="shared" si="1947"/>
        <v>-91</v>
      </c>
      <c r="T964" s="6">
        <f t="shared" si="1947"/>
        <v>-69</v>
      </c>
      <c r="U964" s="5"/>
      <c r="V964" s="5"/>
      <c r="W964" s="5"/>
      <c r="X964" s="37" t="str">
        <f>Map!G1616</f>
        <v>Gas Giant</v>
      </c>
      <c r="Y964" s="5"/>
      <c r="Z964" s="7" t="str">
        <f>Map!O1616</f>
        <v>24 H</v>
      </c>
      <c r="AA964" s="6">
        <f t="shared" si="12"/>
        <v>24</v>
      </c>
      <c r="AB964" s="5" t="str">
        <f>IFERROR(__xludf.DUMMYFUNCTION("""COMPUTED_VALUE"""),"H")</f>
        <v>H</v>
      </c>
      <c r="AC964" s="6">
        <f t="shared" si="13"/>
        <v>24</v>
      </c>
      <c r="AD964" s="5"/>
    </row>
    <row r="965">
      <c r="A965" s="5" t="str">
        <f>Map!I1617</f>
        <v>1.69 S</v>
      </c>
      <c r="B965" s="6">
        <f t="shared" si="5"/>
        <v>1.69</v>
      </c>
      <c r="C965" s="5" t="str">
        <f>IFERROR(__xludf.DUMMYFUNCTION("""COMPUTED_VALUE"""),"S")</f>
        <v>S</v>
      </c>
      <c r="D965" s="34">
        <f t="shared" si="6"/>
        <v>1.69</v>
      </c>
      <c r="E965" s="6" t="b">
        <f t="shared" si="7"/>
        <v>0</v>
      </c>
      <c r="F965" s="34" t="b">
        <f t="shared" si="8"/>
        <v>0</v>
      </c>
      <c r="G965" s="8">
        <f t="shared" si="9"/>
        <v>3.36141E+30</v>
      </c>
      <c r="H965" s="8">
        <f t="shared" ref="H965:J965" si="1948">if(D965,$G965,"")</f>
        <v>3.36141E+30</v>
      </c>
      <c r="I965" s="8" t="str">
        <f t="shared" si="1948"/>
        <v/>
      </c>
      <c r="J965" s="8" t="str">
        <f t="shared" si="1948"/>
        <v/>
      </c>
      <c r="K965" s="5"/>
      <c r="L965" s="5"/>
      <c r="M965" s="5"/>
      <c r="N965" s="36" t="str">
        <f>Map!K1617</f>
        <v/>
      </c>
      <c r="O965" s="36" t="str">
        <f>Map!L1617</f>
        <v/>
      </c>
      <c r="P965" s="36" t="str">
        <f>Map!M1617</f>
        <v/>
      </c>
      <c r="Q965" s="5" t="str">
        <f>Join("-",Map!B1617,Map!C1617,Map!D1617,Map!E1617,Map!F1617)</f>
        <v>North Rim-1-3-1-S</v>
      </c>
      <c r="R965" s="6" t="b">
        <f t="shared" ref="R965:T965" si="1949">IFERROR(VALUE(LEFT(N965,SEARCH(" ",N965,1)-1)),FALSE())</f>
        <v>0</v>
      </c>
      <c r="S965" s="6" t="b">
        <f t="shared" si="1949"/>
        <v>0</v>
      </c>
      <c r="T965" s="6" t="b">
        <f t="shared" si="1949"/>
        <v>0</v>
      </c>
      <c r="U965" s="5"/>
      <c r="V965" s="5"/>
      <c r="W965" s="5"/>
      <c r="X965" s="37" t="str">
        <f>Map!G1617</f>
        <v>Star</v>
      </c>
      <c r="Y965" s="5"/>
      <c r="Z965" s="7" t="str">
        <f>Map!O1617</f>
        <v/>
      </c>
      <c r="AA965" s="6" t="str">
        <f t="shared" si="12"/>
        <v/>
      </c>
      <c r="AB965" s="5"/>
      <c r="AC965" s="6" t="str">
        <f t="shared" si="13"/>
        <v/>
      </c>
      <c r="AD965" s="5"/>
    </row>
    <row r="966">
      <c r="A966" s="5" t="str">
        <f>Map!I1618</f>
        <v>1.52 E </v>
      </c>
      <c r="B966" s="6">
        <f t="shared" si="5"/>
        <v>1.52</v>
      </c>
      <c r="C966" s="5" t="str">
        <f>IFERROR(__xludf.DUMMYFUNCTION("""COMPUTED_VALUE"""),"E")</f>
        <v>E</v>
      </c>
      <c r="D966" s="34" t="b">
        <f t="shared" si="6"/>
        <v>0</v>
      </c>
      <c r="E966" s="6" t="b">
        <f t="shared" si="7"/>
        <v>0</v>
      </c>
      <c r="F966" s="34">
        <f t="shared" si="8"/>
        <v>1.52</v>
      </c>
      <c r="G966" s="8">
        <f t="shared" si="9"/>
        <v>9.07744E+24</v>
      </c>
      <c r="H966" s="8" t="str">
        <f t="shared" ref="H966:J966" si="1950">if(D966,$G966,"")</f>
        <v/>
      </c>
      <c r="I966" s="8" t="str">
        <f t="shared" si="1950"/>
        <v/>
      </c>
      <c r="J966" s="8">
        <f t="shared" si="1950"/>
        <v>9.07744E+24</v>
      </c>
      <c r="K966" s="5"/>
      <c r="L966" s="5"/>
      <c r="M966" s="5"/>
      <c r="N966" s="36">
        <f>Map!K1618</f>
        <v>8</v>
      </c>
      <c r="O966" s="36">
        <f>Map!L1618</f>
        <v>-25</v>
      </c>
      <c r="P966" s="36">
        <f>Map!M1618</f>
        <v>-11</v>
      </c>
      <c r="Q966" s="5" t="str">
        <f>Join("-",Map!B1618,Map!C1618,Map!D1618,Map!E1618,Map!F1618)</f>
        <v>North Rim-1-3-2-a</v>
      </c>
      <c r="R966" s="6">
        <f t="shared" ref="R966:T966" si="1951">IFERROR(VALUE(LEFT(N966,SEARCH(" ",N966,1)-1)),FALSE())</f>
        <v>8</v>
      </c>
      <c r="S966" s="6">
        <f t="shared" si="1951"/>
        <v>-25</v>
      </c>
      <c r="T966" s="6">
        <f t="shared" si="1951"/>
        <v>-11</v>
      </c>
      <c r="U966" s="5"/>
      <c r="V966" s="5"/>
      <c r="W966" s="5"/>
      <c r="X966" s="37" t="str">
        <f>Map!G1618</f>
        <v>Habitable</v>
      </c>
      <c r="Y966" s="5"/>
      <c r="Z966" s="7" t="str">
        <f>Map!O1618</f>
        <v>20 H</v>
      </c>
      <c r="AA966" s="6">
        <f t="shared" si="12"/>
        <v>20</v>
      </c>
      <c r="AB966" s="5" t="str">
        <f>IFERROR(__xludf.DUMMYFUNCTION("""COMPUTED_VALUE"""),"H")</f>
        <v>H</v>
      </c>
      <c r="AC966" s="6">
        <f t="shared" si="13"/>
        <v>20</v>
      </c>
      <c r="AD966" s="5"/>
    </row>
    <row r="967">
      <c r="A967" s="5" t="str">
        <f>Map!I1619</f>
        <v>1.54 J </v>
      </c>
      <c r="B967" s="6">
        <f t="shared" si="5"/>
        <v>1.54</v>
      </c>
      <c r="C967" s="5" t="str">
        <f>IFERROR(__xludf.DUMMYFUNCTION("""COMPUTED_VALUE"""),"J")</f>
        <v>J</v>
      </c>
      <c r="D967" s="34" t="b">
        <f t="shared" si="6"/>
        <v>0</v>
      </c>
      <c r="E967" s="6">
        <f t="shared" si="7"/>
        <v>1.54</v>
      </c>
      <c r="F967" s="34" t="b">
        <f t="shared" si="8"/>
        <v>0</v>
      </c>
      <c r="G967" s="8">
        <f t="shared" si="9"/>
        <v>2.926E+27</v>
      </c>
      <c r="H967" s="8" t="str">
        <f t="shared" ref="H967:J967" si="1952">if(D967,$G967,"")</f>
        <v/>
      </c>
      <c r="I967" s="8">
        <f t="shared" si="1952"/>
        <v>2.926E+27</v>
      </c>
      <c r="J967" s="8" t="str">
        <f t="shared" si="1952"/>
        <v/>
      </c>
      <c r="K967" s="5"/>
      <c r="L967" s="5"/>
      <c r="M967" s="5"/>
      <c r="N967" s="36">
        <f>Map!K1619</f>
        <v>-37</v>
      </c>
      <c r="O967" s="36">
        <f>Map!L1619</f>
        <v>-42</v>
      </c>
      <c r="P967" s="36">
        <f>Map!M1619</f>
        <v>-40</v>
      </c>
      <c r="Q967" s="5" t="str">
        <f>Join("-",Map!B1619,Map!C1619,Map!D1619,Map!E1619,Map!F1619)</f>
        <v>North Rim-1-3-2-b</v>
      </c>
      <c r="R967" s="6">
        <f t="shared" ref="R967:T967" si="1953">IFERROR(VALUE(LEFT(N967,SEARCH(" ",N967,1)-1)),FALSE())</f>
        <v>-37</v>
      </c>
      <c r="S967" s="6">
        <f t="shared" si="1953"/>
        <v>-42</v>
      </c>
      <c r="T967" s="6">
        <f t="shared" si="1953"/>
        <v>-40</v>
      </c>
      <c r="U967" s="5"/>
      <c r="V967" s="5"/>
      <c r="W967" s="5"/>
      <c r="X967" s="37" t="str">
        <f>Map!G1619</f>
        <v>Gas Giant</v>
      </c>
      <c r="Y967" s="5"/>
      <c r="Z967" s="7" t="str">
        <f>Map!O1619</f>
        <v>8 H</v>
      </c>
      <c r="AA967" s="6">
        <f t="shared" si="12"/>
        <v>8</v>
      </c>
      <c r="AB967" s="5" t="str">
        <f>IFERROR(__xludf.DUMMYFUNCTION("""COMPUTED_VALUE"""),"H")</f>
        <v>H</v>
      </c>
      <c r="AC967" s="6">
        <f t="shared" si="13"/>
        <v>8</v>
      </c>
      <c r="AD967" s="5"/>
    </row>
    <row r="968">
      <c r="A968" s="5" t="str">
        <f>Map!I1620</f>
        <v/>
      </c>
      <c r="B968" s="6" t="str">
        <f t="shared" si="5"/>
        <v/>
      </c>
      <c r="C968" s="5"/>
      <c r="D968" s="34" t="b">
        <f t="shared" si="6"/>
        <v>0</v>
      </c>
      <c r="E968" s="6" t="b">
        <f t="shared" si="7"/>
        <v>0</v>
      </c>
      <c r="F968" s="34" t="b">
        <f t="shared" si="8"/>
        <v>0</v>
      </c>
      <c r="G968" s="8" t="str">
        <f t="shared" si="9"/>
        <v/>
      </c>
      <c r="H968" s="8" t="str">
        <f t="shared" ref="H968:J968" si="1954">if(D968,$G968,"")</f>
        <v/>
      </c>
      <c r="I968" s="8" t="str">
        <f t="shared" si="1954"/>
        <v/>
      </c>
      <c r="J968" s="8" t="str">
        <f t="shared" si="1954"/>
        <v/>
      </c>
      <c r="K968" s="5"/>
      <c r="L968" s="5"/>
      <c r="M968" s="5"/>
      <c r="N968" s="36" t="str">
        <f>Map!K1620</f>
        <v/>
      </c>
      <c r="O968" s="36" t="str">
        <f>Map!L1620</f>
        <v/>
      </c>
      <c r="P968" s="36" t="str">
        <f>Map!M1620</f>
        <v/>
      </c>
      <c r="Q968" s="5" t="str">
        <f>Join("-",Map!B1620,Map!C1620,Map!D1620,Map!E1620,Map!F1620)</f>
        <v>North Rim-1-3-2-N13-W32 Prime Relay</v>
      </c>
      <c r="R968" s="6" t="b">
        <f t="shared" ref="R968:T968" si="1955">IFERROR(VALUE(LEFT(N968,SEARCH(" ",N968,1)-1)),FALSE())</f>
        <v>0</v>
      </c>
      <c r="S968" s="6" t="b">
        <f t="shared" si="1955"/>
        <v>0</v>
      </c>
      <c r="T968" s="6" t="b">
        <f t="shared" si="1955"/>
        <v>0</v>
      </c>
      <c r="U968" s="5"/>
      <c r="V968" s="5"/>
      <c r="W968" s="5"/>
      <c r="X968" s="37" t="str">
        <f>Map!G1620</f>
        <v>Prime Relay</v>
      </c>
      <c r="Y968" s="5"/>
      <c r="Z968" s="7" t="str">
        <f>Map!O1620</f>
        <v/>
      </c>
      <c r="AA968" s="6" t="str">
        <f t="shared" si="12"/>
        <v/>
      </c>
      <c r="AB968" s="5"/>
      <c r="AC968" s="6" t="str">
        <f t="shared" si="13"/>
        <v/>
      </c>
      <c r="AD968" s="5"/>
    </row>
    <row r="969">
      <c r="A969" s="5" t="str">
        <f>Map!I1622</f>
        <v>0.53 E </v>
      </c>
      <c r="B969" s="6">
        <f t="shared" si="5"/>
        <v>0.53</v>
      </c>
      <c r="C969" s="5" t="str">
        <f>IFERROR(__xludf.DUMMYFUNCTION("""COMPUTED_VALUE"""),"E")</f>
        <v>E</v>
      </c>
      <c r="D969" s="34" t="b">
        <f t="shared" si="6"/>
        <v>0</v>
      </c>
      <c r="E969" s="6" t="b">
        <f t="shared" si="7"/>
        <v>0</v>
      </c>
      <c r="F969" s="34">
        <f t="shared" si="8"/>
        <v>0.53</v>
      </c>
      <c r="G969" s="8">
        <f t="shared" si="9"/>
        <v>3.16516E+24</v>
      </c>
      <c r="H969" s="8" t="str">
        <f t="shared" ref="H969:J969" si="1956">if(D969,$G969,"")</f>
        <v/>
      </c>
      <c r="I969" s="8" t="str">
        <f t="shared" si="1956"/>
        <v/>
      </c>
      <c r="J969" s="8">
        <f t="shared" si="1956"/>
        <v>3.16516E+24</v>
      </c>
      <c r="K969" s="5"/>
      <c r="L969" s="5"/>
      <c r="M969" s="5"/>
      <c r="N969" s="36">
        <f>Map!K1622</f>
        <v>1525</v>
      </c>
      <c r="O969" s="36">
        <f>Map!L1622</f>
        <v>550</v>
      </c>
      <c r="P969" s="36">
        <f>Map!M1622</f>
        <v>1040</v>
      </c>
      <c r="Q969" s="5" t="str">
        <f>Join("-",Map!B1622,Map!C1622,Map!D1622,Map!E1622,Map!F1622)</f>
        <v>North Rim-1-4-0-a</v>
      </c>
      <c r="R969" s="6">
        <f t="shared" ref="R969:T969" si="1957">IFERROR(VALUE(LEFT(N969,SEARCH(" ",N969,1)-1)),FALSE())</f>
        <v>1525</v>
      </c>
      <c r="S969" s="6">
        <f t="shared" si="1957"/>
        <v>550</v>
      </c>
      <c r="T969" s="6">
        <f t="shared" si="1957"/>
        <v>1040</v>
      </c>
      <c r="U969" s="5"/>
      <c r="V969" s="5"/>
      <c r="W969" s="5"/>
      <c r="X969" s="37" t="str">
        <f>Map!G1622</f>
        <v>Terrestrial</v>
      </c>
      <c r="Y969" s="5"/>
      <c r="Z969" s="7" t="str">
        <f>Map!O1622</f>
        <v>30 H</v>
      </c>
      <c r="AA969" s="6">
        <f t="shared" si="12"/>
        <v>30</v>
      </c>
      <c r="AB969" s="5" t="str">
        <f>IFERROR(__xludf.DUMMYFUNCTION("""COMPUTED_VALUE"""),"H")</f>
        <v>H</v>
      </c>
      <c r="AC969" s="6">
        <f t="shared" si="13"/>
        <v>30</v>
      </c>
      <c r="AD969" s="5"/>
    </row>
    <row r="970">
      <c r="A970" s="5" t="str">
        <f>Map!I1623</f>
        <v>1.12 E </v>
      </c>
      <c r="B970" s="6">
        <f t="shared" si="5"/>
        <v>1.12</v>
      </c>
      <c r="C970" s="5" t="str">
        <f>IFERROR(__xludf.DUMMYFUNCTION("""COMPUTED_VALUE"""),"E")</f>
        <v>E</v>
      </c>
      <c r="D970" s="34" t="b">
        <f t="shared" si="6"/>
        <v>0</v>
      </c>
      <c r="E970" s="6" t="b">
        <f t="shared" si="7"/>
        <v>0</v>
      </c>
      <c r="F970" s="34">
        <f t="shared" si="8"/>
        <v>1.12</v>
      </c>
      <c r="G970" s="8">
        <f t="shared" si="9"/>
        <v>6.68864E+24</v>
      </c>
      <c r="H970" s="8" t="str">
        <f t="shared" ref="H970:J970" si="1958">if(D970,$G970,"")</f>
        <v/>
      </c>
      <c r="I970" s="8" t="str">
        <f t="shared" si="1958"/>
        <v/>
      </c>
      <c r="J970" s="8">
        <f t="shared" si="1958"/>
        <v>6.68864E+24</v>
      </c>
      <c r="K970" s="5"/>
      <c r="L970" s="5"/>
      <c r="M970" s="5"/>
      <c r="N970" s="36">
        <f>Map!K1623</f>
        <v>232</v>
      </c>
      <c r="O970" s="36">
        <f>Map!L1623</f>
        <v>-223</v>
      </c>
      <c r="P970" s="36">
        <f>Map!M1623</f>
        <v>4</v>
      </c>
      <c r="Q970" s="5" t="str">
        <f>Join("-",Map!B1623,Map!C1623,Map!D1623,Map!E1623,Map!F1623)</f>
        <v>North Rim-1-4-0-b</v>
      </c>
      <c r="R970" s="6">
        <f t="shared" ref="R970:T970" si="1959">IFERROR(VALUE(LEFT(N970,SEARCH(" ",N970,1)-1)),FALSE())</f>
        <v>232</v>
      </c>
      <c r="S970" s="6">
        <f t="shared" si="1959"/>
        <v>-223</v>
      </c>
      <c r="T970" s="6">
        <f t="shared" si="1959"/>
        <v>4</v>
      </c>
      <c r="U970" s="5"/>
      <c r="V970" s="5"/>
      <c r="W970" s="5"/>
      <c r="X970" s="37" t="str">
        <f>Map!G1623</f>
        <v>Terrestrial</v>
      </c>
      <c r="Y970" s="5"/>
      <c r="Z970" s="7" t="str">
        <f>Map!O1623</f>
        <v>14 H</v>
      </c>
      <c r="AA970" s="6">
        <f t="shared" si="12"/>
        <v>14</v>
      </c>
      <c r="AB970" s="5" t="str">
        <f>IFERROR(__xludf.DUMMYFUNCTION("""COMPUTED_VALUE"""),"H")</f>
        <v>H</v>
      </c>
      <c r="AC970" s="6">
        <f t="shared" si="13"/>
        <v>14</v>
      </c>
      <c r="AD970" s="5"/>
    </row>
    <row r="971">
      <c r="A971" s="5" t="str">
        <f>Map!I1624</f>
        <v>2.06 J </v>
      </c>
      <c r="B971" s="6">
        <f t="shared" si="5"/>
        <v>2.06</v>
      </c>
      <c r="C971" s="5" t="str">
        <f>IFERROR(__xludf.DUMMYFUNCTION("""COMPUTED_VALUE"""),"J")</f>
        <v>J</v>
      </c>
      <c r="D971" s="34" t="b">
        <f t="shared" si="6"/>
        <v>0</v>
      </c>
      <c r="E971" s="6">
        <f t="shared" si="7"/>
        <v>2.06</v>
      </c>
      <c r="F971" s="34" t="b">
        <f t="shared" si="8"/>
        <v>0</v>
      </c>
      <c r="G971" s="8">
        <f t="shared" si="9"/>
        <v>3.914E+27</v>
      </c>
      <c r="H971" s="8" t="str">
        <f t="shared" ref="H971:J971" si="1960">if(D971,$G971,"")</f>
        <v/>
      </c>
      <c r="I971" s="8">
        <f t="shared" si="1960"/>
        <v>3.914E+27</v>
      </c>
      <c r="J971" s="8" t="str">
        <f t="shared" si="1960"/>
        <v/>
      </c>
      <c r="K971" s="5"/>
      <c r="L971" s="5"/>
      <c r="M971" s="5"/>
      <c r="N971" s="36">
        <f>Map!K1624</f>
        <v>-115</v>
      </c>
      <c r="O971" s="36">
        <f>Map!L1624</f>
        <v>-177</v>
      </c>
      <c r="P971" s="36">
        <f>Map!M1624</f>
        <v>-146</v>
      </c>
      <c r="Q971" s="5" t="str">
        <f>Join("-",Map!B1624,Map!C1624,Map!D1624,Map!E1624,Map!F1624)</f>
        <v>North Rim-1-4-0-c</v>
      </c>
      <c r="R971" s="6">
        <f t="shared" ref="R971:T971" si="1961">IFERROR(VALUE(LEFT(N971,SEARCH(" ",N971,1)-1)),FALSE())</f>
        <v>-115</v>
      </c>
      <c r="S971" s="6">
        <f t="shared" si="1961"/>
        <v>-177</v>
      </c>
      <c r="T971" s="6">
        <f t="shared" si="1961"/>
        <v>-146</v>
      </c>
      <c r="U971" s="5"/>
      <c r="V971" s="5"/>
      <c r="W971" s="5"/>
      <c r="X971" s="37" t="str">
        <f>Map!G1624</f>
        <v>Gas Giant</v>
      </c>
      <c r="Y971" s="5"/>
      <c r="Z971" s="7" t="str">
        <f>Map!O1624</f>
        <v>9 H</v>
      </c>
      <c r="AA971" s="6">
        <f t="shared" si="12"/>
        <v>9</v>
      </c>
      <c r="AB971" s="5" t="str">
        <f>IFERROR(__xludf.DUMMYFUNCTION("""COMPUTED_VALUE"""),"H")</f>
        <v>H</v>
      </c>
      <c r="AC971" s="6">
        <f t="shared" si="13"/>
        <v>9</v>
      </c>
      <c r="AD971" s="5"/>
    </row>
    <row r="972">
      <c r="A972" s="5" t="str">
        <f>Map!I1625</f>
        <v>1.8 J </v>
      </c>
      <c r="B972" s="6">
        <f t="shared" si="5"/>
        <v>1.8</v>
      </c>
      <c r="C972" s="5" t="str">
        <f>IFERROR(__xludf.DUMMYFUNCTION("""COMPUTED_VALUE"""),"J")</f>
        <v>J</v>
      </c>
      <c r="D972" s="34" t="b">
        <f t="shared" si="6"/>
        <v>0</v>
      </c>
      <c r="E972" s="6">
        <f t="shared" si="7"/>
        <v>1.8</v>
      </c>
      <c r="F972" s="34" t="b">
        <f t="shared" si="8"/>
        <v>0</v>
      </c>
      <c r="G972" s="8">
        <f t="shared" si="9"/>
        <v>3.42E+27</v>
      </c>
      <c r="H972" s="8" t="str">
        <f t="shared" ref="H972:J972" si="1962">if(D972,$G972,"")</f>
        <v/>
      </c>
      <c r="I972" s="8">
        <f t="shared" si="1962"/>
        <v>3.42E+27</v>
      </c>
      <c r="J972" s="8" t="str">
        <f t="shared" si="1962"/>
        <v/>
      </c>
      <c r="K972" s="5"/>
      <c r="L972" s="5"/>
      <c r="M972" s="5"/>
      <c r="N972" s="36">
        <f>Map!K1625</f>
        <v>-200</v>
      </c>
      <c r="O972" s="36">
        <f>Map!L1625</f>
        <v>-259</v>
      </c>
      <c r="P972" s="36">
        <f>Map!M1625</f>
        <v>-230</v>
      </c>
      <c r="Q972" s="5" t="str">
        <f>Join("-",Map!B1625,Map!C1625,Map!D1625,Map!E1625,Map!F1625)</f>
        <v>North Rim-1-4-0-d</v>
      </c>
      <c r="R972" s="6">
        <f t="shared" ref="R972:T972" si="1963">IFERROR(VALUE(LEFT(N972,SEARCH(" ",N972,1)-1)),FALSE())</f>
        <v>-200</v>
      </c>
      <c r="S972" s="6">
        <f t="shared" si="1963"/>
        <v>-259</v>
      </c>
      <c r="T972" s="6">
        <f t="shared" si="1963"/>
        <v>-230</v>
      </c>
      <c r="U972" s="5"/>
      <c r="V972" s="5"/>
      <c r="W972" s="5"/>
      <c r="X972" s="37" t="str">
        <f>Map!G1625</f>
        <v>Gas Giant</v>
      </c>
      <c r="Y972" s="5"/>
      <c r="Z972" s="7" t="str">
        <f>Map!O1625</f>
        <v>14 H</v>
      </c>
      <c r="AA972" s="6">
        <f t="shared" si="12"/>
        <v>14</v>
      </c>
      <c r="AB972" s="5" t="str">
        <f>IFERROR(__xludf.DUMMYFUNCTION("""COMPUTED_VALUE"""),"H")</f>
        <v>H</v>
      </c>
      <c r="AC972" s="6">
        <f t="shared" si="13"/>
        <v>14</v>
      </c>
      <c r="AD972" s="5"/>
    </row>
    <row r="973">
      <c r="A973" s="5" t="str">
        <f>Map!I1626</f>
        <v> </v>
      </c>
      <c r="B973" s="6" t="str">
        <f t="shared" si="5"/>
        <v> </v>
      </c>
      <c r="C973" s="5"/>
      <c r="D973" s="34" t="b">
        <f t="shared" si="6"/>
        <v>0</v>
      </c>
      <c r="E973" s="6" t="b">
        <f t="shared" si="7"/>
        <v>0</v>
      </c>
      <c r="F973" s="34" t="b">
        <f t="shared" si="8"/>
        <v>0</v>
      </c>
      <c r="G973" s="8" t="str">
        <f t="shared" si="9"/>
        <v/>
      </c>
      <c r="H973" s="8" t="str">
        <f t="shared" ref="H973:J973" si="1964">if(D973,$G973,"")</f>
        <v/>
      </c>
      <c r="I973" s="8" t="str">
        <f t="shared" si="1964"/>
        <v/>
      </c>
      <c r="J973" s="8" t="str">
        <f t="shared" si="1964"/>
        <v/>
      </c>
      <c r="K973" s="5"/>
      <c r="L973" s="5"/>
      <c r="M973" s="5"/>
      <c r="N973" s="36" t="str">
        <f>Map!K1626</f>
        <v/>
      </c>
      <c r="O973" s="36" t="str">
        <f>Map!L1626</f>
        <v/>
      </c>
      <c r="P973" s="36" t="str">
        <f>Map!M1626</f>
        <v/>
      </c>
      <c r="Q973" s="5" t="str">
        <f>Join("-",Map!B1626,Map!C1626,Map!D1626,Map!E1626,Map!F1626)</f>
        <v>North Rim-1-4-0-N14 Secondary Relay</v>
      </c>
      <c r="R973" s="6" t="b">
        <f t="shared" ref="R973:T973" si="1965">IFERROR(VALUE(LEFT(N973,SEARCH(" ",N973,1)-1)),FALSE())</f>
        <v>0</v>
      </c>
      <c r="S973" s="6" t="b">
        <f t="shared" si="1965"/>
        <v>0</v>
      </c>
      <c r="T973" s="6" t="b">
        <f t="shared" si="1965"/>
        <v>0</v>
      </c>
      <c r="U973" s="5"/>
      <c r="V973" s="5"/>
      <c r="W973" s="5"/>
      <c r="X973" s="37" t="str">
        <f>Map!G1626</f>
        <v>Secondary Relay</v>
      </c>
      <c r="Y973" s="5"/>
      <c r="Z973" s="7" t="str">
        <f>Map!O1626</f>
        <v/>
      </c>
      <c r="AA973" s="6" t="str">
        <f t="shared" si="12"/>
        <v/>
      </c>
      <c r="AB973" s="5"/>
      <c r="AC973" s="6" t="str">
        <f t="shared" si="13"/>
        <v/>
      </c>
      <c r="AD973" s="5"/>
    </row>
    <row r="974">
      <c r="A974" s="5" t="str">
        <f>Map!I1627</f>
        <v>0.11 S</v>
      </c>
      <c r="B974" s="6">
        <f t="shared" si="5"/>
        <v>0.11</v>
      </c>
      <c r="C974" s="5" t="str">
        <f>IFERROR(__xludf.DUMMYFUNCTION("""COMPUTED_VALUE"""),"S")</f>
        <v>S</v>
      </c>
      <c r="D974" s="34">
        <f t="shared" si="6"/>
        <v>0.11</v>
      </c>
      <c r="E974" s="6" t="b">
        <f t="shared" si="7"/>
        <v>0</v>
      </c>
      <c r="F974" s="34" t="b">
        <f t="shared" si="8"/>
        <v>0</v>
      </c>
      <c r="G974" s="8">
        <f t="shared" si="9"/>
        <v>2.1879E+29</v>
      </c>
      <c r="H974" s="8">
        <f t="shared" ref="H974:J974" si="1966">if(D974,$G974,"")</f>
        <v>2.1879E+29</v>
      </c>
      <c r="I974" s="8" t="str">
        <f t="shared" si="1966"/>
        <v/>
      </c>
      <c r="J974" s="8" t="str">
        <f t="shared" si="1966"/>
        <v/>
      </c>
      <c r="K974" s="5"/>
      <c r="L974" s="5"/>
      <c r="M974" s="5"/>
      <c r="N974" s="36" t="str">
        <f>Map!K1627</f>
        <v/>
      </c>
      <c r="O974" s="36" t="str">
        <f>Map!L1627</f>
        <v/>
      </c>
      <c r="P974" s="36" t="str">
        <f>Map!M1627</f>
        <v/>
      </c>
      <c r="Q974" s="5" t="str">
        <f>Join("-",Map!B1627,Map!C1627,Map!D1627,Map!E1627,Map!F1627)</f>
        <v>North Rim-1-4-0-S</v>
      </c>
      <c r="R974" s="6" t="b">
        <f t="shared" ref="R974:T974" si="1967">IFERROR(VALUE(LEFT(N974,SEARCH(" ",N974,1)-1)),FALSE())</f>
        <v>0</v>
      </c>
      <c r="S974" s="6" t="b">
        <f t="shared" si="1967"/>
        <v>0</v>
      </c>
      <c r="T974" s="6" t="b">
        <f t="shared" si="1967"/>
        <v>0</v>
      </c>
      <c r="U974" s="5"/>
      <c r="V974" s="5"/>
      <c r="W974" s="5"/>
      <c r="X974" s="37" t="str">
        <f>Map!G1627</f>
        <v>Star</v>
      </c>
      <c r="Y974" s="5"/>
      <c r="Z974" s="7" t="str">
        <f>Map!O1627</f>
        <v/>
      </c>
      <c r="AA974" s="6" t="str">
        <f t="shared" si="12"/>
        <v/>
      </c>
      <c r="AB974" s="5"/>
      <c r="AC974" s="6" t="str">
        <f t="shared" si="13"/>
        <v/>
      </c>
      <c r="AD974" s="5"/>
    </row>
    <row r="975">
      <c r="A975" s="5" t="str">
        <f>Map!I1628</f>
        <v>13 E </v>
      </c>
      <c r="B975" s="6">
        <f t="shared" si="5"/>
        <v>13</v>
      </c>
      <c r="C975" s="5" t="str">
        <f>IFERROR(__xludf.DUMMYFUNCTION("""COMPUTED_VALUE"""),"E")</f>
        <v>E</v>
      </c>
      <c r="D975" s="34" t="b">
        <f t="shared" si="6"/>
        <v>0</v>
      </c>
      <c r="E975" s="6" t="b">
        <f t="shared" si="7"/>
        <v>0</v>
      </c>
      <c r="F975" s="34">
        <f t="shared" si="8"/>
        <v>13</v>
      </c>
      <c r="G975" s="8">
        <f t="shared" si="9"/>
        <v>7.7636E+25</v>
      </c>
      <c r="H975" s="8" t="str">
        <f t="shared" ref="H975:J975" si="1968">if(D975,$G975,"")</f>
        <v/>
      </c>
      <c r="I975" s="8" t="str">
        <f t="shared" si="1968"/>
        <v/>
      </c>
      <c r="J975" s="8">
        <f t="shared" si="1968"/>
        <v>7.7636E+25</v>
      </c>
      <c r="K975" s="5"/>
      <c r="L975" s="5"/>
      <c r="M975" s="5"/>
      <c r="N975" s="36">
        <f>Map!K1628</f>
        <v>32</v>
      </c>
      <c r="O975" s="36">
        <f>Map!L1628</f>
        <v>31</v>
      </c>
      <c r="P975" s="36">
        <f>Map!M1628</f>
        <v>34</v>
      </c>
      <c r="Q975" s="5" t="str">
        <f>Join("-",Map!B1628,Map!C1628,Map!D1628,Map!E1628,Map!F1628)</f>
        <v>North Rim-1-4-1-a</v>
      </c>
      <c r="R975" s="6">
        <f t="shared" ref="R975:T975" si="1969">IFERROR(VALUE(LEFT(N975,SEARCH(" ",N975,1)-1)),FALSE())</f>
        <v>32</v>
      </c>
      <c r="S975" s="6">
        <f t="shared" si="1969"/>
        <v>31</v>
      </c>
      <c r="T975" s="6">
        <f t="shared" si="1969"/>
        <v>34</v>
      </c>
      <c r="U975" s="5"/>
      <c r="V975" s="5"/>
      <c r="W975" s="5"/>
      <c r="X975" s="37" t="str">
        <f>Map!G1628</f>
        <v>Terrestrial</v>
      </c>
      <c r="Y975" s="5"/>
      <c r="Z975" s="7" t="str">
        <f>Map!O1628</f>
        <v>24 H</v>
      </c>
      <c r="AA975" s="6">
        <f t="shared" si="12"/>
        <v>24</v>
      </c>
      <c r="AB975" s="5" t="str">
        <f>IFERROR(__xludf.DUMMYFUNCTION("""COMPUTED_VALUE"""),"H")</f>
        <v>H</v>
      </c>
      <c r="AC975" s="6">
        <f t="shared" si="13"/>
        <v>24</v>
      </c>
      <c r="AD975" s="5"/>
    </row>
    <row r="976">
      <c r="A976" s="5" t="str">
        <f>Map!I1629</f>
        <v>1.44 E </v>
      </c>
      <c r="B976" s="6">
        <f t="shared" si="5"/>
        <v>1.44</v>
      </c>
      <c r="C976" s="5" t="str">
        <f>IFERROR(__xludf.DUMMYFUNCTION("""COMPUTED_VALUE"""),"E")</f>
        <v>E</v>
      </c>
      <c r="D976" s="34" t="b">
        <f t="shared" si="6"/>
        <v>0</v>
      </c>
      <c r="E976" s="6" t="b">
        <f t="shared" si="7"/>
        <v>0</v>
      </c>
      <c r="F976" s="34">
        <f t="shared" si="8"/>
        <v>1.44</v>
      </c>
      <c r="G976" s="8">
        <f t="shared" si="9"/>
        <v>8.59968E+24</v>
      </c>
      <c r="H976" s="8" t="str">
        <f t="shared" ref="H976:J976" si="1970">if(D976,$G976,"")</f>
        <v/>
      </c>
      <c r="I976" s="8" t="str">
        <f t="shared" si="1970"/>
        <v/>
      </c>
      <c r="J976" s="8">
        <f t="shared" si="1970"/>
        <v>8.59968E+24</v>
      </c>
      <c r="K976" s="5"/>
      <c r="L976" s="5"/>
      <c r="M976" s="5"/>
      <c r="N976" s="36">
        <f>Map!K1629</f>
        <v>-10</v>
      </c>
      <c r="O976" s="36">
        <f>Map!L1629</f>
        <v>-38</v>
      </c>
      <c r="P976" s="36">
        <f>Map!M1629</f>
        <v>-22</v>
      </c>
      <c r="Q976" s="5" t="str">
        <f>Join("-",Map!B1629,Map!C1629,Map!D1629,Map!E1629,Map!F1629)</f>
        <v>North Rim-1-4-1-b</v>
      </c>
      <c r="R976" s="6">
        <f t="shared" ref="R976:T976" si="1971">IFERROR(VALUE(LEFT(N976,SEARCH(" ",N976,1)-1)),FALSE())</f>
        <v>-10</v>
      </c>
      <c r="S976" s="6">
        <f t="shared" si="1971"/>
        <v>-38</v>
      </c>
      <c r="T976" s="6">
        <f t="shared" si="1971"/>
        <v>-22</v>
      </c>
      <c r="U976" s="5"/>
      <c r="V976" s="5"/>
      <c r="W976" s="5"/>
      <c r="X976" s="37" t="str">
        <f>Map!G1629</f>
        <v>Terrestrial</v>
      </c>
      <c r="Y976" s="5"/>
      <c r="Z976" s="7" t="str">
        <f>Map!O1629</f>
        <v>32 H</v>
      </c>
      <c r="AA976" s="6">
        <f t="shared" si="12"/>
        <v>32</v>
      </c>
      <c r="AB976" s="5" t="str">
        <f>IFERROR(__xludf.DUMMYFUNCTION("""COMPUTED_VALUE"""),"H")</f>
        <v>H</v>
      </c>
      <c r="AC976" s="6">
        <f t="shared" si="13"/>
        <v>32</v>
      </c>
      <c r="AD976" s="5"/>
    </row>
    <row r="977">
      <c r="A977" s="5" t="str">
        <f>Map!I1630</f>
        <v>0.06 J </v>
      </c>
      <c r="B977" s="6">
        <f t="shared" si="5"/>
        <v>0.06</v>
      </c>
      <c r="C977" s="5" t="str">
        <f>IFERROR(__xludf.DUMMYFUNCTION("""COMPUTED_VALUE"""),"J")</f>
        <v>J</v>
      </c>
      <c r="D977" s="34" t="b">
        <f t="shared" si="6"/>
        <v>0</v>
      </c>
      <c r="E977" s="6">
        <f t="shared" si="7"/>
        <v>0.06</v>
      </c>
      <c r="F977" s="34" t="b">
        <f t="shared" si="8"/>
        <v>0</v>
      </c>
      <c r="G977" s="8">
        <f t="shared" si="9"/>
        <v>1.14E+26</v>
      </c>
      <c r="H977" s="8" t="str">
        <f t="shared" ref="H977:J977" si="1972">if(D977,$G977,"")</f>
        <v/>
      </c>
      <c r="I977" s="8">
        <f t="shared" si="1972"/>
        <v>1.14E+26</v>
      </c>
      <c r="J977" s="8" t="str">
        <f t="shared" si="1972"/>
        <v/>
      </c>
      <c r="K977" s="5"/>
      <c r="L977" s="5"/>
      <c r="M977" s="5"/>
      <c r="N977" s="36">
        <f>Map!K1630</f>
        <v>-18</v>
      </c>
      <c r="O977" s="36">
        <f>Map!L1630</f>
        <v>-56</v>
      </c>
      <c r="P977" s="36">
        <f>Map!M1630</f>
        <v>-36</v>
      </c>
      <c r="Q977" s="5" t="str">
        <f>Join("-",Map!B1630,Map!C1630,Map!D1630,Map!E1630,Map!F1630)</f>
        <v>North Rim-1-4-1-c</v>
      </c>
      <c r="R977" s="6">
        <f t="shared" ref="R977:T977" si="1973">IFERROR(VALUE(LEFT(N977,SEARCH(" ",N977,1)-1)),FALSE())</f>
        <v>-18</v>
      </c>
      <c r="S977" s="6">
        <f t="shared" si="1973"/>
        <v>-56</v>
      </c>
      <c r="T977" s="6">
        <f t="shared" si="1973"/>
        <v>-36</v>
      </c>
      <c r="U977" s="5"/>
      <c r="V977" s="5"/>
      <c r="W977" s="5"/>
      <c r="X977" s="37" t="str">
        <f>Map!G1630</f>
        <v>Gas Giant</v>
      </c>
      <c r="Y977" s="5"/>
      <c r="Z977" s="7" t="str">
        <f>Map!O1630</f>
        <v>9 H</v>
      </c>
      <c r="AA977" s="6">
        <f t="shared" si="12"/>
        <v>9</v>
      </c>
      <c r="AB977" s="5" t="str">
        <f>IFERROR(__xludf.DUMMYFUNCTION("""COMPUTED_VALUE"""),"H")</f>
        <v>H</v>
      </c>
      <c r="AC977" s="6">
        <f t="shared" si="13"/>
        <v>9</v>
      </c>
      <c r="AD977" s="5"/>
    </row>
    <row r="978">
      <c r="A978" s="5" t="str">
        <f>Map!I1631</f>
        <v>2.28 J </v>
      </c>
      <c r="B978" s="6">
        <f t="shared" si="5"/>
        <v>2.28</v>
      </c>
      <c r="C978" s="5" t="str">
        <f>IFERROR(__xludf.DUMMYFUNCTION("""COMPUTED_VALUE"""),"J")</f>
        <v>J</v>
      </c>
      <c r="D978" s="34" t="b">
        <f t="shared" si="6"/>
        <v>0</v>
      </c>
      <c r="E978" s="6">
        <f t="shared" si="7"/>
        <v>2.28</v>
      </c>
      <c r="F978" s="34" t="b">
        <f t="shared" si="8"/>
        <v>0</v>
      </c>
      <c r="G978" s="8">
        <f t="shared" si="9"/>
        <v>4.332E+27</v>
      </c>
      <c r="H978" s="8" t="str">
        <f t="shared" ref="H978:J978" si="1974">if(D978,$G978,"")</f>
        <v/>
      </c>
      <c r="I978" s="8">
        <f t="shared" si="1974"/>
        <v>4.332E+27</v>
      </c>
      <c r="J978" s="8" t="str">
        <f t="shared" si="1974"/>
        <v/>
      </c>
      <c r="K978" s="5"/>
      <c r="L978" s="5"/>
      <c r="M978" s="5"/>
      <c r="N978" s="36">
        <f>Map!K1631</f>
        <v>-67</v>
      </c>
      <c r="O978" s="36">
        <f>Map!L1631</f>
        <v>-85</v>
      </c>
      <c r="P978" s="36">
        <f>Map!M1631</f>
        <v>-78</v>
      </c>
      <c r="Q978" s="5" t="str">
        <f>Join("-",Map!B1631,Map!C1631,Map!D1631,Map!E1631,Map!F1631)</f>
        <v>North Rim-1-4-1-d</v>
      </c>
      <c r="R978" s="6">
        <f t="shared" ref="R978:T978" si="1975">IFERROR(VALUE(LEFT(N978,SEARCH(" ",N978,1)-1)),FALSE())</f>
        <v>-67</v>
      </c>
      <c r="S978" s="6">
        <f t="shared" si="1975"/>
        <v>-85</v>
      </c>
      <c r="T978" s="6">
        <f t="shared" si="1975"/>
        <v>-78</v>
      </c>
      <c r="U978" s="5"/>
      <c r="V978" s="5"/>
      <c r="W978" s="5"/>
      <c r="X978" s="37" t="str">
        <f>Map!G1631</f>
        <v>Gas Giant</v>
      </c>
      <c r="Y978" s="5"/>
      <c r="Z978" s="7" t="str">
        <f>Map!O1631</f>
        <v>10 H</v>
      </c>
      <c r="AA978" s="6">
        <f t="shared" si="12"/>
        <v>10</v>
      </c>
      <c r="AB978" s="5" t="str">
        <f>IFERROR(__xludf.DUMMYFUNCTION("""COMPUTED_VALUE"""),"H")</f>
        <v>H</v>
      </c>
      <c r="AC978" s="6">
        <f t="shared" si="13"/>
        <v>10</v>
      </c>
      <c r="AD978" s="5"/>
    </row>
    <row r="979">
      <c r="A979" s="5" t="str">
        <f>Map!I1632</f>
        <v>0.02 J </v>
      </c>
      <c r="B979" s="6">
        <f t="shared" si="5"/>
        <v>0.02</v>
      </c>
      <c r="C979" s="5" t="str">
        <f>IFERROR(__xludf.DUMMYFUNCTION("""COMPUTED_VALUE"""),"J")</f>
        <v>J</v>
      </c>
      <c r="D979" s="34" t="b">
        <f t="shared" si="6"/>
        <v>0</v>
      </c>
      <c r="E979" s="6">
        <f t="shared" si="7"/>
        <v>0.02</v>
      </c>
      <c r="F979" s="34" t="b">
        <f t="shared" si="8"/>
        <v>0</v>
      </c>
      <c r="G979" s="8">
        <f t="shared" si="9"/>
        <v>3.8E+25</v>
      </c>
      <c r="H979" s="8" t="str">
        <f t="shared" ref="H979:J979" si="1976">if(D979,$G979,"")</f>
        <v/>
      </c>
      <c r="I979" s="8">
        <f t="shared" si="1976"/>
        <v>3.8E+25</v>
      </c>
      <c r="J979" s="8" t="str">
        <f t="shared" si="1976"/>
        <v/>
      </c>
      <c r="K979" s="5"/>
      <c r="L979" s="5"/>
      <c r="M979" s="5"/>
      <c r="N979" s="36">
        <f>Map!K1632</f>
        <v>-96</v>
      </c>
      <c r="O979" s="36">
        <f>Map!L1632</f>
        <v>-137</v>
      </c>
      <c r="P979" s="36">
        <f>Map!M1632</f>
        <v>-118</v>
      </c>
      <c r="Q979" s="5" t="str">
        <f>Join("-",Map!B1632,Map!C1632,Map!D1632,Map!E1632,Map!F1632)</f>
        <v>North Rim-1-4-1-e</v>
      </c>
      <c r="R979" s="6">
        <f t="shared" ref="R979:T979" si="1977">IFERROR(VALUE(LEFT(N979,SEARCH(" ",N979,1)-1)),FALSE())</f>
        <v>-96</v>
      </c>
      <c r="S979" s="6">
        <f t="shared" si="1977"/>
        <v>-137</v>
      </c>
      <c r="T979" s="6">
        <f t="shared" si="1977"/>
        <v>-118</v>
      </c>
      <c r="U979" s="5"/>
      <c r="V979" s="5"/>
      <c r="W979" s="5"/>
      <c r="X979" s="37" t="str">
        <f>Map!G1632</f>
        <v>Gas Giant</v>
      </c>
      <c r="Y979" s="5"/>
      <c r="Z979" s="7" t="str">
        <f>Map!O1632</f>
        <v>11 H</v>
      </c>
      <c r="AA979" s="6">
        <f t="shared" si="12"/>
        <v>11</v>
      </c>
      <c r="AB979" s="5" t="str">
        <f>IFERROR(__xludf.DUMMYFUNCTION("""COMPUTED_VALUE"""),"H")</f>
        <v>H</v>
      </c>
      <c r="AC979" s="6">
        <f t="shared" si="13"/>
        <v>11</v>
      </c>
      <c r="AD979" s="5"/>
    </row>
    <row r="980">
      <c r="A980" s="5" t="str">
        <f>Map!I1633</f>
        <v>0.65 S</v>
      </c>
      <c r="B980" s="6">
        <f t="shared" si="5"/>
        <v>0.65</v>
      </c>
      <c r="C980" s="5" t="str">
        <f>IFERROR(__xludf.DUMMYFUNCTION("""COMPUTED_VALUE"""),"S")</f>
        <v>S</v>
      </c>
      <c r="D980" s="34">
        <f t="shared" si="6"/>
        <v>0.65</v>
      </c>
      <c r="E980" s="6" t="b">
        <f t="shared" si="7"/>
        <v>0</v>
      </c>
      <c r="F980" s="34" t="b">
        <f t="shared" si="8"/>
        <v>0</v>
      </c>
      <c r="G980" s="8">
        <f t="shared" si="9"/>
        <v>1.29285E+30</v>
      </c>
      <c r="H980" s="8">
        <f t="shared" ref="H980:J980" si="1978">if(D980,$G980,"")</f>
        <v>1.29285E+30</v>
      </c>
      <c r="I980" s="8" t="str">
        <f t="shared" si="1978"/>
        <v/>
      </c>
      <c r="J980" s="8" t="str">
        <f t="shared" si="1978"/>
        <v/>
      </c>
      <c r="K980" s="5"/>
      <c r="L980" s="5"/>
      <c r="M980" s="5"/>
      <c r="N980" s="36" t="str">
        <f>Map!K1633</f>
        <v/>
      </c>
      <c r="O980" s="36" t="str">
        <f>Map!L1633</f>
        <v/>
      </c>
      <c r="P980" s="36" t="str">
        <f>Map!M1633</f>
        <v/>
      </c>
      <c r="Q980" s="5" t="str">
        <f>Join("-",Map!B1633,Map!C1633,Map!D1633,Map!E1633,Map!F1633)</f>
        <v>North Rim-1-4-1-S</v>
      </c>
      <c r="R980" s="6" t="b">
        <f t="shared" ref="R980:T980" si="1979">IFERROR(VALUE(LEFT(N980,SEARCH(" ",N980,1)-1)),FALSE())</f>
        <v>0</v>
      </c>
      <c r="S980" s="6" t="b">
        <f t="shared" si="1979"/>
        <v>0</v>
      </c>
      <c r="T980" s="6" t="b">
        <f t="shared" si="1979"/>
        <v>0</v>
      </c>
      <c r="U980" s="5"/>
      <c r="V980" s="5"/>
      <c r="W980" s="5"/>
      <c r="X980" s="37" t="str">
        <f>Map!G1633</f>
        <v>Star</v>
      </c>
      <c r="Y980" s="5"/>
      <c r="Z980" s="7" t="str">
        <f>Map!O1633</f>
        <v/>
      </c>
      <c r="AA980" s="6" t="str">
        <f t="shared" si="12"/>
        <v/>
      </c>
      <c r="AB980" s="5"/>
      <c r="AC980" s="6" t="str">
        <f t="shared" si="13"/>
        <v/>
      </c>
      <c r="AD980" s="5"/>
    </row>
    <row r="981">
      <c r="A981" s="5" t="str">
        <f>Map!I1634</f>
        <v>1.27 E </v>
      </c>
      <c r="B981" s="6">
        <f t="shared" si="5"/>
        <v>1.27</v>
      </c>
      <c r="C981" s="5" t="str">
        <f>IFERROR(__xludf.DUMMYFUNCTION("""COMPUTED_VALUE"""),"E")</f>
        <v>E</v>
      </c>
      <c r="D981" s="34" t="b">
        <f t="shared" si="6"/>
        <v>0</v>
      </c>
      <c r="E981" s="6" t="b">
        <f t="shared" si="7"/>
        <v>0</v>
      </c>
      <c r="F981" s="34">
        <f t="shared" si="8"/>
        <v>1.27</v>
      </c>
      <c r="G981" s="8">
        <f t="shared" si="9"/>
        <v>7.58444E+24</v>
      </c>
      <c r="H981" s="8" t="str">
        <f t="shared" ref="H981:J981" si="1980">if(D981,$G981,"")</f>
        <v/>
      </c>
      <c r="I981" s="8" t="str">
        <f t="shared" si="1980"/>
        <v/>
      </c>
      <c r="J981" s="8">
        <f t="shared" si="1980"/>
        <v>7.58444E+24</v>
      </c>
      <c r="K981" s="5"/>
      <c r="L981" s="5"/>
      <c r="M981" s="5"/>
      <c r="N981" s="36">
        <f>Map!K1634</f>
        <v>1382</v>
      </c>
      <c r="O981" s="36">
        <f>Map!L1634</f>
        <v>1265</v>
      </c>
      <c r="P981" s="36">
        <f>Map!M1634</f>
        <v>1323</v>
      </c>
      <c r="Q981" s="5" t="str">
        <f>Join("-",Map!B1634,Map!C1634,Map!D1634,Map!E1634,Map!F1634)</f>
        <v>North Rim-1-4-2-a</v>
      </c>
      <c r="R981" s="6">
        <f t="shared" ref="R981:T981" si="1981">IFERROR(VALUE(LEFT(N981,SEARCH(" ",N981,1)-1)),FALSE())</f>
        <v>1382</v>
      </c>
      <c r="S981" s="6">
        <f t="shared" si="1981"/>
        <v>1265</v>
      </c>
      <c r="T981" s="6">
        <f t="shared" si="1981"/>
        <v>1323</v>
      </c>
      <c r="U981" s="5"/>
      <c r="V981" s="5"/>
      <c r="W981" s="5"/>
      <c r="X981" s="37" t="str">
        <f>Map!G1634</f>
        <v>Terrestrial</v>
      </c>
      <c r="Y981" s="5"/>
      <c r="Z981" s="7" t="str">
        <f>Map!O1634</f>
        <v>15 H</v>
      </c>
      <c r="AA981" s="6">
        <f t="shared" si="12"/>
        <v>15</v>
      </c>
      <c r="AB981" s="5" t="str">
        <f>IFERROR(__xludf.DUMMYFUNCTION("""COMPUTED_VALUE"""),"H")</f>
        <v>H</v>
      </c>
      <c r="AC981" s="6">
        <f t="shared" si="13"/>
        <v>15</v>
      </c>
      <c r="AD981" s="5"/>
    </row>
    <row r="982">
      <c r="A982" s="5" t="str">
        <f>Map!I1635</f>
        <v>0.3 E </v>
      </c>
      <c r="B982" s="6">
        <f t="shared" si="5"/>
        <v>0.3</v>
      </c>
      <c r="C982" s="5" t="str">
        <f>IFERROR(__xludf.DUMMYFUNCTION("""COMPUTED_VALUE"""),"E")</f>
        <v>E</v>
      </c>
      <c r="D982" s="34" t="b">
        <f t="shared" si="6"/>
        <v>0</v>
      </c>
      <c r="E982" s="6" t="b">
        <f t="shared" si="7"/>
        <v>0</v>
      </c>
      <c r="F982" s="34">
        <f t="shared" si="8"/>
        <v>0.3</v>
      </c>
      <c r="G982" s="8">
        <f t="shared" si="9"/>
        <v>1.7916E+24</v>
      </c>
      <c r="H982" s="8" t="str">
        <f t="shared" ref="H982:J982" si="1982">if(D982,$G982,"")</f>
        <v/>
      </c>
      <c r="I982" s="8" t="str">
        <f t="shared" si="1982"/>
        <v/>
      </c>
      <c r="J982" s="8">
        <f t="shared" si="1982"/>
        <v>1.7916E+24</v>
      </c>
      <c r="K982" s="5"/>
      <c r="L982" s="5"/>
      <c r="M982" s="5"/>
      <c r="N982" s="36">
        <f>Map!K1635</f>
        <v>149</v>
      </c>
      <c r="O982" s="36">
        <f>Map!L1635</f>
        <v>-104</v>
      </c>
      <c r="P982" s="36">
        <f>Map!M1635</f>
        <v>25</v>
      </c>
      <c r="Q982" s="5" t="str">
        <f>Join("-",Map!B1635,Map!C1635,Map!D1635,Map!E1635,Map!F1635)</f>
        <v>North Rim-1-4-2-b</v>
      </c>
      <c r="R982" s="6">
        <f t="shared" ref="R982:T982" si="1983">IFERROR(VALUE(LEFT(N982,SEARCH(" ",N982,1)-1)),FALSE())</f>
        <v>149</v>
      </c>
      <c r="S982" s="6">
        <f t="shared" si="1983"/>
        <v>-104</v>
      </c>
      <c r="T982" s="6">
        <f t="shared" si="1983"/>
        <v>25</v>
      </c>
      <c r="U982" s="5"/>
      <c r="V982" s="5"/>
      <c r="W982" s="5"/>
      <c r="X982" s="37" t="str">
        <f>Map!G1635</f>
        <v>Terrestrial</v>
      </c>
      <c r="Y982" s="5"/>
      <c r="Z982" s="7" t="str">
        <f>Map!O1635</f>
        <v>16 H</v>
      </c>
      <c r="AA982" s="6">
        <f t="shared" si="12"/>
        <v>16</v>
      </c>
      <c r="AB982" s="5" t="str">
        <f>IFERROR(__xludf.DUMMYFUNCTION("""COMPUTED_VALUE"""),"H")</f>
        <v>H</v>
      </c>
      <c r="AC982" s="6">
        <f t="shared" si="13"/>
        <v>16</v>
      </c>
      <c r="AD982" s="5"/>
    </row>
    <row r="983">
      <c r="A983" s="5" t="str">
        <f>Map!I1636</f>
        <v>1.3 E </v>
      </c>
      <c r="B983" s="6">
        <f t="shared" si="5"/>
        <v>1.3</v>
      </c>
      <c r="C983" s="5" t="str">
        <f>IFERROR(__xludf.DUMMYFUNCTION("""COMPUTED_VALUE"""),"E")</f>
        <v>E</v>
      </c>
      <c r="D983" s="34" t="b">
        <f t="shared" si="6"/>
        <v>0</v>
      </c>
      <c r="E983" s="6" t="b">
        <f t="shared" si="7"/>
        <v>0</v>
      </c>
      <c r="F983" s="34">
        <f t="shared" si="8"/>
        <v>1.3</v>
      </c>
      <c r="G983" s="8">
        <f t="shared" si="9"/>
        <v>7.7636E+24</v>
      </c>
      <c r="H983" s="8" t="str">
        <f t="shared" ref="H983:J983" si="1984">if(D983,$G983,"")</f>
        <v/>
      </c>
      <c r="I983" s="8" t="str">
        <f t="shared" si="1984"/>
        <v/>
      </c>
      <c r="J983" s="8">
        <f t="shared" si="1984"/>
        <v>7.7636E+24</v>
      </c>
      <c r="K983" s="5"/>
      <c r="L983" s="5"/>
      <c r="M983" s="5"/>
      <c r="N983" s="36">
        <f>Map!K1636</f>
        <v>119</v>
      </c>
      <c r="O983" s="36">
        <f>Map!L1636</f>
        <v>110</v>
      </c>
      <c r="P983" s="36">
        <f>Map!M1636</f>
        <v>114</v>
      </c>
      <c r="Q983" s="5" t="str">
        <f>Join("-",Map!B1636,Map!C1636,Map!D1636,Map!E1636,Map!F1636)</f>
        <v>North Rim-1-4-2-c</v>
      </c>
      <c r="R983" s="6">
        <f t="shared" ref="R983:T983" si="1985">IFERROR(VALUE(LEFT(N983,SEARCH(" ",N983,1)-1)),FALSE())</f>
        <v>119</v>
      </c>
      <c r="S983" s="6">
        <f t="shared" si="1985"/>
        <v>110</v>
      </c>
      <c r="T983" s="6">
        <f t="shared" si="1985"/>
        <v>114</v>
      </c>
      <c r="U983" s="5"/>
      <c r="V983" s="5"/>
      <c r="W983" s="5"/>
      <c r="X983" s="37" t="str">
        <f>Map!G1636</f>
        <v>Terrestrial</v>
      </c>
      <c r="Y983" s="5"/>
      <c r="Z983" s="7" t="str">
        <f>Map!O1636</f>
        <v>39 H</v>
      </c>
      <c r="AA983" s="6">
        <f t="shared" si="12"/>
        <v>39</v>
      </c>
      <c r="AB983" s="5" t="str">
        <f>IFERROR(__xludf.DUMMYFUNCTION("""COMPUTED_VALUE"""),"H")</f>
        <v>H</v>
      </c>
      <c r="AC983" s="6">
        <f t="shared" si="13"/>
        <v>39</v>
      </c>
      <c r="AD983" s="5"/>
    </row>
    <row r="984">
      <c r="A984" s="5" t="str">
        <f>Map!I1637</f>
        <v>3.37 E </v>
      </c>
      <c r="B984" s="6">
        <f t="shared" si="5"/>
        <v>3.37</v>
      </c>
      <c r="C984" s="5" t="str">
        <f>IFERROR(__xludf.DUMMYFUNCTION("""COMPUTED_VALUE"""),"E")</f>
        <v>E</v>
      </c>
      <c r="D984" s="34" t="b">
        <f t="shared" si="6"/>
        <v>0</v>
      </c>
      <c r="E984" s="6" t="b">
        <f t="shared" si="7"/>
        <v>0</v>
      </c>
      <c r="F984" s="34">
        <f t="shared" si="8"/>
        <v>3.37</v>
      </c>
      <c r="G984" s="8">
        <f t="shared" si="9"/>
        <v>2.01256E+25</v>
      </c>
      <c r="H984" s="8" t="str">
        <f t="shared" ref="H984:J984" si="1986">if(D984,$G984,"")</f>
        <v/>
      </c>
      <c r="I984" s="8" t="str">
        <f t="shared" si="1986"/>
        <v/>
      </c>
      <c r="J984" s="8">
        <f t="shared" si="1986"/>
        <v>2.01256E+25</v>
      </c>
      <c r="K984" s="5"/>
      <c r="L984" s="5"/>
      <c r="M984" s="5"/>
      <c r="N984" s="36">
        <f>Map!K1637</f>
        <v>22</v>
      </c>
      <c r="O984" s="36">
        <f>Map!L1637</f>
        <v>-1</v>
      </c>
      <c r="P984" s="36">
        <f>Map!M1637</f>
        <v>11</v>
      </c>
      <c r="Q984" s="5" t="str">
        <f>Join("-",Map!B1637,Map!C1637,Map!D1637,Map!E1637,Map!F1637)</f>
        <v>North Rim-1-4-2-d</v>
      </c>
      <c r="R984" s="6">
        <f t="shared" ref="R984:T984" si="1987">IFERROR(VALUE(LEFT(N984,SEARCH(" ",N984,1)-1)),FALSE())</f>
        <v>22</v>
      </c>
      <c r="S984" s="6">
        <f t="shared" si="1987"/>
        <v>-1</v>
      </c>
      <c r="T984" s="6">
        <f t="shared" si="1987"/>
        <v>11</v>
      </c>
      <c r="U984" s="5"/>
      <c r="V984" s="5"/>
      <c r="W984" s="5"/>
      <c r="X984" s="37" t="str">
        <f>Map!G1637</f>
        <v>Habitable</v>
      </c>
      <c r="Y984" s="5"/>
      <c r="Z984" s="7" t="str">
        <f>Map!O1637</f>
        <v>33 H</v>
      </c>
      <c r="AA984" s="6">
        <f t="shared" si="12"/>
        <v>33</v>
      </c>
      <c r="AB984" s="5" t="str">
        <f>IFERROR(__xludf.DUMMYFUNCTION("""COMPUTED_VALUE"""),"H")</f>
        <v>H</v>
      </c>
      <c r="AC984" s="6">
        <f t="shared" si="13"/>
        <v>33</v>
      </c>
      <c r="AD984" s="5"/>
    </row>
    <row r="985">
      <c r="A985" s="5" t="str">
        <f>Map!I1638</f>
        <v>0.85 E </v>
      </c>
      <c r="B985" s="6">
        <f t="shared" si="5"/>
        <v>0.85</v>
      </c>
      <c r="C985" s="5" t="str">
        <f>IFERROR(__xludf.DUMMYFUNCTION("""COMPUTED_VALUE"""),"E")</f>
        <v>E</v>
      </c>
      <c r="D985" s="34" t="b">
        <f t="shared" si="6"/>
        <v>0</v>
      </c>
      <c r="E985" s="6" t="b">
        <f t="shared" si="7"/>
        <v>0</v>
      </c>
      <c r="F985" s="34">
        <f t="shared" si="8"/>
        <v>0.85</v>
      </c>
      <c r="G985" s="8">
        <f t="shared" si="9"/>
        <v>5.0762E+24</v>
      </c>
      <c r="H985" s="8" t="str">
        <f t="shared" ref="H985:J985" si="1988">if(D985,$G985,"")</f>
        <v/>
      </c>
      <c r="I985" s="8" t="str">
        <f t="shared" si="1988"/>
        <v/>
      </c>
      <c r="J985" s="8">
        <f t="shared" si="1988"/>
        <v>5.0762E+24</v>
      </c>
      <c r="K985" s="5"/>
      <c r="L985" s="5"/>
      <c r="M985" s="5"/>
      <c r="N985" s="36">
        <f>Map!K1638</f>
        <v>21</v>
      </c>
      <c r="O985" s="36">
        <f>Map!L1638</f>
        <v>11</v>
      </c>
      <c r="P985" s="36">
        <f>Map!M1638</f>
        <v>14</v>
      </c>
      <c r="Q985" s="5" t="str">
        <f>Join("-",Map!B1638,Map!C1638,Map!D1638,Map!E1638,Map!F1638)</f>
        <v>North Rim-1-4-2-e</v>
      </c>
      <c r="R985" s="6">
        <f t="shared" ref="R985:T985" si="1989">IFERROR(VALUE(LEFT(N985,SEARCH(" ",N985,1)-1)),FALSE())</f>
        <v>21</v>
      </c>
      <c r="S985" s="6">
        <f t="shared" si="1989"/>
        <v>11</v>
      </c>
      <c r="T985" s="6">
        <f t="shared" si="1989"/>
        <v>14</v>
      </c>
      <c r="U985" s="5"/>
      <c r="V985" s="5"/>
      <c r="W985" s="5"/>
      <c r="X985" s="37" t="str">
        <f>Map!G1638</f>
        <v>Habitable</v>
      </c>
      <c r="Y985" s="5"/>
      <c r="Z985" s="7" t="str">
        <f>Map!O1638</f>
        <v>16 H</v>
      </c>
      <c r="AA985" s="6">
        <f t="shared" si="12"/>
        <v>16</v>
      </c>
      <c r="AB985" s="5" t="str">
        <f>IFERROR(__xludf.DUMMYFUNCTION("""COMPUTED_VALUE"""),"H")</f>
        <v>H</v>
      </c>
      <c r="AC985" s="6">
        <f t="shared" si="13"/>
        <v>16</v>
      </c>
      <c r="AD985" s="5"/>
    </row>
    <row r="986">
      <c r="A986" s="5" t="str">
        <f>Map!I1639</f>
        <v>0.37 J </v>
      </c>
      <c r="B986" s="6">
        <f t="shared" si="5"/>
        <v>0.37</v>
      </c>
      <c r="C986" s="5" t="str">
        <f>IFERROR(__xludf.DUMMYFUNCTION("""COMPUTED_VALUE"""),"J")</f>
        <v>J</v>
      </c>
      <c r="D986" s="34" t="b">
        <f t="shared" si="6"/>
        <v>0</v>
      </c>
      <c r="E986" s="6">
        <f t="shared" si="7"/>
        <v>0.37</v>
      </c>
      <c r="F986" s="34" t="b">
        <f t="shared" si="8"/>
        <v>0</v>
      </c>
      <c r="G986" s="8">
        <f t="shared" si="9"/>
        <v>7.03E+26</v>
      </c>
      <c r="H986" s="8" t="str">
        <f t="shared" ref="H986:J986" si="1990">if(D986,$G986,"")</f>
        <v/>
      </c>
      <c r="I986" s="8">
        <f t="shared" si="1990"/>
        <v>7.03E+26</v>
      </c>
      <c r="J986" s="8" t="str">
        <f t="shared" si="1990"/>
        <v/>
      </c>
      <c r="K986" s="5"/>
      <c r="L986" s="5"/>
      <c r="M986" s="5"/>
      <c r="N986" s="36">
        <f>Map!K1639</f>
        <v>-133</v>
      </c>
      <c r="O986" s="36">
        <f>Map!L1639</f>
        <v>-141</v>
      </c>
      <c r="P986" s="36">
        <f>Map!M1639</f>
        <v>-135</v>
      </c>
      <c r="Q986" s="5" t="str">
        <f>Join("-",Map!B1639,Map!C1639,Map!D1639,Map!E1639,Map!F1639)</f>
        <v>North Rim-1-4-2-f</v>
      </c>
      <c r="R986" s="6">
        <f t="shared" ref="R986:T986" si="1991">IFERROR(VALUE(LEFT(N986,SEARCH(" ",N986,1)-1)),FALSE())</f>
        <v>-133</v>
      </c>
      <c r="S986" s="6">
        <f t="shared" si="1991"/>
        <v>-141</v>
      </c>
      <c r="T986" s="6">
        <f t="shared" si="1991"/>
        <v>-135</v>
      </c>
      <c r="U986" s="5"/>
      <c r="V986" s="5"/>
      <c r="W986" s="5"/>
      <c r="X986" s="37" t="str">
        <f>Map!G1639</f>
        <v>Gas Giant</v>
      </c>
      <c r="Y986" s="5"/>
      <c r="Z986" s="7" t="str">
        <f>Map!O1639</f>
        <v>8 H</v>
      </c>
      <c r="AA986" s="6">
        <f t="shared" si="12"/>
        <v>8</v>
      </c>
      <c r="AB986" s="5" t="str">
        <f>IFERROR(__xludf.DUMMYFUNCTION("""COMPUTED_VALUE"""),"H")</f>
        <v>H</v>
      </c>
      <c r="AC986" s="6">
        <f t="shared" si="13"/>
        <v>8</v>
      </c>
      <c r="AD986" s="5"/>
    </row>
    <row r="987">
      <c r="A987" s="5" t="str">
        <f>Map!I1640</f>
        <v>2.08 S</v>
      </c>
      <c r="B987" s="6">
        <f t="shared" si="5"/>
        <v>2.08</v>
      </c>
      <c r="C987" s="5" t="str">
        <f>IFERROR(__xludf.DUMMYFUNCTION("""COMPUTED_VALUE"""),"S")</f>
        <v>S</v>
      </c>
      <c r="D987" s="34">
        <f t="shared" si="6"/>
        <v>2.08</v>
      </c>
      <c r="E987" s="6" t="b">
        <f t="shared" si="7"/>
        <v>0</v>
      </c>
      <c r="F987" s="34" t="b">
        <f t="shared" si="8"/>
        <v>0</v>
      </c>
      <c r="G987" s="8">
        <f t="shared" si="9"/>
        <v>4.13712E+30</v>
      </c>
      <c r="H987" s="8">
        <f t="shared" ref="H987:J987" si="1992">if(D987,$G987,"")</f>
        <v>4.13712E+30</v>
      </c>
      <c r="I987" s="8" t="str">
        <f t="shared" si="1992"/>
        <v/>
      </c>
      <c r="J987" s="8" t="str">
        <f t="shared" si="1992"/>
        <v/>
      </c>
      <c r="K987" s="5"/>
      <c r="L987" s="5"/>
      <c r="M987" s="5"/>
      <c r="N987" s="36" t="str">
        <f>Map!K1640</f>
        <v/>
      </c>
      <c r="O987" s="36" t="str">
        <f>Map!L1640</f>
        <v/>
      </c>
      <c r="P987" s="36" t="str">
        <f>Map!M1640</f>
        <v/>
      </c>
      <c r="Q987" s="5" t="str">
        <f>Join("-",Map!B1640,Map!C1640,Map!D1640,Map!E1640,Map!F1640)</f>
        <v>North Rim-1-4-2-S</v>
      </c>
      <c r="R987" s="6" t="b">
        <f t="shared" ref="R987:T987" si="1993">IFERROR(VALUE(LEFT(N987,SEARCH(" ",N987,1)-1)),FALSE())</f>
        <v>0</v>
      </c>
      <c r="S987" s="6" t="b">
        <f t="shared" si="1993"/>
        <v>0</v>
      </c>
      <c r="T987" s="6" t="b">
        <f t="shared" si="1993"/>
        <v>0</v>
      </c>
      <c r="U987" s="5"/>
      <c r="V987" s="5"/>
      <c r="W987" s="5"/>
      <c r="X987" s="37" t="str">
        <f>Map!G1640</f>
        <v>Star</v>
      </c>
      <c r="Y987" s="5"/>
      <c r="Z987" s="7" t="str">
        <f>Map!O1640</f>
        <v/>
      </c>
      <c r="AA987" s="6" t="str">
        <f t="shared" si="12"/>
        <v/>
      </c>
      <c r="AB987" s="5"/>
      <c r="AC987" s="6" t="str">
        <f t="shared" si="13"/>
        <v/>
      </c>
      <c r="AD987" s="5"/>
    </row>
    <row r="988">
      <c r="A988" s="5" t="str">
        <f>Map!I1641</f>
        <v>1.27 E </v>
      </c>
      <c r="B988" s="6">
        <f t="shared" si="5"/>
        <v>1.27</v>
      </c>
      <c r="C988" s="5" t="str">
        <f>IFERROR(__xludf.DUMMYFUNCTION("""COMPUTED_VALUE"""),"E")</f>
        <v>E</v>
      </c>
      <c r="D988" s="34" t="b">
        <f t="shared" si="6"/>
        <v>0</v>
      </c>
      <c r="E988" s="6" t="b">
        <f t="shared" si="7"/>
        <v>0</v>
      </c>
      <c r="F988" s="34">
        <f t="shared" si="8"/>
        <v>1.27</v>
      </c>
      <c r="G988" s="8">
        <f t="shared" si="9"/>
        <v>7.58444E+24</v>
      </c>
      <c r="H988" s="8" t="str">
        <f t="shared" ref="H988:J988" si="1994">if(D988,$G988,"")</f>
        <v/>
      </c>
      <c r="I988" s="8" t="str">
        <f t="shared" si="1994"/>
        <v/>
      </c>
      <c r="J988" s="8">
        <f t="shared" si="1994"/>
        <v>7.58444E+24</v>
      </c>
      <c r="K988" s="5"/>
      <c r="L988" s="5"/>
      <c r="M988" s="5"/>
      <c r="N988" s="36">
        <f>Map!K1641</f>
        <v>300</v>
      </c>
      <c r="O988" s="36">
        <f>Map!L1641</f>
        <v>224</v>
      </c>
      <c r="P988" s="36">
        <f>Map!M1641</f>
        <v>262</v>
      </c>
      <c r="Q988" s="5" t="str">
        <f>Join("-",Map!B1641,Map!C1641,Map!D1641,Map!E1641,Map!F1641)</f>
        <v>North Rim-1-4-3-a</v>
      </c>
      <c r="R988" s="6">
        <f t="shared" ref="R988:T988" si="1995">IFERROR(VALUE(LEFT(N988,SEARCH(" ",N988,1)-1)),FALSE())</f>
        <v>300</v>
      </c>
      <c r="S988" s="6">
        <f t="shared" si="1995"/>
        <v>224</v>
      </c>
      <c r="T988" s="6">
        <f t="shared" si="1995"/>
        <v>262</v>
      </c>
      <c r="U988" s="5"/>
      <c r="V988" s="5"/>
      <c r="W988" s="5"/>
      <c r="X988" s="37" t="str">
        <f>Map!G1641</f>
        <v>Terrestrial</v>
      </c>
      <c r="Y988" s="5"/>
      <c r="Z988" s="7" t="str">
        <f>Map!O1641</f>
        <v>20 H</v>
      </c>
      <c r="AA988" s="6">
        <f t="shared" si="12"/>
        <v>20</v>
      </c>
      <c r="AB988" s="5" t="str">
        <f>IFERROR(__xludf.DUMMYFUNCTION("""COMPUTED_VALUE"""),"H")</f>
        <v>H</v>
      </c>
      <c r="AC988" s="6">
        <f t="shared" si="13"/>
        <v>20</v>
      </c>
      <c r="AD988" s="5"/>
    </row>
    <row r="989">
      <c r="A989" s="5" t="str">
        <f>Map!I1642</f>
        <v>0.02 J </v>
      </c>
      <c r="B989" s="6">
        <f t="shared" si="5"/>
        <v>0.02</v>
      </c>
      <c r="C989" s="5" t="str">
        <f>IFERROR(__xludf.DUMMYFUNCTION("""COMPUTED_VALUE"""),"J")</f>
        <v>J</v>
      </c>
      <c r="D989" s="34" t="b">
        <f t="shared" si="6"/>
        <v>0</v>
      </c>
      <c r="E989" s="6">
        <f t="shared" si="7"/>
        <v>0.02</v>
      </c>
      <c r="F989" s="34" t="b">
        <f t="shared" si="8"/>
        <v>0</v>
      </c>
      <c r="G989" s="8">
        <f t="shared" si="9"/>
        <v>3.8E+25</v>
      </c>
      <c r="H989" s="8" t="str">
        <f t="shared" ref="H989:J989" si="1996">if(D989,$G989,"")</f>
        <v/>
      </c>
      <c r="I989" s="8">
        <f t="shared" si="1996"/>
        <v>3.8E+25</v>
      </c>
      <c r="J989" s="8" t="str">
        <f t="shared" si="1996"/>
        <v/>
      </c>
      <c r="K989" s="5"/>
      <c r="L989" s="5"/>
      <c r="M989" s="5"/>
      <c r="N989" s="36">
        <f>Map!K1642</f>
        <v>-13</v>
      </c>
      <c r="O989" s="36">
        <f>Map!L1642</f>
        <v>-24</v>
      </c>
      <c r="P989" s="36">
        <f>Map!M1642</f>
        <v>-20</v>
      </c>
      <c r="Q989" s="5" t="str">
        <f>Join("-",Map!B1642,Map!C1642,Map!D1642,Map!E1642,Map!F1642)</f>
        <v>North Rim-1-4-3-b</v>
      </c>
      <c r="R989" s="6">
        <f t="shared" ref="R989:T989" si="1997">IFERROR(VALUE(LEFT(N989,SEARCH(" ",N989,1)-1)),FALSE())</f>
        <v>-13</v>
      </c>
      <c r="S989" s="6">
        <f t="shared" si="1997"/>
        <v>-24</v>
      </c>
      <c r="T989" s="6">
        <f t="shared" si="1997"/>
        <v>-20</v>
      </c>
      <c r="U989" s="5"/>
      <c r="V989" s="5"/>
      <c r="W989" s="5"/>
      <c r="X989" s="37" t="str">
        <f>Map!G1642</f>
        <v>Gas Giant</v>
      </c>
      <c r="Y989" s="5"/>
      <c r="Z989" s="7" t="str">
        <f>Map!O1642</f>
        <v>18 H</v>
      </c>
      <c r="AA989" s="6">
        <f t="shared" si="12"/>
        <v>18</v>
      </c>
      <c r="AB989" s="5" t="str">
        <f>IFERROR(__xludf.DUMMYFUNCTION("""COMPUTED_VALUE"""),"H")</f>
        <v>H</v>
      </c>
      <c r="AC989" s="6">
        <f t="shared" si="13"/>
        <v>18</v>
      </c>
      <c r="AD989" s="5"/>
    </row>
    <row r="990">
      <c r="A990" s="5" t="str">
        <f>Map!I1643</f>
        <v>0.03 J </v>
      </c>
      <c r="B990" s="6">
        <f t="shared" si="5"/>
        <v>0.03</v>
      </c>
      <c r="C990" s="5" t="str">
        <f>IFERROR(__xludf.DUMMYFUNCTION("""COMPUTED_VALUE"""),"J")</f>
        <v>J</v>
      </c>
      <c r="D990" s="34" t="b">
        <f t="shared" si="6"/>
        <v>0</v>
      </c>
      <c r="E990" s="6">
        <f t="shared" si="7"/>
        <v>0.03</v>
      </c>
      <c r="F990" s="34" t="b">
        <f t="shared" si="8"/>
        <v>0</v>
      </c>
      <c r="G990" s="8">
        <f t="shared" si="9"/>
        <v>5.7E+25</v>
      </c>
      <c r="H990" s="8" t="str">
        <f t="shared" ref="H990:J990" si="1998">if(D990,$G990,"")</f>
        <v/>
      </c>
      <c r="I990" s="8">
        <f t="shared" si="1998"/>
        <v>5.7E+25</v>
      </c>
      <c r="J990" s="8" t="str">
        <f t="shared" si="1998"/>
        <v/>
      </c>
      <c r="K990" s="5"/>
      <c r="L990" s="5"/>
      <c r="M990" s="5"/>
      <c r="N990" s="36">
        <f>Map!K1643</f>
        <v>-50</v>
      </c>
      <c r="O990" s="36">
        <f>Map!L1643</f>
        <v>-75</v>
      </c>
      <c r="P990" s="36">
        <f>Map!M1643</f>
        <v>-62</v>
      </c>
      <c r="Q990" s="5" t="str">
        <f>Join("-",Map!B1643,Map!C1643,Map!D1643,Map!E1643,Map!F1643)</f>
        <v>North Rim-1-4-3-c</v>
      </c>
      <c r="R990" s="6">
        <f t="shared" ref="R990:T990" si="1999">IFERROR(VALUE(LEFT(N990,SEARCH(" ",N990,1)-1)),FALSE())</f>
        <v>-50</v>
      </c>
      <c r="S990" s="6">
        <f t="shared" si="1999"/>
        <v>-75</v>
      </c>
      <c r="T990" s="6">
        <f t="shared" si="1999"/>
        <v>-62</v>
      </c>
      <c r="U990" s="5"/>
      <c r="V990" s="5"/>
      <c r="W990" s="5"/>
      <c r="X990" s="37" t="str">
        <f>Map!G1643</f>
        <v>Gas Giant</v>
      </c>
      <c r="Y990" s="5"/>
      <c r="Z990" s="7" t="str">
        <f>Map!O1643</f>
        <v>15 H</v>
      </c>
      <c r="AA990" s="6">
        <f t="shared" si="12"/>
        <v>15</v>
      </c>
      <c r="AB990" s="5" t="str">
        <f>IFERROR(__xludf.DUMMYFUNCTION("""COMPUTED_VALUE"""),"H")</f>
        <v>H</v>
      </c>
      <c r="AC990" s="6">
        <f t="shared" si="13"/>
        <v>15</v>
      </c>
      <c r="AD990" s="5"/>
    </row>
    <row r="991">
      <c r="A991" s="5" t="str">
        <f>Map!I1644</f>
        <v>0.5 </v>
      </c>
      <c r="B991" s="6">
        <f t="shared" si="5"/>
        <v>0.5</v>
      </c>
      <c r="C991" s="5"/>
      <c r="D991" s="34" t="b">
        <f t="shared" si="6"/>
        <v>0</v>
      </c>
      <c r="E991" s="6" t="b">
        <f t="shared" si="7"/>
        <v>0</v>
      </c>
      <c r="F991" s="34" t="b">
        <f t="shared" si="8"/>
        <v>0</v>
      </c>
      <c r="G991" s="8" t="str">
        <f t="shared" si="9"/>
        <v/>
      </c>
      <c r="H991" s="8" t="str">
        <f t="shared" ref="H991:J991" si="2000">if(D991,$G991,"")</f>
        <v/>
      </c>
      <c r="I991" s="8" t="str">
        <f t="shared" si="2000"/>
        <v/>
      </c>
      <c r="J991" s="8" t="str">
        <f t="shared" si="2000"/>
        <v/>
      </c>
      <c r="K991" s="5"/>
      <c r="L991" s="5"/>
      <c r="M991" s="5"/>
      <c r="N991" s="36" t="str">
        <f>Map!K1644</f>
        <v/>
      </c>
      <c r="O991" s="36" t="str">
        <f>Map!L1644</f>
        <v/>
      </c>
      <c r="P991" s="36" t="str">
        <f>Map!M1644</f>
        <v/>
      </c>
      <c r="Q991" s="5" t="str">
        <f>Join("-",Map!B1644,Map!C1644,Map!D1644,Map!E1644,Map!F1644)</f>
        <v>North Rim-1-4-3-S</v>
      </c>
      <c r="R991" s="6" t="b">
        <f t="shared" ref="R991:T991" si="2001">IFERROR(VALUE(LEFT(N991,SEARCH(" ",N991,1)-1)),FALSE())</f>
        <v>0</v>
      </c>
      <c r="S991" s="6" t="b">
        <f t="shared" si="2001"/>
        <v>0</v>
      </c>
      <c r="T991" s="6" t="b">
        <f t="shared" si="2001"/>
        <v>0</v>
      </c>
      <c r="U991" s="5"/>
      <c r="V991" s="5"/>
      <c r="W991" s="5"/>
      <c r="X991" s="37" t="str">
        <f>Map!G1644</f>
        <v>Star</v>
      </c>
      <c r="Y991" s="5"/>
      <c r="Z991" s="7" t="str">
        <f>Map!O1644</f>
        <v/>
      </c>
      <c r="AA991" s="6" t="str">
        <f t="shared" si="12"/>
        <v/>
      </c>
      <c r="AB991" s="5"/>
      <c r="AC991" s="6" t="str">
        <f t="shared" si="13"/>
        <v/>
      </c>
      <c r="AD991" s="5"/>
    </row>
    <row r="992">
      <c r="A992" s="5" t="str">
        <f>Map!I1645</f>
        <v>1.55 E </v>
      </c>
      <c r="B992" s="6">
        <f t="shared" si="5"/>
        <v>1.55</v>
      </c>
      <c r="C992" s="5" t="str">
        <f>IFERROR(__xludf.DUMMYFUNCTION("""COMPUTED_VALUE"""),"E")</f>
        <v>E</v>
      </c>
      <c r="D992" s="34" t="b">
        <f t="shared" si="6"/>
        <v>0</v>
      </c>
      <c r="E992" s="6" t="b">
        <f t="shared" si="7"/>
        <v>0</v>
      </c>
      <c r="F992" s="34">
        <f t="shared" si="8"/>
        <v>1.55</v>
      </c>
      <c r="G992" s="8">
        <f t="shared" si="9"/>
        <v>9.2566E+24</v>
      </c>
      <c r="H992" s="8" t="str">
        <f t="shared" ref="H992:J992" si="2002">if(D992,$G992,"")</f>
        <v/>
      </c>
      <c r="I992" s="8" t="str">
        <f t="shared" si="2002"/>
        <v/>
      </c>
      <c r="J992" s="8">
        <f t="shared" si="2002"/>
        <v>9.2566E+24</v>
      </c>
      <c r="K992" s="5"/>
      <c r="L992" s="5"/>
      <c r="M992" s="5"/>
      <c r="N992" s="36">
        <f>Map!K1645</f>
        <v>287</v>
      </c>
      <c r="O992" s="36">
        <f>Map!L1645</f>
        <v>160</v>
      </c>
      <c r="P992" s="36">
        <f>Map!M1645</f>
        <v>223</v>
      </c>
      <c r="Q992" s="5" t="str">
        <f>Join("-",Map!B1645,Map!C1645,Map!D1645,Map!E1645,Map!F1645)</f>
        <v>North Rim-1-4-4-a</v>
      </c>
      <c r="R992" s="6">
        <f t="shared" ref="R992:T992" si="2003">IFERROR(VALUE(LEFT(N992,SEARCH(" ",N992,1)-1)),FALSE())</f>
        <v>287</v>
      </c>
      <c r="S992" s="6">
        <f t="shared" si="2003"/>
        <v>160</v>
      </c>
      <c r="T992" s="6">
        <f t="shared" si="2003"/>
        <v>223</v>
      </c>
      <c r="U992" s="5"/>
      <c r="V992" s="5"/>
      <c r="W992" s="5"/>
      <c r="X992" s="37" t="str">
        <f>Map!G1645</f>
        <v>Terrestrial</v>
      </c>
      <c r="Y992" s="5"/>
      <c r="Z992" s="7" t="str">
        <f>Map!O1645</f>
        <v>17 H</v>
      </c>
      <c r="AA992" s="6">
        <f t="shared" si="12"/>
        <v>17</v>
      </c>
      <c r="AB992" s="5" t="str">
        <f>IFERROR(__xludf.DUMMYFUNCTION("""COMPUTED_VALUE"""),"H")</f>
        <v>H</v>
      </c>
      <c r="AC992" s="6">
        <f t="shared" si="13"/>
        <v>17</v>
      </c>
      <c r="AD992" s="5"/>
    </row>
    <row r="993">
      <c r="A993" s="5" t="str">
        <f>Map!I1646</f>
        <v>8.95 J </v>
      </c>
      <c r="B993" s="6">
        <f t="shared" si="5"/>
        <v>8.95</v>
      </c>
      <c r="C993" s="5" t="str">
        <f>IFERROR(__xludf.DUMMYFUNCTION("""COMPUTED_VALUE"""),"J")</f>
        <v>J</v>
      </c>
      <c r="D993" s="34" t="b">
        <f t="shared" si="6"/>
        <v>0</v>
      </c>
      <c r="E993" s="6">
        <f t="shared" si="7"/>
        <v>8.95</v>
      </c>
      <c r="F993" s="34" t="b">
        <f t="shared" si="8"/>
        <v>0</v>
      </c>
      <c r="G993" s="8">
        <f t="shared" si="9"/>
        <v>1.7005E+28</v>
      </c>
      <c r="H993" s="8" t="str">
        <f t="shared" ref="H993:J993" si="2004">if(D993,$G993,"")</f>
        <v/>
      </c>
      <c r="I993" s="8">
        <f t="shared" si="2004"/>
        <v>1.7005E+28</v>
      </c>
      <c r="J993" s="8" t="str">
        <f t="shared" si="2004"/>
        <v/>
      </c>
      <c r="K993" s="5"/>
      <c r="L993" s="5"/>
      <c r="M993" s="5"/>
      <c r="N993" s="36">
        <f>Map!K1646</f>
        <v>-38</v>
      </c>
      <c r="O993" s="36">
        <f>Map!L1646</f>
        <v>-93</v>
      </c>
      <c r="P993" s="36">
        <f>Map!M1646</f>
        <v>-67</v>
      </c>
      <c r="Q993" s="5" t="str">
        <f>Join("-",Map!B1646,Map!C1646,Map!D1646,Map!E1646,Map!F1646)</f>
        <v>North Rim-1-4-4-b</v>
      </c>
      <c r="R993" s="6">
        <f t="shared" ref="R993:T993" si="2005">IFERROR(VALUE(LEFT(N993,SEARCH(" ",N993,1)-1)),FALSE())</f>
        <v>-38</v>
      </c>
      <c r="S993" s="6">
        <f t="shared" si="2005"/>
        <v>-93</v>
      </c>
      <c r="T993" s="6">
        <f t="shared" si="2005"/>
        <v>-67</v>
      </c>
      <c r="U993" s="5"/>
      <c r="V993" s="5"/>
      <c r="W993" s="5"/>
      <c r="X993" s="37" t="str">
        <f>Map!G1646</f>
        <v>Gas Giant</v>
      </c>
      <c r="Y993" s="5"/>
      <c r="Z993" s="7" t="str">
        <f>Map!O1646</f>
        <v>17 H</v>
      </c>
      <c r="AA993" s="6">
        <f t="shared" si="12"/>
        <v>17</v>
      </c>
      <c r="AB993" s="5" t="str">
        <f>IFERROR(__xludf.DUMMYFUNCTION("""COMPUTED_VALUE"""),"H")</f>
        <v>H</v>
      </c>
      <c r="AC993" s="6">
        <f t="shared" si="13"/>
        <v>17</v>
      </c>
      <c r="AD993" s="5"/>
    </row>
    <row r="994">
      <c r="A994" s="5" t="str">
        <f>Map!I1647</f>
        <v>0.37 S</v>
      </c>
      <c r="B994" s="6">
        <f t="shared" si="5"/>
        <v>0.37</v>
      </c>
      <c r="C994" s="5" t="str">
        <f>IFERROR(__xludf.DUMMYFUNCTION("""COMPUTED_VALUE"""),"S")</f>
        <v>S</v>
      </c>
      <c r="D994" s="34">
        <f t="shared" si="6"/>
        <v>0.37</v>
      </c>
      <c r="E994" s="6" t="b">
        <f t="shared" si="7"/>
        <v>0</v>
      </c>
      <c r="F994" s="34" t="b">
        <f t="shared" si="8"/>
        <v>0</v>
      </c>
      <c r="G994" s="8">
        <f t="shared" si="9"/>
        <v>7.3593E+29</v>
      </c>
      <c r="H994" s="8">
        <f t="shared" ref="H994:J994" si="2006">if(D994,$G994,"")</f>
        <v>7.3593E+29</v>
      </c>
      <c r="I994" s="8" t="str">
        <f t="shared" si="2006"/>
        <v/>
      </c>
      <c r="J994" s="8" t="str">
        <f t="shared" si="2006"/>
        <v/>
      </c>
      <c r="K994" s="5"/>
      <c r="L994" s="5"/>
      <c r="M994" s="5"/>
      <c r="N994" s="36" t="str">
        <f>Map!K1647</f>
        <v/>
      </c>
      <c r="O994" s="36" t="str">
        <f>Map!L1647</f>
        <v/>
      </c>
      <c r="P994" s="36" t="str">
        <f>Map!M1647</f>
        <v/>
      </c>
      <c r="Q994" s="5" t="str">
        <f>Join("-",Map!B1647,Map!C1647,Map!D1647,Map!E1647,Map!F1647)</f>
        <v>North Rim-1-4-4-S</v>
      </c>
      <c r="R994" s="6" t="b">
        <f t="shared" ref="R994:T994" si="2007">IFERROR(VALUE(LEFT(N994,SEARCH(" ",N994,1)-1)),FALSE())</f>
        <v>0</v>
      </c>
      <c r="S994" s="6" t="b">
        <f t="shared" si="2007"/>
        <v>0</v>
      </c>
      <c r="T994" s="6" t="b">
        <f t="shared" si="2007"/>
        <v>0</v>
      </c>
      <c r="U994" s="5"/>
      <c r="V994" s="5"/>
      <c r="W994" s="5"/>
      <c r="X994" s="37" t="str">
        <f>Map!G1647</f>
        <v>Star</v>
      </c>
      <c r="Y994" s="5"/>
      <c r="Z994" s="7" t="str">
        <f>Map!O1647</f>
        <v/>
      </c>
      <c r="AA994" s="6" t="str">
        <f t="shared" si="12"/>
        <v/>
      </c>
      <c r="AB994" s="5"/>
      <c r="AC994" s="6" t="str">
        <f t="shared" si="13"/>
        <v/>
      </c>
      <c r="AD994" s="5"/>
    </row>
    <row r="995">
      <c r="A995" s="5" t="str">
        <f>Map!I1648</f>
        <v>11 E </v>
      </c>
      <c r="B995" s="6">
        <f t="shared" si="5"/>
        <v>11</v>
      </c>
      <c r="C995" s="5" t="str">
        <f>IFERROR(__xludf.DUMMYFUNCTION("""COMPUTED_VALUE"""),"E")</f>
        <v>E</v>
      </c>
      <c r="D995" s="34" t="b">
        <f t="shared" si="6"/>
        <v>0</v>
      </c>
      <c r="E995" s="6" t="b">
        <f t="shared" si="7"/>
        <v>0</v>
      </c>
      <c r="F995" s="34">
        <f t="shared" si="8"/>
        <v>11</v>
      </c>
      <c r="G995" s="8">
        <f t="shared" si="9"/>
        <v>6.5692E+25</v>
      </c>
      <c r="H995" s="8" t="str">
        <f t="shared" ref="H995:J995" si="2008">if(D995,$G995,"")</f>
        <v/>
      </c>
      <c r="I995" s="8" t="str">
        <f t="shared" si="2008"/>
        <v/>
      </c>
      <c r="J995" s="8">
        <f t="shared" si="2008"/>
        <v>6.5692E+25</v>
      </c>
      <c r="K995" s="5"/>
      <c r="L995" s="5"/>
      <c r="M995" s="5"/>
      <c r="N995" s="36">
        <f>Map!K1648</f>
        <v>456</v>
      </c>
      <c r="O995" s="36">
        <f>Map!L1648</f>
        <v>285</v>
      </c>
      <c r="P995" s="36">
        <f>Map!M1648</f>
        <v>369</v>
      </c>
      <c r="Q995" s="5" t="str">
        <f>Join("-",Map!B1648,Map!C1648,Map!D1648,Map!E1648,Map!F1648)</f>
        <v>North Rim-1-4-5-a</v>
      </c>
      <c r="R995" s="6">
        <f t="shared" ref="R995:T995" si="2009">IFERROR(VALUE(LEFT(N995,SEARCH(" ",N995,1)-1)),FALSE())</f>
        <v>456</v>
      </c>
      <c r="S995" s="6">
        <f t="shared" si="2009"/>
        <v>285</v>
      </c>
      <c r="T995" s="6">
        <f t="shared" si="2009"/>
        <v>369</v>
      </c>
      <c r="U995" s="5"/>
      <c r="V995" s="5"/>
      <c r="W995" s="5"/>
      <c r="X995" s="37" t="str">
        <f>Map!G1648</f>
        <v>Terrestrial</v>
      </c>
      <c r="Y995" s="5"/>
      <c r="Z995" s="7" t="str">
        <f>Map!O1648</f>
        <v>6 H</v>
      </c>
      <c r="AA995" s="6">
        <f t="shared" si="12"/>
        <v>6</v>
      </c>
      <c r="AB995" s="5" t="str">
        <f>IFERROR(__xludf.DUMMYFUNCTION("""COMPUTED_VALUE"""),"H")</f>
        <v>H</v>
      </c>
      <c r="AC995" s="6">
        <f t="shared" si="13"/>
        <v>6</v>
      </c>
      <c r="AD995" s="5"/>
    </row>
    <row r="996">
      <c r="A996" s="5" t="str">
        <f>Map!I1649</f>
        <v>0.82 E </v>
      </c>
      <c r="B996" s="6">
        <f t="shared" si="5"/>
        <v>0.82</v>
      </c>
      <c r="C996" s="5" t="str">
        <f>IFERROR(__xludf.DUMMYFUNCTION("""COMPUTED_VALUE"""),"E")</f>
        <v>E</v>
      </c>
      <c r="D996" s="34" t="b">
        <f t="shared" si="6"/>
        <v>0</v>
      </c>
      <c r="E996" s="6" t="b">
        <f t="shared" si="7"/>
        <v>0</v>
      </c>
      <c r="F996" s="34">
        <f t="shared" si="8"/>
        <v>0.82</v>
      </c>
      <c r="G996" s="8">
        <f t="shared" si="9"/>
        <v>4.89704E+24</v>
      </c>
      <c r="H996" s="8" t="str">
        <f t="shared" ref="H996:J996" si="2010">if(D996,$G996,"")</f>
        <v/>
      </c>
      <c r="I996" s="8" t="str">
        <f t="shared" si="2010"/>
        <v/>
      </c>
      <c r="J996" s="8">
        <f t="shared" si="2010"/>
        <v>4.89704E+24</v>
      </c>
      <c r="K996" s="5"/>
      <c r="L996" s="5"/>
      <c r="M996" s="5"/>
      <c r="N996" s="36">
        <f>Map!K1649</f>
        <v>9</v>
      </c>
      <c r="O996" s="36">
        <f>Map!L1649</f>
        <v>8</v>
      </c>
      <c r="P996" s="36">
        <f>Map!M1649</f>
        <v>8</v>
      </c>
      <c r="Q996" s="5" t="str">
        <f>Join("-",Map!B1649,Map!C1649,Map!D1649,Map!E1649,Map!F1649)</f>
        <v>North Rim-1-4-5-b</v>
      </c>
      <c r="R996" s="6">
        <f t="shared" ref="R996:T996" si="2011">IFERROR(VALUE(LEFT(N996,SEARCH(" ",N996,1)-1)),FALSE())</f>
        <v>9</v>
      </c>
      <c r="S996" s="6">
        <f t="shared" si="2011"/>
        <v>8</v>
      </c>
      <c r="T996" s="6">
        <f t="shared" si="2011"/>
        <v>8</v>
      </c>
      <c r="U996" s="5"/>
      <c r="V996" s="5"/>
      <c r="W996" s="5"/>
      <c r="X996" s="37" t="str">
        <f>Map!G1649</f>
        <v>Habitable</v>
      </c>
      <c r="Y996" s="5"/>
      <c r="Z996" s="7" t="str">
        <f>Map!O1649</f>
        <v>20 H</v>
      </c>
      <c r="AA996" s="6">
        <f t="shared" si="12"/>
        <v>20</v>
      </c>
      <c r="AB996" s="5" t="str">
        <f>IFERROR(__xludf.DUMMYFUNCTION("""COMPUTED_VALUE"""),"H")</f>
        <v>H</v>
      </c>
      <c r="AC996" s="6">
        <f t="shared" si="13"/>
        <v>20</v>
      </c>
      <c r="AD996" s="5"/>
    </row>
    <row r="997">
      <c r="A997" s="5" t="str">
        <f>Map!I1650</f>
        <v>1.32 E </v>
      </c>
      <c r="B997" s="6">
        <f t="shared" si="5"/>
        <v>1.32</v>
      </c>
      <c r="C997" s="5" t="str">
        <f>IFERROR(__xludf.DUMMYFUNCTION("""COMPUTED_VALUE"""),"E")</f>
        <v>E</v>
      </c>
      <c r="D997" s="34" t="b">
        <f t="shared" si="6"/>
        <v>0</v>
      </c>
      <c r="E997" s="6" t="b">
        <f t="shared" si="7"/>
        <v>0</v>
      </c>
      <c r="F997" s="34">
        <f t="shared" si="8"/>
        <v>1.32</v>
      </c>
      <c r="G997" s="8">
        <f t="shared" si="9"/>
        <v>7.88304E+24</v>
      </c>
      <c r="H997" s="8" t="str">
        <f t="shared" ref="H997:J997" si="2012">if(D997,$G997,"")</f>
        <v/>
      </c>
      <c r="I997" s="8" t="str">
        <f t="shared" si="2012"/>
        <v/>
      </c>
      <c r="J997" s="8">
        <f t="shared" si="2012"/>
        <v>7.88304E+24</v>
      </c>
      <c r="K997" s="5"/>
      <c r="L997" s="5"/>
      <c r="M997" s="5"/>
      <c r="N997" s="36">
        <f>Map!K1650</f>
        <v>4</v>
      </c>
      <c r="O997" s="36">
        <f>Map!L1650</f>
        <v>-19</v>
      </c>
      <c r="P997" s="36">
        <f>Map!M1650</f>
        <v>-10</v>
      </c>
      <c r="Q997" s="5" t="str">
        <f>Join("-",Map!B1650,Map!C1650,Map!D1650,Map!E1650,Map!F1650)</f>
        <v>North Rim-1-4-5-c</v>
      </c>
      <c r="R997" s="6">
        <f t="shared" ref="R997:T997" si="2013">IFERROR(VALUE(LEFT(N997,SEARCH(" ",N997,1)-1)),FALSE())</f>
        <v>4</v>
      </c>
      <c r="S997" s="6">
        <f t="shared" si="2013"/>
        <v>-19</v>
      </c>
      <c r="T997" s="6">
        <f t="shared" si="2013"/>
        <v>-10</v>
      </c>
      <c r="U997" s="5"/>
      <c r="V997" s="5"/>
      <c r="W997" s="5"/>
      <c r="X997" s="37" t="str">
        <f>Map!G1650</f>
        <v>Terrestrial</v>
      </c>
      <c r="Y997" s="5"/>
      <c r="Z997" s="7" t="str">
        <f>Map!O1650</f>
        <v>6 H</v>
      </c>
      <c r="AA997" s="6">
        <f t="shared" si="12"/>
        <v>6</v>
      </c>
      <c r="AB997" s="5" t="str">
        <f>IFERROR(__xludf.DUMMYFUNCTION("""COMPUTED_VALUE"""),"H")</f>
        <v>H</v>
      </c>
      <c r="AC997" s="6">
        <f t="shared" si="13"/>
        <v>6</v>
      </c>
      <c r="AD997" s="5"/>
    </row>
    <row r="998">
      <c r="A998" s="5" t="str">
        <f>Map!I1651</f>
        <v>0.51 E </v>
      </c>
      <c r="B998" s="6">
        <f t="shared" si="5"/>
        <v>0.51</v>
      </c>
      <c r="C998" s="5" t="str">
        <f>IFERROR(__xludf.DUMMYFUNCTION("""COMPUTED_VALUE"""),"E")</f>
        <v>E</v>
      </c>
      <c r="D998" s="34" t="b">
        <f t="shared" si="6"/>
        <v>0</v>
      </c>
      <c r="E998" s="6" t="b">
        <f t="shared" si="7"/>
        <v>0</v>
      </c>
      <c r="F998" s="34">
        <f t="shared" si="8"/>
        <v>0.51</v>
      </c>
      <c r="G998" s="8">
        <f t="shared" si="9"/>
        <v>3.04572E+24</v>
      </c>
      <c r="H998" s="8" t="str">
        <f t="shared" ref="H998:J998" si="2014">if(D998,$G998,"")</f>
        <v/>
      </c>
      <c r="I998" s="8" t="str">
        <f t="shared" si="2014"/>
        <v/>
      </c>
      <c r="J998" s="8">
        <f t="shared" si="2014"/>
        <v>3.04572E+24</v>
      </c>
      <c r="K998" s="5"/>
      <c r="L998" s="5"/>
      <c r="M998" s="5"/>
      <c r="N998" s="36">
        <f>Map!K1651</f>
        <v>-123</v>
      </c>
      <c r="O998" s="36">
        <f>Map!L1651</f>
        <v>-130</v>
      </c>
      <c r="P998" s="36">
        <f>Map!M1651</f>
        <v>-127</v>
      </c>
      <c r="Q998" s="5" t="str">
        <f>Join("-",Map!B1651,Map!C1651,Map!D1651,Map!E1651,Map!F1651)</f>
        <v>North Rim-1-4-5-d</v>
      </c>
      <c r="R998" s="6">
        <f t="shared" ref="R998:T998" si="2015">IFERROR(VALUE(LEFT(N998,SEARCH(" ",N998,1)-1)),FALSE())</f>
        <v>-123</v>
      </c>
      <c r="S998" s="6">
        <f t="shared" si="2015"/>
        <v>-130</v>
      </c>
      <c r="T998" s="6">
        <f t="shared" si="2015"/>
        <v>-127</v>
      </c>
      <c r="U998" s="5"/>
      <c r="V998" s="5"/>
      <c r="W998" s="5"/>
      <c r="X998" s="37" t="str">
        <f>Map!G1651</f>
        <v>Terrestrial</v>
      </c>
      <c r="Y998" s="5"/>
      <c r="Z998" s="7" t="str">
        <f>Map!O1651</f>
        <v>13 H</v>
      </c>
      <c r="AA998" s="6">
        <f t="shared" si="12"/>
        <v>13</v>
      </c>
      <c r="AB998" s="5" t="str">
        <f>IFERROR(__xludf.DUMMYFUNCTION("""COMPUTED_VALUE"""),"H")</f>
        <v>H</v>
      </c>
      <c r="AC998" s="6">
        <f t="shared" si="13"/>
        <v>13</v>
      </c>
      <c r="AD998" s="5"/>
    </row>
    <row r="999">
      <c r="A999" s="5" t="str">
        <f>Map!I1652</f>
        <v>1.56 S</v>
      </c>
      <c r="B999" s="6">
        <f t="shared" si="5"/>
        <v>1.56</v>
      </c>
      <c r="C999" s="5" t="str">
        <f>IFERROR(__xludf.DUMMYFUNCTION("""COMPUTED_VALUE"""),"S")</f>
        <v>S</v>
      </c>
      <c r="D999" s="34">
        <f t="shared" si="6"/>
        <v>1.56</v>
      </c>
      <c r="E999" s="6" t="b">
        <f t="shared" si="7"/>
        <v>0</v>
      </c>
      <c r="F999" s="34" t="b">
        <f t="shared" si="8"/>
        <v>0</v>
      </c>
      <c r="G999" s="8">
        <f t="shared" si="9"/>
        <v>3.10284E+30</v>
      </c>
      <c r="H999" s="8">
        <f t="shared" ref="H999:J999" si="2016">if(D999,$G999,"")</f>
        <v>3.10284E+30</v>
      </c>
      <c r="I999" s="8" t="str">
        <f t="shared" si="2016"/>
        <v/>
      </c>
      <c r="J999" s="8" t="str">
        <f t="shared" si="2016"/>
        <v/>
      </c>
      <c r="K999" s="5"/>
      <c r="L999" s="5"/>
      <c r="M999" s="5"/>
      <c r="N999" s="36" t="str">
        <f>Map!K1652</f>
        <v/>
      </c>
      <c r="O999" s="36" t="str">
        <f>Map!L1652</f>
        <v/>
      </c>
      <c r="P999" s="36" t="str">
        <f>Map!M1652</f>
        <v/>
      </c>
      <c r="Q999" s="5" t="str">
        <f>Join("-",Map!B1652,Map!C1652,Map!D1652,Map!E1652,Map!F1652)</f>
        <v>North Rim-1-4-5-S</v>
      </c>
      <c r="R999" s="6" t="b">
        <f t="shared" ref="R999:T999" si="2017">IFERROR(VALUE(LEFT(N999,SEARCH(" ",N999,1)-1)),FALSE())</f>
        <v>0</v>
      </c>
      <c r="S999" s="6" t="b">
        <f t="shared" si="2017"/>
        <v>0</v>
      </c>
      <c r="T999" s="6" t="b">
        <f t="shared" si="2017"/>
        <v>0</v>
      </c>
      <c r="U999" s="5"/>
      <c r="V999" s="5"/>
      <c r="W999" s="5"/>
      <c r="X999" s="37" t="str">
        <f>Map!G1652</f>
        <v>Star</v>
      </c>
      <c r="Y999" s="5"/>
      <c r="Z999" s="7" t="str">
        <f>Map!O1652</f>
        <v/>
      </c>
      <c r="AA999" s="6" t="str">
        <f t="shared" si="12"/>
        <v/>
      </c>
      <c r="AB999" s="5"/>
      <c r="AC999" s="6" t="str">
        <f t="shared" si="13"/>
        <v/>
      </c>
      <c r="AD999" s="5"/>
    </row>
    <row r="1000">
      <c r="A1000" s="5" t="str">
        <f>Map!I1653</f>
        <v>0.28 E </v>
      </c>
      <c r="B1000" s="6">
        <f t="shared" si="5"/>
        <v>0.28</v>
      </c>
      <c r="C1000" s="5" t="str">
        <f>IFERROR(__xludf.DUMMYFUNCTION("""COMPUTED_VALUE"""),"E")</f>
        <v>E</v>
      </c>
      <c r="D1000" s="34" t="b">
        <f t="shared" si="6"/>
        <v>0</v>
      </c>
      <c r="E1000" s="6" t="b">
        <f t="shared" si="7"/>
        <v>0</v>
      </c>
      <c r="F1000" s="34">
        <f t="shared" si="8"/>
        <v>0.28</v>
      </c>
      <c r="G1000" s="8">
        <f t="shared" si="9"/>
        <v>1.67216E+24</v>
      </c>
      <c r="H1000" s="8" t="str">
        <f t="shared" ref="H1000:J1000" si="2018">if(D1000,$G1000,"")</f>
        <v/>
      </c>
      <c r="I1000" s="8" t="str">
        <f t="shared" si="2018"/>
        <v/>
      </c>
      <c r="J1000" s="8">
        <f t="shared" si="2018"/>
        <v>1.67216E+24</v>
      </c>
      <c r="K1000" s="5"/>
      <c r="L1000" s="5"/>
      <c r="M1000" s="5"/>
      <c r="N1000" s="36">
        <f>Map!K1653</f>
        <v>1646</v>
      </c>
      <c r="O1000" s="36">
        <f>Map!L1653</f>
        <v>711</v>
      </c>
      <c r="P1000" s="36">
        <f>Map!M1653</f>
        <v>1179</v>
      </c>
      <c r="Q1000" s="5" t="str">
        <f>Join("-",Map!B1653,Map!C1653,Map!D1653,Map!E1653,Map!F1653)</f>
        <v>North Rim-1-5-0-a</v>
      </c>
      <c r="R1000" s="6">
        <f t="shared" ref="R1000:T1000" si="2019">IFERROR(VALUE(LEFT(N1000,SEARCH(" ",N1000,1)-1)),FALSE())</f>
        <v>1646</v>
      </c>
      <c r="S1000" s="6">
        <f t="shared" si="2019"/>
        <v>711</v>
      </c>
      <c r="T1000" s="6">
        <f t="shared" si="2019"/>
        <v>1179</v>
      </c>
      <c r="U1000" s="5"/>
      <c r="V1000" s="5"/>
      <c r="W1000" s="5"/>
      <c r="X1000" s="37" t="str">
        <f>Map!G1653</f>
        <v>Terrestrial</v>
      </c>
      <c r="Y1000" s="5"/>
      <c r="Z1000" s="7" t="str">
        <f>Map!O1653</f>
        <v>26 H</v>
      </c>
      <c r="AA1000" s="6">
        <f t="shared" si="12"/>
        <v>26</v>
      </c>
      <c r="AB1000" s="5" t="str">
        <f>IFERROR(__xludf.DUMMYFUNCTION("""COMPUTED_VALUE"""),"H")</f>
        <v>H</v>
      </c>
      <c r="AC1000" s="6">
        <f t="shared" si="13"/>
        <v>26</v>
      </c>
      <c r="AD1000" s="5"/>
    </row>
    <row r="1001">
      <c r="A1001" s="5" t="str">
        <f>Map!I1654</f>
        <v>0.49 E </v>
      </c>
      <c r="B1001" s="6">
        <f t="shared" si="5"/>
        <v>0.49</v>
      </c>
      <c r="C1001" s="5" t="str">
        <f>IFERROR(__xludf.DUMMYFUNCTION("""COMPUTED_VALUE"""),"E")</f>
        <v>E</v>
      </c>
      <c r="D1001" s="34" t="b">
        <f t="shared" si="6"/>
        <v>0</v>
      </c>
      <c r="E1001" s="6" t="b">
        <f t="shared" si="7"/>
        <v>0</v>
      </c>
      <c r="F1001" s="34">
        <f t="shared" si="8"/>
        <v>0.49</v>
      </c>
      <c r="G1001" s="8">
        <f t="shared" si="9"/>
        <v>2.92628E+24</v>
      </c>
      <c r="H1001" s="8" t="str">
        <f t="shared" ref="H1001:J1001" si="2020">if(D1001,$G1001,"")</f>
        <v/>
      </c>
      <c r="I1001" s="8" t="str">
        <f t="shared" si="2020"/>
        <v/>
      </c>
      <c r="J1001" s="8">
        <f t="shared" si="2020"/>
        <v>2.92628E+24</v>
      </c>
      <c r="K1001" s="5"/>
      <c r="L1001" s="5"/>
      <c r="M1001" s="5"/>
      <c r="N1001" s="36">
        <f>Map!K1654</f>
        <v>135</v>
      </c>
      <c r="O1001" s="36">
        <f>Map!L1654</f>
        <v>-107</v>
      </c>
      <c r="P1001" s="36">
        <f>Map!M1654</f>
        <v>12</v>
      </c>
      <c r="Q1001" s="5" t="str">
        <f>Join("-",Map!B1654,Map!C1654,Map!D1654,Map!E1654,Map!F1654)</f>
        <v>North Rim-1-5-0-b</v>
      </c>
      <c r="R1001" s="6">
        <f t="shared" ref="R1001:T1001" si="2021">IFERROR(VALUE(LEFT(N1001,SEARCH(" ",N1001,1)-1)),FALSE())</f>
        <v>135</v>
      </c>
      <c r="S1001" s="6">
        <f t="shared" si="2021"/>
        <v>-107</v>
      </c>
      <c r="T1001" s="6">
        <f t="shared" si="2021"/>
        <v>12</v>
      </c>
      <c r="U1001" s="5"/>
      <c r="V1001" s="5"/>
      <c r="W1001" s="5"/>
      <c r="X1001" s="37" t="str">
        <f>Map!G1654</f>
        <v>Terrestrial</v>
      </c>
      <c r="Y1001" s="5"/>
      <c r="Z1001" s="7" t="str">
        <f>Map!O1654</f>
        <v>51 H</v>
      </c>
      <c r="AA1001" s="6">
        <f t="shared" si="12"/>
        <v>51</v>
      </c>
      <c r="AB1001" s="5" t="str">
        <f>IFERROR(__xludf.DUMMYFUNCTION("""COMPUTED_VALUE"""),"H")</f>
        <v>H</v>
      </c>
      <c r="AC1001" s="6">
        <f t="shared" si="13"/>
        <v>51</v>
      </c>
      <c r="AD1001" s="5"/>
    </row>
    <row r="1002">
      <c r="A1002" s="5" t="str">
        <f>Map!I1655</f>
        <v>0.06 J </v>
      </c>
      <c r="B1002" s="6">
        <f t="shared" si="5"/>
        <v>0.06</v>
      </c>
      <c r="C1002" s="5" t="str">
        <f>IFERROR(__xludf.DUMMYFUNCTION("""COMPUTED_VALUE"""),"J")</f>
        <v>J</v>
      </c>
      <c r="D1002" s="34" t="b">
        <f t="shared" si="6"/>
        <v>0</v>
      </c>
      <c r="E1002" s="6">
        <f t="shared" si="7"/>
        <v>0.06</v>
      </c>
      <c r="F1002" s="34" t="b">
        <f t="shared" si="8"/>
        <v>0</v>
      </c>
      <c r="G1002" s="8">
        <f t="shared" si="9"/>
        <v>1.14E+26</v>
      </c>
      <c r="H1002" s="8" t="str">
        <f t="shared" ref="H1002:J1002" si="2022">if(D1002,$G1002,"")</f>
        <v/>
      </c>
      <c r="I1002" s="8">
        <f t="shared" si="2022"/>
        <v>1.14E+26</v>
      </c>
      <c r="J1002" s="8" t="str">
        <f t="shared" si="2022"/>
        <v/>
      </c>
      <c r="K1002" s="5"/>
      <c r="L1002" s="5"/>
      <c r="M1002" s="5"/>
      <c r="N1002" s="36">
        <f>Map!K1655</f>
        <v>-204</v>
      </c>
      <c r="O1002" s="36">
        <f>Map!L1655</f>
        <v>-248</v>
      </c>
      <c r="P1002" s="36">
        <f>Map!M1655</f>
        <v>-228</v>
      </c>
      <c r="Q1002" s="5" t="str">
        <f>Join("-",Map!B1655,Map!C1655,Map!D1655,Map!E1655,Map!F1655)</f>
        <v>North Rim-1-5-0-c</v>
      </c>
      <c r="R1002" s="6">
        <f t="shared" ref="R1002:T1002" si="2023">IFERROR(VALUE(LEFT(N1002,SEARCH(" ",N1002,1)-1)),FALSE())</f>
        <v>-204</v>
      </c>
      <c r="S1002" s="6">
        <f t="shared" si="2023"/>
        <v>-248</v>
      </c>
      <c r="T1002" s="6">
        <f t="shared" si="2023"/>
        <v>-228</v>
      </c>
      <c r="U1002" s="5"/>
      <c r="V1002" s="5"/>
      <c r="W1002" s="5"/>
      <c r="X1002" s="37" t="str">
        <f>Map!G1655</f>
        <v>Gas Giant</v>
      </c>
      <c r="Y1002" s="5"/>
      <c r="Z1002" s="7" t="str">
        <f>Map!O1655</f>
        <v>24 H</v>
      </c>
      <c r="AA1002" s="6">
        <f t="shared" si="12"/>
        <v>24</v>
      </c>
      <c r="AB1002" s="5" t="str">
        <f>IFERROR(__xludf.DUMMYFUNCTION("""COMPUTED_VALUE"""),"H")</f>
        <v>H</v>
      </c>
      <c r="AC1002" s="6">
        <f t="shared" si="13"/>
        <v>24</v>
      </c>
      <c r="AD1002" s="5"/>
    </row>
    <row r="1003">
      <c r="A1003" s="5" t="str">
        <f>Map!I1656</f>
        <v> </v>
      </c>
      <c r="B1003" s="6" t="str">
        <f t="shared" si="5"/>
        <v> </v>
      </c>
      <c r="C1003" s="5"/>
      <c r="D1003" s="34" t="b">
        <f t="shared" si="6"/>
        <v>0</v>
      </c>
      <c r="E1003" s="6" t="b">
        <f t="shared" si="7"/>
        <v>0</v>
      </c>
      <c r="F1003" s="34" t="b">
        <f t="shared" si="8"/>
        <v>0</v>
      </c>
      <c r="G1003" s="8" t="str">
        <f t="shared" si="9"/>
        <v/>
      </c>
      <c r="H1003" s="8" t="str">
        <f t="shared" ref="H1003:J1003" si="2024">if(D1003,$G1003,"")</f>
        <v/>
      </c>
      <c r="I1003" s="8" t="str">
        <f t="shared" si="2024"/>
        <v/>
      </c>
      <c r="J1003" s="8" t="str">
        <f t="shared" si="2024"/>
        <v/>
      </c>
      <c r="K1003" s="5"/>
      <c r="L1003" s="5"/>
      <c r="M1003" s="5"/>
      <c r="N1003" s="36" t="str">
        <f>Map!K1656</f>
        <v/>
      </c>
      <c r="O1003" s="36" t="str">
        <f>Map!L1656</f>
        <v/>
      </c>
      <c r="P1003" s="36" t="str">
        <f>Map!M1656</f>
        <v/>
      </c>
      <c r="Q1003" s="5" t="str">
        <f>Join("-",Map!B1656,Map!C1656,Map!D1656,Map!E1656,Map!F1656)</f>
        <v>North Rim-1-5-0-N15 Secondary Relay</v>
      </c>
      <c r="R1003" s="6" t="b">
        <f t="shared" ref="R1003:T1003" si="2025">IFERROR(VALUE(LEFT(N1003,SEARCH(" ",N1003,1)-1)),FALSE())</f>
        <v>0</v>
      </c>
      <c r="S1003" s="6" t="b">
        <f t="shared" si="2025"/>
        <v>0</v>
      </c>
      <c r="T1003" s="6" t="b">
        <f t="shared" si="2025"/>
        <v>0</v>
      </c>
      <c r="U1003" s="5"/>
      <c r="V1003" s="5"/>
      <c r="W1003" s="5"/>
      <c r="X1003" s="37" t="str">
        <f>Map!G1656</f>
        <v>Secondary Relay</v>
      </c>
      <c r="Y1003" s="5"/>
      <c r="Z1003" s="7" t="str">
        <f>Map!O1656</f>
        <v/>
      </c>
      <c r="AA1003" s="6" t="str">
        <f t="shared" si="12"/>
        <v/>
      </c>
      <c r="AB1003" s="5"/>
      <c r="AC1003" s="6" t="str">
        <f t="shared" si="13"/>
        <v/>
      </c>
      <c r="AD1003" s="5"/>
    </row>
    <row r="1004">
      <c r="A1004" s="5" t="str">
        <f>Map!I1657</f>
        <v>0.49 S</v>
      </c>
      <c r="B1004" s="6">
        <f t="shared" si="5"/>
        <v>0.49</v>
      </c>
      <c r="C1004" s="5" t="str">
        <f>IFERROR(__xludf.DUMMYFUNCTION("""COMPUTED_VALUE"""),"S")</f>
        <v>S</v>
      </c>
      <c r="D1004" s="34">
        <f t="shared" si="6"/>
        <v>0.49</v>
      </c>
      <c r="E1004" s="6" t="b">
        <f t="shared" si="7"/>
        <v>0</v>
      </c>
      <c r="F1004" s="34" t="b">
        <f t="shared" si="8"/>
        <v>0</v>
      </c>
      <c r="G1004" s="8">
        <f t="shared" si="9"/>
        <v>9.7461E+29</v>
      </c>
      <c r="H1004" s="8">
        <f t="shared" ref="H1004:J1004" si="2026">if(D1004,$G1004,"")</f>
        <v>9.7461E+29</v>
      </c>
      <c r="I1004" s="8" t="str">
        <f t="shared" si="2026"/>
        <v/>
      </c>
      <c r="J1004" s="8" t="str">
        <f t="shared" si="2026"/>
        <v/>
      </c>
      <c r="K1004" s="5"/>
      <c r="L1004" s="5"/>
      <c r="M1004" s="5"/>
      <c r="N1004" s="36" t="str">
        <f>Map!K1657</f>
        <v/>
      </c>
      <c r="O1004" s="36" t="str">
        <f>Map!L1657</f>
        <v/>
      </c>
      <c r="P1004" s="36" t="str">
        <f>Map!M1657</f>
        <v/>
      </c>
      <c r="Q1004" s="5" t="str">
        <f>Join("-",Map!B1657,Map!C1657,Map!D1657,Map!E1657,Map!F1657)</f>
        <v>North Rim-1-5-0-S</v>
      </c>
      <c r="R1004" s="6" t="b">
        <f t="shared" ref="R1004:T1004" si="2027">IFERROR(VALUE(LEFT(N1004,SEARCH(" ",N1004,1)-1)),FALSE())</f>
        <v>0</v>
      </c>
      <c r="S1004" s="6" t="b">
        <f t="shared" si="2027"/>
        <v>0</v>
      </c>
      <c r="T1004" s="6" t="b">
        <f t="shared" si="2027"/>
        <v>0</v>
      </c>
      <c r="U1004" s="5"/>
      <c r="V1004" s="5"/>
      <c r="W1004" s="5"/>
      <c r="X1004" s="37" t="str">
        <f>Map!G1657</f>
        <v>Star</v>
      </c>
      <c r="Y1004" s="5"/>
      <c r="Z1004" s="7" t="str">
        <f>Map!O1657</f>
        <v/>
      </c>
      <c r="AA1004" s="6" t="str">
        <f t="shared" si="12"/>
        <v/>
      </c>
      <c r="AB1004" s="5"/>
      <c r="AC1004" s="6" t="str">
        <f t="shared" si="13"/>
        <v/>
      </c>
      <c r="AD1004" s="5"/>
    </row>
    <row r="1005">
      <c r="A1005" s="5" t="str">
        <f>Map!I1658</f>
        <v>1.69 E </v>
      </c>
      <c r="B1005" s="6">
        <f t="shared" si="5"/>
        <v>1.69</v>
      </c>
      <c r="C1005" s="5" t="str">
        <f>IFERROR(__xludf.DUMMYFUNCTION("""COMPUTED_VALUE"""),"E")</f>
        <v>E</v>
      </c>
      <c r="D1005" s="34" t="b">
        <f t="shared" si="6"/>
        <v>0</v>
      </c>
      <c r="E1005" s="6" t="b">
        <f t="shared" si="7"/>
        <v>0</v>
      </c>
      <c r="F1005" s="34">
        <f t="shared" si="8"/>
        <v>1.69</v>
      </c>
      <c r="G1005" s="8">
        <f t="shared" si="9"/>
        <v>1.00927E+25</v>
      </c>
      <c r="H1005" s="8" t="str">
        <f t="shared" ref="H1005:J1005" si="2028">if(D1005,$G1005,"")</f>
        <v/>
      </c>
      <c r="I1005" s="8" t="str">
        <f t="shared" si="2028"/>
        <v/>
      </c>
      <c r="J1005" s="8">
        <f t="shared" si="2028"/>
        <v>1.00927E+25</v>
      </c>
      <c r="K1005" s="5"/>
      <c r="L1005" s="5"/>
      <c r="M1005" s="5"/>
      <c r="N1005" s="36">
        <f>Map!K1658</f>
        <v>697</v>
      </c>
      <c r="O1005" s="36">
        <f>Map!L1658</f>
        <v>645</v>
      </c>
      <c r="P1005" s="36">
        <f>Map!M1658</f>
        <v>673</v>
      </c>
      <c r="Q1005" s="5" t="str">
        <f>Join("-",Map!B1658,Map!C1658,Map!D1658,Map!E1658,Map!F1658)</f>
        <v>North Rim-1-5-1-a</v>
      </c>
      <c r="R1005" s="6">
        <f t="shared" ref="R1005:T1005" si="2029">IFERROR(VALUE(LEFT(N1005,SEARCH(" ",N1005,1)-1)),FALSE())</f>
        <v>697</v>
      </c>
      <c r="S1005" s="6">
        <f t="shared" si="2029"/>
        <v>645</v>
      </c>
      <c r="T1005" s="6">
        <f t="shared" si="2029"/>
        <v>673</v>
      </c>
      <c r="U1005" s="5"/>
      <c r="V1005" s="5"/>
      <c r="W1005" s="5"/>
      <c r="X1005" s="37" t="str">
        <f>Map!G1658</f>
        <v>Terrestrial</v>
      </c>
      <c r="Y1005" s="5"/>
      <c r="Z1005" s="7" t="str">
        <f>Map!O1658</f>
        <v>20 H</v>
      </c>
      <c r="AA1005" s="6">
        <f t="shared" si="12"/>
        <v>20</v>
      </c>
      <c r="AB1005" s="5" t="str">
        <f>IFERROR(__xludf.DUMMYFUNCTION("""COMPUTED_VALUE"""),"H")</f>
        <v>H</v>
      </c>
      <c r="AC1005" s="6">
        <f t="shared" si="13"/>
        <v>20</v>
      </c>
      <c r="AD1005" s="5"/>
    </row>
    <row r="1006">
      <c r="A1006" s="5" t="str">
        <f>Map!I1659</f>
        <v>0.51 E </v>
      </c>
      <c r="B1006" s="6">
        <f t="shared" si="5"/>
        <v>0.51</v>
      </c>
      <c r="C1006" s="5" t="str">
        <f>IFERROR(__xludf.DUMMYFUNCTION("""COMPUTED_VALUE"""),"E")</f>
        <v>E</v>
      </c>
      <c r="D1006" s="34" t="b">
        <f t="shared" si="6"/>
        <v>0</v>
      </c>
      <c r="E1006" s="6" t="b">
        <f t="shared" si="7"/>
        <v>0</v>
      </c>
      <c r="F1006" s="34">
        <f t="shared" si="8"/>
        <v>0.51</v>
      </c>
      <c r="G1006" s="8">
        <f t="shared" si="9"/>
        <v>3.04572E+24</v>
      </c>
      <c r="H1006" s="8" t="str">
        <f t="shared" ref="H1006:J1006" si="2030">if(D1006,$G1006,"")</f>
        <v/>
      </c>
      <c r="I1006" s="8" t="str">
        <f t="shared" si="2030"/>
        <v/>
      </c>
      <c r="J1006" s="8">
        <f t="shared" si="2030"/>
        <v>3.04572E+24</v>
      </c>
      <c r="K1006" s="5"/>
      <c r="L1006" s="5"/>
      <c r="M1006" s="5"/>
      <c r="N1006" s="36">
        <f>Map!K1659</f>
        <v>195</v>
      </c>
      <c r="O1006" s="36">
        <f>Map!L1659</f>
        <v>-70</v>
      </c>
      <c r="P1006" s="36">
        <f>Map!M1659</f>
        <v>62</v>
      </c>
      <c r="Q1006" s="5" t="str">
        <f>Join("-",Map!B1659,Map!C1659,Map!D1659,Map!E1659,Map!F1659)</f>
        <v>North Rim-1-5-1-b</v>
      </c>
      <c r="R1006" s="6">
        <f t="shared" ref="R1006:T1006" si="2031">IFERROR(VALUE(LEFT(N1006,SEARCH(" ",N1006,1)-1)),FALSE())</f>
        <v>195</v>
      </c>
      <c r="S1006" s="6">
        <f t="shared" si="2031"/>
        <v>-70</v>
      </c>
      <c r="T1006" s="6">
        <f t="shared" si="2031"/>
        <v>62</v>
      </c>
      <c r="U1006" s="5"/>
      <c r="V1006" s="5"/>
      <c r="W1006" s="5"/>
      <c r="X1006" s="37" t="str">
        <f>Map!G1659</f>
        <v>Terrestrial</v>
      </c>
      <c r="Y1006" s="5"/>
      <c r="Z1006" s="7" t="str">
        <f>Map!O1659</f>
        <v>18 H</v>
      </c>
      <c r="AA1006" s="6">
        <f t="shared" si="12"/>
        <v>18</v>
      </c>
      <c r="AB1006" s="5" t="str">
        <f>IFERROR(__xludf.DUMMYFUNCTION("""COMPUTED_VALUE"""),"H")</f>
        <v>H</v>
      </c>
      <c r="AC1006" s="6">
        <f t="shared" si="13"/>
        <v>18</v>
      </c>
      <c r="AD1006" s="5"/>
    </row>
    <row r="1007">
      <c r="A1007" s="5" t="str">
        <f>Map!I1660</f>
        <v>2.01 J </v>
      </c>
      <c r="B1007" s="6">
        <f t="shared" si="5"/>
        <v>2.01</v>
      </c>
      <c r="C1007" s="5" t="str">
        <f>IFERROR(__xludf.DUMMYFUNCTION("""COMPUTED_VALUE"""),"J")</f>
        <v>J</v>
      </c>
      <c r="D1007" s="34" t="b">
        <f t="shared" si="6"/>
        <v>0</v>
      </c>
      <c r="E1007" s="6">
        <f t="shared" si="7"/>
        <v>2.01</v>
      </c>
      <c r="F1007" s="34" t="b">
        <f t="shared" si="8"/>
        <v>0</v>
      </c>
      <c r="G1007" s="8">
        <f t="shared" si="9"/>
        <v>3.819E+27</v>
      </c>
      <c r="H1007" s="8" t="str">
        <f t="shared" ref="H1007:J1007" si="2032">if(D1007,$G1007,"")</f>
        <v/>
      </c>
      <c r="I1007" s="8">
        <f t="shared" si="2032"/>
        <v>3.819E+27</v>
      </c>
      <c r="J1007" s="8" t="str">
        <f t="shared" si="2032"/>
        <v/>
      </c>
      <c r="K1007" s="5"/>
      <c r="L1007" s="5"/>
      <c r="M1007" s="5"/>
      <c r="N1007" s="36">
        <f>Map!K1660</f>
        <v>-39</v>
      </c>
      <c r="O1007" s="36">
        <f>Map!L1660</f>
        <v>-52</v>
      </c>
      <c r="P1007" s="36">
        <f>Map!M1660</f>
        <v>-46</v>
      </c>
      <c r="Q1007" s="5" t="str">
        <f>Join("-",Map!B1660,Map!C1660,Map!D1660,Map!E1660,Map!F1660)</f>
        <v>North Rim-1-5-1-c</v>
      </c>
      <c r="R1007" s="6">
        <f t="shared" ref="R1007:T1007" si="2033">IFERROR(VALUE(LEFT(N1007,SEARCH(" ",N1007,1)-1)),FALSE())</f>
        <v>-39</v>
      </c>
      <c r="S1007" s="6">
        <f t="shared" si="2033"/>
        <v>-52</v>
      </c>
      <c r="T1007" s="6">
        <f t="shared" si="2033"/>
        <v>-46</v>
      </c>
      <c r="U1007" s="5"/>
      <c r="V1007" s="5"/>
      <c r="W1007" s="5"/>
      <c r="X1007" s="37" t="str">
        <f>Map!G1660</f>
        <v>Gas Giant</v>
      </c>
      <c r="Y1007" s="5"/>
      <c r="Z1007" s="7" t="str">
        <f>Map!O1660</f>
        <v>12 H</v>
      </c>
      <c r="AA1007" s="6">
        <f t="shared" si="12"/>
        <v>12</v>
      </c>
      <c r="AB1007" s="5" t="str">
        <f>IFERROR(__xludf.DUMMYFUNCTION("""COMPUTED_VALUE"""),"H")</f>
        <v>H</v>
      </c>
      <c r="AC1007" s="6">
        <f t="shared" si="13"/>
        <v>12</v>
      </c>
      <c r="AD1007" s="5"/>
    </row>
    <row r="1008">
      <c r="A1008" s="5" t="str">
        <f>Map!I1661</f>
        <v>6.86 J </v>
      </c>
      <c r="B1008" s="6">
        <f t="shared" si="5"/>
        <v>6.86</v>
      </c>
      <c r="C1008" s="5" t="str">
        <f>IFERROR(__xludf.DUMMYFUNCTION("""COMPUTED_VALUE"""),"J")</f>
        <v>J</v>
      </c>
      <c r="D1008" s="34" t="b">
        <f t="shared" si="6"/>
        <v>0</v>
      </c>
      <c r="E1008" s="6">
        <f t="shared" si="7"/>
        <v>6.86</v>
      </c>
      <c r="F1008" s="34" t="b">
        <f t="shared" si="8"/>
        <v>0</v>
      </c>
      <c r="G1008" s="8">
        <f t="shared" si="9"/>
        <v>1.3034E+28</v>
      </c>
      <c r="H1008" s="8" t="str">
        <f t="shared" ref="H1008:J1008" si="2034">if(D1008,$G1008,"")</f>
        <v/>
      </c>
      <c r="I1008" s="8">
        <f t="shared" si="2034"/>
        <v>1.3034E+28</v>
      </c>
      <c r="J1008" s="8" t="str">
        <f t="shared" si="2034"/>
        <v/>
      </c>
      <c r="K1008" s="5"/>
      <c r="L1008" s="5"/>
      <c r="M1008" s="5"/>
      <c r="N1008" s="36">
        <f>Map!K1661</f>
        <v>-129</v>
      </c>
      <c r="O1008" s="36">
        <f>Map!L1661</f>
        <v>-187</v>
      </c>
      <c r="P1008" s="36">
        <f>Map!M1661</f>
        <v>-158</v>
      </c>
      <c r="Q1008" s="5" t="str">
        <f>Join("-",Map!B1661,Map!C1661,Map!D1661,Map!E1661,Map!F1661)</f>
        <v>North Rim-1-5-1-d</v>
      </c>
      <c r="R1008" s="6">
        <f t="shared" ref="R1008:T1008" si="2035">IFERROR(VALUE(LEFT(N1008,SEARCH(" ",N1008,1)-1)),FALSE())</f>
        <v>-129</v>
      </c>
      <c r="S1008" s="6">
        <f t="shared" si="2035"/>
        <v>-187</v>
      </c>
      <c r="T1008" s="6">
        <f t="shared" si="2035"/>
        <v>-158</v>
      </c>
      <c r="U1008" s="5"/>
      <c r="V1008" s="5"/>
      <c r="W1008" s="5"/>
      <c r="X1008" s="37" t="str">
        <f>Map!G1661</f>
        <v>Gas Giant</v>
      </c>
      <c r="Y1008" s="5"/>
      <c r="Z1008" s="7" t="str">
        <f>Map!O1661</f>
        <v>9 H</v>
      </c>
      <c r="AA1008" s="6">
        <f t="shared" si="12"/>
        <v>9</v>
      </c>
      <c r="AB1008" s="5" t="str">
        <f>IFERROR(__xludf.DUMMYFUNCTION("""COMPUTED_VALUE"""),"H")</f>
        <v>H</v>
      </c>
      <c r="AC1008" s="6">
        <f t="shared" si="13"/>
        <v>9</v>
      </c>
      <c r="AD1008" s="5"/>
    </row>
    <row r="1009">
      <c r="A1009" s="5" t="str">
        <f>Map!I1662</f>
        <v>0.03 J </v>
      </c>
      <c r="B1009" s="6">
        <f t="shared" si="5"/>
        <v>0.03</v>
      </c>
      <c r="C1009" s="5" t="str">
        <f>IFERROR(__xludf.DUMMYFUNCTION("""COMPUTED_VALUE"""),"J")</f>
        <v>J</v>
      </c>
      <c r="D1009" s="34" t="b">
        <f t="shared" si="6"/>
        <v>0</v>
      </c>
      <c r="E1009" s="6">
        <f t="shared" si="7"/>
        <v>0.03</v>
      </c>
      <c r="F1009" s="34" t="b">
        <f t="shared" si="8"/>
        <v>0</v>
      </c>
      <c r="G1009" s="8">
        <f t="shared" si="9"/>
        <v>5.7E+25</v>
      </c>
      <c r="H1009" s="8" t="str">
        <f t="shared" ref="H1009:J1009" si="2036">if(D1009,$G1009,"")</f>
        <v/>
      </c>
      <c r="I1009" s="8">
        <f t="shared" si="2036"/>
        <v>5.7E+25</v>
      </c>
      <c r="J1009" s="8" t="str">
        <f t="shared" si="2036"/>
        <v/>
      </c>
      <c r="K1009" s="5"/>
      <c r="L1009" s="5"/>
      <c r="M1009" s="5"/>
      <c r="N1009" s="36">
        <f>Map!K1662</f>
        <v>-134</v>
      </c>
      <c r="O1009" s="36">
        <f>Map!L1662</f>
        <v>-169</v>
      </c>
      <c r="P1009" s="36">
        <f>Map!M1662</f>
        <v>-152</v>
      </c>
      <c r="Q1009" s="5" t="str">
        <f>Join("-",Map!B1662,Map!C1662,Map!D1662,Map!E1662,Map!F1662)</f>
        <v>North Rim-1-5-1-e</v>
      </c>
      <c r="R1009" s="6">
        <f t="shared" ref="R1009:T1009" si="2037">IFERROR(VALUE(LEFT(N1009,SEARCH(" ",N1009,1)-1)),FALSE())</f>
        <v>-134</v>
      </c>
      <c r="S1009" s="6">
        <f t="shared" si="2037"/>
        <v>-169</v>
      </c>
      <c r="T1009" s="6">
        <f t="shared" si="2037"/>
        <v>-152</v>
      </c>
      <c r="U1009" s="5"/>
      <c r="V1009" s="5"/>
      <c r="W1009" s="5"/>
      <c r="X1009" s="37" t="str">
        <f>Map!G1662</f>
        <v>Gas Giant</v>
      </c>
      <c r="Y1009" s="5"/>
      <c r="Z1009" s="7" t="str">
        <f>Map!O1662</f>
        <v>14 H</v>
      </c>
      <c r="AA1009" s="6">
        <f t="shared" si="12"/>
        <v>14</v>
      </c>
      <c r="AB1009" s="5" t="str">
        <f>IFERROR(__xludf.DUMMYFUNCTION("""COMPUTED_VALUE"""),"H")</f>
        <v>H</v>
      </c>
      <c r="AC1009" s="6">
        <f t="shared" si="13"/>
        <v>14</v>
      </c>
      <c r="AD1009" s="5"/>
    </row>
    <row r="1010">
      <c r="A1010" s="5" t="str">
        <f>Map!I1663</f>
        <v>0.05 J </v>
      </c>
      <c r="B1010" s="6">
        <f t="shared" si="5"/>
        <v>0.05</v>
      </c>
      <c r="C1010" s="5" t="str">
        <f>IFERROR(__xludf.DUMMYFUNCTION("""COMPUTED_VALUE"""),"J")</f>
        <v>J</v>
      </c>
      <c r="D1010" s="34" t="b">
        <f t="shared" si="6"/>
        <v>0</v>
      </c>
      <c r="E1010" s="6">
        <f t="shared" si="7"/>
        <v>0.05</v>
      </c>
      <c r="F1010" s="34" t="b">
        <f t="shared" si="8"/>
        <v>0</v>
      </c>
      <c r="G1010" s="8">
        <f t="shared" si="9"/>
        <v>9.5E+25</v>
      </c>
      <c r="H1010" s="8" t="str">
        <f t="shared" ref="H1010:J1010" si="2038">if(D1010,$G1010,"")</f>
        <v/>
      </c>
      <c r="I1010" s="8">
        <f t="shared" si="2038"/>
        <v>9.5E+25</v>
      </c>
      <c r="J1010" s="8" t="str">
        <f t="shared" si="2038"/>
        <v/>
      </c>
      <c r="K1010" s="5"/>
      <c r="L1010" s="5"/>
      <c r="M1010" s="5"/>
      <c r="N1010" s="36">
        <f>Map!K1663</f>
        <v>-157</v>
      </c>
      <c r="O1010" s="36">
        <f>Map!L1663</f>
        <v>-176</v>
      </c>
      <c r="P1010" s="36">
        <f>Map!M1663</f>
        <v>-168</v>
      </c>
      <c r="Q1010" s="5" t="str">
        <f>Join("-",Map!B1663,Map!C1663,Map!D1663,Map!E1663,Map!F1663)</f>
        <v>North Rim-1-5-1-f</v>
      </c>
      <c r="R1010" s="6">
        <f t="shared" ref="R1010:T1010" si="2039">IFERROR(VALUE(LEFT(N1010,SEARCH(" ",N1010,1)-1)),FALSE())</f>
        <v>-157</v>
      </c>
      <c r="S1010" s="6">
        <f t="shared" si="2039"/>
        <v>-176</v>
      </c>
      <c r="T1010" s="6">
        <f t="shared" si="2039"/>
        <v>-168</v>
      </c>
      <c r="U1010" s="5"/>
      <c r="V1010" s="5"/>
      <c r="W1010" s="5"/>
      <c r="X1010" s="37" t="str">
        <f>Map!G1663</f>
        <v>Gas Giant</v>
      </c>
      <c r="Y1010" s="5"/>
      <c r="Z1010" s="7" t="str">
        <f>Map!O1663</f>
        <v>8 H</v>
      </c>
      <c r="AA1010" s="6">
        <f t="shared" si="12"/>
        <v>8</v>
      </c>
      <c r="AB1010" s="5" t="str">
        <f>IFERROR(__xludf.DUMMYFUNCTION("""COMPUTED_VALUE"""),"H")</f>
        <v>H</v>
      </c>
      <c r="AC1010" s="6">
        <f t="shared" si="13"/>
        <v>8</v>
      </c>
      <c r="AD1010" s="5"/>
    </row>
    <row r="1011">
      <c r="A1011" s="5" t="str">
        <f>Map!I1664</f>
        <v>0.16 J </v>
      </c>
      <c r="B1011" s="6">
        <f t="shared" si="5"/>
        <v>0.16</v>
      </c>
      <c r="C1011" s="5" t="str">
        <f>IFERROR(__xludf.DUMMYFUNCTION("""COMPUTED_VALUE"""),"J")</f>
        <v>J</v>
      </c>
      <c r="D1011" s="34" t="b">
        <f t="shared" si="6"/>
        <v>0</v>
      </c>
      <c r="E1011" s="6">
        <f t="shared" si="7"/>
        <v>0.16</v>
      </c>
      <c r="F1011" s="34" t="b">
        <f t="shared" si="8"/>
        <v>0</v>
      </c>
      <c r="G1011" s="8">
        <f t="shared" si="9"/>
        <v>3.04E+26</v>
      </c>
      <c r="H1011" s="8" t="str">
        <f t="shared" ref="H1011:J1011" si="2040">if(D1011,$G1011,"")</f>
        <v/>
      </c>
      <c r="I1011" s="8">
        <f t="shared" si="2040"/>
        <v>3.04E+26</v>
      </c>
      <c r="J1011" s="8" t="str">
        <f t="shared" si="2040"/>
        <v/>
      </c>
      <c r="K1011" s="5"/>
      <c r="L1011" s="5"/>
      <c r="M1011" s="5"/>
      <c r="N1011" s="36">
        <f>Map!K1664</f>
        <v>-157</v>
      </c>
      <c r="O1011" s="36">
        <f>Map!L1664</f>
        <v>-195</v>
      </c>
      <c r="P1011" s="36">
        <f>Map!M1664</f>
        <v>-175</v>
      </c>
      <c r="Q1011" s="5" t="str">
        <f>Join("-",Map!B1664,Map!C1664,Map!D1664,Map!E1664,Map!F1664)</f>
        <v>North Rim-1-5-1-g</v>
      </c>
      <c r="R1011" s="6">
        <f t="shared" ref="R1011:T1011" si="2041">IFERROR(VALUE(LEFT(N1011,SEARCH(" ",N1011,1)-1)),FALSE())</f>
        <v>-157</v>
      </c>
      <c r="S1011" s="6">
        <f t="shared" si="2041"/>
        <v>-195</v>
      </c>
      <c r="T1011" s="6">
        <f t="shared" si="2041"/>
        <v>-175</v>
      </c>
      <c r="U1011" s="5"/>
      <c r="V1011" s="5"/>
      <c r="W1011" s="5"/>
      <c r="X1011" s="37" t="str">
        <f>Map!G1664</f>
        <v>Gas Giant</v>
      </c>
      <c r="Y1011" s="5"/>
      <c r="Z1011" s="7" t="str">
        <f>Map!O1664</f>
        <v>9 H</v>
      </c>
      <c r="AA1011" s="6">
        <f t="shared" si="12"/>
        <v>9</v>
      </c>
      <c r="AB1011" s="5" t="str">
        <f>IFERROR(__xludf.DUMMYFUNCTION("""COMPUTED_VALUE"""),"H")</f>
        <v>H</v>
      </c>
      <c r="AC1011" s="6">
        <f t="shared" si="13"/>
        <v>9</v>
      </c>
      <c r="AD1011" s="5"/>
    </row>
    <row r="1012">
      <c r="A1012" s="5" t="str">
        <f>Map!I1665</f>
        <v>0.3 S</v>
      </c>
      <c r="B1012" s="6">
        <f t="shared" si="5"/>
        <v>0.3</v>
      </c>
      <c r="C1012" s="5" t="str">
        <f>IFERROR(__xludf.DUMMYFUNCTION("""COMPUTED_VALUE"""),"S")</f>
        <v>S</v>
      </c>
      <c r="D1012" s="34">
        <f t="shared" si="6"/>
        <v>0.3</v>
      </c>
      <c r="E1012" s="6" t="b">
        <f t="shared" si="7"/>
        <v>0</v>
      </c>
      <c r="F1012" s="34" t="b">
        <f t="shared" si="8"/>
        <v>0</v>
      </c>
      <c r="G1012" s="8">
        <f t="shared" si="9"/>
        <v>5.967E+29</v>
      </c>
      <c r="H1012" s="8">
        <f t="shared" ref="H1012:J1012" si="2042">if(D1012,$G1012,"")</f>
        <v>5.967E+29</v>
      </c>
      <c r="I1012" s="8" t="str">
        <f t="shared" si="2042"/>
        <v/>
      </c>
      <c r="J1012" s="8" t="str">
        <f t="shared" si="2042"/>
        <v/>
      </c>
      <c r="K1012" s="5"/>
      <c r="L1012" s="5"/>
      <c r="M1012" s="5"/>
      <c r="N1012" s="36" t="str">
        <f>Map!K1665</f>
        <v/>
      </c>
      <c r="O1012" s="36" t="str">
        <f>Map!L1665</f>
        <v/>
      </c>
      <c r="P1012" s="36" t="str">
        <f>Map!M1665</f>
        <v/>
      </c>
      <c r="Q1012" s="5" t="str">
        <f>Join("-",Map!B1665,Map!C1665,Map!D1665,Map!E1665,Map!F1665)</f>
        <v>North Rim-1-5-1-S</v>
      </c>
      <c r="R1012" s="6" t="b">
        <f t="shared" ref="R1012:T1012" si="2043">IFERROR(VALUE(LEFT(N1012,SEARCH(" ",N1012,1)-1)),FALSE())</f>
        <v>0</v>
      </c>
      <c r="S1012" s="6" t="b">
        <f t="shared" si="2043"/>
        <v>0</v>
      </c>
      <c r="T1012" s="6" t="b">
        <f t="shared" si="2043"/>
        <v>0</v>
      </c>
      <c r="U1012" s="5"/>
      <c r="V1012" s="5"/>
      <c r="W1012" s="5"/>
      <c r="X1012" s="37" t="str">
        <f>Map!G1665</f>
        <v>Star</v>
      </c>
      <c r="Y1012" s="5"/>
      <c r="Z1012" s="7" t="str">
        <f>Map!O1665</f>
        <v/>
      </c>
      <c r="AA1012" s="6" t="str">
        <f t="shared" si="12"/>
        <v/>
      </c>
      <c r="AB1012" s="5"/>
      <c r="AC1012" s="6" t="str">
        <f t="shared" si="13"/>
        <v/>
      </c>
      <c r="AD1012" s="5"/>
    </row>
    <row r="1013">
      <c r="A1013" s="5" t="str">
        <f>Map!I1666</f>
        <v>2.54 E </v>
      </c>
      <c r="B1013" s="6">
        <f t="shared" si="5"/>
        <v>2.54</v>
      </c>
      <c r="C1013" s="5" t="str">
        <f>IFERROR(__xludf.DUMMYFUNCTION("""COMPUTED_VALUE"""),"E")</f>
        <v>E</v>
      </c>
      <c r="D1013" s="34" t="b">
        <f t="shared" si="6"/>
        <v>0</v>
      </c>
      <c r="E1013" s="6" t="b">
        <f t="shared" si="7"/>
        <v>0</v>
      </c>
      <c r="F1013" s="34">
        <f t="shared" si="8"/>
        <v>2.54</v>
      </c>
      <c r="G1013" s="8">
        <f t="shared" si="9"/>
        <v>1.51689E+25</v>
      </c>
      <c r="H1013" s="8" t="str">
        <f t="shared" ref="H1013:J1013" si="2044">if(D1013,$G1013,"")</f>
        <v/>
      </c>
      <c r="I1013" s="8" t="str">
        <f t="shared" si="2044"/>
        <v/>
      </c>
      <c r="J1013" s="8">
        <f t="shared" si="2044"/>
        <v>1.51689E+25</v>
      </c>
      <c r="K1013" s="5"/>
      <c r="L1013" s="5"/>
      <c r="M1013" s="5"/>
      <c r="N1013" s="36">
        <f>Map!K1666</f>
        <v>822</v>
      </c>
      <c r="O1013" s="36">
        <f>Map!L1666</f>
        <v>764</v>
      </c>
      <c r="P1013" s="36">
        <f>Map!M1666</f>
        <v>795</v>
      </c>
      <c r="Q1013" s="5" t="str">
        <f>Join("-",Map!B1666,Map!C1666,Map!D1666,Map!E1666,Map!F1666)</f>
        <v>North Rim-1-5-2-a</v>
      </c>
      <c r="R1013" s="6">
        <f t="shared" ref="R1013:T1013" si="2045">IFERROR(VALUE(LEFT(N1013,SEARCH(" ",N1013,1)-1)),FALSE())</f>
        <v>822</v>
      </c>
      <c r="S1013" s="6">
        <f t="shared" si="2045"/>
        <v>764</v>
      </c>
      <c r="T1013" s="6">
        <f t="shared" si="2045"/>
        <v>795</v>
      </c>
      <c r="U1013" s="5"/>
      <c r="V1013" s="5"/>
      <c r="W1013" s="5"/>
      <c r="X1013" s="37" t="str">
        <f>Map!G1666</f>
        <v>Terrestrial</v>
      </c>
      <c r="Y1013" s="5"/>
      <c r="Z1013" s="7" t="str">
        <f>Map!O1666</f>
        <v>18 H</v>
      </c>
      <c r="AA1013" s="6">
        <f t="shared" si="12"/>
        <v>18</v>
      </c>
      <c r="AB1013" s="5" t="str">
        <f>IFERROR(__xludf.DUMMYFUNCTION("""COMPUTED_VALUE"""),"H")</f>
        <v>H</v>
      </c>
      <c r="AC1013" s="6">
        <f t="shared" si="13"/>
        <v>18</v>
      </c>
      <c r="AD1013" s="5"/>
    </row>
    <row r="1014">
      <c r="A1014" s="5" t="str">
        <f>Map!I1667</f>
        <v>8.93 J </v>
      </c>
      <c r="B1014" s="6">
        <f t="shared" si="5"/>
        <v>8.93</v>
      </c>
      <c r="C1014" s="5" t="str">
        <f>IFERROR(__xludf.DUMMYFUNCTION("""COMPUTED_VALUE"""),"J")</f>
        <v>J</v>
      </c>
      <c r="D1014" s="34" t="b">
        <f t="shared" si="6"/>
        <v>0</v>
      </c>
      <c r="E1014" s="6">
        <f t="shared" si="7"/>
        <v>8.93</v>
      </c>
      <c r="F1014" s="34" t="b">
        <f t="shared" si="8"/>
        <v>0</v>
      </c>
      <c r="G1014" s="8">
        <f t="shared" si="9"/>
        <v>1.6967E+28</v>
      </c>
      <c r="H1014" s="8" t="str">
        <f t="shared" ref="H1014:J1014" si="2046">if(D1014,$G1014,"")</f>
        <v/>
      </c>
      <c r="I1014" s="8">
        <f t="shared" si="2046"/>
        <v>1.6967E+28</v>
      </c>
      <c r="J1014" s="8" t="str">
        <f t="shared" si="2046"/>
        <v/>
      </c>
      <c r="K1014" s="5"/>
      <c r="L1014" s="5"/>
      <c r="M1014" s="5"/>
      <c r="N1014" s="36">
        <f>Map!K1667</f>
        <v>-173</v>
      </c>
      <c r="O1014" s="36">
        <f>Map!L1667</f>
        <v>-182</v>
      </c>
      <c r="P1014" s="36">
        <f>Map!M1667</f>
        <v>-179</v>
      </c>
      <c r="Q1014" s="5" t="str">
        <f>Join("-",Map!B1667,Map!C1667,Map!D1667,Map!E1667,Map!F1667)</f>
        <v>North Rim-1-5-2-b</v>
      </c>
      <c r="R1014" s="6">
        <f t="shared" ref="R1014:T1014" si="2047">IFERROR(VALUE(LEFT(N1014,SEARCH(" ",N1014,1)-1)),FALSE())</f>
        <v>-173</v>
      </c>
      <c r="S1014" s="6">
        <f t="shared" si="2047"/>
        <v>-182</v>
      </c>
      <c r="T1014" s="6">
        <f t="shared" si="2047"/>
        <v>-179</v>
      </c>
      <c r="U1014" s="5"/>
      <c r="V1014" s="5"/>
      <c r="W1014" s="5"/>
      <c r="X1014" s="37" t="str">
        <f>Map!G1667</f>
        <v>Gas Giant</v>
      </c>
      <c r="Y1014" s="5"/>
      <c r="Z1014" s="7" t="str">
        <f>Map!O1667</f>
        <v>9 H</v>
      </c>
      <c r="AA1014" s="6">
        <f t="shared" si="12"/>
        <v>9</v>
      </c>
      <c r="AB1014" s="5" t="str">
        <f>IFERROR(__xludf.DUMMYFUNCTION("""COMPUTED_VALUE"""),"H")</f>
        <v>H</v>
      </c>
      <c r="AC1014" s="6">
        <f t="shared" si="13"/>
        <v>9</v>
      </c>
      <c r="AD1014" s="5"/>
    </row>
    <row r="1015">
      <c r="A1015" s="5" t="str">
        <f>Map!I1668</f>
        <v>9.36 J </v>
      </c>
      <c r="B1015" s="6">
        <f t="shared" si="5"/>
        <v>9.36</v>
      </c>
      <c r="C1015" s="5" t="str">
        <f>IFERROR(__xludf.DUMMYFUNCTION("""COMPUTED_VALUE"""),"J")</f>
        <v>J</v>
      </c>
      <c r="D1015" s="34" t="b">
        <f t="shared" si="6"/>
        <v>0</v>
      </c>
      <c r="E1015" s="6">
        <f t="shared" si="7"/>
        <v>9.36</v>
      </c>
      <c r="F1015" s="34" t="b">
        <f t="shared" si="8"/>
        <v>0</v>
      </c>
      <c r="G1015" s="8">
        <f t="shared" si="9"/>
        <v>1.7784E+28</v>
      </c>
      <c r="H1015" s="8" t="str">
        <f t="shared" ref="H1015:J1015" si="2048">if(D1015,$G1015,"")</f>
        <v/>
      </c>
      <c r="I1015" s="8">
        <f t="shared" si="2048"/>
        <v>1.7784E+28</v>
      </c>
      <c r="J1015" s="8" t="str">
        <f t="shared" si="2048"/>
        <v/>
      </c>
      <c r="K1015" s="5"/>
      <c r="L1015" s="5"/>
      <c r="M1015" s="5"/>
      <c r="N1015" s="36">
        <f>Map!K1668</f>
        <v>-180</v>
      </c>
      <c r="O1015" s="36">
        <f>Map!L1668</f>
        <v>-199</v>
      </c>
      <c r="P1015" s="36">
        <f>Map!M1668</f>
        <v>-188</v>
      </c>
      <c r="Q1015" s="5" t="str">
        <f>Join("-",Map!B1668,Map!C1668,Map!D1668,Map!E1668,Map!F1668)</f>
        <v>North Rim-1-5-2-c</v>
      </c>
      <c r="R1015" s="6">
        <f t="shared" ref="R1015:T1015" si="2049">IFERROR(VALUE(LEFT(N1015,SEARCH(" ",N1015,1)-1)),FALSE())</f>
        <v>-180</v>
      </c>
      <c r="S1015" s="6">
        <f t="shared" si="2049"/>
        <v>-199</v>
      </c>
      <c r="T1015" s="6">
        <f t="shared" si="2049"/>
        <v>-188</v>
      </c>
      <c r="U1015" s="5"/>
      <c r="V1015" s="5"/>
      <c r="W1015" s="5"/>
      <c r="X1015" s="37" t="str">
        <f>Map!G1668</f>
        <v>Gas Giant</v>
      </c>
      <c r="Y1015" s="5"/>
      <c r="Z1015" s="7" t="str">
        <f>Map!O1668</f>
        <v>9 H</v>
      </c>
      <c r="AA1015" s="6">
        <f t="shared" si="12"/>
        <v>9</v>
      </c>
      <c r="AB1015" s="5" t="str">
        <f>IFERROR(__xludf.DUMMYFUNCTION("""COMPUTED_VALUE"""),"H")</f>
        <v>H</v>
      </c>
      <c r="AC1015" s="6">
        <f t="shared" si="13"/>
        <v>9</v>
      </c>
      <c r="AD1015" s="5"/>
    </row>
    <row r="1016">
      <c r="A1016" s="5" t="str">
        <f>Map!I1669</f>
        <v>0.03 J </v>
      </c>
      <c r="B1016" s="6">
        <f t="shared" si="5"/>
        <v>0.03</v>
      </c>
      <c r="C1016" s="5" t="str">
        <f>IFERROR(__xludf.DUMMYFUNCTION("""COMPUTED_VALUE"""),"J")</f>
        <v>J</v>
      </c>
      <c r="D1016" s="34" t="b">
        <f t="shared" si="6"/>
        <v>0</v>
      </c>
      <c r="E1016" s="6">
        <f t="shared" si="7"/>
        <v>0.03</v>
      </c>
      <c r="F1016" s="34" t="b">
        <f t="shared" si="8"/>
        <v>0</v>
      </c>
      <c r="G1016" s="8">
        <f t="shared" si="9"/>
        <v>5.7E+25</v>
      </c>
      <c r="H1016" s="8" t="str">
        <f t="shared" ref="H1016:J1016" si="2050">if(D1016,$G1016,"")</f>
        <v/>
      </c>
      <c r="I1016" s="8">
        <f t="shared" si="2050"/>
        <v>5.7E+25</v>
      </c>
      <c r="J1016" s="8" t="str">
        <f t="shared" si="2050"/>
        <v/>
      </c>
      <c r="K1016" s="5"/>
      <c r="L1016" s="5"/>
      <c r="M1016" s="5"/>
      <c r="N1016" s="36">
        <f>Map!K1669</f>
        <v>-182</v>
      </c>
      <c r="O1016" s="36">
        <f>Map!L1669</f>
        <v>-192</v>
      </c>
      <c r="P1016" s="36">
        <f>Map!M1669</f>
        <v>-189</v>
      </c>
      <c r="Q1016" s="5" t="str">
        <f>Join("-",Map!B1669,Map!C1669,Map!D1669,Map!E1669,Map!F1669)</f>
        <v>North Rim-1-5-2-d</v>
      </c>
      <c r="R1016" s="6">
        <f t="shared" ref="R1016:T1016" si="2051">IFERROR(VALUE(LEFT(N1016,SEARCH(" ",N1016,1)-1)),FALSE())</f>
        <v>-182</v>
      </c>
      <c r="S1016" s="6">
        <f t="shared" si="2051"/>
        <v>-192</v>
      </c>
      <c r="T1016" s="6">
        <f t="shared" si="2051"/>
        <v>-189</v>
      </c>
      <c r="U1016" s="5"/>
      <c r="V1016" s="5"/>
      <c r="W1016" s="5"/>
      <c r="X1016" s="37" t="str">
        <f>Map!G1669</f>
        <v>Gas Giant</v>
      </c>
      <c r="Y1016" s="5"/>
      <c r="Z1016" s="7" t="str">
        <f>Map!O1669</f>
        <v>22 H</v>
      </c>
      <c r="AA1016" s="6">
        <f t="shared" si="12"/>
        <v>22</v>
      </c>
      <c r="AB1016" s="5" t="str">
        <f>IFERROR(__xludf.DUMMYFUNCTION("""COMPUTED_VALUE"""),"H")</f>
        <v>H</v>
      </c>
      <c r="AC1016" s="6">
        <f t="shared" si="13"/>
        <v>22</v>
      </c>
      <c r="AD1016" s="5"/>
    </row>
    <row r="1017">
      <c r="A1017" s="5" t="str">
        <f>Map!I1670</f>
        <v>0.5 S</v>
      </c>
      <c r="B1017" s="6">
        <f t="shared" si="5"/>
        <v>0.5</v>
      </c>
      <c r="C1017" s="5" t="str">
        <f>IFERROR(__xludf.DUMMYFUNCTION("""COMPUTED_VALUE"""),"S")</f>
        <v>S</v>
      </c>
      <c r="D1017" s="34">
        <f t="shared" si="6"/>
        <v>0.5</v>
      </c>
      <c r="E1017" s="6" t="b">
        <f t="shared" si="7"/>
        <v>0</v>
      </c>
      <c r="F1017" s="34" t="b">
        <f t="shared" si="8"/>
        <v>0</v>
      </c>
      <c r="G1017" s="8">
        <f t="shared" si="9"/>
        <v>9.945E+29</v>
      </c>
      <c r="H1017" s="8">
        <f t="shared" ref="H1017:J1017" si="2052">if(D1017,$G1017,"")</f>
        <v>9.945E+29</v>
      </c>
      <c r="I1017" s="8" t="str">
        <f t="shared" si="2052"/>
        <v/>
      </c>
      <c r="J1017" s="8" t="str">
        <f t="shared" si="2052"/>
        <v/>
      </c>
      <c r="K1017" s="5"/>
      <c r="L1017" s="5"/>
      <c r="M1017" s="5"/>
      <c r="N1017" s="36" t="str">
        <f>Map!K1670</f>
        <v/>
      </c>
      <c r="O1017" s="36" t="str">
        <f>Map!L1670</f>
        <v/>
      </c>
      <c r="P1017" s="36" t="str">
        <f>Map!M1670</f>
        <v/>
      </c>
      <c r="Q1017" s="5" t="str">
        <f>Join("-",Map!B1670,Map!C1670,Map!D1670,Map!E1670,Map!F1670)</f>
        <v>North Rim-1-5-2-S</v>
      </c>
      <c r="R1017" s="6" t="b">
        <f t="shared" ref="R1017:T1017" si="2053">IFERROR(VALUE(LEFT(N1017,SEARCH(" ",N1017,1)-1)),FALSE())</f>
        <v>0</v>
      </c>
      <c r="S1017" s="6" t="b">
        <f t="shared" si="2053"/>
        <v>0</v>
      </c>
      <c r="T1017" s="6" t="b">
        <f t="shared" si="2053"/>
        <v>0</v>
      </c>
      <c r="U1017" s="5"/>
      <c r="V1017" s="5"/>
      <c r="W1017" s="5"/>
      <c r="X1017" s="37" t="str">
        <f>Map!G1670</f>
        <v>Star</v>
      </c>
      <c r="Y1017" s="5"/>
      <c r="Z1017" s="7" t="str">
        <f>Map!O1670</f>
        <v/>
      </c>
      <c r="AA1017" s="6" t="str">
        <f t="shared" si="12"/>
        <v/>
      </c>
      <c r="AB1017" s="5"/>
      <c r="AC1017" s="6" t="str">
        <f t="shared" si="13"/>
        <v/>
      </c>
      <c r="AD1017" s="5"/>
    </row>
    <row r="1018">
      <c r="A1018" s="5" t="str">
        <f>Map!I1671</f>
        <v>2.9 E </v>
      </c>
      <c r="B1018" s="6">
        <f t="shared" si="5"/>
        <v>2.9</v>
      </c>
      <c r="C1018" s="5" t="str">
        <f>IFERROR(__xludf.DUMMYFUNCTION("""COMPUTED_VALUE"""),"E")</f>
        <v>E</v>
      </c>
      <c r="D1018" s="34" t="b">
        <f t="shared" si="6"/>
        <v>0</v>
      </c>
      <c r="E1018" s="6" t="b">
        <f t="shared" si="7"/>
        <v>0</v>
      </c>
      <c r="F1018" s="34">
        <f t="shared" si="8"/>
        <v>2.9</v>
      </c>
      <c r="G1018" s="8">
        <f t="shared" si="9"/>
        <v>1.73188E+25</v>
      </c>
      <c r="H1018" s="8" t="str">
        <f t="shared" ref="H1018:J1018" si="2054">if(D1018,$G1018,"")</f>
        <v/>
      </c>
      <c r="I1018" s="8" t="str">
        <f t="shared" si="2054"/>
        <v/>
      </c>
      <c r="J1018" s="8">
        <f t="shared" si="2054"/>
        <v>1.73188E+25</v>
      </c>
      <c r="K1018" s="5"/>
      <c r="L1018" s="5"/>
      <c r="M1018" s="5"/>
      <c r="N1018" s="36">
        <f>Map!K1671</f>
        <v>361</v>
      </c>
      <c r="O1018" s="36">
        <f>Map!L1671</f>
        <v>272</v>
      </c>
      <c r="P1018" s="36">
        <f>Map!M1671</f>
        <v>318</v>
      </c>
      <c r="Q1018" s="5" t="str">
        <f>Join("-",Map!B1671,Map!C1671,Map!D1671,Map!E1671,Map!F1671)</f>
        <v>North Rim-1-5-3-a</v>
      </c>
      <c r="R1018" s="6">
        <f t="shared" ref="R1018:T1018" si="2055">IFERROR(VALUE(LEFT(N1018,SEARCH(" ",N1018,1)-1)),FALSE())</f>
        <v>361</v>
      </c>
      <c r="S1018" s="6">
        <f t="shared" si="2055"/>
        <v>272</v>
      </c>
      <c r="T1018" s="6">
        <f t="shared" si="2055"/>
        <v>318</v>
      </c>
      <c r="U1018" s="5"/>
      <c r="V1018" s="5"/>
      <c r="W1018" s="5"/>
      <c r="X1018" s="37" t="str">
        <f>Map!G1671</f>
        <v>Terrestrial</v>
      </c>
      <c r="Y1018" s="5"/>
      <c r="Z1018" s="7" t="str">
        <f>Map!O1671</f>
        <v>18 H</v>
      </c>
      <c r="AA1018" s="6">
        <f t="shared" si="12"/>
        <v>18</v>
      </c>
      <c r="AB1018" s="5" t="str">
        <f>IFERROR(__xludf.DUMMYFUNCTION("""COMPUTED_VALUE"""),"H")</f>
        <v>H</v>
      </c>
      <c r="AC1018" s="6">
        <f t="shared" si="13"/>
        <v>18</v>
      </c>
      <c r="AD1018" s="5"/>
    </row>
    <row r="1019">
      <c r="A1019" s="5" t="str">
        <f>Map!I1672</f>
        <v>0.66 E </v>
      </c>
      <c r="B1019" s="6">
        <f t="shared" si="5"/>
        <v>0.66</v>
      </c>
      <c r="C1019" s="5" t="str">
        <f>IFERROR(__xludf.DUMMYFUNCTION("""COMPUTED_VALUE"""),"E")</f>
        <v>E</v>
      </c>
      <c r="D1019" s="34" t="b">
        <f t="shared" si="6"/>
        <v>0</v>
      </c>
      <c r="E1019" s="6" t="b">
        <f t="shared" si="7"/>
        <v>0</v>
      </c>
      <c r="F1019" s="34">
        <f t="shared" si="8"/>
        <v>0.66</v>
      </c>
      <c r="G1019" s="8">
        <f t="shared" si="9"/>
        <v>3.94152E+24</v>
      </c>
      <c r="H1019" s="8" t="str">
        <f t="shared" ref="H1019:J1019" si="2056">if(D1019,$G1019,"")</f>
        <v/>
      </c>
      <c r="I1019" s="8" t="str">
        <f t="shared" si="2056"/>
        <v/>
      </c>
      <c r="J1019" s="8">
        <f t="shared" si="2056"/>
        <v>3.94152E+24</v>
      </c>
      <c r="K1019" s="5"/>
      <c r="L1019" s="5"/>
      <c r="M1019" s="5"/>
      <c r="N1019" s="36">
        <f>Map!K1672</f>
        <v>3</v>
      </c>
      <c r="O1019" s="36">
        <f>Map!L1672</f>
        <v>-8</v>
      </c>
      <c r="P1019" s="36">
        <f>Map!M1672</f>
        <v>-3</v>
      </c>
      <c r="Q1019" s="5" t="str">
        <f>Join("-",Map!B1672,Map!C1672,Map!D1672,Map!E1672,Map!F1672)</f>
        <v>North Rim-1-5-3-b</v>
      </c>
      <c r="R1019" s="6">
        <f t="shared" ref="R1019:T1019" si="2057">IFERROR(VALUE(LEFT(N1019,SEARCH(" ",N1019,1)-1)),FALSE())</f>
        <v>3</v>
      </c>
      <c r="S1019" s="6">
        <f t="shared" si="2057"/>
        <v>-8</v>
      </c>
      <c r="T1019" s="6">
        <f t="shared" si="2057"/>
        <v>-3</v>
      </c>
      <c r="U1019" s="5"/>
      <c r="V1019" s="5"/>
      <c r="W1019" s="5"/>
      <c r="X1019" s="37" t="str">
        <f>Map!G1672</f>
        <v>Terrestrial</v>
      </c>
      <c r="Y1019" s="5"/>
      <c r="Z1019" s="7" t="str">
        <f>Map!O1672</f>
        <v>26 H</v>
      </c>
      <c r="AA1019" s="6">
        <f t="shared" si="12"/>
        <v>26</v>
      </c>
      <c r="AB1019" s="5" t="str">
        <f>IFERROR(__xludf.DUMMYFUNCTION("""COMPUTED_VALUE"""),"H")</f>
        <v>H</v>
      </c>
      <c r="AC1019" s="6">
        <f t="shared" si="13"/>
        <v>26</v>
      </c>
      <c r="AD1019" s="5"/>
    </row>
    <row r="1020">
      <c r="A1020" s="5" t="str">
        <f>Map!I1673</f>
        <v>7.47 J </v>
      </c>
      <c r="B1020" s="6">
        <f t="shared" si="5"/>
        <v>7.47</v>
      </c>
      <c r="C1020" s="5" t="str">
        <f>IFERROR(__xludf.DUMMYFUNCTION("""COMPUTED_VALUE"""),"J")</f>
        <v>J</v>
      </c>
      <c r="D1020" s="34" t="b">
        <f t="shared" si="6"/>
        <v>0</v>
      </c>
      <c r="E1020" s="6">
        <f t="shared" si="7"/>
        <v>7.47</v>
      </c>
      <c r="F1020" s="34" t="b">
        <f t="shared" si="8"/>
        <v>0</v>
      </c>
      <c r="G1020" s="8">
        <f t="shared" si="9"/>
        <v>1.4193E+28</v>
      </c>
      <c r="H1020" s="8" t="str">
        <f t="shared" ref="H1020:J1020" si="2058">if(D1020,$G1020,"")</f>
        <v/>
      </c>
      <c r="I1020" s="8">
        <f t="shared" si="2058"/>
        <v>1.4193E+28</v>
      </c>
      <c r="J1020" s="8" t="str">
        <f t="shared" si="2058"/>
        <v/>
      </c>
      <c r="K1020" s="5"/>
      <c r="L1020" s="5"/>
      <c r="M1020" s="5"/>
      <c r="N1020" s="36">
        <f>Map!K1673</f>
        <v>-39</v>
      </c>
      <c r="O1020" s="36">
        <f>Map!L1673</f>
        <v>-66</v>
      </c>
      <c r="P1020" s="36">
        <f>Map!M1673</f>
        <v>-53</v>
      </c>
      <c r="Q1020" s="5" t="str">
        <f>Join("-",Map!B1673,Map!C1673,Map!D1673,Map!E1673,Map!F1673)</f>
        <v>North Rim-1-5-3-c</v>
      </c>
      <c r="R1020" s="6">
        <f t="shared" ref="R1020:T1020" si="2059">IFERROR(VALUE(LEFT(N1020,SEARCH(" ",N1020,1)-1)),FALSE())</f>
        <v>-39</v>
      </c>
      <c r="S1020" s="6">
        <f t="shared" si="2059"/>
        <v>-66</v>
      </c>
      <c r="T1020" s="6">
        <f t="shared" si="2059"/>
        <v>-53</v>
      </c>
      <c r="U1020" s="5"/>
      <c r="V1020" s="5"/>
      <c r="W1020" s="5"/>
      <c r="X1020" s="37" t="str">
        <f>Map!G1673</f>
        <v>Gas Giant</v>
      </c>
      <c r="Y1020" s="5"/>
      <c r="Z1020" s="7" t="str">
        <f>Map!O1673</f>
        <v>15 H</v>
      </c>
      <c r="AA1020" s="6">
        <f t="shared" si="12"/>
        <v>15</v>
      </c>
      <c r="AB1020" s="5" t="str">
        <f>IFERROR(__xludf.DUMMYFUNCTION("""COMPUTED_VALUE"""),"H")</f>
        <v>H</v>
      </c>
      <c r="AC1020" s="6">
        <f t="shared" si="13"/>
        <v>15</v>
      </c>
      <c r="AD1020" s="5"/>
    </row>
    <row r="1021">
      <c r="A1021" s="5" t="str">
        <f>Map!I1674</f>
        <v>0.09 J </v>
      </c>
      <c r="B1021" s="6">
        <f t="shared" si="5"/>
        <v>0.09</v>
      </c>
      <c r="C1021" s="5" t="str">
        <f>IFERROR(__xludf.DUMMYFUNCTION("""COMPUTED_VALUE"""),"J")</f>
        <v>J</v>
      </c>
      <c r="D1021" s="34" t="b">
        <f t="shared" si="6"/>
        <v>0</v>
      </c>
      <c r="E1021" s="6">
        <f t="shared" si="7"/>
        <v>0.09</v>
      </c>
      <c r="F1021" s="34" t="b">
        <f t="shared" si="8"/>
        <v>0</v>
      </c>
      <c r="G1021" s="8">
        <f t="shared" si="9"/>
        <v>1.71E+26</v>
      </c>
      <c r="H1021" s="8" t="str">
        <f t="shared" ref="H1021:J1021" si="2060">if(D1021,$G1021,"")</f>
        <v/>
      </c>
      <c r="I1021" s="8">
        <f t="shared" si="2060"/>
        <v>1.71E+26</v>
      </c>
      <c r="J1021" s="8" t="str">
        <f t="shared" si="2060"/>
        <v/>
      </c>
      <c r="K1021" s="5"/>
      <c r="L1021" s="5"/>
      <c r="M1021" s="5"/>
      <c r="N1021" s="36">
        <f>Map!K1674</f>
        <v>-167</v>
      </c>
      <c r="O1021" s="36">
        <f>Map!L1674</f>
        <v>-174</v>
      </c>
      <c r="P1021" s="36">
        <f>Map!M1674</f>
        <v>-171</v>
      </c>
      <c r="Q1021" s="5" t="str">
        <f>Join("-",Map!B1674,Map!C1674,Map!D1674,Map!E1674,Map!F1674)</f>
        <v>North Rim-1-5-3-d</v>
      </c>
      <c r="R1021" s="6">
        <f t="shared" ref="R1021:T1021" si="2061">IFERROR(VALUE(LEFT(N1021,SEARCH(" ",N1021,1)-1)),FALSE())</f>
        <v>-167</v>
      </c>
      <c r="S1021" s="6">
        <f t="shared" si="2061"/>
        <v>-174</v>
      </c>
      <c r="T1021" s="6">
        <f t="shared" si="2061"/>
        <v>-171</v>
      </c>
      <c r="U1021" s="5"/>
      <c r="V1021" s="5"/>
      <c r="W1021" s="5"/>
      <c r="X1021" s="37" t="str">
        <f>Map!G1674</f>
        <v>Gas Giant</v>
      </c>
      <c r="Y1021" s="5"/>
      <c r="Z1021" s="7" t="str">
        <f>Map!O1674</f>
        <v>12 H</v>
      </c>
      <c r="AA1021" s="6">
        <f t="shared" si="12"/>
        <v>12</v>
      </c>
      <c r="AB1021" s="5" t="str">
        <f>IFERROR(__xludf.DUMMYFUNCTION("""COMPUTED_VALUE"""),"H")</f>
        <v>H</v>
      </c>
      <c r="AC1021" s="6">
        <f t="shared" si="13"/>
        <v>12</v>
      </c>
      <c r="AD1021" s="5"/>
    </row>
    <row r="1022">
      <c r="A1022" s="5" t="str">
        <f>Map!I1675</f>
        <v>0.78 E </v>
      </c>
      <c r="B1022" s="6">
        <f t="shared" si="5"/>
        <v>0.78</v>
      </c>
      <c r="C1022" s="5" t="str">
        <f>IFERROR(__xludf.DUMMYFUNCTION("""COMPUTED_VALUE"""),"E")</f>
        <v>E</v>
      </c>
      <c r="D1022" s="34" t="b">
        <f t="shared" si="6"/>
        <v>0</v>
      </c>
      <c r="E1022" s="6" t="b">
        <f t="shared" si="7"/>
        <v>0</v>
      </c>
      <c r="F1022" s="34">
        <f t="shared" si="8"/>
        <v>0.78</v>
      </c>
      <c r="G1022" s="8">
        <f t="shared" si="9"/>
        <v>4.65816E+24</v>
      </c>
      <c r="H1022" s="8" t="str">
        <f t="shared" ref="H1022:J1022" si="2062">if(D1022,$G1022,"")</f>
        <v/>
      </c>
      <c r="I1022" s="8" t="str">
        <f t="shared" si="2062"/>
        <v/>
      </c>
      <c r="J1022" s="8">
        <f t="shared" si="2062"/>
        <v>4.65816E+24</v>
      </c>
      <c r="K1022" s="5"/>
      <c r="L1022" s="5"/>
      <c r="M1022" s="5"/>
      <c r="N1022" s="36">
        <f>Map!K1675</f>
        <v>-232</v>
      </c>
      <c r="O1022" s="36">
        <f>Map!L1675</f>
        <v>-246</v>
      </c>
      <c r="P1022" s="36">
        <f>Map!M1675</f>
        <v>-237</v>
      </c>
      <c r="Q1022" s="5" t="str">
        <f>Join("-",Map!B1675,Map!C1675,Map!D1675,Map!E1675,Map!F1675)</f>
        <v>North Rim-1-5-3-e</v>
      </c>
      <c r="R1022" s="6">
        <f t="shared" ref="R1022:T1022" si="2063">IFERROR(VALUE(LEFT(N1022,SEARCH(" ",N1022,1)-1)),FALSE())</f>
        <v>-232</v>
      </c>
      <c r="S1022" s="6">
        <f t="shared" si="2063"/>
        <v>-246</v>
      </c>
      <c r="T1022" s="6">
        <f t="shared" si="2063"/>
        <v>-237</v>
      </c>
      <c r="U1022" s="5"/>
      <c r="V1022" s="5"/>
      <c r="W1022" s="5"/>
      <c r="X1022" s="37" t="str">
        <f>Map!G1675</f>
        <v>Terrestrial</v>
      </c>
      <c r="Y1022" s="5"/>
      <c r="Z1022" s="7" t="str">
        <f>Map!O1675</f>
        <v>45 H</v>
      </c>
      <c r="AA1022" s="6">
        <f t="shared" si="12"/>
        <v>45</v>
      </c>
      <c r="AB1022" s="5" t="str">
        <f>IFERROR(__xludf.DUMMYFUNCTION("""COMPUTED_VALUE"""),"H")</f>
        <v>H</v>
      </c>
      <c r="AC1022" s="6">
        <f t="shared" si="13"/>
        <v>45</v>
      </c>
      <c r="AD1022" s="5"/>
    </row>
    <row r="1023">
      <c r="A1023" s="5" t="str">
        <f>Map!I1676</f>
        <v>1 S</v>
      </c>
      <c r="B1023" s="6">
        <f t="shared" si="5"/>
        <v>1</v>
      </c>
      <c r="C1023" s="5" t="str">
        <f>IFERROR(__xludf.DUMMYFUNCTION("""COMPUTED_VALUE"""),"S")</f>
        <v>S</v>
      </c>
      <c r="D1023" s="34">
        <f t="shared" si="6"/>
        <v>1</v>
      </c>
      <c r="E1023" s="6" t="b">
        <f t="shared" si="7"/>
        <v>0</v>
      </c>
      <c r="F1023" s="34" t="b">
        <f t="shared" si="8"/>
        <v>0</v>
      </c>
      <c r="G1023" s="8">
        <f t="shared" si="9"/>
        <v>1.989E+30</v>
      </c>
      <c r="H1023" s="8">
        <f t="shared" ref="H1023:J1023" si="2064">if(D1023,$G1023,"")</f>
        <v>1.989E+30</v>
      </c>
      <c r="I1023" s="8" t="str">
        <f t="shared" si="2064"/>
        <v/>
      </c>
      <c r="J1023" s="8" t="str">
        <f t="shared" si="2064"/>
        <v/>
      </c>
      <c r="K1023" s="5"/>
      <c r="L1023" s="5"/>
      <c r="M1023" s="5"/>
      <c r="N1023" s="36" t="str">
        <f>Map!K1676</f>
        <v/>
      </c>
      <c r="O1023" s="36" t="str">
        <f>Map!L1676</f>
        <v/>
      </c>
      <c r="P1023" s="36" t="str">
        <f>Map!M1676</f>
        <v/>
      </c>
      <c r="Q1023" s="5" t="str">
        <f>Join("-",Map!B1676,Map!C1676,Map!D1676,Map!E1676,Map!F1676)</f>
        <v>North Rim-1-5-3-S</v>
      </c>
      <c r="R1023" s="6" t="b">
        <f t="shared" ref="R1023:T1023" si="2065">IFERROR(VALUE(LEFT(N1023,SEARCH(" ",N1023,1)-1)),FALSE())</f>
        <v>0</v>
      </c>
      <c r="S1023" s="6" t="b">
        <f t="shared" si="2065"/>
        <v>0</v>
      </c>
      <c r="T1023" s="6" t="b">
        <f t="shared" si="2065"/>
        <v>0</v>
      </c>
      <c r="U1023" s="5"/>
      <c r="V1023" s="5"/>
      <c r="W1023" s="5"/>
      <c r="X1023" s="37" t="str">
        <f>Map!G1676</f>
        <v>Star</v>
      </c>
      <c r="Y1023" s="5"/>
      <c r="Z1023" s="7" t="str">
        <f>Map!O1676</f>
        <v/>
      </c>
      <c r="AA1023" s="6" t="str">
        <f t="shared" si="12"/>
        <v/>
      </c>
      <c r="AB1023" s="5"/>
      <c r="AC1023" s="6" t="str">
        <f t="shared" si="13"/>
        <v/>
      </c>
      <c r="AD1023" s="5"/>
    </row>
    <row r="1024">
      <c r="A1024" s="5" t="str">
        <f>Map!I1677</f>
        <v>0.81 E </v>
      </c>
      <c r="B1024" s="6">
        <f t="shared" si="5"/>
        <v>0.81</v>
      </c>
      <c r="C1024" s="5" t="str">
        <f>IFERROR(__xludf.DUMMYFUNCTION("""COMPUTED_VALUE"""),"E")</f>
        <v>E</v>
      </c>
      <c r="D1024" s="34" t="b">
        <f t="shared" si="6"/>
        <v>0</v>
      </c>
      <c r="E1024" s="6" t="b">
        <f t="shared" si="7"/>
        <v>0</v>
      </c>
      <c r="F1024" s="34">
        <f t="shared" si="8"/>
        <v>0.81</v>
      </c>
      <c r="G1024" s="8">
        <f t="shared" si="9"/>
        <v>4.83732E+24</v>
      </c>
      <c r="H1024" s="8" t="str">
        <f t="shared" ref="H1024:J1024" si="2066">if(D1024,$G1024,"")</f>
        <v/>
      </c>
      <c r="I1024" s="8" t="str">
        <f t="shared" si="2066"/>
        <v/>
      </c>
      <c r="J1024" s="8">
        <f t="shared" si="2066"/>
        <v>4.83732E+24</v>
      </c>
      <c r="K1024" s="5"/>
      <c r="L1024" s="5"/>
      <c r="M1024" s="5"/>
      <c r="N1024" s="36">
        <f>Map!K1677</f>
        <v>13</v>
      </c>
      <c r="O1024" s="36">
        <f>Map!L1677</f>
        <v>5</v>
      </c>
      <c r="P1024" s="36">
        <f>Map!M1677</f>
        <v>8</v>
      </c>
      <c r="Q1024" s="5" t="str">
        <f>Join("-",Map!B1677,Map!C1677,Map!D1677,Map!E1677,Map!F1677)</f>
        <v>North Rim-1-5-4-a</v>
      </c>
      <c r="R1024" s="6">
        <f t="shared" ref="R1024:T1024" si="2067">IFERROR(VALUE(LEFT(N1024,SEARCH(" ",N1024,1)-1)),FALSE())</f>
        <v>13</v>
      </c>
      <c r="S1024" s="6">
        <f t="shared" si="2067"/>
        <v>5</v>
      </c>
      <c r="T1024" s="6">
        <f t="shared" si="2067"/>
        <v>8</v>
      </c>
      <c r="U1024" s="5"/>
      <c r="V1024" s="5"/>
      <c r="W1024" s="5"/>
      <c r="X1024" s="37" t="str">
        <f>Map!G1677</f>
        <v>Habitable</v>
      </c>
      <c r="Y1024" s="5"/>
      <c r="Z1024" s="7" t="str">
        <f>Map!O1677</f>
        <v>24 H</v>
      </c>
      <c r="AA1024" s="6">
        <f t="shared" si="12"/>
        <v>24</v>
      </c>
      <c r="AB1024" s="5" t="str">
        <f>IFERROR(__xludf.DUMMYFUNCTION("""COMPUTED_VALUE"""),"H")</f>
        <v>H</v>
      </c>
      <c r="AC1024" s="6">
        <f t="shared" si="13"/>
        <v>24</v>
      </c>
      <c r="AD1024" s="5"/>
    </row>
    <row r="1025">
      <c r="A1025" s="5" t="str">
        <f>Map!I1678</f>
        <v>0.86 E </v>
      </c>
      <c r="B1025" s="6">
        <f t="shared" si="5"/>
        <v>0.86</v>
      </c>
      <c r="C1025" s="5" t="str">
        <f>IFERROR(__xludf.DUMMYFUNCTION("""COMPUTED_VALUE"""),"E")</f>
        <v>E</v>
      </c>
      <c r="D1025" s="34" t="b">
        <f t="shared" si="6"/>
        <v>0</v>
      </c>
      <c r="E1025" s="6" t="b">
        <f t="shared" si="7"/>
        <v>0</v>
      </c>
      <c r="F1025" s="34">
        <f t="shared" si="8"/>
        <v>0.86</v>
      </c>
      <c r="G1025" s="8">
        <f t="shared" si="9"/>
        <v>5.13592E+24</v>
      </c>
      <c r="H1025" s="8" t="str">
        <f t="shared" ref="H1025:J1025" si="2068">if(D1025,$G1025,"")</f>
        <v/>
      </c>
      <c r="I1025" s="8" t="str">
        <f t="shared" si="2068"/>
        <v/>
      </c>
      <c r="J1025" s="8">
        <f t="shared" si="2068"/>
        <v>5.13592E+24</v>
      </c>
      <c r="K1025" s="5"/>
      <c r="L1025" s="5"/>
      <c r="M1025" s="5"/>
      <c r="N1025" s="36">
        <f>Map!K1678</f>
        <v>5</v>
      </c>
      <c r="O1025" s="36">
        <f>Map!L1678</f>
        <v>0</v>
      </c>
      <c r="P1025" s="36">
        <f>Map!M1678</f>
        <v>3</v>
      </c>
      <c r="Q1025" s="5" t="str">
        <f>Join("-",Map!B1678,Map!C1678,Map!D1678,Map!E1678,Map!F1678)</f>
        <v>North Rim-1-5-4-b</v>
      </c>
      <c r="R1025" s="6">
        <f t="shared" ref="R1025:T1025" si="2069">IFERROR(VALUE(LEFT(N1025,SEARCH(" ",N1025,1)-1)),FALSE())</f>
        <v>5</v>
      </c>
      <c r="S1025" s="6">
        <f t="shared" si="2069"/>
        <v>0</v>
      </c>
      <c r="T1025" s="6">
        <f t="shared" si="2069"/>
        <v>3</v>
      </c>
      <c r="U1025" s="5"/>
      <c r="V1025" s="5"/>
      <c r="W1025" s="5"/>
      <c r="X1025" s="37" t="str">
        <f>Map!G1678</f>
        <v>Habitable</v>
      </c>
      <c r="Y1025" s="5"/>
      <c r="Z1025" s="7" t="str">
        <f>Map!O1678</f>
        <v>24 H</v>
      </c>
      <c r="AA1025" s="6">
        <f t="shared" si="12"/>
        <v>24</v>
      </c>
      <c r="AB1025" s="5" t="str">
        <f>IFERROR(__xludf.DUMMYFUNCTION("""COMPUTED_VALUE"""),"H")</f>
        <v>H</v>
      </c>
      <c r="AC1025" s="6">
        <f t="shared" si="13"/>
        <v>24</v>
      </c>
      <c r="AD1025" s="5"/>
    </row>
    <row r="1026">
      <c r="A1026" s="5" t="str">
        <f>Map!I1679</f>
        <v>0.05 J </v>
      </c>
      <c r="B1026" s="6">
        <f t="shared" si="5"/>
        <v>0.05</v>
      </c>
      <c r="C1026" s="5" t="str">
        <f>IFERROR(__xludf.DUMMYFUNCTION("""COMPUTED_VALUE"""),"J")</f>
        <v>J</v>
      </c>
      <c r="D1026" s="34" t="b">
        <f t="shared" si="6"/>
        <v>0</v>
      </c>
      <c r="E1026" s="6">
        <f t="shared" si="7"/>
        <v>0.05</v>
      </c>
      <c r="F1026" s="34" t="b">
        <f t="shared" si="8"/>
        <v>0</v>
      </c>
      <c r="G1026" s="8">
        <f t="shared" si="9"/>
        <v>9.5E+25</v>
      </c>
      <c r="H1026" s="8" t="str">
        <f t="shared" ref="H1026:J1026" si="2070">if(D1026,$G1026,"")</f>
        <v/>
      </c>
      <c r="I1026" s="8">
        <f t="shared" si="2070"/>
        <v>9.5E+25</v>
      </c>
      <c r="J1026" s="8" t="str">
        <f t="shared" si="2070"/>
        <v/>
      </c>
      <c r="K1026" s="5"/>
      <c r="L1026" s="5"/>
      <c r="M1026" s="5"/>
      <c r="N1026" s="36">
        <f>Map!K1679</f>
        <v>-99</v>
      </c>
      <c r="O1026" s="36">
        <f>Map!L1679</f>
        <v>-132</v>
      </c>
      <c r="P1026" s="36">
        <f>Map!M1679</f>
        <v>-118</v>
      </c>
      <c r="Q1026" s="5" t="str">
        <f>Join("-",Map!B1679,Map!C1679,Map!D1679,Map!E1679,Map!F1679)</f>
        <v>North Rim-1-5-4-c</v>
      </c>
      <c r="R1026" s="6">
        <f t="shared" ref="R1026:T1026" si="2071">IFERROR(VALUE(LEFT(N1026,SEARCH(" ",N1026,1)-1)),FALSE())</f>
        <v>-99</v>
      </c>
      <c r="S1026" s="6">
        <f t="shared" si="2071"/>
        <v>-132</v>
      </c>
      <c r="T1026" s="6">
        <f t="shared" si="2071"/>
        <v>-118</v>
      </c>
      <c r="U1026" s="5"/>
      <c r="V1026" s="5"/>
      <c r="W1026" s="5"/>
      <c r="X1026" s="37" t="str">
        <f>Map!G1679</f>
        <v>Gas Giant</v>
      </c>
      <c r="Y1026" s="5"/>
      <c r="Z1026" s="7" t="str">
        <f>Map!O1679</f>
        <v>20 H</v>
      </c>
      <c r="AA1026" s="6">
        <f t="shared" si="12"/>
        <v>20</v>
      </c>
      <c r="AB1026" s="5" t="str">
        <f>IFERROR(__xludf.DUMMYFUNCTION("""COMPUTED_VALUE"""),"H")</f>
        <v>H</v>
      </c>
      <c r="AC1026" s="6">
        <f t="shared" si="13"/>
        <v>20</v>
      </c>
      <c r="AD1026" s="5"/>
    </row>
    <row r="1027">
      <c r="A1027" s="5" t="str">
        <f>Map!I1680</f>
        <v>1.53 J </v>
      </c>
      <c r="B1027" s="6">
        <f t="shared" si="5"/>
        <v>1.53</v>
      </c>
      <c r="C1027" s="5" t="str">
        <f>IFERROR(__xludf.DUMMYFUNCTION("""COMPUTED_VALUE"""),"J")</f>
        <v>J</v>
      </c>
      <c r="D1027" s="34" t="b">
        <f t="shared" si="6"/>
        <v>0</v>
      </c>
      <c r="E1027" s="6">
        <f t="shared" si="7"/>
        <v>1.53</v>
      </c>
      <c r="F1027" s="34" t="b">
        <f t="shared" si="8"/>
        <v>0</v>
      </c>
      <c r="G1027" s="8">
        <f t="shared" si="9"/>
        <v>2.907E+27</v>
      </c>
      <c r="H1027" s="8" t="str">
        <f t="shared" ref="H1027:J1027" si="2072">if(D1027,$G1027,"")</f>
        <v/>
      </c>
      <c r="I1027" s="8">
        <f t="shared" si="2072"/>
        <v>2.907E+27</v>
      </c>
      <c r="J1027" s="8" t="str">
        <f t="shared" si="2072"/>
        <v/>
      </c>
      <c r="K1027" s="5"/>
      <c r="L1027" s="5"/>
      <c r="M1027" s="5"/>
      <c r="N1027" s="36">
        <f>Map!K1680</f>
        <v>-127</v>
      </c>
      <c r="O1027" s="36">
        <f>Map!L1680</f>
        <v>-182</v>
      </c>
      <c r="P1027" s="36">
        <f>Map!M1680</f>
        <v>-153</v>
      </c>
      <c r="Q1027" s="5" t="str">
        <f>Join("-",Map!B1680,Map!C1680,Map!D1680,Map!E1680,Map!F1680)</f>
        <v>North Rim-1-5-4-d</v>
      </c>
      <c r="R1027" s="6">
        <f t="shared" ref="R1027:T1027" si="2073">IFERROR(VALUE(LEFT(N1027,SEARCH(" ",N1027,1)-1)),FALSE())</f>
        <v>-127</v>
      </c>
      <c r="S1027" s="6">
        <f t="shared" si="2073"/>
        <v>-182</v>
      </c>
      <c r="T1027" s="6">
        <f t="shared" si="2073"/>
        <v>-153</v>
      </c>
      <c r="U1027" s="5"/>
      <c r="V1027" s="5"/>
      <c r="W1027" s="5"/>
      <c r="X1027" s="37" t="str">
        <f>Map!G1680</f>
        <v>Gas Giant</v>
      </c>
      <c r="Y1027" s="5"/>
      <c r="Z1027" s="7" t="str">
        <f>Map!O1680</f>
        <v>10 H</v>
      </c>
      <c r="AA1027" s="6">
        <f t="shared" si="12"/>
        <v>10</v>
      </c>
      <c r="AB1027" s="5" t="str">
        <f>IFERROR(__xludf.DUMMYFUNCTION("""COMPUTED_VALUE"""),"H")</f>
        <v>H</v>
      </c>
      <c r="AC1027" s="6">
        <f t="shared" si="13"/>
        <v>10</v>
      </c>
      <c r="AD1027" s="5"/>
    </row>
    <row r="1028">
      <c r="A1028" s="5" t="str">
        <f>Map!I1681</f>
        <v>0.67 E </v>
      </c>
      <c r="B1028" s="6">
        <f t="shared" si="5"/>
        <v>0.67</v>
      </c>
      <c r="C1028" s="5" t="str">
        <f>IFERROR(__xludf.DUMMYFUNCTION("""COMPUTED_VALUE"""),"E")</f>
        <v>E</v>
      </c>
      <c r="D1028" s="34" t="b">
        <f t="shared" si="6"/>
        <v>0</v>
      </c>
      <c r="E1028" s="6" t="b">
        <f t="shared" si="7"/>
        <v>0</v>
      </c>
      <c r="F1028" s="34">
        <f t="shared" si="8"/>
        <v>0.67</v>
      </c>
      <c r="G1028" s="8">
        <f t="shared" si="9"/>
        <v>4.00124E+24</v>
      </c>
      <c r="H1028" s="8" t="str">
        <f t="shared" ref="H1028:J1028" si="2074">if(D1028,$G1028,"")</f>
        <v/>
      </c>
      <c r="I1028" s="8" t="str">
        <f t="shared" si="2074"/>
        <v/>
      </c>
      <c r="J1028" s="8">
        <f t="shared" si="2074"/>
        <v>4.00124E+24</v>
      </c>
      <c r="K1028" s="5"/>
      <c r="L1028" s="5"/>
      <c r="M1028" s="5"/>
      <c r="N1028" s="36">
        <f>Map!K1681</f>
        <v>-166</v>
      </c>
      <c r="O1028" s="36">
        <f>Map!L1681</f>
        <v>-187</v>
      </c>
      <c r="P1028" s="36">
        <f>Map!M1681</f>
        <v>-175</v>
      </c>
      <c r="Q1028" s="5" t="str">
        <f>Join("-",Map!B1681,Map!C1681,Map!D1681,Map!E1681,Map!F1681)</f>
        <v>North Rim-1-5-4-e</v>
      </c>
      <c r="R1028" s="6">
        <f t="shared" ref="R1028:T1028" si="2075">IFERROR(VALUE(LEFT(N1028,SEARCH(" ",N1028,1)-1)),FALSE())</f>
        <v>-166</v>
      </c>
      <c r="S1028" s="6">
        <f t="shared" si="2075"/>
        <v>-187</v>
      </c>
      <c r="T1028" s="6">
        <f t="shared" si="2075"/>
        <v>-175</v>
      </c>
      <c r="U1028" s="5"/>
      <c r="V1028" s="5"/>
      <c r="W1028" s="5"/>
      <c r="X1028" s="37" t="str">
        <f>Map!G1681</f>
        <v>Terrestrial</v>
      </c>
      <c r="Y1028" s="5"/>
      <c r="Z1028" s="7" t="str">
        <f>Map!O1681</f>
        <v>30 H</v>
      </c>
      <c r="AA1028" s="6">
        <f t="shared" si="12"/>
        <v>30</v>
      </c>
      <c r="AB1028" s="5" t="str">
        <f>IFERROR(__xludf.DUMMYFUNCTION("""COMPUTED_VALUE"""),"H")</f>
        <v>H</v>
      </c>
      <c r="AC1028" s="6">
        <f t="shared" si="13"/>
        <v>30</v>
      </c>
      <c r="AD1028" s="5"/>
    </row>
    <row r="1029">
      <c r="A1029" s="5" t="str">
        <f>Map!I1682</f>
        <v>1.46 E </v>
      </c>
      <c r="B1029" s="6">
        <f t="shared" si="5"/>
        <v>1.46</v>
      </c>
      <c r="C1029" s="5" t="str">
        <f>IFERROR(__xludf.DUMMYFUNCTION("""COMPUTED_VALUE"""),"E")</f>
        <v>E</v>
      </c>
      <c r="D1029" s="34" t="b">
        <f t="shared" si="6"/>
        <v>0</v>
      </c>
      <c r="E1029" s="6" t="b">
        <f t="shared" si="7"/>
        <v>0</v>
      </c>
      <c r="F1029" s="34">
        <f t="shared" si="8"/>
        <v>1.46</v>
      </c>
      <c r="G1029" s="8">
        <f t="shared" si="9"/>
        <v>8.71912E+24</v>
      </c>
      <c r="H1029" s="8" t="str">
        <f t="shared" ref="H1029:J1029" si="2076">if(D1029,$G1029,"")</f>
        <v/>
      </c>
      <c r="I1029" s="8" t="str">
        <f t="shared" si="2076"/>
        <v/>
      </c>
      <c r="J1029" s="8">
        <f t="shared" si="2076"/>
        <v>8.71912E+24</v>
      </c>
      <c r="K1029" s="5"/>
      <c r="L1029" s="5"/>
      <c r="M1029" s="5"/>
      <c r="N1029" s="36">
        <f>Map!K1682</f>
        <v>-227</v>
      </c>
      <c r="O1029" s="36">
        <f>Map!L1682</f>
        <v>-236</v>
      </c>
      <c r="P1029" s="36">
        <f>Map!M1682</f>
        <v>-232</v>
      </c>
      <c r="Q1029" s="5" t="str">
        <f>Join("-",Map!B1682,Map!C1682,Map!D1682,Map!E1682,Map!F1682)</f>
        <v>North Rim-1-5-4-f</v>
      </c>
      <c r="R1029" s="6">
        <f t="shared" ref="R1029:T1029" si="2077">IFERROR(VALUE(LEFT(N1029,SEARCH(" ",N1029,1)-1)),FALSE())</f>
        <v>-227</v>
      </c>
      <c r="S1029" s="6">
        <f t="shared" si="2077"/>
        <v>-236</v>
      </c>
      <c r="T1029" s="6">
        <f t="shared" si="2077"/>
        <v>-232</v>
      </c>
      <c r="U1029" s="5"/>
      <c r="V1029" s="5"/>
      <c r="W1029" s="5"/>
      <c r="X1029" s="37" t="str">
        <f>Map!G1682</f>
        <v>Terrestrial</v>
      </c>
      <c r="Y1029" s="5"/>
      <c r="Z1029" s="7" t="str">
        <f>Map!O1682</f>
        <v>12 H</v>
      </c>
      <c r="AA1029" s="6">
        <f t="shared" si="12"/>
        <v>12</v>
      </c>
      <c r="AB1029" s="5" t="str">
        <f>IFERROR(__xludf.DUMMYFUNCTION("""COMPUTED_VALUE"""),"H")</f>
        <v>H</v>
      </c>
      <c r="AC1029" s="6">
        <f t="shared" si="13"/>
        <v>12</v>
      </c>
      <c r="AD1029" s="5"/>
    </row>
    <row r="1030">
      <c r="A1030" s="5" t="str">
        <f>Map!I1683</f>
        <v>0.24 E </v>
      </c>
      <c r="B1030" s="6">
        <f t="shared" si="5"/>
        <v>0.24</v>
      </c>
      <c r="C1030" s="5" t="str">
        <f>IFERROR(__xludf.DUMMYFUNCTION("""COMPUTED_VALUE"""),"E")</f>
        <v>E</v>
      </c>
      <c r="D1030" s="34" t="b">
        <f t="shared" si="6"/>
        <v>0</v>
      </c>
      <c r="E1030" s="6" t="b">
        <f t="shared" si="7"/>
        <v>0</v>
      </c>
      <c r="F1030" s="34">
        <f t="shared" si="8"/>
        <v>0.24</v>
      </c>
      <c r="G1030" s="8">
        <f t="shared" si="9"/>
        <v>1.43328E+24</v>
      </c>
      <c r="H1030" s="8" t="str">
        <f t="shared" ref="H1030:J1030" si="2078">if(D1030,$G1030,"")</f>
        <v/>
      </c>
      <c r="I1030" s="8" t="str">
        <f t="shared" si="2078"/>
        <v/>
      </c>
      <c r="J1030" s="8">
        <f t="shared" si="2078"/>
        <v>1.43328E+24</v>
      </c>
      <c r="K1030" s="5"/>
      <c r="L1030" s="5"/>
      <c r="M1030" s="5"/>
      <c r="N1030" s="36">
        <f>Map!K1683</f>
        <v>-233</v>
      </c>
      <c r="O1030" s="36">
        <f>Map!L1683</f>
        <v>-239</v>
      </c>
      <c r="P1030" s="36">
        <f>Map!M1683</f>
        <v>-234</v>
      </c>
      <c r="Q1030" s="5" t="str">
        <f>Join("-",Map!B1683,Map!C1683,Map!D1683,Map!E1683,Map!F1683)</f>
        <v>North Rim-1-5-4-g</v>
      </c>
      <c r="R1030" s="6">
        <f t="shared" ref="R1030:T1030" si="2079">IFERROR(VALUE(LEFT(N1030,SEARCH(" ",N1030,1)-1)),FALSE())</f>
        <v>-233</v>
      </c>
      <c r="S1030" s="6">
        <f t="shared" si="2079"/>
        <v>-239</v>
      </c>
      <c r="T1030" s="6">
        <f t="shared" si="2079"/>
        <v>-234</v>
      </c>
      <c r="U1030" s="5"/>
      <c r="V1030" s="5"/>
      <c r="W1030" s="5"/>
      <c r="X1030" s="37" t="str">
        <f>Map!G1683</f>
        <v>Terrestrial</v>
      </c>
      <c r="Y1030" s="5"/>
      <c r="Z1030" s="7" t="str">
        <f>Map!O1683</f>
        <v>12 H</v>
      </c>
      <c r="AA1030" s="6">
        <f t="shared" si="12"/>
        <v>12</v>
      </c>
      <c r="AB1030" s="5" t="str">
        <f>IFERROR(__xludf.DUMMYFUNCTION("""COMPUTED_VALUE"""),"H")</f>
        <v>H</v>
      </c>
      <c r="AC1030" s="6">
        <f t="shared" si="13"/>
        <v>12</v>
      </c>
      <c r="AD1030" s="5"/>
    </row>
    <row r="1031">
      <c r="A1031" s="5" t="str">
        <f>Map!I1684</f>
        <v>2.42 S</v>
      </c>
      <c r="B1031" s="6">
        <f t="shared" si="5"/>
        <v>2.42</v>
      </c>
      <c r="C1031" s="5" t="str">
        <f>IFERROR(__xludf.DUMMYFUNCTION("""COMPUTED_VALUE"""),"S")</f>
        <v>S</v>
      </c>
      <c r="D1031" s="34">
        <f t="shared" si="6"/>
        <v>2.42</v>
      </c>
      <c r="E1031" s="6" t="b">
        <f t="shared" si="7"/>
        <v>0</v>
      </c>
      <c r="F1031" s="34" t="b">
        <f t="shared" si="8"/>
        <v>0</v>
      </c>
      <c r="G1031" s="8">
        <f t="shared" si="9"/>
        <v>4.81338E+30</v>
      </c>
      <c r="H1031" s="8">
        <f t="shared" ref="H1031:J1031" si="2080">if(D1031,$G1031,"")</f>
        <v>4.81338E+30</v>
      </c>
      <c r="I1031" s="8" t="str">
        <f t="shared" si="2080"/>
        <v/>
      </c>
      <c r="J1031" s="8" t="str">
        <f t="shared" si="2080"/>
        <v/>
      </c>
      <c r="K1031" s="5"/>
      <c r="L1031" s="5"/>
      <c r="M1031" s="5"/>
      <c r="N1031" s="36" t="str">
        <f>Map!K1684</f>
        <v/>
      </c>
      <c r="O1031" s="36" t="str">
        <f>Map!L1684</f>
        <v/>
      </c>
      <c r="P1031" s="36" t="str">
        <f>Map!M1684</f>
        <v/>
      </c>
      <c r="Q1031" s="5" t="str">
        <f>Join("-",Map!B1684,Map!C1684,Map!D1684,Map!E1684,Map!F1684)</f>
        <v>North Rim-1-5-4-S</v>
      </c>
      <c r="R1031" s="6" t="b">
        <f t="shared" ref="R1031:T1031" si="2081">IFERROR(VALUE(LEFT(N1031,SEARCH(" ",N1031,1)-1)),FALSE())</f>
        <v>0</v>
      </c>
      <c r="S1031" s="6" t="b">
        <f t="shared" si="2081"/>
        <v>0</v>
      </c>
      <c r="T1031" s="6" t="b">
        <f t="shared" si="2081"/>
        <v>0</v>
      </c>
      <c r="U1031" s="5"/>
      <c r="V1031" s="5"/>
      <c r="W1031" s="5"/>
      <c r="X1031" s="37" t="str">
        <f>Map!G1684</f>
        <v>Star</v>
      </c>
      <c r="Y1031" s="5"/>
      <c r="Z1031" s="7" t="str">
        <f>Map!O1684</f>
        <v/>
      </c>
      <c r="AA1031" s="6" t="str">
        <f t="shared" si="12"/>
        <v/>
      </c>
      <c r="AB1031" s="5"/>
      <c r="AC1031" s="6" t="str">
        <f t="shared" si="13"/>
        <v/>
      </c>
      <c r="AD1031" s="5"/>
    </row>
    <row r="1032">
      <c r="A1032" s="5" t="str">
        <f>Map!I1685</f>
        <v>0.73 E </v>
      </c>
      <c r="B1032" s="6">
        <f t="shared" si="5"/>
        <v>0.73</v>
      </c>
      <c r="C1032" s="5" t="str">
        <f>IFERROR(__xludf.DUMMYFUNCTION("""COMPUTED_VALUE"""),"E")</f>
        <v>E</v>
      </c>
      <c r="D1032" s="34" t="b">
        <f t="shared" si="6"/>
        <v>0</v>
      </c>
      <c r="E1032" s="6" t="b">
        <f t="shared" si="7"/>
        <v>0</v>
      </c>
      <c r="F1032" s="34">
        <f t="shared" si="8"/>
        <v>0.73</v>
      </c>
      <c r="G1032" s="8">
        <f t="shared" si="9"/>
        <v>4.35956E+24</v>
      </c>
      <c r="H1032" s="8" t="str">
        <f t="shared" ref="H1032:J1032" si="2082">if(D1032,$G1032,"")</f>
        <v/>
      </c>
      <c r="I1032" s="8" t="str">
        <f t="shared" si="2082"/>
        <v/>
      </c>
      <c r="J1032" s="8">
        <f t="shared" si="2082"/>
        <v>4.35956E+24</v>
      </c>
      <c r="K1032" s="5"/>
      <c r="L1032" s="5"/>
      <c r="M1032" s="5"/>
      <c r="N1032" s="36">
        <f>Map!K1685</f>
        <v>1282</v>
      </c>
      <c r="O1032" s="36">
        <f>Map!L1685</f>
        <v>987</v>
      </c>
      <c r="P1032" s="36">
        <f>Map!M1685</f>
        <v>1136</v>
      </c>
      <c r="Q1032" s="5" t="str">
        <f>Join("-",Map!B1685,Map!C1685,Map!D1685,Map!E1685,Map!F1685)</f>
        <v>North Rim-1-5-5-a</v>
      </c>
      <c r="R1032" s="6">
        <f t="shared" ref="R1032:T1032" si="2083">IFERROR(VALUE(LEFT(N1032,SEARCH(" ",N1032,1)-1)),FALSE())</f>
        <v>1282</v>
      </c>
      <c r="S1032" s="6">
        <f t="shared" si="2083"/>
        <v>987</v>
      </c>
      <c r="T1032" s="6">
        <f t="shared" si="2083"/>
        <v>1136</v>
      </c>
      <c r="U1032" s="5"/>
      <c r="V1032" s="5"/>
      <c r="W1032" s="5"/>
      <c r="X1032" s="37" t="str">
        <f>Map!G1685</f>
        <v>Terrestrial</v>
      </c>
      <c r="Y1032" s="5"/>
      <c r="Z1032" s="7" t="str">
        <f>Map!O1685</f>
        <v>14 H</v>
      </c>
      <c r="AA1032" s="6">
        <f t="shared" si="12"/>
        <v>14</v>
      </c>
      <c r="AB1032" s="5" t="str">
        <f>IFERROR(__xludf.DUMMYFUNCTION("""COMPUTED_VALUE"""),"H")</f>
        <v>H</v>
      </c>
      <c r="AC1032" s="6">
        <f t="shared" si="13"/>
        <v>14</v>
      </c>
      <c r="AD1032" s="5"/>
    </row>
    <row r="1033">
      <c r="A1033" s="5" t="str">
        <f>Map!I1686</f>
        <v>0.7 E </v>
      </c>
      <c r="B1033" s="6">
        <f t="shared" si="5"/>
        <v>0.7</v>
      </c>
      <c r="C1033" s="5" t="str">
        <f>IFERROR(__xludf.DUMMYFUNCTION("""COMPUTED_VALUE"""),"E")</f>
        <v>E</v>
      </c>
      <c r="D1033" s="34" t="b">
        <f t="shared" si="6"/>
        <v>0</v>
      </c>
      <c r="E1033" s="6" t="b">
        <f t="shared" si="7"/>
        <v>0</v>
      </c>
      <c r="F1033" s="34">
        <f t="shared" si="8"/>
        <v>0.7</v>
      </c>
      <c r="G1033" s="8">
        <f t="shared" si="9"/>
        <v>4.1804E+24</v>
      </c>
      <c r="H1033" s="8" t="str">
        <f t="shared" ref="H1033:J1033" si="2084">if(D1033,$G1033,"")</f>
        <v/>
      </c>
      <c r="I1033" s="8" t="str">
        <f t="shared" si="2084"/>
        <v/>
      </c>
      <c r="J1033" s="8">
        <f t="shared" si="2084"/>
        <v>4.1804E+24</v>
      </c>
      <c r="K1033" s="5"/>
      <c r="L1033" s="5"/>
      <c r="M1033" s="5"/>
      <c r="N1033" s="36">
        <f>Map!K1686</f>
        <v>596</v>
      </c>
      <c r="O1033" s="36">
        <f>Map!L1686</f>
        <v>553</v>
      </c>
      <c r="P1033" s="36">
        <f>Map!M1686</f>
        <v>573</v>
      </c>
      <c r="Q1033" s="5" t="str">
        <f>Join("-",Map!B1686,Map!C1686,Map!D1686,Map!E1686,Map!F1686)</f>
        <v>North Rim-1-5-5-b</v>
      </c>
      <c r="R1033" s="6">
        <f t="shared" ref="R1033:T1033" si="2085">IFERROR(VALUE(LEFT(N1033,SEARCH(" ",N1033,1)-1)),FALSE())</f>
        <v>596</v>
      </c>
      <c r="S1033" s="6">
        <f t="shared" si="2085"/>
        <v>553</v>
      </c>
      <c r="T1033" s="6">
        <f t="shared" si="2085"/>
        <v>573</v>
      </c>
      <c r="U1033" s="5"/>
      <c r="V1033" s="5"/>
      <c r="W1033" s="5"/>
      <c r="X1033" s="37" t="str">
        <f>Map!G1686</f>
        <v>Terrestrial</v>
      </c>
      <c r="Y1033" s="5"/>
      <c r="Z1033" s="7" t="str">
        <f>Map!O1686</f>
        <v>45 H</v>
      </c>
      <c r="AA1033" s="6">
        <f t="shared" si="12"/>
        <v>45</v>
      </c>
      <c r="AB1033" s="5" t="str">
        <f>IFERROR(__xludf.DUMMYFUNCTION("""COMPUTED_VALUE"""),"H")</f>
        <v>H</v>
      </c>
      <c r="AC1033" s="6">
        <f t="shared" si="13"/>
        <v>45</v>
      </c>
      <c r="AD1033" s="5"/>
    </row>
    <row r="1034">
      <c r="A1034" s="5" t="str">
        <f>Map!I1687</f>
        <v>0.82 E </v>
      </c>
      <c r="B1034" s="6">
        <f t="shared" si="5"/>
        <v>0.82</v>
      </c>
      <c r="C1034" s="5" t="str">
        <f>IFERROR(__xludf.DUMMYFUNCTION("""COMPUTED_VALUE"""),"E")</f>
        <v>E</v>
      </c>
      <c r="D1034" s="34" t="b">
        <f t="shared" si="6"/>
        <v>0</v>
      </c>
      <c r="E1034" s="6" t="b">
        <f t="shared" si="7"/>
        <v>0</v>
      </c>
      <c r="F1034" s="34">
        <f t="shared" si="8"/>
        <v>0.82</v>
      </c>
      <c r="G1034" s="8">
        <f t="shared" si="9"/>
        <v>4.89704E+24</v>
      </c>
      <c r="H1034" s="8" t="str">
        <f t="shared" ref="H1034:J1034" si="2086">if(D1034,$G1034,"")</f>
        <v/>
      </c>
      <c r="I1034" s="8" t="str">
        <f t="shared" si="2086"/>
        <v/>
      </c>
      <c r="J1034" s="8">
        <f t="shared" si="2086"/>
        <v>4.89704E+24</v>
      </c>
      <c r="K1034" s="5"/>
      <c r="L1034" s="5"/>
      <c r="M1034" s="5"/>
      <c r="N1034" s="36">
        <f>Map!K1687</f>
        <v>-8</v>
      </c>
      <c r="O1034" s="36">
        <f>Map!L1687</f>
        <v>-24</v>
      </c>
      <c r="P1034" s="36">
        <f>Map!M1687</f>
        <v>-16</v>
      </c>
      <c r="Q1034" s="5" t="str">
        <f>Join("-",Map!B1687,Map!C1687,Map!D1687,Map!E1687,Map!F1687)</f>
        <v>North Rim-1-5-5-c</v>
      </c>
      <c r="R1034" s="6">
        <f t="shared" ref="R1034:T1034" si="2087">IFERROR(VALUE(LEFT(N1034,SEARCH(" ",N1034,1)-1)),FALSE())</f>
        <v>-8</v>
      </c>
      <c r="S1034" s="6">
        <f t="shared" si="2087"/>
        <v>-24</v>
      </c>
      <c r="T1034" s="6">
        <f t="shared" si="2087"/>
        <v>-16</v>
      </c>
      <c r="U1034" s="5"/>
      <c r="V1034" s="5"/>
      <c r="W1034" s="5"/>
      <c r="X1034" s="37" t="str">
        <f>Map!G1687</f>
        <v>Habitable</v>
      </c>
      <c r="Y1034" s="5"/>
      <c r="Z1034" s="7" t="str">
        <f>Map!O1687</f>
        <v>34 H</v>
      </c>
      <c r="AA1034" s="6">
        <f t="shared" si="12"/>
        <v>34</v>
      </c>
      <c r="AB1034" s="5" t="str">
        <f>IFERROR(__xludf.DUMMYFUNCTION("""COMPUTED_VALUE"""),"H")</f>
        <v>H</v>
      </c>
      <c r="AC1034" s="6">
        <f t="shared" si="13"/>
        <v>34</v>
      </c>
      <c r="AD1034" s="5"/>
    </row>
    <row r="1035">
      <c r="A1035" s="5" t="str">
        <f>Map!I1688</f>
        <v>0.87 E </v>
      </c>
      <c r="B1035" s="6">
        <f t="shared" si="5"/>
        <v>0.87</v>
      </c>
      <c r="C1035" s="5" t="str">
        <f>IFERROR(__xludf.DUMMYFUNCTION("""COMPUTED_VALUE"""),"E")</f>
        <v>E</v>
      </c>
      <c r="D1035" s="34" t="b">
        <f t="shared" si="6"/>
        <v>0</v>
      </c>
      <c r="E1035" s="6" t="b">
        <f t="shared" si="7"/>
        <v>0</v>
      </c>
      <c r="F1035" s="34">
        <f t="shared" si="8"/>
        <v>0.87</v>
      </c>
      <c r="G1035" s="8">
        <f t="shared" si="9"/>
        <v>5.19564E+24</v>
      </c>
      <c r="H1035" s="8" t="str">
        <f t="shared" ref="H1035:J1035" si="2088">if(D1035,$G1035,"")</f>
        <v/>
      </c>
      <c r="I1035" s="8" t="str">
        <f t="shared" si="2088"/>
        <v/>
      </c>
      <c r="J1035" s="8">
        <f t="shared" si="2088"/>
        <v>5.19564E+24</v>
      </c>
      <c r="K1035" s="5"/>
      <c r="L1035" s="5"/>
      <c r="M1035" s="5"/>
      <c r="N1035" s="36">
        <f>Map!K1688</f>
        <v>-18</v>
      </c>
      <c r="O1035" s="36">
        <f>Map!L1688</f>
        <v>-19</v>
      </c>
      <c r="P1035" s="36">
        <f>Map!M1688</f>
        <v>-17</v>
      </c>
      <c r="Q1035" s="5" t="str">
        <f>Join("-",Map!B1688,Map!C1688,Map!D1688,Map!E1688,Map!F1688)</f>
        <v>North Rim-1-5-5-d</v>
      </c>
      <c r="R1035" s="6">
        <f t="shared" ref="R1035:T1035" si="2089">IFERROR(VALUE(LEFT(N1035,SEARCH(" ",N1035,1)-1)),FALSE())</f>
        <v>-18</v>
      </c>
      <c r="S1035" s="6">
        <f t="shared" si="2089"/>
        <v>-19</v>
      </c>
      <c r="T1035" s="6">
        <f t="shared" si="2089"/>
        <v>-17</v>
      </c>
      <c r="U1035" s="5"/>
      <c r="V1035" s="5"/>
      <c r="W1035" s="5"/>
      <c r="X1035" s="37" t="str">
        <f>Map!G1688</f>
        <v>Habitable</v>
      </c>
      <c r="Y1035" s="5"/>
      <c r="Z1035" s="7" t="str">
        <f>Map!O1688</f>
        <v>20 H</v>
      </c>
      <c r="AA1035" s="6">
        <f t="shared" si="12"/>
        <v>20</v>
      </c>
      <c r="AB1035" s="5" t="str">
        <f>IFERROR(__xludf.DUMMYFUNCTION("""COMPUTED_VALUE"""),"H")</f>
        <v>H</v>
      </c>
      <c r="AC1035" s="6">
        <f t="shared" si="13"/>
        <v>20</v>
      </c>
      <c r="AD1035" s="5"/>
    </row>
    <row r="1036">
      <c r="A1036" s="5" t="str">
        <f>Map!I1689</f>
        <v>0.39 J </v>
      </c>
      <c r="B1036" s="6">
        <f t="shared" si="5"/>
        <v>0.39</v>
      </c>
      <c r="C1036" s="5" t="str">
        <f>IFERROR(__xludf.DUMMYFUNCTION("""COMPUTED_VALUE"""),"J")</f>
        <v>J</v>
      </c>
      <c r="D1036" s="34" t="b">
        <f t="shared" si="6"/>
        <v>0</v>
      </c>
      <c r="E1036" s="6">
        <f t="shared" si="7"/>
        <v>0.39</v>
      </c>
      <c r="F1036" s="34" t="b">
        <f t="shared" si="8"/>
        <v>0</v>
      </c>
      <c r="G1036" s="8">
        <f t="shared" si="9"/>
        <v>7.41E+26</v>
      </c>
      <c r="H1036" s="8" t="str">
        <f t="shared" ref="H1036:J1036" si="2090">if(D1036,$G1036,"")</f>
        <v/>
      </c>
      <c r="I1036" s="8">
        <f t="shared" si="2090"/>
        <v>7.41E+26</v>
      </c>
      <c r="J1036" s="8" t="str">
        <f t="shared" si="2090"/>
        <v/>
      </c>
      <c r="K1036" s="5"/>
      <c r="L1036" s="5"/>
      <c r="M1036" s="5"/>
      <c r="N1036" s="36">
        <f>Map!K1689</f>
        <v>-94</v>
      </c>
      <c r="O1036" s="36">
        <f>Map!L1689</f>
        <v>-116</v>
      </c>
      <c r="P1036" s="36">
        <f>Map!M1689</f>
        <v>-106</v>
      </c>
      <c r="Q1036" s="5" t="str">
        <f>Join("-",Map!B1689,Map!C1689,Map!D1689,Map!E1689,Map!F1689)</f>
        <v>North Rim-1-5-5-e</v>
      </c>
      <c r="R1036" s="6">
        <f t="shared" ref="R1036:T1036" si="2091">IFERROR(VALUE(LEFT(N1036,SEARCH(" ",N1036,1)-1)),FALSE())</f>
        <v>-94</v>
      </c>
      <c r="S1036" s="6">
        <f t="shared" si="2091"/>
        <v>-116</v>
      </c>
      <c r="T1036" s="6">
        <f t="shared" si="2091"/>
        <v>-106</v>
      </c>
      <c r="U1036" s="5"/>
      <c r="V1036" s="5"/>
      <c r="W1036" s="5"/>
      <c r="X1036" s="37" t="str">
        <f>Map!G1689</f>
        <v>Gas Giant</v>
      </c>
      <c r="Y1036" s="5"/>
      <c r="Z1036" s="7" t="str">
        <f>Map!O1689</f>
        <v>12 H</v>
      </c>
      <c r="AA1036" s="6">
        <f t="shared" si="12"/>
        <v>12</v>
      </c>
      <c r="AB1036" s="5" t="str">
        <f>IFERROR(__xludf.DUMMYFUNCTION("""COMPUTED_VALUE"""),"H")</f>
        <v>H</v>
      </c>
      <c r="AC1036" s="6">
        <f t="shared" si="13"/>
        <v>12</v>
      </c>
      <c r="AD1036" s="5"/>
    </row>
    <row r="1037">
      <c r="A1037" s="5" t="str">
        <f>Map!I1690</f>
        <v>9.06 J </v>
      </c>
      <c r="B1037" s="6">
        <f t="shared" si="5"/>
        <v>9.06</v>
      </c>
      <c r="C1037" s="5" t="str">
        <f>IFERROR(__xludf.DUMMYFUNCTION("""COMPUTED_VALUE"""),"J")</f>
        <v>J</v>
      </c>
      <c r="D1037" s="34" t="b">
        <f t="shared" si="6"/>
        <v>0</v>
      </c>
      <c r="E1037" s="6">
        <f t="shared" si="7"/>
        <v>9.06</v>
      </c>
      <c r="F1037" s="34" t="b">
        <f t="shared" si="8"/>
        <v>0</v>
      </c>
      <c r="G1037" s="8">
        <f t="shared" si="9"/>
        <v>1.7214E+28</v>
      </c>
      <c r="H1037" s="8" t="str">
        <f t="shared" ref="H1037:J1037" si="2092">if(D1037,$G1037,"")</f>
        <v/>
      </c>
      <c r="I1037" s="8">
        <f t="shared" si="2092"/>
        <v>1.7214E+28</v>
      </c>
      <c r="J1037" s="8" t="str">
        <f t="shared" si="2092"/>
        <v/>
      </c>
      <c r="K1037" s="5"/>
      <c r="L1037" s="5"/>
      <c r="M1037" s="5"/>
      <c r="N1037" s="36">
        <f>Map!K1690</f>
        <v>-112</v>
      </c>
      <c r="O1037" s="36">
        <f>Map!L1690</f>
        <v>-120</v>
      </c>
      <c r="P1037" s="36">
        <f>Map!M1690</f>
        <v>-116</v>
      </c>
      <c r="Q1037" s="5" t="str">
        <f>Join("-",Map!B1690,Map!C1690,Map!D1690,Map!E1690,Map!F1690)</f>
        <v>North Rim-1-5-5-f</v>
      </c>
      <c r="R1037" s="6">
        <f t="shared" ref="R1037:T1037" si="2093">IFERROR(VALUE(LEFT(N1037,SEARCH(" ",N1037,1)-1)),FALSE())</f>
        <v>-112</v>
      </c>
      <c r="S1037" s="6">
        <f t="shared" si="2093"/>
        <v>-120</v>
      </c>
      <c r="T1037" s="6">
        <f t="shared" si="2093"/>
        <v>-116</v>
      </c>
      <c r="U1037" s="5"/>
      <c r="V1037" s="5"/>
      <c r="W1037" s="5"/>
      <c r="X1037" s="37" t="str">
        <f>Map!G1690</f>
        <v>Gas Giant</v>
      </c>
      <c r="Y1037" s="5"/>
      <c r="Z1037" s="7" t="str">
        <f>Map!O1690</f>
        <v>18 H</v>
      </c>
      <c r="AA1037" s="6">
        <f t="shared" si="12"/>
        <v>18</v>
      </c>
      <c r="AB1037" s="5" t="str">
        <f>IFERROR(__xludf.DUMMYFUNCTION("""COMPUTED_VALUE"""),"H")</f>
        <v>H</v>
      </c>
      <c r="AC1037" s="6">
        <f t="shared" si="13"/>
        <v>18</v>
      </c>
      <c r="AD1037" s="5"/>
    </row>
    <row r="1038">
      <c r="A1038" s="5" t="str">
        <f>Map!I1691</f>
        <v>2.09 J </v>
      </c>
      <c r="B1038" s="6">
        <f t="shared" si="5"/>
        <v>2.09</v>
      </c>
      <c r="C1038" s="5" t="str">
        <f>IFERROR(__xludf.DUMMYFUNCTION("""COMPUTED_VALUE"""),"J")</f>
        <v>J</v>
      </c>
      <c r="D1038" s="34" t="b">
        <f t="shared" si="6"/>
        <v>0</v>
      </c>
      <c r="E1038" s="6">
        <f t="shared" si="7"/>
        <v>2.09</v>
      </c>
      <c r="F1038" s="34" t="b">
        <f t="shared" si="8"/>
        <v>0</v>
      </c>
      <c r="G1038" s="8">
        <f t="shared" si="9"/>
        <v>3.971E+27</v>
      </c>
      <c r="H1038" s="8" t="str">
        <f t="shared" ref="H1038:J1038" si="2094">if(D1038,$G1038,"")</f>
        <v/>
      </c>
      <c r="I1038" s="8">
        <f t="shared" si="2094"/>
        <v>3.971E+27</v>
      </c>
      <c r="J1038" s="8" t="str">
        <f t="shared" si="2094"/>
        <v/>
      </c>
      <c r="K1038" s="5"/>
      <c r="L1038" s="5"/>
      <c r="M1038" s="5"/>
      <c r="N1038" s="36">
        <f>Map!K1691</f>
        <v>-141</v>
      </c>
      <c r="O1038" s="36">
        <f>Map!L1691</f>
        <v>-144</v>
      </c>
      <c r="P1038" s="36">
        <f>Map!M1691</f>
        <v>-141</v>
      </c>
      <c r="Q1038" s="5" t="str">
        <f>Join("-",Map!B1691,Map!C1691,Map!D1691,Map!E1691,Map!F1691)</f>
        <v>North Rim-1-5-5-g</v>
      </c>
      <c r="R1038" s="6">
        <f t="shared" ref="R1038:T1038" si="2095">IFERROR(VALUE(LEFT(N1038,SEARCH(" ",N1038,1)-1)),FALSE())</f>
        <v>-141</v>
      </c>
      <c r="S1038" s="6">
        <f t="shared" si="2095"/>
        <v>-144</v>
      </c>
      <c r="T1038" s="6">
        <f t="shared" si="2095"/>
        <v>-141</v>
      </c>
      <c r="U1038" s="5"/>
      <c r="V1038" s="5"/>
      <c r="W1038" s="5"/>
      <c r="X1038" s="37" t="str">
        <f>Map!G1691</f>
        <v>Gas Giant</v>
      </c>
      <c r="Y1038" s="5"/>
      <c r="Z1038" s="7" t="str">
        <f>Map!O1691</f>
        <v>23 H</v>
      </c>
      <c r="AA1038" s="6">
        <f t="shared" si="12"/>
        <v>23</v>
      </c>
      <c r="AB1038" s="5" t="str">
        <f>IFERROR(__xludf.DUMMYFUNCTION("""COMPUTED_VALUE"""),"H")</f>
        <v>H</v>
      </c>
      <c r="AC1038" s="6">
        <f t="shared" si="13"/>
        <v>23</v>
      </c>
      <c r="AD1038" s="5"/>
    </row>
    <row r="1039">
      <c r="A1039" s="5" t="str">
        <f>Map!I1692</f>
        <v>0.38 S</v>
      </c>
      <c r="B1039" s="6">
        <f t="shared" si="5"/>
        <v>0.38</v>
      </c>
      <c r="C1039" s="5" t="str">
        <f>IFERROR(__xludf.DUMMYFUNCTION("""COMPUTED_VALUE"""),"S")</f>
        <v>S</v>
      </c>
      <c r="D1039" s="34">
        <f t="shared" si="6"/>
        <v>0.38</v>
      </c>
      <c r="E1039" s="6" t="b">
        <f t="shared" si="7"/>
        <v>0</v>
      </c>
      <c r="F1039" s="34" t="b">
        <f t="shared" si="8"/>
        <v>0</v>
      </c>
      <c r="G1039" s="8">
        <f t="shared" si="9"/>
        <v>7.5582E+29</v>
      </c>
      <c r="H1039" s="8">
        <f t="shared" ref="H1039:J1039" si="2096">if(D1039,$G1039,"")</f>
        <v>7.5582E+29</v>
      </c>
      <c r="I1039" s="8" t="str">
        <f t="shared" si="2096"/>
        <v/>
      </c>
      <c r="J1039" s="8" t="str">
        <f t="shared" si="2096"/>
        <v/>
      </c>
      <c r="K1039" s="5"/>
      <c r="L1039" s="5"/>
      <c r="M1039" s="5"/>
      <c r="N1039" s="36" t="str">
        <f>Map!K1692</f>
        <v/>
      </c>
      <c r="O1039" s="36" t="str">
        <f>Map!L1692</f>
        <v/>
      </c>
      <c r="P1039" s="36" t="str">
        <f>Map!M1692</f>
        <v/>
      </c>
      <c r="Q1039" s="5" t="str">
        <f>Join("-",Map!B1692,Map!C1692,Map!D1692,Map!E1692,Map!F1692)</f>
        <v>North Rim-1-5-5-S</v>
      </c>
      <c r="R1039" s="6" t="b">
        <f t="shared" ref="R1039:T1039" si="2097">IFERROR(VALUE(LEFT(N1039,SEARCH(" ",N1039,1)-1)),FALSE())</f>
        <v>0</v>
      </c>
      <c r="S1039" s="6" t="b">
        <f t="shared" si="2097"/>
        <v>0</v>
      </c>
      <c r="T1039" s="6" t="b">
        <f t="shared" si="2097"/>
        <v>0</v>
      </c>
      <c r="U1039" s="5"/>
      <c r="V1039" s="5"/>
      <c r="W1039" s="5"/>
      <c r="X1039" s="37" t="str">
        <f>Map!G1692</f>
        <v>Star</v>
      </c>
      <c r="Y1039" s="5"/>
      <c r="Z1039" s="7" t="str">
        <f>Map!O1692</f>
        <v/>
      </c>
      <c r="AA1039" s="6" t="str">
        <f t="shared" si="12"/>
        <v/>
      </c>
      <c r="AB1039" s="5"/>
      <c r="AC1039" s="6" t="str">
        <f t="shared" si="13"/>
        <v/>
      </c>
      <c r="AD1039" s="5"/>
    </row>
    <row r="1040">
      <c r="A1040" s="5" t="str">
        <f>Map!I1693</f>
        <v>1.41 E </v>
      </c>
      <c r="B1040" s="6">
        <f t="shared" si="5"/>
        <v>1.41</v>
      </c>
      <c r="C1040" s="5" t="str">
        <f>IFERROR(__xludf.DUMMYFUNCTION("""COMPUTED_VALUE"""),"E")</f>
        <v>E</v>
      </c>
      <c r="D1040" s="34" t="b">
        <f t="shared" si="6"/>
        <v>0</v>
      </c>
      <c r="E1040" s="6" t="b">
        <f t="shared" si="7"/>
        <v>0</v>
      </c>
      <c r="F1040" s="34">
        <f t="shared" si="8"/>
        <v>1.41</v>
      </c>
      <c r="G1040" s="8">
        <f t="shared" si="9"/>
        <v>8.42052E+24</v>
      </c>
      <c r="H1040" s="8" t="str">
        <f t="shared" ref="H1040:J1040" si="2098">if(D1040,$G1040,"")</f>
        <v/>
      </c>
      <c r="I1040" s="8" t="str">
        <f t="shared" si="2098"/>
        <v/>
      </c>
      <c r="J1040" s="8">
        <f t="shared" si="2098"/>
        <v>8.42052E+24</v>
      </c>
      <c r="K1040" s="5"/>
      <c r="L1040" s="5"/>
      <c r="M1040" s="5"/>
      <c r="N1040" s="36">
        <f>Map!K1693</f>
        <v>173</v>
      </c>
      <c r="O1040" s="36">
        <f>Map!L1693</f>
        <v>7</v>
      </c>
      <c r="P1040" s="36">
        <f>Map!M1693</f>
        <v>90</v>
      </c>
      <c r="Q1040" s="5" t="str">
        <f>Join("-",Map!B1693,Map!C1693,Map!D1693,Map!E1693,Map!F1693)</f>
        <v>North Rim-1-5-6-a</v>
      </c>
      <c r="R1040" s="6">
        <f t="shared" ref="R1040:T1040" si="2099">IFERROR(VALUE(LEFT(N1040,SEARCH(" ",N1040,1)-1)),FALSE())</f>
        <v>173</v>
      </c>
      <c r="S1040" s="6">
        <f t="shared" si="2099"/>
        <v>7</v>
      </c>
      <c r="T1040" s="6">
        <f t="shared" si="2099"/>
        <v>90</v>
      </c>
      <c r="U1040" s="5"/>
      <c r="V1040" s="5"/>
      <c r="W1040" s="5"/>
      <c r="X1040" s="37" t="str">
        <f>Map!G1693</f>
        <v>Terrestrial</v>
      </c>
      <c r="Y1040" s="5"/>
      <c r="Z1040" s="7" t="str">
        <f>Map!O1693</f>
        <v>12 H</v>
      </c>
      <c r="AA1040" s="6">
        <f t="shared" si="12"/>
        <v>12</v>
      </c>
      <c r="AB1040" s="5" t="str">
        <f>IFERROR(__xludf.DUMMYFUNCTION("""COMPUTED_VALUE"""),"H")</f>
        <v>H</v>
      </c>
      <c r="AC1040" s="6">
        <f t="shared" si="13"/>
        <v>12</v>
      </c>
      <c r="AD1040" s="5"/>
    </row>
    <row r="1041">
      <c r="A1041" s="5" t="str">
        <f>Map!I1694</f>
        <v>1.25 E </v>
      </c>
      <c r="B1041" s="6">
        <f t="shared" si="5"/>
        <v>1.25</v>
      </c>
      <c r="C1041" s="5" t="str">
        <f>IFERROR(__xludf.DUMMYFUNCTION("""COMPUTED_VALUE"""),"E")</f>
        <v>E</v>
      </c>
      <c r="D1041" s="34" t="b">
        <f t="shared" si="6"/>
        <v>0</v>
      </c>
      <c r="E1041" s="6" t="b">
        <f t="shared" si="7"/>
        <v>0</v>
      </c>
      <c r="F1041" s="34">
        <f t="shared" si="8"/>
        <v>1.25</v>
      </c>
      <c r="G1041" s="8">
        <f t="shared" si="9"/>
        <v>7.465E+24</v>
      </c>
      <c r="H1041" s="8" t="str">
        <f t="shared" ref="H1041:J1041" si="2100">if(D1041,$G1041,"")</f>
        <v/>
      </c>
      <c r="I1041" s="8" t="str">
        <f t="shared" si="2100"/>
        <v/>
      </c>
      <c r="J1041" s="8">
        <f t="shared" si="2100"/>
        <v>7.465E+24</v>
      </c>
      <c r="K1041" s="5"/>
      <c r="L1041" s="5"/>
      <c r="M1041" s="5"/>
      <c r="N1041" s="36">
        <f>Map!K1694</f>
        <v>24</v>
      </c>
      <c r="O1041" s="36">
        <f>Map!L1694</f>
        <v>12</v>
      </c>
      <c r="P1041" s="36">
        <f>Map!M1694</f>
        <v>19</v>
      </c>
      <c r="Q1041" s="5" t="str">
        <f>Join("-",Map!B1694,Map!C1694,Map!D1694,Map!E1694,Map!F1694)</f>
        <v>North Rim-1-5-6-b</v>
      </c>
      <c r="R1041" s="6">
        <f t="shared" ref="R1041:T1041" si="2101">IFERROR(VALUE(LEFT(N1041,SEARCH(" ",N1041,1)-1)),FALSE())</f>
        <v>24</v>
      </c>
      <c r="S1041" s="6">
        <f t="shared" si="2101"/>
        <v>12</v>
      </c>
      <c r="T1041" s="6">
        <f t="shared" si="2101"/>
        <v>19</v>
      </c>
      <c r="U1041" s="5"/>
      <c r="V1041" s="5"/>
      <c r="W1041" s="5"/>
      <c r="X1041" s="37" t="str">
        <f>Map!G1694</f>
        <v>Habitable</v>
      </c>
      <c r="Y1041" s="5"/>
      <c r="Z1041" s="7" t="str">
        <f>Map!O1694</f>
        <v>33 H</v>
      </c>
      <c r="AA1041" s="6">
        <f t="shared" si="12"/>
        <v>33</v>
      </c>
      <c r="AB1041" s="5" t="str">
        <f>IFERROR(__xludf.DUMMYFUNCTION("""COMPUTED_VALUE"""),"H")</f>
        <v>H</v>
      </c>
      <c r="AC1041" s="6">
        <f t="shared" si="13"/>
        <v>33</v>
      </c>
      <c r="AD1041" s="5"/>
    </row>
    <row r="1042">
      <c r="A1042" s="5" t="str">
        <f>Map!I1695</f>
        <v>0.3 J </v>
      </c>
      <c r="B1042" s="6">
        <f t="shared" si="5"/>
        <v>0.3</v>
      </c>
      <c r="C1042" s="5" t="str">
        <f>IFERROR(__xludf.DUMMYFUNCTION("""COMPUTED_VALUE"""),"J")</f>
        <v>J</v>
      </c>
      <c r="D1042" s="34" t="b">
        <f t="shared" si="6"/>
        <v>0</v>
      </c>
      <c r="E1042" s="6">
        <f t="shared" si="7"/>
        <v>0.3</v>
      </c>
      <c r="F1042" s="34" t="b">
        <f t="shared" si="8"/>
        <v>0</v>
      </c>
      <c r="G1042" s="8">
        <f t="shared" si="9"/>
        <v>5.7E+26</v>
      </c>
      <c r="H1042" s="8" t="str">
        <f t="shared" ref="H1042:J1042" si="2102">if(D1042,$G1042,"")</f>
        <v/>
      </c>
      <c r="I1042" s="8">
        <f t="shared" si="2102"/>
        <v>5.7E+26</v>
      </c>
      <c r="J1042" s="8" t="str">
        <f t="shared" si="2102"/>
        <v/>
      </c>
      <c r="K1042" s="5"/>
      <c r="L1042" s="5"/>
      <c r="M1042" s="5"/>
      <c r="N1042" s="36">
        <f>Map!K1695</f>
        <v>-223</v>
      </c>
      <c r="O1042" s="36">
        <f>Map!L1695</f>
        <v>-243</v>
      </c>
      <c r="P1042" s="36">
        <f>Map!M1695</f>
        <v>-232</v>
      </c>
      <c r="Q1042" s="5" t="str">
        <f>Join("-",Map!B1695,Map!C1695,Map!D1695,Map!E1695,Map!F1695)</f>
        <v>North Rim-1-5-6-c</v>
      </c>
      <c r="R1042" s="6">
        <f t="shared" ref="R1042:T1042" si="2103">IFERROR(VALUE(LEFT(N1042,SEARCH(" ",N1042,1)-1)),FALSE())</f>
        <v>-223</v>
      </c>
      <c r="S1042" s="6">
        <f t="shared" si="2103"/>
        <v>-243</v>
      </c>
      <c r="T1042" s="6">
        <f t="shared" si="2103"/>
        <v>-232</v>
      </c>
      <c r="U1042" s="5"/>
      <c r="V1042" s="5"/>
      <c r="W1042" s="5"/>
      <c r="X1042" s="37" t="str">
        <f>Map!G1695</f>
        <v>Gas Giant</v>
      </c>
      <c r="Y1042" s="5"/>
      <c r="Z1042" s="7" t="str">
        <f>Map!O1695</f>
        <v>13 H</v>
      </c>
      <c r="AA1042" s="6">
        <f t="shared" si="12"/>
        <v>13</v>
      </c>
      <c r="AB1042" s="5" t="str">
        <f>IFERROR(__xludf.DUMMYFUNCTION("""COMPUTED_VALUE"""),"H")</f>
        <v>H</v>
      </c>
      <c r="AC1042" s="6">
        <f t="shared" si="13"/>
        <v>13</v>
      </c>
      <c r="AD1042" s="5"/>
    </row>
    <row r="1043">
      <c r="A1043" s="5" t="str">
        <f>Map!I1696</f>
        <v>0.46 S</v>
      </c>
      <c r="B1043" s="6">
        <f t="shared" si="5"/>
        <v>0.46</v>
      </c>
      <c r="C1043" s="5" t="str">
        <f>IFERROR(__xludf.DUMMYFUNCTION("""COMPUTED_VALUE"""),"S")</f>
        <v>S</v>
      </c>
      <c r="D1043" s="34">
        <f t="shared" si="6"/>
        <v>0.46</v>
      </c>
      <c r="E1043" s="6" t="b">
        <f t="shared" si="7"/>
        <v>0</v>
      </c>
      <c r="F1043" s="34" t="b">
        <f t="shared" si="8"/>
        <v>0</v>
      </c>
      <c r="G1043" s="8">
        <f t="shared" si="9"/>
        <v>9.1494E+29</v>
      </c>
      <c r="H1043" s="8">
        <f t="shared" ref="H1043:J1043" si="2104">if(D1043,$G1043,"")</f>
        <v>9.1494E+29</v>
      </c>
      <c r="I1043" s="8" t="str">
        <f t="shared" si="2104"/>
        <v/>
      </c>
      <c r="J1043" s="8" t="str">
        <f t="shared" si="2104"/>
        <v/>
      </c>
      <c r="K1043" s="5"/>
      <c r="L1043" s="5"/>
      <c r="M1043" s="5"/>
      <c r="N1043" s="36" t="str">
        <f>Map!K1696</f>
        <v/>
      </c>
      <c r="O1043" s="36" t="str">
        <f>Map!L1696</f>
        <v/>
      </c>
      <c r="P1043" s="36" t="str">
        <f>Map!M1696</f>
        <v/>
      </c>
      <c r="Q1043" s="5" t="str">
        <f>Join("-",Map!B1696,Map!C1696,Map!D1696,Map!E1696,Map!F1696)</f>
        <v>North Rim-1-5-6-S</v>
      </c>
      <c r="R1043" s="6" t="b">
        <f t="shared" ref="R1043:T1043" si="2105">IFERROR(VALUE(LEFT(N1043,SEARCH(" ",N1043,1)-1)),FALSE())</f>
        <v>0</v>
      </c>
      <c r="S1043" s="6" t="b">
        <f t="shared" si="2105"/>
        <v>0</v>
      </c>
      <c r="T1043" s="6" t="b">
        <f t="shared" si="2105"/>
        <v>0</v>
      </c>
      <c r="U1043" s="5"/>
      <c r="V1043" s="5"/>
      <c r="W1043" s="5"/>
      <c r="X1043" s="37" t="str">
        <f>Map!G1696</f>
        <v>Star</v>
      </c>
      <c r="Y1043" s="5"/>
      <c r="Z1043" s="7" t="str">
        <f>Map!O1696</f>
        <v/>
      </c>
      <c r="AA1043" s="6" t="str">
        <f t="shared" si="12"/>
        <v/>
      </c>
      <c r="AB1043" s="5"/>
      <c r="AC1043" s="6" t="str">
        <f t="shared" si="13"/>
        <v/>
      </c>
      <c r="AD1043" s="5"/>
    </row>
    <row r="1044">
      <c r="A1044" s="5" t="str">
        <f>Map!I1697</f>
        <v>0.94 E </v>
      </c>
      <c r="B1044" s="6">
        <f t="shared" si="5"/>
        <v>0.94</v>
      </c>
      <c r="C1044" s="5" t="str">
        <f>IFERROR(__xludf.DUMMYFUNCTION("""COMPUTED_VALUE"""),"E")</f>
        <v>E</v>
      </c>
      <c r="D1044" s="34" t="b">
        <f t="shared" si="6"/>
        <v>0</v>
      </c>
      <c r="E1044" s="6" t="b">
        <f t="shared" si="7"/>
        <v>0</v>
      </c>
      <c r="F1044" s="34">
        <f t="shared" si="8"/>
        <v>0.94</v>
      </c>
      <c r="G1044" s="8">
        <f t="shared" si="9"/>
        <v>5.61368E+24</v>
      </c>
      <c r="H1044" s="8" t="str">
        <f t="shared" ref="H1044:J1044" si="2106">if(D1044,$G1044,"")</f>
        <v/>
      </c>
      <c r="I1044" s="8" t="str">
        <f t="shared" si="2106"/>
        <v/>
      </c>
      <c r="J1044" s="8">
        <f t="shared" si="2106"/>
        <v>5.61368E+24</v>
      </c>
      <c r="K1044" s="5"/>
      <c r="L1044" s="5"/>
      <c r="M1044" s="5"/>
      <c r="N1044" s="36">
        <f>Map!K1697</f>
        <v>44</v>
      </c>
      <c r="O1044" s="36">
        <f>Map!L1697</f>
        <v>8</v>
      </c>
      <c r="P1044" s="36">
        <f>Map!M1697</f>
        <v>24</v>
      </c>
      <c r="Q1044" s="5" t="str">
        <f>Join("-",Map!B1697,Map!C1697,Map!D1697,Map!E1697,Map!F1697)</f>
        <v>North Rim-1-5-7-a</v>
      </c>
      <c r="R1044" s="6">
        <f t="shared" ref="R1044:T1044" si="2107">IFERROR(VALUE(LEFT(N1044,SEARCH(" ",N1044,1)-1)),FALSE())</f>
        <v>44</v>
      </c>
      <c r="S1044" s="6">
        <f t="shared" si="2107"/>
        <v>8</v>
      </c>
      <c r="T1044" s="6">
        <f t="shared" si="2107"/>
        <v>24</v>
      </c>
      <c r="U1044" s="5"/>
      <c r="V1044" s="5"/>
      <c r="W1044" s="5"/>
      <c r="X1044" s="37" t="str">
        <f>Map!G1697</f>
        <v>Habitable</v>
      </c>
      <c r="Y1044" s="5"/>
      <c r="Z1044" s="7" t="str">
        <f>Map!O1697</f>
        <v>24 H</v>
      </c>
      <c r="AA1044" s="6">
        <f t="shared" si="12"/>
        <v>24</v>
      </c>
      <c r="AB1044" s="5" t="str">
        <f>IFERROR(__xludf.DUMMYFUNCTION("""COMPUTED_VALUE"""),"H")</f>
        <v>H</v>
      </c>
      <c r="AC1044" s="6">
        <f t="shared" si="13"/>
        <v>24</v>
      </c>
      <c r="AD1044" s="5"/>
    </row>
    <row r="1045">
      <c r="A1045" s="5" t="str">
        <f>Map!I1698</f>
        <v>1.37 E </v>
      </c>
      <c r="B1045" s="6">
        <f t="shared" si="5"/>
        <v>1.37</v>
      </c>
      <c r="C1045" s="5" t="str">
        <f>IFERROR(__xludf.DUMMYFUNCTION("""COMPUTED_VALUE"""),"E")</f>
        <v>E</v>
      </c>
      <c r="D1045" s="34" t="b">
        <f t="shared" si="6"/>
        <v>0</v>
      </c>
      <c r="E1045" s="6" t="b">
        <f t="shared" si="7"/>
        <v>0</v>
      </c>
      <c r="F1045" s="34">
        <f t="shared" si="8"/>
        <v>1.37</v>
      </c>
      <c r="G1045" s="8">
        <f t="shared" si="9"/>
        <v>8.18164E+24</v>
      </c>
      <c r="H1045" s="8" t="str">
        <f t="shared" ref="H1045:J1045" si="2108">if(D1045,$G1045,"")</f>
        <v/>
      </c>
      <c r="I1045" s="8" t="str">
        <f t="shared" si="2108"/>
        <v/>
      </c>
      <c r="J1045" s="8">
        <f t="shared" si="2108"/>
        <v>8.18164E+24</v>
      </c>
      <c r="K1045" s="5"/>
      <c r="L1045" s="5"/>
      <c r="M1045" s="5"/>
      <c r="N1045" s="36">
        <f>Map!K1698</f>
        <v>20</v>
      </c>
      <c r="O1045" s="36">
        <f>Map!L1698</f>
        <v>8</v>
      </c>
      <c r="P1045" s="36">
        <f>Map!M1698</f>
        <v>14</v>
      </c>
      <c r="Q1045" s="5" t="str">
        <f>Join("-",Map!B1698,Map!C1698,Map!D1698,Map!E1698,Map!F1698)</f>
        <v>North Rim-1-5-7-b</v>
      </c>
      <c r="R1045" s="6">
        <f t="shared" ref="R1045:T1045" si="2109">IFERROR(VALUE(LEFT(N1045,SEARCH(" ",N1045,1)-1)),FALSE())</f>
        <v>20</v>
      </c>
      <c r="S1045" s="6">
        <f t="shared" si="2109"/>
        <v>8</v>
      </c>
      <c r="T1045" s="6">
        <f t="shared" si="2109"/>
        <v>14</v>
      </c>
      <c r="U1045" s="5"/>
      <c r="V1045" s="5"/>
      <c r="W1045" s="5"/>
      <c r="X1045" s="37" t="str">
        <f>Map!G1698</f>
        <v>Habitable</v>
      </c>
      <c r="Y1045" s="5"/>
      <c r="Z1045" s="7" t="str">
        <f>Map!O1698</f>
        <v>42 H</v>
      </c>
      <c r="AA1045" s="6">
        <f t="shared" si="12"/>
        <v>42</v>
      </c>
      <c r="AB1045" s="5" t="str">
        <f>IFERROR(__xludf.DUMMYFUNCTION("""COMPUTED_VALUE"""),"H")</f>
        <v>H</v>
      </c>
      <c r="AC1045" s="6">
        <f t="shared" si="13"/>
        <v>42</v>
      </c>
      <c r="AD1045" s="5"/>
    </row>
    <row r="1046">
      <c r="A1046" s="5" t="str">
        <f>Map!I1699</f>
        <v>0.92 E </v>
      </c>
      <c r="B1046" s="6">
        <f t="shared" si="5"/>
        <v>0.92</v>
      </c>
      <c r="C1046" s="5" t="str">
        <f>IFERROR(__xludf.DUMMYFUNCTION("""COMPUTED_VALUE"""),"E")</f>
        <v>E</v>
      </c>
      <c r="D1046" s="34" t="b">
        <f t="shared" si="6"/>
        <v>0</v>
      </c>
      <c r="E1046" s="6" t="b">
        <f t="shared" si="7"/>
        <v>0</v>
      </c>
      <c r="F1046" s="34">
        <f t="shared" si="8"/>
        <v>0.92</v>
      </c>
      <c r="G1046" s="8">
        <f t="shared" si="9"/>
        <v>5.49424E+24</v>
      </c>
      <c r="H1046" s="8" t="str">
        <f t="shared" ref="H1046:J1046" si="2110">if(D1046,$G1046,"")</f>
        <v/>
      </c>
      <c r="I1046" s="8" t="str">
        <f t="shared" si="2110"/>
        <v/>
      </c>
      <c r="J1046" s="8">
        <f t="shared" si="2110"/>
        <v>5.49424E+24</v>
      </c>
      <c r="K1046" s="5"/>
      <c r="L1046" s="5"/>
      <c r="M1046" s="5"/>
      <c r="N1046" s="36">
        <f>Map!K1699</f>
        <v>20</v>
      </c>
      <c r="O1046" s="36">
        <f>Map!L1699</f>
        <v>17</v>
      </c>
      <c r="P1046" s="36">
        <f>Map!M1699</f>
        <v>19</v>
      </c>
      <c r="Q1046" s="5" t="str">
        <f>Join("-",Map!B1699,Map!C1699,Map!D1699,Map!E1699,Map!F1699)</f>
        <v>North Rim-1-5-7-c</v>
      </c>
      <c r="R1046" s="6">
        <f t="shared" ref="R1046:T1046" si="2111">IFERROR(VALUE(LEFT(N1046,SEARCH(" ",N1046,1)-1)),FALSE())</f>
        <v>20</v>
      </c>
      <c r="S1046" s="6">
        <f t="shared" si="2111"/>
        <v>17</v>
      </c>
      <c r="T1046" s="6">
        <f t="shared" si="2111"/>
        <v>19</v>
      </c>
      <c r="U1046" s="5"/>
      <c r="V1046" s="5"/>
      <c r="W1046" s="5"/>
      <c r="X1046" s="37" t="str">
        <f>Map!G1699</f>
        <v>Habitable</v>
      </c>
      <c r="Y1046" s="5"/>
      <c r="Z1046" s="7" t="str">
        <f>Map!O1699</f>
        <v>24 H</v>
      </c>
      <c r="AA1046" s="6">
        <f t="shared" si="12"/>
        <v>24</v>
      </c>
      <c r="AB1046" s="5" t="str">
        <f>IFERROR(__xludf.DUMMYFUNCTION("""COMPUTED_VALUE"""),"H")</f>
        <v>H</v>
      </c>
      <c r="AC1046" s="6">
        <f t="shared" si="13"/>
        <v>24</v>
      </c>
      <c r="AD1046" s="5"/>
    </row>
    <row r="1047">
      <c r="A1047" s="5" t="str">
        <f>Map!I1700</f>
        <v>1.4 E </v>
      </c>
      <c r="B1047" s="6">
        <f t="shared" si="5"/>
        <v>1.4</v>
      </c>
      <c r="C1047" s="5" t="str">
        <f>IFERROR(__xludf.DUMMYFUNCTION("""COMPUTED_VALUE"""),"E")</f>
        <v>E</v>
      </c>
      <c r="D1047" s="34" t="b">
        <f t="shared" si="6"/>
        <v>0</v>
      </c>
      <c r="E1047" s="6" t="b">
        <f t="shared" si="7"/>
        <v>0</v>
      </c>
      <c r="F1047" s="34">
        <f t="shared" si="8"/>
        <v>1.4</v>
      </c>
      <c r="G1047" s="8">
        <f t="shared" si="9"/>
        <v>8.3608E+24</v>
      </c>
      <c r="H1047" s="8" t="str">
        <f t="shared" ref="H1047:J1047" si="2112">if(D1047,$G1047,"")</f>
        <v/>
      </c>
      <c r="I1047" s="8" t="str">
        <f t="shared" si="2112"/>
        <v/>
      </c>
      <c r="J1047" s="8">
        <f t="shared" si="2112"/>
        <v>8.3608E+24</v>
      </c>
      <c r="K1047" s="5"/>
      <c r="L1047" s="5"/>
      <c r="M1047" s="5"/>
      <c r="N1047" s="36">
        <f>Map!K1700</f>
        <v>13</v>
      </c>
      <c r="O1047" s="36">
        <f>Map!L1700</f>
        <v>11</v>
      </c>
      <c r="P1047" s="36">
        <f>Map!M1700</f>
        <v>13</v>
      </c>
      <c r="Q1047" s="5" t="str">
        <f>Join("-",Map!B1700,Map!C1700,Map!D1700,Map!E1700,Map!F1700)</f>
        <v>North Rim-1-5-7-d</v>
      </c>
      <c r="R1047" s="6">
        <f t="shared" ref="R1047:T1047" si="2113">IFERROR(VALUE(LEFT(N1047,SEARCH(" ",N1047,1)-1)),FALSE())</f>
        <v>13</v>
      </c>
      <c r="S1047" s="6">
        <f t="shared" si="2113"/>
        <v>11</v>
      </c>
      <c r="T1047" s="6">
        <f t="shared" si="2113"/>
        <v>13</v>
      </c>
      <c r="U1047" s="5"/>
      <c r="V1047" s="5"/>
      <c r="W1047" s="5"/>
      <c r="X1047" s="37" t="str">
        <f>Map!G1700</f>
        <v>Habitable</v>
      </c>
      <c r="Y1047" s="5"/>
      <c r="Z1047" s="7" t="str">
        <f>Map!O1700</f>
        <v>16 H</v>
      </c>
      <c r="AA1047" s="6">
        <f t="shared" si="12"/>
        <v>16</v>
      </c>
      <c r="AB1047" s="5" t="str">
        <f>IFERROR(__xludf.DUMMYFUNCTION("""COMPUTED_VALUE"""),"H")</f>
        <v>H</v>
      </c>
      <c r="AC1047" s="6">
        <f t="shared" si="13"/>
        <v>16</v>
      </c>
      <c r="AD1047" s="5"/>
    </row>
    <row r="1048">
      <c r="A1048" s="5" t="str">
        <f>Map!I1701</f>
        <v>1.35 E </v>
      </c>
      <c r="B1048" s="6">
        <f t="shared" si="5"/>
        <v>1.35</v>
      </c>
      <c r="C1048" s="5" t="str">
        <f>IFERROR(__xludf.DUMMYFUNCTION("""COMPUTED_VALUE"""),"E")</f>
        <v>E</v>
      </c>
      <c r="D1048" s="34" t="b">
        <f t="shared" si="6"/>
        <v>0</v>
      </c>
      <c r="E1048" s="6" t="b">
        <f t="shared" si="7"/>
        <v>0</v>
      </c>
      <c r="F1048" s="34">
        <f t="shared" si="8"/>
        <v>1.35</v>
      </c>
      <c r="G1048" s="8">
        <f t="shared" si="9"/>
        <v>8.0622E+24</v>
      </c>
      <c r="H1048" s="8" t="str">
        <f t="shared" ref="H1048:J1048" si="2114">if(D1048,$G1048,"")</f>
        <v/>
      </c>
      <c r="I1048" s="8" t="str">
        <f t="shared" si="2114"/>
        <v/>
      </c>
      <c r="J1048" s="8">
        <f t="shared" si="2114"/>
        <v>8.0622E+24</v>
      </c>
      <c r="K1048" s="5"/>
      <c r="L1048" s="5"/>
      <c r="M1048" s="5"/>
      <c r="N1048" s="36">
        <f>Map!K1701</f>
        <v>6</v>
      </c>
      <c r="O1048" s="36">
        <f>Map!L1701</f>
        <v>3</v>
      </c>
      <c r="P1048" s="36">
        <f>Map!M1701</f>
        <v>7</v>
      </c>
      <c r="Q1048" s="5" t="str">
        <f>Join("-",Map!B1701,Map!C1701,Map!D1701,Map!E1701,Map!F1701)</f>
        <v>North Rim-1-5-7-e</v>
      </c>
      <c r="R1048" s="6">
        <f t="shared" ref="R1048:T1048" si="2115">IFERROR(VALUE(LEFT(N1048,SEARCH(" ",N1048,1)-1)),FALSE())</f>
        <v>6</v>
      </c>
      <c r="S1048" s="6">
        <f t="shared" si="2115"/>
        <v>3</v>
      </c>
      <c r="T1048" s="6">
        <f t="shared" si="2115"/>
        <v>7</v>
      </c>
      <c r="U1048" s="5"/>
      <c r="V1048" s="5"/>
      <c r="W1048" s="5"/>
      <c r="X1048" s="37" t="str">
        <f>Map!G1701</f>
        <v>Habitable</v>
      </c>
      <c r="Y1048" s="5"/>
      <c r="Z1048" s="7" t="str">
        <f>Map!O1701</f>
        <v>27 H</v>
      </c>
      <c r="AA1048" s="6">
        <f t="shared" si="12"/>
        <v>27</v>
      </c>
      <c r="AB1048" s="5" t="str">
        <f>IFERROR(__xludf.DUMMYFUNCTION("""COMPUTED_VALUE"""),"H")</f>
        <v>H</v>
      </c>
      <c r="AC1048" s="6">
        <f t="shared" si="13"/>
        <v>27</v>
      </c>
      <c r="AD1048" s="5"/>
    </row>
    <row r="1049">
      <c r="A1049" s="5" t="str">
        <f>Map!I1702</f>
        <v>0.2 S</v>
      </c>
      <c r="B1049" s="6">
        <f t="shared" si="5"/>
        <v>0.2</v>
      </c>
      <c r="C1049" s="5" t="str">
        <f>IFERROR(__xludf.DUMMYFUNCTION("""COMPUTED_VALUE"""),"S")</f>
        <v>S</v>
      </c>
      <c r="D1049" s="34">
        <f t="shared" si="6"/>
        <v>0.2</v>
      </c>
      <c r="E1049" s="6" t="b">
        <f t="shared" si="7"/>
        <v>0</v>
      </c>
      <c r="F1049" s="34" t="b">
        <f t="shared" si="8"/>
        <v>0</v>
      </c>
      <c r="G1049" s="8">
        <f t="shared" si="9"/>
        <v>3.978E+29</v>
      </c>
      <c r="H1049" s="8">
        <f t="shared" ref="H1049:J1049" si="2116">if(D1049,$G1049,"")</f>
        <v>3.978E+29</v>
      </c>
      <c r="I1049" s="8" t="str">
        <f t="shared" si="2116"/>
        <v/>
      </c>
      <c r="J1049" s="8" t="str">
        <f t="shared" si="2116"/>
        <v/>
      </c>
      <c r="K1049" s="5"/>
      <c r="L1049" s="5"/>
      <c r="M1049" s="5"/>
      <c r="N1049" s="36" t="str">
        <f>Map!K1702</f>
        <v/>
      </c>
      <c r="O1049" s="36" t="str">
        <f>Map!L1702</f>
        <v/>
      </c>
      <c r="P1049" s="36" t="str">
        <f>Map!M1702</f>
        <v/>
      </c>
      <c r="Q1049" s="5" t="str">
        <f>Join("-",Map!B1702,Map!C1702,Map!D1702,Map!E1702,Map!F1702)</f>
        <v>North Rim-1-5-7-S</v>
      </c>
      <c r="R1049" s="6" t="b">
        <f t="shared" ref="R1049:T1049" si="2117">IFERROR(VALUE(LEFT(N1049,SEARCH(" ",N1049,1)-1)),FALSE())</f>
        <v>0</v>
      </c>
      <c r="S1049" s="6" t="b">
        <f t="shared" si="2117"/>
        <v>0</v>
      </c>
      <c r="T1049" s="6" t="b">
        <f t="shared" si="2117"/>
        <v>0</v>
      </c>
      <c r="U1049" s="5"/>
      <c r="V1049" s="5"/>
      <c r="W1049" s="5"/>
      <c r="X1049" s="37" t="str">
        <f>Map!G1702</f>
        <v>Star</v>
      </c>
      <c r="Y1049" s="5"/>
      <c r="Z1049" s="7" t="str">
        <f>Map!O1702</f>
        <v/>
      </c>
      <c r="AA1049" s="6" t="str">
        <f t="shared" si="12"/>
        <v/>
      </c>
      <c r="AB1049" s="5"/>
      <c r="AC1049" s="6" t="str">
        <f t="shared" si="13"/>
        <v/>
      </c>
      <c r="AD1049" s="5"/>
    </row>
    <row r="1050">
      <c r="A1050" s="5" t="str">
        <f>Map!I1703</f>
        <v>0.44 E </v>
      </c>
      <c r="B1050" s="6">
        <f t="shared" si="5"/>
        <v>0.44</v>
      </c>
      <c r="C1050" s="5" t="str">
        <f>IFERROR(__xludf.DUMMYFUNCTION("""COMPUTED_VALUE"""),"E")</f>
        <v>E</v>
      </c>
      <c r="D1050" s="34" t="b">
        <f t="shared" si="6"/>
        <v>0</v>
      </c>
      <c r="E1050" s="6" t="b">
        <f t="shared" si="7"/>
        <v>0</v>
      </c>
      <c r="F1050" s="34">
        <f t="shared" si="8"/>
        <v>0.44</v>
      </c>
      <c r="G1050" s="8">
        <f t="shared" si="9"/>
        <v>2.62768E+24</v>
      </c>
      <c r="H1050" s="8" t="str">
        <f t="shared" ref="H1050:J1050" si="2118">if(D1050,$G1050,"")</f>
        <v/>
      </c>
      <c r="I1050" s="8" t="str">
        <f t="shared" si="2118"/>
        <v/>
      </c>
      <c r="J1050" s="8">
        <f t="shared" si="2118"/>
        <v>2.62768E+24</v>
      </c>
      <c r="K1050" s="5"/>
      <c r="L1050" s="5"/>
      <c r="M1050" s="5"/>
      <c r="N1050" s="36">
        <f>Map!K1703</f>
        <v>918</v>
      </c>
      <c r="O1050" s="36">
        <f>Map!L1703</f>
        <v>880</v>
      </c>
      <c r="P1050" s="36">
        <f>Map!M1703</f>
        <v>901</v>
      </c>
      <c r="Q1050" s="5" t="str">
        <f>Join("-",Map!B1703,Map!C1703,Map!D1703,Map!E1703,Map!F1703)</f>
        <v>North Rim-1-6-0-a</v>
      </c>
      <c r="R1050" s="6">
        <f t="shared" ref="R1050:T1050" si="2119">IFERROR(VALUE(LEFT(N1050,SEARCH(" ",N1050,1)-1)),FALSE())</f>
        <v>918</v>
      </c>
      <c r="S1050" s="6">
        <f t="shared" si="2119"/>
        <v>880</v>
      </c>
      <c r="T1050" s="6">
        <f t="shared" si="2119"/>
        <v>901</v>
      </c>
      <c r="U1050" s="5"/>
      <c r="V1050" s="5"/>
      <c r="W1050" s="5"/>
      <c r="X1050" s="37" t="str">
        <f>Map!G1703</f>
        <v>Terrestrial</v>
      </c>
      <c r="Y1050" s="5"/>
      <c r="Z1050" s="7" t="str">
        <f>Map!O1703</f>
        <v>18 H</v>
      </c>
      <c r="AA1050" s="6">
        <f t="shared" si="12"/>
        <v>18</v>
      </c>
      <c r="AB1050" s="5" t="str">
        <f>IFERROR(__xludf.DUMMYFUNCTION("""COMPUTED_VALUE"""),"H")</f>
        <v>H</v>
      </c>
      <c r="AC1050" s="6">
        <f t="shared" si="13"/>
        <v>18</v>
      </c>
      <c r="AD1050" s="5"/>
    </row>
    <row r="1051">
      <c r="A1051" s="5" t="str">
        <f>Map!I1704</f>
        <v>0.49 E </v>
      </c>
      <c r="B1051" s="6">
        <f t="shared" si="5"/>
        <v>0.49</v>
      </c>
      <c r="C1051" s="5" t="str">
        <f>IFERROR(__xludf.DUMMYFUNCTION("""COMPUTED_VALUE"""),"E")</f>
        <v>E</v>
      </c>
      <c r="D1051" s="34" t="b">
        <f t="shared" si="6"/>
        <v>0</v>
      </c>
      <c r="E1051" s="6" t="b">
        <f t="shared" si="7"/>
        <v>0</v>
      </c>
      <c r="F1051" s="34">
        <f t="shared" si="8"/>
        <v>0.49</v>
      </c>
      <c r="G1051" s="8">
        <f t="shared" si="9"/>
        <v>2.92628E+24</v>
      </c>
      <c r="H1051" s="8" t="str">
        <f t="shared" ref="H1051:J1051" si="2120">if(D1051,$G1051,"")</f>
        <v/>
      </c>
      <c r="I1051" s="8" t="str">
        <f t="shared" si="2120"/>
        <v/>
      </c>
      <c r="J1051" s="8">
        <f t="shared" si="2120"/>
        <v>2.92628E+24</v>
      </c>
      <c r="K1051" s="5"/>
      <c r="L1051" s="5"/>
      <c r="M1051" s="5"/>
      <c r="N1051" s="36">
        <f>Map!K1704</f>
        <v>606</v>
      </c>
      <c r="O1051" s="36">
        <f>Map!L1704</f>
        <v>601</v>
      </c>
      <c r="P1051" s="36">
        <f>Map!M1704</f>
        <v>603</v>
      </c>
      <c r="Q1051" s="5" t="str">
        <f>Join("-",Map!B1704,Map!C1704,Map!D1704,Map!E1704,Map!F1704)</f>
        <v>North Rim-1-6-0-b</v>
      </c>
      <c r="R1051" s="6">
        <f t="shared" ref="R1051:T1051" si="2121">IFERROR(VALUE(LEFT(N1051,SEARCH(" ",N1051,1)-1)),FALSE())</f>
        <v>606</v>
      </c>
      <c r="S1051" s="6">
        <f t="shared" si="2121"/>
        <v>601</v>
      </c>
      <c r="T1051" s="6">
        <f t="shared" si="2121"/>
        <v>603</v>
      </c>
      <c r="U1051" s="5"/>
      <c r="V1051" s="5"/>
      <c r="W1051" s="5"/>
      <c r="X1051" s="37" t="str">
        <f>Map!G1704</f>
        <v>Terrestrial</v>
      </c>
      <c r="Y1051" s="5"/>
      <c r="Z1051" s="7" t="str">
        <f>Map!O1704</f>
        <v>8 H</v>
      </c>
      <c r="AA1051" s="6">
        <f t="shared" si="12"/>
        <v>8</v>
      </c>
      <c r="AB1051" s="5" t="str">
        <f>IFERROR(__xludf.DUMMYFUNCTION("""COMPUTED_VALUE"""),"H")</f>
        <v>H</v>
      </c>
      <c r="AC1051" s="6">
        <f t="shared" si="13"/>
        <v>8</v>
      </c>
      <c r="AD1051" s="5"/>
    </row>
    <row r="1052">
      <c r="A1052" s="5" t="str">
        <f>Map!I1705</f>
        <v>1.25 E </v>
      </c>
      <c r="B1052" s="6">
        <f t="shared" si="5"/>
        <v>1.25</v>
      </c>
      <c r="C1052" s="5" t="str">
        <f>IFERROR(__xludf.DUMMYFUNCTION("""COMPUTED_VALUE"""),"E")</f>
        <v>E</v>
      </c>
      <c r="D1052" s="34" t="b">
        <f t="shared" si="6"/>
        <v>0</v>
      </c>
      <c r="E1052" s="6" t="b">
        <f t="shared" si="7"/>
        <v>0</v>
      </c>
      <c r="F1052" s="34">
        <f t="shared" si="8"/>
        <v>1.25</v>
      </c>
      <c r="G1052" s="8">
        <f t="shared" si="9"/>
        <v>7.465E+24</v>
      </c>
      <c r="H1052" s="8" t="str">
        <f t="shared" ref="H1052:J1052" si="2122">if(D1052,$G1052,"")</f>
        <v/>
      </c>
      <c r="I1052" s="8" t="str">
        <f t="shared" si="2122"/>
        <v/>
      </c>
      <c r="J1052" s="8">
        <f t="shared" si="2122"/>
        <v>7.465E+24</v>
      </c>
      <c r="K1052" s="5"/>
      <c r="L1052" s="5"/>
      <c r="M1052" s="5"/>
      <c r="N1052" s="36">
        <f>Map!K1705</f>
        <v>46</v>
      </c>
      <c r="O1052" s="36">
        <f>Map!L1705</f>
        <v>7</v>
      </c>
      <c r="P1052" s="36">
        <f>Map!M1705</f>
        <v>25</v>
      </c>
      <c r="Q1052" s="5" t="str">
        <f>Join("-",Map!B1705,Map!C1705,Map!D1705,Map!E1705,Map!F1705)</f>
        <v>North Rim-1-6-0-c</v>
      </c>
      <c r="R1052" s="6">
        <f t="shared" ref="R1052:T1052" si="2123">IFERROR(VALUE(LEFT(N1052,SEARCH(" ",N1052,1)-1)),FALSE())</f>
        <v>46</v>
      </c>
      <c r="S1052" s="6">
        <f t="shared" si="2123"/>
        <v>7</v>
      </c>
      <c r="T1052" s="6">
        <f t="shared" si="2123"/>
        <v>25</v>
      </c>
      <c r="U1052" s="5"/>
      <c r="V1052" s="5"/>
      <c r="W1052" s="5"/>
      <c r="X1052" s="37" t="str">
        <f>Map!G1705</f>
        <v>Habitable</v>
      </c>
      <c r="Y1052" s="5"/>
      <c r="Z1052" s="7" t="str">
        <f>Map!O1705</f>
        <v>48 H</v>
      </c>
      <c r="AA1052" s="6">
        <f t="shared" si="12"/>
        <v>48</v>
      </c>
      <c r="AB1052" s="5" t="str">
        <f>IFERROR(__xludf.DUMMYFUNCTION("""COMPUTED_VALUE"""),"H")</f>
        <v>H</v>
      </c>
      <c r="AC1052" s="6">
        <f t="shared" si="13"/>
        <v>48</v>
      </c>
      <c r="AD1052" s="5"/>
    </row>
    <row r="1053">
      <c r="A1053" s="5" t="str">
        <f>Map!I1706</f>
        <v>0.74 E </v>
      </c>
      <c r="B1053" s="6">
        <f t="shared" si="5"/>
        <v>0.74</v>
      </c>
      <c r="C1053" s="5" t="str">
        <f>IFERROR(__xludf.DUMMYFUNCTION("""COMPUTED_VALUE"""),"E")</f>
        <v>E</v>
      </c>
      <c r="D1053" s="34" t="b">
        <f t="shared" si="6"/>
        <v>0</v>
      </c>
      <c r="E1053" s="6" t="b">
        <f t="shared" si="7"/>
        <v>0</v>
      </c>
      <c r="F1053" s="34">
        <f t="shared" si="8"/>
        <v>0.74</v>
      </c>
      <c r="G1053" s="8">
        <f t="shared" si="9"/>
        <v>4.41928E+24</v>
      </c>
      <c r="H1053" s="8" t="str">
        <f t="shared" ref="H1053:J1053" si="2124">if(D1053,$G1053,"")</f>
        <v/>
      </c>
      <c r="I1053" s="8" t="str">
        <f t="shared" si="2124"/>
        <v/>
      </c>
      <c r="J1053" s="8">
        <f t="shared" si="2124"/>
        <v>4.41928E+24</v>
      </c>
      <c r="K1053" s="5"/>
      <c r="L1053" s="5"/>
      <c r="M1053" s="5"/>
      <c r="N1053" s="36">
        <f>Map!K1706</f>
        <v>-39</v>
      </c>
      <c r="O1053" s="36">
        <f>Map!L1706</f>
        <v>-64</v>
      </c>
      <c r="P1053" s="36">
        <f>Map!M1706</f>
        <v>-51</v>
      </c>
      <c r="Q1053" s="5" t="str">
        <f>Join("-",Map!B1706,Map!C1706,Map!D1706,Map!E1706,Map!F1706)</f>
        <v>North Rim-1-6-0-d</v>
      </c>
      <c r="R1053" s="6">
        <f t="shared" ref="R1053:T1053" si="2125">IFERROR(VALUE(LEFT(N1053,SEARCH(" ",N1053,1)-1)),FALSE())</f>
        <v>-39</v>
      </c>
      <c r="S1053" s="6">
        <f t="shared" si="2125"/>
        <v>-64</v>
      </c>
      <c r="T1053" s="6">
        <f t="shared" si="2125"/>
        <v>-51</v>
      </c>
      <c r="U1053" s="5"/>
      <c r="V1053" s="5"/>
      <c r="W1053" s="5"/>
      <c r="X1053" s="37" t="str">
        <f>Map!G1706</f>
        <v>Terrestrial</v>
      </c>
      <c r="Y1053" s="5"/>
      <c r="Z1053" s="7" t="str">
        <f>Map!O1706</f>
        <v>39 H</v>
      </c>
      <c r="AA1053" s="6">
        <f t="shared" si="12"/>
        <v>39</v>
      </c>
      <c r="AB1053" s="5" t="str">
        <f>IFERROR(__xludf.DUMMYFUNCTION("""COMPUTED_VALUE"""),"H")</f>
        <v>H</v>
      </c>
      <c r="AC1053" s="6">
        <f t="shared" si="13"/>
        <v>39</v>
      </c>
      <c r="AD1053" s="5"/>
    </row>
    <row r="1054">
      <c r="A1054" s="5" t="str">
        <f>Map!I1707</f>
        <v>8.01 J </v>
      </c>
      <c r="B1054" s="6">
        <f t="shared" si="5"/>
        <v>8.01</v>
      </c>
      <c r="C1054" s="5" t="str">
        <f>IFERROR(__xludf.DUMMYFUNCTION("""COMPUTED_VALUE"""),"J")</f>
        <v>J</v>
      </c>
      <c r="D1054" s="34" t="b">
        <f t="shared" si="6"/>
        <v>0</v>
      </c>
      <c r="E1054" s="6">
        <f t="shared" si="7"/>
        <v>8.01</v>
      </c>
      <c r="F1054" s="34" t="b">
        <f t="shared" si="8"/>
        <v>0</v>
      </c>
      <c r="G1054" s="8">
        <f t="shared" si="9"/>
        <v>1.5219E+28</v>
      </c>
      <c r="H1054" s="8" t="str">
        <f t="shared" ref="H1054:J1054" si="2126">if(D1054,$G1054,"")</f>
        <v/>
      </c>
      <c r="I1054" s="8">
        <f t="shared" si="2126"/>
        <v>1.5219E+28</v>
      </c>
      <c r="J1054" s="8" t="str">
        <f t="shared" si="2126"/>
        <v/>
      </c>
      <c r="K1054" s="5"/>
      <c r="L1054" s="5"/>
      <c r="M1054" s="5"/>
      <c r="N1054" s="36">
        <f>Map!K1707</f>
        <v>-65</v>
      </c>
      <c r="O1054" s="36">
        <f>Map!L1707</f>
        <v>-92</v>
      </c>
      <c r="P1054" s="36">
        <f>Map!M1707</f>
        <v>-79</v>
      </c>
      <c r="Q1054" s="5" t="str">
        <f>Join("-",Map!B1707,Map!C1707,Map!D1707,Map!E1707,Map!F1707)</f>
        <v>North Rim-1-6-0-e</v>
      </c>
      <c r="R1054" s="6">
        <f t="shared" ref="R1054:T1054" si="2127">IFERROR(VALUE(LEFT(N1054,SEARCH(" ",N1054,1)-1)),FALSE())</f>
        <v>-65</v>
      </c>
      <c r="S1054" s="6">
        <f t="shared" si="2127"/>
        <v>-92</v>
      </c>
      <c r="T1054" s="6">
        <f t="shared" si="2127"/>
        <v>-79</v>
      </c>
      <c r="U1054" s="5"/>
      <c r="V1054" s="5"/>
      <c r="W1054" s="5"/>
      <c r="X1054" s="37" t="str">
        <f>Map!G1707</f>
        <v>Gas Giant</v>
      </c>
      <c r="Y1054" s="5"/>
      <c r="Z1054" s="7" t="str">
        <f>Map!O1707</f>
        <v>11 H</v>
      </c>
      <c r="AA1054" s="6">
        <f t="shared" si="12"/>
        <v>11</v>
      </c>
      <c r="AB1054" s="5" t="str">
        <f>IFERROR(__xludf.DUMMYFUNCTION("""COMPUTED_VALUE"""),"H")</f>
        <v>H</v>
      </c>
      <c r="AC1054" s="6">
        <f t="shared" si="13"/>
        <v>11</v>
      </c>
      <c r="AD1054" s="5"/>
    </row>
    <row r="1055">
      <c r="A1055" s="5" t="str">
        <f>Map!I1708</f>
        <v>0.05 J </v>
      </c>
      <c r="B1055" s="6">
        <f t="shared" si="5"/>
        <v>0.05</v>
      </c>
      <c r="C1055" s="5" t="str">
        <f>IFERROR(__xludf.DUMMYFUNCTION("""COMPUTED_VALUE"""),"J")</f>
        <v>J</v>
      </c>
      <c r="D1055" s="34" t="b">
        <f t="shared" si="6"/>
        <v>0</v>
      </c>
      <c r="E1055" s="6">
        <f t="shared" si="7"/>
        <v>0.05</v>
      </c>
      <c r="F1055" s="34" t="b">
        <f t="shared" si="8"/>
        <v>0</v>
      </c>
      <c r="G1055" s="8">
        <f t="shared" si="9"/>
        <v>9.5E+25</v>
      </c>
      <c r="H1055" s="8" t="str">
        <f t="shared" ref="H1055:J1055" si="2128">if(D1055,$G1055,"")</f>
        <v/>
      </c>
      <c r="I1055" s="8">
        <f t="shared" si="2128"/>
        <v>9.5E+25</v>
      </c>
      <c r="J1055" s="8" t="str">
        <f t="shared" si="2128"/>
        <v/>
      </c>
      <c r="K1055" s="5"/>
      <c r="L1055" s="5"/>
      <c r="M1055" s="5"/>
      <c r="N1055" s="36">
        <f>Map!K1708</f>
        <v>-85</v>
      </c>
      <c r="O1055" s="36">
        <f>Map!L1708</f>
        <v>-118</v>
      </c>
      <c r="P1055" s="36">
        <f>Map!M1708</f>
        <v>-101</v>
      </c>
      <c r="Q1055" s="5" t="str">
        <f>Join("-",Map!B1708,Map!C1708,Map!D1708,Map!E1708,Map!F1708)</f>
        <v>North Rim-1-6-0-f</v>
      </c>
      <c r="R1055" s="6">
        <f t="shared" ref="R1055:T1055" si="2129">IFERROR(VALUE(LEFT(N1055,SEARCH(" ",N1055,1)-1)),FALSE())</f>
        <v>-85</v>
      </c>
      <c r="S1055" s="6">
        <f t="shared" si="2129"/>
        <v>-118</v>
      </c>
      <c r="T1055" s="6">
        <f t="shared" si="2129"/>
        <v>-101</v>
      </c>
      <c r="U1055" s="5"/>
      <c r="V1055" s="5"/>
      <c r="W1055" s="5"/>
      <c r="X1055" s="37" t="str">
        <f>Map!G1708</f>
        <v>Gas Giant</v>
      </c>
      <c r="Y1055" s="5"/>
      <c r="Z1055" s="7" t="str">
        <f>Map!O1708</f>
        <v>12 H</v>
      </c>
      <c r="AA1055" s="6">
        <f t="shared" si="12"/>
        <v>12</v>
      </c>
      <c r="AB1055" s="5" t="str">
        <f>IFERROR(__xludf.DUMMYFUNCTION("""COMPUTED_VALUE"""),"H")</f>
        <v>H</v>
      </c>
      <c r="AC1055" s="6">
        <f t="shared" si="13"/>
        <v>12</v>
      </c>
      <c r="AD1055" s="5"/>
    </row>
    <row r="1056">
      <c r="A1056" s="5" t="str">
        <f>Map!I1709</f>
        <v>2.78 J </v>
      </c>
      <c r="B1056" s="6">
        <f t="shared" si="5"/>
        <v>2.78</v>
      </c>
      <c r="C1056" s="5" t="str">
        <f>IFERROR(__xludf.DUMMYFUNCTION("""COMPUTED_VALUE"""),"J")</f>
        <v>J</v>
      </c>
      <c r="D1056" s="34" t="b">
        <f t="shared" si="6"/>
        <v>0</v>
      </c>
      <c r="E1056" s="6">
        <f t="shared" si="7"/>
        <v>2.78</v>
      </c>
      <c r="F1056" s="34" t="b">
        <f t="shared" si="8"/>
        <v>0</v>
      </c>
      <c r="G1056" s="8">
        <f t="shared" si="9"/>
        <v>5.282E+27</v>
      </c>
      <c r="H1056" s="8" t="str">
        <f t="shared" ref="H1056:J1056" si="2130">if(D1056,$G1056,"")</f>
        <v/>
      </c>
      <c r="I1056" s="8">
        <f t="shared" si="2130"/>
        <v>5.282E+27</v>
      </c>
      <c r="J1056" s="8" t="str">
        <f t="shared" si="2130"/>
        <v/>
      </c>
      <c r="K1056" s="5"/>
      <c r="L1056" s="5"/>
      <c r="M1056" s="5"/>
      <c r="N1056" s="36">
        <f>Map!K1709</f>
        <v>-88</v>
      </c>
      <c r="O1056" s="36">
        <f>Map!L1709</f>
        <v>-91</v>
      </c>
      <c r="P1056" s="36">
        <f>Map!M1709</f>
        <v>-89</v>
      </c>
      <c r="Q1056" s="5" t="str">
        <f>Join("-",Map!B1709,Map!C1709,Map!D1709,Map!E1709,Map!F1709)</f>
        <v>North Rim-1-6-0-g</v>
      </c>
      <c r="R1056" s="6">
        <f t="shared" ref="R1056:T1056" si="2131">IFERROR(VALUE(LEFT(N1056,SEARCH(" ",N1056,1)-1)),FALSE())</f>
        <v>-88</v>
      </c>
      <c r="S1056" s="6">
        <f t="shared" si="2131"/>
        <v>-91</v>
      </c>
      <c r="T1056" s="6">
        <f t="shared" si="2131"/>
        <v>-89</v>
      </c>
      <c r="U1056" s="5"/>
      <c r="V1056" s="5"/>
      <c r="W1056" s="5"/>
      <c r="X1056" s="37" t="str">
        <f>Map!G1709</f>
        <v>Gas Giant</v>
      </c>
      <c r="Y1056" s="5"/>
      <c r="Z1056" s="7" t="str">
        <f>Map!O1709</f>
        <v>20 H</v>
      </c>
      <c r="AA1056" s="6">
        <f t="shared" si="12"/>
        <v>20</v>
      </c>
      <c r="AB1056" s="5" t="str">
        <f>IFERROR(__xludf.DUMMYFUNCTION("""COMPUTED_VALUE"""),"H")</f>
        <v>H</v>
      </c>
      <c r="AC1056" s="6">
        <f t="shared" si="13"/>
        <v>20</v>
      </c>
      <c r="AD1056" s="5"/>
    </row>
    <row r="1057">
      <c r="A1057" s="5" t="str">
        <f>Map!I1710</f>
        <v>0.09 J </v>
      </c>
      <c r="B1057" s="6">
        <f t="shared" si="5"/>
        <v>0.09</v>
      </c>
      <c r="C1057" s="5" t="str">
        <f>IFERROR(__xludf.DUMMYFUNCTION("""COMPUTED_VALUE"""),"J")</f>
        <v>J</v>
      </c>
      <c r="D1057" s="34" t="b">
        <f t="shared" si="6"/>
        <v>0</v>
      </c>
      <c r="E1057" s="6">
        <f t="shared" si="7"/>
        <v>0.09</v>
      </c>
      <c r="F1057" s="34" t="b">
        <f t="shared" si="8"/>
        <v>0</v>
      </c>
      <c r="G1057" s="8">
        <f t="shared" si="9"/>
        <v>1.71E+26</v>
      </c>
      <c r="H1057" s="8" t="str">
        <f t="shared" ref="H1057:J1057" si="2132">if(D1057,$G1057,"")</f>
        <v/>
      </c>
      <c r="I1057" s="8">
        <f t="shared" si="2132"/>
        <v>1.71E+26</v>
      </c>
      <c r="J1057" s="8" t="str">
        <f t="shared" si="2132"/>
        <v/>
      </c>
      <c r="K1057" s="5"/>
      <c r="L1057" s="5"/>
      <c r="M1057" s="5"/>
      <c r="N1057" s="36">
        <f>Map!K1710</f>
        <v>-206</v>
      </c>
      <c r="O1057" s="36">
        <f>Map!L1710</f>
        <v>-228</v>
      </c>
      <c r="P1057" s="36">
        <f>Map!M1710</f>
        <v>-219</v>
      </c>
      <c r="Q1057" s="5" t="str">
        <f>Join("-",Map!B1710,Map!C1710,Map!D1710,Map!E1710,Map!F1710)</f>
        <v>North Rim-1-6-0-h</v>
      </c>
      <c r="R1057" s="6">
        <f t="shared" ref="R1057:T1057" si="2133">IFERROR(VALUE(LEFT(N1057,SEARCH(" ",N1057,1)-1)),FALSE())</f>
        <v>-206</v>
      </c>
      <c r="S1057" s="6">
        <f t="shared" si="2133"/>
        <v>-228</v>
      </c>
      <c r="T1057" s="6">
        <f t="shared" si="2133"/>
        <v>-219</v>
      </c>
      <c r="U1057" s="5"/>
      <c r="V1057" s="5"/>
      <c r="W1057" s="5"/>
      <c r="X1057" s="37" t="str">
        <f>Map!G1710</f>
        <v>Gas Giant</v>
      </c>
      <c r="Y1057" s="5"/>
      <c r="Z1057" s="7" t="str">
        <f>Map!O1710</f>
        <v>12 H</v>
      </c>
      <c r="AA1057" s="6">
        <f t="shared" si="12"/>
        <v>12</v>
      </c>
      <c r="AB1057" s="5" t="str">
        <f>IFERROR(__xludf.DUMMYFUNCTION("""COMPUTED_VALUE"""),"H")</f>
        <v>H</v>
      </c>
      <c r="AC1057" s="6">
        <f t="shared" si="13"/>
        <v>12</v>
      </c>
      <c r="AD1057" s="5"/>
    </row>
    <row r="1058">
      <c r="A1058" s="5" t="str">
        <f>Map!I1711</f>
        <v> </v>
      </c>
      <c r="B1058" s="6" t="str">
        <f t="shared" si="5"/>
        <v> </v>
      </c>
      <c r="C1058" s="5"/>
      <c r="D1058" s="34" t="b">
        <f t="shared" si="6"/>
        <v>0</v>
      </c>
      <c r="E1058" s="6" t="b">
        <f t="shared" si="7"/>
        <v>0</v>
      </c>
      <c r="F1058" s="34" t="b">
        <f t="shared" si="8"/>
        <v>0</v>
      </c>
      <c r="G1058" s="8" t="str">
        <f t="shared" si="9"/>
        <v/>
      </c>
      <c r="H1058" s="8" t="str">
        <f t="shared" ref="H1058:J1058" si="2134">if(D1058,$G1058,"")</f>
        <v/>
      </c>
      <c r="I1058" s="8" t="str">
        <f t="shared" si="2134"/>
        <v/>
      </c>
      <c r="J1058" s="8" t="str">
        <f t="shared" si="2134"/>
        <v/>
      </c>
      <c r="K1058" s="5"/>
      <c r="L1058" s="5"/>
      <c r="M1058" s="5"/>
      <c r="N1058" s="36" t="str">
        <f>Map!K1711</f>
        <v/>
      </c>
      <c r="O1058" s="36" t="str">
        <f>Map!L1711</f>
        <v/>
      </c>
      <c r="P1058" s="36" t="str">
        <f>Map!M1711</f>
        <v/>
      </c>
      <c r="Q1058" s="5" t="str">
        <f>Join("-",Map!B1711,Map!C1711,Map!D1711,Map!E1711,Map!F1711)</f>
        <v>North Rim-1-6-0-N16 Secondary Relay</v>
      </c>
      <c r="R1058" s="6" t="b">
        <f t="shared" ref="R1058:T1058" si="2135">IFERROR(VALUE(LEFT(N1058,SEARCH(" ",N1058,1)-1)),FALSE())</f>
        <v>0</v>
      </c>
      <c r="S1058" s="6" t="b">
        <f t="shared" si="2135"/>
        <v>0</v>
      </c>
      <c r="T1058" s="6" t="b">
        <f t="shared" si="2135"/>
        <v>0</v>
      </c>
      <c r="U1058" s="5"/>
      <c r="V1058" s="5"/>
      <c r="W1058" s="5"/>
      <c r="X1058" s="37" t="str">
        <f>Map!G1711</f>
        <v>Secondary Relay</v>
      </c>
      <c r="Y1058" s="5"/>
      <c r="Z1058" s="7" t="str">
        <f>Map!O1711</f>
        <v/>
      </c>
      <c r="AA1058" s="6" t="str">
        <f t="shared" si="12"/>
        <v/>
      </c>
      <c r="AB1058" s="5"/>
      <c r="AC1058" s="6" t="str">
        <f t="shared" si="13"/>
        <v/>
      </c>
      <c r="AD1058" s="5"/>
    </row>
    <row r="1059">
      <c r="A1059" s="5" t="str">
        <f>Map!I1712</f>
        <v>0.86 S</v>
      </c>
      <c r="B1059" s="6">
        <f t="shared" si="5"/>
        <v>0.86</v>
      </c>
      <c r="C1059" s="5" t="str">
        <f>IFERROR(__xludf.DUMMYFUNCTION("""COMPUTED_VALUE"""),"S")</f>
        <v>S</v>
      </c>
      <c r="D1059" s="34">
        <f t="shared" si="6"/>
        <v>0.86</v>
      </c>
      <c r="E1059" s="6" t="b">
        <f t="shared" si="7"/>
        <v>0</v>
      </c>
      <c r="F1059" s="34" t="b">
        <f t="shared" si="8"/>
        <v>0</v>
      </c>
      <c r="G1059" s="8">
        <f t="shared" si="9"/>
        <v>1.71054E+30</v>
      </c>
      <c r="H1059" s="8">
        <f t="shared" ref="H1059:J1059" si="2136">if(D1059,$G1059,"")</f>
        <v>1.71054E+30</v>
      </c>
      <c r="I1059" s="8" t="str">
        <f t="shared" si="2136"/>
        <v/>
      </c>
      <c r="J1059" s="8" t="str">
        <f t="shared" si="2136"/>
        <v/>
      </c>
      <c r="K1059" s="5"/>
      <c r="L1059" s="5"/>
      <c r="M1059" s="5"/>
      <c r="N1059" s="36" t="str">
        <f>Map!K1712</f>
        <v/>
      </c>
      <c r="O1059" s="36" t="str">
        <f>Map!L1712</f>
        <v/>
      </c>
      <c r="P1059" s="36" t="str">
        <f>Map!M1712</f>
        <v/>
      </c>
      <c r="Q1059" s="5" t="str">
        <f>Join("-",Map!B1712,Map!C1712,Map!D1712,Map!E1712,Map!F1712)</f>
        <v>North Rim-1-6-0-S</v>
      </c>
      <c r="R1059" s="6" t="b">
        <f t="shared" ref="R1059:T1059" si="2137">IFERROR(VALUE(LEFT(N1059,SEARCH(" ",N1059,1)-1)),FALSE())</f>
        <v>0</v>
      </c>
      <c r="S1059" s="6" t="b">
        <f t="shared" si="2137"/>
        <v>0</v>
      </c>
      <c r="T1059" s="6" t="b">
        <f t="shared" si="2137"/>
        <v>0</v>
      </c>
      <c r="U1059" s="5"/>
      <c r="V1059" s="5"/>
      <c r="W1059" s="5"/>
      <c r="X1059" s="37" t="str">
        <f>Map!G1712</f>
        <v>Star</v>
      </c>
      <c r="Y1059" s="5"/>
      <c r="Z1059" s="7" t="str">
        <f>Map!O1712</f>
        <v/>
      </c>
      <c r="AA1059" s="6" t="str">
        <f t="shared" si="12"/>
        <v/>
      </c>
      <c r="AB1059" s="5"/>
      <c r="AC1059" s="6" t="str">
        <f t="shared" si="13"/>
        <v/>
      </c>
      <c r="AD1059" s="5"/>
    </row>
    <row r="1060">
      <c r="A1060" s="5" t="str">
        <f>Map!I1713</f>
        <v>0.05 J </v>
      </c>
      <c r="B1060" s="6">
        <f t="shared" si="5"/>
        <v>0.05</v>
      </c>
      <c r="C1060" s="5" t="str">
        <f>IFERROR(__xludf.DUMMYFUNCTION("""COMPUTED_VALUE"""),"J")</f>
        <v>J</v>
      </c>
      <c r="D1060" s="34" t="b">
        <f t="shared" si="6"/>
        <v>0</v>
      </c>
      <c r="E1060" s="6">
        <f t="shared" si="7"/>
        <v>0.05</v>
      </c>
      <c r="F1060" s="34" t="b">
        <f t="shared" si="8"/>
        <v>0</v>
      </c>
      <c r="G1060" s="8">
        <f t="shared" si="9"/>
        <v>9.5E+25</v>
      </c>
      <c r="H1060" s="8" t="str">
        <f t="shared" ref="H1060:J1060" si="2138">if(D1060,$G1060,"")</f>
        <v/>
      </c>
      <c r="I1060" s="8">
        <f t="shared" si="2138"/>
        <v>9.5E+25</v>
      </c>
      <c r="J1060" s="8" t="str">
        <f t="shared" si="2138"/>
        <v/>
      </c>
      <c r="K1060" s="5"/>
      <c r="L1060" s="5"/>
      <c r="M1060" s="5"/>
      <c r="N1060" s="36">
        <f>Map!K1713</f>
        <v>-43</v>
      </c>
      <c r="O1060" s="36">
        <f>Map!L1713</f>
        <v>-77</v>
      </c>
      <c r="P1060" s="36">
        <f>Map!M1713</f>
        <v>-59</v>
      </c>
      <c r="Q1060" s="5" t="str">
        <f>Join("-",Map!B1713,Map!C1713,Map!D1713,Map!E1713,Map!F1713)</f>
        <v>North Rim-1-6-1-a</v>
      </c>
      <c r="R1060" s="6">
        <f t="shared" ref="R1060:T1060" si="2139">IFERROR(VALUE(LEFT(N1060,SEARCH(" ",N1060,1)-1)),FALSE())</f>
        <v>-43</v>
      </c>
      <c r="S1060" s="6">
        <f t="shared" si="2139"/>
        <v>-77</v>
      </c>
      <c r="T1060" s="6">
        <f t="shared" si="2139"/>
        <v>-59</v>
      </c>
      <c r="U1060" s="5"/>
      <c r="V1060" s="5"/>
      <c r="W1060" s="5"/>
      <c r="X1060" s="37" t="str">
        <f>Map!G1713</f>
        <v>Gas Giant</v>
      </c>
      <c r="Y1060" s="5"/>
      <c r="Z1060" s="7" t="str">
        <f>Map!O1713</f>
        <v>22 H</v>
      </c>
      <c r="AA1060" s="6">
        <f t="shared" si="12"/>
        <v>22</v>
      </c>
      <c r="AB1060" s="5" t="str">
        <f>IFERROR(__xludf.DUMMYFUNCTION("""COMPUTED_VALUE"""),"H")</f>
        <v>H</v>
      </c>
      <c r="AC1060" s="6">
        <f t="shared" si="13"/>
        <v>22</v>
      </c>
      <c r="AD1060" s="5"/>
    </row>
    <row r="1061">
      <c r="A1061" s="5" t="str">
        <f>Map!I1714</f>
        <v>0.36 S</v>
      </c>
      <c r="B1061" s="6">
        <f t="shared" si="5"/>
        <v>0.36</v>
      </c>
      <c r="C1061" s="5" t="str">
        <f>IFERROR(__xludf.DUMMYFUNCTION("""COMPUTED_VALUE"""),"S")</f>
        <v>S</v>
      </c>
      <c r="D1061" s="34">
        <f t="shared" si="6"/>
        <v>0.36</v>
      </c>
      <c r="E1061" s="6" t="b">
        <f t="shared" si="7"/>
        <v>0</v>
      </c>
      <c r="F1061" s="34" t="b">
        <f t="shared" si="8"/>
        <v>0</v>
      </c>
      <c r="G1061" s="8">
        <f t="shared" si="9"/>
        <v>7.1604E+29</v>
      </c>
      <c r="H1061" s="8">
        <f t="shared" ref="H1061:J1061" si="2140">if(D1061,$G1061,"")</f>
        <v>7.1604E+29</v>
      </c>
      <c r="I1061" s="8" t="str">
        <f t="shared" si="2140"/>
        <v/>
      </c>
      <c r="J1061" s="8" t="str">
        <f t="shared" si="2140"/>
        <v/>
      </c>
      <c r="K1061" s="5"/>
      <c r="L1061" s="5"/>
      <c r="M1061" s="5"/>
      <c r="N1061" s="36" t="str">
        <f>Map!K1714</f>
        <v/>
      </c>
      <c r="O1061" s="36" t="str">
        <f>Map!L1714</f>
        <v/>
      </c>
      <c r="P1061" s="36" t="str">
        <f>Map!M1714</f>
        <v/>
      </c>
      <c r="Q1061" s="5" t="str">
        <f>Join("-",Map!B1714,Map!C1714,Map!D1714,Map!E1714,Map!F1714)</f>
        <v>North Rim-1-6-1-S</v>
      </c>
      <c r="R1061" s="6" t="b">
        <f t="shared" ref="R1061:T1061" si="2141">IFERROR(VALUE(LEFT(N1061,SEARCH(" ",N1061,1)-1)),FALSE())</f>
        <v>0</v>
      </c>
      <c r="S1061" s="6" t="b">
        <f t="shared" si="2141"/>
        <v>0</v>
      </c>
      <c r="T1061" s="6" t="b">
        <f t="shared" si="2141"/>
        <v>0</v>
      </c>
      <c r="U1061" s="5"/>
      <c r="V1061" s="5"/>
      <c r="W1061" s="5"/>
      <c r="X1061" s="37" t="str">
        <f>Map!G1714</f>
        <v>Star</v>
      </c>
      <c r="Y1061" s="5"/>
      <c r="Z1061" s="7" t="str">
        <f>Map!O1714</f>
        <v/>
      </c>
      <c r="AA1061" s="6" t="str">
        <f t="shared" si="12"/>
        <v/>
      </c>
      <c r="AB1061" s="5"/>
      <c r="AC1061" s="6" t="str">
        <f t="shared" si="13"/>
        <v/>
      </c>
      <c r="AD1061" s="5"/>
    </row>
    <row r="1062">
      <c r="A1062" s="5" t="str">
        <f>Map!I1715</f>
        <v>0.27 E </v>
      </c>
      <c r="B1062" s="6">
        <f t="shared" si="5"/>
        <v>0.27</v>
      </c>
      <c r="C1062" s="5" t="str">
        <f>IFERROR(__xludf.DUMMYFUNCTION("""COMPUTED_VALUE"""),"E")</f>
        <v>E</v>
      </c>
      <c r="D1062" s="34" t="b">
        <f t="shared" si="6"/>
        <v>0</v>
      </c>
      <c r="E1062" s="6" t="b">
        <f t="shared" si="7"/>
        <v>0</v>
      </c>
      <c r="F1062" s="34">
        <f t="shared" si="8"/>
        <v>0.27</v>
      </c>
      <c r="G1062" s="8">
        <f t="shared" si="9"/>
        <v>1.61244E+24</v>
      </c>
      <c r="H1062" s="8" t="str">
        <f t="shared" ref="H1062:J1062" si="2142">if(D1062,$G1062,"")</f>
        <v/>
      </c>
      <c r="I1062" s="8" t="str">
        <f t="shared" si="2142"/>
        <v/>
      </c>
      <c r="J1062" s="8">
        <f t="shared" si="2142"/>
        <v>1.61244E+24</v>
      </c>
      <c r="K1062" s="5"/>
      <c r="L1062" s="5"/>
      <c r="M1062" s="5"/>
      <c r="N1062" s="36">
        <f>Map!K1715</f>
        <v>470</v>
      </c>
      <c r="O1062" s="36">
        <f>Map!L1715</f>
        <v>300</v>
      </c>
      <c r="P1062" s="36">
        <f>Map!M1715</f>
        <v>385</v>
      </c>
      <c r="Q1062" s="5" t="str">
        <f>Join("-",Map!B1715,Map!C1715,Map!D1715,Map!E1715,Map!F1715)</f>
        <v>North Rim-1-6-2-a</v>
      </c>
      <c r="R1062" s="6">
        <f t="shared" ref="R1062:T1062" si="2143">IFERROR(VALUE(LEFT(N1062,SEARCH(" ",N1062,1)-1)),FALSE())</f>
        <v>470</v>
      </c>
      <c r="S1062" s="6">
        <f t="shared" si="2143"/>
        <v>300</v>
      </c>
      <c r="T1062" s="6">
        <f t="shared" si="2143"/>
        <v>385</v>
      </c>
      <c r="U1062" s="5"/>
      <c r="V1062" s="5"/>
      <c r="W1062" s="5"/>
      <c r="X1062" s="37" t="str">
        <f>Map!G1715</f>
        <v>Terrestrial</v>
      </c>
      <c r="Y1062" s="5"/>
      <c r="Z1062" s="7" t="str">
        <f>Map!O1715</f>
        <v>34 H</v>
      </c>
      <c r="AA1062" s="6">
        <f t="shared" si="12"/>
        <v>34</v>
      </c>
      <c r="AB1062" s="5" t="str">
        <f>IFERROR(__xludf.DUMMYFUNCTION("""COMPUTED_VALUE"""),"H")</f>
        <v>H</v>
      </c>
      <c r="AC1062" s="6">
        <f t="shared" si="13"/>
        <v>34</v>
      </c>
      <c r="AD1062" s="5"/>
    </row>
    <row r="1063">
      <c r="A1063" s="5" t="str">
        <f>Map!I1716</f>
        <v>7.77 J </v>
      </c>
      <c r="B1063" s="6">
        <f t="shared" si="5"/>
        <v>7.77</v>
      </c>
      <c r="C1063" s="5" t="str">
        <f>IFERROR(__xludf.DUMMYFUNCTION("""COMPUTED_VALUE"""),"J")</f>
        <v>J</v>
      </c>
      <c r="D1063" s="34" t="b">
        <f t="shared" si="6"/>
        <v>0</v>
      </c>
      <c r="E1063" s="6">
        <f t="shared" si="7"/>
        <v>7.77</v>
      </c>
      <c r="F1063" s="34" t="b">
        <f t="shared" si="8"/>
        <v>0</v>
      </c>
      <c r="G1063" s="8">
        <f t="shared" si="9"/>
        <v>1.4763E+28</v>
      </c>
      <c r="H1063" s="8" t="str">
        <f t="shared" ref="H1063:J1063" si="2144">if(D1063,$G1063,"")</f>
        <v/>
      </c>
      <c r="I1063" s="8">
        <f t="shared" si="2144"/>
        <v>1.4763E+28</v>
      </c>
      <c r="J1063" s="8" t="str">
        <f t="shared" si="2144"/>
        <v/>
      </c>
      <c r="K1063" s="5"/>
      <c r="L1063" s="5"/>
      <c r="M1063" s="5"/>
      <c r="N1063" s="36">
        <f>Map!K1716</f>
        <v>-180</v>
      </c>
      <c r="O1063" s="36">
        <f>Map!L1716</f>
        <v>-239</v>
      </c>
      <c r="P1063" s="36">
        <f>Map!M1716</f>
        <v>-212</v>
      </c>
      <c r="Q1063" s="5" t="str">
        <f>Join("-",Map!B1716,Map!C1716,Map!D1716,Map!E1716,Map!F1716)</f>
        <v>North Rim-1-6-2-b</v>
      </c>
      <c r="R1063" s="6">
        <f t="shared" ref="R1063:T1063" si="2145">IFERROR(VALUE(LEFT(N1063,SEARCH(" ",N1063,1)-1)),FALSE())</f>
        <v>-180</v>
      </c>
      <c r="S1063" s="6">
        <f t="shared" si="2145"/>
        <v>-239</v>
      </c>
      <c r="T1063" s="6">
        <f t="shared" si="2145"/>
        <v>-212</v>
      </c>
      <c r="U1063" s="5"/>
      <c r="V1063" s="5"/>
      <c r="W1063" s="5"/>
      <c r="X1063" s="37" t="str">
        <f>Map!G1716</f>
        <v>Gas Giant</v>
      </c>
      <c r="Y1063" s="5"/>
      <c r="Z1063" s="7" t="str">
        <f>Map!O1716</f>
        <v>20 H</v>
      </c>
      <c r="AA1063" s="6">
        <f t="shared" si="12"/>
        <v>20</v>
      </c>
      <c r="AB1063" s="5" t="str">
        <f>IFERROR(__xludf.DUMMYFUNCTION("""COMPUTED_VALUE"""),"H")</f>
        <v>H</v>
      </c>
      <c r="AC1063" s="6">
        <f t="shared" si="13"/>
        <v>20</v>
      </c>
      <c r="AD1063" s="5"/>
    </row>
    <row r="1064">
      <c r="A1064" s="5" t="str">
        <f>Map!I1717</f>
        <v>0.1 J </v>
      </c>
      <c r="B1064" s="6">
        <f t="shared" si="5"/>
        <v>0.1</v>
      </c>
      <c r="C1064" s="5" t="str">
        <f>IFERROR(__xludf.DUMMYFUNCTION("""COMPUTED_VALUE"""),"J")</f>
        <v>J</v>
      </c>
      <c r="D1064" s="34" t="b">
        <f t="shared" si="6"/>
        <v>0</v>
      </c>
      <c r="E1064" s="6">
        <f t="shared" si="7"/>
        <v>0.1</v>
      </c>
      <c r="F1064" s="34" t="b">
        <f t="shared" si="8"/>
        <v>0</v>
      </c>
      <c r="G1064" s="8">
        <f t="shared" si="9"/>
        <v>1.9E+26</v>
      </c>
      <c r="H1064" s="8" t="str">
        <f t="shared" ref="H1064:J1064" si="2146">if(D1064,$G1064,"")</f>
        <v/>
      </c>
      <c r="I1064" s="8">
        <f t="shared" si="2146"/>
        <v>1.9E+26</v>
      </c>
      <c r="J1064" s="8" t="str">
        <f t="shared" si="2146"/>
        <v/>
      </c>
      <c r="K1064" s="5"/>
      <c r="L1064" s="5"/>
      <c r="M1064" s="5"/>
      <c r="N1064" s="36">
        <f>Map!K1717</f>
        <v>-184</v>
      </c>
      <c r="O1064" s="36">
        <f>Map!L1717</f>
        <v>-228</v>
      </c>
      <c r="P1064" s="36">
        <f>Map!M1717</f>
        <v>-204</v>
      </c>
      <c r="Q1064" s="5" t="str">
        <f>Join("-",Map!B1717,Map!C1717,Map!D1717,Map!E1717,Map!F1717)</f>
        <v>North Rim-1-6-2-c</v>
      </c>
      <c r="R1064" s="6">
        <f t="shared" ref="R1064:T1064" si="2147">IFERROR(VALUE(LEFT(N1064,SEARCH(" ",N1064,1)-1)),FALSE())</f>
        <v>-184</v>
      </c>
      <c r="S1064" s="6">
        <f t="shared" si="2147"/>
        <v>-228</v>
      </c>
      <c r="T1064" s="6">
        <f t="shared" si="2147"/>
        <v>-204</v>
      </c>
      <c r="U1064" s="5"/>
      <c r="V1064" s="5"/>
      <c r="W1064" s="5"/>
      <c r="X1064" s="37" t="str">
        <f>Map!G1717</f>
        <v>Gas Giant</v>
      </c>
      <c r="Y1064" s="5"/>
      <c r="Z1064" s="7" t="str">
        <f>Map!O1717</f>
        <v>9 H</v>
      </c>
      <c r="AA1064" s="6">
        <f t="shared" si="12"/>
        <v>9</v>
      </c>
      <c r="AB1064" s="5" t="str">
        <f>IFERROR(__xludf.DUMMYFUNCTION("""COMPUTED_VALUE"""),"H")</f>
        <v>H</v>
      </c>
      <c r="AC1064" s="6">
        <f t="shared" si="13"/>
        <v>9</v>
      </c>
      <c r="AD1064" s="5"/>
    </row>
    <row r="1065">
      <c r="A1065" s="5" t="str">
        <f>Map!I1718</f>
        <v>1 S</v>
      </c>
      <c r="B1065" s="6">
        <f t="shared" si="5"/>
        <v>1</v>
      </c>
      <c r="C1065" s="5" t="str">
        <f>IFERROR(__xludf.DUMMYFUNCTION("""COMPUTED_VALUE"""),"S")</f>
        <v>S</v>
      </c>
      <c r="D1065" s="34">
        <f t="shared" si="6"/>
        <v>1</v>
      </c>
      <c r="E1065" s="6" t="b">
        <f t="shared" si="7"/>
        <v>0</v>
      </c>
      <c r="F1065" s="34" t="b">
        <f t="shared" si="8"/>
        <v>0</v>
      </c>
      <c r="G1065" s="8">
        <f t="shared" si="9"/>
        <v>1.989E+30</v>
      </c>
      <c r="H1065" s="8">
        <f t="shared" ref="H1065:J1065" si="2148">if(D1065,$G1065,"")</f>
        <v>1.989E+30</v>
      </c>
      <c r="I1065" s="8" t="str">
        <f t="shared" si="2148"/>
        <v/>
      </c>
      <c r="J1065" s="8" t="str">
        <f t="shared" si="2148"/>
        <v/>
      </c>
      <c r="K1065" s="5"/>
      <c r="L1065" s="5"/>
      <c r="M1065" s="5"/>
      <c r="N1065" s="36" t="str">
        <f>Map!K1718</f>
        <v/>
      </c>
      <c r="O1065" s="36" t="str">
        <f>Map!L1718</f>
        <v/>
      </c>
      <c r="P1065" s="36" t="str">
        <f>Map!M1718</f>
        <v/>
      </c>
      <c r="Q1065" s="5" t="str">
        <f>Join("-",Map!B1718,Map!C1718,Map!D1718,Map!E1718,Map!F1718)</f>
        <v>North Rim-1-6-2-S</v>
      </c>
      <c r="R1065" s="6" t="b">
        <f t="shared" ref="R1065:T1065" si="2149">IFERROR(VALUE(LEFT(N1065,SEARCH(" ",N1065,1)-1)),FALSE())</f>
        <v>0</v>
      </c>
      <c r="S1065" s="6" t="b">
        <f t="shared" si="2149"/>
        <v>0</v>
      </c>
      <c r="T1065" s="6" t="b">
        <f t="shared" si="2149"/>
        <v>0</v>
      </c>
      <c r="U1065" s="5"/>
      <c r="V1065" s="5"/>
      <c r="W1065" s="5"/>
      <c r="X1065" s="37" t="str">
        <f>Map!G1718</f>
        <v>Star</v>
      </c>
      <c r="Y1065" s="5"/>
      <c r="Z1065" s="7" t="str">
        <f>Map!O1718</f>
        <v/>
      </c>
      <c r="AA1065" s="6" t="str">
        <f t="shared" si="12"/>
        <v/>
      </c>
      <c r="AB1065" s="5"/>
      <c r="AC1065" s="6" t="str">
        <f t="shared" si="13"/>
        <v/>
      </c>
      <c r="AD1065" s="5"/>
    </row>
    <row r="1066">
      <c r="A1066" s="5" t="str">
        <f>Map!I1719</f>
        <v>0.63 E </v>
      </c>
      <c r="B1066" s="6">
        <f t="shared" si="5"/>
        <v>0.63</v>
      </c>
      <c r="C1066" s="5" t="str">
        <f>IFERROR(__xludf.DUMMYFUNCTION("""COMPUTED_VALUE"""),"E")</f>
        <v>E</v>
      </c>
      <c r="D1066" s="34" t="b">
        <f t="shared" si="6"/>
        <v>0</v>
      </c>
      <c r="E1066" s="6" t="b">
        <f t="shared" si="7"/>
        <v>0</v>
      </c>
      <c r="F1066" s="34">
        <f t="shared" si="8"/>
        <v>0.63</v>
      </c>
      <c r="G1066" s="8">
        <f t="shared" si="9"/>
        <v>3.76236E+24</v>
      </c>
      <c r="H1066" s="8" t="str">
        <f t="shared" ref="H1066:J1066" si="2150">if(D1066,$G1066,"")</f>
        <v/>
      </c>
      <c r="I1066" s="8" t="str">
        <f t="shared" si="2150"/>
        <v/>
      </c>
      <c r="J1066" s="8">
        <f t="shared" si="2150"/>
        <v>3.76236E+24</v>
      </c>
      <c r="K1066" s="5"/>
      <c r="L1066" s="5"/>
      <c r="M1066" s="5"/>
      <c r="N1066" s="36">
        <f>Map!K1719</f>
        <v>1165</v>
      </c>
      <c r="O1066" s="36">
        <f>Map!L1719</f>
        <v>278</v>
      </c>
      <c r="P1066" s="36">
        <f>Map!M1719</f>
        <v>720</v>
      </c>
      <c r="Q1066" s="5" t="str">
        <f>Join("-",Map!B1719,Map!C1719,Map!D1719,Map!E1719,Map!F1719)</f>
        <v>North Rim-1-6-3-a</v>
      </c>
      <c r="R1066" s="6">
        <f t="shared" ref="R1066:T1066" si="2151">IFERROR(VALUE(LEFT(N1066,SEARCH(" ",N1066,1)-1)),FALSE())</f>
        <v>1165</v>
      </c>
      <c r="S1066" s="6">
        <f t="shared" si="2151"/>
        <v>278</v>
      </c>
      <c r="T1066" s="6">
        <f t="shared" si="2151"/>
        <v>720</v>
      </c>
      <c r="U1066" s="5"/>
      <c r="V1066" s="5"/>
      <c r="W1066" s="5"/>
      <c r="X1066" s="37" t="str">
        <f>Map!G1719</f>
        <v>Terrestrial</v>
      </c>
      <c r="Y1066" s="5"/>
      <c r="Z1066" s="7" t="str">
        <f>Map!O1719</f>
        <v>7 H</v>
      </c>
      <c r="AA1066" s="6">
        <f t="shared" si="12"/>
        <v>7</v>
      </c>
      <c r="AB1066" s="5" t="str">
        <f>IFERROR(__xludf.DUMMYFUNCTION("""COMPUTED_VALUE"""),"H")</f>
        <v>H</v>
      </c>
      <c r="AC1066" s="6">
        <f t="shared" si="13"/>
        <v>7</v>
      </c>
      <c r="AD1066" s="5"/>
    </row>
    <row r="1067">
      <c r="A1067" s="5" t="str">
        <f>Map!I1720</f>
        <v>0.31 E </v>
      </c>
      <c r="B1067" s="6">
        <f t="shared" si="5"/>
        <v>0.31</v>
      </c>
      <c r="C1067" s="5" t="str">
        <f>IFERROR(__xludf.DUMMYFUNCTION("""COMPUTED_VALUE"""),"E")</f>
        <v>E</v>
      </c>
      <c r="D1067" s="34" t="b">
        <f t="shared" si="6"/>
        <v>0</v>
      </c>
      <c r="E1067" s="6" t="b">
        <f t="shared" si="7"/>
        <v>0</v>
      </c>
      <c r="F1067" s="34">
        <f t="shared" si="8"/>
        <v>0.31</v>
      </c>
      <c r="G1067" s="8">
        <f t="shared" si="9"/>
        <v>1.85132E+24</v>
      </c>
      <c r="H1067" s="8" t="str">
        <f t="shared" ref="H1067:J1067" si="2152">if(D1067,$G1067,"")</f>
        <v/>
      </c>
      <c r="I1067" s="8" t="str">
        <f t="shared" si="2152"/>
        <v/>
      </c>
      <c r="J1067" s="8">
        <f t="shared" si="2152"/>
        <v>1.85132E+24</v>
      </c>
      <c r="K1067" s="5"/>
      <c r="L1067" s="5"/>
      <c r="M1067" s="5"/>
      <c r="N1067" s="36">
        <f>Map!K1720</f>
        <v>546</v>
      </c>
      <c r="O1067" s="36">
        <f>Map!L1720</f>
        <v>484</v>
      </c>
      <c r="P1067" s="36">
        <f>Map!M1720</f>
        <v>514</v>
      </c>
      <c r="Q1067" s="5" t="str">
        <f>Join("-",Map!B1720,Map!C1720,Map!D1720,Map!E1720,Map!F1720)</f>
        <v>North Rim-1-6-3-b</v>
      </c>
      <c r="R1067" s="6">
        <f t="shared" ref="R1067:T1067" si="2153">IFERROR(VALUE(LEFT(N1067,SEARCH(" ",N1067,1)-1)),FALSE())</f>
        <v>546</v>
      </c>
      <c r="S1067" s="6">
        <f t="shared" si="2153"/>
        <v>484</v>
      </c>
      <c r="T1067" s="6">
        <f t="shared" si="2153"/>
        <v>514</v>
      </c>
      <c r="U1067" s="5"/>
      <c r="V1067" s="5"/>
      <c r="W1067" s="5"/>
      <c r="X1067" s="37" t="str">
        <f>Map!G1720</f>
        <v>Terrestrial</v>
      </c>
      <c r="Y1067" s="5"/>
      <c r="Z1067" s="7" t="str">
        <f>Map!O1720</f>
        <v>11 H</v>
      </c>
      <c r="AA1067" s="6">
        <f t="shared" si="12"/>
        <v>11</v>
      </c>
      <c r="AB1067" s="5" t="str">
        <f>IFERROR(__xludf.DUMMYFUNCTION("""COMPUTED_VALUE"""),"H")</f>
        <v>H</v>
      </c>
      <c r="AC1067" s="6">
        <f t="shared" si="13"/>
        <v>11</v>
      </c>
      <c r="AD1067" s="5"/>
    </row>
    <row r="1068">
      <c r="A1068" s="5" t="str">
        <f>Map!I1721</f>
        <v>0.6 E </v>
      </c>
      <c r="B1068" s="6">
        <f t="shared" si="5"/>
        <v>0.6</v>
      </c>
      <c r="C1068" s="5" t="str">
        <f>IFERROR(__xludf.DUMMYFUNCTION("""COMPUTED_VALUE"""),"E")</f>
        <v>E</v>
      </c>
      <c r="D1068" s="34" t="b">
        <f t="shared" si="6"/>
        <v>0</v>
      </c>
      <c r="E1068" s="6" t="b">
        <f t="shared" si="7"/>
        <v>0</v>
      </c>
      <c r="F1068" s="34">
        <f t="shared" si="8"/>
        <v>0.6</v>
      </c>
      <c r="G1068" s="8">
        <f t="shared" si="9"/>
        <v>3.5832E+24</v>
      </c>
      <c r="H1068" s="8" t="str">
        <f t="shared" ref="H1068:J1068" si="2154">if(D1068,$G1068,"")</f>
        <v/>
      </c>
      <c r="I1068" s="8" t="str">
        <f t="shared" si="2154"/>
        <v/>
      </c>
      <c r="J1068" s="8">
        <f t="shared" si="2154"/>
        <v>3.5832E+24</v>
      </c>
      <c r="K1068" s="5"/>
      <c r="L1068" s="5"/>
      <c r="M1068" s="5"/>
      <c r="N1068" s="36">
        <f>Map!K1721</f>
        <v>25</v>
      </c>
      <c r="O1068" s="36">
        <f>Map!L1721</f>
        <v>2</v>
      </c>
      <c r="P1068" s="36">
        <f>Map!M1721</f>
        <v>16</v>
      </c>
      <c r="Q1068" s="5" t="str">
        <f>Join("-",Map!B1721,Map!C1721,Map!D1721,Map!E1721,Map!F1721)</f>
        <v>North Rim-1-6-3-c</v>
      </c>
      <c r="R1068" s="6">
        <f t="shared" ref="R1068:T1068" si="2155">IFERROR(VALUE(LEFT(N1068,SEARCH(" ",N1068,1)-1)),FALSE())</f>
        <v>25</v>
      </c>
      <c r="S1068" s="6">
        <f t="shared" si="2155"/>
        <v>2</v>
      </c>
      <c r="T1068" s="6">
        <f t="shared" si="2155"/>
        <v>16</v>
      </c>
      <c r="U1068" s="5"/>
      <c r="V1068" s="5"/>
      <c r="W1068" s="5"/>
      <c r="X1068" s="37" t="str">
        <f>Map!G1721</f>
        <v>Terrestrial</v>
      </c>
      <c r="Y1068" s="5"/>
      <c r="Z1068" s="7" t="str">
        <f>Map!O1721</f>
        <v>20 H</v>
      </c>
      <c r="AA1068" s="6">
        <f t="shared" si="12"/>
        <v>20</v>
      </c>
      <c r="AB1068" s="5" t="str">
        <f>IFERROR(__xludf.DUMMYFUNCTION("""COMPUTED_VALUE"""),"H")</f>
        <v>H</v>
      </c>
      <c r="AC1068" s="6">
        <f t="shared" si="13"/>
        <v>20</v>
      </c>
      <c r="AD1068" s="5"/>
    </row>
    <row r="1069">
      <c r="A1069" s="5" t="str">
        <f>Map!I1722</f>
        <v>0.05 J </v>
      </c>
      <c r="B1069" s="6">
        <f t="shared" si="5"/>
        <v>0.05</v>
      </c>
      <c r="C1069" s="5" t="str">
        <f>IFERROR(__xludf.DUMMYFUNCTION("""COMPUTED_VALUE"""),"J")</f>
        <v>J</v>
      </c>
      <c r="D1069" s="34" t="b">
        <f t="shared" si="6"/>
        <v>0</v>
      </c>
      <c r="E1069" s="6">
        <f t="shared" si="7"/>
        <v>0.05</v>
      </c>
      <c r="F1069" s="34" t="b">
        <f t="shared" si="8"/>
        <v>0</v>
      </c>
      <c r="G1069" s="8">
        <f t="shared" si="9"/>
        <v>9.5E+25</v>
      </c>
      <c r="H1069" s="8" t="str">
        <f t="shared" ref="H1069:J1069" si="2156">if(D1069,$G1069,"")</f>
        <v/>
      </c>
      <c r="I1069" s="8">
        <f t="shared" si="2156"/>
        <v>9.5E+25</v>
      </c>
      <c r="J1069" s="8" t="str">
        <f t="shared" si="2156"/>
        <v/>
      </c>
      <c r="K1069" s="5"/>
      <c r="L1069" s="5"/>
      <c r="M1069" s="5"/>
      <c r="N1069" s="36">
        <f>Map!K1722</f>
        <v>-122</v>
      </c>
      <c r="O1069" s="36">
        <f>Map!L1722</f>
        <v>-198</v>
      </c>
      <c r="P1069" s="36">
        <f>Map!M1722</f>
        <v>-160</v>
      </c>
      <c r="Q1069" s="5" t="str">
        <f>Join("-",Map!B1722,Map!C1722,Map!D1722,Map!E1722,Map!F1722)</f>
        <v>North Rim-1-6-3-d</v>
      </c>
      <c r="R1069" s="6">
        <f t="shared" ref="R1069:T1069" si="2157">IFERROR(VALUE(LEFT(N1069,SEARCH(" ",N1069,1)-1)),FALSE())</f>
        <v>-122</v>
      </c>
      <c r="S1069" s="6">
        <f t="shared" si="2157"/>
        <v>-198</v>
      </c>
      <c r="T1069" s="6">
        <f t="shared" si="2157"/>
        <v>-160</v>
      </c>
      <c r="U1069" s="5"/>
      <c r="V1069" s="5"/>
      <c r="W1069" s="5"/>
      <c r="X1069" s="37" t="str">
        <f>Map!G1722</f>
        <v>Gas Giant</v>
      </c>
      <c r="Y1069" s="5"/>
      <c r="Z1069" s="7" t="str">
        <f>Map!O1722</f>
        <v>11 H</v>
      </c>
      <c r="AA1069" s="6">
        <f t="shared" si="12"/>
        <v>11</v>
      </c>
      <c r="AB1069" s="5" t="str">
        <f>IFERROR(__xludf.DUMMYFUNCTION("""COMPUTED_VALUE"""),"H")</f>
        <v>H</v>
      </c>
      <c r="AC1069" s="6">
        <f t="shared" si="13"/>
        <v>11</v>
      </c>
      <c r="AD1069" s="5"/>
    </row>
    <row r="1070">
      <c r="A1070" s="5" t="str">
        <f>Map!I1723</f>
        <v>1.76 J </v>
      </c>
      <c r="B1070" s="6">
        <f t="shared" si="5"/>
        <v>1.76</v>
      </c>
      <c r="C1070" s="5" t="str">
        <f>IFERROR(__xludf.DUMMYFUNCTION("""COMPUTED_VALUE"""),"J")</f>
        <v>J</v>
      </c>
      <c r="D1070" s="34" t="b">
        <f t="shared" si="6"/>
        <v>0</v>
      </c>
      <c r="E1070" s="6">
        <f t="shared" si="7"/>
        <v>1.76</v>
      </c>
      <c r="F1070" s="34" t="b">
        <f t="shared" si="8"/>
        <v>0</v>
      </c>
      <c r="G1070" s="8">
        <f t="shared" si="9"/>
        <v>3.344E+27</v>
      </c>
      <c r="H1070" s="8" t="str">
        <f t="shared" ref="H1070:J1070" si="2158">if(D1070,$G1070,"")</f>
        <v/>
      </c>
      <c r="I1070" s="8">
        <f t="shared" si="2158"/>
        <v>3.344E+27</v>
      </c>
      <c r="J1070" s="8" t="str">
        <f t="shared" si="2158"/>
        <v/>
      </c>
      <c r="K1070" s="5"/>
      <c r="L1070" s="5"/>
      <c r="M1070" s="5"/>
      <c r="N1070" s="36">
        <f>Map!K1723</f>
        <v>-223</v>
      </c>
      <c r="O1070" s="36">
        <f>Map!L1723</f>
        <v>-231</v>
      </c>
      <c r="P1070" s="36">
        <f>Map!M1723</f>
        <v>-227</v>
      </c>
      <c r="Q1070" s="5" t="str">
        <f>Join("-",Map!B1723,Map!C1723,Map!D1723,Map!E1723,Map!F1723)</f>
        <v>North Rim-1-6-3-e</v>
      </c>
      <c r="R1070" s="6">
        <f t="shared" ref="R1070:T1070" si="2159">IFERROR(VALUE(LEFT(N1070,SEARCH(" ",N1070,1)-1)),FALSE())</f>
        <v>-223</v>
      </c>
      <c r="S1070" s="6">
        <f t="shared" si="2159"/>
        <v>-231</v>
      </c>
      <c r="T1070" s="6">
        <f t="shared" si="2159"/>
        <v>-227</v>
      </c>
      <c r="U1070" s="5"/>
      <c r="V1070" s="5"/>
      <c r="W1070" s="5"/>
      <c r="X1070" s="37" t="str">
        <f>Map!G1723</f>
        <v>Gas Giant</v>
      </c>
      <c r="Y1070" s="5"/>
      <c r="Z1070" s="7" t="str">
        <f>Map!O1723</f>
        <v>11 H</v>
      </c>
      <c r="AA1070" s="6">
        <f t="shared" si="12"/>
        <v>11</v>
      </c>
      <c r="AB1070" s="5" t="str">
        <f>IFERROR(__xludf.DUMMYFUNCTION("""COMPUTED_VALUE"""),"H")</f>
        <v>H</v>
      </c>
      <c r="AC1070" s="6">
        <f t="shared" si="13"/>
        <v>11</v>
      </c>
      <c r="AD1070" s="5"/>
    </row>
    <row r="1071">
      <c r="A1071" s="5" t="str">
        <f>Map!I1724</f>
        <v>0.11 S</v>
      </c>
      <c r="B1071" s="6">
        <f t="shared" si="5"/>
        <v>0.11</v>
      </c>
      <c r="C1071" s="5" t="str">
        <f>IFERROR(__xludf.DUMMYFUNCTION("""COMPUTED_VALUE"""),"S")</f>
        <v>S</v>
      </c>
      <c r="D1071" s="34">
        <f t="shared" si="6"/>
        <v>0.11</v>
      </c>
      <c r="E1071" s="6" t="b">
        <f t="shared" si="7"/>
        <v>0</v>
      </c>
      <c r="F1071" s="34" t="b">
        <f t="shared" si="8"/>
        <v>0</v>
      </c>
      <c r="G1071" s="8">
        <f t="shared" si="9"/>
        <v>2.1879E+29</v>
      </c>
      <c r="H1071" s="8">
        <f t="shared" ref="H1071:J1071" si="2160">if(D1071,$G1071,"")</f>
        <v>2.1879E+29</v>
      </c>
      <c r="I1071" s="8" t="str">
        <f t="shared" si="2160"/>
        <v/>
      </c>
      <c r="J1071" s="8" t="str">
        <f t="shared" si="2160"/>
        <v/>
      </c>
      <c r="K1071" s="5"/>
      <c r="L1071" s="5"/>
      <c r="M1071" s="5"/>
      <c r="N1071" s="36" t="str">
        <f>Map!K1724</f>
        <v/>
      </c>
      <c r="O1071" s="36" t="str">
        <f>Map!L1724</f>
        <v/>
      </c>
      <c r="P1071" s="36" t="str">
        <f>Map!M1724</f>
        <v/>
      </c>
      <c r="Q1071" s="5" t="str">
        <f>Join("-",Map!B1724,Map!C1724,Map!D1724,Map!E1724,Map!F1724)</f>
        <v>North Rim-1-6-3-S</v>
      </c>
      <c r="R1071" s="6" t="b">
        <f t="shared" ref="R1071:T1071" si="2161">IFERROR(VALUE(LEFT(N1071,SEARCH(" ",N1071,1)-1)),FALSE())</f>
        <v>0</v>
      </c>
      <c r="S1071" s="6" t="b">
        <f t="shared" si="2161"/>
        <v>0</v>
      </c>
      <c r="T1071" s="6" t="b">
        <f t="shared" si="2161"/>
        <v>0</v>
      </c>
      <c r="U1071" s="5"/>
      <c r="V1071" s="5"/>
      <c r="W1071" s="5"/>
      <c r="X1071" s="37" t="str">
        <f>Map!G1724</f>
        <v>Star</v>
      </c>
      <c r="Y1071" s="5"/>
      <c r="Z1071" s="7" t="str">
        <f>Map!O1724</f>
        <v/>
      </c>
      <c r="AA1071" s="6" t="str">
        <f t="shared" si="12"/>
        <v/>
      </c>
      <c r="AB1071" s="5"/>
      <c r="AC1071" s="6" t="str">
        <f t="shared" si="13"/>
        <v/>
      </c>
      <c r="AD1071" s="5"/>
    </row>
    <row r="1072">
      <c r="A1072" s="5" t="str">
        <f>Map!I1725</f>
        <v>0.36 E</v>
      </c>
      <c r="B1072" s="6">
        <f t="shared" si="5"/>
        <v>0.36</v>
      </c>
      <c r="C1072" s="5" t="str">
        <f>IFERROR(__xludf.DUMMYFUNCTION("""COMPUTED_VALUE"""),"E")</f>
        <v>E</v>
      </c>
      <c r="D1072" s="34" t="b">
        <f t="shared" si="6"/>
        <v>0</v>
      </c>
      <c r="E1072" s="6" t="b">
        <f t="shared" si="7"/>
        <v>0</v>
      </c>
      <c r="F1072" s="34">
        <f t="shared" si="8"/>
        <v>0.36</v>
      </c>
      <c r="G1072" s="8">
        <f t="shared" si="9"/>
        <v>2.14992E+24</v>
      </c>
      <c r="H1072" s="8" t="str">
        <f t="shared" ref="H1072:J1072" si="2162">if(D1072,$G1072,"")</f>
        <v/>
      </c>
      <c r="I1072" s="8" t="str">
        <f t="shared" si="2162"/>
        <v/>
      </c>
      <c r="J1072" s="8">
        <f t="shared" si="2162"/>
        <v>2.14992E+24</v>
      </c>
      <c r="K1072" s="5"/>
      <c r="L1072" s="5"/>
      <c r="M1072" s="5"/>
      <c r="N1072" s="36">
        <f>Map!K1725</f>
        <v>537</v>
      </c>
      <c r="O1072" s="36">
        <f>Map!L1725</f>
        <v>524</v>
      </c>
      <c r="P1072" s="36">
        <f>Map!M1725</f>
        <v>532</v>
      </c>
      <c r="Q1072" s="5" t="str">
        <f>Join("-",Map!B1725,Map!C1725,Map!D1725,Map!E1725,Map!F1725)</f>
        <v>North Rim-1-6-4-a</v>
      </c>
      <c r="R1072" s="6">
        <f t="shared" ref="R1072:T1072" si="2163">IFERROR(VALUE(LEFT(N1072,SEARCH(" ",N1072,1)-1)),FALSE())</f>
        <v>537</v>
      </c>
      <c r="S1072" s="6">
        <f t="shared" si="2163"/>
        <v>524</v>
      </c>
      <c r="T1072" s="6">
        <f t="shared" si="2163"/>
        <v>532</v>
      </c>
      <c r="U1072" s="5"/>
      <c r="V1072" s="5"/>
      <c r="W1072" s="5"/>
      <c r="X1072" s="37" t="str">
        <f>Map!G1725</f>
        <v>Terrestrial</v>
      </c>
      <c r="Y1072" s="5"/>
      <c r="Z1072" s="7" t="str">
        <f>Map!O1725</f>
        <v>7 H</v>
      </c>
      <c r="AA1072" s="6">
        <f t="shared" si="12"/>
        <v>7</v>
      </c>
      <c r="AB1072" s="5" t="str">
        <f>IFERROR(__xludf.DUMMYFUNCTION("""COMPUTED_VALUE"""),"H")</f>
        <v>H</v>
      </c>
      <c r="AC1072" s="6">
        <f t="shared" si="13"/>
        <v>7</v>
      </c>
      <c r="AD1072" s="5"/>
    </row>
    <row r="1073">
      <c r="A1073" s="5" t="str">
        <f>Map!I1726</f>
        <v>1.93 E</v>
      </c>
      <c r="B1073" s="6">
        <f t="shared" si="5"/>
        <v>1.93</v>
      </c>
      <c r="C1073" s="5" t="str">
        <f>IFERROR(__xludf.DUMMYFUNCTION("""COMPUTED_VALUE"""),"E")</f>
        <v>E</v>
      </c>
      <c r="D1073" s="34" t="b">
        <f t="shared" si="6"/>
        <v>0</v>
      </c>
      <c r="E1073" s="6" t="b">
        <f t="shared" si="7"/>
        <v>0</v>
      </c>
      <c r="F1073" s="34">
        <f t="shared" si="8"/>
        <v>1.93</v>
      </c>
      <c r="G1073" s="8">
        <f t="shared" si="9"/>
        <v>1.1526E+25</v>
      </c>
      <c r="H1073" s="8" t="str">
        <f t="shared" ref="H1073:J1073" si="2164">if(D1073,$G1073,"")</f>
        <v/>
      </c>
      <c r="I1073" s="8" t="str">
        <f t="shared" si="2164"/>
        <v/>
      </c>
      <c r="J1073" s="8">
        <f t="shared" si="2164"/>
        <v>1.1526E+25</v>
      </c>
      <c r="K1073" s="5"/>
      <c r="L1073" s="5"/>
      <c r="M1073" s="5"/>
      <c r="N1073" s="36">
        <f>Map!K1726</f>
        <v>520</v>
      </c>
      <c r="O1073" s="36">
        <f>Map!L1726</f>
        <v>496</v>
      </c>
      <c r="P1073" s="36">
        <f>Map!M1726</f>
        <v>506</v>
      </c>
      <c r="Q1073" s="5" t="str">
        <f>Join("-",Map!B1726,Map!C1726,Map!D1726,Map!E1726,Map!F1726)</f>
        <v>North Rim-1-6-4-b</v>
      </c>
      <c r="R1073" s="6">
        <f t="shared" ref="R1073:T1073" si="2165">IFERROR(VALUE(LEFT(N1073,SEARCH(" ",N1073,1)-1)),FALSE())</f>
        <v>520</v>
      </c>
      <c r="S1073" s="6">
        <f t="shared" si="2165"/>
        <v>496</v>
      </c>
      <c r="T1073" s="6">
        <f t="shared" si="2165"/>
        <v>506</v>
      </c>
      <c r="U1073" s="5"/>
      <c r="V1073" s="5"/>
      <c r="W1073" s="5"/>
      <c r="X1073" s="37" t="str">
        <f>Map!G1726</f>
        <v>Terrestrial</v>
      </c>
      <c r="Y1073" s="5"/>
      <c r="Z1073" s="7" t="str">
        <f>Map!O1726</f>
        <v>16 H</v>
      </c>
      <c r="AA1073" s="6">
        <f t="shared" si="12"/>
        <v>16</v>
      </c>
      <c r="AB1073" s="5" t="str">
        <f>IFERROR(__xludf.DUMMYFUNCTION("""COMPUTED_VALUE"""),"H")</f>
        <v>H</v>
      </c>
      <c r="AC1073" s="6">
        <f t="shared" si="13"/>
        <v>16</v>
      </c>
      <c r="AD1073" s="5"/>
    </row>
    <row r="1074">
      <c r="A1074" s="5" t="str">
        <f>Map!I1727</f>
        <v>0.95 E</v>
      </c>
      <c r="B1074" s="6">
        <f t="shared" si="5"/>
        <v>0.95</v>
      </c>
      <c r="C1074" s="5" t="str">
        <f>IFERROR(__xludf.DUMMYFUNCTION("""COMPUTED_VALUE"""),"E")</f>
        <v>E</v>
      </c>
      <c r="D1074" s="34" t="b">
        <f t="shared" si="6"/>
        <v>0</v>
      </c>
      <c r="E1074" s="6" t="b">
        <f t="shared" si="7"/>
        <v>0</v>
      </c>
      <c r="F1074" s="34">
        <f t="shared" si="8"/>
        <v>0.95</v>
      </c>
      <c r="G1074" s="8">
        <f t="shared" si="9"/>
        <v>5.6734E+24</v>
      </c>
      <c r="H1074" s="8" t="str">
        <f t="shared" ref="H1074:J1074" si="2166">if(D1074,$G1074,"")</f>
        <v/>
      </c>
      <c r="I1074" s="8" t="str">
        <f t="shared" si="2166"/>
        <v/>
      </c>
      <c r="J1074" s="8">
        <f t="shared" si="2166"/>
        <v>5.6734E+24</v>
      </c>
      <c r="K1074" s="5"/>
      <c r="L1074" s="5"/>
      <c r="M1074" s="5"/>
      <c r="N1074" s="36">
        <f>Map!K1727</f>
        <v>346</v>
      </c>
      <c r="O1074" s="36">
        <f>Map!L1727</f>
        <v>285</v>
      </c>
      <c r="P1074" s="36">
        <f>Map!M1727</f>
        <v>318</v>
      </c>
      <c r="Q1074" s="5" t="str">
        <f>Join("-",Map!B1727,Map!C1727,Map!D1727,Map!E1727,Map!F1727)</f>
        <v>North Rim-1-6-4-c</v>
      </c>
      <c r="R1074" s="6">
        <f t="shared" ref="R1074:T1074" si="2167">IFERROR(VALUE(LEFT(N1074,SEARCH(" ",N1074,1)-1)),FALSE())</f>
        <v>346</v>
      </c>
      <c r="S1074" s="6">
        <f t="shared" si="2167"/>
        <v>285</v>
      </c>
      <c r="T1074" s="6">
        <f t="shared" si="2167"/>
        <v>318</v>
      </c>
      <c r="U1074" s="5"/>
      <c r="V1074" s="5"/>
      <c r="W1074" s="5"/>
      <c r="X1074" s="37" t="str">
        <f>Map!G1727</f>
        <v>Terrestrial</v>
      </c>
      <c r="Y1074" s="5"/>
      <c r="Z1074" s="7" t="str">
        <f>Map!O1727</f>
        <v>30 H</v>
      </c>
      <c r="AA1074" s="6">
        <f t="shared" si="12"/>
        <v>30</v>
      </c>
      <c r="AB1074" s="5" t="str">
        <f>IFERROR(__xludf.DUMMYFUNCTION("""COMPUTED_VALUE"""),"H")</f>
        <v>H</v>
      </c>
      <c r="AC1074" s="6">
        <f t="shared" si="13"/>
        <v>30</v>
      </c>
      <c r="AD1074" s="5"/>
    </row>
    <row r="1075">
      <c r="A1075" s="5" t="str">
        <f>Map!I1728</f>
        <v>0.04 J</v>
      </c>
      <c r="B1075" s="6">
        <f t="shared" si="5"/>
        <v>0.04</v>
      </c>
      <c r="C1075" s="5" t="str">
        <f>IFERROR(__xludf.DUMMYFUNCTION("""COMPUTED_VALUE"""),"J")</f>
        <v>J</v>
      </c>
      <c r="D1075" s="34" t="b">
        <f t="shared" si="6"/>
        <v>0</v>
      </c>
      <c r="E1075" s="6">
        <f t="shared" si="7"/>
        <v>0.04</v>
      </c>
      <c r="F1075" s="34" t="b">
        <f t="shared" si="8"/>
        <v>0</v>
      </c>
      <c r="G1075" s="8">
        <f t="shared" si="9"/>
        <v>7.6E+25</v>
      </c>
      <c r="H1075" s="8" t="str">
        <f t="shared" ref="H1075:J1075" si="2168">if(D1075,$G1075,"")</f>
        <v/>
      </c>
      <c r="I1075" s="8">
        <f t="shared" si="2168"/>
        <v>7.6E+25</v>
      </c>
      <c r="J1075" s="8" t="str">
        <f t="shared" si="2168"/>
        <v/>
      </c>
      <c r="K1075" s="5"/>
      <c r="L1075" s="5"/>
      <c r="M1075" s="5"/>
      <c r="N1075" s="36">
        <f>Map!K1728</f>
        <v>-56</v>
      </c>
      <c r="O1075" s="36">
        <f>Map!L1728</f>
        <v>-83</v>
      </c>
      <c r="P1075" s="36">
        <f>Map!M1728</f>
        <v>-70</v>
      </c>
      <c r="Q1075" s="5" t="str">
        <f>Join("-",Map!B1728,Map!C1728,Map!D1728,Map!E1728,Map!F1728)</f>
        <v>North Rim-1-6-4-d</v>
      </c>
      <c r="R1075" s="6">
        <f t="shared" ref="R1075:T1075" si="2169">IFERROR(VALUE(LEFT(N1075,SEARCH(" ",N1075,1)-1)),FALSE())</f>
        <v>-56</v>
      </c>
      <c r="S1075" s="6">
        <f t="shared" si="2169"/>
        <v>-83</v>
      </c>
      <c r="T1075" s="6">
        <f t="shared" si="2169"/>
        <v>-70</v>
      </c>
      <c r="U1075" s="5"/>
      <c r="V1075" s="5"/>
      <c r="W1075" s="5"/>
      <c r="X1075" s="37" t="str">
        <f>Map!G1728</f>
        <v>Gas Giant</v>
      </c>
      <c r="Y1075" s="5"/>
      <c r="Z1075" s="7" t="str">
        <f>Map!O1728</f>
        <v>18 H</v>
      </c>
      <c r="AA1075" s="6">
        <f t="shared" si="12"/>
        <v>18</v>
      </c>
      <c r="AB1075" s="5" t="str">
        <f>IFERROR(__xludf.DUMMYFUNCTION("""COMPUTED_VALUE"""),"H")</f>
        <v>H</v>
      </c>
      <c r="AC1075" s="6">
        <f t="shared" si="13"/>
        <v>18</v>
      </c>
      <c r="AD1075" s="5"/>
    </row>
    <row r="1076">
      <c r="A1076" s="5" t="str">
        <f>Map!I1729</f>
        <v>7.5 J</v>
      </c>
      <c r="B1076" s="6">
        <f t="shared" si="5"/>
        <v>7.5</v>
      </c>
      <c r="C1076" s="5" t="str">
        <f>IFERROR(__xludf.DUMMYFUNCTION("""COMPUTED_VALUE"""),"J")</f>
        <v>J</v>
      </c>
      <c r="D1076" s="34" t="b">
        <f t="shared" si="6"/>
        <v>0</v>
      </c>
      <c r="E1076" s="6">
        <f t="shared" si="7"/>
        <v>7.5</v>
      </c>
      <c r="F1076" s="34" t="b">
        <f t="shared" si="8"/>
        <v>0</v>
      </c>
      <c r="G1076" s="8">
        <f t="shared" si="9"/>
        <v>1.425E+28</v>
      </c>
      <c r="H1076" s="8" t="str">
        <f t="shared" ref="H1076:J1076" si="2170">if(D1076,$G1076,"")</f>
        <v/>
      </c>
      <c r="I1076" s="8">
        <f t="shared" si="2170"/>
        <v>1.425E+28</v>
      </c>
      <c r="J1076" s="8" t="str">
        <f t="shared" si="2170"/>
        <v/>
      </c>
      <c r="K1076" s="5"/>
      <c r="L1076" s="5"/>
      <c r="M1076" s="5"/>
      <c r="N1076" s="36">
        <f>Map!K1729</f>
        <v>-157</v>
      </c>
      <c r="O1076" s="36">
        <f>Map!L1729</f>
        <v>-170</v>
      </c>
      <c r="P1076" s="36">
        <f>Map!M1729</f>
        <v>-166</v>
      </c>
      <c r="Q1076" s="5" t="str">
        <f>Join("-",Map!B1729,Map!C1729,Map!D1729,Map!E1729,Map!F1729)</f>
        <v>North Rim-1-6-4-e</v>
      </c>
      <c r="R1076" s="6">
        <f t="shared" ref="R1076:T1076" si="2171">IFERROR(VALUE(LEFT(N1076,SEARCH(" ",N1076,1)-1)),FALSE())</f>
        <v>-157</v>
      </c>
      <c r="S1076" s="6">
        <f t="shared" si="2171"/>
        <v>-170</v>
      </c>
      <c r="T1076" s="6">
        <f t="shared" si="2171"/>
        <v>-166</v>
      </c>
      <c r="U1076" s="5"/>
      <c r="V1076" s="5"/>
      <c r="W1076" s="5"/>
      <c r="X1076" s="37" t="str">
        <f>Map!G1729</f>
        <v>Gas Giant</v>
      </c>
      <c r="Y1076" s="5"/>
      <c r="Z1076" s="7" t="str">
        <f>Map!O1729</f>
        <v>20 H</v>
      </c>
      <c r="AA1076" s="6">
        <f t="shared" si="12"/>
        <v>20</v>
      </c>
      <c r="AB1076" s="5" t="str">
        <f>IFERROR(__xludf.DUMMYFUNCTION("""COMPUTED_VALUE"""),"H")</f>
        <v>H</v>
      </c>
      <c r="AC1076" s="6">
        <f t="shared" si="13"/>
        <v>20</v>
      </c>
      <c r="AD1076" s="5"/>
    </row>
    <row r="1077">
      <c r="A1077" s="5" t="str">
        <f>Map!I1730</f>
        <v>0.02 J</v>
      </c>
      <c r="B1077" s="6">
        <f t="shared" si="5"/>
        <v>0.02</v>
      </c>
      <c r="C1077" s="5" t="str">
        <f>IFERROR(__xludf.DUMMYFUNCTION("""COMPUTED_VALUE"""),"J")</f>
        <v>J</v>
      </c>
      <c r="D1077" s="34" t="b">
        <f t="shared" si="6"/>
        <v>0</v>
      </c>
      <c r="E1077" s="6">
        <f t="shared" si="7"/>
        <v>0.02</v>
      </c>
      <c r="F1077" s="34" t="b">
        <f t="shared" si="8"/>
        <v>0</v>
      </c>
      <c r="G1077" s="8">
        <f t="shared" si="9"/>
        <v>3.8E+25</v>
      </c>
      <c r="H1077" s="8" t="str">
        <f t="shared" ref="H1077:J1077" si="2172">if(D1077,$G1077,"")</f>
        <v/>
      </c>
      <c r="I1077" s="8">
        <f t="shared" si="2172"/>
        <v>3.8E+25</v>
      </c>
      <c r="J1077" s="8" t="str">
        <f t="shared" si="2172"/>
        <v/>
      </c>
      <c r="K1077" s="5"/>
      <c r="L1077" s="5"/>
      <c r="M1077" s="5"/>
      <c r="N1077" s="36">
        <f>Map!K1730</f>
        <v>-171</v>
      </c>
      <c r="O1077" s="36">
        <f>Map!L1730</f>
        <v>-208</v>
      </c>
      <c r="P1077" s="36">
        <f>Map!M1730</f>
        <v>-191</v>
      </c>
      <c r="Q1077" s="5" t="str">
        <f>Join("-",Map!B1730,Map!C1730,Map!D1730,Map!E1730,Map!F1730)</f>
        <v>North Rim-1-6-4-f</v>
      </c>
      <c r="R1077" s="6">
        <f t="shared" ref="R1077:T1077" si="2173">IFERROR(VALUE(LEFT(N1077,SEARCH(" ",N1077,1)-1)),FALSE())</f>
        <v>-171</v>
      </c>
      <c r="S1077" s="6">
        <f t="shared" si="2173"/>
        <v>-208</v>
      </c>
      <c r="T1077" s="6">
        <f t="shared" si="2173"/>
        <v>-191</v>
      </c>
      <c r="U1077" s="5"/>
      <c r="V1077" s="5"/>
      <c r="W1077" s="5"/>
      <c r="X1077" s="37" t="str">
        <f>Map!G1730</f>
        <v>Gas Giant</v>
      </c>
      <c r="Y1077" s="5"/>
      <c r="Z1077" s="7" t="str">
        <f>Map!O1730</f>
        <v>13 H</v>
      </c>
      <c r="AA1077" s="6">
        <f t="shared" si="12"/>
        <v>13</v>
      </c>
      <c r="AB1077" s="5" t="str">
        <f>IFERROR(__xludf.DUMMYFUNCTION("""COMPUTED_VALUE"""),"H")</f>
        <v>H</v>
      </c>
      <c r="AC1077" s="6">
        <f t="shared" si="13"/>
        <v>13</v>
      </c>
      <c r="AD1077" s="5"/>
    </row>
    <row r="1078">
      <c r="A1078" s="5" t="str">
        <f>Map!I1731</f>
        <v>0.61 E</v>
      </c>
      <c r="B1078" s="6">
        <f t="shared" si="5"/>
        <v>0.61</v>
      </c>
      <c r="C1078" s="5" t="str">
        <f>IFERROR(__xludf.DUMMYFUNCTION("""COMPUTED_VALUE"""),"E")</f>
        <v>E</v>
      </c>
      <c r="D1078" s="34" t="b">
        <f t="shared" si="6"/>
        <v>0</v>
      </c>
      <c r="E1078" s="6" t="b">
        <f t="shared" si="7"/>
        <v>0</v>
      </c>
      <c r="F1078" s="34">
        <f t="shared" si="8"/>
        <v>0.61</v>
      </c>
      <c r="G1078" s="8">
        <f t="shared" si="9"/>
        <v>3.64292E+24</v>
      </c>
      <c r="H1078" s="8" t="str">
        <f t="shared" ref="H1078:J1078" si="2174">if(D1078,$G1078,"")</f>
        <v/>
      </c>
      <c r="I1078" s="8" t="str">
        <f t="shared" si="2174"/>
        <v/>
      </c>
      <c r="J1078" s="8">
        <f t="shared" si="2174"/>
        <v>3.64292E+24</v>
      </c>
      <c r="K1078" s="5"/>
      <c r="L1078" s="5"/>
      <c r="M1078" s="5"/>
      <c r="N1078" s="36">
        <f>Map!K1731</f>
        <v>-222</v>
      </c>
      <c r="O1078" s="36">
        <f>Map!L1731</f>
        <v>-260</v>
      </c>
      <c r="P1078" s="36">
        <f>Map!M1731</f>
        <v>-243</v>
      </c>
      <c r="Q1078" s="5" t="str">
        <f>Join("-",Map!B1731,Map!C1731,Map!D1731,Map!E1731,Map!F1731)</f>
        <v>North Rim-1-6-4-g</v>
      </c>
      <c r="R1078" s="6">
        <f t="shared" ref="R1078:T1078" si="2175">IFERROR(VALUE(LEFT(N1078,SEARCH(" ",N1078,1)-1)),FALSE())</f>
        <v>-222</v>
      </c>
      <c r="S1078" s="6">
        <f t="shared" si="2175"/>
        <v>-260</v>
      </c>
      <c r="T1078" s="6">
        <f t="shared" si="2175"/>
        <v>-243</v>
      </c>
      <c r="U1078" s="5"/>
      <c r="V1078" s="5"/>
      <c r="W1078" s="5"/>
      <c r="X1078" s="37" t="str">
        <f>Map!G1731</f>
        <v>Terrestrial</v>
      </c>
      <c r="Y1078" s="5"/>
      <c r="Z1078" s="7" t="str">
        <f>Map!O1731</f>
        <v>13 H</v>
      </c>
      <c r="AA1078" s="6">
        <f t="shared" si="12"/>
        <v>13</v>
      </c>
      <c r="AB1078" s="5" t="str">
        <f>IFERROR(__xludf.DUMMYFUNCTION("""COMPUTED_VALUE"""),"H")</f>
        <v>H</v>
      </c>
      <c r="AC1078" s="6">
        <f t="shared" si="13"/>
        <v>13</v>
      </c>
      <c r="AD1078" s="5"/>
    </row>
    <row r="1079">
      <c r="A1079" s="5" t="str">
        <f>Map!I1732</f>
        <v>0.43 S</v>
      </c>
      <c r="B1079" s="6">
        <f t="shared" si="5"/>
        <v>0.43</v>
      </c>
      <c r="C1079" s="5" t="str">
        <f>IFERROR(__xludf.DUMMYFUNCTION("""COMPUTED_VALUE"""),"S")</f>
        <v>S</v>
      </c>
      <c r="D1079" s="34">
        <f t="shared" si="6"/>
        <v>0.43</v>
      </c>
      <c r="E1079" s="6" t="b">
        <f t="shared" si="7"/>
        <v>0</v>
      </c>
      <c r="F1079" s="34" t="b">
        <f t="shared" si="8"/>
        <v>0</v>
      </c>
      <c r="G1079" s="8">
        <f t="shared" si="9"/>
        <v>8.5527E+29</v>
      </c>
      <c r="H1079" s="8">
        <f t="shared" ref="H1079:J1079" si="2176">if(D1079,$G1079,"")</f>
        <v>8.5527E+29</v>
      </c>
      <c r="I1079" s="8" t="str">
        <f t="shared" si="2176"/>
        <v/>
      </c>
      <c r="J1079" s="8" t="str">
        <f t="shared" si="2176"/>
        <v/>
      </c>
      <c r="K1079" s="5"/>
      <c r="L1079" s="5"/>
      <c r="M1079" s="5"/>
      <c r="N1079" s="36" t="str">
        <f>Map!K1732</f>
        <v/>
      </c>
      <c r="O1079" s="36" t="str">
        <f>Map!L1732</f>
        <v/>
      </c>
      <c r="P1079" s="36" t="str">
        <f>Map!M1732</f>
        <v/>
      </c>
      <c r="Q1079" s="5" t="str">
        <f>Join("-",Map!B1732,Map!C1732,Map!D1732,Map!E1732,Map!F1732)</f>
        <v>North Rim-1-6-4-S</v>
      </c>
      <c r="R1079" s="6" t="b">
        <f t="shared" ref="R1079:T1079" si="2177">IFERROR(VALUE(LEFT(N1079,SEARCH(" ",N1079,1)-1)),FALSE())</f>
        <v>0</v>
      </c>
      <c r="S1079" s="6" t="b">
        <f t="shared" si="2177"/>
        <v>0</v>
      </c>
      <c r="T1079" s="6" t="b">
        <f t="shared" si="2177"/>
        <v>0</v>
      </c>
      <c r="U1079" s="5"/>
      <c r="V1079" s="5"/>
      <c r="W1079" s="5"/>
      <c r="X1079" s="37" t="str">
        <f>Map!G1732</f>
        <v>Star</v>
      </c>
      <c r="Y1079" s="5"/>
      <c r="Z1079" s="7" t="str">
        <f>Map!O1732</f>
        <v/>
      </c>
      <c r="AA1079" s="6" t="str">
        <f t="shared" si="12"/>
        <v/>
      </c>
      <c r="AB1079" s="5"/>
      <c r="AC1079" s="6" t="str">
        <f t="shared" si="13"/>
        <v/>
      </c>
      <c r="AD1079" s="5"/>
    </row>
    <row r="1080">
      <c r="A1080" s="5" t="str">
        <f>Map!I1733</f>
        <v>1.03 E</v>
      </c>
      <c r="B1080" s="6">
        <f t="shared" si="5"/>
        <v>1.03</v>
      </c>
      <c r="C1080" s="5" t="str">
        <f>IFERROR(__xludf.DUMMYFUNCTION("""COMPUTED_VALUE"""),"E")</f>
        <v>E</v>
      </c>
      <c r="D1080" s="34" t="b">
        <f t="shared" si="6"/>
        <v>0</v>
      </c>
      <c r="E1080" s="6" t="b">
        <f t="shared" si="7"/>
        <v>0</v>
      </c>
      <c r="F1080" s="34">
        <f t="shared" si="8"/>
        <v>1.03</v>
      </c>
      <c r="G1080" s="8">
        <f t="shared" si="9"/>
        <v>6.15116E+24</v>
      </c>
      <c r="H1080" s="8" t="str">
        <f t="shared" ref="H1080:J1080" si="2178">if(D1080,$G1080,"")</f>
        <v/>
      </c>
      <c r="I1080" s="8" t="str">
        <f t="shared" si="2178"/>
        <v/>
      </c>
      <c r="J1080" s="8">
        <f t="shared" si="2178"/>
        <v>6.15116E+24</v>
      </c>
      <c r="K1080" s="5"/>
      <c r="L1080" s="5"/>
      <c r="M1080" s="5"/>
      <c r="N1080" s="36">
        <f>Map!K1733</f>
        <v>1741</v>
      </c>
      <c r="O1080" s="36">
        <f>Map!L1733</f>
        <v>815</v>
      </c>
      <c r="P1080" s="36">
        <f>Map!M1733</f>
        <v>1279</v>
      </c>
      <c r="Q1080" s="5" t="str">
        <f>Join("-",Map!B1733,Map!C1733,Map!D1733,Map!E1733,Map!F1733)</f>
        <v>North Rim-1-6-5-a</v>
      </c>
      <c r="R1080" s="6">
        <f t="shared" ref="R1080:T1080" si="2179">IFERROR(VALUE(LEFT(N1080,SEARCH(" ",N1080,1)-1)),FALSE())</f>
        <v>1741</v>
      </c>
      <c r="S1080" s="6">
        <f t="shared" si="2179"/>
        <v>815</v>
      </c>
      <c r="T1080" s="6">
        <f t="shared" si="2179"/>
        <v>1279</v>
      </c>
      <c r="U1080" s="5"/>
      <c r="V1080" s="5"/>
      <c r="W1080" s="5"/>
      <c r="X1080" s="37" t="str">
        <f>Map!G1733</f>
        <v>Terrestrial</v>
      </c>
      <c r="Y1080" s="5"/>
      <c r="Z1080" s="7" t="str">
        <f>Map!O1733</f>
        <v>12 H</v>
      </c>
      <c r="AA1080" s="6">
        <f t="shared" si="12"/>
        <v>12</v>
      </c>
      <c r="AB1080" s="5" t="str">
        <f>IFERROR(__xludf.DUMMYFUNCTION("""COMPUTED_VALUE"""),"H")</f>
        <v>H</v>
      </c>
      <c r="AC1080" s="6">
        <f t="shared" si="13"/>
        <v>12</v>
      </c>
      <c r="AD1080" s="5"/>
    </row>
    <row r="1081">
      <c r="A1081" s="5" t="str">
        <f>Map!I1734</f>
        <v>2.12 E</v>
      </c>
      <c r="B1081" s="6">
        <f t="shared" si="5"/>
        <v>2.12</v>
      </c>
      <c r="C1081" s="5" t="str">
        <f>IFERROR(__xludf.DUMMYFUNCTION("""COMPUTED_VALUE"""),"E")</f>
        <v>E</v>
      </c>
      <c r="D1081" s="34" t="b">
        <f t="shared" si="6"/>
        <v>0</v>
      </c>
      <c r="E1081" s="6" t="b">
        <f t="shared" si="7"/>
        <v>0</v>
      </c>
      <c r="F1081" s="34">
        <f t="shared" si="8"/>
        <v>2.12</v>
      </c>
      <c r="G1081" s="8">
        <f t="shared" si="9"/>
        <v>1.26606E+25</v>
      </c>
      <c r="H1081" s="8" t="str">
        <f t="shared" ref="H1081:J1081" si="2180">if(D1081,$G1081,"")</f>
        <v/>
      </c>
      <c r="I1081" s="8" t="str">
        <f t="shared" si="2180"/>
        <v/>
      </c>
      <c r="J1081" s="8">
        <f t="shared" si="2180"/>
        <v>1.26606E+25</v>
      </c>
      <c r="K1081" s="5"/>
      <c r="L1081" s="5"/>
      <c r="M1081" s="5"/>
      <c r="N1081" s="36">
        <f>Map!K1734</f>
        <v>954</v>
      </c>
      <c r="O1081" s="36">
        <f>Map!L1734</f>
        <v>897</v>
      </c>
      <c r="P1081" s="36">
        <f>Map!M1734</f>
        <v>928</v>
      </c>
      <c r="Q1081" s="5" t="str">
        <f>Join("-",Map!B1734,Map!C1734,Map!D1734,Map!E1734,Map!F1734)</f>
        <v>North Rim-1-6-5-b</v>
      </c>
      <c r="R1081" s="6">
        <f t="shared" ref="R1081:T1081" si="2181">IFERROR(VALUE(LEFT(N1081,SEARCH(" ",N1081,1)-1)),FALSE())</f>
        <v>954</v>
      </c>
      <c r="S1081" s="6">
        <f t="shared" si="2181"/>
        <v>897</v>
      </c>
      <c r="T1081" s="6">
        <f t="shared" si="2181"/>
        <v>928</v>
      </c>
      <c r="U1081" s="5"/>
      <c r="V1081" s="5"/>
      <c r="W1081" s="5"/>
      <c r="X1081" s="37" t="str">
        <f>Map!G1734</f>
        <v>Terrestrial</v>
      </c>
      <c r="Y1081" s="5"/>
      <c r="Z1081" s="7" t="str">
        <f>Map!O1734</f>
        <v>26 H</v>
      </c>
      <c r="AA1081" s="6">
        <f t="shared" si="12"/>
        <v>26</v>
      </c>
      <c r="AB1081" s="5" t="str">
        <f>IFERROR(__xludf.DUMMYFUNCTION("""COMPUTED_VALUE"""),"H")</f>
        <v>H</v>
      </c>
      <c r="AC1081" s="6">
        <f t="shared" si="13"/>
        <v>26</v>
      </c>
      <c r="AD1081" s="5"/>
    </row>
    <row r="1082">
      <c r="A1082" s="5" t="str">
        <f>Map!I1735</f>
        <v>8 E</v>
      </c>
      <c r="B1082" s="6">
        <f t="shared" si="5"/>
        <v>8</v>
      </c>
      <c r="C1082" s="5" t="str">
        <f>IFERROR(__xludf.DUMMYFUNCTION("""COMPUTED_VALUE"""),"E")</f>
        <v>E</v>
      </c>
      <c r="D1082" s="34" t="b">
        <f t="shared" si="6"/>
        <v>0</v>
      </c>
      <c r="E1082" s="6" t="b">
        <f t="shared" si="7"/>
        <v>0</v>
      </c>
      <c r="F1082" s="34">
        <f t="shared" si="8"/>
        <v>8</v>
      </c>
      <c r="G1082" s="8">
        <f t="shared" si="9"/>
        <v>4.7776E+25</v>
      </c>
      <c r="H1082" s="8" t="str">
        <f t="shared" ref="H1082:J1082" si="2182">if(D1082,$G1082,"")</f>
        <v/>
      </c>
      <c r="I1082" s="8" t="str">
        <f t="shared" si="2182"/>
        <v/>
      </c>
      <c r="J1082" s="8">
        <f t="shared" si="2182"/>
        <v>4.7776E+25</v>
      </c>
      <c r="K1082" s="5"/>
      <c r="L1082" s="5"/>
      <c r="M1082" s="5"/>
      <c r="N1082" s="36">
        <f>Map!K1735</f>
        <v>23</v>
      </c>
      <c r="O1082" s="36">
        <f>Map!L1735</f>
        <v>17</v>
      </c>
      <c r="P1082" s="36">
        <f>Map!M1735</f>
        <v>22</v>
      </c>
      <c r="Q1082" s="5" t="str">
        <f>Join("-",Map!B1735,Map!C1735,Map!D1735,Map!E1735,Map!F1735)</f>
        <v>North Rim-1-6-5-c</v>
      </c>
      <c r="R1082" s="6">
        <f t="shared" ref="R1082:T1082" si="2183">IFERROR(VALUE(LEFT(N1082,SEARCH(" ",N1082,1)-1)),FALSE())</f>
        <v>23</v>
      </c>
      <c r="S1082" s="6">
        <f t="shared" si="2183"/>
        <v>17</v>
      </c>
      <c r="T1082" s="6">
        <f t="shared" si="2183"/>
        <v>22</v>
      </c>
      <c r="U1082" s="5"/>
      <c r="V1082" s="5"/>
      <c r="W1082" s="5"/>
      <c r="X1082" s="37" t="str">
        <f>Map!G1735</f>
        <v>Terrestrial</v>
      </c>
      <c r="Y1082" s="5"/>
      <c r="Z1082" s="7" t="str">
        <f>Map!O1735</f>
        <v>9 H</v>
      </c>
      <c r="AA1082" s="6">
        <f t="shared" si="12"/>
        <v>9</v>
      </c>
      <c r="AB1082" s="5" t="str">
        <f>IFERROR(__xludf.DUMMYFUNCTION("""COMPUTED_VALUE"""),"H")</f>
        <v>H</v>
      </c>
      <c r="AC1082" s="6">
        <f t="shared" si="13"/>
        <v>9</v>
      </c>
      <c r="AD1082" s="5"/>
    </row>
    <row r="1083">
      <c r="A1083" s="5" t="str">
        <f>Map!I1736</f>
        <v>1.71 E</v>
      </c>
      <c r="B1083" s="6">
        <f t="shared" si="5"/>
        <v>1.71</v>
      </c>
      <c r="C1083" s="5" t="str">
        <f>IFERROR(__xludf.DUMMYFUNCTION("""COMPUTED_VALUE"""),"E")</f>
        <v>E</v>
      </c>
      <c r="D1083" s="34" t="b">
        <f t="shared" si="6"/>
        <v>0</v>
      </c>
      <c r="E1083" s="6" t="b">
        <f t="shared" si="7"/>
        <v>0</v>
      </c>
      <c r="F1083" s="34">
        <f t="shared" si="8"/>
        <v>1.71</v>
      </c>
      <c r="G1083" s="8">
        <f t="shared" si="9"/>
        <v>1.02121E+25</v>
      </c>
      <c r="H1083" s="8" t="str">
        <f t="shared" ref="H1083:J1083" si="2184">if(D1083,$G1083,"")</f>
        <v/>
      </c>
      <c r="I1083" s="8" t="str">
        <f t="shared" si="2184"/>
        <v/>
      </c>
      <c r="J1083" s="8">
        <f t="shared" si="2184"/>
        <v>1.02121E+25</v>
      </c>
      <c r="K1083" s="5"/>
      <c r="L1083" s="5"/>
      <c r="M1083" s="5"/>
      <c r="N1083" s="36">
        <f>Map!K1736</f>
        <v>6</v>
      </c>
      <c r="O1083" s="36">
        <f>Map!L1736</f>
        <v>-7</v>
      </c>
      <c r="P1083" s="36">
        <f>Map!M1736</f>
        <v>-2</v>
      </c>
      <c r="Q1083" s="5" t="str">
        <f>Join("-",Map!B1736,Map!C1736,Map!D1736,Map!E1736,Map!F1736)</f>
        <v>North Rim-1-6-5-d</v>
      </c>
      <c r="R1083" s="6">
        <f t="shared" ref="R1083:T1083" si="2185">IFERROR(VALUE(LEFT(N1083,SEARCH(" ",N1083,1)-1)),FALSE())</f>
        <v>6</v>
      </c>
      <c r="S1083" s="6">
        <f t="shared" si="2185"/>
        <v>-7</v>
      </c>
      <c r="T1083" s="6">
        <f t="shared" si="2185"/>
        <v>-2</v>
      </c>
      <c r="U1083" s="5"/>
      <c r="V1083" s="5"/>
      <c r="W1083" s="5"/>
      <c r="X1083" s="37" t="str">
        <f>Map!G1736</f>
        <v>Habitable</v>
      </c>
      <c r="Y1083" s="5"/>
      <c r="Z1083" s="7" t="str">
        <f>Map!O1736</f>
        <v>36 H</v>
      </c>
      <c r="AA1083" s="6">
        <f t="shared" si="12"/>
        <v>36</v>
      </c>
      <c r="AB1083" s="5" t="str">
        <f>IFERROR(__xludf.DUMMYFUNCTION("""COMPUTED_VALUE"""),"H")</f>
        <v>H</v>
      </c>
      <c r="AC1083" s="6">
        <f t="shared" si="13"/>
        <v>36</v>
      </c>
      <c r="AD1083" s="5"/>
    </row>
    <row r="1084">
      <c r="A1084" s="5" t="str">
        <f>Map!I1737</f>
        <v>1.07 E</v>
      </c>
      <c r="B1084" s="6">
        <f t="shared" si="5"/>
        <v>1.07</v>
      </c>
      <c r="C1084" s="5" t="str">
        <f>IFERROR(__xludf.DUMMYFUNCTION("""COMPUTED_VALUE"""),"E")</f>
        <v>E</v>
      </c>
      <c r="D1084" s="34" t="b">
        <f t="shared" si="6"/>
        <v>0</v>
      </c>
      <c r="E1084" s="6" t="b">
        <f t="shared" si="7"/>
        <v>0</v>
      </c>
      <c r="F1084" s="34">
        <f t="shared" si="8"/>
        <v>1.07</v>
      </c>
      <c r="G1084" s="8">
        <f t="shared" si="9"/>
        <v>6.39004E+24</v>
      </c>
      <c r="H1084" s="8" t="str">
        <f t="shared" ref="H1084:J1084" si="2186">if(D1084,$G1084,"")</f>
        <v/>
      </c>
      <c r="I1084" s="8" t="str">
        <f t="shared" si="2186"/>
        <v/>
      </c>
      <c r="J1084" s="8">
        <f t="shared" si="2186"/>
        <v>6.39004E+24</v>
      </c>
      <c r="K1084" s="5"/>
      <c r="L1084" s="5"/>
      <c r="M1084" s="5"/>
      <c r="N1084" s="36">
        <f>Map!K1737</f>
        <v>-2</v>
      </c>
      <c r="O1084" s="36">
        <f>Map!L1737</f>
        <v>-19</v>
      </c>
      <c r="P1084" s="36">
        <f>Map!M1737</f>
        <v>-13</v>
      </c>
      <c r="Q1084" s="5" t="str">
        <f>Join("-",Map!B1737,Map!C1737,Map!D1737,Map!E1737,Map!F1737)</f>
        <v>North Rim-1-6-5-e</v>
      </c>
      <c r="R1084" s="6">
        <f t="shared" ref="R1084:T1084" si="2187">IFERROR(VALUE(LEFT(N1084,SEARCH(" ",N1084,1)-1)),FALSE())</f>
        <v>-2</v>
      </c>
      <c r="S1084" s="6">
        <f t="shared" si="2187"/>
        <v>-19</v>
      </c>
      <c r="T1084" s="6">
        <f t="shared" si="2187"/>
        <v>-13</v>
      </c>
      <c r="U1084" s="5"/>
      <c r="V1084" s="5"/>
      <c r="W1084" s="5"/>
      <c r="X1084" s="37" t="str">
        <f>Map!G1737</f>
        <v>Terrestrial</v>
      </c>
      <c r="Y1084" s="5"/>
      <c r="Z1084" s="7" t="str">
        <f>Map!O1737</f>
        <v>9 H</v>
      </c>
      <c r="AA1084" s="6">
        <f t="shared" si="12"/>
        <v>9</v>
      </c>
      <c r="AB1084" s="5" t="str">
        <f>IFERROR(__xludf.DUMMYFUNCTION("""COMPUTED_VALUE"""),"H")</f>
        <v>H</v>
      </c>
      <c r="AC1084" s="6">
        <f t="shared" si="13"/>
        <v>9</v>
      </c>
      <c r="AD1084" s="5"/>
    </row>
    <row r="1085">
      <c r="A1085" s="5" t="str">
        <f>Map!I1738</f>
        <v>0.02 J</v>
      </c>
      <c r="B1085" s="6">
        <f t="shared" si="5"/>
        <v>0.02</v>
      </c>
      <c r="C1085" s="5" t="str">
        <f>IFERROR(__xludf.DUMMYFUNCTION("""COMPUTED_VALUE"""),"J")</f>
        <v>J</v>
      </c>
      <c r="D1085" s="34" t="b">
        <f t="shared" si="6"/>
        <v>0</v>
      </c>
      <c r="E1085" s="6">
        <f t="shared" si="7"/>
        <v>0.02</v>
      </c>
      <c r="F1085" s="34" t="b">
        <f t="shared" si="8"/>
        <v>0</v>
      </c>
      <c r="G1085" s="8">
        <f t="shared" si="9"/>
        <v>3.8E+25</v>
      </c>
      <c r="H1085" s="8" t="str">
        <f t="shared" ref="H1085:J1085" si="2188">if(D1085,$G1085,"")</f>
        <v/>
      </c>
      <c r="I1085" s="8">
        <f t="shared" si="2188"/>
        <v>3.8E+25</v>
      </c>
      <c r="J1085" s="8" t="str">
        <f t="shared" si="2188"/>
        <v/>
      </c>
      <c r="K1085" s="5"/>
      <c r="L1085" s="5"/>
      <c r="M1085" s="5"/>
      <c r="N1085" s="36">
        <f>Map!K1738</f>
        <v>-68</v>
      </c>
      <c r="O1085" s="36">
        <f>Map!L1738</f>
        <v>-136</v>
      </c>
      <c r="P1085" s="36">
        <f>Map!M1738</f>
        <v>-104</v>
      </c>
      <c r="Q1085" s="5" t="str">
        <f>Join("-",Map!B1738,Map!C1738,Map!D1738,Map!E1738,Map!F1738)</f>
        <v>North Rim-1-6-5-f</v>
      </c>
      <c r="R1085" s="6">
        <f t="shared" ref="R1085:T1085" si="2189">IFERROR(VALUE(LEFT(N1085,SEARCH(" ",N1085,1)-1)),FALSE())</f>
        <v>-68</v>
      </c>
      <c r="S1085" s="6">
        <f t="shared" si="2189"/>
        <v>-136</v>
      </c>
      <c r="T1085" s="6">
        <f t="shared" si="2189"/>
        <v>-104</v>
      </c>
      <c r="U1085" s="5"/>
      <c r="V1085" s="5"/>
      <c r="W1085" s="5"/>
      <c r="X1085" s="37" t="str">
        <f>Map!G1738</f>
        <v>Gas Giant</v>
      </c>
      <c r="Y1085" s="5"/>
      <c r="Z1085" s="7" t="str">
        <f>Map!O1738</f>
        <v>10 H</v>
      </c>
      <c r="AA1085" s="6">
        <f t="shared" si="12"/>
        <v>10</v>
      </c>
      <c r="AB1085" s="5" t="str">
        <f>IFERROR(__xludf.DUMMYFUNCTION("""COMPUTED_VALUE"""),"H")</f>
        <v>H</v>
      </c>
      <c r="AC1085" s="6">
        <f t="shared" si="13"/>
        <v>10</v>
      </c>
      <c r="AD1085" s="5"/>
    </row>
    <row r="1086">
      <c r="A1086" s="5" t="str">
        <f>Map!I1739</f>
        <v>0.04 J</v>
      </c>
      <c r="B1086" s="6">
        <f t="shared" si="5"/>
        <v>0.04</v>
      </c>
      <c r="C1086" s="5" t="str">
        <f>IFERROR(__xludf.DUMMYFUNCTION("""COMPUTED_VALUE"""),"J")</f>
        <v>J</v>
      </c>
      <c r="D1086" s="34" t="b">
        <f t="shared" si="6"/>
        <v>0</v>
      </c>
      <c r="E1086" s="6">
        <f t="shared" si="7"/>
        <v>0.04</v>
      </c>
      <c r="F1086" s="34" t="b">
        <f t="shared" si="8"/>
        <v>0</v>
      </c>
      <c r="G1086" s="8">
        <f t="shared" si="9"/>
        <v>7.6E+25</v>
      </c>
      <c r="H1086" s="8" t="str">
        <f t="shared" ref="H1086:J1086" si="2190">if(D1086,$G1086,"")</f>
        <v/>
      </c>
      <c r="I1086" s="8">
        <f t="shared" si="2190"/>
        <v>7.6E+25</v>
      </c>
      <c r="J1086" s="8" t="str">
        <f t="shared" si="2190"/>
        <v/>
      </c>
      <c r="K1086" s="5"/>
      <c r="L1086" s="5"/>
      <c r="M1086" s="5"/>
      <c r="N1086" s="36">
        <f>Map!K1739</f>
        <v>-114</v>
      </c>
      <c r="O1086" s="36">
        <f>Map!L1739</f>
        <v>-132</v>
      </c>
      <c r="P1086" s="36">
        <f>Map!M1739</f>
        <v>-124</v>
      </c>
      <c r="Q1086" s="5" t="str">
        <f>Join("-",Map!B1739,Map!C1739,Map!D1739,Map!E1739,Map!F1739)</f>
        <v>North Rim-1-6-5-g</v>
      </c>
      <c r="R1086" s="6">
        <f t="shared" ref="R1086:T1086" si="2191">IFERROR(VALUE(LEFT(N1086,SEARCH(" ",N1086,1)-1)),FALSE())</f>
        <v>-114</v>
      </c>
      <c r="S1086" s="6">
        <f t="shared" si="2191"/>
        <v>-132</v>
      </c>
      <c r="T1086" s="6">
        <f t="shared" si="2191"/>
        <v>-124</v>
      </c>
      <c r="U1086" s="5"/>
      <c r="V1086" s="5"/>
      <c r="W1086" s="5"/>
      <c r="X1086" s="37" t="str">
        <f>Map!G1739</f>
        <v>Gas Giant</v>
      </c>
      <c r="Y1086" s="5"/>
      <c r="Z1086" s="7" t="str">
        <f>Map!O1739</f>
        <v>9 H</v>
      </c>
      <c r="AA1086" s="6">
        <f t="shared" si="12"/>
        <v>9</v>
      </c>
      <c r="AB1086" s="5" t="str">
        <f>IFERROR(__xludf.DUMMYFUNCTION("""COMPUTED_VALUE"""),"H")</f>
        <v>H</v>
      </c>
      <c r="AC1086" s="6">
        <f t="shared" si="13"/>
        <v>9</v>
      </c>
      <c r="AD1086" s="5"/>
    </row>
    <row r="1087">
      <c r="A1087" s="5" t="str">
        <f>Map!I1740</f>
        <v>0.5 S</v>
      </c>
      <c r="B1087" s="6">
        <f t="shared" si="5"/>
        <v>0.5</v>
      </c>
      <c r="C1087" s="5" t="str">
        <f>IFERROR(__xludf.DUMMYFUNCTION("""COMPUTED_VALUE"""),"S")</f>
        <v>S</v>
      </c>
      <c r="D1087" s="34">
        <f t="shared" si="6"/>
        <v>0.5</v>
      </c>
      <c r="E1087" s="6" t="b">
        <f t="shared" si="7"/>
        <v>0</v>
      </c>
      <c r="F1087" s="34" t="b">
        <f t="shared" si="8"/>
        <v>0</v>
      </c>
      <c r="G1087" s="8">
        <f t="shared" si="9"/>
        <v>9.945E+29</v>
      </c>
      <c r="H1087" s="8">
        <f t="shared" ref="H1087:J1087" si="2192">if(D1087,$G1087,"")</f>
        <v>9.945E+29</v>
      </c>
      <c r="I1087" s="8" t="str">
        <f t="shared" si="2192"/>
        <v/>
      </c>
      <c r="J1087" s="8" t="str">
        <f t="shared" si="2192"/>
        <v/>
      </c>
      <c r="K1087" s="5"/>
      <c r="L1087" s="5"/>
      <c r="M1087" s="5"/>
      <c r="N1087" s="36" t="str">
        <f>Map!K1740</f>
        <v/>
      </c>
      <c r="O1087" s="36" t="str">
        <f>Map!L1740</f>
        <v/>
      </c>
      <c r="P1087" s="36" t="str">
        <f>Map!M1740</f>
        <v/>
      </c>
      <c r="Q1087" s="5" t="str">
        <f>Join("-",Map!B1740,Map!C1740,Map!D1740,Map!E1740,Map!F1740)</f>
        <v>North Rim-1-6-5-S</v>
      </c>
      <c r="R1087" s="6" t="b">
        <f t="shared" ref="R1087:T1087" si="2193">IFERROR(VALUE(LEFT(N1087,SEARCH(" ",N1087,1)-1)),FALSE())</f>
        <v>0</v>
      </c>
      <c r="S1087" s="6" t="b">
        <f t="shared" si="2193"/>
        <v>0</v>
      </c>
      <c r="T1087" s="6" t="b">
        <f t="shared" si="2193"/>
        <v>0</v>
      </c>
      <c r="U1087" s="5"/>
      <c r="V1087" s="5"/>
      <c r="W1087" s="5"/>
      <c r="X1087" s="37" t="str">
        <f>Map!G1740</f>
        <v>Star</v>
      </c>
      <c r="Y1087" s="5"/>
      <c r="Z1087" s="7" t="str">
        <f>Map!O1740</f>
        <v/>
      </c>
      <c r="AA1087" s="6" t="str">
        <f t="shared" si="12"/>
        <v/>
      </c>
      <c r="AB1087" s="5"/>
      <c r="AC1087" s="6" t="str">
        <f t="shared" si="13"/>
        <v/>
      </c>
      <c r="AD1087" s="5"/>
    </row>
    <row r="1088">
      <c r="A1088" s="5" t="str">
        <f>Map!I1741</f>
        <v>0.67 E</v>
      </c>
      <c r="B1088" s="6">
        <f t="shared" si="5"/>
        <v>0.67</v>
      </c>
      <c r="C1088" s="5" t="str">
        <f>IFERROR(__xludf.DUMMYFUNCTION("""COMPUTED_VALUE"""),"E")</f>
        <v>E</v>
      </c>
      <c r="D1088" s="34" t="b">
        <f t="shared" si="6"/>
        <v>0</v>
      </c>
      <c r="E1088" s="6" t="b">
        <f t="shared" si="7"/>
        <v>0</v>
      </c>
      <c r="F1088" s="34">
        <f t="shared" si="8"/>
        <v>0.67</v>
      </c>
      <c r="G1088" s="8">
        <f t="shared" si="9"/>
        <v>4.00124E+24</v>
      </c>
      <c r="H1088" s="8" t="str">
        <f t="shared" ref="H1088:J1088" si="2194">if(D1088,$G1088,"")</f>
        <v/>
      </c>
      <c r="I1088" s="8" t="str">
        <f t="shared" si="2194"/>
        <v/>
      </c>
      <c r="J1088" s="8">
        <f t="shared" si="2194"/>
        <v>4.00124E+24</v>
      </c>
      <c r="K1088" s="5"/>
      <c r="L1088" s="5"/>
      <c r="M1088" s="5"/>
      <c r="N1088" s="36">
        <f>Map!K1741</f>
        <v>1412</v>
      </c>
      <c r="O1088" s="36">
        <f>Map!L1741</f>
        <v>1067</v>
      </c>
      <c r="P1088" s="36">
        <f>Map!M1741</f>
        <v>1242</v>
      </c>
      <c r="Q1088" s="5" t="str">
        <f>Join("-",Map!B1741,Map!C1741,Map!D1741,Map!E1741,Map!F1741)</f>
        <v>North Rim-2-0-0-a</v>
      </c>
      <c r="R1088" s="6">
        <f t="shared" ref="R1088:T1088" si="2195">IFERROR(VALUE(LEFT(N1088,SEARCH(" ",N1088,1)-1)),FALSE())</f>
        <v>1412</v>
      </c>
      <c r="S1088" s="6">
        <f t="shared" si="2195"/>
        <v>1067</v>
      </c>
      <c r="T1088" s="6">
        <f t="shared" si="2195"/>
        <v>1242</v>
      </c>
      <c r="U1088" s="5"/>
      <c r="V1088" s="5"/>
      <c r="W1088" s="5"/>
      <c r="X1088" s="37" t="str">
        <f>Map!G1741</f>
        <v>Terrestrial</v>
      </c>
      <c r="Y1088" s="5"/>
      <c r="Z1088" s="7" t="str">
        <f>Map!O1741</f>
        <v>24 H</v>
      </c>
      <c r="AA1088" s="6">
        <f t="shared" si="12"/>
        <v>24</v>
      </c>
      <c r="AB1088" s="5" t="str">
        <f>IFERROR(__xludf.DUMMYFUNCTION("""COMPUTED_VALUE"""),"H")</f>
        <v>H</v>
      </c>
      <c r="AC1088" s="6">
        <f t="shared" si="13"/>
        <v>24</v>
      </c>
      <c r="AD1088" s="5"/>
    </row>
    <row r="1089">
      <c r="A1089" s="5" t="str">
        <f>Map!I1742</f>
        <v>2.82 J</v>
      </c>
      <c r="B1089" s="6">
        <f t="shared" si="5"/>
        <v>2.82</v>
      </c>
      <c r="C1089" s="5" t="str">
        <f>IFERROR(__xludf.DUMMYFUNCTION("""COMPUTED_VALUE"""),"J")</f>
        <v>J</v>
      </c>
      <c r="D1089" s="34" t="b">
        <f t="shared" si="6"/>
        <v>0</v>
      </c>
      <c r="E1089" s="6">
        <f t="shared" si="7"/>
        <v>2.82</v>
      </c>
      <c r="F1089" s="34" t="b">
        <f t="shared" si="8"/>
        <v>0</v>
      </c>
      <c r="G1089" s="8">
        <f t="shared" si="9"/>
        <v>5.358E+27</v>
      </c>
      <c r="H1089" s="8" t="str">
        <f t="shared" ref="H1089:J1089" si="2196">if(D1089,$G1089,"")</f>
        <v/>
      </c>
      <c r="I1089" s="8">
        <f t="shared" si="2196"/>
        <v>5.358E+27</v>
      </c>
      <c r="J1089" s="8" t="str">
        <f t="shared" si="2196"/>
        <v/>
      </c>
      <c r="K1089" s="5"/>
      <c r="L1089" s="5"/>
      <c r="M1089" s="5"/>
      <c r="N1089" s="36">
        <f>Map!K1742</f>
        <v>-56</v>
      </c>
      <c r="O1089" s="36">
        <f>Map!L1742</f>
        <v>-95</v>
      </c>
      <c r="P1089" s="36">
        <f>Map!M1742</f>
        <v>-76</v>
      </c>
      <c r="Q1089" s="5" t="str">
        <f>Join("-",Map!B1742,Map!C1742,Map!D1742,Map!E1742,Map!F1742)</f>
        <v>North Rim-2-0-0-b</v>
      </c>
      <c r="R1089" s="6">
        <f t="shared" ref="R1089:T1089" si="2197">IFERROR(VALUE(LEFT(N1089,SEARCH(" ",N1089,1)-1)),FALSE())</f>
        <v>-56</v>
      </c>
      <c r="S1089" s="6">
        <f t="shared" si="2197"/>
        <v>-95</v>
      </c>
      <c r="T1089" s="6">
        <f t="shared" si="2197"/>
        <v>-76</v>
      </c>
      <c r="U1089" s="5"/>
      <c r="V1089" s="5"/>
      <c r="W1089" s="5"/>
      <c r="X1089" s="37" t="str">
        <f>Map!G1742</f>
        <v>Gas Giant</v>
      </c>
      <c r="Y1089" s="5"/>
      <c r="Z1089" s="7" t="str">
        <f>Map!O1742</f>
        <v>21 H</v>
      </c>
      <c r="AA1089" s="6">
        <f t="shared" si="12"/>
        <v>21</v>
      </c>
      <c r="AB1089" s="5" t="str">
        <f>IFERROR(__xludf.DUMMYFUNCTION("""COMPUTED_VALUE"""),"H")</f>
        <v>H</v>
      </c>
      <c r="AC1089" s="6">
        <f t="shared" si="13"/>
        <v>21</v>
      </c>
      <c r="AD1089" s="5"/>
    </row>
    <row r="1090">
      <c r="A1090" s="5" t="str">
        <f>Map!I1743</f>
        <v>2.41 J</v>
      </c>
      <c r="B1090" s="6">
        <f t="shared" si="5"/>
        <v>2.41</v>
      </c>
      <c r="C1090" s="5" t="str">
        <f>IFERROR(__xludf.DUMMYFUNCTION("""COMPUTED_VALUE"""),"J")</f>
        <v>J</v>
      </c>
      <c r="D1090" s="34" t="b">
        <f t="shared" si="6"/>
        <v>0</v>
      </c>
      <c r="E1090" s="6">
        <f t="shared" si="7"/>
        <v>2.41</v>
      </c>
      <c r="F1090" s="34" t="b">
        <f t="shared" si="8"/>
        <v>0</v>
      </c>
      <c r="G1090" s="8">
        <f t="shared" si="9"/>
        <v>4.579E+27</v>
      </c>
      <c r="H1090" s="8" t="str">
        <f t="shared" ref="H1090:J1090" si="2198">if(D1090,$G1090,"")</f>
        <v/>
      </c>
      <c r="I1090" s="8">
        <f t="shared" si="2198"/>
        <v>4.579E+27</v>
      </c>
      <c r="J1090" s="8" t="str">
        <f t="shared" si="2198"/>
        <v/>
      </c>
      <c r="K1090" s="5"/>
      <c r="L1090" s="5"/>
      <c r="M1090" s="5"/>
      <c r="N1090" s="36">
        <f>Map!K1743</f>
        <v>-64</v>
      </c>
      <c r="O1090" s="36">
        <f>Map!L1743</f>
        <v>-98</v>
      </c>
      <c r="P1090" s="36">
        <f>Map!M1743</f>
        <v>-83</v>
      </c>
      <c r="Q1090" s="5" t="str">
        <f>Join("-",Map!B1743,Map!C1743,Map!D1743,Map!E1743,Map!F1743)</f>
        <v>North Rim-2-0-0-c</v>
      </c>
      <c r="R1090" s="6">
        <f t="shared" ref="R1090:T1090" si="2199">IFERROR(VALUE(LEFT(N1090,SEARCH(" ",N1090,1)-1)),FALSE())</f>
        <v>-64</v>
      </c>
      <c r="S1090" s="6">
        <f t="shared" si="2199"/>
        <v>-98</v>
      </c>
      <c r="T1090" s="6">
        <f t="shared" si="2199"/>
        <v>-83</v>
      </c>
      <c r="U1090" s="5"/>
      <c r="V1090" s="5"/>
      <c r="W1090" s="5"/>
      <c r="X1090" s="37" t="str">
        <f>Map!G1743</f>
        <v>Gas Giant</v>
      </c>
      <c r="Y1090" s="5"/>
      <c r="Z1090" s="7" t="str">
        <f>Map!O1743</f>
        <v>16 H</v>
      </c>
      <c r="AA1090" s="6">
        <f t="shared" si="12"/>
        <v>16</v>
      </c>
      <c r="AB1090" s="5" t="str">
        <f>IFERROR(__xludf.DUMMYFUNCTION("""COMPUTED_VALUE"""),"H")</f>
        <v>H</v>
      </c>
      <c r="AC1090" s="6">
        <f t="shared" si="13"/>
        <v>16</v>
      </c>
      <c r="AD1090" s="5"/>
    </row>
    <row r="1091">
      <c r="A1091" s="5" t="str">
        <f>Map!I1744</f>
        <v>0.03 J</v>
      </c>
      <c r="B1091" s="6">
        <f t="shared" si="5"/>
        <v>0.03</v>
      </c>
      <c r="C1091" s="5" t="str">
        <f>IFERROR(__xludf.DUMMYFUNCTION("""COMPUTED_VALUE"""),"J")</f>
        <v>J</v>
      </c>
      <c r="D1091" s="34" t="b">
        <f t="shared" si="6"/>
        <v>0</v>
      </c>
      <c r="E1091" s="6">
        <f t="shared" si="7"/>
        <v>0.03</v>
      </c>
      <c r="F1091" s="34" t="b">
        <f t="shared" si="8"/>
        <v>0</v>
      </c>
      <c r="G1091" s="8">
        <f t="shared" si="9"/>
        <v>5.7E+25</v>
      </c>
      <c r="H1091" s="8" t="str">
        <f t="shared" ref="H1091:J1091" si="2200">if(D1091,$G1091,"")</f>
        <v/>
      </c>
      <c r="I1091" s="8">
        <f t="shared" si="2200"/>
        <v>5.7E+25</v>
      </c>
      <c r="J1091" s="8" t="str">
        <f t="shared" si="2200"/>
        <v/>
      </c>
      <c r="K1091" s="5"/>
      <c r="L1091" s="5"/>
      <c r="M1091" s="5"/>
      <c r="N1091" s="36">
        <f>Map!K1744</f>
        <v>-109</v>
      </c>
      <c r="O1091" s="36">
        <f>Map!L1744</f>
        <v>-164</v>
      </c>
      <c r="P1091" s="36">
        <f>Map!M1744</f>
        <v>-135</v>
      </c>
      <c r="Q1091" s="5" t="str">
        <f>Join("-",Map!B1744,Map!C1744,Map!D1744,Map!E1744,Map!F1744)</f>
        <v>North Rim-2-0-0-d</v>
      </c>
      <c r="R1091" s="6">
        <f t="shared" ref="R1091:T1091" si="2201">IFERROR(VALUE(LEFT(N1091,SEARCH(" ",N1091,1)-1)),FALSE())</f>
        <v>-109</v>
      </c>
      <c r="S1091" s="6">
        <f t="shared" si="2201"/>
        <v>-164</v>
      </c>
      <c r="T1091" s="6">
        <f t="shared" si="2201"/>
        <v>-135</v>
      </c>
      <c r="U1091" s="5"/>
      <c r="V1091" s="5"/>
      <c r="W1091" s="5"/>
      <c r="X1091" s="37" t="str">
        <f>Map!G1744</f>
        <v>Gas Giant</v>
      </c>
      <c r="Y1091" s="5"/>
      <c r="Z1091" s="7" t="str">
        <f>Map!O1744</f>
        <v>24 H</v>
      </c>
      <c r="AA1091" s="6">
        <f t="shared" si="12"/>
        <v>24</v>
      </c>
      <c r="AB1091" s="5" t="str">
        <f>IFERROR(__xludf.DUMMYFUNCTION("""COMPUTED_VALUE"""),"H")</f>
        <v>H</v>
      </c>
      <c r="AC1091" s="6">
        <f t="shared" si="13"/>
        <v>24</v>
      </c>
      <c r="AD1091" s="5"/>
    </row>
    <row r="1092">
      <c r="A1092" s="5" t="str">
        <f>Map!I1745</f>
        <v>7.02 J</v>
      </c>
      <c r="B1092" s="6">
        <f t="shared" si="5"/>
        <v>7.02</v>
      </c>
      <c r="C1092" s="5" t="str">
        <f>IFERROR(__xludf.DUMMYFUNCTION("""COMPUTED_VALUE"""),"J")</f>
        <v>J</v>
      </c>
      <c r="D1092" s="34" t="b">
        <f t="shared" si="6"/>
        <v>0</v>
      </c>
      <c r="E1092" s="6">
        <f t="shared" si="7"/>
        <v>7.02</v>
      </c>
      <c r="F1092" s="34" t="b">
        <f t="shared" si="8"/>
        <v>0</v>
      </c>
      <c r="G1092" s="8">
        <f t="shared" si="9"/>
        <v>1.3338E+28</v>
      </c>
      <c r="H1092" s="8" t="str">
        <f t="shared" ref="H1092:J1092" si="2202">if(D1092,$G1092,"")</f>
        <v/>
      </c>
      <c r="I1092" s="8">
        <f t="shared" si="2202"/>
        <v>1.3338E+28</v>
      </c>
      <c r="J1092" s="8" t="str">
        <f t="shared" si="2202"/>
        <v/>
      </c>
      <c r="K1092" s="5"/>
      <c r="L1092" s="5"/>
      <c r="M1092" s="5"/>
      <c r="N1092" s="36">
        <f>Map!K1745</f>
        <v>-112</v>
      </c>
      <c r="O1092" s="36">
        <f>Map!L1745</f>
        <v>-136</v>
      </c>
      <c r="P1092" s="36">
        <f>Map!M1745</f>
        <v>-125</v>
      </c>
      <c r="Q1092" s="5" t="str">
        <f>Join("-",Map!B1745,Map!C1745,Map!D1745,Map!E1745,Map!F1745)</f>
        <v>North Rim-2-0-0-e</v>
      </c>
      <c r="R1092" s="6">
        <f t="shared" ref="R1092:T1092" si="2203">IFERROR(VALUE(LEFT(N1092,SEARCH(" ",N1092,1)-1)),FALSE())</f>
        <v>-112</v>
      </c>
      <c r="S1092" s="6">
        <f t="shared" si="2203"/>
        <v>-136</v>
      </c>
      <c r="T1092" s="6">
        <f t="shared" si="2203"/>
        <v>-125</v>
      </c>
      <c r="U1092" s="5"/>
      <c r="V1092" s="5"/>
      <c r="W1092" s="5"/>
      <c r="X1092" s="37" t="str">
        <f>Map!G1745</f>
        <v>Gas Giant</v>
      </c>
      <c r="Y1092" s="5"/>
      <c r="Z1092" s="7" t="str">
        <f>Map!O1745</f>
        <v>12 H</v>
      </c>
      <c r="AA1092" s="6">
        <f t="shared" si="12"/>
        <v>12</v>
      </c>
      <c r="AB1092" s="5" t="str">
        <f>IFERROR(__xludf.DUMMYFUNCTION("""COMPUTED_VALUE"""),"H")</f>
        <v>H</v>
      </c>
      <c r="AC1092" s="6">
        <f t="shared" si="13"/>
        <v>12</v>
      </c>
      <c r="AD1092" s="5"/>
    </row>
    <row r="1093">
      <c r="A1093" s="5" t="str">
        <f>Map!I1746</f>
        <v>0.02 J</v>
      </c>
      <c r="B1093" s="6">
        <f t="shared" si="5"/>
        <v>0.02</v>
      </c>
      <c r="C1093" s="5" t="str">
        <f>IFERROR(__xludf.DUMMYFUNCTION("""COMPUTED_VALUE"""),"J")</f>
        <v>J</v>
      </c>
      <c r="D1093" s="34" t="b">
        <f t="shared" si="6"/>
        <v>0</v>
      </c>
      <c r="E1093" s="6">
        <f t="shared" si="7"/>
        <v>0.02</v>
      </c>
      <c r="F1093" s="34" t="b">
        <f t="shared" si="8"/>
        <v>0</v>
      </c>
      <c r="G1093" s="8">
        <f t="shared" si="9"/>
        <v>3.8E+25</v>
      </c>
      <c r="H1093" s="8" t="str">
        <f t="shared" ref="H1093:J1093" si="2204">if(D1093,$G1093,"")</f>
        <v/>
      </c>
      <c r="I1093" s="8">
        <f t="shared" si="2204"/>
        <v>3.8E+25</v>
      </c>
      <c r="J1093" s="8" t="str">
        <f t="shared" si="2204"/>
        <v/>
      </c>
      <c r="K1093" s="5"/>
      <c r="L1093" s="5"/>
      <c r="M1093" s="5"/>
      <c r="N1093" s="36">
        <f>Map!K1746</f>
        <v>-212</v>
      </c>
      <c r="O1093" s="36">
        <f>Map!L1746</f>
        <v>-243</v>
      </c>
      <c r="P1093" s="36">
        <f>Map!M1746</f>
        <v>-230</v>
      </c>
      <c r="Q1093" s="5" t="str">
        <f>Join("-",Map!B1746,Map!C1746,Map!D1746,Map!E1746,Map!F1746)</f>
        <v>North Rim-2-0-0-f</v>
      </c>
      <c r="R1093" s="6">
        <f t="shared" ref="R1093:T1093" si="2205">IFERROR(VALUE(LEFT(N1093,SEARCH(" ",N1093,1)-1)),FALSE())</f>
        <v>-212</v>
      </c>
      <c r="S1093" s="6">
        <f t="shared" si="2205"/>
        <v>-243</v>
      </c>
      <c r="T1093" s="6">
        <f t="shared" si="2205"/>
        <v>-230</v>
      </c>
      <c r="U1093" s="5"/>
      <c r="V1093" s="5"/>
      <c r="W1093" s="5"/>
      <c r="X1093" s="37" t="str">
        <f>Map!G1746</f>
        <v>Gas Giant</v>
      </c>
      <c r="Y1093" s="5"/>
      <c r="Z1093" s="7" t="str">
        <f>Map!O1746</f>
        <v>14 H</v>
      </c>
      <c r="AA1093" s="6">
        <f t="shared" si="12"/>
        <v>14</v>
      </c>
      <c r="AB1093" s="5" t="str">
        <f>IFERROR(__xludf.DUMMYFUNCTION("""COMPUTED_VALUE"""),"H")</f>
        <v>H</v>
      </c>
      <c r="AC1093" s="6">
        <f t="shared" si="13"/>
        <v>14</v>
      </c>
      <c r="AD1093" s="5"/>
    </row>
    <row r="1094">
      <c r="A1094" s="5" t="str">
        <f>Map!I1747</f>
        <v>0.03 J</v>
      </c>
      <c r="B1094" s="6">
        <f t="shared" si="5"/>
        <v>0.03</v>
      </c>
      <c r="C1094" s="5" t="str">
        <f>IFERROR(__xludf.DUMMYFUNCTION("""COMPUTED_VALUE"""),"J")</f>
        <v>J</v>
      </c>
      <c r="D1094" s="34" t="b">
        <f t="shared" si="6"/>
        <v>0</v>
      </c>
      <c r="E1094" s="6">
        <f t="shared" si="7"/>
        <v>0.03</v>
      </c>
      <c r="F1094" s="34" t="b">
        <f t="shared" si="8"/>
        <v>0</v>
      </c>
      <c r="G1094" s="8">
        <f t="shared" si="9"/>
        <v>5.7E+25</v>
      </c>
      <c r="H1094" s="8" t="str">
        <f t="shared" ref="H1094:J1094" si="2206">if(D1094,$G1094,"")</f>
        <v/>
      </c>
      <c r="I1094" s="8">
        <f t="shared" si="2206"/>
        <v>5.7E+25</v>
      </c>
      <c r="J1094" s="8" t="str">
        <f t="shared" si="2206"/>
        <v/>
      </c>
      <c r="K1094" s="5"/>
      <c r="L1094" s="5"/>
      <c r="M1094" s="5"/>
      <c r="N1094" s="36">
        <f>Map!K1747</f>
        <v>-227</v>
      </c>
      <c r="O1094" s="36">
        <f>Map!L1747</f>
        <v>-248</v>
      </c>
      <c r="P1094" s="36">
        <f>Map!M1747</f>
        <v>-240</v>
      </c>
      <c r="Q1094" s="5" t="str">
        <f>Join("-",Map!B1747,Map!C1747,Map!D1747,Map!E1747,Map!F1747)</f>
        <v>North Rim-2-0-0-g</v>
      </c>
      <c r="R1094" s="6">
        <f t="shared" ref="R1094:T1094" si="2207">IFERROR(VALUE(LEFT(N1094,SEARCH(" ",N1094,1)-1)),FALSE())</f>
        <v>-227</v>
      </c>
      <c r="S1094" s="6">
        <f t="shared" si="2207"/>
        <v>-248</v>
      </c>
      <c r="T1094" s="6">
        <f t="shared" si="2207"/>
        <v>-240</v>
      </c>
      <c r="U1094" s="5"/>
      <c r="V1094" s="5"/>
      <c r="W1094" s="5"/>
      <c r="X1094" s="37" t="str">
        <f>Map!G1747</f>
        <v>Gas Giant</v>
      </c>
      <c r="Y1094" s="5"/>
      <c r="Z1094" s="7" t="str">
        <f>Map!O1747</f>
        <v>15 H</v>
      </c>
      <c r="AA1094" s="6">
        <f t="shared" si="12"/>
        <v>15</v>
      </c>
      <c r="AB1094" s="5" t="str">
        <f>IFERROR(__xludf.DUMMYFUNCTION("""COMPUTED_VALUE"""),"H")</f>
        <v>H</v>
      </c>
      <c r="AC1094" s="6">
        <f t="shared" si="13"/>
        <v>15</v>
      </c>
      <c r="AD1094" s="5"/>
    </row>
    <row r="1095">
      <c r="A1095" s="5" t="str">
        <f>Map!I1748</f>
        <v> </v>
      </c>
      <c r="B1095" s="6" t="str">
        <f t="shared" si="5"/>
        <v> </v>
      </c>
      <c r="C1095" s="5"/>
      <c r="D1095" s="34" t="b">
        <f t="shared" si="6"/>
        <v>0</v>
      </c>
      <c r="E1095" s="6" t="b">
        <f t="shared" si="7"/>
        <v>0</v>
      </c>
      <c r="F1095" s="34" t="b">
        <f t="shared" si="8"/>
        <v>0</v>
      </c>
      <c r="G1095" s="8" t="str">
        <f t="shared" si="9"/>
        <v/>
      </c>
      <c r="H1095" s="8" t="str">
        <f t="shared" ref="H1095:J1095" si="2208">if(D1095,$G1095,"")</f>
        <v/>
      </c>
      <c r="I1095" s="8" t="str">
        <f t="shared" si="2208"/>
        <v/>
      </c>
      <c r="J1095" s="8" t="str">
        <f t="shared" si="2208"/>
        <v/>
      </c>
      <c r="K1095" s="5"/>
      <c r="L1095" s="5"/>
      <c r="M1095" s="5"/>
      <c r="N1095" s="36" t="str">
        <f>Map!K1748</f>
        <v/>
      </c>
      <c r="O1095" s="36" t="str">
        <f>Map!L1748</f>
        <v/>
      </c>
      <c r="P1095" s="36" t="str">
        <f>Map!M1748</f>
        <v/>
      </c>
      <c r="Q1095" s="5" t="str">
        <f>Join("-",Map!B1748,Map!C1748,Map!D1748,Map!E1748,Map!F1748)</f>
        <v>North Rim-2-0-0-N20 Secondary Relay</v>
      </c>
      <c r="R1095" s="6" t="b">
        <f t="shared" ref="R1095:T1095" si="2209">IFERROR(VALUE(LEFT(N1095,SEARCH(" ",N1095,1)-1)),FALSE())</f>
        <v>0</v>
      </c>
      <c r="S1095" s="6" t="b">
        <f t="shared" si="2209"/>
        <v>0</v>
      </c>
      <c r="T1095" s="6" t="b">
        <f t="shared" si="2209"/>
        <v>0</v>
      </c>
      <c r="U1095" s="5"/>
      <c r="V1095" s="5"/>
      <c r="W1095" s="5"/>
      <c r="X1095" s="37" t="str">
        <f>Map!G1748</f>
        <v>Secondary Relay</v>
      </c>
      <c r="Y1095" s="5"/>
      <c r="Z1095" s="7" t="str">
        <f>Map!O1748</f>
        <v/>
      </c>
      <c r="AA1095" s="6" t="str">
        <f t="shared" si="12"/>
        <v/>
      </c>
      <c r="AB1095" s="5"/>
      <c r="AC1095" s="6" t="str">
        <f t="shared" si="13"/>
        <v/>
      </c>
      <c r="AD1095" s="5"/>
    </row>
    <row r="1096">
      <c r="A1096" s="5" t="str">
        <f>Map!I1749</f>
        <v>0.36 S </v>
      </c>
      <c r="B1096" s="6">
        <f t="shared" si="5"/>
        <v>0.36</v>
      </c>
      <c r="C1096" s="5" t="str">
        <f>IFERROR(__xludf.DUMMYFUNCTION("""COMPUTED_VALUE"""),"S")</f>
        <v>S</v>
      </c>
      <c r="D1096" s="34">
        <f t="shared" si="6"/>
        <v>0.36</v>
      </c>
      <c r="E1096" s="6" t="b">
        <f t="shared" si="7"/>
        <v>0</v>
      </c>
      <c r="F1096" s="34" t="b">
        <f t="shared" si="8"/>
        <v>0</v>
      </c>
      <c r="G1096" s="8">
        <f t="shared" si="9"/>
        <v>7.1604E+29</v>
      </c>
      <c r="H1096" s="8">
        <f t="shared" ref="H1096:J1096" si="2210">if(D1096,$G1096,"")</f>
        <v>7.1604E+29</v>
      </c>
      <c r="I1096" s="8" t="str">
        <f t="shared" si="2210"/>
        <v/>
      </c>
      <c r="J1096" s="8" t="str">
        <f t="shared" si="2210"/>
        <v/>
      </c>
      <c r="K1096" s="5"/>
      <c r="L1096" s="5"/>
      <c r="M1096" s="5"/>
      <c r="N1096" s="36" t="str">
        <f>Map!K1749</f>
        <v/>
      </c>
      <c r="O1096" s="36" t="str">
        <f>Map!L1749</f>
        <v/>
      </c>
      <c r="P1096" s="36" t="str">
        <f>Map!M1749</f>
        <v/>
      </c>
      <c r="Q1096" s="5" t="str">
        <f>Join("-",Map!B1749,Map!C1749,Map!D1749,Map!E1749,Map!F1749)</f>
        <v>North Rim-2-0-0-S</v>
      </c>
      <c r="R1096" s="6" t="b">
        <f t="shared" ref="R1096:T1096" si="2211">IFERROR(VALUE(LEFT(N1096,SEARCH(" ",N1096,1)-1)),FALSE())</f>
        <v>0</v>
      </c>
      <c r="S1096" s="6" t="b">
        <f t="shared" si="2211"/>
        <v>0</v>
      </c>
      <c r="T1096" s="6" t="b">
        <f t="shared" si="2211"/>
        <v>0</v>
      </c>
      <c r="U1096" s="5"/>
      <c r="V1096" s="5"/>
      <c r="W1096" s="5"/>
      <c r="X1096" s="37" t="str">
        <f>Map!G1749</f>
        <v>Star</v>
      </c>
      <c r="Y1096" s="5"/>
      <c r="Z1096" s="7" t="str">
        <f>Map!O1749</f>
        <v/>
      </c>
      <c r="AA1096" s="6" t="str">
        <f t="shared" si="12"/>
        <v/>
      </c>
      <c r="AB1096" s="5"/>
      <c r="AC1096" s="6" t="str">
        <f t="shared" si="13"/>
        <v/>
      </c>
      <c r="AD1096" s="5"/>
    </row>
    <row r="1097">
      <c r="A1097" s="5" t="str">
        <f>Map!I1750</f>
        <v>3.3 E</v>
      </c>
      <c r="B1097" s="6">
        <f t="shared" si="5"/>
        <v>3.3</v>
      </c>
      <c r="C1097" s="5" t="str">
        <f>IFERROR(__xludf.DUMMYFUNCTION("""COMPUTED_VALUE"""),"E")</f>
        <v>E</v>
      </c>
      <c r="D1097" s="34" t="b">
        <f t="shared" si="6"/>
        <v>0</v>
      </c>
      <c r="E1097" s="6" t="b">
        <f t="shared" si="7"/>
        <v>0</v>
      </c>
      <c r="F1097" s="34">
        <f t="shared" si="8"/>
        <v>3.3</v>
      </c>
      <c r="G1097" s="8">
        <f t="shared" si="9"/>
        <v>1.97076E+25</v>
      </c>
      <c r="H1097" s="8" t="str">
        <f t="shared" ref="H1097:J1097" si="2212">if(D1097,$G1097,"")</f>
        <v/>
      </c>
      <c r="I1097" s="8" t="str">
        <f t="shared" si="2212"/>
        <v/>
      </c>
      <c r="J1097" s="8">
        <f t="shared" si="2212"/>
        <v>1.97076E+25</v>
      </c>
      <c r="K1097" s="5"/>
      <c r="L1097" s="5"/>
      <c r="M1097" s="5"/>
      <c r="N1097" s="36">
        <f>Map!K1750</f>
        <v>48</v>
      </c>
      <c r="O1097" s="36">
        <f>Map!L1750</f>
        <v>5</v>
      </c>
      <c r="P1097" s="36">
        <f>Map!M1750</f>
        <v>25</v>
      </c>
      <c r="Q1097" s="5" t="str">
        <f>Join("-",Map!B1750,Map!C1750,Map!D1750,Map!E1750,Map!F1750)</f>
        <v>North Rim-2-0-1-a</v>
      </c>
      <c r="R1097" s="6">
        <f t="shared" ref="R1097:T1097" si="2213">IFERROR(VALUE(LEFT(N1097,SEARCH(" ",N1097,1)-1)),FALSE())</f>
        <v>48</v>
      </c>
      <c r="S1097" s="6">
        <f t="shared" si="2213"/>
        <v>5</v>
      </c>
      <c r="T1097" s="6">
        <f t="shared" si="2213"/>
        <v>25</v>
      </c>
      <c r="U1097" s="5"/>
      <c r="V1097" s="5"/>
      <c r="W1097" s="5"/>
      <c r="X1097" s="37" t="str">
        <f>Map!G1750</f>
        <v>Habitable</v>
      </c>
      <c r="Y1097" s="5"/>
      <c r="Z1097" s="7" t="str">
        <f>Map!O1750</f>
        <v>26 H</v>
      </c>
      <c r="AA1097" s="6">
        <f t="shared" si="12"/>
        <v>26</v>
      </c>
      <c r="AB1097" s="5" t="str">
        <f>IFERROR(__xludf.DUMMYFUNCTION("""COMPUTED_VALUE"""),"H")</f>
        <v>H</v>
      </c>
      <c r="AC1097" s="6">
        <f t="shared" si="13"/>
        <v>26</v>
      </c>
      <c r="AD1097" s="5"/>
    </row>
    <row r="1098">
      <c r="A1098" s="5" t="str">
        <f>Map!I1751</f>
        <v>2.74 J</v>
      </c>
      <c r="B1098" s="6">
        <f t="shared" si="5"/>
        <v>2.74</v>
      </c>
      <c r="C1098" s="5" t="str">
        <f>IFERROR(__xludf.DUMMYFUNCTION("""COMPUTED_VALUE"""),"J")</f>
        <v>J</v>
      </c>
      <c r="D1098" s="34" t="b">
        <f t="shared" si="6"/>
        <v>0</v>
      </c>
      <c r="E1098" s="6">
        <f t="shared" si="7"/>
        <v>2.74</v>
      </c>
      <c r="F1098" s="34" t="b">
        <f t="shared" si="8"/>
        <v>0</v>
      </c>
      <c r="G1098" s="8">
        <f t="shared" si="9"/>
        <v>5.206E+27</v>
      </c>
      <c r="H1098" s="8" t="str">
        <f t="shared" ref="H1098:J1098" si="2214">if(D1098,$G1098,"")</f>
        <v/>
      </c>
      <c r="I1098" s="8">
        <f t="shared" si="2214"/>
        <v>5.206E+27</v>
      </c>
      <c r="J1098" s="8" t="str">
        <f t="shared" si="2214"/>
        <v/>
      </c>
      <c r="K1098" s="5"/>
      <c r="L1098" s="5"/>
      <c r="M1098" s="5"/>
      <c r="N1098" s="36">
        <f>Map!K1751</f>
        <v>-52</v>
      </c>
      <c r="O1098" s="36">
        <f>Map!L1751</f>
        <v>-83</v>
      </c>
      <c r="P1098" s="36">
        <f>Map!M1751</f>
        <v>-69</v>
      </c>
      <c r="Q1098" s="5" t="str">
        <f>Join("-",Map!B1751,Map!C1751,Map!D1751,Map!E1751,Map!F1751)</f>
        <v>North Rim-2-0-1-b</v>
      </c>
      <c r="R1098" s="6">
        <f t="shared" ref="R1098:T1098" si="2215">IFERROR(VALUE(LEFT(N1098,SEARCH(" ",N1098,1)-1)),FALSE())</f>
        <v>-52</v>
      </c>
      <c r="S1098" s="6">
        <f t="shared" si="2215"/>
        <v>-83</v>
      </c>
      <c r="T1098" s="6">
        <f t="shared" si="2215"/>
        <v>-69</v>
      </c>
      <c r="U1098" s="5"/>
      <c r="V1098" s="5"/>
      <c r="W1098" s="5"/>
      <c r="X1098" s="37" t="str">
        <f>Map!G1751</f>
        <v>Gas Giant</v>
      </c>
      <c r="Y1098" s="5"/>
      <c r="Z1098" s="7" t="str">
        <f>Map!O1751</f>
        <v>14 H</v>
      </c>
      <c r="AA1098" s="6">
        <f t="shared" si="12"/>
        <v>14</v>
      </c>
      <c r="AB1098" s="5" t="str">
        <f>IFERROR(__xludf.DUMMYFUNCTION("""COMPUTED_VALUE"""),"H")</f>
        <v>H</v>
      </c>
      <c r="AC1098" s="6">
        <f t="shared" si="13"/>
        <v>14</v>
      </c>
      <c r="AD1098" s="5"/>
    </row>
    <row r="1099">
      <c r="A1099" s="5" t="str">
        <f>Map!I1752</f>
        <v>0.09 J</v>
      </c>
      <c r="B1099" s="6">
        <f t="shared" si="5"/>
        <v>0.09</v>
      </c>
      <c r="C1099" s="5" t="str">
        <f>IFERROR(__xludf.DUMMYFUNCTION("""COMPUTED_VALUE"""),"J")</f>
        <v>J</v>
      </c>
      <c r="D1099" s="34" t="b">
        <f t="shared" si="6"/>
        <v>0</v>
      </c>
      <c r="E1099" s="6">
        <f t="shared" si="7"/>
        <v>0.09</v>
      </c>
      <c r="F1099" s="34" t="b">
        <f t="shared" si="8"/>
        <v>0</v>
      </c>
      <c r="G1099" s="8">
        <f t="shared" si="9"/>
        <v>1.71E+26</v>
      </c>
      <c r="H1099" s="8" t="str">
        <f t="shared" ref="H1099:J1099" si="2216">if(D1099,$G1099,"")</f>
        <v/>
      </c>
      <c r="I1099" s="8">
        <f t="shared" si="2216"/>
        <v>1.71E+26</v>
      </c>
      <c r="J1099" s="8" t="str">
        <f t="shared" si="2216"/>
        <v/>
      </c>
      <c r="K1099" s="5"/>
      <c r="L1099" s="5"/>
      <c r="M1099" s="5"/>
      <c r="N1099" s="36">
        <f>Map!K1752</f>
        <v>-207</v>
      </c>
      <c r="O1099" s="36">
        <f>Map!L1752</f>
        <v>-253</v>
      </c>
      <c r="P1099" s="36">
        <f>Map!M1752</f>
        <v>-231</v>
      </c>
      <c r="Q1099" s="5" t="str">
        <f>Join("-",Map!B1752,Map!C1752,Map!D1752,Map!E1752,Map!F1752)</f>
        <v>North Rim-2-0-1-c</v>
      </c>
      <c r="R1099" s="6">
        <f t="shared" ref="R1099:T1099" si="2217">IFERROR(VALUE(LEFT(N1099,SEARCH(" ",N1099,1)-1)),FALSE())</f>
        <v>-207</v>
      </c>
      <c r="S1099" s="6">
        <f t="shared" si="2217"/>
        <v>-253</v>
      </c>
      <c r="T1099" s="6">
        <f t="shared" si="2217"/>
        <v>-231</v>
      </c>
      <c r="U1099" s="5"/>
      <c r="V1099" s="5"/>
      <c r="W1099" s="5"/>
      <c r="X1099" s="37" t="str">
        <f>Map!G1752</f>
        <v>Gas Giant</v>
      </c>
      <c r="Y1099" s="5"/>
      <c r="Z1099" s="7" t="str">
        <f>Map!O1752</f>
        <v>19 H</v>
      </c>
      <c r="AA1099" s="6">
        <f t="shared" si="12"/>
        <v>19</v>
      </c>
      <c r="AB1099" s="5" t="str">
        <f>IFERROR(__xludf.DUMMYFUNCTION("""COMPUTED_VALUE"""),"H")</f>
        <v>H</v>
      </c>
      <c r="AC1099" s="6">
        <f t="shared" si="13"/>
        <v>19</v>
      </c>
      <c r="AD1099" s="5"/>
    </row>
    <row r="1100">
      <c r="A1100" s="5" t="str">
        <f>Map!I1753</f>
        <v>0.49  S </v>
      </c>
      <c r="B1100" s="6">
        <f t="shared" si="5"/>
        <v>0.49</v>
      </c>
      <c r="C1100" s="5" t="str">
        <f>IFERROR(__xludf.DUMMYFUNCTION("""COMPUTED_VALUE"""),"S")</f>
        <v>S</v>
      </c>
      <c r="D1100" s="34">
        <f t="shared" si="6"/>
        <v>0.49</v>
      </c>
      <c r="E1100" s="6" t="b">
        <f t="shared" si="7"/>
        <v>0</v>
      </c>
      <c r="F1100" s="34" t="b">
        <f t="shared" si="8"/>
        <v>0</v>
      </c>
      <c r="G1100" s="8">
        <f t="shared" si="9"/>
        <v>9.7461E+29</v>
      </c>
      <c r="H1100" s="8">
        <f t="shared" ref="H1100:J1100" si="2218">if(D1100,$G1100,"")</f>
        <v>9.7461E+29</v>
      </c>
      <c r="I1100" s="8" t="str">
        <f t="shared" si="2218"/>
        <v/>
      </c>
      <c r="J1100" s="8" t="str">
        <f t="shared" si="2218"/>
        <v/>
      </c>
      <c r="K1100" s="5"/>
      <c r="L1100" s="5"/>
      <c r="M1100" s="5"/>
      <c r="N1100" s="36" t="str">
        <f>Map!K1753</f>
        <v/>
      </c>
      <c r="O1100" s="36" t="str">
        <f>Map!L1753</f>
        <v/>
      </c>
      <c r="P1100" s="36" t="str">
        <f>Map!M1753</f>
        <v/>
      </c>
      <c r="Q1100" s="5" t="str">
        <f>Join("-",Map!B1753,Map!C1753,Map!D1753,Map!E1753,Map!F1753)</f>
        <v>North Rim-2-0-1-S</v>
      </c>
      <c r="R1100" s="6" t="b">
        <f t="shared" ref="R1100:T1100" si="2219">IFERROR(VALUE(LEFT(N1100,SEARCH(" ",N1100,1)-1)),FALSE())</f>
        <v>0</v>
      </c>
      <c r="S1100" s="6" t="b">
        <f t="shared" si="2219"/>
        <v>0</v>
      </c>
      <c r="T1100" s="6" t="b">
        <f t="shared" si="2219"/>
        <v>0</v>
      </c>
      <c r="U1100" s="5"/>
      <c r="V1100" s="5"/>
      <c r="W1100" s="5"/>
      <c r="X1100" s="37" t="str">
        <f>Map!G1753</f>
        <v>Star</v>
      </c>
      <c r="Y1100" s="5"/>
      <c r="Z1100" s="7" t="str">
        <f>Map!O1753</f>
        <v/>
      </c>
      <c r="AA1100" s="6" t="str">
        <f t="shared" si="12"/>
        <v/>
      </c>
      <c r="AB1100" s="5"/>
      <c r="AC1100" s="6" t="str">
        <f t="shared" si="13"/>
        <v/>
      </c>
      <c r="AD1100" s="5"/>
    </row>
    <row r="1101">
      <c r="A1101" s="5" t="str">
        <f>Map!I1754</f>
        <v>10 E</v>
      </c>
      <c r="B1101" s="6">
        <f t="shared" si="5"/>
        <v>10</v>
      </c>
      <c r="C1101" s="5" t="str">
        <f>IFERROR(__xludf.DUMMYFUNCTION("""COMPUTED_VALUE"""),"E")</f>
        <v>E</v>
      </c>
      <c r="D1101" s="34" t="b">
        <f t="shared" si="6"/>
        <v>0</v>
      </c>
      <c r="E1101" s="6" t="b">
        <f t="shared" si="7"/>
        <v>0</v>
      </c>
      <c r="F1101" s="34">
        <f t="shared" si="8"/>
        <v>10</v>
      </c>
      <c r="G1101" s="8">
        <f t="shared" si="9"/>
        <v>5.972E+25</v>
      </c>
      <c r="H1101" s="8" t="str">
        <f t="shared" ref="H1101:J1101" si="2220">if(D1101,$G1101,"")</f>
        <v/>
      </c>
      <c r="I1101" s="8" t="str">
        <f t="shared" si="2220"/>
        <v/>
      </c>
      <c r="J1101" s="8">
        <f t="shared" si="2220"/>
        <v>5.972E+25</v>
      </c>
      <c r="K1101" s="5"/>
      <c r="L1101" s="5"/>
      <c r="M1101" s="5"/>
      <c r="N1101" s="36">
        <f>Map!K1754</f>
        <v>513</v>
      </c>
      <c r="O1101" s="36">
        <f>Map!L1754</f>
        <v>503</v>
      </c>
      <c r="P1101" s="36">
        <f>Map!M1754</f>
        <v>508</v>
      </c>
      <c r="Q1101" s="5" t="str">
        <f>Join("-",Map!B1754,Map!C1754,Map!D1754,Map!E1754,Map!F1754)</f>
        <v>North Rim-2-0-2-a</v>
      </c>
      <c r="R1101" s="6">
        <f t="shared" ref="R1101:T1101" si="2221">IFERROR(VALUE(LEFT(N1101,SEARCH(" ",N1101,1)-1)),FALSE())</f>
        <v>513</v>
      </c>
      <c r="S1101" s="6">
        <f t="shared" si="2221"/>
        <v>503</v>
      </c>
      <c r="T1101" s="6">
        <f t="shared" si="2221"/>
        <v>508</v>
      </c>
      <c r="U1101" s="5"/>
      <c r="V1101" s="5"/>
      <c r="W1101" s="5"/>
      <c r="X1101" s="37" t="str">
        <f>Map!G1754</f>
        <v>Terrestrial</v>
      </c>
      <c r="Y1101" s="5"/>
      <c r="Z1101" s="7" t="str">
        <f>Map!O1754</f>
        <v>18 H</v>
      </c>
      <c r="AA1101" s="6">
        <f t="shared" si="12"/>
        <v>18</v>
      </c>
      <c r="AB1101" s="5" t="str">
        <f>IFERROR(__xludf.DUMMYFUNCTION("""COMPUTED_VALUE"""),"H")</f>
        <v>H</v>
      </c>
      <c r="AC1101" s="6">
        <f t="shared" si="13"/>
        <v>18</v>
      </c>
      <c r="AD1101" s="5"/>
    </row>
    <row r="1102">
      <c r="A1102" s="5" t="str">
        <f>Map!I1755</f>
        <v>1.18 E</v>
      </c>
      <c r="B1102" s="6">
        <f t="shared" si="5"/>
        <v>1.18</v>
      </c>
      <c r="C1102" s="5" t="str">
        <f>IFERROR(__xludf.DUMMYFUNCTION("""COMPUTED_VALUE"""),"E")</f>
        <v>E</v>
      </c>
      <c r="D1102" s="34" t="b">
        <f t="shared" si="6"/>
        <v>0</v>
      </c>
      <c r="E1102" s="6" t="b">
        <f t="shared" si="7"/>
        <v>0</v>
      </c>
      <c r="F1102" s="34">
        <f t="shared" si="8"/>
        <v>1.18</v>
      </c>
      <c r="G1102" s="8">
        <f t="shared" si="9"/>
        <v>7.04696E+24</v>
      </c>
      <c r="H1102" s="8" t="str">
        <f t="shared" ref="H1102:J1102" si="2222">if(D1102,$G1102,"")</f>
        <v/>
      </c>
      <c r="I1102" s="8" t="str">
        <f t="shared" si="2222"/>
        <v/>
      </c>
      <c r="J1102" s="8">
        <f t="shared" si="2222"/>
        <v>7.04696E+24</v>
      </c>
      <c r="K1102" s="5"/>
      <c r="L1102" s="5"/>
      <c r="M1102" s="5"/>
      <c r="N1102" s="36">
        <f>Map!K1755</f>
        <v>47</v>
      </c>
      <c r="O1102" s="36">
        <f>Map!L1755</f>
        <v>16</v>
      </c>
      <c r="P1102" s="36">
        <f>Map!M1755</f>
        <v>33</v>
      </c>
      <c r="Q1102" s="5" t="str">
        <f>Join("-",Map!B1755,Map!C1755,Map!D1755,Map!E1755,Map!F1755)</f>
        <v>North Rim-2-0-2-b</v>
      </c>
      <c r="R1102" s="6">
        <f t="shared" ref="R1102:T1102" si="2223">IFERROR(VALUE(LEFT(N1102,SEARCH(" ",N1102,1)-1)),FALSE())</f>
        <v>47</v>
      </c>
      <c r="S1102" s="6">
        <f t="shared" si="2223"/>
        <v>16</v>
      </c>
      <c r="T1102" s="6">
        <f t="shared" si="2223"/>
        <v>33</v>
      </c>
      <c r="U1102" s="5"/>
      <c r="V1102" s="5"/>
      <c r="W1102" s="5"/>
      <c r="X1102" s="37" t="str">
        <f>Map!G1755</f>
        <v>Habitable</v>
      </c>
      <c r="Y1102" s="5"/>
      <c r="Z1102" s="7" t="str">
        <f>Map!O1755</f>
        <v>54 H</v>
      </c>
      <c r="AA1102" s="6">
        <f t="shared" si="12"/>
        <v>54</v>
      </c>
      <c r="AB1102" s="5" t="str">
        <f>IFERROR(__xludf.DUMMYFUNCTION("""COMPUTED_VALUE"""),"H")</f>
        <v>H</v>
      </c>
      <c r="AC1102" s="6">
        <f t="shared" si="13"/>
        <v>54</v>
      </c>
      <c r="AD1102" s="5"/>
    </row>
    <row r="1103">
      <c r="A1103" s="5" t="str">
        <f>Map!I1756</f>
        <v>0.14 S</v>
      </c>
      <c r="B1103" s="6">
        <f t="shared" si="5"/>
        <v>0.14</v>
      </c>
      <c r="C1103" s="5" t="str">
        <f>IFERROR(__xludf.DUMMYFUNCTION("""COMPUTED_VALUE"""),"S")</f>
        <v>S</v>
      </c>
      <c r="D1103" s="34">
        <f t="shared" si="6"/>
        <v>0.14</v>
      </c>
      <c r="E1103" s="6" t="b">
        <f t="shared" si="7"/>
        <v>0</v>
      </c>
      <c r="F1103" s="34" t="b">
        <f t="shared" si="8"/>
        <v>0</v>
      </c>
      <c r="G1103" s="8">
        <f t="shared" si="9"/>
        <v>2.7846E+29</v>
      </c>
      <c r="H1103" s="8">
        <f t="shared" ref="H1103:J1103" si="2224">if(D1103,$G1103,"")</f>
        <v>2.7846E+29</v>
      </c>
      <c r="I1103" s="8" t="str">
        <f t="shared" si="2224"/>
        <v/>
      </c>
      <c r="J1103" s="8" t="str">
        <f t="shared" si="2224"/>
        <v/>
      </c>
      <c r="K1103" s="5"/>
      <c r="L1103" s="5"/>
      <c r="M1103" s="5"/>
      <c r="N1103" s="36" t="str">
        <f>Map!K1756</f>
        <v/>
      </c>
      <c r="O1103" s="36" t="str">
        <f>Map!L1756</f>
        <v/>
      </c>
      <c r="P1103" s="36" t="str">
        <f>Map!M1756</f>
        <v/>
      </c>
      <c r="Q1103" s="5" t="str">
        <f>Join("-",Map!B1756,Map!C1756,Map!D1756,Map!E1756,Map!F1756)</f>
        <v>North Rim-2-0-2-S</v>
      </c>
      <c r="R1103" s="6" t="b">
        <f t="shared" ref="R1103:T1103" si="2225">IFERROR(VALUE(LEFT(N1103,SEARCH(" ",N1103,1)-1)),FALSE())</f>
        <v>0</v>
      </c>
      <c r="S1103" s="6" t="b">
        <f t="shared" si="2225"/>
        <v>0</v>
      </c>
      <c r="T1103" s="6" t="b">
        <f t="shared" si="2225"/>
        <v>0</v>
      </c>
      <c r="U1103" s="5"/>
      <c r="V1103" s="5"/>
      <c r="W1103" s="5"/>
      <c r="X1103" s="37" t="str">
        <f>Map!G1756</f>
        <v>Star</v>
      </c>
      <c r="Y1103" s="5"/>
      <c r="Z1103" s="7" t="str">
        <f>Map!O1756</f>
        <v/>
      </c>
      <c r="AA1103" s="6" t="str">
        <f t="shared" si="12"/>
        <v/>
      </c>
      <c r="AB1103" s="5"/>
      <c r="AC1103" s="6" t="str">
        <f t="shared" si="13"/>
        <v/>
      </c>
      <c r="AD1103" s="5"/>
    </row>
    <row r="1104">
      <c r="A1104" s="5" t="str">
        <f>Map!I1757</f>
        <v>0.25 E</v>
      </c>
      <c r="B1104" s="6">
        <f t="shared" si="5"/>
        <v>0.25</v>
      </c>
      <c r="C1104" s="5" t="str">
        <f>IFERROR(__xludf.DUMMYFUNCTION("""COMPUTED_VALUE"""),"E")</f>
        <v>E</v>
      </c>
      <c r="D1104" s="34" t="b">
        <f t="shared" si="6"/>
        <v>0</v>
      </c>
      <c r="E1104" s="6" t="b">
        <f t="shared" si="7"/>
        <v>0</v>
      </c>
      <c r="F1104" s="34">
        <f t="shared" si="8"/>
        <v>0.25</v>
      </c>
      <c r="G1104" s="8">
        <f t="shared" si="9"/>
        <v>1.493E+24</v>
      </c>
      <c r="H1104" s="8" t="str">
        <f t="shared" ref="H1104:J1104" si="2226">if(D1104,$G1104,"")</f>
        <v/>
      </c>
      <c r="I1104" s="8" t="str">
        <f t="shared" si="2226"/>
        <v/>
      </c>
      <c r="J1104" s="8">
        <f t="shared" si="2226"/>
        <v>1.493E+24</v>
      </c>
      <c r="K1104" s="5"/>
      <c r="L1104" s="5"/>
      <c r="M1104" s="5"/>
      <c r="N1104" s="36">
        <f>Map!K1757</f>
        <v>36</v>
      </c>
      <c r="O1104" s="36">
        <f>Map!L1757</f>
        <v>0</v>
      </c>
      <c r="P1104" s="36">
        <f>Map!M1757</f>
        <v>20</v>
      </c>
      <c r="Q1104" s="5" t="str">
        <f>Join("-",Map!B1757,Map!C1757,Map!D1757,Map!E1757,Map!F1757)</f>
        <v>North Rim-2-0-3-a</v>
      </c>
      <c r="R1104" s="6">
        <f t="shared" ref="R1104:T1104" si="2227">IFERROR(VALUE(LEFT(N1104,SEARCH(" ",N1104,1)-1)),FALSE())</f>
        <v>36</v>
      </c>
      <c r="S1104" s="6">
        <f t="shared" si="2227"/>
        <v>0</v>
      </c>
      <c r="T1104" s="6">
        <f t="shared" si="2227"/>
        <v>20</v>
      </c>
      <c r="U1104" s="5"/>
      <c r="V1104" s="5"/>
      <c r="W1104" s="5"/>
      <c r="X1104" s="37" t="str">
        <f>Map!G1757</f>
        <v>Terrestrial</v>
      </c>
      <c r="Y1104" s="5"/>
      <c r="Z1104" s="7" t="str">
        <f>Map!O1757</f>
        <v>13 H</v>
      </c>
      <c r="AA1104" s="6">
        <f t="shared" si="12"/>
        <v>13</v>
      </c>
      <c r="AB1104" s="5" t="str">
        <f>IFERROR(__xludf.DUMMYFUNCTION("""COMPUTED_VALUE"""),"H")</f>
        <v>H</v>
      </c>
      <c r="AC1104" s="6">
        <f t="shared" si="13"/>
        <v>13</v>
      </c>
      <c r="AD1104" s="5"/>
    </row>
    <row r="1105">
      <c r="A1105" s="5" t="str">
        <f>Map!I1758</f>
        <v>1.21 E</v>
      </c>
      <c r="B1105" s="6">
        <f t="shared" si="5"/>
        <v>1.21</v>
      </c>
      <c r="C1105" s="5" t="str">
        <f>IFERROR(__xludf.DUMMYFUNCTION("""COMPUTED_VALUE"""),"E")</f>
        <v>E</v>
      </c>
      <c r="D1105" s="34" t="b">
        <f t="shared" si="6"/>
        <v>0</v>
      </c>
      <c r="E1105" s="6" t="b">
        <f t="shared" si="7"/>
        <v>0</v>
      </c>
      <c r="F1105" s="34">
        <f t="shared" si="8"/>
        <v>1.21</v>
      </c>
      <c r="G1105" s="8">
        <f t="shared" si="9"/>
        <v>7.22612E+24</v>
      </c>
      <c r="H1105" s="8" t="str">
        <f t="shared" ref="H1105:J1105" si="2228">if(D1105,$G1105,"")</f>
        <v/>
      </c>
      <c r="I1105" s="8" t="str">
        <f t="shared" si="2228"/>
        <v/>
      </c>
      <c r="J1105" s="8">
        <f t="shared" si="2228"/>
        <v>7.22612E+24</v>
      </c>
      <c r="K1105" s="5"/>
      <c r="L1105" s="5"/>
      <c r="M1105" s="5"/>
      <c r="N1105" s="36">
        <f>Map!K1758</f>
        <v>19</v>
      </c>
      <c r="O1105" s="36">
        <f>Map!L1758</f>
        <v>6</v>
      </c>
      <c r="P1105" s="36">
        <f>Map!M1758</f>
        <v>11</v>
      </c>
      <c r="Q1105" s="5" t="str">
        <f>Join("-",Map!B1758,Map!C1758,Map!D1758,Map!E1758,Map!F1758)</f>
        <v>North Rim-2-0-3-b</v>
      </c>
      <c r="R1105" s="6">
        <f t="shared" ref="R1105:T1105" si="2229">IFERROR(VALUE(LEFT(N1105,SEARCH(" ",N1105,1)-1)),FALSE())</f>
        <v>19</v>
      </c>
      <c r="S1105" s="6">
        <f t="shared" si="2229"/>
        <v>6</v>
      </c>
      <c r="T1105" s="6">
        <f t="shared" si="2229"/>
        <v>11</v>
      </c>
      <c r="U1105" s="5"/>
      <c r="V1105" s="5"/>
      <c r="W1105" s="5"/>
      <c r="X1105" s="37" t="str">
        <f>Map!G1758</f>
        <v>Habitable</v>
      </c>
      <c r="Y1105" s="5"/>
      <c r="Z1105" s="7" t="str">
        <f>Map!O1758</f>
        <v>36 H</v>
      </c>
      <c r="AA1105" s="6">
        <f t="shared" si="12"/>
        <v>36</v>
      </c>
      <c r="AB1105" s="5" t="str">
        <f>IFERROR(__xludf.DUMMYFUNCTION("""COMPUTED_VALUE"""),"H")</f>
        <v>H</v>
      </c>
      <c r="AC1105" s="6">
        <f t="shared" si="13"/>
        <v>36</v>
      </c>
      <c r="AD1105" s="5"/>
    </row>
    <row r="1106">
      <c r="A1106" s="5" t="str">
        <f>Map!I1759</f>
        <v>0.89 E</v>
      </c>
      <c r="B1106" s="6">
        <f t="shared" si="5"/>
        <v>0.89</v>
      </c>
      <c r="C1106" s="5" t="str">
        <f>IFERROR(__xludf.DUMMYFUNCTION("""COMPUTED_VALUE"""),"E")</f>
        <v>E</v>
      </c>
      <c r="D1106" s="34" t="b">
        <f t="shared" si="6"/>
        <v>0</v>
      </c>
      <c r="E1106" s="6" t="b">
        <f t="shared" si="7"/>
        <v>0</v>
      </c>
      <c r="F1106" s="34">
        <f t="shared" si="8"/>
        <v>0.89</v>
      </c>
      <c r="G1106" s="8">
        <f t="shared" si="9"/>
        <v>5.31508E+24</v>
      </c>
      <c r="H1106" s="8" t="str">
        <f t="shared" ref="H1106:J1106" si="2230">if(D1106,$G1106,"")</f>
        <v/>
      </c>
      <c r="I1106" s="8" t="str">
        <f t="shared" si="2230"/>
        <v/>
      </c>
      <c r="J1106" s="8">
        <f t="shared" si="2230"/>
        <v>5.31508E+24</v>
      </c>
      <c r="K1106" s="5"/>
      <c r="L1106" s="5"/>
      <c r="M1106" s="5"/>
      <c r="N1106" s="36">
        <f>Map!K1759</f>
        <v>13</v>
      </c>
      <c r="O1106" s="36">
        <f>Map!L1759</f>
        <v>4</v>
      </c>
      <c r="P1106" s="36">
        <f>Map!M1759</f>
        <v>9</v>
      </c>
      <c r="Q1106" s="5" t="str">
        <f>Join("-",Map!B1759,Map!C1759,Map!D1759,Map!E1759,Map!F1759)</f>
        <v>North Rim-2-0-3-c</v>
      </c>
      <c r="R1106" s="6">
        <f t="shared" ref="R1106:T1106" si="2231">IFERROR(VALUE(LEFT(N1106,SEARCH(" ",N1106,1)-1)),FALSE())</f>
        <v>13</v>
      </c>
      <c r="S1106" s="6">
        <f t="shared" si="2231"/>
        <v>4</v>
      </c>
      <c r="T1106" s="6">
        <f t="shared" si="2231"/>
        <v>9</v>
      </c>
      <c r="U1106" s="5"/>
      <c r="V1106" s="5"/>
      <c r="W1106" s="5"/>
      <c r="X1106" s="37" t="str">
        <f>Map!G1759</f>
        <v>Habitable</v>
      </c>
      <c r="Y1106" s="5"/>
      <c r="Z1106" s="7" t="str">
        <f>Map!O1759</f>
        <v>48 H</v>
      </c>
      <c r="AA1106" s="6">
        <f t="shared" si="12"/>
        <v>48</v>
      </c>
      <c r="AB1106" s="5" t="str">
        <f>IFERROR(__xludf.DUMMYFUNCTION("""COMPUTED_VALUE"""),"H")</f>
        <v>H</v>
      </c>
      <c r="AC1106" s="6">
        <f t="shared" si="13"/>
        <v>48</v>
      </c>
      <c r="AD1106" s="5"/>
    </row>
    <row r="1107">
      <c r="A1107" s="5" t="str">
        <f>Map!I1760</f>
        <v>7.05 J</v>
      </c>
      <c r="B1107" s="6">
        <f t="shared" si="5"/>
        <v>7.05</v>
      </c>
      <c r="C1107" s="5" t="str">
        <f>IFERROR(__xludf.DUMMYFUNCTION("""COMPUTED_VALUE"""),"J")</f>
        <v>J</v>
      </c>
      <c r="D1107" s="34" t="b">
        <f t="shared" si="6"/>
        <v>0</v>
      </c>
      <c r="E1107" s="6">
        <f t="shared" si="7"/>
        <v>7.05</v>
      </c>
      <c r="F1107" s="34" t="b">
        <f t="shared" si="8"/>
        <v>0</v>
      </c>
      <c r="G1107" s="8">
        <f t="shared" si="9"/>
        <v>1.3395E+28</v>
      </c>
      <c r="H1107" s="8" t="str">
        <f t="shared" ref="H1107:J1107" si="2232">if(D1107,$G1107,"")</f>
        <v/>
      </c>
      <c r="I1107" s="8">
        <f t="shared" si="2232"/>
        <v>1.3395E+28</v>
      </c>
      <c r="J1107" s="8" t="str">
        <f t="shared" si="2232"/>
        <v/>
      </c>
      <c r="K1107" s="5"/>
      <c r="L1107" s="5"/>
      <c r="M1107" s="5"/>
      <c r="N1107" s="36">
        <f>Map!K1760</f>
        <v>-65</v>
      </c>
      <c r="O1107" s="36">
        <f>Map!L1760</f>
        <v>-77</v>
      </c>
      <c r="P1107" s="36">
        <f>Map!M1760</f>
        <v>-69</v>
      </c>
      <c r="Q1107" s="5" t="str">
        <f>Join("-",Map!B1760,Map!C1760,Map!D1760,Map!E1760,Map!F1760)</f>
        <v>North Rim-2-0-3-d</v>
      </c>
      <c r="R1107" s="6">
        <f t="shared" ref="R1107:T1107" si="2233">IFERROR(VALUE(LEFT(N1107,SEARCH(" ",N1107,1)-1)),FALSE())</f>
        <v>-65</v>
      </c>
      <c r="S1107" s="6">
        <f t="shared" si="2233"/>
        <v>-77</v>
      </c>
      <c r="T1107" s="6">
        <f t="shared" si="2233"/>
        <v>-69</v>
      </c>
      <c r="U1107" s="5"/>
      <c r="V1107" s="5"/>
      <c r="W1107" s="5"/>
      <c r="X1107" s="37" t="str">
        <f>Map!G1760</f>
        <v>Gas Giant</v>
      </c>
      <c r="Y1107" s="5"/>
      <c r="Z1107" s="7" t="str">
        <f>Map!O1760</f>
        <v>21 H</v>
      </c>
      <c r="AA1107" s="6">
        <f t="shared" si="12"/>
        <v>21</v>
      </c>
      <c r="AB1107" s="5" t="str">
        <f>IFERROR(__xludf.DUMMYFUNCTION("""COMPUTED_VALUE"""),"H")</f>
        <v>H</v>
      </c>
      <c r="AC1107" s="6">
        <f t="shared" si="13"/>
        <v>21</v>
      </c>
      <c r="AD1107" s="5"/>
    </row>
    <row r="1108">
      <c r="A1108" s="5" t="str">
        <f>Map!I1761</f>
        <v>2.49 J</v>
      </c>
      <c r="B1108" s="6">
        <f t="shared" si="5"/>
        <v>2.49</v>
      </c>
      <c r="C1108" s="5" t="str">
        <f>IFERROR(__xludf.DUMMYFUNCTION("""COMPUTED_VALUE"""),"J")</f>
        <v>J</v>
      </c>
      <c r="D1108" s="34" t="b">
        <f t="shared" si="6"/>
        <v>0</v>
      </c>
      <c r="E1108" s="6">
        <f t="shared" si="7"/>
        <v>2.49</v>
      </c>
      <c r="F1108" s="34" t="b">
        <f t="shared" si="8"/>
        <v>0</v>
      </c>
      <c r="G1108" s="8">
        <f t="shared" si="9"/>
        <v>4.731E+27</v>
      </c>
      <c r="H1108" s="8" t="str">
        <f t="shared" ref="H1108:J1108" si="2234">if(D1108,$G1108,"")</f>
        <v/>
      </c>
      <c r="I1108" s="8">
        <f t="shared" si="2234"/>
        <v>4.731E+27</v>
      </c>
      <c r="J1108" s="8" t="str">
        <f t="shared" si="2234"/>
        <v/>
      </c>
      <c r="K1108" s="5"/>
      <c r="L1108" s="5"/>
      <c r="M1108" s="5"/>
      <c r="N1108" s="36">
        <f>Map!K1761</f>
        <v>-210</v>
      </c>
      <c r="O1108" s="36">
        <f>Map!L1761</f>
        <v>-221</v>
      </c>
      <c r="P1108" s="36">
        <f>Map!M1761</f>
        <v>-217</v>
      </c>
      <c r="Q1108" s="5" t="str">
        <f>Join("-",Map!B1761,Map!C1761,Map!D1761,Map!E1761,Map!F1761)</f>
        <v>North Rim-2-0-3-e</v>
      </c>
      <c r="R1108" s="6">
        <f t="shared" ref="R1108:T1108" si="2235">IFERROR(VALUE(LEFT(N1108,SEARCH(" ",N1108,1)-1)),FALSE())</f>
        <v>-210</v>
      </c>
      <c r="S1108" s="6">
        <f t="shared" si="2235"/>
        <v>-221</v>
      </c>
      <c r="T1108" s="6">
        <f t="shared" si="2235"/>
        <v>-217</v>
      </c>
      <c r="U1108" s="5"/>
      <c r="V1108" s="5"/>
      <c r="W1108" s="5"/>
      <c r="X1108" s="37" t="str">
        <f>Map!G1761</f>
        <v>Gas Giant</v>
      </c>
      <c r="Y1108" s="5"/>
      <c r="Z1108" s="7" t="str">
        <f>Map!O1761</f>
        <v>20 H</v>
      </c>
      <c r="AA1108" s="6">
        <f t="shared" si="12"/>
        <v>20</v>
      </c>
      <c r="AB1108" s="5" t="str">
        <f>IFERROR(__xludf.DUMMYFUNCTION("""COMPUTED_VALUE"""),"H")</f>
        <v>H</v>
      </c>
      <c r="AC1108" s="6">
        <f t="shared" si="13"/>
        <v>20</v>
      </c>
      <c r="AD1108" s="5"/>
    </row>
    <row r="1109">
      <c r="A1109" s="5" t="str">
        <f>Map!I1762</f>
        <v>0.02 J</v>
      </c>
      <c r="B1109" s="6">
        <f t="shared" si="5"/>
        <v>0.02</v>
      </c>
      <c r="C1109" s="5" t="str">
        <f>IFERROR(__xludf.DUMMYFUNCTION("""COMPUTED_VALUE"""),"J")</f>
        <v>J</v>
      </c>
      <c r="D1109" s="34" t="b">
        <f t="shared" si="6"/>
        <v>0</v>
      </c>
      <c r="E1109" s="6">
        <f t="shared" si="7"/>
        <v>0.02</v>
      </c>
      <c r="F1109" s="34" t="b">
        <f t="shared" si="8"/>
        <v>0</v>
      </c>
      <c r="G1109" s="8">
        <f t="shared" si="9"/>
        <v>3.8E+25</v>
      </c>
      <c r="H1109" s="8" t="str">
        <f t="shared" ref="H1109:J1109" si="2236">if(D1109,$G1109,"")</f>
        <v/>
      </c>
      <c r="I1109" s="8">
        <f t="shared" si="2236"/>
        <v>3.8E+25</v>
      </c>
      <c r="J1109" s="8" t="str">
        <f t="shared" si="2236"/>
        <v/>
      </c>
      <c r="K1109" s="5"/>
      <c r="L1109" s="5"/>
      <c r="M1109" s="5"/>
      <c r="N1109" s="36">
        <f>Map!K1762</f>
        <v>-219</v>
      </c>
      <c r="O1109" s="36">
        <f>Map!L1762</f>
        <v>-241</v>
      </c>
      <c r="P1109" s="36">
        <f>Map!M1762</f>
        <v>-230</v>
      </c>
      <c r="Q1109" s="5" t="str">
        <f>Join("-",Map!B1762,Map!C1762,Map!D1762,Map!E1762,Map!F1762)</f>
        <v>North Rim-2-0-3-f</v>
      </c>
      <c r="R1109" s="6">
        <f t="shared" ref="R1109:T1109" si="2237">IFERROR(VALUE(LEFT(N1109,SEARCH(" ",N1109,1)-1)),FALSE())</f>
        <v>-219</v>
      </c>
      <c r="S1109" s="6">
        <f t="shared" si="2237"/>
        <v>-241</v>
      </c>
      <c r="T1109" s="6">
        <f t="shared" si="2237"/>
        <v>-230</v>
      </c>
      <c r="U1109" s="5"/>
      <c r="V1109" s="5"/>
      <c r="W1109" s="5"/>
      <c r="X1109" s="37" t="str">
        <f>Map!G1762</f>
        <v>Gas Giant</v>
      </c>
      <c r="Y1109" s="5"/>
      <c r="Z1109" s="7" t="str">
        <f>Map!O1762</f>
        <v>19 H</v>
      </c>
      <c r="AA1109" s="6">
        <f t="shared" si="12"/>
        <v>19</v>
      </c>
      <c r="AB1109" s="5" t="str">
        <f>IFERROR(__xludf.DUMMYFUNCTION("""COMPUTED_VALUE"""),"H")</f>
        <v>H</v>
      </c>
      <c r="AC1109" s="6">
        <f t="shared" si="13"/>
        <v>19</v>
      </c>
      <c r="AD1109" s="5"/>
    </row>
    <row r="1110">
      <c r="A1110" s="5" t="str">
        <f>Map!I1763</f>
        <v>0.98 S</v>
      </c>
      <c r="B1110" s="6">
        <f t="shared" si="5"/>
        <v>0.98</v>
      </c>
      <c r="C1110" s="5" t="str">
        <f>IFERROR(__xludf.DUMMYFUNCTION("""COMPUTED_VALUE"""),"S")</f>
        <v>S</v>
      </c>
      <c r="D1110" s="34">
        <f t="shared" si="6"/>
        <v>0.98</v>
      </c>
      <c r="E1110" s="6" t="b">
        <f t="shared" si="7"/>
        <v>0</v>
      </c>
      <c r="F1110" s="34" t="b">
        <f t="shared" si="8"/>
        <v>0</v>
      </c>
      <c r="G1110" s="8">
        <f t="shared" si="9"/>
        <v>1.94922E+30</v>
      </c>
      <c r="H1110" s="8">
        <f t="shared" ref="H1110:J1110" si="2238">if(D1110,$G1110,"")</f>
        <v>1.94922E+30</v>
      </c>
      <c r="I1110" s="8" t="str">
        <f t="shared" si="2238"/>
        <v/>
      </c>
      <c r="J1110" s="8" t="str">
        <f t="shared" si="2238"/>
        <v/>
      </c>
      <c r="K1110" s="5"/>
      <c r="L1110" s="5"/>
      <c r="M1110" s="5"/>
      <c r="N1110" s="36" t="str">
        <f>Map!K1763</f>
        <v/>
      </c>
      <c r="O1110" s="36" t="str">
        <f>Map!L1763</f>
        <v/>
      </c>
      <c r="P1110" s="36" t="str">
        <f>Map!M1763</f>
        <v/>
      </c>
      <c r="Q1110" s="5" t="str">
        <f>Join("-",Map!B1763,Map!C1763,Map!D1763,Map!E1763,Map!F1763)</f>
        <v>North Rim-2-0-3-S</v>
      </c>
      <c r="R1110" s="6" t="b">
        <f t="shared" ref="R1110:T1110" si="2239">IFERROR(VALUE(LEFT(N1110,SEARCH(" ",N1110,1)-1)),FALSE())</f>
        <v>0</v>
      </c>
      <c r="S1110" s="6" t="b">
        <f t="shared" si="2239"/>
        <v>0</v>
      </c>
      <c r="T1110" s="6" t="b">
        <f t="shared" si="2239"/>
        <v>0</v>
      </c>
      <c r="U1110" s="5"/>
      <c r="V1110" s="5"/>
      <c r="W1110" s="5"/>
      <c r="X1110" s="37" t="str">
        <f>Map!G1763</f>
        <v>Star</v>
      </c>
      <c r="Y1110" s="5"/>
      <c r="Z1110" s="7" t="str">
        <f>Map!O1763</f>
        <v/>
      </c>
      <c r="AA1110" s="6" t="str">
        <f t="shared" si="12"/>
        <v/>
      </c>
      <c r="AB1110" s="5"/>
      <c r="AC1110" s="6" t="str">
        <f t="shared" si="13"/>
        <v/>
      </c>
      <c r="AD1110" s="5"/>
    </row>
    <row r="1111">
      <c r="A1111" s="5" t="str">
        <f>Map!I1764</f>
        <v>0.35 E</v>
      </c>
      <c r="B1111" s="6">
        <f t="shared" si="5"/>
        <v>0.35</v>
      </c>
      <c r="C1111" s="5" t="str">
        <f>IFERROR(__xludf.DUMMYFUNCTION("""COMPUTED_VALUE"""),"E")</f>
        <v>E</v>
      </c>
      <c r="D1111" s="34" t="b">
        <f t="shared" si="6"/>
        <v>0</v>
      </c>
      <c r="E1111" s="6" t="b">
        <f t="shared" si="7"/>
        <v>0</v>
      </c>
      <c r="F1111" s="34">
        <f t="shared" si="8"/>
        <v>0.35</v>
      </c>
      <c r="G1111" s="8">
        <f t="shared" si="9"/>
        <v>2.0902E+24</v>
      </c>
      <c r="H1111" s="8" t="str">
        <f t="shared" ref="H1111:J1111" si="2240">if(D1111,$G1111,"")</f>
        <v/>
      </c>
      <c r="I1111" s="8" t="str">
        <f t="shared" si="2240"/>
        <v/>
      </c>
      <c r="J1111" s="8">
        <f t="shared" si="2240"/>
        <v>2.0902E+24</v>
      </c>
      <c r="K1111" s="5"/>
      <c r="L1111" s="5"/>
      <c r="M1111" s="5"/>
      <c r="N1111" s="36">
        <f>Map!K1764</f>
        <v>1434</v>
      </c>
      <c r="O1111" s="36">
        <f>Map!L1764</f>
        <v>534</v>
      </c>
      <c r="P1111" s="36">
        <f>Map!M1764</f>
        <v>984</v>
      </c>
      <c r="Q1111" s="5" t="str">
        <f>Join("-",Map!B1764,Map!C1764,Map!D1764,Map!E1764,Map!F1764)</f>
        <v>North Rim-2-0-4-a</v>
      </c>
      <c r="R1111" s="6">
        <f t="shared" ref="R1111:T1111" si="2241">IFERROR(VALUE(LEFT(N1111,SEARCH(" ",N1111,1)-1)),FALSE())</f>
        <v>1434</v>
      </c>
      <c r="S1111" s="6">
        <f t="shared" si="2241"/>
        <v>534</v>
      </c>
      <c r="T1111" s="6">
        <f t="shared" si="2241"/>
        <v>984</v>
      </c>
      <c r="U1111" s="5"/>
      <c r="V1111" s="5"/>
      <c r="W1111" s="5"/>
      <c r="X1111" s="37" t="str">
        <f>Map!G1764</f>
        <v>Terrestrial</v>
      </c>
      <c r="Y1111" s="5"/>
      <c r="Z1111" s="7" t="str">
        <f>Map!O1764</f>
        <v>45 H</v>
      </c>
      <c r="AA1111" s="6">
        <f t="shared" si="12"/>
        <v>45</v>
      </c>
      <c r="AB1111" s="5" t="str">
        <f>IFERROR(__xludf.DUMMYFUNCTION("""COMPUTED_VALUE"""),"H")</f>
        <v>H</v>
      </c>
      <c r="AC1111" s="6">
        <f t="shared" si="13"/>
        <v>45</v>
      </c>
      <c r="AD1111" s="5"/>
    </row>
    <row r="1112">
      <c r="A1112" s="5" t="str">
        <f>Map!I1765</f>
        <v>0.75 E</v>
      </c>
      <c r="B1112" s="6">
        <f t="shared" si="5"/>
        <v>0.75</v>
      </c>
      <c r="C1112" s="5" t="str">
        <f>IFERROR(__xludf.DUMMYFUNCTION("""COMPUTED_VALUE"""),"E")</f>
        <v>E</v>
      </c>
      <c r="D1112" s="34" t="b">
        <f t="shared" si="6"/>
        <v>0</v>
      </c>
      <c r="E1112" s="6" t="b">
        <f t="shared" si="7"/>
        <v>0</v>
      </c>
      <c r="F1112" s="34">
        <f t="shared" si="8"/>
        <v>0.75</v>
      </c>
      <c r="G1112" s="8">
        <f t="shared" si="9"/>
        <v>4.479E+24</v>
      </c>
      <c r="H1112" s="8" t="str">
        <f t="shared" ref="H1112:J1112" si="2242">if(D1112,$G1112,"")</f>
        <v/>
      </c>
      <c r="I1112" s="8" t="str">
        <f t="shared" si="2242"/>
        <v/>
      </c>
      <c r="J1112" s="8">
        <f t="shared" si="2242"/>
        <v>4.479E+24</v>
      </c>
      <c r="K1112" s="5"/>
      <c r="L1112" s="5"/>
      <c r="M1112" s="5"/>
      <c r="N1112" s="36">
        <f>Map!K1765</f>
        <v>1147</v>
      </c>
      <c r="O1112" s="36">
        <f>Map!L1765</f>
        <v>1000</v>
      </c>
      <c r="P1112" s="36">
        <f>Map!M1765</f>
        <v>1075</v>
      </c>
      <c r="Q1112" s="5" t="str">
        <f>Join("-",Map!B1765,Map!C1765,Map!D1765,Map!E1765,Map!F1765)</f>
        <v>North Rim-2-0-4-b</v>
      </c>
      <c r="R1112" s="6">
        <f t="shared" ref="R1112:T1112" si="2243">IFERROR(VALUE(LEFT(N1112,SEARCH(" ",N1112,1)-1)),FALSE())</f>
        <v>1147</v>
      </c>
      <c r="S1112" s="6">
        <f t="shared" si="2243"/>
        <v>1000</v>
      </c>
      <c r="T1112" s="6">
        <f t="shared" si="2243"/>
        <v>1075</v>
      </c>
      <c r="U1112" s="5"/>
      <c r="V1112" s="5"/>
      <c r="W1112" s="5"/>
      <c r="X1112" s="37" t="str">
        <f>Map!G1765</f>
        <v>Terrestrial</v>
      </c>
      <c r="Y1112" s="5"/>
      <c r="Z1112" s="7" t="str">
        <f>Map!O1765</f>
        <v>21 H</v>
      </c>
      <c r="AA1112" s="6">
        <f t="shared" si="12"/>
        <v>21</v>
      </c>
      <c r="AB1112" s="5" t="str">
        <f>IFERROR(__xludf.DUMMYFUNCTION("""COMPUTED_VALUE"""),"H")</f>
        <v>H</v>
      </c>
      <c r="AC1112" s="6">
        <f t="shared" si="13"/>
        <v>21</v>
      </c>
      <c r="AD1112" s="5"/>
    </row>
    <row r="1113">
      <c r="A1113" s="5" t="str">
        <f>Map!I1766</f>
        <v>1.45 E</v>
      </c>
      <c r="B1113" s="6">
        <f t="shared" si="5"/>
        <v>1.45</v>
      </c>
      <c r="C1113" s="5" t="str">
        <f>IFERROR(__xludf.DUMMYFUNCTION("""COMPUTED_VALUE"""),"E")</f>
        <v>E</v>
      </c>
      <c r="D1113" s="34" t="b">
        <f t="shared" si="6"/>
        <v>0</v>
      </c>
      <c r="E1113" s="6" t="b">
        <f t="shared" si="7"/>
        <v>0</v>
      </c>
      <c r="F1113" s="34">
        <f t="shared" si="8"/>
        <v>1.45</v>
      </c>
      <c r="G1113" s="8">
        <f t="shared" si="9"/>
        <v>8.6594E+24</v>
      </c>
      <c r="H1113" s="8" t="str">
        <f t="shared" ref="H1113:J1113" si="2244">if(D1113,$G1113,"")</f>
        <v/>
      </c>
      <c r="I1113" s="8" t="str">
        <f t="shared" si="2244"/>
        <v/>
      </c>
      <c r="J1113" s="8">
        <f t="shared" si="2244"/>
        <v>8.6594E+24</v>
      </c>
      <c r="K1113" s="5"/>
      <c r="L1113" s="5"/>
      <c r="M1113" s="5"/>
      <c r="N1113" s="36">
        <f>Map!K1766</f>
        <v>249</v>
      </c>
      <c r="O1113" s="36">
        <f>Map!L1766</f>
        <v>-212</v>
      </c>
      <c r="P1113" s="36">
        <f>Map!M1766</f>
        <v>19</v>
      </c>
      <c r="Q1113" s="5" t="str">
        <f>Join("-",Map!B1766,Map!C1766,Map!D1766,Map!E1766,Map!F1766)</f>
        <v>North Rim-2-0-4-c</v>
      </c>
      <c r="R1113" s="6">
        <f t="shared" ref="R1113:T1113" si="2245">IFERROR(VALUE(LEFT(N1113,SEARCH(" ",N1113,1)-1)),FALSE())</f>
        <v>249</v>
      </c>
      <c r="S1113" s="6">
        <f t="shared" si="2245"/>
        <v>-212</v>
      </c>
      <c r="T1113" s="6">
        <f t="shared" si="2245"/>
        <v>19</v>
      </c>
      <c r="U1113" s="5"/>
      <c r="V1113" s="5"/>
      <c r="W1113" s="5"/>
      <c r="X1113" s="37" t="str">
        <f>Map!G1766</f>
        <v>Terrestrial</v>
      </c>
      <c r="Y1113" s="5"/>
      <c r="Z1113" s="7" t="str">
        <f>Map!O1766</f>
        <v>42 H</v>
      </c>
      <c r="AA1113" s="6">
        <f t="shared" si="12"/>
        <v>42</v>
      </c>
      <c r="AB1113" s="5" t="str">
        <f>IFERROR(__xludf.DUMMYFUNCTION("""COMPUTED_VALUE"""),"H")</f>
        <v>H</v>
      </c>
      <c r="AC1113" s="6">
        <f t="shared" si="13"/>
        <v>42</v>
      </c>
      <c r="AD1113" s="5"/>
    </row>
    <row r="1114">
      <c r="A1114" s="5" t="str">
        <f>Map!I1767</f>
        <v>1.47 E</v>
      </c>
      <c r="B1114" s="6">
        <f t="shared" si="5"/>
        <v>1.47</v>
      </c>
      <c r="C1114" s="5" t="str">
        <f>IFERROR(__xludf.DUMMYFUNCTION("""COMPUTED_VALUE"""),"E")</f>
        <v>E</v>
      </c>
      <c r="D1114" s="34" t="b">
        <f t="shared" si="6"/>
        <v>0</v>
      </c>
      <c r="E1114" s="6" t="b">
        <f t="shared" si="7"/>
        <v>0</v>
      </c>
      <c r="F1114" s="34">
        <f t="shared" si="8"/>
        <v>1.47</v>
      </c>
      <c r="G1114" s="8">
        <f t="shared" si="9"/>
        <v>8.77884E+24</v>
      </c>
      <c r="H1114" s="8" t="str">
        <f t="shared" ref="H1114:J1114" si="2246">if(D1114,$G1114,"")</f>
        <v/>
      </c>
      <c r="I1114" s="8" t="str">
        <f t="shared" si="2246"/>
        <v/>
      </c>
      <c r="J1114" s="8">
        <f t="shared" si="2246"/>
        <v>8.77884E+24</v>
      </c>
      <c r="K1114" s="5"/>
      <c r="L1114" s="5"/>
      <c r="M1114" s="5"/>
      <c r="N1114" s="36">
        <f>Map!K1767</f>
        <v>23</v>
      </c>
      <c r="O1114" s="36">
        <f>Map!L1767</f>
        <v>-9</v>
      </c>
      <c r="P1114" s="36">
        <f>Map!M1767</f>
        <v>6</v>
      </c>
      <c r="Q1114" s="5" t="str">
        <f>Join("-",Map!B1767,Map!C1767,Map!D1767,Map!E1767,Map!F1767)</f>
        <v>North Rim-2-0-4-d</v>
      </c>
      <c r="R1114" s="6">
        <f t="shared" ref="R1114:T1114" si="2247">IFERROR(VALUE(LEFT(N1114,SEARCH(" ",N1114,1)-1)),FALSE())</f>
        <v>23</v>
      </c>
      <c r="S1114" s="6">
        <f t="shared" si="2247"/>
        <v>-9</v>
      </c>
      <c r="T1114" s="6">
        <f t="shared" si="2247"/>
        <v>6</v>
      </c>
      <c r="U1114" s="5"/>
      <c r="V1114" s="5"/>
      <c r="W1114" s="5"/>
      <c r="X1114" s="37" t="str">
        <f>Map!G1767</f>
        <v>Habitable</v>
      </c>
      <c r="Y1114" s="5"/>
      <c r="Z1114" s="7" t="str">
        <f>Map!O1767</f>
        <v>20 H</v>
      </c>
      <c r="AA1114" s="6">
        <f t="shared" si="12"/>
        <v>20</v>
      </c>
      <c r="AB1114" s="5" t="str">
        <f>IFERROR(__xludf.DUMMYFUNCTION("""COMPUTED_VALUE"""),"H")</f>
        <v>H</v>
      </c>
      <c r="AC1114" s="6">
        <f t="shared" si="13"/>
        <v>20</v>
      </c>
      <c r="AD1114" s="5"/>
    </row>
    <row r="1115">
      <c r="A1115" s="5" t="str">
        <f>Map!I1768</f>
        <v>1.04 E</v>
      </c>
      <c r="B1115" s="6">
        <f t="shared" si="5"/>
        <v>1.04</v>
      </c>
      <c r="C1115" s="5" t="str">
        <f>IFERROR(__xludf.DUMMYFUNCTION("""COMPUTED_VALUE"""),"E")</f>
        <v>E</v>
      </c>
      <c r="D1115" s="34" t="b">
        <f t="shared" si="6"/>
        <v>0</v>
      </c>
      <c r="E1115" s="6" t="b">
        <f t="shared" si="7"/>
        <v>0</v>
      </c>
      <c r="F1115" s="34">
        <f t="shared" si="8"/>
        <v>1.04</v>
      </c>
      <c r="G1115" s="8">
        <f t="shared" si="9"/>
        <v>6.21088E+24</v>
      </c>
      <c r="H1115" s="8" t="str">
        <f t="shared" ref="H1115:J1115" si="2248">if(D1115,$G1115,"")</f>
        <v/>
      </c>
      <c r="I1115" s="8" t="str">
        <f t="shared" si="2248"/>
        <v/>
      </c>
      <c r="J1115" s="8">
        <f t="shared" si="2248"/>
        <v>6.21088E+24</v>
      </c>
      <c r="K1115" s="5"/>
      <c r="L1115" s="5"/>
      <c r="M1115" s="5"/>
      <c r="N1115" s="36">
        <f>Map!K1768</f>
        <v>8</v>
      </c>
      <c r="O1115" s="36">
        <f>Map!L1768</f>
        <v>6</v>
      </c>
      <c r="P1115" s="36">
        <f>Map!M1768</f>
        <v>9</v>
      </c>
      <c r="Q1115" s="5" t="str">
        <f>Join("-",Map!B1768,Map!C1768,Map!D1768,Map!E1768,Map!F1768)</f>
        <v>North Rim-2-0-4-e</v>
      </c>
      <c r="R1115" s="6">
        <f t="shared" ref="R1115:T1115" si="2249">IFERROR(VALUE(LEFT(N1115,SEARCH(" ",N1115,1)-1)),FALSE())</f>
        <v>8</v>
      </c>
      <c r="S1115" s="6">
        <f t="shared" si="2249"/>
        <v>6</v>
      </c>
      <c r="T1115" s="6">
        <f t="shared" si="2249"/>
        <v>9</v>
      </c>
      <c r="U1115" s="5"/>
      <c r="V1115" s="5"/>
      <c r="W1115" s="5"/>
      <c r="X1115" s="37" t="str">
        <f>Map!G1768</f>
        <v>Habitable</v>
      </c>
      <c r="Y1115" s="5"/>
      <c r="Z1115" s="7" t="str">
        <f>Map!O1768</f>
        <v>18 H</v>
      </c>
      <c r="AA1115" s="6">
        <f t="shared" si="12"/>
        <v>18</v>
      </c>
      <c r="AB1115" s="5" t="str">
        <f>IFERROR(__xludf.DUMMYFUNCTION("""COMPUTED_VALUE"""),"H")</f>
        <v>H</v>
      </c>
      <c r="AC1115" s="6">
        <f t="shared" si="13"/>
        <v>18</v>
      </c>
      <c r="AD1115" s="5"/>
    </row>
    <row r="1116">
      <c r="A1116" s="5" t="str">
        <f>Map!I1769</f>
        <v>0.07 J</v>
      </c>
      <c r="B1116" s="6">
        <f t="shared" si="5"/>
        <v>0.07</v>
      </c>
      <c r="C1116" s="5" t="str">
        <f>IFERROR(__xludf.DUMMYFUNCTION("""COMPUTED_VALUE"""),"J")</f>
        <v>J</v>
      </c>
      <c r="D1116" s="34" t="b">
        <f t="shared" si="6"/>
        <v>0</v>
      </c>
      <c r="E1116" s="6">
        <f t="shared" si="7"/>
        <v>0.07</v>
      </c>
      <c r="F1116" s="34" t="b">
        <f t="shared" si="8"/>
        <v>0</v>
      </c>
      <c r="G1116" s="8">
        <f t="shared" si="9"/>
        <v>1.33E+26</v>
      </c>
      <c r="H1116" s="8" t="str">
        <f t="shared" ref="H1116:J1116" si="2250">if(D1116,$G1116,"")</f>
        <v/>
      </c>
      <c r="I1116" s="8">
        <f t="shared" si="2250"/>
        <v>1.33E+26</v>
      </c>
      <c r="J1116" s="8" t="str">
        <f t="shared" si="2250"/>
        <v/>
      </c>
      <c r="K1116" s="5"/>
      <c r="L1116" s="5"/>
      <c r="M1116" s="5"/>
      <c r="N1116" s="36">
        <f>Map!K1769</f>
        <v>-111</v>
      </c>
      <c r="O1116" s="36">
        <f>Map!L1769</f>
        <v>-118</v>
      </c>
      <c r="P1116" s="36">
        <f>Map!M1769</f>
        <v>-113</v>
      </c>
      <c r="Q1116" s="5" t="str">
        <f>Join("-",Map!B1769,Map!C1769,Map!D1769,Map!E1769,Map!F1769)</f>
        <v>North Rim-2-0-4-f</v>
      </c>
      <c r="R1116" s="6">
        <f t="shared" ref="R1116:T1116" si="2251">IFERROR(VALUE(LEFT(N1116,SEARCH(" ",N1116,1)-1)),FALSE())</f>
        <v>-111</v>
      </c>
      <c r="S1116" s="6">
        <f t="shared" si="2251"/>
        <v>-118</v>
      </c>
      <c r="T1116" s="6">
        <f t="shared" si="2251"/>
        <v>-113</v>
      </c>
      <c r="U1116" s="5"/>
      <c r="V1116" s="5"/>
      <c r="W1116" s="5"/>
      <c r="X1116" s="37" t="str">
        <f>Map!G1769</f>
        <v>Gas Giant</v>
      </c>
      <c r="Y1116" s="5"/>
      <c r="Z1116" s="7" t="str">
        <f>Map!O1769</f>
        <v>14 H</v>
      </c>
      <c r="AA1116" s="6">
        <f t="shared" si="12"/>
        <v>14</v>
      </c>
      <c r="AB1116" s="5" t="str">
        <f>IFERROR(__xludf.DUMMYFUNCTION("""COMPUTED_VALUE"""),"H")</f>
        <v>H</v>
      </c>
      <c r="AC1116" s="6">
        <f t="shared" si="13"/>
        <v>14</v>
      </c>
      <c r="AD1116" s="5"/>
    </row>
    <row r="1117">
      <c r="A1117" s="5" t="str">
        <f>Map!I1770</f>
        <v>2.95 J</v>
      </c>
      <c r="B1117" s="6">
        <f t="shared" si="5"/>
        <v>2.95</v>
      </c>
      <c r="C1117" s="5" t="str">
        <f>IFERROR(__xludf.DUMMYFUNCTION("""COMPUTED_VALUE"""),"J")</f>
        <v>J</v>
      </c>
      <c r="D1117" s="34" t="b">
        <f t="shared" si="6"/>
        <v>0</v>
      </c>
      <c r="E1117" s="6">
        <f t="shared" si="7"/>
        <v>2.95</v>
      </c>
      <c r="F1117" s="34" t="b">
        <f t="shared" si="8"/>
        <v>0</v>
      </c>
      <c r="G1117" s="8">
        <f t="shared" si="9"/>
        <v>5.605E+27</v>
      </c>
      <c r="H1117" s="8" t="str">
        <f t="shared" ref="H1117:J1117" si="2252">if(D1117,$G1117,"")</f>
        <v/>
      </c>
      <c r="I1117" s="8">
        <f t="shared" si="2252"/>
        <v>5.605E+27</v>
      </c>
      <c r="J1117" s="8" t="str">
        <f t="shared" si="2252"/>
        <v/>
      </c>
      <c r="K1117" s="5"/>
      <c r="L1117" s="5"/>
      <c r="M1117" s="5"/>
      <c r="N1117" s="36">
        <f>Map!K1770</f>
        <v>-257</v>
      </c>
      <c r="O1117" s="36">
        <f>Map!L1770</f>
        <v>-260</v>
      </c>
      <c r="P1117" s="36">
        <f>Map!M1770</f>
        <v>-257</v>
      </c>
      <c r="Q1117" s="5" t="str">
        <f>Join("-",Map!B1770,Map!C1770,Map!D1770,Map!E1770,Map!F1770)</f>
        <v>North Rim-2-0-4-g</v>
      </c>
      <c r="R1117" s="6">
        <f t="shared" ref="R1117:T1117" si="2253">IFERROR(VALUE(LEFT(N1117,SEARCH(" ",N1117,1)-1)),FALSE())</f>
        <v>-257</v>
      </c>
      <c r="S1117" s="6">
        <f t="shared" si="2253"/>
        <v>-260</v>
      </c>
      <c r="T1117" s="6">
        <f t="shared" si="2253"/>
        <v>-257</v>
      </c>
      <c r="U1117" s="5"/>
      <c r="V1117" s="5"/>
      <c r="W1117" s="5"/>
      <c r="X1117" s="37" t="str">
        <f>Map!G1770</f>
        <v>Gas Giant</v>
      </c>
      <c r="Y1117" s="5"/>
      <c r="Z1117" s="7" t="str">
        <f>Map!O1770</f>
        <v>17 H</v>
      </c>
      <c r="AA1117" s="6">
        <f t="shared" si="12"/>
        <v>17</v>
      </c>
      <c r="AB1117" s="5" t="str">
        <f>IFERROR(__xludf.DUMMYFUNCTION("""COMPUTED_VALUE"""),"H")</f>
        <v>H</v>
      </c>
      <c r="AC1117" s="6">
        <f t="shared" si="13"/>
        <v>17</v>
      </c>
      <c r="AD1117" s="5"/>
    </row>
    <row r="1118">
      <c r="A1118" s="5" t="str">
        <f>Map!I1771</f>
        <v>0.49 S</v>
      </c>
      <c r="B1118" s="6">
        <f t="shared" si="5"/>
        <v>0.49</v>
      </c>
      <c r="C1118" s="5" t="str">
        <f>IFERROR(__xludf.DUMMYFUNCTION("""COMPUTED_VALUE"""),"S")</f>
        <v>S</v>
      </c>
      <c r="D1118" s="34">
        <f t="shared" si="6"/>
        <v>0.49</v>
      </c>
      <c r="E1118" s="6" t="b">
        <f t="shared" si="7"/>
        <v>0</v>
      </c>
      <c r="F1118" s="34" t="b">
        <f t="shared" si="8"/>
        <v>0</v>
      </c>
      <c r="G1118" s="8">
        <f t="shared" si="9"/>
        <v>9.7461E+29</v>
      </c>
      <c r="H1118" s="8">
        <f t="shared" ref="H1118:J1118" si="2254">if(D1118,$G1118,"")</f>
        <v>9.7461E+29</v>
      </c>
      <c r="I1118" s="8" t="str">
        <f t="shared" si="2254"/>
        <v/>
      </c>
      <c r="J1118" s="8" t="str">
        <f t="shared" si="2254"/>
        <v/>
      </c>
      <c r="K1118" s="5"/>
      <c r="L1118" s="5"/>
      <c r="M1118" s="5"/>
      <c r="N1118" s="36" t="str">
        <f>Map!K1771</f>
        <v/>
      </c>
      <c r="O1118" s="36" t="str">
        <f>Map!L1771</f>
        <v/>
      </c>
      <c r="P1118" s="36" t="str">
        <f>Map!M1771</f>
        <v/>
      </c>
      <c r="Q1118" s="5" t="str">
        <f>Join("-",Map!B1771,Map!C1771,Map!D1771,Map!E1771,Map!F1771)</f>
        <v>North Rim-2-0-4-S</v>
      </c>
      <c r="R1118" s="6" t="b">
        <f t="shared" ref="R1118:T1118" si="2255">IFERROR(VALUE(LEFT(N1118,SEARCH(" ",N1118,1)-1)),FALSE())</f>
        <v>0</v>
      </c>
      <c r="S1118" s="6" t="b">
        <f t="shared" si="2255"/>
        <v>0</v>
      </c>
      <c r="T1118" s="6" t="b">
        <f t="shared" si="2255"/>
        <v>0</v>
      </c>
      <c r="U1118" s="5"/>
      <c r="V1118" s="5"/>
      <c r="W1118" s="5"/>
      <c r="X1118" s="37" t="str">
        <f>Map!G1771</f>
        <v>Star</v>
      </c>
      <c r="Y1118" s="5"/>
      <c r="Z1118" s="7" t="str">
        <f>Map!O1771</f>
        <v/>
      </c>
      <c r="AA1118" s="6" t="str">
        <f t="shared" si="12"/>
        <v/>
      </c>
      <c r="AB1118" s="5"/>
      <c r="AC1118" s="6" t="str">
        <f t="shared" si="13"/>
        <v/>
      </c>
      <c r="AD1118" s="5"/>
    </row>
    <row r="1119">
      <c r="A1119" s="5" t="str">
        <f>Map!I1772</f>
        <v>0.4 E</v>
      </c>
      <c r="B1119" s="6">
        <f t="shared" si="5"/>
        <v>0.4</v>
      </c>
      <c r="C1119" s="5" t="str">
        <f>IFERROR(__xludf.DUMMYFUNCTION("""COMPUTED_VALUE"""),"E")</f>
        <v>E</v>
      </c>
      <c r="D1119" s="34" t="b">
        <f t="shared" si="6"/>
        <v>0</v>
      </c>
      <c r="E1119" s="6" t="b">
        <f t="shared" si="7"/>
        <v>0</v>
      </c>
      <c r="F1119" s="34">
        <f t="shared" si="8"/>
        <v>0.4</v>
      </c>
      <c r="G1119" s="8">
        <f t="shared" si="9"/>
        <v>2.3888E+24</v>
      </c>
      <c r="H1119" s="8" t="str">
        <f t="shared" ref="H1119:J1119" si="2256">if(D1119,$G1119,"")</f>
        <v/>
      </c>
      <c r="I1119" s="8" t="str">
        <f t="shared" si="2256"/>
        <v/>
      </c>
      <c r="J1119" s="8">
        <f t="shared" si="2256"/>
        <v>2.3888E+24</v>
      </c>
      <c r="K1119" s="5"/>
      <c r="L1119" s="5"/>
      <c r="M1119" s="5"/>
      <c r="N1119" s="36">
        <f>Map!K1772</f>
        <v>213</v>
      </c>
      <c r="O1119" s="36">
        <f>Map!L1772</f>
        <v>-216</v>
      </c>
      <c r="P1119" s="36">
        <f>Map!M1772</f>
        <v>0</v>
      </c>
      <c r="Q1119" s="5" t="str">
        <f>Join("-",Map!B1772,Map!C1772,Map!D1772,Map!E1772,Map!F1772)</f>
        <v>North Rim-2-0-5-a</v>
      </c>
      <c r="R1119" s="6">
        <f t="shared" ref="R1119:T1119" si="2257">IFERROR(VALUE(LEFT(N1119,SEARCH(" ",N1119,1)-1)),FALSE())</f>
        <v>213</v>
      </c>
      <c r="S1119" s="6">
        <f t="shared" si="2257"/>
        <v>-216</v>
      </c>
      <c r="T1119" s="6">
        <f t="shared" si="2257"/>
        <v>0</v>
      </c>
      <c r="U1119" s="5"/>
      <c r="V1119" s="5"/>
      <c r="W1119" s="5"/>
      <c r="X1119" s="37" t="str">
        <f>Map!G1772</f>
        <v>Terrestrial</v>
      </c>
      <c r="Y1119" s="5"/>
      <c r="Z1119" s="7" t="str">
        <f>Map!O1772</f>
        <v>24 H</v>
      </c>
      <c r="AA1119" s="6">
        <f t="shared" si="12"/>
        <v>24</v>
      </c>
      <c r="AB1119" s="5" t="str">
        <f>IFERROR(__xludf.DUMMYFUNCTION("""COMPUTED_VALUE"""),"H")</f>
        <v>H</v>
      </c>
      <c r="AC1119" s="6">
        <f t="shared" si="13"/>
        <v>24</v>
      </c>
      <c r="AD1119" s="5"/>
    </row>
    <row r="1120">
      <c r="A1120" s="5" t="str">
        <f>Map!I1773</f>
        <v>0.45 E</v>
      </c>
      <c r="B1120" s="6">
        <f t="shared" si="5"/>
        <v>0.45</v>
      </c>
      <c r="C1120" s="5" t="str">
        <f>IFERROR(__xludf.DUMMYFUNCTION("""COMPUTED_VALUE"""),"E")</f>
        <v>E</v>
      </c>
      <c r="D1120" s="34" t="b">
        <f t="shared" si="6"/>
        <v>0</v>
      </c>
      <c r="E1120" s="6" t="b">
        <f t="shared" si="7"/>
        <v>0</v>
      </c>
      <c r="F1120" s="34">
        <f t="shared" si="8"/>
        <v>0.45</v>
      </c>
      <c r="G1120" s="8">
        <f t="shared" si="9"/>
        <v>2.6874E+24</v>
      </c>
      <c r="H1120" s="8" t="str">
        <f t="shared" ref="H1120:J1120" si="2258">if(D1120,$G1120,"")</f>
        <v/>
      </c>
      <c r="I1120" s="8" t="str">
        <f t="shared" si="2258"/>
        <v/>
      </c>
      <c r="J1120" s="8">
        <f t="shared" si="2258"/>
        <v>2.6874E+24</v>
      </c>
      <c r="K1120" s="5"/>
      <c r="L1120" s="5"/>
      <c r="M1120" s="5"/>
      <c r="N1120" s="36">
        <f>Map!K1773</f>
        <v>160</v>
      </c>
      <c r="O1120" s="36">
        <f>Map!L1773</f>
        <v>-199</v>
      </c>
      <c r="P1120" s="36">
        <f>Map!M1773</f>
        <v>-22</v>
      </c>
      <c r="Q1120" s="5" t="str">
        <f>Join("-",Map!B1773,Map!C1773,Map!D1773,Map!E1773,Map!F1773)</f>
        <v>North Rim-2-0-5-b</v>
      </c>
      <c r="R1120" s="6">
        <f t="shared" ref="R1120:T1120" si="2259">IFERROR(VALUE(LEFT(N1120,SEARCH(" ",N1120,1)-1)),FALSE())</f>
        <v>160</v>
      </c>
      <c r="S1120" s="6">
        <f t="shared" si="2259"/>
        <v>-199</v>
      </c>
      <c r="T1120" s="6">
        <f t="shared" si="2259"/>
        <v>-22</v>
      </c>
      <c r="U1120" s="5"/>
      <c r="V1120" s="5"/>
      <c r="W1120" s="5"/>
      <c r="X1120" s="37" t="str">
        <f>Map!G1773</f>
        <v>Terrestrial</v>
      </c>
      <c r="Y1120" s="5"/>
      <c r="Z1120" s="7" t="str">
        <f>Map!O1773</f>
        <v>12 H</v>
      </c>
      <c r="AA1120" s="6">
        <f t="shared" si="12"/>
        <v>12</v>
      </c>
      <c r="AB1120" s="5" t="str">
        <f>IFERROR(__xludf.DUMMYFUNCTION("""COMPUTED_VALUE"""),"H")</f>
        <v>H</v>
      </c>
      <c r="AC1120" s="6">
        <f t="shared" si="13"/>
        <v>12</v>
      </c>
      <c r="AD1120" s="5"/>
    </row>
    <row r="1121">
      <c r="A1121" s="5" t="str">
        <f>Map!I1774</f>
        <v>0.06 J</v>
      </c>
      <c r="B1121" s="6">
        <f t="shared" si="5"/>
        <v>0.06</v>
      </c>
      <c r="C1121" s="5" t="str">
        <f>IFERROR(__xludf.DUMMYFUNCTION("""COMPUTED_VALUE"""),"J")</f>
        <v>J</v>
      </c>
      <c r="D1121" s="34" t="b">
        <f t="shared" si="6"/>
        <v>0</v>
      </c>
      <c r="E1121" s="6">
        <f t="shared" si="7"/>
        <v>0.06</v>
      </c>
      <c r="F1121" s="34" t="b">
        <f t="shared" si="8"/>
        <v>0</v>
      </c>
      <c r="G1121" s="8">
        <f t="shared" si="9"/>
        <v>1.14E+26</v>
      </c>
      <c r="H1121" s="8" t="str">
        <f t="shared" ref="H1121:J1121" si="2260">if(D1121,$G1121,"")</f>
        <v/>
      </c>
      <c r="I1121" s="8">
        <f t="shared" si="2260"/>
        <v>1.14E+26</v>
      </c>
      <c r="J1121" s="8" t="str">
        <f t="shared" si="2260"/>
        <v/>
      </c>
      <c r="K1121" s="5"/>
      <c r="L1121" s="5"/>
      <c r="M1121" s="5"/>
      <c r="N1121" s="36">
        <f>Map!K1774</f>
        <v>-3</v>
      </c>
      <c r="O1121" s="36">
        <f>Map!L1774</f>
        <v>-59</v>
      </c>
      <c r="P1121" s="36">
        <f>Map!M1774</f>
        <v>-32</v>
      </c>
      <c r="Q1121" s="5" t="str">
        <f>Join("-",Map!B1774,Map!C1774,Map!D1774,Map!E1774,Map!F1774)</f>
        <v>North Rim-2-0-5-c</v>
      </c>
      <c r="R1121" s="6">
        <f t="shared" ref="R1121:T1121" si="2261">IFERROR(VALUE(LEFT(N1121,SEARCH(" ",N1121,1)-1)),FALSE())</f>
        <v>-3</v>
      </c>
      <c r="S1121" s="6">
        <f t="shared" si="2261"/>
        <v>-59</v>
      </c>
      <c r="T1121" s="6">
        <f t="shared" si="2261"/>
        <v>-32</v>
      </c>
      <c r="U1121" s="5"/>
      <c r="V1121" s="5"/>
      <c r="W1121" s="5"/>
      <c r="X1121" s="37" t="str">
        <f>Map!G1774</f>
        <v>Gas Giant</v>
      </c>
      <c r="Y1121" s="5"/>
      <c r="Z1121" s="7" t="str">
        <f>Map!O1774</f>
        <v>19 H</v>
      </c>
      <c r="AA1121" s="6">
        <f t="shared" si="12"/>
        <v>19</v>
      </c>
      <c r="AB1121" s="5" t="str">
        <f>IFERROR(__xludf.DUMMYFUNCTION("""COMPUTED_VALUE"""),"H")</f>
        <v>H</v>
      </c>
      <c r="AC1121" s="6">
        <f t="shared" si="13"/>
        <v>19</v>
      </c>
      <c r="AD1121" s="5"/>
    </row>
    <row r="1122">
      <c r="A1122" s="5" t="str">
        <f>Map!I1775</f>
        <v>0.1 J</v>
      </c>
      <c r="B1122" s="6">
        <f t="shared" si="5"/>
        <v>0.1</v>
      </c>
      <c r="C1122" s="5" t="str">
        <f>IFERROR(__xludf.DUMMYFUNCTION("""COMPUTED_VALUE"""),"J")</f>
        <v>J</v>
      </c>
      <c r="D1122" s="34" t="b">
        <f t="shared" si="6"/>
        <v>0</v>
      </c>
      <c r="E1122" s="6">
        <f t="shared" si="7"/>
        <v>0.1</v>
      </c>
      <c r="F1122" s="34" t="b">
        <f t="shared" si="8"/>
        <v>0</v>
      </c>
      <c r="G1122" s="8">
        <f t="shared" si="9"/>
        <v>1.9E+26</v>
      </c>
      <c r="H1122" s="8" t="str">
        <f t="shared" ref="H1122:J1122" si="2262">if(D1122,$G1122,"")</f>
        <v/>
      </c>
      <c r="I1122" s="8">
        <f t="shared" si="2262"/>
        <v>1.9E+26</v>
      </c>
      <c r="J1122" s="8" t="str">
        <f t="shared" si="2262"/>
        <v/>
      </c>
      <c r="K1122" s="5"/>
      <c r="L1122" s="5"/>
      <c r="M1122" s="5"/>
      <c r="N1122" s="36">
        <f>Map!K1775</f>
        <v>-11</v>
      </c>
      <c r="O1122" s="36">
        <f>Map!L1775</f>
        <v>-15</v>
      </c>
      <c r="P1122" s="36">
        <f>Map!M1775</f>
        <v>-13</v>
      </c>
      <c r="Q1122" s="5" t="str">
        <f>Join("-",Map!B1775,Map!C1775,Map!D1775,Map!E1775,Map!F1775)</f>
        <v>North Rim-2-0-5-d</v>
      </c>
      <c r="R1122" s="6">
        <f t="shared" ref="R1122:T1122" si="2263">IFERROR(VALUE(LEFT(N1122,SEARCH(" ",N1122,1)-1)),FALSE())</f>
        <v>-11</v>
      </c>
      <c r="S1122" s="6">
        <f t="shared" si="2263"/>
        <v>-15</v>
      </c>
      <c r="T1122" s="6">
        <f t="shared" si="2263"/>
        <v>-13</v>
      </c>
      <c r="U1122" s="5"/>
      <c r="V1122" s="5"/>
      <c r="W1122" s="5"/>
      <c r="X1122" s="37" t="str">
        <f>Map!G1775</f>
        <v>Gas Giant</v>
      </c>
      <c r="Y1122" s="5"/>
      <c r="Z1122" s="7" t="str">
        <f>Map!O1775</f>
        <v>17 H</v>
      </c>
      <c r="AA1122" s="6">
        <f t="shared" si="12"/>
        <v>17</v>
      </c>
      <c r="AB1122" s="5" t="str">
        <f>IFERROR(__xludf.DUMMYFUNCTION("""COMPUTED_VALUE"""),"H")</f>
        <v>H</v>
      </c>
      <c r="AC1122" s="6">
        <f t="shared" si="13"/>
        <v>17</v>
      </c>
      <c r="AD1122" s="5"/>
    </row>
    <row r="1123">
      <c r="A1123" s="5" t="str">
        <f>Map!I1776</f>
        <v>1.86 J</v>
      </c>
      <c r="B1123" s="6">
        <f t="shared" si="5"/>
        <v>1.86</v>
      </c>
      <c r="C1123" s="5" t="str">
        <f>IFERROR(__xludf.DUMMYFUNCTION("""COMPUTED_VALUE"""),"J")</f>
        <v>J</v>
      </c>
      <c r="D1123" s="34" t="b">
        <f t="shared" si="6"/>
        <v>0</v>
      </c>
      <c r="E1123" s="6">
        <f t="shared" si="7"/>
        <v>1.86</v>
      </c>
      <c r="F1123" s="34" t="b">
        <f t="shared" si="8"/>
        <v>0</v>
      </c>
      <c r="G1123" s="8">
        <f t="shared" si="9"/>
        <v>3.534E+27</v>
      </c>
      <c r="H1123" s="8" t="str">
        <f t="shared" ref="H1123:J1123" si="2264">if(D1123,$G1123,"")</f>
        <v/>
      </c>
      <c r="I1123" s="8">
        <f t="shared" si="2264"/>
        <v>3.534E+27</v>
      </c>
      <c r="J1123" s="8" t="str">
        <f t="shared" si="2264"/>
        <v/>
      </c>
      <c r="K1123" s="5"/>
      <c r="L1123" s="5"/>
      <c r="M1123" s="5"/>
      <c r="N1123" s="36">
        <f>Map!K1776</f>
        <v>-58</v>
      </c>
      <c r="O1123" s="36">
        <f>Map!L1776</f>
        <v>-121</v>
      </c>
      <c r="P1123" s="36">
        <f>Map!M1776</f>
        <v>-91</v>
      </c>
      <c r="Q1123" s="5" t="str">
        <f>Join("-",Map!B1776,Map!C1776,Map!D1776,Map!E1776,Map!F1776)</f>
        <v>North Rim-2-0-5-e</v>
      </c>
      <c r="R1123" s="6">
        <f t="shared" ref="R1123:T1123" si="2265">IFERROR(VALUE(LEFT(N1123,SEARCH(" ",N1123,1)-1)),FALSE())</f>
        <v>-58</v>
      </c>
      <c r="S1123" s="6">
        <f t="shared" si="2265"/>
        <v>-121</v>
      </c>
      <c r="T1123" s="6">
        <f t="shared" si="2265"/>
        <v>-91</v>
      </c>
      <c r="U1123" s="5"/>
      <c r="V1123" s="5"/>
      <c r="W1123" s="5"/>
      <c r="X1123" s="37" t="str">
        <f>Map!G1776</f>
        <v>Gas Giant</v>
      </c>
      <c r="Y1123" s="5"/>
      <c r="Z1123" s="7" t="str">
        <f>Map!O1776</f>
        <v>8 H</v>
      </c>
      <c r="AA1123" s="6">
        <f t="shared" si="12"/>
        <v>8</v>
      </c>
      <c r="AB1123" s="5" t="str">
        <f>IFERROR(__xludf.DUMMYFUNCTION("""COMPUTED_VALUE"""),"H")</f>
        <v>H</v>
      </c>
      <c r="AC1123" s="6">
        <f t="shared" si="13"/>
        <v>8</v>
      </c>
      <c r="AD1123" s="5"/>
    </row>
    <row r="1124">
      <c r="A1124" s="5" t="str">
        <f>Map!I1777</f>
        <v>1.2 J</v>
      </c>
      <c r="B1124" s="6">
        <f t="shared" si="5"/>
        <v>1.2</v>
      </c>
      <c r="C1124" s="5" t="str">
        <f>IFERROR(__xludf.DUMMYFUNCTION("""COMPUTED_VALUE"""),"J")</f>
        <v>J</v>
      </c>
      <c r="D1124" s="34" t="b">
        <f t="shared" si="6"/>
        <v>0</v>
      </c>
      <c r="E1124" s="6">
        <f t="shared" si="7"/>
        <v>1.2</v>
      </c>
      <c r="F1124" s="34" t="b">
        <f t="shared" si="8"/>
        <v>0</v>
      </c>
      <c r="G1124" s="8">
        <f t="shared" si="9"/>
        <v>2.28E+27</v>
      </c>
      <c r="H1124" s="8" t="str">
        <f t="shared" ref="H1124:J1124" si="2266">if(D1124,$G1124,"")</f>
        <v/>
      </c>
      <c r="I1124" s="8">
        <f t="shared" si="2266"/>
        <v>2.28E+27</v>
      </c>
      <c r="J1124" s="8" t="str">
        <f t="shared" si="2266"/>
        <v/>
      </c>
      <c r="K1124" s="5"/>
      <c r="L1124" s="5"/>
      <c r="M1124" s="5"/>
      <c r="N1124" s="36">
        <f>Map!K1777</f>
        <v>-59</v>
      </c>
      <c r="O1124" s="36">
        <f>Map!L1777</f>
        <v>-107</v>
      </c>
      <c r="P1124" s="36">
        <f>Map!M1777</f>
        <v>-85</v>
      </c>
      <c r="Q1124" s="5" t="str">
        <f>Join("-",Map!B1777,Map!C1777,Map!D1777,Map!E1777,Map!F1777)</f>
        <v>North Rim-2-0-5-f</v>
      </c>
      <c r="R1124" s="6">
        <f t="shared" ref="R1124:T1124" si="2267">IFERROR(VALUE(LEFT(N1124,SEARCH(" ",N1124,1)-1)),FALSE())</f>
        <v>-59</v>
      </c>
      <c r="S1124" s="6">
        <f t="shared" si="2267"/>
        <v>-107</v>
      </c>
      <c r="T1124" s="6">
        <f t="shared" si="2267"/>
        <v>-85</v>
      </c>
      <c r="U1124" s="5"/>
      <c r="V1124" s="5"/>
      <c r="W1124" s="5"/>
      <c r="X1124" s="37" t="str">
        <f>Map!G1777</f>
        <v>Gas Giant</v>
      </c>
      <c r="Y1124" s="5"/>
      <c r="Z1124" s="7" t="str">
        <f>Map!O1777</f>
        <v>11 H</v>
      </c>
      <c r="AA1124" s="6">
        <f t="shared" si="12"/>
        <v>11</v>
      </c>
      <c r="AB1124" s="5" t="str">
        <f>IFERROR(__xludf.DUMMYFUNCTION("""COMPUTED_VALUE"""),"H")</f>
        <v>H</v>
      </c>
      <c r="AC1124" s="6">
        <f t="shared" si="13"/>
        <v>11</v>
      </c>
      <c r="AD1124" s="5"/>
    </row>
    <row r="1125">
      <c r="A1125" s="5" t="str">
        <f>Map!I1778</f>
        <v>0.34 S</v>
      </c>
      <c r="B1125" s="6">
        <f t="shared" si="5"/>
        <v>0.34</v>
      </c>
      <c r="C1125" s="5" t="str">
        <f>IFERROR(__xludf.DUMMYFUNCTION("""COMPUTED_VALUE"""),"S")</f>
        <v>S</v>
      </c>
      <c r="D1125" s="34">
        <f t="shared" si="6"/>
        <v>0.34</v>
      </c>
      <c r="E1125" s="6" t="b">
        <f t="shared" si="7"/>
        <v>0</v>
      </c>
      <c r="F1125" s="34" t="b">
        <f t="shared" si="8"/>
        <v>0</v>
      </c>
      <c r="G1125" s="8">
        <f t="shared" si="9"/>
        <v>6.7626E+29</v>
      </c>
      <c r="H1125" s="8">
        <f t="shared" ref="H1125:J1125" si="2268">if(D1125,$G1125,"")</f>
        <v>6.7626E+29</v>
      </c>
      <c r="I1125" s="8" t="str">
        <f t="shared" si="2268"/>
        <v/>
      </c>
      <c r="J1125" s="8" t="str">
        <f t="shared" si="2268"/>
        <v/>
      </c>
      <c r="K1125" s="5"/>
      <c r="L1125" s="5"/>
      <c r="M1125" s="5"/>
      <c r="N1125" s="36" t="str">
        <f>Map!K1778</f>
        <v/>
      </c>
      <c r="O1125" s="36" t="str">
        <f>Map!L1778</f>
        <v/>
      </c>
      <c r="P1125" s="36" t="str">
        <f>Map!M1778</f>
        <v/>
      </c>
      <c r="Q1125" s="5" t="str">
        <f>Join("-",Map!B1778,Map!C1778,Map!D1778,Map!E1778,Map!F1778)</f>
        <v>North Rim-2-0-5-S</v>
      </c>
      <c r="R1125" s="6" t="b">
        <f t="shared" ref="R1125:T1125" si="2269">IFERROR(VALUE(LEFT(N1125,SEARCH(" ",N1125,1)-1)),FALSE())</f>
        <v>0</v>
      </c>
      <c r="S1125" s="6" t="b">
        <f t="shared" si="2269"/>
        <v>0</v>
      </c>
      <c r="T1125" s="6" t="b">
        <f t="shared" si="2269"/>
        <v>0</v>
      </c>
      <c r="U1125" s="5"/>
      <c r="V1125" s="5"/>
      <c r="W1125" s="5"/>
      <c r="X1125" s="37" t="str">
        <f>Map!G1778</f>
        <v>Star</v>
      </c>
      <c r="Y1125" s="5"/>
      <c r="Z1125" s="7" t="str">
        <f>Map!O1778</f>
        <v/>
      </c>
      <c r="AA1125" s="6" t="str">
        <f t="shared" si="12"/>
        <v/>
      </c>
      <c r="AB1125" s="5"/>
      <c r="AC1125" s="6" t="str">
        <f t="shared" si="13"/>
        <v/>
      </c>
      <c r="AD1125" s="5"/>
    </row>
    <row r="1126">
      <c r="A1126" s="5" t="str">
        <f>Map!I1779</f>
        <v>2.26 J</v>
      </c>
      <c r="B1126" s="6">
        <f t="shared" si="5"/>
        <v>2.26</v>
      </c>
      <c r="C1126" s="5" t="str">
        <f>IFERROR(__xludf.DUMMYFUNCTION("""COMPUTED_VALUE"""),"J")</f>
        <v>J</v>
      </c>
      <c r="D1126" s="34" t="b">
        <f t="shared" si="6"/>
        <v>0</v>
      </c>
      <c r="E1126" s="6">
        <f t="shared" si="7"/>
        <v>2.26</v>
      </c>
      <c r="F1126" s="34" t="b">
        <f t="shared" si="8"/>
        <v>0</v>
      </c>
      <c r="G1126" s="8">
        <f t="shared" si="9"/>
        <v>4.294E+27</v>
      </c>
      <c r="H1126" s="8" t="str">
        <f t="shared" ref="H1126:J1126" si="2270">if(D1126,$G1126,"")</f>
        <v/>
      </c>
      <c r="I1126" s="8">
        <f t="shared" si="2270"/>
        <v>4.294E+27</v>
      </c>
      <c r="J1126" s="8" t="str">
        <f t="shared" si="2270"/>
        <v/>
      </c>
      <c r="K1126" s="5"/>
      <c r="L1126" s="5"/>
      <c r="M1126" s="5"/>
      <c r="N1126" s="36">
        <f>Map!K1779</f>
        <v>-101</v>
      </c>
      <c r="O1126" s="36">
        <f>Map!L1779</f>
        <v>-172</v>
      </c>
      <c r="P1126" s="36">
        <f>Map!M1779</f>
        <v>-135</v>
      </c>
      <c r="Q1126" s="5" t="str">
        <f>Join("-",Map!B1779,Map!C1779,Map!D1779,Map!E1779,Map!F1779)</f>
        <v>North Rim-2-0-6-a</v>
      </c>
      <c r="R1126" s="6">
        <f t="shared" ref="R1126:T1126" si="2271">IFERROR(VALUE(LEFT(N1126,SEARCH(" ",N1126,1)-1)),FALSE())</f>
        <v>-101</v>
      </c>
      <c r="S1126" s="6">
        <f t="shared" si="2271"/>
        <v>-172</v>
      </c>
      <c r="T1126" s="6">
        <f t="shared" si="2271"/>
        <v>-135</v>
      </c>
      <c r="U1126" s="5"/>
      <c r="V1126" s="5"/>
      <c r="W1126" s="5"/>
      <c r="X1126" s="37" t="str">
        <f>Map!G1779</f>
        <v>Gas Giant</v>
      </c>
      <c r="Y1126" s="5"/>
      <c r="Z1126" s="7" t="str">
        <f>Map!O1779</f>
        <v>15 H</v>
      </c>
      <c r="AA1126" s="6">
        <f t="shared" si="12"/>
        <v>15</v>
      </c>
      <c r="AB1126" s="5" t="str">
        <f>IFERROR(__xludf.DUMMYFUNCTION("""COMPUTED_VALUE"""),"H")</f>
        <v>H</v>
      </c>
      <c r="AC1126" s="6">
        <f t="shared" si="13"/>
        <v>15</v>
      </c>
      <c r="AD1126" s="5"/>
    </row>
    <row r="1127">
      <c r="A1127" s="5" t="str">
        <f>Map!I1780</f>
        <v>0.28 S</v>
      </c>
      <c r="B1127" s="6">
        <f t="shared" si="5"/>
        <v>0.28</v>
      </c>
      <c r="C1127" s="5" t="str">
        <f>IFERROR(__xludf.DUMMYFUNCTION("""COMPUTED_VALUE"""),"S")</f>
        <v>S</v>
      </c>
      <c r="D1127" s="34">
        <f t="shared" si="6"/>
        <v>0.28</v>
      </c>
      <c r="E1127" s="6" t="b">
        <f t="shared" si="7"/>
        <v>0</v>
      </c>
      <c r="F1127" s="34" t="b">
        <f t="shared" si="8"/>
        <v>0</v>
      </c>
      <c r="G1127" s="8">
        <f t="shared" si="9"/>
        <v>5.5692E+29</v>
      </c>
      <c r="H1127" s="8">
        <f t="shared" ref="H1127:J1127" si="2272">if(D1127,$G1127,"")</f>
        <v>5.5692E+29</v>
      </c>
      <c r="I1127" s="8" t="str">
        <f t="shared" si="2272"/>
        <v/>
      </c>
      <c r="J1127" s="8" t="str">
        <f t="shared" si="2272"/>
        <v/>
      </c>
      <c r="K1127" s="5"/>
      <c r="L1127" s="5"/>
      <c r="M1127" s="5"/>
      <c r="N1127" s="36" t="str">
        <f>Map!K1780</f>
        <v/>
      </c>
      <c r="O1127" s="36" t="str">
        <f>Map!L1780</f>
        <v/>
      </c>
      <c r="P1127" s="36" t="str">
        <f>Map!M1780</f>
        <v/>
      </c>
      <c r="Q1127" s="5" t="str">
        <f>Join("-",Map!B1780,Map!C1780,Map!D1780,Map!E1780,Map!F1780)</f>
        <v>North Rim-2-0-6-S</v>
      </c>
      <c r="R1127" s="6" t="b">
        <f t="shared" ref="R1127:T1127" si="2273">IFERROR(VALUE(LEFT(N1127,SEARCH(" ",N1127,1)-1)),FALSE())</f>
        <v>0</v>
      </c>
      <c r="S1127" s="6" t="b">
        <f t="shared" si="2273"/>
        <v>0</v>
      </c>
      <c r="T1127" s="6" t="b">
        <f t="shared" si="2273"/>
        <v>0</v>
      </c>
      <c r="U1127" s="5"/>
      <c r="V1127" s="5"/>
      <c r="W1127" s="5"/>
      <c r="X1127" s="37" t="str">
        <f>Map!G1780</f>
        <v>Star</v>
      </c>
      <c r="Y1127" s="5"/>
      <c r="Z1127" s="7" t="str">
        <f>Map!O1780</f>
        <v/>
      </c>
      <c r="AA1127" s="6" t="str">
        <f t="shared" si="12"/>
        <v/>
      </c>
      <c r="AB1127" s="5"/>
      <c r="AC1127" s="6" t="str">
        <f t="shared" si="13"/>
        <v/>
      </c>
      <c r="AD1127" s="5"/>
    </row>
    <row r="1128">
      <c r="A1128" s="5" t="str">
        <f>Map!I1781</f>
        <v>0.22 E</v>
      </c>
      <c r="B1128" s="6">
        <f t="shared" si="5"/>
        <v>0.22</v>
      </c>
      <c r="C1128" s="5" t="str">
        <f>IFERROR(__xludf.DUMMYFUNCTION("""COMPUTED_VALUE"""),"E")</f>
        <v>E</v>
      </c>
      <c r="D1128" s="34" t="b">
        <f t="shared" si="6"/>
        <v>0</v>
      </c>
      <c r="E1128" s="6" t="b">
        <f t="shared" si="7"/>
        <v>0</v>
      </c>
      <c r="F1128" s="34">
        <f t="shared" si="8"/>
        <v>0.22</v>
      </c>
      <c r="G1128" s="8">
        <f t="shared" si="9"/>
        <v>1.31384E+24</v>
      </c>
      <c r="H1128" s="8" t="str">
        <f t="shared" ref="H1128:J1128" si="2274">if(D1128,$G1128,"")</f>
        <v/>
      </c>
      <c r="I1128" s="8" t="str">
        <f t="shared" si="2274"/>
        <v/>
      </c>
      <c r="J1128" s="8">
        <f t="shared" si="2274"/>
        <v>1.31384E+24</v>
      </c>
      <c r="K1128" s="5"/>
      <c r="L1128" s="5"/>
      <c r="M1128" s="5"/>
      <c r="N1128" s="36">
        <f>Map!K1781</f>
        <v>1169</v>
      </c>
      <c r="O1128" s="36">
        <f>Map!L1781</f>
        <v>363</v>
      </c>
      <c r="P1128" s="36">
        <f>Map!M1781</f>
        <v>766</v>
      </c>
      <c r="Q1128" s="5" t="str">
        <f>Join("-",Map!B1781,Map!C1781,Map!D1781,Map!E1781,Map!F1781)</f>
        <v>North Rim-2-0-7-a</v>
      </c>
      <c r="R1128" s="6">
        <f t="shared" ref="R1128:T1128" si="2275">IFERROR(VALUE(LEFT(N1128,SEARCH(" ",N1128,1)-1)),FALSE())</f>
        <v>1169</v>
      </c>
      <c r="S1128" s="6">
        <f t="shared" si="2275"/>
        <v>363</v>
      </c>
      <c r="T1128" s="6">
        <f t="shared" si="2275"/>
        <v>766</v>
      </c>
      <c r="U1128" s="5"/>
      <c r="V1128" s="5"/>
      <c r="W1128" s="5"/>
      <c r="X1128" s="37" t="str">
        <f>Map!G1781</f>
        <v>Terrestrial</v>
      </c>
      <c r="Y1128" s="5"/>
      <c r="Z1128" s="7" t="str">
        <f>Map!O1781</f>
        <v>10 H</v>
      </c>
      <c r="AA1128" s="6">
        <f t="shared" si="12"/>
        <v>10</v>
      </c>
      <c r="AB1128" s="5" t="str">
        <f>IFERROR(__xludf.DUMMYFUNCTION("""COMPUTED_VALUE"""),"H")</f>
        <v>H</v>
      </c>
      <c r="AC1128" s="6">
        <f t="shared" si="13"/>
        <v>10</v>
      </c>
      <c r="AD1128" s="5"/>
    </row>
    <row r="1129">
      <c r="A1129" s="5" t="str">
        <f>Map!I1782</f>
        <v>1.3 E</v>
      </c>
      <c r="B1129" s="6">
        <f t="shared" si="5"/>
        <v>1.3</v>
      </c>
      <c r="C1129" s="5" t="str">
        <f>IFERROR(__xludf.DUMMYFUNCTION("""COMPUTED_VALUE"""),"E")</f>
        <v>E</v>
      </c>
      <c r="D1129" s="34" t="b">
        <f t="shared" si="6"/>
        <v>0</v>
      </c>
      <c r="E1129" s="6" t="b">
        <f t="shared" si="7"/>
        <v>0</v>
      </c>
      <c r="F1129" s="34">
        <f t="shared" si="8"/>
        <v>1.3</v>
      </c>
      <c r="G1129" s="8">
        <f t="shared" si="9"/>
        <v>7.7636E+24</v>
      </c>
      <c r="H1129" s="8" t="str">
        <f t="shared" ref="H1129:J1129" si="2276">if(D1129,$G1129,"")</f>
        <v/>
      </c>
      <c r="I1129" s="8" t="str">
        <f t="shared" si="2276"/>
        <v/>
      </c>
      <c r="J1129" s="8">
        <f t="shared" si="2276"/>
        <v>7.7636E+24</v>
      </c>
      <c r="K1129" s="5"/>
      <c r="L1129" s="5"/>
      <c r="M1129" s="5"/>
      <c r="N1129" s="36">
        <f>Map!K1782</f>
        <v>875</v>
      </c>
      <c r="O1129" s="36">
        <f>Map!L1782</f>
        <v>603</v>
      </c>
      <c r="P1129" s="36">
        <f>Map!M1782</f>
        <v>741</v>
      </c>
      <c r="Q1129" s="5" t="str">
        <f>Join("-",Map!B1782,Map!C1782,Map!D1782,Map!E1782,Map!F1782)</f>
        <v>North Rim-2-0-7-b</v>
      </c>
      <c r="R1129" s="6">
        <f t="shared" ref="R1129:T1129" si="2277">IFERROR(VALUE(LEFT(N1129,SEARCH(" ",N1129,1)-1)),FALSE())</f>
        <v>875</v>
      </c>
      <c r="S1129" s="6">
        <f t="shared" si="2277"/>
        <v>603</v>
      </c>
      <c r="T1129" s="6">
        <f t="shared" si="2277"/>
        <v>741</v>
      </c>
      <c r="U1129" s="5"/>
      <c r="V1129" s="5"/>
      <c r="W1129" s="5"/>
      <c r="X1129" s="37" t="str">
        <f>Map!G1782</f>
        <v>Terrestrial</v>
      </c>
      <c r="Y1129" s="5"/>
      <c r="Z1129" s="7" t="str">
        <f>Map!O1782</f>
        <v>28 H</v>
      </c>
      <c r="AA1129" s="6">
        <f t="shared" si="12"/>
        <v>28</v>
      </c>
      <c r="AB1129" s="5" t="str">
        <f>IFERROR(__xludf.DUMMYFUNCTION("""COMPUTED_VALUE"""),"H")</f>
        <v>H</v>
      </c>
      <c r="AC1129" s="6">
        <f t="shared" si="13"/>
        <v>28</v>
      </c>
      <c r="AD1129" s="5"/>
    </row>
    <row r="1130">
      <c r="A1130" s="5" t="str">
        <f>Map!I1783</f>
        <v>0.76 E</v>
      </c>
      <c r="B1130" s="6">
        <f t="shared" si="5"/>
        <v>0.76</v>
      </c>
      <c r="C1130" s="5" t="str">
        <f>IFERROR(__xludf.DUMMYFUNCTION("""COMPUTED_VALUE"""),"E")</f>
        <v>E</v>
      </c>
      <c r="D1130" s="34" t="b">
        <f t="shared" si="6"/>
        <v>0</v>
      </c>
      <c r="E1130" s="6" t="b">
        <f t="shared" si="7"/>
        <v>0</v>
      </c>
      <c r="F1130" s="34">
        <f t="shared" si="8"/>
        <v>0.76</v>
      </c>
      <c r="G1130" s="8">
        <f t="shared" si="9"/>
        <v>4.53872E+24</v>
      </c>
      <c r="H1130" s="8" t="str">
        <f t="shared" ref="H1130:J1130" si="2278">if(D1130,$G1130,"")</f>
        <v/>
      </c>
      <c r="I1130" s="8" t="str">
        <f t="shared" si="2278"/>
        <v/>
      </c>
      <c r="J1130" s="8">
        <f t="shared" si="2278"/>
        <v>4.53872E+24</v>
      </c>
      <c r="K1130" s="5"/>
      <c r="L1130" s="5"/>
      <c r="M1130" s="5"/>
      <c r="N1130" s="36">
        <f>Map!K1783</f>
        <v>196</v>
      </c>
      <c r="O1130" s="36">
        <f>Map!L1783</f>
        <v>107</v>
      </c>
      <c r="P1130" s="36">
        <f>Map!M1783</f>
        <v>152</v>
      </c>
      <c r="Q1130" s="5" t="str">
        <f>Join("-",Map!B1783,Map!C1783,Map!D1783,Map!E1783,Map!F1783)</f>
        <v>North Rim-2-0-7-c</v>
      </c>
      <c r="R1130" s="6">
        <f t="shared" ref="R1130:T1130" si="2279">IFERROR(VALUE(LEFT(N1130,SEARCH(" ",N1130,1)-1)),FALSE())</f>
        <v>196</v>
      </c>
      <c r="S1130" s="6">
        <f t="shared" si="2279"/>
        <v>107</v>
      </c>
      <c r="T1130" s="6">
        <f t="shared" si="2279"/>
        <v>152</v>
      </c>
      <c r="U1130" s="5"/>
      <c r="V1130" s="5"/>
      <c r="W1130" s="5"/>
      <c r="X1130" s="37" t="str">
        <f>Map!G1783</f>
        <v>Terrestrial</v>
      </c>
      <c r="Y1130" s="5"/>
      <c r="Z1130" s="7" t="str">
        <f>Map!O1783</f>
        <v>45 H</v>
      </c>
      <c r="AA1130" s="6">
        <f t="shared" si="12"/>
        <v>45</v>
      </c>
      <c r="AB1130" s="5" t="str">
        <f>IFERROR(__xludf.DUMMYFUNCTION("""COMPUTED_VALUE"""),"H")</f>
        <v>H</v>
      </c>
      <c r="AC1130" s="6">
        <f t="shared" si="13"/>
        <v>45</v>
      </c>
      <c r="AD1130" s="5"/>
    </row>
    <row r="1131">
      <c r="A1131" s="5" t="str">
        <f>Map!I1784</f>
        <v>0.46 J</v>
      </c>
      <c r="B1131" s="6">
        <f t="shared" si="5"/>
        <v>0.46</v>
      </c>
      <c r="C1131" s="5" t="str">
        <f>IFERROR(__xludf.DUMMYFUNCTION("""COMPUTED_VALUE"""),"J")</f>
        <v>J</v>
      </c>
      <c r="D1131" s="34" t="b">
        <f t="shared" si="6"/>
        <v>0</v>
      </c>
      <c r="E1131" s="6">
        <f t="shared" si="7"/>
        <v>0.46</v>
      </c>
      <c r="F1131" s="34" t="b">
        <f t="shared" si="8"/>
        <v>0</v>
      </c>
      <c r="G1131" s="8">
        <f t="shared" si="9"/>
        <v>8.74E+26</v>
      </c>
      <c r="H1131" s="8" t="str">
        <f t="shared" ref="H1131:J1131" si="2280">if(D1131,$G1131,"")</f>
        <v/>
      </c>
      <c r="I1131" s="8">
        <f t="shared" si="2280"/>
        <v>8.74E+26</v>
      </c>
      <c r="J1131" s="8" t="str">
        <f t="shared" si="2280"/>
        <v/>
      </c>
      <c r="K1131" s="5"/>
      <c r="L1131" s="5"/>
      <c r="M1131" s="5"/>
      <c r="N1131" s="36">
        <f>Map!K1784</f>
        <v>-19</v>
      </c>
      <c r="O1131" s="36">
        <f>Map!L1784</f>
        <v>-23</v>
      </c>
      <c r="P1131" s="36">
        <f>Map!M1784</f>
        <v>-23</v>
      </c>
      <c r="Q1131" s="5" t="str">
        <f>Join("-",Map!B1784,Map!C1784,Map!D1784,Map!E1784,Map!F1784)</f>
        <v>North Rim-2-0-7-d</v>
      </c>
      <c r="R1131" s="6">
        <f t="shared" ref="R1131:T1131" si="2281">IFERROR(VALUE(LEFT(N1131,SEARCH(" ",N1131,1)-1)),FALSE())</f>
        <v>-19</v>
      </c>
      <c r="S1131" s="6">
        <f t="shared" si="2281"/>
        <v>-23</v>
      </c>
      <c r="T1131" s="6">
        <f t="shared" si="2281"/>
        <v>-23</v>
      </c>
      <c r="U1131" s="5"/>
      <c r="V1131" s="5"/>
      <c r="W1131" s="5"/>
      <c r="X1131" s="37" t="str">
        <f>Map!G1784</f>
        <v>Gas Giant</v>
      </c>
      <c r="Y1131" s="5"/>
      <c r="Z1131" s="7" t="str">
        <f>Map!O1784</f>
        <v>22 H</v>
      </c>
      <c r="AA1131" s="6">
        <f t="shared" si="12"/>
        <v>22</v>
      </c>
      <c r="AB1131" s="5" t="str">
        <f>IFERROR(__xludf.DUMMYFUNCTION("""COMPUTED_VALUE"""),"H")</f>
        <v>H</v>
      </c>
      <c r="AC1131" s="6">
        <f t="shared" si="13"/>
        <v>22</v>
      </c>
      <c r="AD1131" s="5"/>
    </row>
    <row r="1132">
      <c r="A1132" s="5" t="str">
        <f>Map!I1785</f>
        <v>0.07 J</v>
      </c>
      <c r="B1132" s="6">
        <f t="shared" si="5"/>
        <v>0.07</v>
      </c>
      <c r="C1132" s="5" t="str">
        <f>IFERROR(__xludf.DUMMYFUNCTION("""COMPUTED_VALUE"""),"J")</f>
        <v>J</v>
      </c>
      <c r="D1132" s="34" t="b">
        <f t="shared" si="6"/>
        <v>0</v>
      </c>
      <c r="E1132" s="6">
        <f t="shared" si="7"/>
        <v>0.07</v>
      </c>
      <c r="F1132" s="34" t="b">
        <f t="shared" si="8"/>
        <v>0</v>
      </c>
      <c r="G1132" s="8">
        <f t="shared" si="9"/>
        <v>1.33E+26</v>
      </c>
      <c r="H1132" s="8" t="str">
        <f t="shared" ref="H1132:J1132" si="2282">if(D1132,$G1132,"")</f>
        <v/>
      </c>
      <c r="I1132" s="8">
        <f t="shared" si="2282"/>
        <v>1.33E+26</v>
      </c>
      <c r="J1132" s="8" t="str">
        <f t="shared" si="2282"/>
        <v/>
      </c>
      <c r="K1132" s="5"/>
      <c r="L1132" s="5"/>
      <c r="M1132" s="5"/>
      <c r="N1132" s="36">
        <f>Map!K1785</f>
        <v>-93</v>
      </c>
      <c r="O1132" s="36">
        <f>Map!L1785</f>
        <v>-108</v>
      </c>
      <c r="P1132" s="36">
        <f>Map!M1785</f>
        <v>-103</v>
      </c>
      <c r="Q1132" s="5" t="str">
        <f>Join("-",Map!B1785,Map!C1785,Map!D1785,Map!E1785,Map!F1785)</f>
        <v>North Rim-2-0-7-e</v>
      </c>
      <c r="R1132" s="6">
        <f t="shared" ref="R1132:T1132" si="2283">IFERROR(VALUE(LEFT(N1132,SEARCH(" ",N1132,1)-1)),FALSE())</f>
        <v>-93</v>
      </c>
      <c r="S1132" s="6">
        <f t="shared" si="2283"/>
        <v>-108</v>
      </c>
      <c r="T1132" s="6">
        <f t="shared" si="2283"/>
        <v>-103</v>
      </c>
      <c r="U1132" s="5"/>
      <c r="V1132" s="5"/>
      <c r="W1132" s="5"/>
      <c r="X1132" s="37" t="str">
        <f>Map!G1785</f>
        <v>Gas Giant</v>
      </c>
      <c r="Y1132" s="5"/>
      <c r="Z1132" s="7" t="str">
        <f>Map!O1785</f>
        <v>13 H</v>
      </c>
      <c r="AA1132" s="6">
        <f t="shared" si="12"/>
        <v>13</v>
      </c>
      <c r="AB1132" s="5" t="str">
        <f>IFERROR(__xludf.DUMMYFUNCTION("""COMPUTED_VALUE"""),"H")</f>
        <v>H</v>
      </c>
      <c r="AC1132" s="6">
        <f t="shared" si="13"/>
        <v>13</v>
      </c>
      <c r="AD1132" s="5"/>
    </row>
    <row r="1133">
      <c r="A1133" s="5" t="str">
        <f>Map!I1786</f>
        <v>2.6 J</v>
      </c>
      <c r="B1133" s="6">
        <f t="shared" si="5"/>
        <v>2.6</v>
      </c>
      <c r="C1133" s="5" t="str">
        <f>IFERROR(__xludf.DUMMYFUNCTION("""COMPUTED_VALUE"""),"J")</f>
        <v>J</v>
      </c>
      <c r="D1133" s="34" t="b">
        <f t="shared" si="6"/>
        <v>0</v>
      </c>
      <c r="E1133" s="6">
        <f t="shared" si="7"/>
        <v>2.6</v>
      </c>
      <c r="F1133" s="34" t="b">
        <f t="shared" si="8"/>
        <v>0</v>
      </c>
      <c r="G1133" s="8">
        <f t="shared" si="9"/>
        <v>4.94E+27</v>
      </c>
      <c r="H1133" s="8" t="str">
        <f t="shared" ref="H1133:J1133" si="2284">if(D1133,$G1133,"")</f>
        <v/>
      </c>
      <c r="I1133" s="8">
        <f t="shared" si="2284"/>
        <v>4.94E+27</v>
      </c>
      <c r="J1133" s="8" t="str">
        <f t="shared" si="2284"/>
        <v/>
      </c>
      <c r="K1133" s="5"/>
      <c r="L1133" s="5"/>
      <c r="M1133" s="5"/>
      <c r="N1133" s="36">
        <f>Map!K1786</f>
        <v>-142</v>
      </c>
      <c r="O1133" s="36">
        <f>Map!L1786</f>
        <v>-199</v>
      </c>
      <c r="P1133" s="36">
        <f>Map!M1786</f>
        <v>-170</v>
      </c>
      <c r="Q1133" s="5" t="str">
        <f>Join("-",Map!B1786,Map!C1786,Map!D1786,Map!E1786,Map!F1786)</f>
        <v>North Rim-2-0-7-f</v>
      </c>
      <c r="R1133" s="6">
        <f t="shared" ref="R1133:T1133" si="2285">IFERROR(VALUE(LEFT(N1133,SEARCH(" ",N1133,1)-1)),FALSE())</f>
        <v>-142</v>
      </c>
      <c r="S1133" s="6">
        <f t="shared" si="2285"/>
        <v>-199</v>
      </c>
      <c r="T1133" s="6">
        <f t="shared" si="2285"/>
        <v>-170</v>
      </c>
      <c r="U1133" s="5"/>
      <c r="V1133" s="5"/>
      <c r="W1133" s="5"/>
      <c r="X1133" s="37" t="str">
        <f>Map!G1786</f>
        <v>Gas Giant</v>
      </c>
      <c r="Y1133" s="5"/>
      <c r="Z1133" s="7" t="str">
        <f>Map!O1786</f>
        <v>12 H</v>
      </c>
      <c r="AA1133" s="6">
        <f t="shared" si="12"/>
        <v>12</v>
      </c>
      <c r="AB1133" s="5" t="str">
        <f>IFERROR(__xludf.DUMMYFUNCTION("""COMPUTED_VALUE"""),"H")</f>
        <v>H</v>
      </c>
      <c r="AC1133" s="6">
        <f t="shared" si="13"/>
        <v>12</v>
      </c>
      <c r="AD1133" s="5"/>
    </row>
    <row r="1134">
      <c r="A1134" s="5" t="str">
        <f>Map!I1787</f>
        <v>0.02 J</v>
      </c>
      <c r="B1134" s="6">
        <f t="shared" si="5"/>
        <v>0.02</v>
      </c>
      <c r="C1134" s="5" t="str">
        <f>IFERROR(__xludf.DUMMYFUNCTION("""COMPUTED_VALUE"""),"J")</f>
        <v>J</v>
      </c>
      <c r="D1134" s="34" t="b">
        <f t="shared" si="6"/>
        <v>0</v>
      </c>
      <c r="E1134" s="6">
        <f t="shared" si="7"/>
        <v>0.02</v>
      </c>
      <c r="F1134" s="34" t="b">
        <f t="shared" si="8"/>
        <v>0</v>
      </c>
      <c r="G1134" s="8">
        <f t="shared" si="9"/>
        <v>3.8E+25</v>
      </c>
      <c r="H1134" s="8" t="str">
        <f t="shared" ref="H1134:J1134" si="2286">if(D1134,$G1134,"")</f>
        <v/>
      </c>
      <c r="I1134" s="8">
        <f t="shared" si="2286"/>
        <v>3.8E+25</v>
      </c>
      <c r="J1134" s="8" t="str">
        <f t="shared" si="2286"/>
        <v/>
      </c>
      <c r="K1134" s="5"/>
      <c r="L1134" s="5"/>
      <c r="M1134" s="5"/>
      <c r="N1134" s="36">
        <f>Map!K1787</f>
        <v>-173</v>
      </c>
      <c r="O1134" s="36">
        <f>Map!L1787</f>
        <v>-209</v>
      </c>
      <c r="P1134" s="36">
        <f>Map!M1787</f>
        <v>-189</v>
      </c>
      <c r="Q1134" s="5" t="str">
        <f>Join("-",Map!B1787,Map!C1787,Map!D1787,Map!E1787,Map!F1787)</f>
        <v>North Rim-2-0-7-g</v>
      </c>
      <c r="R1134" s="6">
        <f t="shared" ref="R1134:T1134" si="2287">IFERROR(VALUE(LEFT(N1134,SEARCH(" ",N1134,1)-1)),FALSE())</f>
        <v>-173</v>
      </c>
      <c r="S1134" s="6">
        <f t="shared" si="2287"/>
        <v>-209</v>
      </c>
      <c r="T1134" s="6">
        <f t="shared" si="2287"/>
        <v>-189</v>
      </c>
      <c r="U1134" s="5"/>
      <c r="V1134" s="5"/>
      <c r="W1134" s="5"/>
      <c r="X1134" s="37" t="str">
        <f>Map!G1787</f>
        <v>Gas Giant</v>
      </c>
      <c r="Y1134" s="5"/>
      <c r="Z1134" s="7" t="str">
        <f>Map!O1787</f>
        <v>21 H</v>
      </c>
      <c r="AA1134" s="6">
        <f t="shared" si="12"/>
        <v>21</v>
      </c>
      <c r="AB1134" s="5" t="str">
        <f>IFERROR(__xludf.DUMMYFUNCTION("""COMPUTED_VALUE"""),"H")</f>
        <v>H</v>
      </c>
      <c r="AC1134" s="6">
        <f t="shared" si="13"/>
        <v>21</v>
      </c>
      <c r="AD1134" s="5"/>
    </row>
    <row r="1135">
      <c r="A1135" s="5" t="str">
        <f>Map!I1788</f>
        <v>0.29 E</v>
      </c>
      <c r="B1135" s="6">
        <f t="shared" si="5"/>
        <v>0.29</v>
      </c>
      <c r="C1135" s="5" t="str">
        <f>IFERROR(__xludf.DUMMYFUNCTION("""COMPUTED_VALUE"""),"E")</f>
        <v>E</v>
      </c>
      <c r="D1135" s="34" t="b">
        <f t="shared" si="6"/>
        <v>0</v>
      </c>
      <c r="E1135" s="6" t="b">
        <f t="shared" si="7"/>
        <v>0</v>
      </c>
      <c r="F1135" s="34">
        <f t="shared" si="8"/>
        <v>0.29</v>
      </c>
      <c r="G1135" s="8">
        <f t="shared" si="9"/>
        <v>1.73188E+24</v>
      </c>
      <c r="H1135" s="8" t="str">
        <f t="shared" ref="H1135:J1135" si="2288">if(D1135,$G1135,"")</f>
        <v/>
      </c>
      <c r="I1135" s="8" t="str">
        <f t="shared" si="2288"/>
        <v/>
      </c>
      <c r="J1135" s="8">
        <f t="shared" si="2288"/>
        <v>1.73188E+24</v>
      </c>
      <c r="K1135" s="5"/>
      <c r="L1135" s="5"/>
      <c r="M1135" s="5"/>
      <c r="N1135" s="36">
        <f>Map!K1788</f>
        <v>-215</v>
      </c>
      <c r="O1135" s="36">
        <f>Map!L1788</f>
        <v>-241</v>
      </c>
      <c r="P1135" s="36">
        <f>Map!M1788</f>
        <v>-228</v>
      </c>
      <c r="Q1135" s="5" t="str">
        <f>Join("-",Map!B1788,Map!C1788,Map!D1788,Map!E1788,Map!F1788)</f>
        <v>North Rim-2-0-7-h</v>
      </c>
      <c r="R1135" s="6">
        <f t="shared" ref="R1135:T1135" si="2289">IFERROR(VALUE(LEFT(N1135,SEARCH(" ",N1135,1)-1)),FALSE())</f>
        <v>-215</v>
      </c>
      <c r="S1135" s="6">
        <f t="shared" si="2289"/>
        <v>-241</v>
      </c>
      <c r="T1135" s="6">
        <f t="shared" si="2289"/>
        <v>-228</v>
      </c>
      <c r="U1135" s="5"/>
      <c r="V1135" s="5"/>
      <c r="W1135" s="5"/>
      <c r="X1135" s="37" t="str">
        <f>Map!G1788</f>
        <v>Terrestrial</v>
      </c>
      <c r="Y1135" s="5"/>
      <c r="Z1135" s="7" t="str">
        <f>Map!O1788</f>
        <v>12 H</v>
      </c>
      <c r="AA1135" s="6">
        <f t="shared" si="12"/>
        <v>12</v>
      </c>
      <c r="AB1135" s="5" t="str">
        <f>IFERROR(__xludf.DUMMYFUNCTION("""COMPUTED_VALUE"""),"H")</f>
        <v>H</v>
      </c>
      <c r="AC1135" s="6">
        <f t="shared" si="13"/>
        <v>12</v>
      </c>
      <c r="AD1135" s="5"/>
    </row>
    <row r="1136">
      <c r="A1136" s="5" t="str">
        <f>Map!I1789</f>
        <v>0.11 S</v>
      </c>
      <c r="B1136" s="6">
        <f t="shared" si="5"/>
        <v>0.11</v>
      </c>
      <c r="C1136" s="5" t="str">
        <f>IFERROR(__xludf.DUMMYFUNCTION("""COMPUTED_VALUE"""),"S")</f>
        <v>S</v>
      </c>
      <c r="D1136" s="34">
        <f t="shared" si="6"/>
        <v>0.11</v>
      </c>
      <c r="E1136" s="6" t="b">
        <f t="shared" si="7"/>
        <v>0</v>
      </c>
      <c r="F1136" s="34" t="b">
        <f t="shared" si="8"/>
        <v>0</v>
      </c>
      <c r="G1136" s="8">
        <f t="shared" si="9"/>
        <v>2.1879E+29</v>
      </c>
      <c r="H1136" s="8">
        <f t="shared" ref="H1136:J1136" si="2290">if(D1136,$G1136,"")</f>
        <v>2.1879E+29</v>
      </c>
      <c r="I1136" s="8" t="str">
        <f t="shared" si="2290"/>
        <v/>
      </c>
      <c r="J1136" s="8" t="str">
        <f t="shared" si="2290"/>
        <v/>
      </c>
      <c r="K1136" s="5"/>
      <c r="L1136" s="5"/>
      <c r="M1136" s="5"/>
      <c r="N1136" s="36" t="str">
        <f>Map!K1789</f>
        <v/>
      </c>
      <c r="O1136" s="36" t="str">
        <f>Map!L1789</f>
        <v/>
      </c>
      <c r="P1136" s="36" t="str">
        <f>Map!M1789</f>
        <v/>
      </c>
      <c r="Q1136" s="5" t="str">
        <f>Join("-",Map!B1789,Map!C1789,Map!D1789,Map!E1789,Map!F1789)</f>
        <v>North Rim-2-0-7-S</v>
      </c>
      <c r="R1136" s="6" t="b">
        <f t="shared" ref="R1136:T1136" si="2291">IFERROR(VALUE(LEFT(N1136,SEARCH(" ",N1136,1)-1)),FALSE())</f>
        <v>0</v>
      </c>
      <c r="S1136" s="6" t="b">
        <f t="shared" si="2291"/>
        <v>0</v>
      </c>
      <c r="T1136" s="6" t="b">
        <f t="shared" si="2291"/>
        <v>0</v>
      </c>
      <c r="U1136" s="5"/>
      <c r="V1136" s="5"/>
      <c r="W1136" s="5"/>
      <c r="X1136" s="37" t="str">
        <f>Map!G1789</f>
        <v>Star</v>
      </c>
      <c r="Y1136" s="5"/>
      <c r="Z1136" s="7" t="str">
        <f>Map!O1789</f>
        <v/>
      </c>
      <c r="AA1136" s="6" t="str">
        <f t="shared" si="12"/>
        <v/>
      </c>
      <c r="AB1136" s="5"/>
      <c r="AC1136" s="6" t="str">
        <f t="shared" si="13"/>
        <v/>
      </c>
      <c r="AD1136" s="5"/>
    </row>
    <row r="1137">
      <c r="A1137" s="5" t="str">
        <f>Map!I1790</f>
        <v>2.3 E</v>
      </c>
      <c r="B1137" s="6">
        <f t="shared" si="5"/>
        <v>2.3</v>
      </c>
      <c r="C1137" s="5" t="str">
        <f>IFERROR(__xludf.DUMMYFUNCTION("""COMPUTED_VALUE"""),"E")</f>
        <v>E</v>
      </c>
      <c r="D1137" s="34" t="b">
        <f t="shared" si="6"/>
        <v>0</v>
      </c>
      <c r="E1137" s="6" t="b">
        <f t="shared" si="7"/>
        <v>0</v>
      </c>
      <c r="F1137" s="34">
        <f t="shared" si="8"/>
        <v>2.3</v>
      </c>
      <c r="G1137" s="8">
        <f t="shared" si="9"/>
        <v>1.37356E+25</v>
      </c>
      <c r="H1137" s="8" t="str">
        <f t="shared" ref="H1137:J1137" si="2292">if(D1137,$G1137,"")</f>
        <v/>
      </c>
      <c r="I1137" s="8" t="str">
        <f t="shared" si="2292"/>
        <v/>
      </c>
      <c r="J1137" s="8">
        <f t="shared" si="2292"/>
        <v>1.37356E+25</v>
      </c>
      <c r="K1137" s="5"/>
      <c r="L1137" s="5"/>
      <c r="M1137" s="5"/>
      <c r="N1137" s="36">
        <f>Map!K1790</f>
        <v>1234</v>
      </c>
      <c r="O1137" s="36">
        <f>Map!L1790</f>
        <v>1148</v>
      </c>
      <c r="P1137" s="36">
        <f>Map!M1790</f>
        <v>1189</v>
      </c>
      <c r="Q1137" s="5" t="str">
        <f>Join("-",Map!B1790,Map!C1790,Map!D1790,Map!E1790,Map!F1790)</f>
        <v>North Rim-2-0-8-a</v>
      </c>
      <c r="R1137" s="6">
        <f t="shared" ref="R1137:T1137" si="2293">IFERROR(VALUE(LEFT(N1137,SEARCH(" ",N1137,1)-1)),FALSE())</f>
        <v>1234</v>
      </c>
      <c r="S1137" s="6">
        <f t="shared" si="2293"/>
        <v>1148</v>
      </c>
      <c r="T1137" s="6">
        <f t="shared" si="2293"/>
        <v>1189</v>
      </c>
      <c r="U1137" s="5"/>
      <c r="V1137" s="5"/>
      <c r="W1137" s="5"/>
      <c r="X1137" s="37" t="str">
        <f>Map!G1790</f>
        <v>Terrestrial</v>
      </c>
      <c r="Y1137" s="5"/>
      <c r="Z1137" s="7" t="str">
        <f>Map!O1790</f>
        <v>17 H</v>
      </c>
      <c r="AA1137" s="6">
        <f t="shared" si="12"/>
        <v>17</v>
      </c>
      <c r="AB1137" s="5" t="str">
        <f>IFERROR(__xludf.DUMMYFUNCTION("""COMPUTED_VALUE"""),"H")</f>
        <v>H</v>
      </c>
      <c r="AC1137" s="6">
        <f t="shared" si="13"/>
        <v>17</v>
      </c>
      <c r="AD1137" s="5"/>
    </row>
    <row r="1138">
      <c r="A1138" s="5" t="str">
        <f>Map!I1791</f>
        <v>0.62 E</v>
      </c>
      <c r="B1138" s="6">
        <f t="shared" si="5"/>
        <v>0.62</v>
      </c>
      <c r="C1138" s="5" t="str">
        <f>IFERROR(__xludf.DUMMYFUNCTION("""COMPUTED_VALUE"""),"E")</f>
        <v>E</v>
      </c>
      <c r="D1138" s="34" t="b">
        <f t="shared" si="6"/>
        <v>0</v>
      </c>
      <c r="E1138" s="6" t="b">
        <f t="shared" si="7"/>
        <v>0</v>
      </c>
      <c r="F1138" s="34">
        <f t="shared" si="8"/>
        <v>0.62</v>
      </c>
      <c r="G1138" s="8">
        <f t="shared" si="9"/>
        <v>3.70264E+24</v>
      </c>
      <c r="H1138" s="8" t="str">
        <f t="shared" ref="H1138:J1138" si="2294">if(D1138,$G1138,"")</f>
        <v/>
      </c>
      <c r="I1138" s="8" t="str">
        <f t="shared" si="2294"/>
        <v/>
      </c>
      <c r="J1138" s="8">
        <f t="shared" si="2294"/>
        <v>3.70264E+24</v>
      </c>
      <c r="K1138" s="5"/>
      <c r="L1138" s="5"/>
      <c r="M1138" s="5"/>
      <c r="N1138" s="36">
        <f>Map!K1791</f>
        <v>1181</v>
      </c>
      <c r="O1138" s="36">
        <f>Map!L1791</f>
        <v>1028</v>
      </c>
      <c r="P1138" s="36">
        <f>Map!M1791</f>
        <v>1104</v>
      </c>
      <c r="Q1138" s="5" t="str">
        <f>Join("-",Map!B1791,Map!C1791,Map!D1791,Map!E1791,Map!F1791)</f>
        <v>North Rim-2-0-8-b</v>
      </c>
      <c r="R1138" s="6">
        <f t="shared" ref="R1138:T1138" si="2295">IFERROR(VALUE(LEFT(N1138,SEARCH(" ",N1138,1)-1)),FALSE())</f>
        <v>1181</v>
      </c>
      <c r="S1138" s="6">
        <f t="shared" si="2295"/>
        <v>1028</v>
      </c>
      <c r="T1138" s="6">
        <f t="shared" si="2295"/>
        <v>1104</v>
      </c>
      <c r="U1138" s="5"/>
      <c r="V1138" s="5"/>
      <c r="W1138" s="5"/>
      <c r="X1138" s="37" t="str">
        <f>Map!G1791</f>
        <v>Terrestrial</v>
      </c>
      <c r="Y1138" s="5"/>
      <c r="Z1138" s="7" t="str">
        <f>Map!O1791</f>
        <v>6 H</v>
      </c>
      <c r="AA1138" s="6">
        <f t="shared" si="12"/>
        <v>6</v>
      </c>
      <c r="AB1138" s="5" t="str">
        <f>IFERROR(__xludf.DUMMYFUNCTION("""COMPUTED_VALUE"""),"H")</f>
        <v>H</v>
      </c>
      <c r="AC1138" s="6">
        <f t="shared" si="13"/>
        <v>6</v>
      </c>
      <c r="AD1138" s="5"/>
    </row>
    <row r="1139">
      <c r="A1139" s="5" t="str">
        <f>Map!I1792</f>
        <v>0.6 E</v>
      </c>
      <c r="B1139" s="6">
        <f t="shared" si="5"/>
        <v>0.6</v>
      </c>
      <c r="C1139" s="5" t="str">
        <f>IFERROR(__xludf.DUMMYFUNCTION("""COMPUTED_VALUE"""),"E")</f>
        <v>E</v>
      </c>
      <c r="D1139" s="34" t="b">
        <f t="shared" si="6"/>
        <v>0</v>
      </c>
      <c r="E1139" s="6" t="b">
        <f t="shared" si="7"/>
        <v>0</v>
      </c>
      <c r="F1139" s="34">
        <f t="shared" si="8"/>
        <v>0.6</v>
      </c>
      <c r="G1139" s="8">
        <f t="shared" si="9"/>
        <v>3.5832E+24</v>
      </c>
      <c r="H1139" s="8" t="str">
        <f t="shared" ref="H1139:J1139" si="2296">if(D1139,$G1139,"")</f>
        <v/>
      </c>
      <c r="I1139" s="8" t="str">
        <f t="shared" si="2296"/>
        <v/>
      </c>
      <c r="J1139" s="8">
        <f t="shared" si="2296"/>
        <v>3.5832E+24</v>
      </c>
      <c r="K1139" s="5"/>
      <c r="L1139" s="5"/>
      <c r="M1139" s="5"/>
      <c r="N1139" s="36">
        <f>Map!K1792</f>
        <v>299</v>
      </c>
      <c r="O1139" s="36">
        <f>Map!L1792</f>
        <v>291</v>
      </c>
      <c r="P1139" s="36">
        <f>Map!M1792</f>
        <v>294</v>
      </c>
      <c r="Q1139" s="5" t="str">
        <f>Join("-",Map!B1792,Map!C1792,Map!D1792,Map!E1792,Map!F1792)</f>
        <v>North Rim-2-0-8-c</v>
      </c>
      <c r="R1139" s="6">
        <f t="shared" ref="R1139:T1139" si="2297">IFERROR(VALUE(LEFT(N1139,SEARCH(" ",N1139,1)-1)),FALSE())</f>
        <v>299</v>
      </c>
      <c r="S1139" s="6">
        <f t="shared" si="2297"/>
        <v>291</v>
      </c>
      <c r="T1139" s="6">
        <f t="shared" si="2297"/>
        <v>294</v>
      </c>
      <c r="U1139" s="5"/>
      <c r="V1139" s="5"/>
      <c r="W1139" s="5"/>
      <c r="X1139" s="37" t="str">
        <f>Map!G1792</f>
        <v>Terrestrial</v>
      </c>
      <c r="Y1139" s="5"/>
      <c r="Z1139" s="7" t="str">
        <f>Map!O1792</f>
        <v>24 H</v>
      </c>
      <c r="AA1139" s="6">
        <f t="shared" si="12"/>
        <v>24</v>
      </c>
      <c r="AB1139" s="5" t="str">
        <f>IFERROR(__xludf.DUMMYFUNCTION("""COMPUTED_VALUE"""),"H")</f>
        <v>H</v>
      </c>
      <c r="AC1139" s="6">
        <f t="shared" si="13"/>
        <v>24</v>
      </c>
      <c r="AD1139" s="5"/>
    </row>
    <row r="1140">
      <c r="A1140" s="5" t="str">
        <f>Map!I1793</f>
        <v>0.65 E</v>
      </c>
      <c r="B1140" s="6">
        <f t="shared" si="5"/>
        <v>0.65</v>
      </c>
      <c r="C1140" s="5" t="str">
        <f>IFERROR(__xludf.DUMMYFUNCTION("""COMPUTED_VALUE"""),"E")</f>
        <v>E</v>
      </c>
      <c r="D1140" s="34" t="b">
        <f t="shared" si="6"/>
        <v>0</v>
      </c>
      <c r="E1140" s="6" t="b">
        <f t="shared" si="7"/>
        <v>0</v>
      </c>
      <c r="F1140" s="34">
        <f t="shared" si="8"/>
        <v>0.65</v>
      </c>
      <c r="G1140" s="8">
        <f t="shared" si="9"/>
        <v>3.8818E+24</v>
      </c>
      <c r="H1140" s="8" t="str">
        <f t="shared" ref="H1140:J1140" si="2298">if(D1140,$G1140,"")</f>
        <v/>
      </c>
      <c r="I1140" s="8" t="str">
        <f t="shared" si="2298"/>
        <v/>
      </c>
      <c r="J1140" s="8">
        <f t="shared" si="2298"/>
        <v>3.8818E+24</v>
      </c>
      <c r="K1140" s="5"/>
      <c r="L1140" s="5"/>
      <c r="M1140" s="5"/>
      <c r="N1140" s="36">
        <f>Map!K1793</f>
        <v>2</v>
      </c>
      <c r="O1140" s="36">
        <f>Map!L1793</f>
        <v>-39</v>
      </c>
      <c r="P1140" s="36">
        <f>Map!M1793</f>
        <v>-17</v>
      </c>
      <c r="Q1140" s="5" t="str">
        <f>Join("-",Map!B1793,Map!C1793,Map!D1793,Map!E1793,Map!F1793)</f>
        <v>North Rim-2-0-8-d</v>
      </c>
      <c r="R1140" s="6">
        <f t="shared" ref="R1140:T1140" si="2299">IFERROR(VALUE(LEFT(N1140,SEARCH(" ",N1140,1)-1)),FALSE())</f>
        <v>2</v>
      </c>
      <c r="S1140" s="6">
        <f t="shared" si="2299"/>
        <v>-39</v>
      </c>
      <c r="T1140" s="6">
        <f t="shared" si="2299"/>
        <v>-17</v>
      </c>
      <c r="U1140" s="5"/>
      <c r="V1140" s="5"/>
      <c r="W1140" s="5"/>
      <c r="X1140" s="37" t="str">
        <f>Map!G1793</f>
        <v>Terrestrial</v>
      </c>
      <c r="Y1140" s="5"/>
      <c r="Z1140" s="7" t="str">
        <f>Map!O1793</f>
        <v>10 H</v>
      </c>
      <c r="AA1140" s="6">
        <f t="shared" si="12"/>
        <v>10</v>
      </c>
      <c r="AB1140" s="5" t="str">
        <f>IFERROR(__xludf.DUMMYFUNCTION("""COMPUTED_VALUE"""),"H")</f>
        <v>H</v>
      </c>
      <c r="AC1140" s="6">
        <f t="shared" si="13"/>
        <v>10</v>
      </c>
      <c r="AD1140" s="5"/>
    </row>
    <row r="1141">
      <c r="A1141" s="5" t="str">
        <f>Map!I1794</f>
        <v>0.13 S</v>
      </c>
      <c r="B1141" s="6">
        <f t="shared" si="5"/>
        <v>0.13</v>
      </c>
      <c r="C1141" s="5" t="str">
        <f>IFERROR(__xludf.DUMMYFUNCTION("""COMPUTED_VALUE"""),"S")</f>
        <v>S</v>
      </c>
      <c r="D1141" s="34">
        <f t="shared" si="6"/>
        <v>0.13</v>
      </c>
      <c r="E1141" s="6" t="b">
        <f t="shared" si="7"/>
        <v>0</v>
      </c>
      <c r="F1141" s="34" t="b">
        <f t="shared" si="8"/>
        <v>0</v>
      </c>
      <c r="G1141" s="8">
        <f t="shared" si="9"/>
        <v>2.5857E+29</v>
      </c>
      <c r="H1141" s="8">
        <f t="shared" ref="H1141:J1141" si="2300">if(D1141,$G1141,"")</f>
        <v>2.5857E+29</v>
      </c>
      <c r="I1141" s="8" t="str">
        <f t="shared" si="2300"/>
        <v/>
      </c>
      <c r="J1141" s="8" t="str">
        <f t="shared" si="2300"/>
        <v/>
      </c>
      <c r="K1141" s="5"/>
      <c r="L1141" s="5"/>
      <c r="M1141" s="5"/>
      <c r="N1141" s="36" t="str">
        <f>Map!K1794</f>
        <v/>
      </c>
      <c r="O1141" s="36" t="str">
        <f>Map!L1794</f>
        <v/>
      </c>
      <c r="P1141" s="36" t="str">
        <f>Map!M1794</f>
        <v/>
      </c>
      <c r="Q1141" s="5" t="str">
        <f>Join("-",Map!B1794,Map!C1794,Map!D1794,Map!E1794,Map!F1794)</f>
        <v>North Rim-2-0-8-S</v>
      </c>
      <c r="R1141" s="6" t="b">
        <f t="shared" ref="R1141:T1141" si="2301">IFERROR(VALUE(LEFT(N1141,SEARCH(" ",N1141,1)-1)),FALSE())</f>
        <v>0</v>
      </c>
      <c r="S1141" s="6" t="b">
        <f t="shared" si="2301"/>
        <v>0</v>
      </c>
      <c r="T1141" s="6" t="b">
        <f t="shared" si="2301"/>
        <v>0</v>
      </c>
      <c r="U1141" s="5"/>
      <c r="V1141" s="5"/>
      <c r="W1141" s="5"/>
      <c r="X1141" s="37" t="str">
        <f>Map!G1794</f>
        <v>Star</v>
      </c>
      <c r="Y1141" s="5"/>
      <c r="Z1141" s="7" t="str">
        <f>Map!O1794</f>
        <v/>
      </c>
      <c r="AA1141" s="6" t="str">
        <f t="shared" si="12"/>
        <v/>
      </c>
      <c r="AB1141" s="5"/>
      <c r="AC1141" s="6" t="str">
        <f t="shared" si="13"/>
        <v/>
      </c>
      <c r="AD1141" s="5"/>
    </row>
    <row r="1142">
      <c r="A1142" s="5" t="str">
        <f>Map!I1795</f>
        <v>2.4 E</v>
      </c>
      <c r="B1142" s="6">
        <f t="shared" si="5"/>
        <v>2.4</v>
      </c>
      <c r="C1142" s="5" t="str">
        <f>IFERROR(__xludf.DUMMYFUNCTION("""COMPUTED_VALUE"""),"E")</f>
        <v>E</v>
      </c>
      <c r="D1142" s="34" t="b">
        <f t="shared" si="6"/>
        <v>0</v>
      </c>
      <c r="E1142" s="6" t="b">
        <f t="shared" si="7"/>
        <v>0</v>
      </c>
      <c r="F1142" s="34">
        <f t="shared" si="8"/>
        <v>2.4</v>
      </c>
      <c r="G1142" s="8">
        <f t="shared" si="9"/>
        <v>1.43328E+25</v>
      </c>
      <c r="H1142" s="8" t="str">
        <f t="shared" ref="H1142:J1142" si="2302">if(D1142,$G1142,"")</f>
        <v/>
      </c>
      <c r="I1142" s="8" t="str">
        <f t="shared" si="2302"/>
        <v/>
      </c>
      <c r="J1142" s="8">
        <f t="shared" si="2302"/>
        <v>1.43328E+25</v>
      </c>
      <c r="K1142" s="5"/>
      <c r="L1142" s="5"/>
      <c r="M1142" s="5"/>
      <c r="N1142" s="36">
        <f>Map!K1795</f>
        <v>118</v>
      </c>
      <c r="O1142" s="36">
        <f>Map!L1795</f>
        <v>96</v>
      </c>
      <c r="P1142" s="36">
        <f>Map!M1795</f>
        <v>107</v>
      </c>
      <c r="Q1142" s="5" t="str">
        <f>Join("-",Map!B1795,Map!C1795,Map!D1795,Map!E1795,Map!F1795)</f>
        <v>North Rim-2-0-9-a</v>
      </c>
      <c r="R1142" s="6">
        <f t="shared" ref="R1142:T1142" si="2303">IFERROR(VALUE(LEFT(N1142,SEARCH(" ",N1142,1)-1)),FALSE())</f>
        <v>118</v>
      </c>
      <c r="S1142" s="6">
        <f t="shared" si="2303"/>
        <v>96</v>
      </c>
      <c r="T1142" s="6">
        <f t="shared" si="2303"/>
        <v>107</v>
      </c>
      <c r="U1142" s="5"/>
      <c r="V1142" s="5"/>
      <c r="W1142" s="5"/>
      <c r="X1142" s="37" t="str">
        <f>Map!G1795</f>
        <v>Terrestrial</v>
      </c>
      <c r="Y1142" s="5"/>
      <c r="Z1142" s="7" t="str">
        <f>Map!O1795</f>
        <v>48 H</v>
      </c>
      <c r="AA1142" s="6">
        <f t="shared" si="12"/>
        <v>48</v>
      </c>
      <c r="AB1142" s="5" t="str">
        <f>IFERROR(__xludf.DUMMYFUNCTION("""COMPUTED_VALUE"""),"H")</f>
        <v>H</v>
      </c>
      <c r="AC1142" s="6">
        <f t="shared" si="13"/>
        <v>48</v>
      </c>
      <c r="AD1142" s="5"/>
    </row>
    <row r="1143">
      <c r="A1143" s="5" t="str">
        <f>Map!I1796</f>
        <v>0.82 E</v>
      </c>
      <c r="B1143" s="6">
        <f t="shared" si="5"/>
        <v>0.82</v>
      </c>
      <c r="C1143" s="5" t="str">
        <f>IFERROR(__xludf.DUMMYFUNCTION("""COMPUTED_VALUE"""),"E")</f>
        <v>E</v>
      </c>
      <c r="D1143" s="34" t="b">
        <f t="shared" si="6"/>
        <v>0</v>
      </c>
      <c r="E1143" s="6" t="b">
        <f t="shared" si="7"/>
        <v>0</v>
      </c>
      <c r="F1143" s="34">
        <f t="shared" si="8"/>
        <v>0.82</v>
      </c>
      <c r="G1143" s="8">
        <f t="shared" si="9"/>
        <v>4.89704E+24</v>
      </c>
      <c r="H1143" s="8" t="str">
        <f t="shared" ref="H1143:J1143" si="2304">if(D1143,$G1143,"")</f>
        <v/>
      </c>
      <c r="I1143" s="8" t="str">
        <f t="shared" si="2304"/>
        <v/>
      </c>
      <c r="J1143" s="8">
        <f t="shared" si="2304"/>
        <v>4.89704E+24</v>
      </c>
      <c r="K1143" s="5"/>
      <c r="L1143" s="5"/>
      <c r="M1143" s="5"/>
      <c r="N1143" s="36">
        <f>Map!K1796</f>
        <v>14</v>
      </c>
      <c r="O1143" s="36">
        <f>Map!L1796</f>
        <v>8</v>
      </c>
      <c r="P1143" s="36">
        <f>Map!M1796</f>
        <v>13</v>
      </c>
      <c r="Q1143" s="5" t="str">
        <f>Join("-",Map!B1796,Map!C1796,Map!D1796,Map!E1796,Map!F1796)</f>
        <v>North Rim-2-0-9-b</v>
      </c>
      <c r="R1143" s="6">
        <f t="shared" ref="R1143:T1143" si="2305">IFERROR(VALUE(LEFT(N1143,SEARCH(" ",N1143,1)-1)),FALSE())</f>
        <v>14</v>
      </c>
      <c r="S1143" s="6">
        <f t="shared" si="2305"/>
        <v>8</v>
      </c>
      <c r="T1143" s="6">
        <f t="shared" si="2305"/>
        <v>13</v>
      </c>
      <c r="U1143" s="5"/>
      <c r="V1143" s="5"/>
      <c r="W1143" s="5"/>
      <c r="X1143" s="37" t="str">
        <f>Map!G1796</f>
        <v>Habitable</v>
      </c>
      <c r="Y1143" s="5"/>
      <c r="Z1143" s="7" t="str">
        <f>Map!O1796</f>
        <v>16 H</v>
      </c>
      <c r="AA1143" s="6">
        <f t="shared" si="12"/>
        <v>16</v>
      </c>
      <c r="AB1143" s="5" t="str">
        <f>IFERROR(__xludf.DUMMYFUNCTION("""COMPUTED_VALUE"""),"H")</f>
        <v>H</v>
      </c>
      <c r="AC1143" s="6">
        <f t="shared" si="13"/>
        <v>16</v>
      </c>
      <c r="AD1143" s="5"/>
    </row>
    <row r="1144">
      <c r="A1144" s="5" t="str">
        <f>Map!I1797</f>
        <v>1.18 E</v>
      </c>
      <c r="B1144" s="6">
        <f t="shared" si="5"/>
        <v>1.18</v>
      </c>
      <c r="C1144" s="5" t="str">
        <f>IFERROR(__xludf.DUMMYFUNCTION("""COMPUTED_VALUE"""),"E")</f>
        <v>E</v>
      </c>
      <c r="D1144" s="34" t="b">
        <f t="shared" si="6"/>
        <v>0</v>
      </c>
      <c r="E1144" s="6" t="b">
        <f t="shared" si="7"/>
        <v>0</v>
      </c>
      <c r="F1144" s="34">
        <f t="shared" si="8"/>
        <v>1.18</v>
      </c>
      <c r="G1144" s="8">
        <f t="shared" si="9"/>
        <v>7.04696E+24</v>
      </c>
      <c r="H1144" s="8" t="str">
        <f t="shared" ref="H1144:J1144" si="2306">if(D1144,$G1144,"")</f>
        <v/>
      </c>
      <c r="I1144" s="8" t="str">
        <f t="shared" si="2306"/>
        <v/>
      </c>
      <c r="J1144" s="8">
        <f t="shared" si="2306"/>
        <v>7.04696E+24</v>
      </c>
      <c r="K1144" s="5"/>
      <c r="L1144" s="5"/>
      <c r="M1144" s="5"/>
      <c r="N1144" s="36">
        <f>Map!K1797</f>
        <v>10</v>
      </c>
      <c r="O1144" s="36">
        <f>Map!L1797</f>
        <v>-23</v>
      </c>
      <c r="P1144" s="36">
        <f>Map!M1797</f>
        <v>-6</v>
      </c>
      <c r="Q1144" s="5" t="str">
        <f>Join("-",Map!B1797,Map!C1797,Map!D1797,Map!E1797,Map!F1797)</f>
        <v>North Rim-2-0-9-c</v>
      </c>
      <c r="R1144" s="6">
        <f t="shared" ref="R1144:T1144" si="2307">IFERROR(VALUE(LEFT(N1144,SEARCH(" ",N1144,1)-1)),FALSE())</f>
        <v>10</v>
      </c>
      <c r="S1144" s="6">
        <f t="shared" si="2307"/>
        <v>-23</v>
      </c>
      <c r="T1144" s="6">
        <f t="shared" si="2307"/>
        <v>-6</v>
      </c>
      <c r="U1144" s="5"/>
      <c r="V1144" s="5"/>
      <c r="W1144" s="5"/>
      <c r="X1144" s="37" t="str">
        <f>Map!G1797</f>
        <v>Habitable</v>
      </c>
      <c r="Y1144" s="5"/>
      <c r="Z1144" s="7" t="str">
        <f>Map!O1797</f>
        <v>45 H</v>
      </c>
      <c r="AA1144" s="6">
        <f t="shared" si="12"/>
        <v>45</v>
      </c>
      <c r="AB1144" s="5" t="str">
        <f>IFERROR(__xludf.DUMMYFUNCTION("""COMPUTED_VALUE"""),"H")</f>
        <v>H</v>
      </c>
      <c r="AC1144" s="6">
        <f t="shared" si="13"/>
        <v>45</v>
      </c>
      <c r="AD1144" s="5"/>
    </row>
    <row r="1145">
      <c r="A1145" s="5" t="str">
        <f>Map!I1798</f>
        <v>0.05 J</v>
      </c>
      <c r="B1145" s="6">
        <f t="shared" si="5"/>
        <v>0.05</v>
      </c>
      <c r="C1145" s="5" t="str">
        <f>IFERROR(__xludf.DUMMYFUNCTION("""COMPUTED_VALUE"""),"J")</f>
        <v>J</v>
      </c>
      <c r="D1145" s="34" t="b">
        <f t="shared" si="6"/>
        <v>0</v>
      </c>
      <c r="E1145" s="6">
        <f t="shared" si="7"/>
        <v>0.05</v>
      </c>
      <c r="F1145" s="34" t="b">
        <f t="shared" si="8"/>
        <v>0</v>
      </c>
      <c r="G1145" s="8">
        <f t="shared" si="9"/>
        <v>9.5E+25</v>
      </c>
      <c r="H1145" s="8" t="str">
        <f t="shared" ref="H1145:J1145" si="2308">if(D1145,$G1145,"")</f>
        <v/>
      </c>
      <c r="I1145" s="8">
        <f t="shared" si="2308"/>
        <v>9.5E+25</v>
      </c>
      <c r="J1145" s="8" t="str">
        <f t="shared" si="2308"/>
        <v/>
      </c>
      <c r="K1145" s="5"/>
      <c r="L1145" s="5"/>
      <c r="M1145" s="5"/>
      <c r="N1145" s="36">
        <f>Map!K1798</f>
        <v>-214</v>
      </c>
      <c r="O1145" s="36">
        <f>Map!L1798</f>
        <v>-251</v>
      </c>
      <c r="P1145" s="36">
        <f>Map!M1798</f>
        <v>-232</v>
      </c>
      <c r="Q1145" s="5" t="str">
        <f>Join("-",Map!B1798,Map!C1798,Map!D1798,Map!E1798,Map!F1798)</f>
        <v>North Rim-2-0-9-d</v>
      </c>
      <c r="R1145" s="6">
        <f t="shared" ref="R1145:T1145" si="2309">IFERROR(VALUE(LEFT(N1145,SEARCH(" ",N1145,1)-1)),FALSE())</f>
        <v>-214</v>
      </c>
      <c r="S1145" s="6">
        <f t="shared" si="2309"/>
        <v>-251</v>
      </c>
      <c r="T1145" s="6">
        <f t="shared" si="2309"/>
        <v>-232</v>
      </c>
      <c r="U1145" s="5"/>
      <c r="V1145" s="5"/>
      <c r="W1145" s="5"/>
      <c r="X1145" s="37" t="str">
        <f>Map!G1798</f>
        <v>Gas Giant</v>
      </c>
      <c r="Y1145" s="5"/>
      <c r="Z1145" s="7" t="str">
        <f>Map!O1798</f>
        <v>22 H</v>
      </c>
      <c r="AA1145" s="6">
        <f t="shared" si="12"/>
        <v>22</v>
      </c>
      <c r="AB1145" s="5" t="str">
        <f>IFERROR(__xludf.DUMMYFUNCTION("""COMPUTED_VALUE"""),"H")</f>
        <v>H</v>
      </c>
      <c r="AC1145" s="6">
        <f t="shared" si="13"/>
        <v>22</v>
      </c>
      <c r="AD1145" s="5"/>
    </row>
    <row r="1146">
      <c r="A1146" s="5" t="str">
        <f>Map!I1800</f>
        <v>0.96 S</v>
      </c>
      <c r="B1146" s="6">
        <f t="shared" si="5"/>
        <v>0.96</v>
      </c>
      <c r="C1146" s="5" t="str">
        <f>IFERROR(__xludf.DUMMYFUNCTION("""COMPUTED_VALUE"""),"S")</f>
        <v>S</v>
      </c>
      <c r="D1146" s="34">
        <f t="shared" si="6"/>
        <v>0.96</v>
      </c>
      <c r="E1146" s="6" t="b">
        <f t="shared" si="7"/>
        <v>0</v>
      </c>
      <c r="F1146" s="34" t="b">
        <f t="shared" si="8"/>
        <v>0</v>
      </c>
      <c r="G1146" s="8">
        <f t="shared" si="9"/>
        <v>1.90944E+30</v>
      </c>
      <c r="H1146" s="8">
        <f t="shared" ref="H1146:J1146" si="2310">if(D1146,$G1146,"")</f>
        <v>1.90944E+30</v>
      </c>
      <c r="I1146" s="8" t="str">
        <f t="shared" si="2310"/>
        <v/>
      </c>
      <c r="J1146" s="8" t="str">
        <f t="shared" si="2310"/>
        <v/>
      </c>
      <c r="K1146" s="5"/>
      <c r="L1146" s="5"/>
      <c r="M1146" s="5"/>
      <c r="N1146" s="36" t="str">
        <f>Map!K1800</f>
        <v/>
      </c>
      <c r="O1146" s="36" t="str">
        <f>Map!L1800</f>
        <v/>
      </c>
      <c r="P1146" s="36" t="str">
        <f>Map!M1800</f>
        <v/>
      </c>
      <c r="Q1146" s="5" t="str">
        <f>Join("-",Map!B1800,Map!C1800,Map!D1800,Map!E1800,Map!F1800)</f>
        <v>North Rim-2-0-9-S</v>
      </c>
      <c r="R1146" s="6" t="b">
        <f t="shared" ref="R1146:T1146" si="2311">IFERROR(VALUE(LEFT(N1146,SEARCH(" ",N1146,1)-1)),FALSE())</f>
        <v>0</v>
      </c>
      <c r="S1146" s="6" t="b">
        <f t="shared" si="2311"/>
        <v>0</v>
      </c>
      <c r="T1146" s="6" t="b">
        <f t="shared" si="2311"/>
        <v>0</v>
      </c>
      <c r="U1146" s="5"/>
      <c r="V1146" s="5"/>
      <c r="W1146" s="5"/>
      <c r="X1146" s="37" t="str">
        <f>Map!G1800</f>
        <v>Star</v>
      </c>
      <c r="Y1146" s="5"/>
      <c r="Z1146" s="7" t="str">
        <f>Map!O1800</f>
        <v/>
      </c>
      <c r="AA1146" s="6" t="str">
        <f t="shared" si="12"/>
        <v/>
      </c>
      <c r="AB1146" s="5"/>
      <c r="AC1146" s="6" t="str">
        <f t="shared" si="13"/>
        <v/>
      </c>
      <c r="AD1146" s="5"/>
    </row>
    <row r="1147">
      <c r="A1147" s="5" t="str">
        <f>Map!I1801</f>
        <v>0.99 E</v>
      </c>
      <c r="B1147" s="6">
        <f t="shared" si="5"/>
        <v>0.99</v>
      </c>
      <c r="C1147" s="5" t="str">
        <f>IFERROR(__xludf.DUMMYFUNCTION("""COMPUTED_VALUE"""),"E")</f>
        <v>E</v>
      </c>
      <c r="D1147" s="34" t="b">
        <f t="shared" si="6"/>
        <v>0</v>
      </c>
      <c r="E1147" s="6" t="b">
        <f t="shared" si="7"/>
        <v>0</v>
      </c>
      <c r="F1147" s="34">
        <f t="shared" si="8"/>
        <v>0.99</v>
      </c>
      <c r="G1147" s="8">
        <f t="shared" si="9"/>
        <v>5.91228E+24</v>
      </c>
      <c r="H1147" s="8" t="str">
        <f t="shared" ref="H1147:J1147" si="2312">if(D1147,$G1147,"")</f>
        <v/>
      </c>
      <c r="I1147" s="8" t="str">
        <f t="shared" si="2312"/>
        <v/>
      </c>
      <c r="J1147" s="8">
        <f t="shared" si="2312"/>
        <v>5.91228E+24</v>
      </c>
      <c r="K1147" s="5"/>
      <c r="L1147" s="5"/>
      <c r="M1147" s="5"/>
      <c r="N1147" s="36">
        <f>Map!K1801</f>
        <v>92</v>
      </c>
      <c r="O1147" s="36">
        <f>Map!L1801</f>
        <v>80</v>
      </c>
      <c r="P1147" s="36">
        <f>Map!M1801</f>
        <v>85</v>
      </c>
      <c r="Q1147" s="5" t="str">
        <f>Join("-",Map!B1801,Map!C1801,Map!D1801,Map!E1801,Map!F1801)</f>
        <v>North Rim-2-1-0-a</v>
      </c>
      <c r="R1147" s="6">
        <f t="shared" ref="R1147:T1147" si="2313">IFERROR(VALUE(LEFT(N1147,SEARCH(" ",N1147,1)-1)),FALSE())</f>
        <v>92</v>
      </c>
      <c r="S1147" s="6">
        <f t="shared" si="2313"/>
        <v>80</v>
      </c>
      <c r="T1147" s="6">
        <f t="shared" si="2313"/>
        <v>85</v>
      </c>
      <c r="U1147" s="5"/>
      <c r="V1147" s="5"/>
      <c r="W1147" s="5"/>
      <c r="X1147" s="37" t="str">
        <f>Map!G1801</f>
        <v>Terrestrial</v>
      </c>
      <c r="Y1147" s="5"/>
      <c r="Z1147" s="7" t="str">
        <f>Map!O1801</f>
        <v>13 H</v>
      </c>
      <c r="AA1147" s="6">
        <f t="shared" si="12"/>
        <v>13</v>
      </c>
      <c r="AB1147" s="5" t="str">
        <f>IFERROR(__xludf.DUMMYFUNCTION("""COMPUTED_VALUE"""),"H")</f>
        <v>H</v>
      </c>
      <c r="AC1147" s="6">
        <f t="shared" si="13"/>
        <v>13</v>
      </c>
      <c r="AD1147" s="5"/>
    </row>
    <row r="1148">
      <c r="A1148" s="5" t="str">
        <f>Map!I1802</f>
        <v>0.95 E</v>
      </c>
      <c r="B1148" s="6">
        <f t="shared" si="5"/>
        <v>0.95</v>
      </c>
      <c r="C1148" s="5" t="str">
        <f>IFERROR(__xludf.DUMMYFUNCTION("""COMPUTED_VALUE"""),"E")</f>
        <v>E</v>
      </c>
      <c r="D1148" s="34" t="b">
        <f t="shared" si="6"/>
        <v>0</v>
      </c>
      <c r="E1148" s="6" t="b">
        <f t="shared" si="7"/>
        <v>0</v>
      </c>
      <c r="F1148" s="34">
        <f t="shared" si="8"/>
        <v>0.95</v>
      </c>
      <c r="G1148" s="8">
        <f t="shared" si="9"/>
        <v>5.6734E+24</v>
      </c>
      <c r="H1148" s="8" t="str">
        <f t="shared" ref="H1148:J1148" si="2314">if(D1148,$G1148,"")</f>
        <v/>
      </c>
      <c r="I1148" s="8" t="str">
        <f t="shared" si="2314"/>
        <v/>
      </c>
      <c r="J1148" s="8">
        <f t="shared" si="2314"/>
        <v>5.6734E+24</v>
      </c>
      <c r="K1148" s="5"/>
      <c r="L1148" s="5"/>
      <c r="M1148" s="5"/>
      <c r="N1148" s="36">
        <f>Map!K1802</f>
        <v>-2</v>
      </c>
      <c r="O1148" s="36">
        <f>Map!L1802</f>
        <v>-5</v>
      </c>
      <c r="P1148" s="36">
        <f>Map!M1802</f>
        <v>-4</v>
      </c>
      <c r="Q1148" s="5" t="str">
        <f>Join("-",Map!B1802,Map!C1802,Map!D1802,Map!E1802,Map!F1802)</f>
        <v>North Rim-2-1-0-b</v>
      </c>
      <c r="R1148" s="6">
        <f t="shared" ref="R1148:T1148" si="2315">IFERROR(VALUE(LEFT(N1148,SEARCH(" ",N1148,1)-1)),FALSE())</f>
        <v>-2</v>
      </c>
      <c r="S1148" s="6">
        <f t="shared" si="2315"/>
        <v>-5</v>
      </c>
      <c r="T1148" s="6">
        <f t="shared" si="2315"/>
        <v>-4</v>
      </c>
      <c r="U1148" s="5"/>
      <c r="V1148" s="5"/>
      <c r="W1148" s="5"/>
      <c r="X1148" s="37" t="str">
        <f>Map!G1802</f>
        <v>Habitable</v>
      </c>
      <c r="Y1148" s="5"/>
      <c r="Z1148" s="7" t="str">
        <f>Map!O1802</f>
        <v>14 H</v>
      </c>
      <c r="AA1148" s="6">
        <f t="shared" si="12"/>
        <v>14</v>
      </c>
      <c r="AB1148" s="5" t="str">
        <f>IFERROR(__xludf.DUMMYFUNCTION("""COMPUTED_VALUE"""),"H")</f>
        <v>H</v>
      </c>
      <c r="AC1148" s="6">
        <f t="shared" si="13"/>
        <v>14</v>
      </c>
      <c r="AD1148" s="5"/>
    </row>
    <row r="1149">
      <c r="A1149" s="5" t="str">
        <f>Map!I1803</f>
        <v>0.23 E</v>
      </c>
      <c r="B1149" s="6">
        <f t="shared" si="5"/>
        <v>0.23</v>
      </c>
      <c r="C1149" s="5" t="str">
        <f>IFERROR(__xludf.DUMMYFUNCTION("""COMPUTED_VALUE"""),"E")</f>
        <v>E</v>
      </c>
      <c r="D1149" s="34" t="b">
        <f t="shared" si="6"/>
        <v>0</v>
      </c>
      <c r="E1149" s="6" t="b">
        <f t="shared" si="7"/>
        <v>0</v>
      </c>
      <c r="F1149" s="34">
        <f t="shared" si="8"/>
        <v>0.23</v>
      </c>
      <c r="G1149" s="8">
        <f t="shared" si="9"/>
        <v>1.37356E+24</v>
      </c>
      <c r="H1149" s="8" t="str">
        <f t="shared" ref="H1149:J1149" si="2316">if(D1149,$G1149,"")</f>
        <v/>
      </c>
      <c r="I1149" s="8" t="str">
        <f t="shared" si="2316"/>
        <v/>
      </c>
      <c r="J1149" s="8">
        <f t="shared" si="2316"/>
        <v>1.37356E+24</v>
      </c>
      <c r="K1149" s="5"/>
      <c r="L1149" s="5"/>
      <c r="M1149" s="5"/>
      <c r="N1149" s="36">
        <f>Map!K1803</f>
        <v>-99</v>
      </c>
      <c r="O1149" s="36">
        <f>Map!L1803</f>
        <v>-104</v>
      </c>
      <c r="P1149" s="36">
        <f>Map!M1803</f>
        <v>-103</v>
      </c>
      <c r="Q1149" s="5" t="str">
        <f>Join("-",Map!B1803,Map!C1803,Map!D1803,Map!E1803,Map!F1803)</f>
        <v>North Rim-2-1-0-c</v>
      </c>
      <c r="R1149" s="6">
        <f t="shared" ref="R1149:T1149" si="2317">IFERROR(VALUE(LEFT(N1149,SEARCH(" ",N1149,1)-1)),FALSE())</f>
        <v>-99</v>
      </c>
      <c r="S1149" s="6">
        <f t="shared" si="2317"/>
        <v>-104</v>
      </c>
      <c r="T1149" s="6">
        <f t="shared" si="2317"/>
        <v>-103</v>
      </c>
      <c r="U1149" s="5"/>
      <c r="V1149" s="5"/>
      <c r="W1149" s="5"/>
      <c r="X1149" s="37" t="str">
        <f>Map!G1803</f>
        <v>Terrestrial</v>
      </c>
      <c r="Y1149" s="5"/>
      <c r="Z1149" s="7" t="str">
        <f>Map!O1803</f>
        <v>10 H</v>
      </c>
      <c r="AA1149" s="6">
        <f t="shared" si="12"/>
        <v>10</v>
      </c>
      <c r="AB1149" s="5" t="str">
        <f>IFERROR(__xludf.DUMMYFUNCTION("""COMPUTED_VALUE"""),"H")</f>
        <v>H</v>
      </c>
      <c r="AC1149" s="6">
        <f t="shared" si="13"/>
        <v>10</v>
      </c>
      <c r="AD1149" s="5"/>
    </row>
    <row r="1150">
      <c r="A1150" s="5" t="str">
        <f>Map!I1804</f>
        <v>0.03 J</v>
      </c>
      <c r="B1150" s="6">
        <f t="shared" si="5"/>
        <v>0.03</v>
      </c>
      <c r="C1150" s="5" t="str">
        <f>IFERROR(__xludf.DUMMYFUNCTION("""COMPUTED_VALUE"""),"J")</f>
        <v>J</v>
      </c>
      <c r="D1150" s="34" t="b">
        <f t="shared" si="6"/>
        <v>0</v>
      </c>
      <c r="E1150" s="6">
        <f t="shared" si="7"/>
        <v>0.03</v>
      </c>
      <c r="F1150" s="34" t="b">
        <f t="shared" si="8"/>
        <v>0</v>
      </c>
      <c r="G1150" s="8">
        <f t="shared" si="9"/>
        <v>5.7E+25</v>
      </c>
      <c r="H1150" s="8" t="str">
        <f t="shared" ref="H1150:J1150" si="2318">if(D1150,$G1150,"")</f>
        <v/>
      </c>
      <c r="I1150" s="8">
        <f t="shared" si="2318"/>
        <v>5.7E+25</v>
      </c>
      <c r="J1150" s="8" t="str">
        <f t="shared" si="2318"/>
        <v/>
      </c>
      <c r="K1150" s="5"/>
      <c r="L1150" s="5"/>
      <c r="M1150" s="5"/>
      <c r="N1150" s="36">
        <f>Map!K1804</f>
        <v>-104</v>
      </c>
      <c r="O1150" s="36">
        <f>Map!L1804</f>
        <v>-124</v>
      </c>
      <c r="P1150" s="36">
        <f>Map!M1804</f>
        <v>-112</v>
      </c>
      <c r="Q1150" s="5" t="str">
        <f>Join("-",Map!B1804,Map!C1804,Map!D1804,Map!E1804,Map!F1804)</f>
        <v>North Rim-2-1-0-d</v>
      </c>
      <c r="R1150" s="6">
        <f t="shared" ref="R1150:T1150" si="2319">IFERROR(VALUE(LEFT(N1150,SEARCH(" ",N1150,1)-1)),FALSE())</f>
        <v>-104</v>
      </c>
      <c r="S1150" s="6">
        <f t="shared" si="2319"/>
        <v>-124</v>
      </c>
      <c r="T1150" s="6">
        <f t="shared" si="2319"/>
        <v>-112</v>
      </c>
      <c r="U1150" s="5"/>
      <c r="V1150" s="5"/>
      <c r="W1150" s="5"/>
      <c r="X1150" s="37" t="str">
        <f>Map!G1804</f>
        <v>Gas Giant</v>
      </c>
      <c r="Y1150" s="5"/>
      <c r="Z1150" s="7" t="str">
        <f>Map!O1804</f>
        <v>16 H</v>
      </c>
      <c r="AA1150" s="6">
        <f t="shared" si="12"/>
        <v>16</v>
      </c>
      <c r="AB1150" s="5" t="str">
        <f>IFERROR(__xludf.DUMMYFUNCTION("""COMPUTED_VALUE"""),"H")</f>
        <v>H</v>
      </c>
      <c r="AC1150" s="6">
        <f t="shared" si="13"/>
        <v>16</v>
      </c>
      <c r="AD1150" s="5"/>
    </row>
    <row r="1151">
      <c r="A1151" s="5" t="str">
        <f>Map!I1805</f>
        <v>7.54 J</v>
      </c>
      <c r="B1151" s="6">
        <f t="shared" si="5"/>
        <v>7.54</v>
      </c>
      <c r="C1151" s="5" t="str">
        <f>IFERROR(__xludf.DUMMYFUNCTION("""COMPUTED_VALUE"""),"J")</f>
        <v>J</v>
      </c>
      <c r="D1151" s="34" t="b">
        <f t="shared" si="6"/>
        <v>0</v>
      </c>
      <c r="E1151" s="6">
        <f t="shared" si="7"/>
        <v>7.54</v>
      </c>
      <c r="F1151" s="34" t="b">
        <f t="shared" si="8"/>
        <v>0</v>
      </c>
      <c r="G1151" s="8">
        <f t="shared" si="9"/>
        <v>1.4326E+28</v>
      </c>
      <c r="H1151" s="8" t="str">
        <f t="shared" ref="H1151:J1151" si="2320">if(D1151,$G1151,"")</f>
        <v/>
      </c>
      <c r="I1151" s="8">
        <f t="shared" si="2320"/>
        <v>1.4326E+28</v>
      </c>
      <c r="J1151" s="8" t="str">
        <f t="shared" si="2320"/>
        <v/>
      </c>
      <c r="K1151" s="5"/>
      <c r="L1151" s="5"/>
      <c r="M1151" s="5"/>
      <c r="N1151" s="36">
        <f>Map!K1805</f>
        <v>-108</v>
      </c>
      <c r="O1151" s="36">
        <f>Map!L1805</f>
        <v>-145</v>
      </c>
      <c r="P1151" s="36">
        <f>Map!M1805</f>
        <v>-127</v>
      </c>
      <c r="Q1151" s="5" t="str">
        <f>Join("-",Map!B1805,Map!C1805,Map!D1805,Map!E1805,Map!F1805)</f>
        <v>North Rim-2-1-0-e</v>
      </c>
      <c r="R1151" s="6">
        <f t="shared" ref="R1151:T1151" si="2321">IFERROR(VALUE(LEFT(N1151,SEARCH(" ",N1151,1)-1)),FALSE())</f>
        <v>-108</v>
      </c>
      <c r="S1151" s="6">
        <f t="shared" si="2321"/>
        <v>-145</v>
      </c>
      <c r="T1151" s="6">
        <f t="shared" si="2321"/>
        <v>-127</v>
      </c>
      <c r="U1151" s="5"/>
      <c r="V1151" s="5"/>
      <c r="W1151" s="5"/>
      <c r="X1151" s="37" t="str">
        <f>Map!G1805</f>
        <v>Gas Giant</v>
      </c>
      <c r="Y1151" s="5"/>
      <c r="Z1151" s="7" t="str">
        <f>Map!O1805</f>
        <v>11 H</v>
      </c>
      <c r="AA1151" s="6">
        <f t="shared" si="12"/>
        <v>11</v>
      </c>
      <c r="AB1151" s="5" t="str">
        <f>IFERROR(__xludf.DUMMYFUNCTION("""COMPUTED_VALUE"""),"H")</f>
        <v>H</v>
      </c>
      <c r="AC1151" s="6">
        <f t="shared" si="13"/>
        <v>11</v>
      </c>
      <c r="AD1151" s="5"/>
    </row>
    <row r="1152">
      <c r="A1152" s="5" t="str">
        <f>Map!I1806</f>
        <v>0.04 J</v>
      </c>
      <c r="B1152" s="6">
        <f t="shared" si="5"/>
        <v>0.04</v>
      </c>
      <c r="C1152" s="5" t="str">
        <f>IFERROR(__xludf.DUMMYFUNCTION("""COMPUTED_VALUE"""),"J")</f>
        <v>J</v>
      </c>
      <c r="D1152" s="34" t="b">
        <f t="shared" si="6"/>
        <v>0</v>
      </c>
      <c r="E1152" s="6">
        <f t="shared" si="7"/>
        <v>0.04</v>
      </c>
      <c r="F1152" s="34" t="b">
        <f t="shared" si="8"/>
        <v>0</v>
      </c>
      <c r="G1152" s="8">
        <f t="shared" si="9"/>
        <v>7.6E+25</v>
      </c>
      <c r="H1152" s="8" t="str">
        <f t="shared" ref="H1152:J1152" si="2322">if(D1152,$G1152,"")</f>
        <v/>
      </c>
      <c r="I1152" s="8">
        <f t="shared" si="2322"/>
        <v>7.6E+25</v>
      </c>
      <c r="J1152" s="8" t="str">
        <f t="shared" si="2322"/>
        <v/>
      </c>
      <c r="K1152" s="5"/>
      <c r="L1152" s="5"/>
      <c r="M1152" s="5"/>
      <c r="N1152" s="36">
        <f>Map!K1806</f>
        <v>-142</v>
      </c>
      <c r="O1152" s="36">
        <f>Map!L1806</f>
        <v>-183</v>
      </c>
      <c r="P1152" s="36">
        <f>Map!M1806</f>
        <v>-161</v>
      </c>
      <c r="Q1152" s="5" t="str">
        <f>Join("-",Map!B1806,Map!C1806,Map!D1806,Map!E1806,Map!F1806)</f>
        <v>North Rim-2-1-0-f</v>
      </c>
      <c r="R1152" s="6">
        <f t="shared" ref="R1152:T1152" si="2323">IFERROR(VALUE(LEFT(N1152,SEARCH(" ",N1152,1)-1)),FALSE())</f>
        <v>-142</v>
      </c>
      <c r="S1152" s="6">
        <f t="shared" si="2323"/>
        <v>-183</v>
      </c>
      <c r="T1152" s="6">
        <f t="shared" si="2323"/>
        <v>-161</v>
      </c>
      <c r="U1152" s="5"/>
      <c r="V1152" s="5"/>
      <c r="W1152" s="5"/>
      <c r="X1152" s="37" t="str">
        <f>Map!G1806</f>
        <v>Gas Giant</v>
      </c>
      <c r="Y1152" s="5"/>
      <c r="Z1152" s="7" t="str">
        <f>Map!O1806</f>
        <v>17 H</v>
      </c>
      <c r="AA1152" s="6">
        <f t="shared" si="12"/>
        <v>17</v>
      </c>
      <c r="AB1152" s="5" t="str">
        <f>IFERROR(__xludf.DUMMYFUNCTION("""COMPUTED_VALUE"""),"H")</f>
        <v>H</v>
      </c>
      <c r="AC1152" s="6">
        <f t="shared" si="13"/>
        <v>17</v>
      </c>
      <c r="AD1152" s="5"/>
    </row>
    <row r="1153">
      <c r="A1153" s="5" t="str">
        <f>Map!I1807</f>
        <v>0.65 E</v>
      </c>
      <c r="B1153" s="6">
        <f t="shared" si="5"/>
        <v>0.65</v>
      </c>
      <c r="C1153" s="5" t="str">
        <f>IFERROR(__xludf.DUMMYFUNCTION("""COMPUTED_VALUE"""),"E")</f>
        <v>E</v>
      </c>
      <c r="D1153" s="34" t="b">
        <f t="shared" si="6"/>
        <v>0</v>
      </c>
      <c r="E1153" s="6" t="b">
        <f t="shared" si="7"/>
        <v>0</v>
      </c>
      <c r="F1153" s="34">
        <f t="shared" si="8"/>
        <v>0.65</v>
      </c>
      <c r="G1153" s="8">
        <f t="shared" si="9"/>
        <v>3.8818E+24</v>
      </c>
      <c r="H1153" s="8" t="str">
        <f t="shared" ref="H1153:J1153" si="2324">if(D1153,$G1153,"")</f>
        <v/>
      </c>
      <c r="I1153" s="8" t="str">
        <f t="shared" si="2324"/>
        <v/>
      </c>
      <c r="J1153" s="8">
        <f t="shared" si="2324"/>
        <v>3.8818E+24</v>
      </c>
      <c r="K1153" s="5"/>
      <c r="L1153" s="5"/>
      <c r="M1153" s="5"/>
      <c r="N1153" s="36">
        <f>Map!K1807</f>
        <v>-214</v>
      </c>
      <c r="O1153" s="36">
        <f>Map!L1807</f>
        <v>-225</v>
      </c>
      <c r="P1153" s="36">
        <f>Map!M1807</f>
        <v>-219</v>
      </c>
      <c r="Q1153" s="5" t="str">
        <f>Join("-",Map!B1807,Map!C1807,Map!D1807,Map!E1807,Map!F1807)</f>
        <v>North Rim-2-1-0-g</v>
      </c>
      <c r="R1153" s="6">
        <f t="shared" ref="R1153:T1153" si="2325">IFERROR(VALUE(LEFT(N1153,SEARCH(" ",N1153,1)-1)),FALSE())</f>
        <v>-214</v>
      </c>
      <c r="S1153" s="6">
        <f t="shared" si="2325"/>
        <v>-225</v>
      </c>
      <c r="T1153" s="6">
        <f t="shared" si="2325"/>
        <v>-219</v>
      </c>
      <c r="U1153" s="5"/>
      <c r="V1153" s="5"/>
      <c r="W1153" s="5"/>
      <c r="X1153" s="37" t="str">
        <f>Map!G1807</f>
        <v>Terrestrial</v>
      </c>
      <c r="Y1153" s="5"/>
      <c r="Z1153" s="7" t="str">
        <f>Map!O1807</f>
        <v>42 H</v>
      </c>
      <c r="AA1153" s="6">
        <f t="shared" si="12"/>
        <v>42</v>
      </c>
      <c r="AB1153" s="5" t="str">
        <f>IFERROR(__xludf.DUMMYFUNCTION("""COMPUTED_VALUE"""),"H")</f>
        <v>H</v>
      </c>
      <c r="AC1153" s="6">
        <f t="shared" si="13"/>
        <v>42</v>
      </c>
      <c r="AD1153" s="5"/>
    </row>
    <row r="1154">
      <c r="A1154" s="5" t="str">
        <f>Map!I1808</f>
        <v>8.9 J</v>
      </c>
      <c r="B1154" s="6">
        <f t="shared" si="5"/>
        <v>8.9</v>
      </c>
      <c r="C1154" s="5" t="str">
        <f>IFERROR(__xludf.DUMMYFUNCTION("""COMPUTED_VALUE"""),"J")</f>
        <v>J</v>
      </c>
      <c r="D1154" s="34" t="b">
        <f t="shared" si="6"/>
        <v>0</v>
      </c>
      <c r="E1154" s="6">
        <f t="shared" si="7"/>
        <v>8.9</v>
      </c>
      <c r="F1154" s="34" t="b">
        <f t="shared" si="8"/>
        <v>0</v>
      </c>
      <c r="G1154" s="8">
        <f t="shared" si="9"/>
        <v>1.691E+28</v>
      </c>
      <c r="H1154" s="8" t="str">
        <f t="shared" ref="H1154:J1154" si="2326">if(D1154,$G1154,"")</f>
        <v/>
      </c>
      <c r="I1154" s="8">
        <f t="shared" si="2326"/>
        <v>1.691E+28</v>
      </c>
      <c r="J1154" s="8" t="str">
        <f t="shared" si="2326"/>
        <v/>
      </c>
      <c r="K1154" s="5"/>
      <c r="L1154" s="5"/>
      <c r="M1154" s="5"/>
      <c r="N1154" s="36">
        <f>Map!K1808</f>
        <v>-226</v>
      </c>
      <c r="O1154" s="36">
        <f>Map!L1808</f>
        <v>-243</v>
      </c>
      <c r="P1154" s="36">
        <f>Map!M1808</f>
        <v>-237</v>
      </c>
      <c r="Q1154" s="5" t="str">
        <f>Join("-",Map!B1808,Map!C1808,Map!D1808,Map!E1808,Map!F1808)</f>
        <v>North Rim-2-1-0-h</v>
      </c>
      <c r="R1154" s="6">
        <f t="shared" ref="R1154:T1154" si="2327">IFERROR(VALUE(LEFT(N1154,SEARCH(" ",N1154,1)-1)),FALSE())</f>
        <v>-226</v>
      </c>
      <c r="S1154" s="6">
        <f t="shared" si="2327"/>
        <v>-243</v>
      </c>
      <c r="T1154" s="6">
        <f t="shared" si="2327"/>
        <v>-237</v>
      </c>
      <c r="U1154" s="5"/>
      <c r="V1154" s="5"/>
      <c r="W1154" s="5"/>
      <c r="X1154" s="37" t="str">
        <f>Map!G1808</f>
        <v>Gas Giant</v>
      </c>
      <c r="Y1154" s="5"/>
      <c r="Z1154" s="7" t="str">
        <f>Map!O1808</f>
        <v>18 H</v>
      </c>
      <c r="AA1154" s="6">
        <f t="shared" si="12"/>
        <v>18</v>
      </c>
      <c r="AB1154" s="5" t="str">
        <f>IFERROR(__xludf.DUMMYFUNCTION("""COMPUTED_VALUE"""),"H")</f>
        <v>H</v>
      </c>
      <c r="AC1154" s="6">
        <f t="shared" si="13"/>
        <v>18</v>
      </c>
      <c r="AD1154" s="5"/>
    </row>
    <row r="1155">
      <c r="A1155" s="5" t="str">
        <f>Map!I1809</f>
        <v> </v>
      </c>
      <c r="B1155" s="6" t="str">
        <f t="shared" si="5"/>
        <v> </v>
      </c>
      <c r="C1155" s="5"/>
      <c r="D1155" s="34" t="b">
        <f t="shared" si="6"/>
        <v>0</v>
      </c>
      <c r="E1155" s="6" t="b">
        <f t="shared" si="7"/>
        <v>0</v>
      </c>
      <c r="F1155" s="34" t="b">
        <f t="shared" si="8"/>
        <v>0</v>
      </c>
      <c r="G1155" s="8" t="str">
        <f t="shared" si="9"/>
        <v/>
      </c>
      <c r="H1155" s="8" t="str">
        <f t="shared" ref="H1155:J1155" si="2328">if(D1155,$G1155,"")</f>
        <v/>
      </c>
      <c r="I1155" s="8" t="str">
        <f t="shared" si="2328"/>
        <v/>
      </c>
      <c r="J1155" s="8" t="str">
        <f t="shared" si="2328"/>
        <v/>
      </c>
      <c r="K1155" s="5"/>
      <c r="L1155" s="5"/>
      <c r="M1155" s="5"/>
      <c r="N1155" s="36" t="str">
        <f>Map!K1809</f>
        <v/>
      </c>
      <c r="O1155" s="36" t="str">
        <f>Map!L1809</f>
        <v/>
      </c>
      <c r="P1155" s="36" t="str">
        <f>Map!M1809</f>
        <v/>
      </c>
      <c r="Q1155" s="5" t="str">
        <f>Join("-",Map!B1809,Map!C1809,Map!D1809,Map!E1809,Map!F1809)</f>
        <v>North Rim-2-1-0-N21 Secondary Relay</v>
      </c>
      <c r="R1155" s="6" t="b">
        <f t="shared" ref="R1155:T1155" si="2329">IFERROR(VALUE(LEFT(N1155,SEARCH(" ",N1155,1)-1)),FALSE())</f>
        <v>0</v>
      </c>
      <c r="S1155" s="6" t="b">
        <f t="shared" si="2329"/>
        <v>0</v>
      </c>
      <c r="T1155" s="6" t="b">
        <f t="shared" si="2329"/>
        <v>0</v>
      </c>
      <c r="U1155" s="5"/>
      <c r="V1155" s="5"/>
      <c r="W1155" s="5"/>
      <c r="X1155" s="37" t="str">
        <f>Map!G1809</f>
        <v>Secondary Relay</v>
      </c>
      <c r="Y1155" s="5"/>
      <c r="Z1155" s="7" t="str">
        <f>Map!O1809</f>
        <v/>
      </c>
      <c r="AA1155" s="6" t="str">
        <f t="shared" si="12"/>
        <v/>
      </c>
      <c r="AB1155" s="5"/>
      <c r="AC1155" s="6" t="str">
        <f t="shared" si="13"/>
        <v/>
      </c>
      <c r="AD1155" s="5"/>
    </row>
    <row r="1156">
      <c r="A1156" s="5" t="str">
        <f>Map!I1810</f>
        <v>0.26 S</v>
      </c>
      <c r="B1156" s="6">
        <f t="shared" si="5"/>
        <v>0.26</v>
      </c>
      <c r="C1156" s="5" t="str">
        <f>IFERROR(__xludf.DUMMYFUNCTION("""COMPUTED_VALUE"""),"S")</f>
        <v>S</v>
      </c>
      <c r="D1156" s="34">
        <f t="shared" si="6"/>
        <v>0.26</v>
      </c>
      <c r="E1156" s="6" t="b">
        <f t="shared" si="7"/>
        <v>0</v>
      </c>
      <c r="F1156" s="34" t="b">
        <f t="shared" si="8"/>
        <v>0</v>
      </c>
      <c r="G1156" s="8">
        <f t="shared" si="9"/>
        <v>5.1714E+29</v>
      </c>
      <c r="H1156" s="8">
        <f t="shared" ref="H1156:J1156" si="2330">if(D1156,$G1156,"")</f>
        <v>5.1714E+29</v>
      </c>
      <c r="I1156" s="8" t="str">
        <f t="shared" si="2330"/>
        <v/>
      </c>
      <c r="J1156" s="8" t="str">
        <f t="shared" si="2330"/>
        <v/>
      </c>
      <c r="K1156" s="5"/>
      <c r="L1156" s="5"/>
      <c r="M1156" s="5"/>
      <c r="N1156" s="36" t="str">
        <f>Map!K1810</f>
        <v/>
      </c>
      <c r="O1156" s="36" t="str">
        <f>Map!L1810</f>
        <v/>
      </c>
      <c r="P1156" s="36" t="str">
        <f>Map!M1810</f>
        <v/>
      </c>
      <c r="Q1156" s="5" t="str">
        <f>Join("-",Map!B1810,Map!C1810,Map!D1810,Map!E1810,Map!F1810)</f>
        <v>North Rim-2-1-0-S</v>
      </c>
      <c r="R1156" s="6" t="b">
        <f t="shared" ref="R1156:T1156" si="2331">IFERROR(VALUE(LEFT(N1156,SEARCH(" ",N1156,1)-1)),FALSE())</f>
        <v>0</v>
      </c>
      <c r="S1156" s="6" t="b">
        <f t="shared" si="2331"/>
        <v>0</v>
      </c>
      <c r="T1156" s="6" t="b">
        <f t="shared" si="2331"/>
        <v>0</v>
      </c>
      <c r="U1156" s="5"/>
      <c r="V1156" s="5"/>
      <c r="W1156" s="5"/>
      <c r="X1156" s="37" t="str">
        <f>Map!G1810</f>
        <v>Star</v>
      </c>
      <c r="Y1156" s="5"/>
      <c r="Z1156" s="7" t="str">
        <f>Map!O1810</f>
        <v/>
      </c>
      <c r="AA1156" s="6" t="str">
        <f t="shared" si="12"/>
        <v/>
      </c>
      <c r="AB1156" s="5"/>
      <c r="AC1156" s="6" t="str">
        <f t="shared" si="13"/>
        <v/>
      </c>
      <c r="AD1156" s="5"/>
    </row>
    <row r="1157">
      <c r="A1157" s="5" t="str">
        <f>Map!I1811</f>
        <v>8 E</v>
      </c>
      <c r="B1157" s="6">
        <f t="shared" si="5"/>
        <v>8</v>
      </c>
      <c r="C1157" s="5" t="str">
        <f>IFERROR(__xludf.DUMMYFUNCTION("""COMPUTED_VALUE"""),"E")</f>
        <v>E</v>
      </c>
      <c r="D1157" s="34" t="b">
        <f t="shared" si="6"/>
        <v>0</v>
      </c>
      <c r="E1157" s="6" t="b">
        <f t="shared" si="7"/>
        <v>0</v>
      </c>
      <c r="F1157" s="34">
        <f t="shared" si="8"/>
        <v>8</v>
      </c>
      <c r="G1157" s="8">
        <f t="shared" si="9"/>
        <v>4.7776E+25</v>
      </c>
      <c r="H1157" s="8" t="str">
        <f t="shared" ref="H1157:J1157" si="2332">if(D1157,$G1157,"")</f>
        <v/>
      </c>
      <c r="I1157" s="8" t="str">
        <f t="shared" si="2332"/>
        <v/>
      </c>
      <c r="J1157" s="8">
        <f t="shared" si="2332"/>
        <v>4.7776E+25</v>
      </c>
      <c r="K1157" s="5"/>
      <c r="L1157" s="5"/>
      <c r="M1157" s="5"/>
      <c r="N1157" s="36">
        <f>Map!K1811</f>
        <v>1027</v>
      </c>
      <c r="O1157" s="36">
        <f>Map!L1811</f>
        <v>857</v>
      </c>
      <c r="P1157" s="36">
        <f>Map!M1811</f>
        <v>940</v>
      </c>
      <c r="Q1157" s="5" t="str">
        <f>Join("-",Map!B1811,Map!C1811,Map!D1811,Map!E1811,Map!F1811)</f>
        <v>North Rim-2-1-1-a</v>
      </c>
      <c r="R1157" s="6">
        <f t="shared" ref="R1157:T1157" si="2333">IFERROR(VALUE(LEFT(N1157,SEARCH(" ",N1157,1)-1)),FALSE())</f>
        <v>1027</v>
      </c>
      <c r="S1157" s="6">
        <f t="shared" si="2333"/>
        <v>857</v>
      </c>
      <c r="T1157" s="6">
        <f t="shared" si="2333"/>
        <v>940</v>
      </c>
      <c r="U1157" s="5"/>
      <c r="V1157" s="5"/>
      <c r="W1157" s="5"/>
      <c r="X1157" s="37" t="str">
        <f>Map!G1811</f>
        <v>Terrestrial</v>
      </c>
      <c r="Y1157" s="5"/>
      <c r="Z1157" s="7" t="str">
        <f>Map!O1811</f>
        <v>18 H</v>
      </c>
      <c r="AA1157" s="6">
        <f t="shared" si="12"/>
        <v>18</v>
      </c>
      <c r="AB1157" s="5" t="str">
        <f>IFERROR(__xludf.DUMMYFUNCTION("""COMPUTED_VALUE"""),"H")</f>
        <v>H</v>
      </c>
      <c r="AC1157" s="6">
        <f t="shared" si="13"/>
        <v>18</v>
      </c>
      <c r="AD1157" s="5"/>
    </row>
    <row r="1158">
      <c r="A1158" s="5" t="str">
        <f>Map!I1812</f>
        <v>0.51 E</v>
      </c>
      <c r="B1158" s="6">
        <f t="shared" si="5"/>
        <v>0.51</v>
      </c>
      <c r="C1158" s="5" t="str">
        <f>IFERROR(__xludf.DUMMYFUNCTION("""COMPUTED_VALUE"""),"E")</f>
        <v>E</v>
      </c>
      <c r="D1158" s="34" t="b">
        <f t="shared" si="6"/>
        <v>0</v>
      </c>
      <c r="E1158" s="6" t="b">
        <f t="shared" si="7"/>
        <v>0</v>
      </c>
      <c r="F1158" s="34">
        <f t="shared" si="8"/>
        <v>0.51</v>
      </c>
      <c r="G1158" s="8">
        <f t="shared" si="9"/>
        <v>3.04572E+24</v>
      </c>
      <c r="H1158" s="8" t="str">
        <f t="shared" ref="H1158:J1158" si="2334">if(D1158,$G1158,"")</f>
        <v/>
      </c>
      <c r="I1158" s="8" t="str">
        <f t="shared" si="2334"/>
        <v/>
      </c>
      <c r="J1158" s="8">
        <f t="shared" si="2334"/>
        <v>3.04572E+24</v>
      </c>
      <c r="K1158" s="5"/>
      <c r="L1158" s="5"/>
      <c r="M1158" s="5"/>
      <c r="N1158" s="36">
        <f>Map!K1812</f>
        <v>499</v>
      </c>
      <c r="O1158" s="36">
        <f>Map!L1812</f>
        <v>444</v>
      </c>
      <c r="P1158" s="36">
        <f>Map!M1812</f>
        <v>473</v>
      </c>
      <c r="Q1158" s="5" t="str">
        <f>Join("-",Map!B1812,Map!C1812,Map!D1812,Map!E1812,Map!F1812)</f>
        <v>North Rim-2-1-1-b</v>
      </c>
      <c r="R1158" s="6">
        <f t="shared" ref="R1158:T1158" si="2335">IFERROR(VALUE(LEFT(N1158,SEARCH(" ",N1158,1)-1)),FALSE())</f>
        <v>499</v>
      </c>
      <c r="S1158" s="6">
        <f t="shared" si="2335"/>
        <v>444</v>
      </c>
      <c r="T1158" s="6">
        <f t="shared" si="2335"/>
        <v>473</v>
      </c>
      <c r="U1158" s="5"/>
      <c r="V1158" s="5"/>
      <c r="W1158" s="5"/>
      <c r="X1158" s="37" t="str">
        <f>Map!G1812</f>
        <v>Terrestrial</v>
      </c>
      <c r="Y1158" s="5"/>
      <c r="Z1158" s="7" t="str">
        <f>Map!O1812</f>
        <v>45 H</v>
      </c>
      <c r="AA1158" s="6">
        <f t="shared" si="12"/>
        <v>45</v>
      </c>
      <c r="AB1158" s="5" t="str">
        <f>IFERROR(__xludf.DUMMYFUNCTION("""COMPUTED_VALUE"""),"H")</f>
        <v>H</v>
      </c>
      <c r="AC1158" s="6">
        <f t="shared" si="13"/>
        <v>45</v>
      </c>
      <c r="AD1158" s="5"/>
    </row>
    <row r="1159">
      <c r="A1159" s="5" t="str">
        <f>Map!I1813</f>
        <v>6 E</v>
      </c>
      <c r="B1159" s="6">
        <f t="shared" si="5"/>
        <v>6</v>
      </c>
      <c r="C1159" s="5" t="str">
        <f>IFERROR(__xludf.DUMMYFUNCTION("""COMPUTED_VALUE"""),"E")</f>
        <v>E</v>
      </c>
      <c r="D1159" s="34" t="b">
        <f t="shared" si="6"/>
        <v>0</v>
      </c>
      <c r="E1159" s="6" t="b">
        <f t="shared" si="7"/>
        <v>0</v>
      </c>
      <c r="F1159" s="34">
        <f t="shared" si="8"/>
        <v>6</v>
      </c>
      <c r="G1159" s="8">
        <f t="shared" si="9"/>
        <v>3.5832E+25</v>
      </c>
      <c r="H1159" s="8" t="str">
        <f t="shared" ref="H1159:J1159" si="2336">if(D1159,$G1159,"")</f>
        <v/>
      </c>
      <c r="I1159" s="8" t="str">
        <f t="shared" si="2336"/>
        <v/>
      </c>
      <c r="J1159" s="8">
        <f t="shared" si="2336"/>
        <v>3.5832E+25</v>
      </c>
      <c r="K1159" s="5"/>
      <c r="L1159" s="5"/>
      <c r="M1159" s="5"/>
      <c r="N1159" s="36">
        <f>Map!K1813</f>
        <v>214</v>
      </c>
      <c r="O1159" s="36">
        <f>Map!L1813</f>
        <v>175</v>
      </c>
      <c r="P1159" s="36">
        <f>Map!M1813</f>
        <v>195</v>
      </c>
      <c r="Q1159" s="5" t="str">
        <f>Join("-",Map!B1813,Map!C1813,Map!D1813,Map!E1813,Map!F1813)</f>
        <v>North Rim-2-1-1-c</v>
      </c>
      <c r="R1159" s="6">
        <f t="shared" ref="R1159:T1159" si="2337">IFERROR(VALUE(LEFT(N1159,SEARCH(" ",N1159,1)-1)),FALSE())</f>
        <v>214</v>
      </c>
      <c r="S1159" s="6">
        <f t="shared" si="2337"/>
        <v>175</v>
      </c>
      <c r="T1159" s="6">
        <f t="shared" si="2337"/>
        <v>195</v>
      </c>
      <c r="U1159" s="5"/>
      <c r="V1159" s="5"/>
      <c r="W1159" s="5"/>
      <c r="X1159" s="37" t="str">
        <f>Map!G1813</f>
        <v>Terrestrial</v>
      </c>
      <c r="Y1159" s="5"/>
      <c r="Z1159" s="7" t="str">
        <f>Map!O1813</f>
        <v>14 H</v>
      </c>
      <c r="AA1159" s="6">
        <f t="shared" si="12"/>
        <v>14</v>
      </c>
      <c r="AB1159" s="5" t="str">
        <f>IFERROR(__xludf.DUMMYFUNCTION("""COMPUTED_VALUE"""),"H")</f>
        <v>H</v>
      </c>
      <c r="AC1159" s="6">
        <f t="shared" si="13"/>
        <v>14</v>
      </c>
      <c r="AD1159" s="5"/>
    </row>
    <row r="1160">
      <c r="A1160" s="5" t="str">
        <f>Map!I1814</f>
        <v>0.53 E</v>
      </c>
      <c r="B1160" s="6">
        <f t="shared" si="5"/>
        <v>0.53</v>
      </c>
      <c r="C1160" s="5" t="str">
        <f>IFERROR(__xludf.DUMMYFUNCTION("""COMPUTED_VALUE"""),"E")</f>
        <v>E</v>
      </c>
      <c r="D1160" s="34" t="b">
        <f t="shared" si="6"/>
        <v>0</v>
      </c>
      <c r="E1160" s="6" t="b">
        <f t="shared" si="7"/>
        <v>0</v>
      </c>
      <c r="F1160" s="34">
        <f t="shared" si="8"/>
        <v>0.53</v>
      </c>
      <c r="G1160" s="8">
        <f t="shared" si="9"/>
        <v>3.16516E+24</v>
      </c>
      <c r="H1160" s="8" t="str">
        <f t="shared" ref="H1160:J1160" si="2338">if(D1160,$G1160,"")</f>
        <v/>
      </c>
      <c r="I1160" s="8" t="str">
        <f t="shared" si="2338"/>
        <v/>
      </c>
      <c r="J1160" s="8">
        <f t="shared" si="2338"/>
        <v>3.16516E+24</v>
      </c>
      <c r="K1160" s="5"/>
      <c r="L1160" s="5"/>
      <c r="M1160" s="5"/>
      <c r="N1160" s="36">
        <f>Map!K1814</f>
        <v>118</v>
      </c>
      <c r="O1160" s="36">
        <f>Map!L1814</f>
        <v>-94</v>
      </c>
      <c r="P1160" s="36">
        <f>Map!M1814</f>
        <v>14</v>
      </c>
      <c r="Q1160" s="5" t="str">
        <f>Join("-",Map!B1814,Map!C1814,Map!D1814,Map!E1814,Map!F1814)</f>
        <v>North Rim-2-1-1-d</v>
      </c>
      <c r="R1160" s="6">
        <f t="shared" ref="R1160:T1160" si="2339">IFERROR(VALUE(LEFT(N1160,SEARCH(" ",N1160,1)-1)),FALSE())</f>
        <v>118</v>
      </c>
      <c r="S1160" s="6">
        <f t="shared" si="2339"/>
        <v>-94</v>
      </c>
      <c r="T1160" s="6">
        <f t="shared" si="2339"/>
        <v>14</v>
      </c>
      <c r="U1160" s="5"/>
      <c r="V1160" s="5"/>
      <c r="W1160" s="5"/>
      <c r="X1160" s="37" t="str">
        <f>Map!G1814</f>
        <v>Terrestrial</v>
      </c>
      <c r="Y1160" s="5"/>
      <c r="Z1160" s="7" t="str">
        <f>Map!O1814</f>
        <v>36 H</v>
      </c>
      <c r="AA1160" s="6">
        <f t="shared" si="12"/>
        <v>36</v>
      </c>
      <c r="AB1160" s="5" t="str">
        <f>IFERROR(__xludf.DUMMYFUNCTION("""COMPUTED_VALUE"""),"H")</f>
        <v>H</v>
      </c>
      <c r="AC1160" s="6">
        <f t="shared" si="13"/>
        <v>36</v>
      </c>
      <c r="AD1160" s="5"/>
    </row>
    <row r="1161">
      <c r="A1161" s="5" t="str">
        <f>Map!I1815</f>
        <v>2.33 J</v>
      </c>
      <c r="B1161" s="6">
        <f t="shared" si="5"/>
        <v>2.33</v>
      </c>
      <c r="C1161" s="5" t="str">
        <f>IFERROR(__xludf.DUMMYFUNCTION("""COMPUTED_VALUE"""),"J")</f>
        <v>J</v>
      </c>
      <c r="D1161" s="34" t="b">
        <f t="shared" si="6"/>
        <v>0</v>
      </c>
      <c r="E1161" s="6">
        <f t="shared" si="7"/>
        <v>2.33</v>
      </c>
      <c r="F1161" s="34" t="b">
        <f t="shared" si="8"/>
        <v>0</v>
      </c>
      <c r="G1161" s="8">
        <f t="shared" si="9"/>
        <v>4.427E+27</v>
      </c>
      <c r="H1161" s="8" t="str">
        <f t="shared" ref="H1161:J1161" si="2340">if(D1161,$G1161,"")</f>
        <v/>
      </c>
      <c r="I1161" s="8">
        <f t="shared" si="2340"/>
        <v>4.427E+27</v>
      </c>
      <c r="J1161" s="8" t="str">
        <f t="shared" si="2340"/>
        <v/>
      </c>
      <c r="K1161" s="5"/>
      <c r="L1161" s="5"/>
      <c r="M1161" s="5"/>
      <c r="N1161" s="36">
        <f>Map!K1815</f>
        <v>-126</v>
      </c>
      <c r="O1161" s="36">
        <f>Map!L1815</f>
        <v>-139</v>
      </c>
      <c r="P1161" s="36">
        <f>Map!M1815</f>
        <v>-131</v>
      </c>
      <c r="Q1161" s="5" t="str">
        <f>Join("-",Map!B1815,Map!C1815,Map!D1815,Map!E1815,Map!F1815)</f>
        <v>North Rim-2-1-1-e</v>
      </c>
      <c r="R1161" s="6">
        <f t="shared" ref="R1161:T1161" si="2341">IFERROR(VALUE(LEFT(N1161,SEARCH(" ",N1161,1)-1)),FALSE())</f>
        <v>-126</v>
      </c>
      <c r="S1161" s="6">
        <f t="shared" si="2341"/>
        <v>-139</v>
      </c>
      <c r="T1161" s="6">
        <f t="shared" si="2341"/>
        <v>-131</v>
      </c>
      <c r="U1161" s="5"/>
      <c r="V1161" s="5"/>
      <c r="W1161" s="5"/>
      <c r="X1161" s="37" t="str">
        <f>Map!G1815</f>
        <v>Gas Giant</v>
      </c>
      <c r="Y1161" s="5"/>
      <c r="Z1161" s="7" t="str">
        <f>Map!O1815</f>
        <v>13 H</v>
      </c>
      <c r="AA1161" s="6">
        <f t="shared" si="12"/>
        <v>13</v>
      </c>
      <c r="AB1161" s="5" t="str">
        <f>IFERROR(__xludf.DUMMYFUNCTION("""COMPUTED_VALUE"""),"H")</f>
        <v>H</v>
      </c>
      <c r="AC1161" s="6">
        <f t="shared" si="13"/>
        <v>13</v>
      </c>
      <c r="AD1161" s="5"/>
    </row>
    <row r="1162">
      <c r="A1162" s="5" t="str">
        <f>Map!I1816</f>
        <v>0.06 J</v>
      </c>
      <c r="B1162" s="6">
        <f t="shared" si="5"/>
        <v>0.06</v>
      </c>
      <c r="C1162" s="5" t="str">
        <f>IFERROR(__xludf.DUMMYFUNCTION("""COMPUTED_VALUE"""),"J")</f>
        <v>J</v>
      </c>
      <c r="D1162" s="34" t="b">
        <f t="shared" si="6"/>
        <v>0</v>
      </c>
      <c r="E1162" s="6">
        <f t="shared" si="7"/>
        <v>0.06</v>
      </c>
      <c r="F1162" s="34" t="b">
        <f t="shared" si="8"/>
        <v>0</v>
      </c>
      <c r="G1162" s="8">
        <f t="shared" si="9"/>
        <v>1.14E+26</v>
      </c>
      <c r="H1162" s="8" t="str">
        <f t="shared" ref="H1162:J1162" si="2342">if(D1162,$G1162,"")</f>
        <v/>
      </c>
      <c r="I1162" s="8">
        <f t="shared" si="2342"/>
        <v>1.14E+26</v>
      </c>
      <c r="J1162" s="8" t="str">
        <f t="shared" si="2342"/>
        <v/>
      </c>
      <c r="K1162" s="5"/>
      <c r="L1162" s="5"/>
      <c r="M1162" s="5"/>
      <c r="N1162" s="36">
        <f>Map!K1816</f>
        <v>-214</v>
      </c>
      <c r="O1162" s="36">
        <f>Map!L1816</f>
        <v>-250</v>
      </c>
      <c r="P1162" s="36">
        <f>Map!M1816</f>
        <v>-230</v>
      </c>
      <c r="Q1162" s="5" t="str">
        <f>Join("-",Map!B1816,Map!C1816,Map!D1816,Map!E1816,Map!F1816)</f>
        <v>North Rim-2-1-1-f</v>
      </c>
      <c r="R1162" s="6">
        <f t="shared" ref="R1162:T1162" si="2343">IFERROR(VALUE(LEFT(N1162,SEARCH(" ",N1162,1)-1)),FALSE())</f>
        <v>-214</v>
      </c>
      <c r="S1162" s="6">
        <f t="shared" si="2343"/>
        <v>-250</v>
      </c>
      <c r="T1162" s="6">
        <f t="shared" si="2343"/>
        <v>-230</v>
      </c>
      <c r="U1162" s="5"/>
      <c r="V1162" s="5"/>
      <c r="W1162" s="5"/>
      <c r="X1162" s="37" t="str">
        <f>Map!G1816</f>
        <v>Gas Giant</v>
      </c>
      <c r="Y1162" s="5"/>
      <c r="Z1162" s="7" t="str">
        <f>Map!O1816</f>
        <v>24 H</v>
      </c>
      <c r="AA1162" s="6">
        <f t="shared" si="12"/>
        <v>24</v>
      </c>
      <c r="AB1162" s="5" t="str">
        <f>IFERROR(__xludf.DUMMYFUNCTION("""COMPUTED_VALUE"""),"H")</f>
        <v>H</v>
      </c>
      <c r="AC1162" s="6">
        <f t="shared" si="13"/>
        <v>24</v>
      </c>
      <c r="AD1162" s="5"/>
    </row>
    <row r="1163">
      <c r="A1163" s="5" t="str">
        <f>Map!I1817</f>
        <v>0.17 S</v>
      </c>
      <c r="B1163" s="6">
        <f t="shared" si="5"/>
        <v>0.17</v>
      </c>
      <c r="C1163" s="5" t="str">
        <f>IFERROR(__xludf.DUMMYFUNCTION("""COMPUTED_VALUE"""),"S")</f>
        <v>S</v>
      </c>
      <c r="D1163" s="34">
        <f t="shared" si="6"/>
        <v>0.17</v>
      </c>
      <c r="E1163" s="6" t="b">
        <f t="shared" si="7"/>
        <v>0</v>
      </c>
      <c r="F1163" s="34" t="b">
        <f t="shared" si="8"/>
        <v>0</v>
      </c>
      <c r="G1163" s="8">
        <f t="shared" si="9"/>
        <v>3.3813E+29</v>
      </c>
      <c r="H1163" s="8">
        <f t="shared" ref="H1163:J1163" si="2344">if(D1163,$G1163,"")</f>
        <v>3.3813E+29</v>
      </c>
      <c r="I1163" s="8" t="str">
        <f t="shared" si="2344"/>
        <v/>
      </c>
      <c r="J1163" s="8" t="str">
        <f t="shared" si="2344"/>
        <v/>
      </c>
      <c r="K1163" s="5"/>
      <c r="L1163" s="5"/>
      <c r="M1163" s="5"/>
      <c r="N1163" s="36" t="str">
        <f>Map!K1817</f>
        <v/>
      </c>
      <c r="O1163" s="36" t="str">
        <f>Map!L1817</f>
        <v/>
      </c>
      <c r="P1163" s="36" t="str">
        <f>Map!M1817</f>
        <v/>
      </c>
      <c r="Q1163" s="5" t="str">
        <f>Join("-",Map!B1817,Map!C1817,Map!D1817,Map!E1817,Map!F1817)</f>
        <v>North Rim-2-1-1-S</v>
      </c>
      <c r="R1163" s="6" t="b">
        <f t="shared" ref="R1163:T1163" si="2345">IFERROR(VALUE(LEFT(N1163,SEARCH(" ",N1163,1)-1)),FALSE())</f>
        <v>0</v>
      </c>
      <c r="S1163" s="6" t="b">
        <f t="shared" si="2345"/>
        <v>0</v>
      </c>
      <c r="T1163" s="6" t="b">
        <f t="shared" si="2345"/>
        <v>0</v>
      </c>
      <c r="U1163" s="5"/>
      <c r="V1163" s="5"/>
      <c r="W1163" s="5"/>
      <c r="X1163" s="37" t="str">
        <f>Map!G1817</f>
        <v>Star</v>
      </c>
      <c r="Y1163" s="5"/>
      <c r="Z1163" s="7" t="str">
        <f>Map!O1817</f>
        <v/>
      </c>
      <c r="AA1163" s="6" t="str">
        <f t="shared" si="12"/>
        <v/>
      </c>
      <c r="AB1163" s="5"/>
      <c r="AC1163" s="6" t="str">
        <f t="shared" si="13"/>
        <v/>
      </c>
      <c r="AD1163" s="5"/>
    </row>
    <row r="1164">
      <c r="A1164" s="5" t="str">
        <f>Map!I1818</f>
        <v>0.35 E</v>
      </c>
      <c r="B1164" s="6">
        <f t="shared" si="5"/>
        <v>0.35</v>
      </c>
      <c r="C1164" s="5" t="str">
        <f>IFERROR(__xludf.DUMMYFUNCTION("""COMPUTED_VALUE"""),"E")</f>
        <v>E</v>
      </c>
      <c r="D1164" s="34" t="b">
        <f t="shared" si="6"/>
        <v>0</v>
      </c>
      <c r="E1164" s="6" t="b">
        <f t="shared" si="7"/>
        <v>0</v>
      </c>
      <c r="F1164" s="34">
        <f t="shared" si="8"/>
        <v>0.35</v>
      </c>
      <c r="G1164" s="8">
        <f t="shared" si="9"/>
        <v>2.0902E+24</v>
      </c>
      <c r="H1164" s="8" t="str">
        <f t="shared" ref="H1164:J1164" si="2346">if(D1164,$G1164,"")</f>
        <v/>
      </c>
      <c r="I1164" s="8" t="str">
        <f t="shared" si="2346"/>
        <v/>
      </c>
      <c r="J1164" s="8">
        <f t="shared" si="2346"/>
        <v>2.0902E+24</v>
      </c>
      <c r="K1164" s="5"/>
      <c r="L1164" s="5"/>
      <c r="M1164" s="5"/>
      <c r="N1164" s="36">
        <f>Map!K1818</f>
        <v>1324</v>
      </c>
      <c r="O1164" s="36">
        <f>Map!L1818</f>
        <v>359</v>
      </c>
      <c r="P1164" s="36">
        <f>Map!M1818</f>
        <v>840</v>
      </c>
      <c r="Q1164" s="5" t="str">
        <f>Join("-",Map!B1818,Map!C1818,Map!D1818,Map!E1818,Map!F1818)</f>
        <v>North Rim-2-1-2-a</v>
      </c>
      <c r="R1164" s="6">
        <f t="shared" ref="R1164:T1164" si="2347">IFERROR(VALUE(LEFT(N1164,SEARCH(" ",N1164,1)-1)),FALSE())</f>
        <v>1324</v>
      </c>
      <c r="S1164" s="6">
        <f t="shared" si="2347"/>
        <v>359</v>
      </c>
      <c r="T1164" s="6">
        <f t="shared" si="2347"/>
        <v>840</v>
      </c>
      <c r="U1164" s="5"/>
      <c r="V1164" s="5"/>
      <c r="W1164" s="5"/>
      <c r="X1164" s="37" t="str">
        <f>Map!G1818</f>
        <v>Terrestrial</v>
      </c>
      <c r="Y1164" s="5"/>
      <c r="Z1164" s="7" t="str">
        <f>Map!O1818</f>
        <v>32 H</v>
      </c>
      <c r="AA1164" s="6">
        <f t="shared" si="12"/>
        <v>32</v>
      </c>
      <c r="AB1164" s="5" t="str">
        <f>IFERROR(__xludf.DUMMYFUNCTION("""COMPUTED_VALUE"""),"H")</f>
        <v>H</v>
      </c>
      <c r="AC1164" s="6">
        <f t="shared" si="13"/>
        <v>32</v>
      </c>
      <c r="AD1164" s="5"/>
    </row>
    <row r="1165">
      <c r="A1165" s="5" t="str">
        <f>Map!I1819</f>
        <v>0.21 E</v>
      </c>
      <c r="B1165" s="6">
        <f t="shared" si="5"/>
        <v>0.21</v>
      </c>
      <c r="C1165" s="5" t="str">
        <f>IFERROR(__xludf.DUMMYFUNCTION("""COMPUTED_VALUE"""),"E")</f>
        <v>E</v>
      </c>
      <c r="D1165" s="34" t="b">
        <f t="shared" si="6"/>
        <v>0</v>
      </c>
      <c r="E1165" s="6" t="b">
        <f t="shared" si="7"/>
        <v>0</v>
      </c>
      <c r="F1165" s="34">
        <f t="shared" si="8"/>
        <v>0.21</v>
      </c>
      <c r="G1165" s="8">
        <f t="shared" si="9"/>
        <v>1.25412E+24</v>
      </c>
      <c r="H1165" s="8" t="str">
        <f t="shared" ref="H1165:J1165" si="2348">if(D1165,$G1165,"")</f>
        <v/>
      </c>
      <c r="I1165" s="8" t="str">
        <f t="shared" si="2348"/>
        <v/>
      </c>
      <c r="J1165" s="8">
        <f t="shared" si="2348"/>
        <v>1.25412E+24</v>
      </c>
      <c r="K1165" s="5"/>
      <c r="L1165" s="5"/>
      <c r="M1165" s="5"/>
      <c r="N1165" s="36">
        <f>Map!K1819</f>
        <v>450</v>
      </c>
      <c r="O1165" s="36">
        <f>Map!L1819</f>
        <v>406</v>
      </c>
      <c r="P1165" s="36">
        <f>Map!M1819</f>
        <v>427</v>
      </c>
      <c r="Q1165" s="5" t="str">
        <f>Join("-",Map!B1819,Map!C1819,Map!D1819,Map!E1819,Map!F1819)</f>
        <v>North Rim-2-1-2-b</v>
      </c>
      <c r="R1165" s="6">
        <f t="shared" ref="R1165:T1165" si="2349">IFERROR(VALUE(LEFT(N1165,SEARCH(" ",N1165,1)-1)),FALSE())</f>
        <v>450</v>
      </c>
      <c r="S1165" s="6">
        <f t="shared" si="2349"/>
        <v>406</v>
      </c>
      <c r="T1165" s="6">
        <f t="shared" si="2349"/>
        <v>427</v>
      </c>
      <c r="U1165" s="5"/>
      <c r="V1165" s="5"/>
      <c r="W1165" s="5"/>
      <c r="X1165" s="37" t="str">
        <f>Map!G1819</f>
        <v>Terrestrial</v>
      </c>
      <c r="Y1165" s="5"/>
      <c r="Z1165" s="7" t="str">
        <f>Map!O1819</f>
        <v>26 H</v>
      </c>
      <c r="AA1165" s="6">
        <f t="shared" si="12"/>
        <v>26</v>
      </c>
      <c r="AB1165" s="5" t="str">
        <f>IFERROR(__xludf.DUMMYFUNCTION("""COMPUTED_VALUE"""),"H")</f>
        <v>H</v>
      </c>
      <c r="AC1165" s="6">
        <f t="shared" si="13"/>
        <v>26</v>
      </c>
      <c r="AD1165" s="5"/>
    </row>
    <row r="1166">
      <c r="A1166" s="5" t="str">
        <f>Map!I1820</f>
        <v>11 E</v>
      </c>
      <c r="B1166" s="6">
        <f t="shared" si="5"/>
        <v>11</v>
      </c>
      <c r="C1166" s="5" t="str">
        <f>IFERROR(__xludf.DUMMYFUNCTION("""COMPUTED_VALUE"""),"E")</f>
        <v>E</v>
      </c>
      <c r="D1166" s="34" t="b">
        <f t="shared" si="6"/>
        <v>0</v>
      </c>
      <c r="E1166" s="6" t="b">
        <f t="shared" si="7"/>
        <v>0</v>
      </c>
      <c r="F1166" s="34">
        <f t="shared" si="8"/>
        <v>11</v>
      </c>
      <c r="G1166" s="8">
        <f t="shared" si="9"/>
        <v>6.5692E+25</v>
      </c>
      <c r="H1166" s="8" t="str">
        <f t="shared" ref="H1166:J1166" si="2350">if(D1166,$G1166,"")</f>
        <v/>
      </c>
      <c r="I1166" s="8" t="str">
        <f t="shared" si="2350"/>
        <v/>
      </c>
      <c r="J1166" s="8">
        <f t="shared" si="2350"/>
        <v>6.5692E+25</v>
      </c>
      <c r="K1166" s="5"/>
      <c r="L1166" s="5"/>
      <c r="M1166" s="5"/>
      <c r="N1166" s="36">
        <f>Map!K1820</f>
        <v>235</v>
      </c>
      <c r="O1166" s="36">
        <f>Map!L1820</f>
        <v>171</v>
      </c>
      <c r="P1166" s="36">
        <f>Map!M1820</f>
        <v>203</v>
      </c>
      <c r="Q1166" s="5" t="str">
        <f>Join("-",Map!B1820,Map!C1820,Map!D1820,Map!E1820,Map!F1820)</f>
        <v>North Rim-2-1-2-c</v>
      </c>
      <c r="R1166" s="6">
        <f t="shared" ref="R1166:T1166" si="2351">IFERROR(VALUE(LEFT(N1166,SEARCH(" ",N1166,1)-1)),FALSE())</f>
        <v>235</v>
      </c>
      <c r="S1166" s="6">
        <f t="shared" si="2351"/>
        <v>171</v>
      </c>
      <c r="T1166" s="6">
        <f t="shared" si="2351"/>
        <v>203</v>
      </c>
      <c r="U1166" s="5"/>
      <c r="V1166" s="5"/>
      <c r="W1166" s="5"/>
      <c r="X1166" s="37" t="str">
        <f>Map!G1820</f>
        <v>Terrestrial</v>
      </c>
      <c r="Y1166" s="5"/>
      <c r="Z1166" s="7" t="str">
        <f>Map!O1820</f>
        <v>51 H</v>
      </c>
      <c r="AA1166" s="6">
        <f t="shared" si="12"/>
        <v>51</v>
      </c>
      <c r="AB1166" s="5" t="str">
        <f>IFERROR(__xludf.DUMMYFUNCTION("""COMPUTED_VALUE"""),"H")</f>
        <v>H</v>
      </c>
      <c r="AC1166" s="6">
        <f t="shared" si="13"/>
        <v>51</v>
      </c>
      <c r="AD1166" s="5"/>
    </row>
    <row r="1167">
      <c r="A1167" s="5" t="str">
        <f>Map!I1821</f>
        <v>5 E</v>
      </c>
      <c r="B1167" s="6">
        <f t="shared" si="5"/>
        <v>5</v>
      </c>
      <c r="C1167" s="5" t="str">
        <f>IFERROR(__xludf.DUMMYFUNCTION("""COMPUTED_VALUE"""),"E")</f>
        <v>E</v>
      </c>
      <c r="D1167" s="34" t="b">
        <f t="shared" si="6"/>
        <v>0</v>
      </c>
      <c r="E1167" s="6" t="b">
        <f t="shared" si="7"/>
        <v>0</v>
      </c>
      <c r="F1167" s="34">
        <f t="shared" si="8"/>
        <v>5</v>
      </c>
      <c r="G1167" s="8">
        <f t="shared" si="9"/>
        <v>2.986E+25</v>
      </c>
      <c r="H1167" s="8" t="str">
        <f t="shared" ref="H1167:J1167" si="2352">if(D1167,$G1167,"")</f>
        <v/>
      </c>
      <c r="I1167" s="8" t="str">
        <f t="shared" si="2352"/>
        <v/>
      </c>
      <c r="J1167" s="8">
        <f t="shared" si="2352"/>
        <v>2.986E+25</v>
      </c>
      <c r="K1167" s="5"/>
      <c r="L1167" s="5"/>
      <c r="M1167" s="5"/>
      <c r="N1167" s="36">
        <f>Map!K1821</f>
        <v>136</v>
      </c>
      <c r="O1167" s="36">
        <f>Map!L1821</f>
        <v>-147</v>
      </c>
      <c r="P1167" s="36">
        <f>Map!M1821</f>
        <v>-8</v>
      </c>
      <c r="Q1167" s="5" t="str">
        <f>Join("-",Map!B1821,Map!C1821,Map!D1821,Map!E1821,Map!F1821)</f>
        <v>North Rim-2-1-2-d</v>
      </c>
      <c r="R1167" s="6">
        <f t="shared" ref="R1167:T1167" si="2353">IFERROR(VALUE(LEFT(N1167,SEARCH(" ",N1167,1)-1)),FALSE())</f>
        <v>136</v>
      </c>
      <c r="S1167" s="6">
        <f t="shared" si="2353"/>
        <v>-147</v>
      </c>
      <c r="T1167" s="6">
        <f t="shared" si="2353"/>
        <v>-8</v>
      </c>
      <c r="U1167" s="5"/>
      <c r="V1167" s="5"/>
      <c r="W1167" s="5"/>
      <c r="X1167" s="37" t="str">
        <f>Map!G1821</f>
        <v>Terrestrial</v>
      </c>
      <c r="Y1167" s="5"/>
      <c r="Z1167" s="7" t="str">
        <f>Map!O1821</f>
        <v>140 H</v>
      </c>
      <c r="AA1167" s="6">
        <f t="shared" si="12"/>
        <v>140</v>
      </c>
      <c r="AB1167" s="5" t="str">
        <f>IFERROR(__xludf.DUMMYFUNCTION("""COMPUTED_VALUE"""),"H")</f>
        <v>H</v>
      </c>
      <c r="AC1167" s="6">
        <f t="shared" si="13"/>
        <v>140</v>
      </c>
      <c r="AD1167" s="5"/>
    </row>
    <row r="1168">
      <c r="A1168" s="5" t="str">
        <f>Map!I1822</f>
        <v>5 E</v>
      </c>
      <c r="B1168" s="6">
        <f t="shared" si="5"/>
        <v>5</v>
      </c>
      <c r="C1168" s="5" t="str">
        <f>IFERROR(__xludf.DUMMYFUNCTION("""COMPUTED_VALUE"""),"E")</f>
        <v>E</v>
      </c>
      <c r="D1168" s="34" t="b">
        <f t="shared" si="6"/>
        <v>0</v>
      </c>
      <c r="E1168" s="6" t="b">
        <f t="shared" si="7"/>
        <v>0</v>
      </c>
      <c r="F1168" s="34">
        <f t="shared" si="8"/>
        <v>5</v>
      </c>
      <c r="G1168" s="8">
        <f t="shared" si="9"/>
        <v>2.986E+25</v>
      </c>
      <c r="H1168" s="8" t="str">
        <f t="shared" ref="H1168:J1168" si="2354">if(D1168,$G1168,"")</f>
        <v/>
      </c>
      <c r="I1168" s="8" t="str">
        <f t="shared" si="2354"/>
        <v/>
      </c>
      <c r="J1168" s="8">
        <f t="shared" si="2354"/>
        <v>2.986E+25</v>
      </c>
      <c r="K1168" s="5"/>
      <c r="L1168" s="5"/>
      <c r="M1168" s="5"/>
      <c r="N1168" s="36">
        <f>Map!K1822</f>
        <v>52</v>
      </c>
      <c r="O1168" s="36">
        <f>Map!L1822</f>
        <v>-14</v>
      </c>
      <c r="P1168" s="36">
        <f>Map!M1822</f>
        <v>21</v>
      </c>
      <c r="Q1168" s="5" t="str">
        <f>Join("-",Map!B1822,Map!C1822,Map!D1822,Map!E1822,Map!F1822)</f>
        <v>North Rim-2-1-2-e</v>
      </c>
      <c r="R1168" s="6">
        <f t="shared" ref="R1168:T1168" si="2355">IFERROR(VALUE(LEFT(N1168,SEARCH(" ",N1168,1)-1)),FALSE())</f>
        <v>52</v>
      </c>
      <c r="S1168" s="6">
        <f t="shared" si="2355"/>
        <v>-14</v>
      </c>
      <c r="T1168" s="6">
        <f t="shared" si="2355"/>
        <v>21</v>
      </c>
      <c r="U1168" s="5"/>
      <c r="V1168" s="5"/>
      <c r="W1168" s="5"/>
      <c r="X1168" s="37" t="str">
        <f>Map!G1822</f>
        <v>Terrestrial</v>
      </c>
      <c r="Y1168" s="5"/>
      <c r="Z1168" s="7" t="str">
        <f>Map!O1822</f>
        <v>33 H</v>
      </c>
      <c r="AA1168" s="6">
        <f t="shared" si="12"/>
        <v>33</v>
      </c>
      <c r="AB1168" s="5" t="str">
        <f>IFERROR(__xludf.DUMMYFUNCTION("""COMPUTED_VALUE"""),"H")</f>
        <v>H</v>
      </c>
      <c r="AC1168" s="6">
        <f t="shared" si="13"/>
        <v>33</v>
      </c>
      <c r="AD1168" s="5"/>
    </row>
    <row r="1169">
      <c r="A1169" s="5" t="str">
        <f>Map!I1823</f>
        <v>0.25 S</v>
      </c>
      <c r="B1169" s="6">
        <f t="shared" si="5"/>
        <v>0.25</v>
      </c>
      <c r="C1169" s="5" t="str">
        <f>IFERROR(__xludf.DUMMYFUNCTION("""COMPUTED_VALUE"""),"S")</f>
        <v>S</v>
      </c>
      <c r="D1169" s="34">
        <f t="shared" si="6"/>
        <v>0.25</v>
      </c>
      <c r="E1169" s="6" t="b">
        <f t="shared" si="7"/>
        <v>0</v>
      </c>
      <c r="F1169" s="34" t="b">
        <f t="shared" si="8"/>
        <v>0</v>
      </c>
      <c r="G1169" s="8">
        <f t="shared" si="9"/>
        <v>4.9725E+29</v>
      </c>
      <c r="H1169" s="8">
        <f t="shared" ref="H1169:J1169" si="2356">if(D1169,$G1169,"")</f>
        <v>4.9725E+29</v>
      </c>
      <c r="I1169" s="8" t="str">
        <f t="shared" si="2356"/>
        <v/>
      </c>
      <c r="J1169" s="8" t="str">
        <f t="shared" si="2356"/>
        <v/>
      </c>
      <c r="K1169" s="5"/>
      <c r="L1169" s="5"/>
      <c r="M1169" s="5"/>
      <c r="N1169" s="36" t="str">
        <f>Map!K1823</f>
        <v/>
      </c>
      <c r="O1169" s="36" t="str">
        <f>Map!L1823</f>
        <v/>
      </c>
      <c r="P1169" s="36" t="str">
        <f>Map!M1823</f>
        <v/>
      </c>
      <c r="Q1169" s="5" t="str">
        <f>Join("-",Map!B1823,Map!C1823,Map!D1823,Map!E1823,Map!F1823)</f>
        <v>North Rim-2-1-2-S</v>
      </c>
      <c r="R1169" s="6" t="b">
        <f t="shared" ref="R1169:T1169" si="2357">IFERROR(VALUE(LEFT(N1169,SEARCH(" ",N1169,1)-1)),FALSE())</f>
        <v>0</v>
      </c>
      <c r="S1169" s="6" t="b">
        <f t="shared" si="2357"/>
        <v>0</v>
      </c>
      <c r="T1169" s="6" t="b">
        <f t="shared" si="2357"/>
        <v>0</v>
      </c>
      <c r="U1169" s="5"/>
      <c r="V1169" s="5"/>
      <c r="W1169" s="5"/>
      <c r="X1169" s="37" t="str">
        <f>Map!G1823</f>
        <v>Star</v>
      </c>
      <c r="Y1169" s="5"/>
      <c r="Z1169" s="7" t="str">
        <f>Map!O1823</f>
        <v/>
      </c>
      <c r="AA1169" s="6" t="str">
        <f t="shared" si="12"/>
        <v/>
      </c>
      <c r="AB1169" s="5"/>
      <c r="AC1169" s="6" t="str">
        <f t="shared" si="13"/>
        <v/>
      </c>
      <c r="AD1169" s="5"/>
    </row>
    <row r="1170">
      <c r="A1170" s="5" t="str">
        <f>Map!I1824</f>
        <v>1.46 E</v>
      </c>
      <c r="B1170" s="6">
        <f t="shared" si="5"/>
        <v>1.46</v>
      </c>
      <c r="C1170" s="5" t="str">
        <f>IFERROR(__xludf.DUMMYFUNCTION("""COMPUTED_VALUE"""),"E")</f>
        <v>E</v>
      </c>
      <c r="D1170" s="34" t="b">
        <f t="shared" si="6"/>
        <v>0</v>
      </c>
      <c r="E1170" s="6" t="b">
        <f t="shared" si="7"/>
        <v>0</v>
      </c>
      <c r="F1170" s="34">
        <f t="shared" si="8"/>
        <v>1.46</v>
      </c>
      <c r="G1170" s="8">
        <f t="shared" si="9"/>
        <v>8.71912E+24</v>
      </c>
      <c r="H1170" s="8" t="str">
        <f t="shared" ref="H1170:J1170" si="2358">if(D1170,$G1170,"")</f>
        <v/>
      </c>
      <c r="I1170" s="8" t="str">
        <f t="shared" si="2358"/>
        <v/>
      </c>
      <c r="J1170" s="8">
        <f t="shared" si="2358"/>
        <v>8.71912E+24</v>
      </c>
      <c r="K1170" s="5"/>
      <c r="L1170" s="5"/>
      <c r="M1170" s="5"/>
      <c r="N1170" s="36">
        <f>Map!K1824</f>
        <v>18</v>
      </c>
      <c r="O1170" s="36">
        <f>Map!L1824</f>
        <v>12</v>
      </c>
      <c r="P1170" s="36">
        <f>Map!M1824</f>
        <v>14</v>
      </c>
      <c r="Q1170" s="5" t="str">
        <f>Join("-",Map!B1824,Map!C1824,Map!D1824,Map!E1824,Map!F1824)</f>
        <v>North Rim-2-1-3-a</v>
      </c>
      <c r="R1170" s="6">
        <f t="shared" ref="R1170:T1170" si="2359">IFERROR(VALUE(LEFT(N1170,SEARCH(" ",N1170,1)-1)),FALSE())</f>
        <v>18</v>
      </c>
      <c r="S1170" s="6">
        <f t="shared" si="2359"/>
        <v>12</v>
      </c>
      <c r="T1170" s="6">
        <f t="shared" si="2359"/>
        <v>14</v>
      </c>
      <c r="U1170" s="5"/>
      <c r="V1170" s="5"/>
      <c r="W1170" s="5"/>
      <c r="X1170" s="37" t="str">
        <f>Map!G1824</f>
        <v>Habitable</v>
      </c>
      <c r="Y1170" s="5"/>
      <c r="Z1170" s="7" t="str">
        <f>Map!O1824</f>
        <v>30 H</v>
      </c>
      <c r="AA1170" s="6">
        <f t="shared" si="12"/>
        <v>30</v>
      </c>
      <c r="AB1170" s="5" t="str">
        <f>IFERROR(__xludf.DUMMYFUNCTION("""COMPUTED_VALUE"""),"H")</f>
        <v>H</v>
      </c>
      <c r="AC1170" s="6">
        <f t="shared" si="13"/>
        <v>30</v>
      </c>
      <c r="AD1170" s="5"/>
    </row>
    <row r="1171">
      <c r="A1171" s="5" t="str">
        <f>Map!I1825</f>
        <v>10 E</v>
      </c>
      <c r="B1171" s="6">
        <f t="shared" si="5"/>
        <v>10</v>
      </c>
      <c r="C1171" s="5" t="str">
        <f>IFERROR(__xludf.DUMMYFUNCTION("""COMPUTED_VALUE"""),"E")</f>
        <v>E</v>
      </c>
      <c r="D1171" s="34" t="b">
        <f t="shared" si="6"/>
        <v>0</v>
      </c>
      <c r="E1171" s="6" t="b">
        <f t="shared" si="7"/>
        <v>0</v>
      </c>
      <c r="F1171" s="34">
        <f t="shared" si="8"/>
        <v>10</v>
      </c>
      <c r="G1171" s="8">
        <f t="shared" si="9"/>
        <v>5.972E+25</v>
      </c>
      <c r="H1171" s="8" t="str">
        <f t="shared" ref="H1171:J1171" si="2360">if(D1171,$G1171,"")</f>
        <v/>
      </c>
      <c r="I1171" s="8" t="str">
        <f t="shared" si="2360"/>
        <v/>
      </c>
      <c r="J1171" s="8">
        <f t="shared" si="2360"/>
        <v>5.972E+25</v>
      </c>
      <c r="K1171" s="5"/>
      <c r="L1171" s="5"/>
      <c r="M1171" s="5"/>
      <c r="N1171" s="36">
        <f>Map!K1825</f>
        <v>0</v>
      </c>
      <c r="O1171" s="36">
        <f>Map!L1825</f>
        <v>-62</v>
      </c>
      <c r="P1171" s="36">
        <f>Map!M1825</f>
        <v>-29</v>
      </c>
      <c r="Q1171" s="5" t="str">
        <f>Join("-",Map!B1825,Map!C1825,Map!D1825,Map!E1825,Map!F1825)</f>
        <v>North Rim-2-1-3-b</v>
      </c>
      <c r="R1171" s="6">
        <f t="shared" ref="R1171:T1171" si="2361">IFERROR(VALUE(LEFT(N1171,SEARCH(" ",N1171,1)-1)),FALSE())</f>
        <v>0</v>
      </c>
      <c r="S1171" s="6">
        <f t="shared" si="2361"/>
        <v>-62</v>
      </c>
      <c r="T1171" s="6">
        <f t="shared" si="2361"/>
        <v>-29</v>
      </c>
      <c r="U1171" s="5"/>
      <c r="V1171" s="5"/>
      <c r="W1171" s="5"/>
      <c r="X1171" s="37" t="str">
        <f>Map!G1825</f>
        <v>Terrestrial</v>
      </c>
      <c r="Y1171" s="5"/>
      <c r="Z1171" s="7" t="str">
        <f>Map!O1825</f>
        <v>117 H</v>
      </c>
      <c r="AA1171" s="6">
        <f t="shared" si="12"/>
        <v>117</v>
      </c>
      <c r="AB1171" s="5" t="str">
        <f>IFERROR(__xludf.DUMMYFUNCTION("""COMPUTED_VALUE"""),"H")</f>
        <v>H</v>
      </c>
      <c r="AC1171" s="6">
        <f t="shared" si="13"/>
        <v>117</v>
      </c>
      <c r="AD1171" s="5"/>
    </row>
    <row r="1172">
      <c r="A1172" s="5" t="str">
        <f>Map!I1826</f>
        <v>0.06 J</v>
      </c>
      <c r="B1172" s="6">
        <f t="shared" si="5"/>
        <v>0.06</v>
      </c>
      <c r="C1172" s="5" t="str">
        <f>IFERROR(__xludf.DUMMYFUNCTION("""COMPUTED_VALUE"""),"J")</f>
        <v>J</v>
      </c>
      <c r="D1172" s="34" t="b">
        <f t="shared" si="6"/>
        <v>0</v>
      </c>
      <c r="E1172" s="6">
        <f t="shared" si="7"/>
        <v>0.06</v>
      </c>
      <c r="F1172" s="34" t="b">
        <f t="shared" si="8"/>
        <v>0</v>
      </c>
      <c r="G1172" s="8">
        <f t="shared" si="9"/>
        <v>1.14E+26</v>
      </c>
      <c r="H1172" s="8" t="str">
        <f t="shared" ref="H1172:J1172" si="2362">if(D1172,$G1172,"")</f>
        <v/>
      </c>
      <c r="I1172" s="8">
        <f t="shared" si="2362"/>
        <v>1.14E+26</v>
      </c>
      <c r="J1172" s="8" t="str">
        <f t="shared" si="2362"/>
        <v/>
      </c>
      <c r="K1172" s="5"/>
      <c r="L1172" s="5"/>
      <c r="M1172" s="5"/>
      <c r="N1172" s="36">
        <f>Map!K1826</f>
        <v>-3</v>
      </c>
      <c r="O1172" s="36">
        <f>Map!L1826</f>
        <v>-78</v>
      </c>
      <c r="P1172" s="36">
        <f>Map!M1826</f>
        <v>-41</v>
      </c>
      <c r="Q1172" s="5" t="str">
        <f>Join("-",Map!B1826,Map!C1826,Map!D1826,Map!E1826,Map!F1826)</f>
        <v>North Rim-2-1-3-c</v>
      </c>
      <c r="R1172" s="6">
        <f t="shared" ref="R1172:T1172" si="2363">IFERROR(VALUE(LEFT(N1172,SEARCH(" ",N1172,1)-1)),FALSE())</f>
        <v>-3</v>
      </c>
      <c r="S1172" s="6">
        <f t="shared" si="2363"/>
        <v>-78</v>
      </c>
      <c r="T1172" s="6">
        <f t="shared" si="2363"/>
        <v>-41</v>
      </c>
      <c r="U1172" s="5"/>
      <c r="V1172" s="5"/>
      <c r="W1172" s="5"/>
      <c r="X1172" s="37" t="str">
        <f>Map!G1826</f>
        <v>Gas Giant</v>
      </c>
      <c r="Y1172" s="5"/>
      <c r="Z1172" s="7" t="str">
        <f>Map!O1826</f>
        <v>17 H</v>
      </c>
      <c r="AA1172" s="6">
        <f t="shared" si="12"/>
        <v>17</v>
      </c>
      <c r="AB1172" s="5" t="str">
        <f>IFERROR(__xludf.DUMMYFUNCTION("""COMPUTED_VALUE"""),"H")</f>
        <v>H</v>
      </c>
      <c r="AC1172" s="6">
        <f t="shared" si="13"/>
        <v>17</v>
      </c>
      <c r="AD1172" s="5"/>
    </row>
    <row r="1173">
      <c r="A1173" s="5" t="str">
        <f>Map!I1827</f>
        <v>7.07 J</v>
      </c>
      <c r="B1173" s="6">
        <f t="shared" si="5"/>
        <v>7.07</v>
      </c>
      <c r="C1173" s="5" t="str">
        <f>IFERROR(__xludf.DUMMYFUNCTION("""COMPUTED_VALUE"""),"J")</f>
        <v>J</v>
      </c>
      <c r="D1173" s="34" t="b">
        <f t="shared" si="6"/>
        <v>0</v>
      </c>
      <c r="E1173" s="6">
        <f t="shared" si="7"/>
        <v>7.07</v>
      </c>
      <c r="F1173" s="34" t="b">
        <f t="shared" si="8"/>
        <v>0</v>
      </c>
      <c r="G1173" s="8">
        <f t="shared" si="9"/>
        <v>1.3433E+28</v>
      </c>
      <c r="H1173" s="8" t="str">
        <f t="shared" ref="H1173:J1173" si="2364">if(D1173,$G1173,"")</f>
        <v/>
      </c>
      <c r="I1173" s="8">
        <f t="shared" si="2364"/>
        <v>1.3433E+28</v>
      </c>
      <c r="J1173" s="8" t="str">
        <f t="shared" si="2364"/>
        <v/>
      </c>
      <c r="K1173" s="5"/>
      <c r="L1173" s="5"/>
      <c r="M1173" s="5"/>
      <c r="N1173" s="36">
        <f>Map!K1827</f>
        <v>-3</v>
      </c>
      <c r="O1173" s="36">
        <f>Map!L1827</f>
        <v>-69</v>
      </c>
      <c r="P1173" s="36">
        <f>Map!M1827</f>
        <v>-38</v>
      </c>
      <c r="Q1173" s="5" t="str">
        <f>Join("-",Map!B1827,Map!C1827,Map!D1827,Map!E1827,Map!F1827)</f>
        <v>North Rim-2-1-3-d</v>
      </c>
      <c r="R1173" s="6">
        <f t="shared" ref="R1173:T1173" si="2365">IFERROR(VALUE(LEFT(N1173,SEARCH(" ",N1173,1)-1)),FALSE())</f>
        <v>-3</v>
      </c>
      <c r="S1173" s="6">
        <f t="shared" si="2365"/>
        <v>-69</v>
      </c>
      <c r="T1173" s="6">
        <f t="shared" si="2365"/>
        <v>-38</v>
      </c>
      <c r="U1173" s="5"/>
      <c r="V1173" s="5"/>
      <c r="W1173" s="5"/>
      <c r="X1173" s="37" t="str">
        <f>Map!G1827</f>
        <v>Gas Giant</v>
      </c>
      <c r="Y1173" s="5"/>
      <c r="Z1173" s="7" t="str">
        <f>Map!O1827</f>
        <v>12 H</v>
      </c>
      <c r="AA1173" s="6">
        <f t="shared" si="12"/>
        <v>12</v>
      </c>
      <c r="AB1173" s="5" t="str">
        <f>IFERROR(__xludf.DUMMYFUNCTION("""COMPUTED_VALUE"""),"H")</f>
        <v>H</v>
      </c>
      <c r="AC1173" s="6">
        <f t="shared" si="13"/>
        <v>12</v>
      </c>
      <c r="AD1173" s="5"/>
    </row>
    <row r="1174">
      <c r="A1174" s="5" t="str">
        <f>Map!I1828</f>
        <v>1.49 J</v>
      </c>
      <c r="B1174" s="6">
        <f t="shared" si="5"/>
        <v>1.49</v>
      </c>
      <c r="C1174" s="5" t="str">
        <f>IFERROR(__xludf.DUMMYFUNCTION("""COMPUTED_VALUE"""),"J")</f>
        <v>J</v>
      </c>
      <c r="D1174" s="34" t="b">
        <f t="shared" si="6"/>
        <v>0</v>
      </c>
      <c r="E1174" s="6">
        <f t="shared" si="7"/>
        <v>1.49</v>
      </c>
      <c r="F1174" s="34" t="b">
        <f t="shared" si="8"/>
        <v>0</v>
      </c>
      <c r="G1174" s="8">
        <f t="shared" si="9"/>
        <v>2.831E+27</v>
      </c>
      <c r="H1174" s="8" t="str">
        <f t="shared" ref="H1174:J1174" si="2366">if(D1174,$G1174,"")</f>
        <v/>
      </c>
      <c r="I1174" s="8">
        <f t="shared" si="2366"/>
        <v>2.831E+27</v>
      </c>
      <c r="J1174" s="8" t="str">
        <f t="shared" si="2366"/>
        <v/>
      </c>
      <c r="K1174" s="5"/>
      <c r="L1174" s="5"/>
      <c r="M1174" s="5"/>
      <c r="N1174" s="36">
        <f>Map!K1828</f>
        <v>-112</v>
      </c>
      <c r="O1174" s="36">
        <f>Map!L1828</f>
        <v>-127</v>
      </c>
      <c r="P1174" s="36">
        <f>Map!M1828</f>
        <v>-120</v>
      </c>
      <c r="Q1174" s="5" t="str">
        <f>Join("-",Map!B1828,Map!C1828,Map!D1828,Map!E1828,Map!F1828)</f>
        <v>North Rim-2-1-3-e</v>
      </c>
      <c r="R1174" s="6">
        <f t="shared" ref="R1174:T1174" si="2367">IFERROR(VALUE(LEFT(N1174,SEARCH(" ",N1174,1)-1)),FALSE())</f>
        <v>-112</v>
      </c>
      <c r="S1174" s="6">
        <f t="shared" si="2367"/>
        <v>-127</v>
      </c>
      <c r="T1174" s="6">
        <f t="shared" si="2367"/>
        <v>-120</v>
      </c>
      <c r="U1174" s="5"/>
      <c r="V1174" s="5"/>
      <c r="W1174" s="5"/>
      <c r="X1174" s="37" t="str">
        <f>Map!G1828</f>
        <v>Gas Giant</v>
      </c>
      <c r="Y1174" s="5"/>
      <c r="Z1174" s="7" t="str">
        <f>Map!O1828</f>
        <v>23 H</v>
      </c>
      <c r="AA1174" s="6">
        <f t="shared" si="12"/>
        <v>23</v>
      </c>
      <c r="AB1174" s="5" t="str">
        <f>IFERROR(__xludf.DUMMYFUNCTION("""COMPUTED_VALUE"""),"H")</f>
        <v>H</v>
      </c>
      <c r="AC1174" s="6">
        <f t="shared" si="13"/>
        <v>23</v>
      </c>
      <c r="AD1174" s="5"/>
    </row>
    <row r="1175">
      <c r="A1175" s="5" t="str">
        <f>Map!I1829</f>
        <v>9.95 J</v>
      </c>
      <c r="B1175" s="6">
        <f t="shared" si="5"/>
        <v>9.95</v>
      </c>
      <c r="C1175" s="5" t="str">
        <f>IFERROR(__xludf.DUMMYFUNCTION("""COMPUTED_VALUE"""),"J")</f>
        <v>J</v>
      </c>
      <c r="D1175" s="34" t="b">
        <f t="shared" si="6"/>
        <v>0</v>
      </c>
      <c r="E1175" s="6">
        <f t="shared" si="7"/>
        <v>9.95</v>
      </c>
      <c r="F1175" s="34" t="b">
        <f t="shared" si="8"/>
        <v>0</v>
      </c>
      <c r="G1175" s="8">
        <f t="shared" si="9"/>
        <v>1.8905E+28</v>
      </c>
      <c r="H1175" s="8" t="str">
        <f t="shared" ref="H1175:J1175" si="2368">if(D1175,$G1175,"")</f>
        <v/>
      </c>
      <c r="I1175" s="8">
        <f t="shared" si="2368"/>
        <v>1.8905E+28</v>
      </c>
      <c r="J1175" s="8" t="str">
        <f t="shared" si="2368"/>
        <v/>
      </c>
      <c r="K1175" s="5"/>
      <c r="L1175" s="5"/>
      <c r="M1175" s="5"/>
      <c r="N1175" s="36">
        <f>Map!K1829</f>
        <v>-170</v>
      </c>
      <c r="O1175" s="36">
        <f>Map!L1829</f>
        <v>-176</v>
      </c>
      <c r="P1175" s="36">
        <f>Map!M1829</f>
        <v>-174</v>
      </c>
      <c r="Q1175" s="5" t="str">
        <f>Join("-",Map!B1829,Map!C1829,Map!D1829,Map!E1829,Map!F1829)</f>
        <v>North Rim-2-1-3-f</v>
      </c>
      <c r="R1175" s="6">
        <f t="shared" ref="R1175:T1175" si="2369">IFERROR(VALUE(LEFT(N1175,SEARCH(" ",N1175,1)-1)),FALSE())</f>
        <v>-170</v>
      </c>
      <c r="S1175" s="6">
        <f t="shared" si="2369"/>
        <v>-176</v>
      </c>
      <c r="T1175" s="6">
        <f t="shared" si="2369"/>
        <v>-174</v>
      </c>
      <c r="U1175" s="5"/>
      <c r="V1175" s="5"/>
      <c r="W1175" s="5"/>
      <c r="X1175" s="37" t="str">
        <f>Map!G1829</f>
        <v>Gas Giant</v>
      </c>
      <c r="Y1175" s="5"/>
      <c r="Z1175" s="7" t="str">
        <f>Map!O1829</f>
        <v>10 H</v>
      </c>
      <c r="AA1175" s="6">
        <f t="shared" si="12"/>
        <v>10</v>
      </c>
      <c r="AB1175" s="5" t="str">
        <f>IFERROR(__xludf.DUMMYFUNCTION("""COMPUTED_VALUE"""),"H")</f>
        <v>H</v>
      </c>
      <c r="AC1175" s="6">
        <f t="shared" si="13"/>
        <v>10</v>
      </c>
      <c r="AD1175" s="5"/>
    </row>
    <row r="1176">
      <c r="A1176" s="5" t="str">
        <f>Map!I1830</f>
        <v>0.09 J</v>
      </c>
      <c r="B1176" s="6">
        <f t="shared" si="5"/>
        <v>0.09</v>
      </c>
      <c r="C1176" s="5" t="str">
        <f>IFERROR(__xludf.DUMMYFUNCTION("""COMPUTED_VALUE"""),"J")</f>
        <v>J</v>
      </c>
      <c r="D1176" s="34" t="b">
        <f t="shared" si="6"/>
        <v>0</v>
      </c>
      <c r="E1176" s="6">
        <f t="shared" si="7"/>
        <v>0.09</v>
      </c>
      <c r="F1176" s="34" t="b">
        <f t="shared" si="8"/>
        <v>0</v>
      </c>
      <c r="G1176" s="8">
        <f t="shared" si="9"/>
        <v>1.71E+26</v>
      </c>
      <c r="H1176" s="8" t="str">
        <f t="shared" ref="H1176:J1176" si="2370">if(D1176,$G1176,"")</f>
        <v/>
      </c>
      <c r="I1176" s="8">
        <f t="shared" si="2370"/>
        <v>1.71E+26</v>
      </c>
      <c r="J1176" s="8" t="str">
        <f t="shared" si="2370"/>
        <v/>
      </c>
      <c r="K1176" s="5"/>
      <c r="L1176" s="5"/>
      <c r="M1176" s="5"/>
      <c r="N1176" s="36">
        <f>Map!K1830</f>
        <v>-201</v>
      </c>
      <c r="O1176" s="36">
        <f>Map!L1830</f>
        <v>-214</v>
      </c>
      <c r="P1176" s="36">
        <f>Map!M1830</f>
        <v>-210</v>
      </c>
      <c r="Q1176" s="5" t="str">
        <f>Join("-",Map!B1830,Map!C1830,Map!D1830,Map!E1830,Map!F1830)</f>
        <v>North Rim-2-1-3-g</v>
      </c>
      <c r="R1176" s="6">
        <f t="shared" ref="R1176:T1176" si="2371">IFERROR(VALUE(LEFT(N1176,SEARCH(" ",N1176,1)-1)),FALSE())</f>
        <v>-201</v>
      </c>
      <c r="S1176" s="6">
        <f t="shared" si="2371"/>
        <v>-214</v>
      </c>
      <c r="T1176" s="6">
        <f t="shared" si="2371"/>
        <v>-210</v>
      </c>
      <c r="U1176" s="5"/>
      <c r="V1176" s="5"/>
      <c r="W1176" s="5"/>
      <c r="X1176" s="37" t="str">
        <f>Map!G1830</f>
        <v>Gas Giant</v>
      </c>
      <c r="Y1176" s="5"/>
      <c r="Z1176" s="7" t="str">
        <f>Map!O1830</f>
        <v>18 H</v>
      </c>
      <c r="AA1176" s="6">
        <f t="shared" si="12"/>
        <v>18</v>
      </c>
      <c r="AB1176" s="5" t="str">
        <f>IFERROR(__xludf.DUMMYFUNCTION("""COMPUTED_VALUE"""),"H")</f>
        <v>H</v>
      </c>
      <c r="AC1176" s="6">
        <f t="shared" si="13"/>
        <v>18</v>
      </c>
      <c r="AD1176" s="5"/>
    </row>
    <row r="1177">
      <c r="A1177" s="5" t="str">
        <f>Map!I1831</f>
        <v>0.4 S</v>
      </c>
      <c r="B1177" s="6">
        <f t="shared" si="5"/>
        <v>0.4</v>
      </c>
      <c r="C1177" s="5" t="str">
        <f>IFERROR(__xludf.DUMMYFUNCTION("""COMPUTED_VALUE"""),"S")</f>
        <v>S</v>
      </c>
      <c r="D1177" s="34">
        <f t="shared" si="6"/>
        <v>0.4</v>
      </c>
      <c r="E1177" s="6" t="b">
        <f t="shared" si="7"/>
        <v>0</v>
      </c>
      <c r="F1177" s="34" t="b">
        <f t="shared" si="8"/>
        <v>0</v>
      </c>
      <c r="G1177" s="8">
        <f t="shared" si="9"/>
        <v>7.956E+29</v>
      </c>
      <c r="H1177" s="8">
        <f t="shared" ref="H1177:J1177" si="2372">if(D1177,$G1177,"")</f>
        <v>7.956E+29</v>
      </c>
      <c r="I1177" s="8" t="str">
        <f t="shared" si="2372"/>
        <v/>
      </c>
      <c r="J1177" s="8" t="str">
        <f t="shared" si="2372"/>
        <v/>
      </c>
      <c r="K1177" s="5"/>
      <c r="L1177" s="5"/>
      <c r="M1177" s="5"/>
      <c r="N1177" s="36" t="str">
        <f>Map!K1831</f>
        <v/>
      </c>
      <c r="O1177" s="36" t="str">
        <f>Map!L1831</f>
        <v/>
      </c>
      <c r="P1177" s="36" t="str">
        <f>Map!M1831</f>
        <v/>
      </c>
      <c r="Q1177" s="5" t="str">
        <f>Join("-",Map!B1831,Map!C1831,Map!D1831,Map!E1831,Map!F1831)</f>
        <v>North Rim-2-1-3-S</v>
      </c>
      <c r="R1177" s="6" t="b">
        <f t="shared" ref="R1177:T1177" si="2373">IFERROR(VALUE(LEFT(N1177,SEARCH(" ",N1177,1)-1)),FALSE())</f>
        <v>0</v>
      </c>
      <c r="S1177" s="6" t="b">
        <f t="shared" si="2373"/>
        <v>0</v>
      </c>
      <c r="T1177" s="6" t="b">
        <f t="shared" si="2373"/>
        <v>0</v>
      </c>
      <c r="U1177" s="5"/>
      <c r="V1177" s="5"/>
      <c r="W1177" s="5"/>
      <c r="X1177" s="37" t="str">
        <f>Map!G1831</f>
        <v>Star</v>
      </c>
      <c r="Y1177" s="5"/>
      <c r="Z1177" s="7" t="str">
        <f>Map!O1831</f>
        <v/>
      </c>
      <c r="AA1177" s="6" t="str">
        <f t="shared" si="12"/>
        <v/>
      </c>
      <c r="AB1177" s="5"/>
      <c r="AC1177" s="6" t="str">
        <f t="shared" si="13"/>
        <v/>
      </c>
      <c r="AD1177" s="5"/>
    </row>
    <row r="1178">
      <c r="A1178" s="5" t="str">
        <f>Map!I1832</f>
        <v>0.86 E</v>
      </c>
      <c r="B1178" s="6">
        <f t="shared" si="5"/>
        <v>0.86</v>
      </c>
      <c r="C1178" s="5" t="str">
        <f>IFERROR(__xludf.DUMMYFUNCTION("""COMPUTED_VALUE"""),"E")</f>
        <v>E</v>
      </c>
      <c r="D1178" s="34" t="b">
        <f t="shared" si="6"/>
        <v>0</v>
      </c>
      <c r="E1178" s="6" t="b">
        <f t="shared" si="7"/>
        <v>0</v>
      </c>
      <c r="F1178" s="34">
        <f t="shared" si="8"/>
        <v>0.86</v>
      </c>
      <c r="G1178" s="8">
        <f t="shared" si="9"/>
        <v>5.13592E+24</v>
      </c>
      <c r="H1178" s="8" t="str">
        <f t="shared" ref="H1178:J1178" si="2374">if(D1178,$G1178,"")</f>
        <v/>
      </c>
      <c r="I1178" s="8" t="str">
        <f t="shared" si="2374"/>
        <v/>
      </c>
      <c r="J1178" s="8">
        <f t="shared" si="2374"/>
        <v>5.13592E+24</v>
      </c>
      <c r="K1178" s="5"/>
      <c r="L1178" s="5"/>
      <c r="M1178" s="5"/>
      <c r="N1178" s="36">
        <f>Map!K1832</f>
        <v>11</v>
      </c>
      <c r="O1178" s="36">
        <f>Map!L1832</f>
        <v>7</v>
      </c>
      <c r="P1178" s="36">
        <f>Map!M1832</f>
        <v>8</v>
      </c>
      <c r="Q1178" s="5" t="str">
        <f>Join("-",Map!B1832,Map!C1832,Map!D1832,Map!E1832,Map!F1832)</f>
        <v>North Rim-2-1-4-a</v>
      </c>
      <c r="R1178" s="6">
        <f t="shared" ref="R1178:T1178" si="2375">IFERROR(VALUE(LEFT(N1178,SEARCH(" ",N1178,1)-1)),FALSE())</f>
        <v>11</v>
      </c>
      <c r="S1178" s="6">
        <f t="shared" si="2375"/>
        <v>7</v>
      </c>
      <c r="T1178" s="6">
        <f t="shared" si="2375"/>
        <v>8</v>
      </c>
      <c r="U1178" s="5"/>
      <c r="V1178" s="5"/>
      <c r="W1178" s="5"/>
      <c r="X1178" s="37" t="str">
        <f>Map!G1832</f>
        <v>Habitable</v>
      </c>
      <c r="Y1178" s="5"/>
      <c r="Z1178" s="7" t="str">
        <f>Map!O1832</f>
        <v>36 H</v>
      </c>
      <c r="AA1178" s="6">
        <f t="shared" si="12"/>
        <v>36</v>
      </c>
      <c r="AB1178" s="5" t="str">
        <f>IFERROR(__xludf.DUMMYFUNCTION("""COMPUTED_VALUE"""),"H")</f>
        <v>H</v>
      </c>
      <c r="AC1178" s="6">
        <f t="shared" si="13"/>
        <v>36</v>
      </c>
      <c r="AD1178" s="5"/>
    </row>
    <row r="1179">
      <c r="A1179" s="5" t="str">
        <f>Map!I1833</f>
        <v>0.99 E</v>
      </c>
      <c r="B1179" s="6">
        <f t="shared" si="5"/>
        <v>0.99</v>
      </c>
      <c r="C1179" s="5" t="str">
        <f>IFERROR(__xludf.DUMMYFUNCTION("""COMPUTED_VALUE"""),"E")</f>
        <v>E</v>
      </c>
      <c r="D1179" s="34" t="b">
        <f t="shared" si="6"/>
        <v>0</v>
      </c>
      <c r="E1179" s="6" t="b">
        <f t="shared" si="7"/>
        <v>0</v>
      </c>
      <c r="F1179" s="34">
        <f t="shared" si="8"/>
        <v>0.99</v>
      </c>
      <c r="G1179" s="8">
        <f t="shared" si="9"/>
        <v>5.91228E+24</v>
      </c>
      <c r="H1179" s="8" t="str">
        <f t="shared" ref="H1179:J1179" si="2376">if(D1179,$G1179,"")</f>
        <v/>
      </c>
      <c r="I1179" s="8" t="str">
        <f t="shared" si="2376"/>
        <v/>
      </c>
      <c r="J1179" s="8">
        <f t="shared" si="2376"/>
        <v>5.91228E+24</v>
      </c>
      <c r="K1179" s="5"/>
      <c r="L1179" s="5"/>
      <c r="M1179" s="5"/>
      <c r="N1179" s="36">
        <f>Map!K1833</f>
        <v>-14</v>
      </c>
      <c r="O1179" s="36">
        <f>Map!L1833</f>
        <v>-18</v>
      </c>
      <c r="P1179" s="36">
        <f>Map!M1833</f>
        <v>-14</v>
      </c>
      <c r="Q1179" s="5" t="str">
        <f>Join("-",Map!B1833,Map!C1833,Map!D1833,Map!E1833,Map!F1833)</f>
        <v>North Rim-2-1-4-b</v>
      </c>
      <c r="R1179" s="6">
        <f t="shared" ref="R1179:T1179" si="2377">IFERROR(VALUE(LEFT(N1179,SEARCH(" ",N1179,1)-1)),FALSE())</f>
        <v>-14</v>
      </c>
      <c r="S1179" s="6">
        <f t="shared" si="2377"/>
        <v>-18</v>
      </c>
      <c r="T1179" s="6">
        <f t="shared" si="2377"/>
        <v>-14</v>
      </c>
      <c r="U1179" s="5"/>
      <c r="V1179" s="5"/>
      <c r="W1179" s="5"/>
      <c r="X1179" s="37" t="str">
        <f>Map!G1833</f>
        <v>Habitable</v>
      </c>
      <c r="Y1179" s="5"/>
      <c r="Z1179" s="7" t="str">
        <f>Map!O1833</f>
        <v>30 H</v>
      </c>
      <c r="AA1179" s="6">
        <f t="shared" si="12"/>
        <v>30</v>
      </c>
      <c r="AB1179" s="5" t="str">
        <f>IFERROR(__xludf.DUMMYFUNCTION("""COMPUTED_VALUE"""),"H")</f>
        <v>H</v>
      </c>
      <c r="AC1179" s="6">
        <f t="shared" si="13"/>
        <v>30</v>
      </c>
      <c r="AD1179" s="5"/>
    </row>
    <row r="1180">
      <c r="A1180" s="5" t="str">
        <f>Map!I1834</f>
        <v>1.19 E</v>
      </c>
      <c r="B1180" s="6">
        <f t="shared" si="5"/>
        <v>1.19</v>
      </c>
      <c r="C1180" s="5" t="str">
        <f>IFERROR(__xludf.DUMMYFUNCTION("""COMPUTED_VALUE"""),"E")</f>
        <v>E</v>
      </c>
      <c r="D1180" s="34" t="b">
        <f t="shared" si="6"/>
        <v>0</v>
      </c>
      <c r="E1180" s="6" t="b">
        <f t="shared" si="7"/>
        <v>0</v>
      </c>
      <c r="F1180" s="34">
        <f t="shared" si="8"/>
        <v>1.19</v>
      </c>
      <c r="G1180" s="8">
        <f t="shared" si="9"/>
        <v>7.10668E+24</v>
      </c>
      <c r="H1180" s="8" t="str">
        <f t="shared" ref="H1180:J1180" si="2378">if(D1180,$G1180,"")</f>
        <v/>
      </c>
      <c r="I1180" s="8" t="str">
        <f t="shared" si="2378"/>
        <v/>
      </c>
      <c r="J1180" s="8">
        <f t="shared" si="2378"/>
        <v>7.10668E+24</v>
      </c>
      <c r="K1180" s="5"/>
      <c r="L1180" s="5"/>
      <c r="M1180" s="5"/>
      <c r="N1180" s="36">
        <f>Map!K1834</f>
        <v>-131</v>
      </c>
      <c r="O1180" s="36">
        <f>Map!L1834</f>
        <v>-160</v>
      </c>
      <c r="P1180" s="36">
        <f>Map!M1834</f>
        <v>-146</v>
      </c>
      <c r="Q1180" s="5" t="str">
        <f>Join("-",Map!B1834,Map!C1834,Map!D1834,Map!E1834,Map!F1834)</f>
        <v>North Rim-2-1-4-c</v>
      </c>
      <c r="R1180" s="6">
        <f t="shared" ref="R1180:T1180" si="2379">IFERROR(VALUE(LEFT(N1180,SEARCH(" ",N1180,1)-1)),FALSE())</f>
        <v>-131</v>
      </c>
      <c r="S1180" s="6">
        <f t="shared" si="2379"/>
        <v>-160</v>
      </c>
      <c r="T1180" s="6">
        <f t="shared" si="2379"/>
        <v>-146</v>
      </c>
      <c r="U1180" s="5"/>
      <c r="V1180" s="5"/>
      <c r="W1180" s="5"/>
      <c r="X1180" s="37" t="str">
        <f>Map!G1834</f>
        <v>Terrestrial</v>
      </c>
      <c r="Y1180" s="5"/>
      <c r="Z1180" s="7" t="str">
        <f>Map!O1834</f>
        <v>15 H</v>
      </c>
      <c r="AA1180" s="6">
        <f t="shared" si="12"/>
        <v>15</v>
      </c>
      <c r="AB1180" s="5" t="str">
        <f>IFERROR(__xludf.DUMMYFUNCTION("""COMPUTED_VALUE"""),"H")</f>
        <v>H</v>
      </c>
      <c r="AC1180" s="6">
        <f t="shared" si="13"/>
        <v>15</v>
      </c>
      <c r="AD1180" s="5"/>
    </row>
    <row r="1181">
      <c r="A1181" s="5" t="str">
        <f>Map!I1835</f>
        <v>0.06 J</v>
      </c>
      <c r="B1181" s="6">
        <f t="shared" si="5"/>
        <v>0.06</v>
      </c>
      <c r="C1181" s="5" t="str">
        <f>IFERROR(__xludf.DUMMYFUNCTION("""COMPUTED_VALUE"""),"J")</f>
        <v>J</v>
      </c>
      <c r="D1181" s="34" t="b">
        <f t="shared" si="6"/>
        <v>0</v>
      </c>
      <c r="E1181" s="6">
        <f t="shared" si="7"/>
        <v>0.06</v>
      </c>
      <c r="F1181" s="34" t="b">
        <f t="shared" si="8"/>
        <v>0</v>
      </c>
      <c r="G1181" s="8">
        <f t="shared" si="9"/>
        <v>1.14E+26</v>
      </c>
      <c r="H1181" s="8" t="str">
        <f t="shared" ref="H1181:J1181" si="2380">if(D1181,$G1181,"")</f>
        <v/>
      </c>
      <c r="I1181" s="8">
        <f t="shared" si="2380"/>
        <v>1.14E+26</v>
      </c>
      <c r="J1181" s="8" t="str">
        <f t="shared" si="2380"/>
        <v/>
      </c>
      <c r="K1181" s="5"/>
      <c r="L1181" s="5"/>
      <c r="M1181" s="5"/>
      <c r="N1181" s="36">
        <f>Map!K1835</f>
        <v>-165</v>
      </c>
      <c r="O1181" s="36">
        <f>Map!L1835</f>
        <v>-188</v>
      </c>
      <c r="P1181" s="36">
        <f>Map!M1835</f>
        <v>-176</v>
      </c>
      <c r="Q1181" s="5" t="str">
        <f>Join("-",Map!B1835,Map!C1835,Map!D1835,Map!E1835,Map!F1835)</f>
        <v>North Rim-2-1-4-d</v>
      </c>
      <c r="R1181" s="6">
        <f t="shared" ref="R1181:T1181" si="2381">IFERROR(VALUE(LEFT(N1181,SEARCH(" ",N1181,1)-1)),FALSE())</f>
        <v>-165</v>
      </c>
      <c r="S1181" s="6">
        <f t="shared" si="2381"/>
        <v>-188</v>
      </c>
      <c r="T1181" s="6">
        <f t="shared" si="2381"/>
        <v>-176</v>
      </c>
      <c r="U1181" s="5"/>
      <c r="V1181" s="5"/>
      <c r="W1181" s="5"/>
      <c r="X1181" s="37" t="str">
        <f>Map!G1835</f>
        <v>Gas Giant</v>
      </c>
      <c r="Y1181" s="5"/>
      <c r="Z1181" s="7" t="str">
        <f>Map!O1835</f>
        <v>20 H</v>
      </c>
      <c r="AA1181" s="6">
        <f t="shared" si="12"/>
        <v>20</v>
      </c>
      <c r="AB1181" s="5" t="str">
        <f>IFERROR(__xludf.DUMMYFUNCTION("""COMPUTED_VALUE"""),"H")</f>
        <v>H</v>
      </c>
      <c r="AC1181" s="6">
        <f t="shared" si="13"/>
        <v>20</v>
      </c>
      <c r="AD1181" s="5"/>
    </row>
    <row r="1182">
      <c r="A1182" s="5" t="str">
        <f>Map!I1836</f>
        <v>0.02 J</v>
      </c>
      <c r="B1182" s="6">
        <f t="shared" si="5"/>
        <v>0.02</v>
      </c>
      <c r="C1182" s="5" t="str">
        <f>IFERROR(__xludf.DUMMYFUNCTION("""COMPUTED_VALUE"""),"J")</f>
        <v>J</v>
      </c>
      <c r="D1182" s="34" t="b">
        <f t="shared" si="6"/>
        <v>0</v>
      </c>
      <c r="E1182" s="6">
        <f t="shared" si="7"/>
        <v>0.02</v>
      </c>
      <c r="F1182" s="34" t="b">
        <f t="shared" si="8"/>
        <v>0</v>
      </c>
      <c r="G1182" s="8">
        <f t="shared" si="9"/>
        <v>3.8E+25</v>
      </c>
      <c r="H1182" s="8" t="str">
        <f t="shared" ref="H1182:J1182" si="2382">if(D1182,$G1182,"")</f>
        <v/>
      </c>
      <c r="I1182" s="8">
        <f t="shared" si="2382"/>
        <v>3.8E+25</v>
      </c>
      <c r="J1182" s="8" t="str">
        <f t="shared" si="2382"/>
        <v/>
      </c>
      <c r="K1182" s="5"/>
      <c r="L1182" s="5"/>
      <c r="M1182" s="5"/>
      <c r="N1182" s="36">
        <f>Map!K1836</f>
        <v>-196</v>
      </c>
      <c r="O1182" s="36">
        <f>Map!L1836</f>
        <v>-235</v>
      </c>
      <c r="P1182" s="36">
        <f>Map!M1836</f>
        <v>-214</v>
      </c>
      <c r="Q1182" s="5" t="str">
        <f>Join("-",Map!B1836,Map!C1836,Map!D1836,Map!E1836,Map!F1836)</f>
        <v>North Rim-2-1-4-e</v>
      </c>
      <c r="R1182" s="6">
        <f t="shared" ref="R1182:T1182" si="2383">IFERROR(VALUE(LEFT(N1182,SEARCH(" ",N1182,1)-1)),FALSE())</f>
        <v>-196</v>
      </c>
      <c r="S1182" s="6">
        <f t="shared" si="2383"/>
        <v>-235</v>
      </c>
      <c r="T1182" s="6">
        <f t="shared" si="2383"/>
        <v>-214</v>
      </c>
      <c r="U1182" s="5"/>
      <c r="V1182" s="5"/>
      <c r="W1182" s="5"/>
      <c r="X1182" s="37" t="str">
        <f>Map!G1836</f>
        <v>Gas Giant</v>
      </c>
      <c r="Y1182" s="5"/>
      <c r="Z1182" s="7" t="str">
        <f>Map!O1836</f>
        <v>15 H</v>
      </c>
      <c r="AA1182" s="6">
        <f t="shared" si="12"/>
        <v>15</v>
      </c>
      <c r="AB1182" s="5" t="str">
        <f>IFERROR(__xludf.DUMMYFUNCTION("""COMPUTED_VALUE"""),"H")</f>
        <v>H</v>
      </c>
      <c r="AC1182" s="6">
        <f t="shared" si="13"/>
        <v>15</v>
      </c>
      <c r="AD1182" s="5"/>
    </row>
    <row r="1183">
      <c r="A1183" s="5" t="str">
        <f>Map!I1837</f>
        <v>0.11 S</v>
      </c>
      <c r="B1183" s="6">
        <f t="shared" si="5"/>
        <v>0.11</v>
      </c>
      <c r="C1183" s="5" t="str">
        <f>IFERROR(__xludf.DUMMYFUNCTION("""COMPUTED_VALUE"""),"S")</f>
        <v>S</v>
      </c>
      <c r="D1183" s="34">
        <f t="shared" si="6"/>
        <v>0.11</v>
      </c>
      <c r="E1183" s="6" t="b">
        <f t="shared" si="7"/>
        <v>0</v>
      </c>
      <c r="F1183" s="34" t="b">
        <f t="shared" si="8"/>
        <v>0</v>
      </c>
      <c r="G1183" s="8">
        <f t="shared" si="9"/>
        <v>2.1879E+29</v>
      </c>
      <c r="H1183" s="8">
        <f t="shared" ref="H1183:J1183" si="2384">if(D1183,$G1183,"")</f>
        <v>2.1879E+29</v>
      </c>
      <c r="I1183" s="8" t="str">
        <f t="shared" si="2384"/>
        <v/>
      </c>
      <c r="J1183" s="8" t="str">
        <f t="shared" si="2384"/>
        <v/>
      </c>
      <c r="K1183" s="5"/>
      <c r="L1183" s="5"/>
      <c r="M1183" s="5"/>
      <c r="N1183" s="36" t="str">
        <f>Map!K1837</f>
        <v/>
      </c>
      <c r="O1183" s="36" t="str">
        <f>Map!L1837</f>
        <v/>
      </c>
      <c r="P1183" s="36" t="str">
        <f>Map!M1837</f>
        <v/>
      </c>
      <c r="Q1183" s="5" t="str">
        <f>Join("-",Map!B1837,Map!C1837,Map!D1837,Map!E1837,Map!F1837)</f>
        <v>North Rim-2-1-4-S</v>
      </c>
      <c r="R1183" s="6" t="b">
        <f t="shared" ref="R1183:T1183" si="2385">IFERROR(VALUE(LEFT(N1183,SEARCH(" ",N1183,1)-1)),FALSE())</f>
        <v>0</v>
      </c>
      <c r="S1183" s="6" t="b">
        <f t="shared" si="2385"/>
        <v>0</v>
      </c>
      <c r="T1183" s="6" t="b">
        <f t="shared" si="2385"/>
        <v>0</v>
      </c>
      <c r="U1183" s="5"/>
      <c r="V1183" s="5"/>
      <c r="W1183" s="5"/>
      <c r="X1183" s="37" t="str">
        <f>Map!G1837</f>
        <v>Star</v>
      </c>
      <c r="Y1183" s="5"/>
      <c r="Z1183" s="7" t="str">
        <f>Map!O1837</f>
        <v/>
      </c>
      <c r="AA1183" s="6" t="str">
        <f t="shared" si="12"/>
        <v/>
      </c>
      <c r="AB1183" s="5"/>
      <c r="AC1183" s="6" t="str">
        <f t="shared" si="13"/>
        <v/>
      </c>
      <c r="AD1183" s="5"/>
    </row>
    <row r="1184">
      <c r="A1184" s="5" t="str">
        <f>Map!I1838</f>
        <v>2.95 E</v>
      </c>
      <c r="B1184" s="6">
        <f t="shared" si="5"/>
        <v>2.95</v>
      </c>
      <c r="C1184" s="5" t="str">
        <f>IFERROR(__xludf.DUMMYFUNCTION("""COMPUTED_VALUE"""),"E")</f>
        <v>E</v>
      </c>
      <c r="D1184" s="34" t="b">
        <f t="shared" si="6"/>
        <v>0</v>
      </c>
      <c r="E1184" s="6" t="b">
        <f t="shared" si="7"/>
        <v>0</v>
      </c>
      <c r="F1184" s="34">
        <f t="shared" si="8"/>
        <v>2.95</v>
      </c>
      <c r="G1184" s="8">
        <f t="shared" si="9"/>
        <v>1.76174E+25</v>
      </c>
      <c r="H1184" s="8" t="str">
        <f t="shared" ref="H1184:J1184" si="2386">if(D1184,$G1184,"")</f>
        <v/>
      </c>
      <c r="I1184" s="8" t="str">
        <f t="shared" si="2386"/>
        <v/>
      </c>
      <c r="J1184" s="8">
        <f t="shared" si="2386"/>
        <v>1.76174E+25</v>
      </c>
      <c r="K1184" s="5"/>
      <c r="L1184" s="5"/>
      <c r="M1184" s="5"/>
      <c r="N1184" s="36">
        <f>Map!K1838</f>
        <v>1245</v>
      </c>
      <c r="O1184" s="36">
        <f>Map!L1838</f>
        <v>369</v>
      </c>
      <c r="P1184" s="36">
        <f>Map!M1838</f>
        <v>808</v>
      </c>
      <c r="Q1184" s="5" t="str">
        <f>Join("-",Map!B1838,Map!C1838,Map!D1838,Map!E1838,Map!F1838)</f>
        <v>North Rim-2-2-0-a</v>
      </c>
      <c r="R1184" s="6">
        <f t="shared" ref="R1184:T1184" si="2387">IFERROR(VALUE(LEFT(N1184,SEARCH(" ",N1184,1)-1)),FALSE())</f>
        <v>1245</v>
      </c>
      <c r="S1184" s="6">
        <f t="shared" si="2387"/>
        <v>369</v>
      </c>
      <c r="T1184" s="6">
        <f t="shared" si="2387"/>
        <v>808</v>
      </c>
      <c r="U1184" s="5"/>
      <c r="V1184" s="5"/>
      <c r="W1184" s="5"/>
      <c r="X1184" s="37" t="str">
        <f>Map!G1838</f>
        <v>Terrestrial</v>
      </c>
      <c r="Y1184" s="5"/>
      <c r="Z1184" s="7" t="str">
        <f>Map!O1838</f>
        <v>160 H</v>
      </c>
      <c r="AA1184" s="6">
        <f t="shared" si="12"/>
        <v>160</v>
      </c>
      <c r="AB1184" s="5" t="str">
        <f>IFERROR(__xludf.DUMMYFUNCTION("""COMPUTED_VALUE"""),"H")</f>
        <v>H</v>
      </c>
      <c r="AC1184" s="6">
        <f t="shared" si="13"/>
        <v>160</v>
      </c>
      <c r="AD1184" s="5"/>
    </row>
    <row r="1185">
      <c r="A1185" s="5" t="str">
        <f>Map!I1839</f>
        <v>1.69 E</v>
      </c>
      <c r="B1185" s="6">
        <f t="shared" si="5"/>
        <v>1.69</v>
      </c>
      <c r="C1185" s="5" t="str">
        <f>IFERROR(__xludf.DUMMYFUNCTION("""COMPUTED_VALUE"""),"E")</f>
        <v>E</v>
      </c>
      <c r="D1185" s="34" t="b">
        <f t="shared" si="6"/>
        <v>0</v>
      </c>
      <c r="E1185" s="6" t="b">
        <f t="shared" si="7"/>
        <v>0</v>
      </c>
      <c r="F1185" s="34">
        <f t="shared" si="8"/>
        <v>1.69</v>
      </c>
      <c r="G1185" s="8">
        <f t="shared" si="9"/>
        <v>1.00927E+25</v>
      </c>
      <c r="H1185" s="8" t="str">
        <f t="shared" ref="H1185:J1185" si="2388">if(D1185,$G1185,"")</f>
        <v/>
      </c>
      <c r="I1185" s="8" t="str">
        <f t="shared" si="2388"/>
        <v/>
      </c>
      <c r="J1185" s="8">
        <f t="shared" si="2388"/>
        <v>1.00927E+25</v>
      </c>
      <c r="K1185" s="5"/>
      <c r="L1185" s="5"/>
      <c r="M1185" s="5"/>
      <c r="N1185" s="36">
        <f>Map!K1839</f>
        <v>654</v>
      </c>
      <c r="O1185" s="36">
        <f>Map!L1839</f>
        <v>648</v>
      </c>
      <c r="P1185" s="36">
        <f>Map!M1839</f>
        <v>652</v>
      </c>
      <c r="Q1185" s="5" t="str">
        <f>Join("-",Map!B1839,Map!C1839,Map!D1839,Map!E1839,Map!F1839)</f>
        <v>North Rim-2-2-0-b</v>
      </c>
      <c r="R1185" s="6">
        <f t="shared" ref="R1185:T1185" si="2389">IFERROR(VALUE(LEFT(N1185,SEARCH(" ",N1185,1)-1)),FALSE())</f>
        <v>654</v>
      </c>
      <c r="S1185" s="6">
        <f t="shared" si="2389"/>
        <v>648</v>
      </c>
      <c r="T1185" s="6">
        <f t="shared" si="2389"/>
        <v>652</v>
      </c>
      <c r="U1185" s="5"/>
      <c r="V1185" s="5"/>
      <c r="W1185" s="5"/>
      <c r="X1185" s="37" t="str">
        <f>Map!G1839</f>
        <v>Terrestrial</v>
      </c>
      <c r="Y1185" s="5"/>
      <c r="Z1185" s="7" t="str">
        <f>Map!O1839</f>
        <v>32 H</v>
      </c>
      <c r="AA1185" s="6">
        <f t="shared" si="12"/>
        <v>32</v>
      </c>
      <c r="AB1185" s="5" t="str">
        <f>IFERROR(__xludf.DUMMYFUNCTION("""COMPUTED_VALUE"""),"H")</f>
        <v>H</v>
      </c>
      <c r="AC1185" s="6">
        <f t="shared" si="13"/>
        <v>32</v>
      </c>
      <c r="AD1185" s="5"/>
    </row>
    <row r="1186">
      <c r="A1186" s="5" t="str">
        <f>Map!I1840</f>
        <v>7.74 J</v>
      </c>
      <c r="B1186" s="6">
        <f t="shared" si="5"/>
        <v>7.74</v>
      </c>
      <c r="C1186" s="5" t="str">
        <f>IFERROR(__xludf.DUMMYFUNCTION("""COMPUTED_VALUE"""),"J")</f>
        <v>J</v>
      </c>
      <c r="D1186" s="34" t="b">
        <f t="shared" si="6"/>
        <v>0</v>
      </c>
      <c r="E1186" s="6">
        <f t="shared" si="7"/>
        <v>7.74</v>
      </c>
      <c r="F1186" s="34" t="b">
        <f t="shared" si="8"/>
        <v>0</v>
      </c>
      <c r="G1186" s="8">
        <f t="shared" si="9"/>
        <v>1.4706E+28</v>
      </c>
      <c r="H1186" s="8" t="str">
        <f t="shared" ref="H1186:J1186" si="2390">if(D1186,$G1186,"")</f>
        <v/>
      </c>
      <c r="I1186" s="8">
        <f t="shared" si="2390"/>
        <v>1.4706E+28</v>
      </c>
      <c r="J1186" s="8" t="str">
        <f t="shared" si="2390"/>
        <v/>
      </c>
      <c r="K1186" s="5"/>
      <c r="L1186" s="5"/>
      <c r="M1186" s="5"/>
      <c r="N1186" s="36">
        <f>Map!K1840</f>
        <v>-45</v>
      </c>
      <c r="O1186" s="36">
        <f>Map!L1840</f>
        <v>-100</v>
      </c>
      <c r="P1186" s="36">
        <f>Map!M1840</f>
        <v>-72</v>
      </c>
      <c r="Q1186" s="5" t="str">
        <f>Join("-",Map!B1840,Map!C1840,Map!D1840,Map!E1840,Map!F1840)</f>
        <v>North Rim-2-2-0-c</v>
      </c>
      <c r="R1186" s="6">
        <f t="shared" ref="R1186:T1186" si="2391">IFERROR(VALUE(LEFT(N1186,SEARCH(" ",N1186,1)-1)),FALSE())</f>
        <v>-45</v>
      </c>
      <c r="S1186" s="6">
        <f t="shared" si="2391"/>
        <v>-100</v>
      </c>
      <c r="T1186" s="6">
        <f t="shared" si="2391"/>
        <v>-72</v>
      </c>
      <c r="U1186" s="5"/>
      <c r="V1186" s="5"/>
      <c r="W1186" s="5"/>
      <c r="X1186" s="37" t="str">
        <f>Map!G1840</f>
        <v>Gas Giant</v>
      </c>
      <c r="Y1186" s="5"/>
      <c r="Z1186" s="5" t="str">
        <f>Map!O1840</f>
        <v>15 H</v>
      </c>
      <c r="AA1186" s="6">
        <f t="shared" si="12"/>
        <v>15</v>
      </c>
      <c r="AB1186" s="5" t="str">
        <f>IFERROR(__xludf.DUMMYFUNCTION("""COMPUTED_VALUE"""),"H")</f>
        <v>H</v>
      </c>
      <c r="AC1186" s="6">
        <f t="shared" si="13"/>
        <v>15</v>
      </c>
      <c r="AD1186" s="5"/>
    </row>
    <row r="1187">
      <c r="A1187" s="5" t="str">
        <f>Map!I1841</f>
        <v>0.09 J</v>
      </c>
      <c r="B1187" s="6">
        <f t="shared" si="5"/>
        <v>0.09</v>
      </c>
      <c r="C1187" s="5" t="str">
        <f>IFERROR(__xludf.DUMMYFUNCTION("""COMPUTED_VALUE"""),"J")</f>
        <v>J</v>
      </c>
      <c r="D1187" s="34" t="b">
        <f t="shared" si="6"/>
        <v>0</v>
      </c>
      <c r="E1187" s="6">
        <f t="shared" si="7"/>
        <v>0.09</v>
      </c>
      <c r="F1187" s="34" t="b">
        <f t="shared" si="8"/>
        <v>0</v>
      </c>
      <c r="G1187" s="8">
        <f t="shared" si="9"/>
        <v>1.71E+26</v>
      </c>
      <c r="H1187" s="8" t="str">
        <f t="shared" ref="H1187:J1187" si="2392">if(D1187,$G1187,"")</f>
        <v/>
      </c>
      <c r="I1187" s="8">
        <f t="shared" si="2392"/>
        <v>1.71E+26</v>
      </c>
      <c r="J1187" s="8" t="str">
        <f t="shared" si="2392"/>
        <v/>
      </c>
      <c r="K1187" s="5"/>
      <c r="L1187" s="5"/>
      <c r="M1187" s="5"/>
      <c r="N1187" s="36">
        <f>Map!K1841</f>
        <v>-88</v>
      </c>
      <c r="O1187" s="36">
        <f>Map!L1841</f>
        <v>-133</v>
      </c>
      <c r="P1187" s="36">
        <f>Map!M1841</f>
        <v>-113</v>
      </c>
      <c r="Q1187" s="5" t="str">
        <f>Join("-",Map!B1841,Map!C1841,Map!D1841,Map!E1841,Map!F1841)</f>
        <v>North Rim-2-2-0-d</v>
      </c>
      <c r="R1187" s="6">
        <f t="shared" ref="R1187:T1187" si="2393">IFERROR(VALUE(LEFT(N1187,SEARCH(" ",N1187,1)-1)),FALSE())</f>
        <v>-88</v>
      </c>
      <c r="S1187" s="6">
        <f t="shared" si="2393"/>
        <v>-133</v>
      </c>
      <c r="T1187" s="6">
        <f t="shared" si="2393"/>
        <v>-113</v>
      </c>
      <c r="U1187" s="5"/>
      <c r="V1187" s="5"/>
      <c r="W1187" s="5"/>
      <c r="X1187" s="37" t="str">
        <f>Map!G1841</f>
        <v>Gas Giant</v>
      </c>
      <c r="Y1187" s="5"/>
      <c r="Z1187" s="7" t="str">
        <f>Map!O1841</f>
        <v>18 H</v>
      </c>
      <c r="AA1187" s="6">
        <f t="shared" si="12"/>
        <v>18</v>
      </c>
      <c r="AB1187" s="5" t="str">
        <f>IFERROR(__xludf.DUMMYFUNCTION("""COMPUTED_VALUE"""),"H")</f>
        <v>H</v>
      </c>
      <c r="AC1187" s="6">
        <f t="shared" si="13"/>
        <v>18</v>
      </c>
      <c r="AD1187" s="5"/>
    </row>
    <row r="1188">
      <c r="A1188" s="5" t="str">
        <f>Map!I1842</f>
        <v> </v>
      </c>
      <c r="B1188" s="6" t="str">
        <f t="shared" si="5"/>
        <v> </v>
      </c>
      <c r="C1188" s="5"/>
      <c r="D1188" s="34" t="b">
        <f t="shared" si="6"/>
        <v>0</v>
      </c>
      <c r="E1188" s="6" t="b">
        <f t="shared" si="7"/>
        <v>0</v>
      </c>
      <c r="F1188" s="34" t="b">
        <f t="shared" si="8"/>
        <v>0</v>
      </c>
      <c r="G1188" s="8" t="str">
        <f t="shared" si="9"/>
        <v/>
      </c>
      <c r="H1188" s="8" t="str">
        <f t="shared" ref="H1188:J1188" si="2394">if(D1188,$G1188,"")</f>
        <v/>
      </c>
      <c r="I1188" s="8" t="str">
        <f t="shared" si="2394"/>
        <v/>
      </c>
      <c r="J1188" s="8" t="str">
        <f t="shared" si="2394"/>
        <v/>
      </c>
      <c r="K1188" s="5"/>
      <c r="L1188" s="5"/>
      <c r="M1188" s="5"/>
      <c r="N1188" s="36" t="str">
        <f>Map!K1842</f>
        <v/>
      </c>
      <c r="O1188" s="36" t="str">
        <f>Map!L1842</f>
        <v/>
      </c>
      <c r="P1188" s="36" t="str">
        <f>Map!M1842</f>
        <v/>
      </c>
      <c r="Q1188" s="5" t="str">
        <f>Join("-",Map!B1842,Map!C1842,Map!D1842,Map!E1842,Map!F1842)</f>
        <v>North Rim-2-2-0-N22 Secondary Relay</v>
      </c>
      <c r="R1188" s="6" t="b">
        <f t="shared" ref="R1188:T1188" si="2395">IFERROR(VALUE(LEFT(N1188,SEARCH(" ",N1188,1)-1)),FALSE())</f>
        <v>0</v>
      </c>
      <c r="S1188" s="6" t="b">
        <f t="shared" si="2395"/>
        <v>0</v>
      </c>
      <c r="T1188" s="6" t="b">
        <f t="shared" si="2395"/>
        <v>0</v>
      </c>
      <c r="U1188" s="5"/>
      <c r="V1188" s="5"/>
      <c r="W1188" s="5"/>
      <c r="X1188" s="37" t="str">
        <f>Map!G1842</f>
        <v>Secondary Relay</v>
      </c>
      <c r="Y1188" s="5"/>
      <c r="Z1188" s="7" t="str">
        <f>Map!O1842</f>
        <v/>
      </c>
      <c r="AA1188" s="6" t="str">
        <f t="shared" si="12"/>
        <v/>
      </c>
      <c r="AB1188" s="5"/>
      <c r="AC1188" s="6" t="str">
        <f t="shared" si="13"/>
        <v/>
      </c>
      <c r="AD1188" s="5"/>
    </row>
    <row r="1189">
      <c r="A1189" s="5" t="str">
        <f>Map!I1843</f>
        <v>0.9 S</v>
      </c>
      <c r="B1189" s="6">
        <f t="shared" si="5"/>
        <v>0.9</v>
      </c>
      <c r="C1189" s="5" t="str">
        <f>IFERROR(__xludf.DUMMYFUNCTION("""COMPUTED_VALUE"""),"S")</f>
        <v>S</v>
      </c>
      <c r="D1189" s="34">
        <f t="shared" si="6"/>
        <v>0.9</v>
      </c>
      <c r="E1189" s="6" t="b">
        <f t="shared" si="7"/>
        <v>0</v>
      </c>
      <c r="F1189" s="34" t="b">
        <f t="shared" si="8"/>
        <v>0</v>
      </c>
      <c r="G1189" s="8">
        <f t="shared" si="9"/>
        <v>1.7901E+30</v>
      </c>
      <c r="H1189" s="8">
        <f t="shared" ref="H1189:J1189" si="2396">if(D1189,$G1189,"")</f>
        <v>1.7901E+30</v>
      </c>
      <c r="I1189" s="8" t="str">
        <f t="shared" si="2396"/>
        <v/>
      </c>
      <c r="J1189" s="8" t="str">
        <f t="shared" si="2396"/>
        <v/>
      </c>
      <c r="K1189" s="5"/>
      <c r="L1189" s="5"/>
      <c r="M1189" s="5"/>
      <c r="N1189" s="36" t="str">
        <f>Map!K1843</f>
        <v/>
      </c>
      <c r="O1189" s="36" t="str">
        <f>Map!L1843</f>
        <v/>
      </c>
      <c r="P1189" s="36" t="str">
        <f>Map!M1843</f>
        <v/>
      </c>
      <c r="Q1189" s="5" t="str">
        <f>Join("-",Map!B1843,Map!C1843,Map!D1843,Map!E1843,Map!F1843)</f>
        <v>North Rim-2-2-0-S</v>
      </c>
      <c r="R1189" s="6" t="b">
        <f t="shared" ref="R1189:T1189" si="2397">IFERROR(VALUE(LEFT(N1189,SEARCH(" ",N1189,1)-1)),FALSE())</f>
        <v>0</v>
      </c>
      <c r="S1189" s="6" t="b">
        <f t="shared" si="2397"/>
        <v>0</v>
      </c>
      <c r="T1189" s="6" t="b">
        <f t="shared" si="2397"/>
        <v>0</v>
      </c>
      <c r="U1189" s="5"/>
      <c r="V1189" s="5"/>
      <c r="W1189" s="5"/>
      <c r="X1189" s="37" t="str">
        <f>Map!G1843</f>
        <v>Star</v>
      </c>
      <c r="Y1189" s="5"/>
      <c r="Z1189" s="7" t="str">
        <f>Map!O1843</f>
        <v/>
      </c>
      <c r="AA1189" s="6" t="str">
        <f t="shared" si="12"/>
        <v/>
      </c>
      <c r="AB1189" s="5"/>
      <c r="AC1189" s="6" t="str">
        <f t="shared" si="13"/>
        <v/>
      </c>
      <c r="AD1189" s="5"/>
    </row>
    <row r="1190">
      <c r="A1190" s="5" t="str">
        <f>Map!I1844</f>
        <v>0.89 E</v>
      </c>
      <c r="B1190" s="6">
        <f t="shared" si="5"/>
        <v>0.89</v>
      </c>
      <c r="C1190" s="5" t="str">
        <f>IFERROR(__xludf.DUMMYFUNCTION("""COMPUTED_VALUE"""),"E")</f>
        <v>E</v>
      </c>
      <c r="D1190" s="34" t="b">
        <f t="shared" si="6"/>
        <v>0</v>
      </c>
      <c r="E1190" s="6" t="b">
        <f t="shared" si="7"/>
        <v>0</v>
      </c>
      <c r="F1190" s="34">
        <f t="shared" si="8"/>
        <v>0.89</v>
      </c>
      <c r="G1190" s="8">
        <f t="shared" si="9"/>
        <v>5.31508E+24</v>
      </c>
      <c r="H1190" s="8" t="str">
        <f t="shared" ref="H1190:J1190" si="2398">if(D1190,$G1190,"")</f>
        <v/>
      </c>
      <c r="I1190" s="8" t="str">
        <f t="shared" si="2398"/>
        <v/>
      </c>
      <c r="J1190" s="8">
        <f t="shared" si="2398"/>
        <v>5.31508E+24</v>
      </c>
      <c r="K1190" s="5"/>
      <c r="L1190" s="5"/>
      <c r="M1190" s="5"/>
      <c r="N1190" s="36">
        <f>Map!K1844</f>
        <v>4</v>
      </c>
      <c r="O1190" s="36">
        <f>Map!L1844</f>
        <v>-1</v>
      </c>
      <c r="P1190" s="36">
        <f>Map!M1844</f>
        <v>1</v>
      </c>
      <c r="Q1190" s="5" t="str">
        <f>Join("-",Map!B1844,Map!C1844,Map!D1844,Map!E1844,Map!F1844)</f>
        <v>North Rim-2-2-1-a</v>
      </c>
      <c r="R1190" s="6">
        <f t="shared" ref="R1190:T1190" si="2399">IFERROR(VALUE(LEFT(N1190,SEARCH(" ",N1190,1)-1)),FALSE())</f>
        <v>4</v>
      </c>
      <c r="S1190" s="6">
        <f t="shared" si="2399"/>
        <v>-1</v>
      </c>
      <c r="T1190" s="6">
        <f t="shared" si="2399"/>
        <v>1</v>
      </c>
      <c r="U1190" s="5"/>
      <c r="V1190" s="5"/>
      <c r="W1190" s="5"/>
      <c r="X1190" s="37" t="str">
        <f>Map!G1844</f>
        <v>Terrestrial</v>
      </c>
      <c r="Y1190" s="5"/>
      <c r="Z1190" s="7" t="str">
        <f>Map!O1844</f>
        <v>8 H</v>
      </c>
      <c r="AA1190" s="6">
        <f t="shared" si="12"/>
        <v>8</v>
      </c>
      <c r="AB1190" s="5" t="str">
        <f>IFERROR(__xludf.DUMMYFUNCTION("""COMPUTED_VALUE"""),"H")</f>
        <v>H</v>
      </c>
      <c r="AC1190" s="6">
        <f t="shared" si="13"/>
        <v>8</v>
      </c>
      <c r="AD1190" s="5"/>
    </row>
    <row r="1191">
      <c r="A1191" s="5" t="str">
        <f>Map!I1845</f>
        <v>1.62 S</v>
      </c>
      <c r="B1191" s="6">
        <f t="shared" si="5"/>
        <v>1.62</v>
      </c>
      <c r="C1191" s="5" t="str">
        <f>IFERROR(__xludf.DUMMYFUNCTION("""COMPUTED_VALUE"""),"S")</f>
        <v>S</v>
      </c>
      <c r="D1191" s="34">
        <f t="shared" si="6"/>
        <v>1.62</v>
      </c>
      <c r="E1191" s="6" t="b">
        <f t="shared" si="7"/>
        <v>0</v>
      </c>
      <c r="F1191" s="34" t="b">
        <f t="shared" si="8"/>
        <v>0</v>
      </c>
      <c r="G1191" s="8">
        <f t="shared" si="9"/>
        <v>3.22218E+30</v>
      </c>
      <c r="H1191" s="8">
        <f t="shared" ref="H1191:J1191" si="2400">if(D1191,$G1191,"")</f>
        <v>3.22218E+30</v>
      </c>
      <c r="I1191" s="8" t="str">
        <f t="shared" si="2400"/>
        <v/>
      </c>
      <c r="J1191" s="8" t="str">
        <f t="shared" si="2400"/>
        <v/>
      </c>
      <c r="K1191" s="5"/>
      <c r="L1191" s="5"/>
      <c r="M1191" s="5"/>
      <c r="N1191" s="36" t="str">
        <f>Map!K1845</f>
        <v/>
      </c>
      <c r="O1191" s="36" t="str">
        <f>Map!L1845</f>
        <v/>
      </c>
      <c r="P1191" s="36" t="str">
        <f>Map!M1845</f>
        <v/>
      </c>
      <c r="Q1191" s="5" t="str">
        <f>Join("-",Map!B1845,Map!C1845,Map!D1845,Map!E1845,Map!F1845)</f>
        <v>North Rim-2-2-1-S</v>
      </c>
      <c r="R1191" s="6" t="b">
        <f t="shared" ref="R1191:T1191" si="2401">IFERROR(VALUE(LEFT(N1191,SEARCH(" ",N1191,1)-1)),FALSE())</f>
        <v>0</v>
      </c>
      <c r="S1191" s="6" t="b">
        <f t="shared" si="2401"/>
        <v>0</v>
      </c>
      <c r="T1191" s="6" t="b">
        <f t="shared" si="2401"/>
        <v>0</v>
      </c>
      <c r="U1191" s="5"/>
      <c r="V1191" s="5"/>
      <c r="W1191" s="5"/>
      <c r="X1191" s="37" t="str">
        <f>Map!G1845</f>
        <v>Star</v>
      </c>
      <c r="Y1191" s="5"/>
      <c r="Z1191" s="7" t="str">
        <f>Map!O1845</f>
        <v/>
      </c>
      <c r="AA1191" s="6" t="str">
        <f t="shared" si="12"/>
        <v/>
      </c>
      <c r="AB1191" s="5"/>
      <c r="AC1191" s="6" t="str">
        <f t="shared" si="13"/>
        <v/>
      </c>
      <c r="AD1191" s="5"/>
    </row>
    <row r="1192">
      <c r="A1192" s="5" t="str">
        <f>Map!I1847</f>
        <v>0.7 E</v>
      </c>
      <c r="B1192" s="6">
        <f t="shared" si="5"/>
        <v>0.7</v>
      </c>
      <c r="C1192" s="5" t="str">
        <f>IFERROR(__xludf.DUMMYFUNCTION("""COMPUTED_VALUE"""),"E")</f>
        <v>E</v>
      </c>
      <c r="D1192" s="34" t="b">
        <f t="shared" si="6"/>
        <v>0</v>
      </c>
      <c r="E1192" s="6" t="b">
        <f t="shared" si="7"/>
        <v>0</v>
      </c>
      <c r="F1192" s="34">
        <f t="shared" si="8"/>
        <v>0.7</v>
      </c>
      <c r="G1192" s="8">
        <f t="shared" si="9"/>
        <v>4.1804E+24</v>
      </c>
      <c r="H1192" s="8" t="str">
        <f t="shared" ref="H1192:J1192" si="2402">if(D1192,$G1192,"")</f>
        <v/>
      </c>
      <c r="I1192" s="8" t="str">
        <f t="shared" si="2402"/>
        <v/>
      </c>
      <c r="J1192" s="8">
        <f t="shared" si="2402"/>
        <v>4.1804E+24</v>
      </c>
      <c r="K1192" s="5"/>
      <c r="L1192" s="5"/>
      <c r="M1192" s="5"/>
      <c r="N1192" s="36">
        <f>Map!K1847</f>
        <v>134</v>
      </c>
      <c r="O1192" s="36">
        <f>Map!L1847</f>
        <v>98</v>
      </c>
      <c r="P1192" s="36">
        <f>Map!M1847</f>
        <v>118</v>
      </c>
      <c r="Q1192" s="5" t="str">
        <f>Join("-",Map!B1847,Map!C1847,Map!D1847,Map!E1847,Map!F1847)</f>
        <v>North Rim-2-2-2-b</v>
      </c>
      <c r="R1192" s="6">
        <f t="shared" ref="R1192:T1192" si="2403">IFERROR(VALUE(LEFT(N1192,SEARCH(" ",N1192,1)-1)),FALSE())</f>
        <v>134</v>
      </c>
      <c r="S1192" s="6">
        <f t="shared" si="2403"/>
        <v>98</v>
      </c>
      <c r="T1192" s="6">
        <f t="shared" si="2403"/>
        <v>118</v>
      </c>
      <c r="U1192" s="5"/>
      <c r="V1192" s="5"/>
      <c r="W1192" s="5"/>
      <c r="X1192" s="37" t="str">
        <f>Map!G1847</f>
        <v>Terrestrial</v>
      </c>
      <c r="Y1192" s="5"/>
      <c r="Z1192" s="7" t="str">
        <f>Map!O1847</f>
        <v>36 H</v>
      </c>
      <c r="AA1192" s="6">
        <f t="shared" si="12"/>
        <v>36</v>
      </c>
      <c r="AB1192" s="5" t="str">
        <f>IFERROR(__xludf.DUMMYFUNCTION("""COMPUTED_VALUE"""),"H")</f>
        <v>H</v>
      </c>
      <c r="AC1192" s="6">
        <f t="shared" si="13"/>
        <v>36</v>
      </c>
      <c r="AD1192" s="5"/>
    </row>
    <row r="1193">
      <c r="A1193" s="5" t="str">
        <f>Map!I1848</f>
        <v>1.13 E</v>
      </c>
      <c r="B1193" s="6">
        <f t="shared" si="5"/>
        <v>1.13</v>
      </c>
      <c r="C1193" s="5" t="str">
        <f>IFERROR(__xludf.DUMMYFUNCTION("""COMPUTED_VALUE"""),"E")</f>
        <v>E</v>
      </c>
      <c r="D1193" s="34" t="b">
        <f t="shared" si="6"/>
        <v>0</v>
      </c>
      <c r="E1193" s="6" t="b">
        <f t="shared" si="7"/>
        <v>0</v>
      </c>
      <c r="F1193" s="34">
        <f t="shared" si="8"/>
        <v>1.13</v>
      </c>
      <c r="G1193" s="8">
        <f t="shared" si="9"/>
        <v>6.74836E+24</v>
      </c>
      <c r="H1193" s="8" t="str">
        <f t="shared" ref="H1193:J1193" si="2404">if(D1193,$G1193,"")</f>
        <v/>
      </c>
      <c r="I1193" s="8" t="str">
        <f t="shared" si="2404"/>
        <v/>
      </c>
      <c r="J1193" s="8">
        <f t="shared" si="2404"/>
        <v>6.74836E+24</v>
      </c>
      <c r="K1193" s="5"/>
      <c r="L1193" s="5"/>
      <c r="M1193" s="5"/>
      <c r="N1193" s="36">
        <f>Map!K1848</f>
        <v>113</v>
      </c>
      <c r="O1193" s="36">
        <f>Map!L1848</f>
        <v>-130</v>
      </c>
      <c r="P1193" s="36">
        <f>Map!M1848</f>
        <v>-8</v>
      </c>
      <c r="Q1193" s="5" t="str">
        <f>Join("-",Map!B1848,Map!C1848,Map!D1848,Map!E1848,Map!F1848)</f>
        <v>North Rim-2-2-2-c</v>
      </c>
      <c r="R1193" s="6">
        <f t="shared" ref="R1193:T1193" si="2405">IFERROR(VALUE(LEFT(N1193,SEARCH(" ",N1193,1)-1)),FALSE())</f>
        <v>113</v>
      </c>
      <c r="S1193" s="6">
        <f t="shared" si="2405"/>
        <v>-130</v>
      </c>
      <c r="T1193" s="6">
        <f t="shared" si="2405"/>
        <v>-8</v>
      </c>
      <c r="U1193" s="5"/>
      <c r="V1193" s="5"/>
      <c r="W1193" s="5"/>
      <c r="X1193" s="37" t="str">
        <f>Map!G1848</f>
        <v>Terrestrial</v>
      </c>
      <c r="Y1193" s="5"/>
      <c r="Z1193" s="7" t="str">
        <f>Map!O1848</f>
        <v>13 H</v>
      </c>
      <c r="AA1193" s="6">
        <f t="shared" si="12"/>
        <v>13</v>
      </c>
      <c r="AB1193" s="5" t="str">
        <f>IFERROR(__xludf.DUMMYFUNCTION("""COMPUTED_VALUE"""),"H")</f>
        <v>H</v>
      </c>
      <c r="AC1193" s="6">
        <f t="shared" si="13"/>
        <v>13</v>
      </c>
      <c r="AD1193" s="5"/>
    </row>
    <row r="1194">
      <c r="A1194" s="5" t="str">
        <f>Map!I1849</f>
        <v>1.05 E</v>
      </c>
      <c r="B1194" s="6">
        <f t="shared" si="5"/>
        <v>1.05</v>
      </c>
      <c r="C1194" s="5" t="str">
        <f>IFERROR(__xludf.DUMMYFUNCTION("""COMPUTED_VALUE"""),"E")</f>
        <v>E</v>
      </c>
      <c r="D1194" s="34" t="b">
        <f t="shared" si="6"/>
        <v>0</v>
      </c>
      <c r="E1194" s="6" t="b">
        <f t="shared" si="7"/>
        <v>0</v>
      </c>
      <c r="F1194" s="34">
        <f t="shared" si="8"/>
        <v>1.05</v>
      </c>
      <c r="G1194" s="8">
        <f t="shared" si="9"/>
        <v>6.2706E+24</v>
      </c>
      <c r="H1194" s="8" t="str">
        <f t="shared" ref="H1194:J1194" si="2406">if(D1194,$G1194,"")</f>
        <v/>
      </c>
      <c r="I1194" s="8" t="str">
        <f t="shared" si="2406"/>
        <v/>
      </c>
      <c r="J1194" s="8">
        <f t="shared" si="2406"/>
        <v>6.2706E+24</v>
      </c>
      <c r="K1194" s="5"/>
      <c r="L1194" s="5"/>
      <c r="M1194" s="5"/>
      <c r="N1194" s="36">
        <f>Map!K1849</f>
        <v>46</v>
      </c>
      <c r="O1194" s="36">
        <f>Map!L1849</f>
        <v>11</v>
      </c>
      <c r="P1194" s="36">
        <f>Map!M1849</f>
        <v>30</v>
      </c>
      <c r="Q1194" s="5" t="str">
        <f>Join("-",Map!B1849,Map!C1849,Map!D1849,Map!E1849,Map!F1849)</f>
        <v>North Rim-2-2-2-d</v>
      </c>
      <c r="R1194" s="6">
        <f t="shared" ref="R1194:T1194" si="2407">IFERROR(VALUE(LEFT(N1194,SEARCH(" ",N1194,1)-1)),FALSE())</f>
        <v>46</v>
      </c>
      <c r="S1194" s="6">
        <f t="shared" si="2407"/>
        <v>11</v>
      </c>
      <c r="T1194" s="6">
        <f t="shared" si="2407"/>
        <v>30</v>
      </c>
      <c r="U1194" s="5"/>
      <c r="V1194" s="5"/>
      <c r="W1194" s="5"/>
      <c r="X1194" s="37" t="str">
        <f>Map!G1849</f>
        <v>Habitable</v>
      </c>
      <c r="Y1194" s="5"/>
      <c r="Z1194" s="7" t="str">
        <f>Map!O1849</f>
        <v>18 H</v>
      </c>
      <c r="AA1194" s="6">
        <f t="shared" si="12"/>
        <v>18</v>
      </c>
      <c r="AB1194" s="5" t="str">
        <f>IFERROR(__xludf.DUMMYFUNCTION("""COMPUTED_VALUE"""),"H")</f>
        <v>H</v>
      </c>
      <c r="AC1194" s="6">
        <f t="shared" si="13"/>
        <v>18</v>
      </c>
      <c r="AD1194" s="5"/>
    </row>
    <row r="1195">
      <c r="A1195" s="5" t="str">
        <f>Map!I1850</f>
        <v>2.18 E</v>
      </c>
      <c r="B1195" s="6">
        <f t="shared" si="5"/>
        <v>2.18</v>
      </c>
      <c r="C1195" s="5" t="str">
        <f>IFERROR(__xludf.DUMMYFUNCTION("""COMPUTED_VALUE"""),"E")</f>
        <v>E</v>
      </c>
      <c r="D1195" s="34" t="b">
        <f t="shared" si="6"/>
        <v>0</v>
      </c>
      <c r="E1195" s="6" t="b">
        <f t="shared" si="7"/>
        <v>0</v>
      </c>
      <c r="F1195" s="34">
        <f t="shared" si="8"/>
        <v>2.18</v>
      </c>
      <c r="G1195" s="8">
        <f t="shared" si="9"/>
        <v>1.3019E+25</v>
      </c>
      <c r="H1195" s="8" t="str">
        <f t="shared" ref="H1195:J1195" si="2408">if(D1195,$G1195,"")</f>
        <v/>
      </c>
      <c r="I1195" s="8" t="str">
        <f t="shared" si="2408"/>
        <v/>
      </c>
      <c r="J1195" s="8">
        <f t="shared" si="2408"/>
        <v>1.3019E+25</v>
      </c>
      <c r="K1195" s="5"/>
      <c r="L1195" s="5"/>
      <c r="M1195" s="5"/>
      <c r="N1195" s="36">
        <f>Map!K1850</f>
        <v>39</v>
      </c>
      <c r="O1195" s="36">
        <f>Map!L1850</f>
        <v>38</v>
      </c>
      <c r="P1195" s="36">
        <f>Map!M1850</f>
        <v>41</v>
      </c>
      <c r="Q1195" s="5" t="str">
        <f>Join("-",Map!B1850,Map!C1850,Map!D1850,Map!E1850,Map!F1850)</f>
        <v>North Rim-2-2-2-e</v>
      </c>
      <c r="R1195" s="6">
        <f t="shared" ref="R1195:T1195" si="2409">IFERROR(VALUE(LEFT(N1195,SEARCH(" ",N1195,1)-1)),FALSE())</f>
        <v>39</v>
      </c>
      <c r="S1195" s="6">
        <f t="shared" si="2409"/>
        <v>38</v>
      </c>
      <c r="T1195" s="6">
        <f t="shared" si="2409"/>
        <v>41</v>
      </c>
      <c r="U1195" s="5"/>
      <c r="V1195" s="5"/>
      <c r="W1195" s="5"/>
      <c r="X1195" s="37" t="str">
        <f>Map!G1850</f>
        <v>Terrestrial</v>
      </c>
      <c r="Y1195" s="5"/>
      <c r="Z1195" s="7" t="str">
        <f>Map!O1850</f>
        <v>24 H</v>
      </c>
      <c r="AA1195" s="6">
        <f t="shared" si="12"/>
        <v>24</v>
      </c>
      <c r="AB1195" s="5" t="str">
        <f>IFERROR(__xludf.DUMMYFUNCTION("""COMPUTED_VALUE"""),"H")</f>
        <v>H</v>
      </c>
      <c r="AC1195" s="6">
        <f t="shared" si="13"/>
        <v>24</v>
      </c>
      <c r="AD1195" s="5"/>
    </row>
    <row r="1196">
      <c r="A1196" s="5" t="str">
        <f>Map!I1851</f>
        <v>0.77 E</v>
      </c>
      <c r="B1196" s="6">
        <f t="shared" si="5"/>
        <v>0.77</v>
      </c>
      <c r="C1196" s="5" t="str">
        <f>IFERROR(__xludf.DUMMYFUNCTION("""COMPUTED_VALUE"""),"E")</f>
        <v>E</v>
      </c>
      <c r="D1196" s="34" t="b">
        <f t="shared" si="6"/>
        <v>0</v>
      </c>
      <c r="E1196" s="6" t="b">
        <f t="shared" si="7"/>
        <v>0</v>
      </c>
      <c r="F1196" s="34">
        <f t="shared" si="8"/>
        <v>0.77</v>
      </c>
      <c r="G1196" s="8">
        <f t="shared" si="9"/>
        <v>4.59844E+24</v>
      </c>
      <c r="H1196" s="8" t="str">
        <f t="shared" ref="H1196:J1196" si="2410">if(D1196,$G1196,"")</f>
        <v/>
      </c>
      <c r="I1196" s="8" t="str">
        <f t="shared" si="2410"/>
        <v/>
      </c>
      <c r="J1196" s="8">
        <f t="shared" si="2410"/>
        <v>4.59844E+24</v>
      </c>
      <c r="K1196" s="5"/>
      <c r="L1196" s="5"/>
      <c r="M1196" s="5"/>
      <c r="N1196" s="36">
        <f>Map!K1851</f>
        <v>15</v>
      </c>
      <c r="O1196" s="36">
        <f>Map!L1851</f>
        <v>9</v>
      </c>
      <c r="P1196" s="36">
        <f>Map!M1851</f>
        <v>12</v>
      </c>
      <c r="Q1196" s="5" t="str">
        <f>Join("-",Map!B1851,Map!C1851,Map!D1851,Map!E1851,Map!F1851)</f>
        <v>North Rim-2-2-2-f</v>
      </c>
      <c r="R1196" s="6">
        <f t="shared" ref="R1196:T1196" si="2411">IFERROR(VALUE(LEFT(N1196,SEARCH(" ",N1196,1)-1)),FALSE())</f>
        <v>15</v>
      </c>
      <c r="S1196" s="6">
        <f t="shared" si="2411"/>
        <v>9</v>
      </c>
      <c r="T1196" s="6">
        <f t="shared" si="2411"/>
        <v>12</v>
      </c>
      <c r="U1196" s="5"/>
      <c r="V1196" s="5"/>
      <c r="W1196" s="5"/>
      <c r="X1196" s="37" t="str">
        <f>Map!G1851</f>
        <v>Habitable</v>
      </c>
      <c r="Y1196" s="5"/>
      <c r="Z1196" s="7" t="str">
        <f>Map!O1851</f>
        <v>26 H</v>
      </c>
      <c r="AA1196" s="6">
        <f t="shared" si="12"/>
        <v>26</v>
      </c>
      <c r="AB1196" s="5" t="str">
        <f>IFERROR(__xludf.DUMMYFUNCTION("""COMPUTED_VALUE"""),"H")</f>
        <v>H</v>
      </c>
      <c r="AC1196" s="6">
        <f t="shared" si="13"/>
        <v>26</v>
      </c>
      <c r="AD1196" s="5"/>
    </row>
    <row r="1197">
      <c r="A1197" s="5" t="str">
        <f>Map!I1852</f>
        <v>1.55 J</v>
      </c>
      <c r="B1197" s="6">
        <f t="shared" si="5"/>
        <v>1.55</v>
      </c>
      <c r="C1197" s="5" t="str">
        <f>IFERROR(__xludf.DUMMYFUNCTION("""COMPUTED_VALUE"""),"J")</f>
        <v>J</v>
      </c>
      <c r="D1197" s="34" t="b">
        <f t="shared" si="6"/>
        <v>0</v>
      </c>
      <c r="E1197" s="6">
        <f t="shared" si="7"/>
        <v>1.55</v>
      </c>
      <c r="F1197" s="34" t="b">
        <f t="shared" si="8"/>
        <v>0</v>
      </c>
      <c r="G1197" s="8">
        <f t="shared" si="9"/>
        <v>2.945E+27</v>
      </c>
      <c r="H1197" s="8" t="str">
        <f t="shared" ref="H1197:J1197" si="2412">if(D1197,$G1197,"")</f>
        <v/>
      </c>
      <c r="I1197" s="8">
        <f t="shared" si="2412"/>
        <v>2.945E+27</v>
      </c>
      <c r="J1197" s="8" t="str">
        <f t="shared" si="2412"/>
        <v/>
      </c>
      <c r="K1197" s="5"/>
      <c r="L1197" s="5"/>
      <c r="M1197" s="5"/>
      <c r="N1197" s="36">
        <f>Map!K1852</f>
        <v>-83</v>
      </c>
      <c r="O1197" s="36">
        <f>Map!L1852</f>
        <v>-98</v>
      </c>
      <c r="P1197" s="36">
        <f>Map!M1852</f>
        <v>-89</v>
      </c>
      <c r="Q1197" s="5" t="str">
        <f>Join("-",Map!B1852,Map!C1852,Map!D1852,Map!E1852,Map!F1852)</f>
        <v>North Rim-2-2-2-g</v>
      </c>
      <c r="R1197" s="6">
        <f t="shared" ref="R1197:T1197" si="2413">IFERROR(VALUE(LEFT(N1197,SEARCH(" ",N1197,1)-1)),FALSE())</f>
        <v>-83</v>
      </c>
      <c r="S1197" s="6">
        <f t="shared" si="2413"/>
        <v>-98</v>
      </c>
      <c r="T1197" s="6">
        <f t="shared" si="2413"/>
        <v>-89</v>
      </c>
      <c r="U1197" s="5"/>
      <c r="V1197" s="5"/>
      <c r="W1197" s="5"/>
      <c r="X1197" s="37" t="str">
        <f>Map!G1852</f>
        <v>Gas Giant</v>
      </c>
      <c r="Y1197" s="5"/>
      <c r="Z1197" s="7" t="str">
        <f>Map!O1852</f>
        <v>17 H</v>
      </c>
      <c r="AA1197" s="6">
        <f t="shared" si="12"/>
        <v>17</v>
      </c>
      <c r="AB1197" s="5" t="str">
        <f>IFERROR(__xludf.DUMMYFUNCTION("""COMPUTED_VALUE"""),"H")</f>
        <v>H</v>
      </c>
      <c r="AC1197" s="6">
        <f t="shared" si="13"/>
        <v>17</v>
      </c>
      <c r="AD1197" s="5"/>
    </row>
    <row r="1198">
      <c r="A1198" s="5" t="str">
        <f>Map!I1853</f>
        <v>0.03 J</v>
      </c>
      <c r="B1198" s="6">
        <f t="shared" si="5"/>
        <v>0.03</v>
      </c>
      <c r="C1198" s="5" t="str">
        <f>IFERROR(__xludf.DUMMYFUNCTION("""COMPUTED_VALUE"""),"J")</f>
        <v>J</v>
      </c>
      <c r="D1198" s="34" t="b">
        <f t="shared" si="6"/>
        <v>0</v>
      </c>
      <c r="E1198" s="6">
        <f t="shared" si="7"/>
        <v>0.03</v>
      </c>
      <c r="F1198" s="34" t="b">
        <f t="shared" si="8"/>
        <v>0</v>
      </c>
      <c r="G1198" s="8">
        <f t="shared" si="9"/>
        <v>5.7E+25</v>
      </c>
      <c r="H1198" s="8" t="str">
        <f t="shared" ref="H1198:J1198" si="2414">if(D1198,$G1198,"")</f>
        <v/>
      </c>
      <c r="I1198" s="8">
        <f t="shared" si="2414"/>
        <v>5.7E+25</v>
      </c>
      <c r="J1198" s="8" t="str">
        <f t="shared" si="2414"/>
        <v/>
      </c>
      <c r="K1198" s="5"/>
      <c r="L1198" s="5"/>
      <c r="M1198" s="5"/>
      <c r="N1198" s="36">
        <f>Map!K1853</f>
        <v>-211</v>
      </c>
      <c r="O1198" s="36">
        <f>Map!L1853</f>
        <v>-239</v>
      </c>
      <c r="P1198" s="36">
        <f>Map!M1853</f>
        <v>-224</v>
      </c>
      <c r="Q1198" s="5" t="str">
        <f>Join("-",Map!B1853,Map!C1853,Map!D1853,Map!E1853,Map!F1853)</f>
        <v>North Rim-2-2-2-h</v>
      </c>
      <c r="R1198" s="6">
        <f t="shared" ref="R1198:T1198" si="2415">IFERROR(VALUE(LEFT(N1198,SEARCH(" ",N1198,1)-1)),FALSE())</f>
        <v>-211</v>
      </c>
      <c r="S1198" s="6">
        <f t="shared" si="2415"/>
        <v>-239</v>
      </c>
      <c r="T1198" s="6">
        <f t="shared" si="2415"/>
        <v>-224</v>
      </c>
      <c r="U1198" s="5"/>
      <c r="V1198" s="5"/>
      <c r="W1198" s="5"/>
      <c r="X1198" s="37" t="str">
        <f>Map!G1853</f>
        <v>Gas Giant</v>
      </c>
      <c r="Y1198" s="5"/>
      <c r="Z1198" s="7" t="str">
        <f>Map!O1853</f>
        <v>20 H</v>
      </c>
      <c r="AA1198" s="6">
        <f t="shared" si="12"/>
        <v>20</v>
      </c>
      <c r="AB1198" s="5" t="str">
        <f>IFERROR(__xludf.DUMMYFUNCTION("""COMPUTED_VALUE"""),"H")</f>
        <v>H</v>
      </c>
      <c r="AC1198" s="6">
        <f t="shared" si="13"/>
        <v>20</v>
      </c>
      <c r="AD1198" s="5"/>
    </row>
    <row r="1199">
      <c r="A1199" s="5" t="str">
        <f>Map!I1854</f>
        <v/>
      </c>
      <c r="B1199" s="6" t="str">
        <f t="shared" si="5"/>
        <v/>
      </c>
      <c r="C1199" s="5"/>
      <c r="D1199" s="34" t="b">
        <f t="shared" si="6"/>
        <v>0</v>
      </c>
      <c r="E1199" s="6" t="b">
        <f t="shared" si="7"/>
        <v>0</v>
      </c>
      <c r="F1199" s="34" t="b">
        <f t="shared" si="8"/>
        <v>0</v>
      </c>
      <c r="G1199" s="8" t="str">
        <f t="shared" si="9"/>
        <v/>
      </c>
      <c r="H1199" s="8" t="str">
        <f t="shared" ref="H1199:J1199" si="2416">if(D1199,$G1199,"")</f>
        <v/>
      </c>
      <c r="I1199" s="8" t="str">
        <f t="shared" si="2416"/>
        <v/>
      </c>
      <c r="J1199" s="8" t="str">
        <f t="shared" si="2416"/>
        <v/>
      </c>
      <c r="K1199" s="5"/>
      <c r="L1199" s="5"/>
      <c r="M1199" s="5"/>
      <c r="N1199" s="36" t="str">
        <f>Map!K1854</f>
        <v/>
      </c>
      <c r="O1199" s="36" t="str">
        <f>Map!L1854</f>
        <v/>
      </c>
      <c r="P1199" s="36" t="str">
        <f>Map!M1854</f>
        <v/>
      </c>
      <c r="Q1199" s="5" t="str">
        <f>Join("-",Map!B1854,Map!C1854,Map!D1854,Map!E1854,Map!F1854)</f>
        <v>North Rim-2-2-2-N22-N30 Primary Relay</v>
      </c>
      <c r="R1199" s="6" t="b">
        <f t="shared" ref="R1199:T1199" si="2417">IFERROR(VALUE(LEFT(N1199,SEARCH(" ",N1199,1)-1)),FALSE())</f>
        <v>0</v>
      </c>
      <c r="S1199" s="6" t="b">
        <f t="shared" si="2417"/>
        <v>0</v>
      </c>
      <c r="T1199" s="6" t="b">
        <f t="shared" si="2417"/>
        <v>0</v>
      </c>
      <c r="U1199" s="5"/>
      <c r="V1199" s="5"/>
      <c r="W1199" s="5"/>
      <c r="X1199" s="37" t="str">
        <f>Map!G1854</f>
        <v>Prime Relay</v>
      </c>
      <c r="Y1199" s="5"/>
      <c r="Z1199" s="7" t="str">
        <f>Map!O1854</f>
        <v/>
      </c>
      <c r="AA1199" s="6" t="str">
        <f t="shared" si="12"/>
        <v/>
      </c>
      <c r="AB1199" s="5"/>
      <c r="AC1199" s="6" t="str">
        <f t="shared" si="13"/>
        <v/>
      </c>
      <c r="AD1199" s="5"/>
    </row>
    <row r="1200">
      <c r="A1200" s="5" t="str">
        <f>Map!I1855</f>
        <v>1.63 S</v>
      </c>
      <c r="B1200" s="6">
        <f t="shared" si="5"/>
        <v>1.63</v>
      </c>
      <c r="C1200" s="5" t="str">
        <f>IFERROR(__xludf.DUMMYFUNCTION("""COMPUTED_VALUE"""),"S")</f>
        <v>S</v>
      </c>
      <c r="D1200" s="34">
        <f t="shared" si="6"/>
        <v>1.63</v>
      </c>
      <c r="E1200" s="6" t="b">
        <f t="shared" si="7"/>
        <v>0</v>
      </c>
      <c r="F1200" s="34" t="b">
        <f t="shared" si="8"/>
        <v>0</v>
      </c>
      <c r="G1200" s="8">
        <f t="shared" si="9"/>
        <v>3.24207E+30</v>
      </c>
      <c r="H1200" s="8">
        <f t="shared" ref="H1200:J1200" si="2418">if(D1200,$G1200,"")</f>
        <v>3.24207E+30</v>
      </c>
      <c r="I1200" s="8" t="str">
        <f t="shared" si="2418"/>
        <v/>
      </c>
      <c r="J1200" s="8" t="str">
        <f t="shared" si="2418"/>
        <v/>
      </c>
      <c r="K1200" s="5"/>
      <c r="L1200" s="5"/>
      <c r="M1200" s="5"/>
      <c r="N1200" s="36" t="str">
        <f>Map!K1855</f>
        <v/>
      </c>
      <c r="O1200" s="36" t="str">
        <f>Map!L1855</f>
        <v/>
      </c>
      <c r="P1200" s="36" t="str">
        <f>Map!M1855</f>
        <v/>
      </c>
      <c r="Q1200" s="5" t="str">
        <f>Join("-",Map!B1855,Map!C1855,Map!D1855,Map!E1855,Map!F1855)</f>
        <v>North Rim-2-2-2-S</v>
      </c>
      <c r="R1200" s="6" t="b">
        <f t="shared" ref="R1200:T1200" si="2419">IFERROR(VALUE(LEFT(N1200,SEARCH(" ",N1200,1)-1)),FALSE())</f>
        <v>0</v>
      </c>
      <c r="S1200" s="6" t="b">
        <f t="shared" si="2419"/>
        <v>0</v>
      </c>
      <c r="T1200" s="6" t="b">
        <f t="shared" si="2419"/>
        <v>0</v>
      </c>
      <c r="U1200" s="5"/>
      <c r="V1200" s="5"/>
      <c r="W1200" s="5"/>
      <c r="X1200" s="37" t="str">
        <f>Map!G1855</f>
        <v>Star</v>
      </c>
      <c r="Y1200" s="5"/>
      <c r="Z1200" s="7" t="str">
        <f>Map!O1855</f>
        <v/>
      </c>
      <c r="AA1200" s="6" t="str">
        <f t="shared" si="12"/>
        <v/>
      </c>
      <c r="AB1200" s="5"/>
      <c r="AC1200" s="6" t="str">
        <f t="shared" si="13"/>
        <v/>
      </c>
      <c r="AD1200" s="5"/>
    </row>
    <row r="1201">
      <c r="A1201" s="5" t="str">
        <f>Map!I1856</f>
        <v>0.07 E</v>
      </c>
      <c r="B1201" s="6">
        <f t="shared" si="5"/>
        <v>0.07</v>
      </c>
      <c r="C1201" s="5" t="str">
        <f>IFERROR(__xludf.DUMMYFUNCTION("""COMPUTED_VALUE"""),"E")</f>
        <v>E</v>
      </c>
      <c r="D1201" s="34" t="b">
        <f t="shared" si="6"/>
        <v>0</v>
      </c>
      <c r="E1201" s="6" t="b">
        <f t="shared" si="7"/>
        <v>0</v>
      </c>
      <c r="F1201" s="34">
        <f t="shared" si="8"/>
        <v>0.07</v>
      </c>
      <c r="G1201" s="8">
        <f t="shared" si="9"/>
        <v>4.1804E+23</v>
      </c>
      <c r="H1201" s="8" t="str">
        <f t="shared" ref="H1201:J1201" si="2420">if(D1201,$G1201,"")</f>
        <v/>
      </c>
      <c r="I1201" s="8" t="str">
        <f t="shared" si="2420"/>
        <v/>
      </c>
      <c r="J1201" s="8">
        <f t="shared" si="2420"/>
        <v>4.1804E+23</v>
      </c>
      <c r="K1201" s="5"/>
      <c r="L1201" s="5"/>
      <c r="M1201" s="5"/>
      <c r="N1201" s="36">
        <f>Map!K1856</f>
        <v>1313</v>
      </c>
      <c r="O1201" s="36">
        <f>Map!L1856</f>
        <v>451</v>
      </c>
      <c r="P1201" s="36">
        <f>Map!M1856</f>
        <v>884</v>
      </c>
      <c r="Q1201" s="5" t="str">
        <f>Join("-",Map!B1856,Map!C1856,Map!D1856,Map!E1856,Map!F1856)</f>
        <v>North Rim-3-0-0-a</v>
      </c>
      <c r="R1201" s="6">
        <f t="shared" ref="R1201:T1201" si="2421">IFERROR(VALUE(LEFT(N1201,SEARCH(" ",N1201,1)-1)),FALSE())</f>
        <v>1313</v>
      </c>
      <c r="S1201" s="6">
        <f t="shared" si="2421"/>
        <v>451</v>
      </c>
      <c r="T1201" s="6">
        <f t="shared" si="2421"/>
        <v>884</v>
      </c>
      <c r="U1201" s="5"/>
      <c r="V1201" s="5"/>
      <c r="W1201" s="5"/>
      <c r="X1201" s="37" t="str">
        <f>Map!G1856</f>
        <v>Terrestrial</v>
      </c>
      <c r="Y1201" s="5"/>
      <c r="Z1201" s="7" t="str">
        <f>Map!O1856</f>
        <v>6 H</v>
      </c>
      <c r="AA1201" s="6">
        <f t="shared" si="12"/>
        <v>6</v>
      </c>
      <c r="AB1201" s="5" t="str">
        <f>IFERROR(__xludf.DUMMYFUNCTION("""COMPUTED_VALUE"""),"H")</f>
        <v>H</v>
      </c>
      <c r="AC1201" s="6">
        <f t="shared" si="13"/>
        <v>6</v>
      </c>
      <c r="AD1201" s="5"/>
    </row>
    <row r="1202">
      <c r="A1202" s="5" t="str">
        <f>Map!I1857</f>
        <v>2.09 E</v>
      </c>
      <c r="B1202" s="6">
        <f t="shared" si="5"/>
        <v>2.09</v>
      </c>
      <c r="C1202" s="5" t="str">
        <f>IFERROR(__xludf.DUMMYFUNCTION("""COMPUTED_VALUE"""),"E")</f>
        <v>E</v>
      </c>
      <c r="D1202" s="34" t="b">
        <f t="shared" si="6"/>
        <v>0</v>
      </c>
      <c r="E1202" s="6" t="b">
        <f t="shared" si="7"/>
        <v>0</v>
      </c>
      <c r="F1202" s="34">
        <f t="shared" si="8"/>
        <v>2.09</v>
      </c>
      <c r="G1202" s="8">
        <f t="shared" si="9"/>
        <v>1.24815E+25</v>
      </c>
      <c r="H1202" s="8" t="str">
        <f t="shared" ref="H1202:J1202" si="2422">if(D1202,$G1202,"")</f>
        <v/>
      </c>
      <c r="I1202" s="8" t="str">
        <f t="shared" si="2422"/>
        <v/>
      </c>
      <c r="J1202" s="8">
        <f t="shared" si="2422"/>
        <v>1.24815E+25</v>
      </c>
      <c r="K1202" s="5"/>
      <c r="L1202" s="5"/>
      <c r="M1202" s="5"/>
      <c r="N1202" s="36">
        <f>Map!K1857</f>
        <v>901</v>
      </c>
      <c r="O1202" s="36">
        <f>Map!L1857</f>
        <v>-2</v>
      </c>
      <c r="P1202" s="36">
        <f>Map!M1857</f>
        <v>451</v>
      </c>
      <c r="Q1202" s="5" t="str">
        <f>Join("-",Map!B1857,Map!C1857,Map!D1857,Map!E1857,Map!F1857)</f>
        <v>North Rim-3-0-0-b</v>
      </c>
      <c r="R1202" s="6">
        <f t="shared" ref="R1202:T1202" si="2423">IFERROR(VALUE(LEFT(N1202,SEARCH(" ",N1202,1)-1)),FALSE())</f>
        <v>901</v>
      </c>
      <c r="S1202" s="6">
        <f t="shared" si="2423"/>
        <v>-2</v>
      </c>
      <c r="T1202" s="6">
        <f t="shared" si="2423"/>
        <v>451</v>
      </c>
      <c r="U1202" s="5"/>
      <c r="V1202" s="5"/>
      <c r="W1202" s="5"/>
      <c r="X1202" s="37" t="str">
        <f>Map!G1857</f>
        <v>Terrestrial</v>
      </c>
      <c r="Y1202" s="5"/>
      <c r="Z1202" s="7" t="str">
        <f>Map!O1857</f>
        <v>9 H</v>
      </c>
      <c r="AA1202" s="6">
        <f t="shared" si="12"/>
        <v>9</v>
      </c>
      <c r="AB1202" s="5" t="str">
        <f>IFERROR(__xludf.DUMMYFUNCTION("""COMPUTED_VALUE"""),"H")</f>
        <v>H</v>
      </c>
      <c r="AC1202" s="6">
        <f t="shared" si="13"/>
        <v>9</v>
      </c>
      <c r="AD1202" s="5"/>
    </row>
    <row r="1203">
      <c r="A1203" s="5" t="str">
        <f>Map!I1858</f>
        <v>1.21 E</v>
      </c>
      <c r="B1203" s="6">
        <f t="shared" si="5"/>
        <v>1.21</v>
      </c>
      <c r="C1203" s="5" t="str">
        <f>IFERROR(__xludf.DUMMYFUNCTION("""COMPUTED_VALUE"""),"E")</f>
        <v>E</v>
      </c>
      <c r="D1203" s="34" t="b">
        <f t="shared" si="6"/>
        <v>0</v>
      </c>
      <c r="E1203" s="6" t="b">
        <f t="shared" si="7"/>
        <v>0</v>
      </c>
      <c r="F1203" s="34">
        <f t="shared" si="8"/>
        <v>1.21</v>
      </c>
      <c r="G1203" s="8">
        <f t="shared" si="9"/>
        <v>7.22612E+24</v>
      </c>
      <c r="H1203" s="8" t="str">
        <f t="shared" ref="H1203:J1203" si="2424">if(D1203,$G1203,"")</f>
        <v/>
      </c>
      <c r="I1203" s="8" t="str">
        <f t="shared" si="2424"/>
        <v/>
      </c>
      <c r="J1203" s="8">
        <f t="shared" si="2424"/>
        <v>7.22612E+24</v>
      </c>
      <c r="K1203" s="5"/>
      <c r="L1203" s="5"/>
      <c r="M1203" s="5"/>
      <c r="N1203" s="36">
        <f>Map!K1858</f>
        <v>16</v>
      </c>
      <c r="O1203" s="36">
        <f>Map!L1858</f>
        <v>2</v>
      </c>
      <c r="P1203" s="36">
        <f>Map!M1858</f>
        <v>11</v>
      </c>
      <c r="Q1203" s="5" t="str">
        <f>Join("-",Map!B1858,Map!C1858,Map!D1858,Map!E1858,Map!F1858)</f>
        <v>North Rim-3-0-0-c</v>
      </c>
      <c r="R1203" s="6">
        <f t="shared" ref="R1203:T1203" si="2425">IFERROR(VALUE(LEFT(N1203,SEARCH(" ",N1203,1)-1)),FALSE())</f>
        <v>16</v>
      </c>
      <c r="S1203" s="6">
        <f t="shared" si="2425"/>
        <v>2</v>
      </c>
      <c r="T1203" s="6">
        <f t="shared" si="2425"/>
        <v>11</v>
      </c>
      <c r="U1203" s="5"/>
      <c r="V1203" s="5"/>
      <c r="W1203" s="5"/>
      <c r="X1203" s="37" t="str">
        <f>Map!G1858</f>
        <v>Habitable</v>
      </c>
      <c r="Y1203" s="5"/>
      <c r="Z1203" s="7" t="str">
        <f>Map!O1858</f>
        <v>18 H</v>
      </c>
      <c r="AA1203" s="6">
        <f t="shared" si="12"/>
        <v>18</v>
      </c>
      <c r="AB1203" s="5" t="str">
        <f>IFERROR(__xludf.DUMMYFUNCTION("""COMPUTED_VALUE"""),"H")</f>
        <v>H</v>
      </c>
      <c r="AC1203" s="6">
        <f t="shared" si="13"/>
        <v>18</v>
      </c>
      <c r="AD1203" s="5"/>
    </row>
    <row r="1204">
      <c r="A1204" s="5" t="str">
        <f>Map!I1859</f>
        <v>1.33 E</v>
      </c>
      <c r="B1204" s="6">
        <f t="shared" si="5"/>
        <v>1.33</v>
      </c>
      <c r="C1204" s="5" t="str">
        <f>IFERROR(__xludf.DUMMYFUNCTION("""COMPUTED_VALUE"""),"E")</f>
        <v>E</v>
      </c>
      <c r="D1204" s="34" t="b">
        <f t="shared" si="6"/>
        <v>0</v>
      </c>
      <c r="E1204" s="6" t="b">
        <f t="shared" si="7"/>
        <v>0</v>
      </c>
      <c r="F1204" s="34">
        <f t="shared" si="8"/>
        <v>1.33</v>
      </c>
      <c r="G1204" s="8">
        <f t="shared" si="9"/>
        <v>7.94276E+24</v>
      </c>
      <c r="H1204" s="8" t="str">
        <f t="shared" ref="H1204:J1204" si="2426">if(D1204,$G1204,"")</f>
        <v/>
      </c>
      <c r="I1204" s="8" t="str">
        <f t="shared" si="2426"/>
        <v/>
      </c>
      <c r="J1204" s="8">
        <f t="shared" si="2426"/>
        <v>7.94276E+24</v>
      </c>
      <c r="K1204" s="5"/>
      <c r="L1204" s="5"/>
      <c r="M1204" s="5"/>
      <c r="N1204" s="36">
        <f>Map!K1859</f>
        <v>-2</v>
      </c>
      <c r="O1204" s="36">
        <f>Map!L1859</f>
        <v>-16</v>
      </c>
      <c r="P1204" s="36">
        <f>Map!M1859</f>
        <v>-10</v>
      </c>
      <c r="Q1204" s="5" t="str">
        <f>Join("-",Map!B1859,Map!C1859,Map!D1859,Map!E1859,Map!F1859)</f>
        <v>North Rim-3-0-0-d</v>
      </c>
      <c r="R1204" s="6">
        <f t="shared" ref="R1204:T1204" si="2427">IFERROR(VALUE(LEFT(N1204,SEARCH(" ",N1204,1)-1)),FALSE())</f>
        <v>-2</v>
      </c>
      <c r="S1204" s="6">
        <f t="shared" si="2427"/>
        <v>-16</v>
      </c>
      <c r="T1204" s="6">
        <f t="shared" si="2427"/>
        <v>-10</v>
      </c>
      <c r="U1204" s="5"/>
      <c r="V1204" s="5"/>
      <c r="W1204" s="5"/>
      <c r="X1204" s="37" t="str">
        <f>Map!G1859</f>
        <v>Terrestrial</v>
      </c>
      <c r="Y1204" s="5"/>
      <c r="Z1204" s="7" t="str">
        <f>Map!O1859</f>
        <v>45 H</v>
      </c>
      <c r="AA1204" s="6">
        <f t="shared" si="12"/>
        <v>45</v>
      </c>
      <c r="AB1204" s="5" t="str">
        <f>IFERROR(__xludf.DUMMYFUNCTION("""COMPUTED_VALUE"""),"H")</f>
        <v>H</v>
      </c>
      <c r="AC1204" s="6">
        <f t="shared" si="13"/>
        <v>45</v>
      </c>
      <c r="AD1204" s="5"/>
    </row>
    <row r="1205">
      <c r="A1205" s="5" t="str">
        <f>Map!I1860</f>
        <v>0.06 J</v>
      </c>
      <c r="B1205" s="6">
        <f t="shared" si="5"/>
        <v>0.06</v>
      </c>
      <c r="C1205" s="5" t="str">
        <f>IFERROR(__xludf.DUMMYFUNCTION("""COMPUTED_VALUE"""),"J")</f>
        <v>J</v>
      </c>
      <c r="D1205" s="34" t="b">
        <f t="shared" si="6"/>
        <v>0</v>
      </c>
      <c r="E1205" s="6">
        <f t="shared" si="7"/>
        <v>0.06</v>
      </c>
      <c r="F1205" s="34" t="b">
        <f t="shared" si="8"/>
        <v>0</v>
      </c>
      <c r="G1205" s="8">
        <f t="shared" si="9"/>
        <v>1.14E+26</v>
      </c>
      <c r="H1205" s="8" t="str">
        <f t="shared" ref="H1205:J1205" si="2428">if(D1205,$G1205,"")</f>
        <v/>
      </c>
      <c r="I1205" s="8">
        <f t="shared" si="2428"/>
        <v>1.14E+26</v>
      </c>
      <c r="J1205" s="8" t="str">
        <f t="shared" si="2428"/>
        <v/>
      </c>
      <c r="K1205" s="5"/>
      <c r="L1205" s="5"/>
      <c r="M1205" s="5"/>
      <c r="N1205" s="36">
        <f>Map!K1860</f>
        <v>-112</v>
      </c>
      <c r="O1205" s="36">
        <f>Map!L1860</f>
        <v>-138</v>
      </c>
      <c r="P1205" s="36">
        <f>Map!M1860</f>
        <v>-125</v>
      </c>
      <c r="Q1205" s="5" t="str">
        <f>Join("-",Map!B1860,Map!C1860,Map!D1860,Map!E1860,Map!F1860)</f>
        <v>North Rim-3-0-0-e</v>
      </c>
      <c r="R1205" s="6">
        <f t="shared" ref="R1205:T1205" si="2429">IFERROR(VALUE(LEFT(N1205,SEARCH(" ",N1205,1)-1)),FALSE())</f>
        <v>-112</v>
      </c>
      <c r="S1205" s="6">
        <f t="shared" si="2429"/>
        <v>-138</v>
      </c>
      <c r="T1205" s="6">
        <f t="shared" si="2429"/>
        <v>-125</v>
      </c>
      <c r="U1205" s="5"/>
      <c r="V1205" s="5"/>
      <c r="W1205" s="5"/>
      <c r="X1205" s="37" t="str">
        <f>Map!G1860</f>
        <v>Gas Giant</v>
      </c>
      <c r="Y1205" s="5"/>
      <c r="Z1205" s="7" t="str">
        <f>Map!O1860</f>
        <v>24 H</v>
      </c>
      <c r="AA1205" s="6">
        <f t="shared" si="12"/>
        <v>24</v>
      </c>
      <c r="AB1205" s="5" t="str">
        <f>IFERROR(__xludf.DUMMYFUNCTION("""COMPUTED_VALUE"""),"H")</f>
        <v>H</v>
      </c>
      <c r="AC1205" s="6">
        <f t="shared" si="13"/>
        <v>24</v>
      </c>
      <c r="AD1205" s="5"/>
    </row>
    <row r="1206">
      <c r="A1206" s="5" t="str">
        <f>Map!I1861</f>
        <v>0.05 J</v>
      </c>
      <c r="B1206" s="6">
        <f t="shared" si="5"/>
        <v>0.05</v>
      </c>
      <c r="C1206" s="5" t="str">
        <f>IFERROR(__xludf.DUMMYFUNCTION("""COMPUTED_VALUE"""),"J")</f>
        <v>J</v>
      </c>
      <c r="D1206" s="34" t="b">
        <f t="shared" si="6"/>
        <v>0</v>
      </c>
      <c r="E1206" s="6">
        <f t="shared" si="7"/>
        <v>0.05</v>
      </c>
      <c r="F1206" s="34" t="b">
        <f t="shared" si="8"/>
        <v>0</v>
      </c>
      <c r="G1206" s="8">
        <f t="shared" si="9"/>
        <v>9.5E+25</v>
      </c>
      <c r="H1206" s="8" t="str">
        <f t="shared" ref="H1206:J1206" si="2430">if(D1206,$G1206,"")</f>
        <v/>
      </c>
      <c r="I1206" s="8">
        <f t="shared" si="2430"/>
        <v>9.5E+25</v>
      </c>
      <c r="J1206" s="8" t="str">
        <f t="shared" si="2430"/>
        <v/>
      </c>
      <c r="K1206" s="5"/>
      <c r="L1206" s="5"/>
      <c r="M1206" s="5"/>
      <c r="N1206" s="36">
        <f>Map!K1861</f>
        <v>-124</v>
      </c>
      <c r="O1206" s="36">
        <f>Map!L1861</f>
        <v>-150</v>
      </c>
      <c r="P1206" s="36">
        <f>Map!M1861</f>
        <v>-137</v>
      </c>
      <c r="Q1206" s="5" t="str">
        <f>Join("-",Map!B1861,Map!C1861,Map!D1861,Map!E1861,Map!F1861)</f>
        <v>North Rim-3-0-0-f</v>
      </c>
      <c r="R1206" s="6">
        <f t="shared" ref="R1206:T1206" si="2431">IFERROR(VALUE(LEFT(N1206,SEARCH(" ",N1206,1)-1)),FALSE())</f>
        <v>-124</v>
      </c>
      <c r="S1206" s="6">
        <f t="shared" si="2431"/>
        <v>-150</v>
      </c>
      <c r="T1206" s="6">
        <f t="shared" si="2431"/>
        <v>-137</v>
      </c>
      <c r="U1206" s="5"/>
      <c r="V1206" s="5"/>
      <c r="W1206" s="5"/>
      <c r="X1206" s="37" t="str">
        <f>Map!G1861</f>
        <v>Gas Giant</v>
      </c>
      <c r="Y1206" s="5"/>
      <c r="Z1206" s="7" t="str">
        <f>Map!O1861</f>
        <v>23 H</v>
      </c>
      <c r="AA1206" s="6">
        <f t="shared" si="12"/>
        <v>23</v>
      </c>
      <c r="AB1206" s="5" t="str">
        <f>IFERROR(__xludf.DUMMYFUNCTION("""COMPUTED_VALUE"""),"H")</f>
        <v>H</v>
      </c>
      <c r="AC1206" s="6">
        <f t="shared" si="13"/>
        <v>23</v>
      </c>
      <c r="AD1206" s="5"/>
    </row>
    <row r="1207">
      <c r="A1207" s="5" t="str">
        <f>Map!I1862</f>
        <v> </v>
      </c>
      <c r="B1207" s="6" t="str">
        <f t="shared" si="5"/>
        <v> </v>
      </c>
      <c r="C1207" s="5"/>
      <c r="D1207" s="34" t="b">
        <f t="shared" si="6"/>
        <v>0</v>
      </c>
      <c r="E1207" s="6" t="b">
        <f t="shared" si="7"/>
        <v>0</v>
      </c>
      <c r="F1207" s="34" t="b">
        <f t="shared" si="8"/>
        <v>0</v>
      </c>
      <c r="G1207" s="8" t="str">
        <f t="shared" si="9"/>
        <v/>
      </c>
      <c r="H1207" s="8" t="str">
        <f t="shared" ref="H1207:J1207" si="2432">if(D1207,$G1207,"")</f>
        <v/>
      </c>
      <c r="I1207" s="8" t="str">
        <f t="shared" si="2432"/>
        <v/>
      </c>
      <c r="J1207" s="8" t="str">
        <f t="shared" si="2432"/>
        <v/>
      </c>
      <c r="K1207" s="5"/>
      <c r="L1207" s="5"/>
      <c r="M1207" s="5"/>
      <c r="N1207" s="36" t="str">
        <f>Map!K1862</f>
        <v/>
      </c>
      <c r="O1207" s="36" t="str">
        <f>Map!L1862</f>
        <v/>
      </c>
      <c r="P1207" s="36" t="str">
        <f>Map!M1862</f>
        <v/>
      </c>
      <c r="Q1207" s="5" t="str">
        <f>Join("-",Map!B1862,Map!C1862,Map!D1862,Map!E1862,Map!F1862)</f>
        <v>North Rim-3-0-0-N30 Secondary Relay</v>
      </c>
      <c r="R1207" s="6" t="b">
        <f t="shared" ref="R1207:T1207" si="2433">IFERROR(VALUE(LEFT(N1207,SEARCH(" ",N1207,1)-1)),FALSE())</f>
        <v>0</v>
      </c>
      <c r="S1207" s="6" t="b">
        <f t="shared" si="2433"/>
        <v>0</v>
      </c>
      <c r="T1207" s="6" t="b">
        <f t="shared" si="2433"/>
        <v>0</v>
      </c>
      <c r="U1207" s="5"/>
      <c r="V1207" s="5"/>
      <c r="W1207" s="5"/>
      <c r="X1207" s="37" t="str">
        <f>Map!G1862</f>
        <v>Secondary Relay</v>
      </c>
      <c r="Y1207" s="5"/>
      <c r="Z1207" s="7" t="str">
        <f>Map!O1862</f>
        <v/>
      </c>
      <c r="AA1207" s="6" t="str">
        <f t="shared" si="12"/>
        <v/>
      </c>
      <c r="AB1207" s="5"/>
      <c r="AC1207" s="6" t="str">
        <f t="shared" si="13"/>
        <v/>
      </c>
      <c r="AD1207" s="5"/>
    </row>
    <row r="1208">
      <c r="A1208" s="5" t="str">
        <f>Map!I1863</f>
        <v>0.4 S</v>
      </c>
      <c r="B1208" s="6">
        <f t="shared" si="5"/>
        <v>0.4</v>
      </c>
      <c r="C1208" s="5" t="str">
        <f>IFERROR(__xludf.DUMMYFUNCTION("""COMPUTED_VALUE"""),"S")</f>
        <v>S</v>
      </c>
      <c r="D1208" s="34">
        <f t="shared" si="6"/>
        <v>0.4</v>
      </c>
      <c r="E1208" s="6" t="b">
        <f t="shared" si="7"/>
        <v>0</v>
      </c>
      <c r="F1208" s="34" t="b">
        <f t="shared" si="8"/>
        <v>0</v>
      </c>
      <c r="G1208" s="8">
        <f t="shared" si="9"/>
        <v>7.956E+29</v>
      </c>
      <c r="H1208" s="8">
        <f t="shared" ref="H1208:J1208" si="2434">if(D1208,$G1208,"")</f>
        <v>7.956E+29</v>
      </c>
      <c r="I1208" s="8" t="str">
        <f t="shared" si="2434"/>
        <v/>
      </c>
      <c r="J1208" s="8" t="str">
        <f t="shared" si="2434"/>
        <v/>
      </c>
      <c r="K1208" s="5"/>
      <c r="L1208" s="5"/>
      <c r="M1208" s="5"/>
      <c r="N1208" s="36" t="str">
        <f>Map!K1863</f>
        <v/>
      </c>
      <c r="O1208" s="36" t="str">
        <f>Map!L1863</f>
        <v/>
      </c>
      <c r="P1208" s="36" t="str">
        <f>Map!M1863</f>
        <v/>
      </c>
      <c r="Q1208" s="5" t="str">
        <f>Join("-",Map!B1863,Map!C1863,Map!D1863,Map!E1863,Map!F1863)</f>
        <v>North Rim-3-0-0-S</v>
      </c>
      <c r="R1208" s="6" t="b">
        <f t="shared" ref="R1208:T1208" si="2435">IFERROR(VALUE(LEFT(N1208,SEARCH(" ",N1208,1)-1)),FALSE())</f>
        <v>0</v>
      </c>
      <c r="S1208" s="6" t="b">
        <f t="shared" si="2435"/>
        <v>0</v>
      </c>
      <c r="T1208" s="6" t="b">
        <f t="shared" si="2435"/>
        <v>0</v>
      </c>
      <c r="U1208" s="5"/>
      <c r="V1208" s="5"/>
      <c r="W1208" s="5"/>
      <c r="X1208" s="37" t="str">
        <f>Map!G1863</f>
        <v>Star</v>
      </c>
      <c r="Y1208" s="5"/>
      <c r="Z1208" s="7" t="str">
        <f>Map!O1863</f>
        <v/>
      </c>
      <c r="AA1208" s="6" t="str">
        <f t="shared" si="12"/>
        <v/>
      </c>
      <c r="AB1208" s="5"/>
      <c r="AC1208" s="6" t="str">
        <f t="shared" si="13"/>
        <v/>
      </c>
      <c r="AD1208" s="5"/>
    </row>
    <row r="1209">
      <c r="A1209" s="5" t="str">
        <f>Map!I1864</f>
        <v>0.04 J</v>
      </c>
      <c r="B1209" s="6">
        <f t="shared" si="5"/>
        <v>0.04</v>
      </c>
      <c r="C1209" s="5" t="str">
        <f>IFERROR(__xludf.DUMMYFUNCTION("""COMPUTED_VALUE"""),"J")</f>
        <v>J</v>
      </c>
      <c r="D1209" s="34" t="b">
        <f t="shared" si="6"/>
        <v>0</v>
      </c>
      <c r="E1209" s="6">
        <f t="shared" si="7"/>
        <v>0.04</v>
      </c>
      <c r="F1209" s="34" t="b">
        <f t="shared" si="8"/>
        <v>0</v>
      </c>
      <c r="G1209" s="8">
        <f t="shared" si="9"/>
        <v>7.6E+25</v>
      </c>
      <c r="H1209" s="8" t="str">
        <f t="shared" ref="H1209:J1209" si="2436">if(D1209,$G1209,"")</f>
        <v/>
      </c>
      <c r="I1209" s="8">
        <f t="shared" si="2436"/>
        <v>7.6E+25</v>
      </c>
      <c r="J1209" s="8" t="str">
        <f t="shared" si="2436"/>
        <v/>
      </c>
      <c r="K1209" s="5"/>
      <c r="L1209" s="5"/>
      <c r="M1209" s="5"/>
      <c r="N1209" s="36">
        <f>Map!K1864</f>
        <v>-120</v>
      </c>
      <c r="O1209" s="36">
        <f>Map!L1864</f>
        <v>-181</v>
      </c>
      <c r="P1209" s="36">
        <f>Map!M1864</f>
        <v>-153</v>
      </c>
      <c r="Q1209" s="5" t="str">
        <f>Join("-",Map!B1864,Map!C1864,Map!D1864,Map!E1864,Map!F1864)</f>
        <v>North Rim-3-0-1-a</v>
      </c>
      <c r="R1209" s="6">
        <f t="shared" ref="R1209:T1209" si="2437">IFERROR(VALUE(LEFT(N1209,SEARCH(" ",N1209,1)-1)),FALSE())</f>
        <v>-120</v>
      </c>
      <c r="S1209" s="6">
        <f t="shared" si="2437"/>
        <v>-181</v>
      </c>
      <c r="T1209" s="6">
        <f t="shared" si="2437"/>
        <v>-153</v>
      </c>
      <c r="U1209" s="5"/>
      <c r="V1209" s="5"/>
      <c r="W1209" s="5"/>
      <c r="X1209" s="37" t="str">
        <f>Map!G1864</f>
        <v>Gas Giant</v>
      </c>
      <c r="Y1209" s="5"/>
      <c r="Z1209" s="7" t="str">
        <f>Map!O1864</f>
        <v>19 H</v>
      </c>
      <c r="AA1209" s="6">
        <f t="shared" si="12"/>
        <v>19</v>
      </c>
      <c r="AB1209" s="5" t="str">
        <f>IFERROR(__xludf.DUMMYFUNCTION("""COMPUTED_VALUE"""),"H")</f>
        <v>H</v>
      </c>
      <c r="AC1209" s="6">
        <f t="shared" si="13"/>
        <v>19</v>
      </c>
      <c r="AD1209" s="5"/>
    </row>
    <row r="1210">
      <c r="A1210" s="5" t="str">
        <f>Map!I1865</f>
        <v>0.04 J</v>
      </c>
      <c r="B1210" s="6">
        <f t="shared" si="5"/>
        <v>0.04</v>
      </c>
      <c r="C1210" s="5" t="str">
        <f>IFERROR(__xludf.DUMMYFUNCTION("""COMPUTED_VALUE"""),"J")</f>
        <v>J</v>
      </c>
      <c r="D1210" s="34" t="b">
        <f t="shared" si="6"/>
        <v>0</v>
      </c>
      <c r="E1210" s="6">
        <f t="shared" si="7"/>
        <v>0.04</v>
      </c>
      <c r="F1210" s="34" t="b">
        <f t="shared" si="8"/>
        <v>0</v>
      </c>
      <c r="G1210" s="8">
        <f t="shared" si="9"/>
        <v>7.6E+25</v>
      </c>
      <c r="H1210" s="8" t="str">
        <f t="shared" ref="H1210:J1210" si="2438">if(D1210,$G1210,"")</f>
        <v/>
      </c>
      <c r="I1210" s="8">
        <f t="shared" si="2438"/>
        <v>7.6E+25</v>
      </c>
      <c r="J1210" s="8" t="str">
        <f t="shared" si="2438"/>
        <v/>
      </c>
      <c r="K1210" s="5"/>
      <c r="L1210" s="5"/>
      <c r="M1210" s="5"/>
      <c r="N1210" s="36">
        <f>Map!K1865</f>
        <v>-179</v>
      </c>
      <c r="O1210" s="36">
        <f>Map!L1865</f>
        <v>-246</v>
      </c>
      <c r="P1210" s="36">
        <f>Map!M1865</f>
        <v>-213</v>
      </c>
      <c r="Q1210" s="5" t="str">
        <f>Join("-",Map!B1865,Map!C1865,Map!D1865,Map!E1865,Map!F1865)</f>
        <v>North Rim-3-0-1-b</v>
      </c>
      <c r="R1210" s="6">
        <f t="shared" ref="R1210:T1210" si="2439">IFERROR(VALUE(LEFT(N1210,SEARCH(" ",N1210,1)-1)),FALSE())</f>
        <v>-179</v>
      </c>
      <c r="S1210" s="6">
        <f t="shared" si="2439"/>
        <v>-246</v>
      </c>
      <c r="T1210" s="6">
        <f t="shared" si="2439"/>
        <v>-213</v>
      </c>
      <c r="U1210" s="5"/>
      <c r="V1210" s="5"/>
      <c r="W1210" s="5"/>
      <c r="X1210" s="37" t="str">
        <f>Map!G1865</f>
        <v>Gas Giant</v>
      </c>
      <c r="Y1210" s="5"/>
      <c r="Z1210" s="7" t="str">
        <f>Map!O1865</f>
        <v>16 H</v>
      </c>
      <c r="AA1210" s="6">
        <f t="shared" si="12"/>
        <v>16</v>
      </c>
      <c r="AB1210" s="5" t="str">
        <f>IFERROR(__xludf.DUMMYFUNCTION("""COMPUTED_VALUE"""),"H")</f>
        <v>H</v>
      </c>
      <c r="AC1210" s="6">
        <f t="shared" si="13"/>
        <v>16</v>
      </c>
      <c r="AD1210" s="5"/>
    </row>
    <row r="1211">
      <c r="A1211" s="5" t="str">
        <f>Map!I1866</f>
        <v>2.24 S</v>
      </c>
      <c r="B1211" s="6">
        <f t="shared" si="5"/>
        <v>2.24</v>
      </c>
      <c r="C1211" s="5" t="str">
        <f>IFERROR(__xludf.DUMMYFUNCTION("""COMPUTED_VALUE"""),"S")</f>
        <v>S</v>
      </c>
      <c r="D1211" s="34">
        <f t="shared" si="6"/>
        <v>2.24</v>
      </c>
      <c r="E1211" s="6" t="b">
        <f t="shared" si="7"/>
        <v>0</v>
      </c>
      <c r="F1211" s="34" t="b">
        <f t="shared" si="8"/>
        <v>0</v>
      </c>
      <c r="G1211" s="8">
        <f t="shared" si="9"/>
        <v>4.45536E+30</v>
      </c>
      <c r="H1211" s="8">
        <f t="shared" ref="H1211:J1211" si="2440">if(D1211,$G1211,"")</f>
        <v>4.45536E+30</v>
      </c>
      <c r="I1211" s="8" t="str">
        <f t="shared" si="2440"/>
        <v/>
      </c>
      <c r="J1211" s="8" t="str">
        <f t="shared" si="2440"/>
        <v/>
      </c>
      <c r="K1211" s="5"/>
      <c r="L1211" s="5"/>
      <c r="M1211" s="5"/>
      <c r="N1211" s="36" t="str">
        <f>Map!K1866</f>
        <v/>
      </c>
      <c r="O1211" s="36" t="str">
        <f>Map!L1866</f>
        <v/>
      </c>
      <c r="P1211" s="36" t="str">
        <f>Map!M1866</f>
        <v/>
      </c>
      <c r="Q1211" s="5" t="str">
        <f>Join("-",Map!B1866,Map!C1866,Map!D1866,Map!E1866,Map!F1866)</f>
        <v>North Rim-3-0-1-S</v>
      </c>
      <c r="R1211" s="6" t="b">
        <f t="shared" ref="R1211:T1211" si="2441">IFERROR(VALUE(LEFT(N1211,SEARCH(" ",N1211,1)-1)),FALSE())</f>
        <v>0</v>
      </c>
      <c r="S1211" s="6" t="b">
        <f t="shared" si="2441"/>
        <v>0</v>
      </c>
      <c r="T1211" s="6" t="b">
        <f t="shared" si="2441"/>
        <v>0</v>
      </c>
      <c r="U1211" s="5"/>
      <c r="V1211" s="5"/>
      <c r="W1211" s="5"/>
      <c r="X1211" s="37" t="str">
        <f>Map!G1866</f>
        <v>Star</v>
      </c>
      <c r="Y1211" s="5"/>
      <c r="Z1211" s="7" t="str">
        <f>Map!O1866</f>
        <v/>
      </c>
      <c r="AA1211" s="6" t="str">
        <f t="shared" si="12"/>
        <v/>
      </c>
      <c r="AB1211" s="5"/>
      <c r="AC1211" s="6" t="str">
        <f t="shared" si="13"/>
        <v/>
      </c>
      <c r="AD1211" s="5"/>
    </row>
    <row r="1212">
      <c r="A1212" s="5" t="str">
        <f>Map!I1867</f>
        <v>0.97 E</v>
      </c>
      <c r="B1212" s="6">
        <f t="shared" si="5"/>
        <v>0.97</v>
      </c>
      <c r="C1212" s="5" t="str">
        <f>IFERROR(__xludf.DUMMYFUNCTION("""COMPUTED_VALUE"""),"E")</f>
        <v>E</v>
      </c>
      <c r="D1212" s="34" t="b">
        <f t="shared" si="6"/>
        <v>0</v>
      </c>
      <c r="E1212" s="6" t="b">
        <f t="shared" si="7"/>
        <v>0</v>
      </c>
      <c r="F1212" s="34">
        <f t="shared" si="8"/>
        <v>0.97</v>
      </c>
      <c r="G1212" s="8">
        <f t="shared" si="9"/>
        <v>5.79284E+24</v>
      </c>
      <c r="H1212" s="8" t="str">
        <f t="shared" ref="H1212:J1212" si="2442">if(D1212,$G1212,"")</f>
        <v/>
      </c>
      <c r="I1212" s="8" t="str">
        <f t="shared" si="2442"/>
        <v/>
      </c>
      <c r="J1212" s="8">
        <f t="shared" si="2442"/>
        <v>5.79284E+24</v>
      </c>
      <c r="K1212" s="5"/>
      <c r="L1212" s="5"/>
      <c r="M1212" s="5"/>
      <c r="N1212" s="36">
        <f>Map!K1867</f>
        <v>10</v>
      </c>
      <c r="O1212" s="36">
        <f>Map!L1867</f>
        <v>9</v>
      </c>
      <c r="P1212" s="36">
        <f>Map!M1867</f>
        <v>12</v>
      </c>
      <c r="Q1212" s="5" t="str">
        <f>Join("-",Map!B1867,Map!C1867,Map!D1867,Map!E1867,Map!F1867)</f>
        <v>North Rim-3-0-2-a</v>
      </c>
      <c r="R1212" s="6">
        <f t="shared" ref="R1212:T1212" si="2443">IFERROR(VALUE(LEFT(N1212,SEARCH(" ",N1212,1)-1)),FALSE())</f>
        <v>10</v>
      </c>
      <c r="S1212" s="6">
        <f t="shared" si="2443"/>
        <v>9</v>
      </c>
      <c r="T1212" s="6">
        <f t="shared" si="2443"/>
        <v>12</v>
      </c>
      <c r="U1212" s="5"/>
      <c r="V1212" s="5"/>
      <c r="W1212" s="5"/>
      <c r="X1212" s="37" t="str">
        <f>Map!G1867</f>
        <v>Habitable</v>
      </c>
      <c r="Y1212" s="5"/>
      <c r="Z1212" s="7" t="str">
        <f>Map!O1867</f>
        <v>21 H</v>
      </c>
      <c r="AA1212" s="6">
        <f t="shared" si="12"/>
        <v>21</v>
      </c>
      <c r="AB1212" s="5" t="str">
        <f>IFERROR(__xludf.DUMMYFUNCTION("""COMPUTED_VALUE"""),"H")</f>
        <v>H</v>
      </c>
      <c r="AC1212" s="6">
        <f t="shared" si="13"/>
        <v>21</v>
      </c>
      <c r="AD1212" s="5"/>
    </row>
    <row r="1213">
      <c r="A1213" s="5" t="str">
        <f>Map!I1868</f>
        <v>0.05 J</v>
      </c>
      <c r="B1213" s="6">
        <f t="shared" si="5"/>
        <v>0.05</v>
      </c>
      <c r="C1213" s="5" t="str">
        <f>IFERROR(__xludf.DUMMYFUNCTION("""COMPUTED_VALUE"""),"J")</f>
        <v>J</v>
      </c>
      <c r="D1213" s="34" t="b">
        <f t="shared" si="6"/>
        <v>0</v>
      </c>
      <c r="E1213" s="6">
        <f t="shared" si="7"/>
        <v>0.05</v>
      </c>
      <c r="F1213" s="34" t="b">
        <f t="shared" si="8"/>
        <v>0</v>
      </c>
      <c r="G1213" s="8">
        <f t="shared" si="9"/>
        <v>9.5E+25</v>
      </c>
      <c r="H1213" s="8" t="str">
        <f t="shared" ref="H1213:J1213" si="2444">if(D1213,$G1213,"")</f>
        <v/>
      </c>
      <c r="I1213" s="8">
        <f t="shared" si="2444"/>
        <v>9.5E+25</v>
      </c>
      <c r="J1213" s="8" t="str">
        <f t="shared" si="2444"/>
        <v/>
      </c>
      <c r="K1213" s="5"/>
      <c r="L1213" s="5"/>
      <c r="M1213" s="5"/>
      <c r="N1213" s="36">
        <f>Map!K1868</f>
        <v>-123</v>
      </c>
      <c r="O1213" s="36">
        <f>Map!L1868</f>
        <v>-196</v>
      </c>
      <c r="P1213" s="36">
        <f>Map!M1868</f>
        <v>-159</v>
      </c>
      <c r="Q1213" s="5" t="str">
        <f>Join("-",Map!B1868,Map!C1868,Map!D1868,Map!E1868,Map!F1868)</f>
        <v>North Rim-3-0-2-b</v>
      </c>
      <c r="R1213" s="6">
        <f t="shared" ref="R1213:T1213" si="2445">IFERROR(VALUE(LEFT(N1213,SEARCH(" ",N1213,1)-1)),FALSE())</f>
        <v>-123</v>
      </c>
      <c r="S1213" s="6">
        <f t="shared" si="2445"/>
        <v>-196</v>
      </c>
      <c r="T1213" s="6">
        <f t="shared" si="2445"/>
        <v>-159</v>
      </c>
      <c r="U1213" s="5"/>
      <c r="V1213" s="5"/>
      <c r="W1213" s="5"/>
      <c r="X1213" s="37" t="str">
        <f>Map!G1868</f>
        <v>Gas Giant</v>
      </c>
      <c r="Y1213" s="5"/>
      <c r="Z1213" s="7" t="str">
        <f>Map!O1868</f>
        <v>17 H</v>
      </c>
      <c r="AA1213" s="6">
        <f t="shared" si="12"/>
        <v>17</v>
      </c>
      <c r="AB1213" s="5" t="str">
        <f>IFERROR(__xludf.DUMMYFUNCTION("""COMPUTED_VALUE"""),"H")</f>
        <v>H</v>
      </c>
      <c r="AC1213" s="6">
        <f t="shared" si="13"/>
        <v>17</v>
      </c>
      <c r="AD1213" s="5"/>
    </row>
    <row r="1214">
      <c r="A1214" s="5" t="str">
        <f>Map!I1869</f>
        <v>0.28 S</v>
      </c>
      <c r="B1214" s="6">
        <f t="shared" si="5"/>
        <v>0.28</v>
      </c>
      <c r="C1214" s="5" t="str">
        <f>IFERROR(__xludf.DUMMYFUNCTION("""COMPUTED_VALUE"""),"S")</f>
        <v>S</v>
      </c>
      <c r="D1214" s="34">
        <f t="shared" si="6"/>
        <v>0.28</v>
      </c>
      <c r="E1214" s="6" t="b">
        <f t="shared" si="7"/>
        <v>0</v>
      </c>
      <c r="F1214" s="34" t="b">
        <f t="shared" si="8"/>
        <v>0</v>
      </c>
      <c r="G1214" s="8">
        <f t="shared" si="9"/>
        <v>5.5692E+29</v>
      </c>
      <c r="H1214" s="8">
        <f t="shared" ref="H1214:J1214" si="2446">if(D1214,$G1214,"")</f>
        <v>5.5692E+29</v>
      </c>
      <c r="I1214" s="8" t="str">
        <f t="shared" si="2446"/>
        <v/>
      </c>
      <c r="J1214" s="8" t="str">
        <f t="shared" si="2446"/>
        <v/>
      </c>
      <c r="K1214" s="5"/>
      <c r="L1214" s="5"/>
      <c r="M1214" s="5"/>
      <c r="N1214" s="36" t="str">
        <f>Map!K1869</f>
        <v/>
      </c>
      <c r="O1214" s="36" t="str">
        <f>Map!L1869</f>
        <v/>
      </c>
      <c r="P1214" s="36" t="str">
        <f>Map!M1869</f>
        <v/>
      </c>
      <c r="Q1214" s="5" t="str">
        <f>Join("-",Map!B1869,Map!C1869,Map!D1869,Map!E1869,Map!F1869)</f>
        <v>North Rim-3-0-2-S</v>
      </c>
      <c r="R1214" s="6" t="b">
        <f t="shared" ref="R1214:T1214" si="2447">IFERROR(VALUE(LEFT(N1214,SEARCH(" ",N1214,1)-1)),FALSE())</f>
        <v>0</v>
      </c>
      <c r="S1214" s="6" t="b">
        <f t="shared" si="2447"/>
        <v>0</v>
      </c>
      <c r="T1214" s="6" t="b">
        <f t="shared" si="2447"/>
        <v>0</v>
      </c>
      <c r="U1214" s="5"/>
      <c r="V1214" s="5"/>
      <c r="W1214" s="5"/>
      <c r="X1214" s="37" t="str">
        <f>Map!G1869</f>
        <v>Star</v>
      </c>
      <c r="Y1214" s="5"/>
      <c r="Z1214" s="7" t="str">
        <f>Map!O1869</f>
        <v/>
      </c>
      <c r="AA1214" s="6" t="str">
        <f t="shared" si="12"/>
        <v/>
      </c>
      <c r="AB1214" s="5"/>
      <c r="AC1214" s="6" t="str">
        <f t="shared" si="13"/>
        <v/>
      </c>
      <c r="AD1214" s="5"/>
    </row>
    <row r="1215">
      <c r="A1215" s="5" t="str">
        <f>Map!I1870</f>
        <v>0.98 E</v>
      </c>
      <c r="B1215" s="6">
        <f t="shared" si="5"/>
        <v>0.98</v>
      </c>
      <c r="C1215" s="5" t="str">
        <f>IFERROR(__xludf.DUMMYFUNCTION("""COMPUTED_VALUE"""),"E")</f>
        <v>E</v>
      </c>
      <c r="D1215" s="34" t="b">
        <f t="shared" si="6"/>
        <v>0</v>
      </c>
      <c r="E1215" s="6" t="b">
        <f t="shared" si="7"/>
        <v>0</v>
      </c>
      <c r="F1215" s="34">
        <f t="shared" si="8"/>
        <v>0.98</v>
      </c>
      <c r="G1215" s="8">
        <f t="shared" si="9"/>
        <v>5.85256E+24</v>
      </c>
      <c r="H1215" s="8" t="str">
        <f t="shared" ref="H1215:J1215" si="2448">if(D1215,$G1215,"")</f>
        <v/>
      </c>
      <c r="I1215" s="8" t="str">
        <f t="shared" si="2448"/>
        <v/>
      </c>
      <c r="J1215" s="8">
        <f t="shared" si="2448"/>
        <v>5.85256E+24</v>
      </c>
      <c r="K1215" s="5"/>
      <c r="L1215" s="5"/>
      <c r="M1215" s="5"/>
      <c r="N1215" s="36">
        <f>Map!K1870</f>
        <v>30</v>
      </c>
      <c r="O1215" s="36">
        <f>Map!L1870</f>
        <v>22</v>
      </c>
      <c r="P1215" s="36">
        <f>Map!M1870</f>
        <v>26</v>
      </c>
      <c r="Q1215" s="5" t="str">
        <f>Join("-",Map!B1870,Map!C1870,Map!D1870,Map!E1870,Map!F1870)</f>
        <v>North Rim-3-0-3-a</v>
      </c>
      <c r="R1215" s="6">
        <f t="shared" ref="R1215:T1215" si="2449">IFERROR(VALUE(LEFT(N1215,SEARCH(" ",N1215,1)-1)),FALSE())</f>
        <v>30</v>
      </c>
      <c r="S1215" s="6">
        <f t="shared" si="2449"/>
        <v>22</v>
      </c>
      <c r="T1215" s="6">
        <f t="shared" si="2449"/>
        <v>26</v>
      </c>
      <c r="U1215" s="5"/>
      <c r="V1215" s="5"/>
      <c r="W1215" s="5"/>
      <c r="X1215" s="37" t="str">
        <f>Map!G1870</f>
        <v>Habitable</v>
      </c>
      <c r="Y1215" s="5"/>
      <c r="Z1215" s="7" t="str">
        <f>Map!O1870</f>
        <v>39 H</v>
      </c>
      <c r="AA1215" s="6">
        <f t="shared" si="12"/>
        <v>39</v>
      </c>
      <c r="AB1215" s="5" t="str">
        <f>IFERROR(__xludf.DUMMYFUNCTION("""COMPUTED_VALUE"""),"H")</f>
        <v>H</v>
      </c>
      <c r="AC1215" s="6">
        <f t="shared" si="13"/>
        <v>39</v>
      </c>
      <c r="AD1215" s="5"/>
    </row>
    <row r="1216">
      <c r="A1216" s="5" t="str">
        <f>Map!I1872</f>
        <v>0.39 S</v>
      </c>
      <c r="B1216" s="6">
        <f t="shared" si="5"/>
        <v>0.39</v>
      </c>
      <c r="C1216" s="5" t="str">
        <f>IFERROR(__xludf.DUMMYFUNCTION("""COMPUTED_VALUE"""),"S")</f>
        <v>S</v>
      </c>
      <c r="D1216" s="34">
        <f t="shared" si="6"/>
        <v>0.39</v>
      </c>
      <c r="E1216" s="6" t="b">
        <f t="shared" si="7"/>
        <v>0</v>
      </c>
      <c r="F1216" s="34" t="b">
        <f t="shared" si="8"/>
        <v>0</v>
      </c>
      <c r="G1216" s="8">
        <f t="shared" si="9"/>
        <v>7.7571E+29</v>
      </c>
      <c r="H1216" s="8">
        <f t="shared" ref="H1216:J1216" si="2450">if(D1216,$G1216,"")</f>
        <v>7.7571E+29</v>
      </c>
      <c r="I1216" s="8" t="str">
        <f t="shared" si="2450"/>
        <v/>
      </c>
      <c r="J1216" s="8" t="str">
        <f t="shared" si="2450"/>
        <v/>
      </c>
      <c r="K1216" s="5"/>
      <c r="L1216" s="5"/>
      <c r="M1216" s="5"/>
      <c r="N1216" s="36" t="str">
        <f>Map!K1872</f>
        <v/>
      </c>
      <c r="O1216" s="36" t="str">
        <f>Map!L1872</f>
        <v/>
      </c>
      <c r="P1216" s="36" t="str">
        <f>Map!M1872</f>
        <v/>
      </c>
      <c r="Q1216" s="5" t="str">
        <f>Join("-",Map!B1872,Map!C1872,Map!D1872,Map!E1872,Map!F1872)</f>
        <v>North Rim-3-0-3-S</v>
      </c>
      <c r="R1216" s="6" t="b">
        <f t="shared" ref="R1216:T1216" si="2451">IFERROR(VALUE(LEFT(N1216,SEARCH(" ",N1216,1)-1)),FALSE())</f>
        <v>0</v>
      </c>
      <c r="S1216" s="6" t="b">
        <f t="shared" si="2451"/>
        <v>0</v>
      </c>
      <c r="T1216" s="6" t="b">
        <f t="shared" si="2451"/>
        <v>0</v>
      </c>
      <c r="U1216" s="5"/>
      <c r="V1216" s="5"/>
      <c r="W1216" s="5"/>
      <c r="X1216" s="37" t="str">
        <f>Map!G1872</f>
        <v>Star</v>
      </c>
      <c r="Y1216" s="5"/>
      <c r="Z1216" s="7" t="str">
        <f>Map!O1872</f>
        <v/>
      </c>
      <c r="AA1216" s="6" t="str">
        <f t="shared" si="12"/>
        <v/>
      </c>
      <c r="AB1216" s="5"/>
      <c r="AC1216" s="6" t="str">
        <f t="shared" si="13"/>
        <v/>
      </c>
      <c r="AD1216" s="5"/>
    </row>
    <row r="1217">
      <c r="A1217" s="5" t="str">
        <f>Map!I1873</f>
        <v>0.49 E</v>
      </c>
      <c r="B1217" s="6">
        <f t="shared" si="5"/>
        <v>0.49</v>
      </c>
      <c r="C1217" s="5" t="str">
        <f>IFERROR(__xludf.DUMMYFUNCTION("""COMPUTED_VALUE"""),"E")</f>
        <v>E</v>
      </c>
      <c r="D1217" s="34" t="b">
        <f t="shared" si="6"/>
        <v>0</v>
      </c>
      <c r="E1217" s="6" t="b">
        <f t="shared" si="7"/>
        <v>0</v>
      </c>
      <c r="F1217" s="34">
        <f t="shared" si="8"/>
        <v>0.49</v>
      </c>
      <c r="G1217" s="8">
        <f t="shared" si="9"/>
        <v>2.92628E+24</v>
      </c>
      <c r="H1217" s="8" t="str">
        <f t="shared" ref="H1217:J1217" si="2452">if(D1217,$G1217,"")</f>
        <v/>
      </c>
      <c r="I1217" s="8" t="str">
        <f t="shared" si="2452"/>
        <v/>
      </c>
      <c r="J1217" s="8">
        <f t="shared" si="2452"/>
        <v>2.92628E+24</v>
      </c>
      <c r="K1217" s="5"/>
      <c r="L1217" s="5"/>
      <c r="M1217" s="5"/>
      <c r="N1217" s="36">
        <f>Map!K1873</f>
        <v>429</v>
      </c>
      <c r="O1217" s="36">
        <f>Map!L1873</f>
        <v>277</v>
      </c>
      <c r="P1217" s="36">
        <f>Map!M1873</f>
        <v>354</v>
      </c>
      <c r="Q1217" s="5" t="str">
        <f>Join("-",Map!B1873,Map!C1873,Map!D1873,Map!E1873,Map!F1873)</f>
        <v>North Rim-3-1-0-a</v>
      </c>
      <c r="R1217" s="6">
        <f t="shared" ref="R1217:T1217" si="2453">IFERROR(VALUE(LEFT(N1217,SEARCH(" ",N1217,1)-1)),FALSE())</f>
        <v>429</v>
      </c>
      <c r="S1217" s="6">
        <f t="shared" si="2453"/>
        <v>277</v>
      </c>
      <c r="T1217" s="6">
        <f t="shared" si="2453"/>
        <v>354</v>
      </c>
      <c r="U1217" s="5"/>
      <c r="V1217" s="5"/>
      <c r="W1217" s="5"/>
      <c r="X1217" s="37" t="str">
        <f>Map!G1873</f>
        <v>Terrestrial</v>
      </c>
      <c r="Y1217" s="5"/>
      <c r="Z1217" s="7" t="str">
        <f>Map!O1873</f>
        <v>6 H</v>
      </c>
      <c r="AA1217" s="6">
        <f t="shared" si="12"/>
        <v>6</v>
      </c>
      <c r="AB1217" s="5" t="str">
        <f>IFERROR(__xludf.DUMMYFUNCTION("""COMPUTED_VALUE"""),"H")</f>
        <v>H</v>
      </c>
      <c r="AC1217" s="6">
        <f t="shared" si="13"/>
        <v>6</v>
      </c>
      <c r="AD1217" s="5"/>
    </row>
    <row r="1218">
      <c r="A1218" s="5" t="str">
        <f>Map!I1874</f>
        <v>0.02 J</v>
      </c>
      <c r="B1218" s="6">
        <f t="shared" si="5"/>
        <v>0.02</v>
      </c>
      <c r="C1218" s="5" t="str">
        <f>IFERROR(__xludf.DUMMYFUNCTION("""COMPUTED_VALUE"""),"J")</f>
        <v>J</v>
      </c>
      <c r="D1218" s="34" t="b">
        <f t="shared" si="6"/>
        <v>0</v>
      </c>
      <c r="E1218" s="6">
        <f t="shared" si="7"/>
        <v>0.02</v>
      </c>
      <c r="F1218" s="34" t="b">
        <f t="shared" si="8"/>
        <v>0</v>
      </c>
      <c r="G1218" s="8">
        <f t="shared" si="9"/>
        <v>3.8E+25</v>
      </c>
      <c r="H1218" s="8" t="str">
        <f t="shared" ref="H1218:J1218" si="2454">if(D1218,$G1218,"")</f>
        <v/>
      </c>
      <c r="I1218" s="8">
        <f t="shared" si="2454"/>
        <v>3.8E+25</v>
      </c>
      <c r="J1218" s="8" t="str">
        <f t="shared" si="2454"/>
        <v/>
      </c>
      <c r="K1218" s="5"/>
      <c r="L1218" s="5"/>
      <c r="M1218" s="5"/>
      <c r="N1218" s="36">
        <f>Map!K1874</f>
        <v>-9</v>
      </c>
      <c r="O1218" s="36">
        <f>Map!L1874</f>
        <v>-39</v>
      </c>
      <c r="P1218" s="36">
        <f>Map!M1874</f>
        <v>-24</v>
      </c>
      <c r="Q1218" s="5" t="str">
        <f>Join("-",Map!B1874,Map!C1874,Map!D1874,Map!E1874,Map!F1874)</f>
        <v>North Rim-3-1-0-b</v>
      </c>
      <c r="R1218" s="6">
        <f t="shared" ref="R1218:T1218" si="2455">IFERROR(VALUE(LEFT(N1218,SEARCH(" ",N1218,1)-1)),FALSE())</f>
        <v>-9</v>
      </c>
      <c r="S1218" s="6">
        <f t="shared" si="2455"/>
        <v>-39</v>
      </c>
      <c r="T1218" s="6">
        <f t="shared" si="2455"/>
        <v>-24</v>
      </c>
      <c r="U1218" s="5"/>
      <c r="V1218" s="5"/>
      <c r="W1218" s="5"/>
      <c r="X1218" s="37" t="str">
        <f>Map!G1874</f>
        <v>Gas Giant</v>
      </c>
      <c r="Y1218" s="5"/>
      <c r="Z1218" s="7" t="str">
        <f>Map!O1874</f>
        <v>16 H</v>
      </c>
      <c r="AA1218" s="6">
        <f t="shared" si="12"/>
        <v>16</v>
      </c>
      <c r="AB1218" s="5" t="str">
        <f>IFERROR(__xludf.DUMMYFUNCTION("""COMPUTED_VALUE"""),"H")</f>
        <v>H</v>
      </c>
      <c r="AC1218" s="6">
        <f t="shared" si="13"/>
        <v>16</v>
      </c>
      <c r="AD1218" s="5"/>
    </row>
    <row r="1219">
      <c r="A1219" s="5" t="str">
        <f>Map!I1875</f>
        <v>0.03 J</v>
      </c>
      <c r="B1219" s="6">
        <f t="shared" si="5"/>
        <v>0.03</v>
      </c>
      <c r="C1219" s="5" t="str">
        <f>IFERROR(__xludf.DUMMYFUNCTION("""COMPUTED_VALUE"""),"J")</f>
        <v>J</v>
      </c>
      <c r="D1219" s="34" t="b">
        <f t="shared" si="6"/>
        <v>0</v>
      </c>
      <c r="E1219" s="6">
        <f t="shared" si="7"/>
        <v>0.03</v>
      </c>
      <c r="F1219" s="34" t="b">
        <f t="shared" si="8"/>
        <v>0</v>
      </c>
      <c r="G1219" s="8">
        <f t="shared" si="9"/>
        <v>5.7E+25</v>
      </c>
      <c r="H1219" s="8" t="str">
        <f t="shared" ref="H1219:J1219" si="2456">if(D1219,$G1219,"")</f>
        <v/>
      </c>
      <c r="I1219" s="8">
        <f t="shared" si="2456"/>
        <v>5.7E+25</v>
      </c>
      <c r="J1219" s="8" t="str">
        <f t="shared" si="2456"/>
        <v/>
      </c>
      <c r="K1219" s="5"/>
      <c r="L1219" s="5"/>
      <c r="M1219" s="5"/>
      <c r="N1219" s="36">
        <f>Map!K1875</f>
        <v>-151</v>
      </c>
      <c r="O1219" s="36">
        <f>Map!L1875</f>
        <v>-174</v>
      </c>
      <c r="P1219" s="36">
        <f>Map!M1875</f>
        <v>-163</v>
      </c>
      <c r="Q1219" s="5" t="str">
        <f>Join("-",Map!B1875,Map!C1875,Map!D1875,Map!E1875,Map!F1875)</f>
        <v>North Rim-3-1-0-c</v>
      </c>
      <c r="R1219" s="6">
        <f t="shared" ref="R1219:T1219" si="2457">IFERROR(VALUE(LEFT(N1219,SEARCH(" ",N1219,1)-1)),FALSE())</f>
        <v>-151</v>
      </c>
      <c r="S1219" s="6">
        <f t="shared" si="2457"/>
        <v>-174</v>
      </c>
      <c r="T1219" s="6">
        <f t="shared" si="2457"/>
        <v>-163</v>
      </c>
      <c r="U1219" s="5"/>
      <c r="V1219" s="5"/>
      <c r="W1219" s="5"/>
      <c r="X1219" s="37" t="str">
        <f>Map!G1875</f>
        <v>Gas Giant</v>
      </c>
      <c r="Y1219" s="5"/>
      <c r="Z1219" s="7" t="str">
        <f>Map!O1875</f>
        <v>12 H</v>
      </c>
      <c r="AA1219" s="6">
        <f t="shared" si="12"/>
        <v>12</v>
      </c>
      <c r="AB1219" s="5" t="str">
        <f>IFERROR(__xludf.DUMMYFUNCTION("""COMPUTED_VALUE"""),"H")</f>
        <v>H</v>
      </c>
      <c r="AC1219" s="6">
        <f t="shared" si="13"/>
        <v>12</v>
      </c>
      <c r="AD1219" s="5"/>
    </row>
    <row r="1220">
      <c r="A1220" s="5" t="str">
        <f>Map!I1876</f>
        <v>0.07 J</v>
      </c>
      <c r="B1220" s="6">
        <f t="shared" si="5"/>
        <v>0.07</v>
      </c>
      <c r="C1220" s="5" t="str">
        <f>IFERROR(__xludf.DUMMYFUNCTION("""COMPUTED_VALUE"""),"J")</f>
        <v>J</v>
      </c>
      <c r="D1220" s="34" t="b">
        <f t="shared" si="6"/>
        <v>0</v>
      </c>
      <c r="E1220" s="6">
        <f t="shared" si="7"/>
        <v>0.07</v>
      </c>
      <c r="F1220" s="34" t="b">
        <f t="shared" si="8"/>
        <v>0</v>
      </c>
      <c r="G1220" s="8">
        <f t="shared" si="9"/>
        <v>1.33E+26</v>
      </c>
      <c r="H1220" s="8" t="str">
        <f t="shared" ref="H1220:J1220" si="2458">if(D1220,$G1220,"")</f>
        <v/>
      </c>
      <c r="I1220" s="8">
        <f t="shared" si="2458"/>
        <v>1.33E+26</v>
      </c>
      <c r="J1220" s="8" t="str">
        <f t="shared" si="2458"/>
        <v/>
      </c>
      <c r="K1220" s="5"/>
      <c r="L1220" s="5"/>
      <c r="M1220" s="5"/>
      <c r="N1220" s="36">
        <f>Map!K1876</f>
        <v>-200</v>
      </c>
      <c r="O1220" s="36">
        <f>Map!L1876</f>
        <v>-260</v>
      </c>
      <c r="P1220" s="36">
        <f>Map!M1876</f>
        <v>-230</v>
      </c>
      <c r="Q1220" s="5" t="str">
        <f>Join("-",Map!B1876,Map!C1876,Map!D1876,Map!E1876,Map!F1876)</f>
        <v>North Rim-3-1-0-d</v>
      </c>
      <c r="R1220" s="6">
        <f t="shared" ref="R1220:T1220" si="2459">IFERROR(VALUE(LEFT(N1220,SEARCH(" ",N1220,1)-1)),FALSE())</f>
        <v>-200</v>
      </c>
      <c r="S1220" s="6">
        <f t="shared" si="2459"/>
        <v>-260</v>
      </c>
      <c r="T1220" s="6">
        <f t="shared" si="2459"/>
        <v>-230</v>
      </c>
      <c r="U1220" s="5"/>
      <c r="V1220" s="5"/>
      <c r="W1220" s="5"/>
      <c r="X1220" s="37" t="str">
        <f>Map!G1876</f>
        <v>Gas Giant</v>
      </c>
      <c r="Y1220" s="5"/>
      <c r="Z1220" s="7" t="str">
        <f>Map!O1876</f>
        <v>15 H</v>
      </c>
      <c r="AA1220" s="6">
        <f t="shared" si="12"/>
        <v>15</v>
      </c>
      <c r="AB1220" s="5" t="str">
        <f>IFERROR(__xludf.DUMMYFUNCTION("""COMPUTED_VALUE"""),"H")</f>
        <v>H</v>
      </c>
      <c r="AC1220" s="6">
        <f t="shared" si="13"/>
        <v>15</v>
      </c>
      <c r="AD1220" s="5"/>
    </row>
    <row r="1221">
      <c r="A1221" s="5" t="str">
        <f>Map!I1877</f>
        <v> </v>
      </c>
      <c r="B1221" s="6" t="str">
        <f t="shared" si="5"/>
        <v> </v>
      </c>
      <c r="C1221" s="5"/>
      <c r="D1221" s="34" t="b">
        <f t="shared" si="6"/>
        <v>0</v>
      </c>
      <c r="E1221" s="6" t="b">
        <f t="shared" si="7"/>
        <v>0</v>
      </c>
      <c r="F1221" s="34" t="b">
        <f t="shared" si="8"/>
        <v>0</v>
      </c>
      <c r="G1221" s="8" t="str">
        <f t="shared" si="9"/>
        <v/>
      </c>
      <c r="H1221" s="8" t="str">
        <f t="shared" ref="H1221:J1221" si="2460">if(D1221,$G1221,"")</f>
        <v/>
      </c>
      <c r="I1221" s="8" t="str">
        <f t="shared" si="2460"/>
        <v/>
      </c>
      <c r="J1221" s="8" t="str">
        <f t="shared" si="2460"/>
        <v/>
      </c>
      <c r="K1221" s="5"/>
      <c r="L1221" s="5"/>
      <c r="M1221" s="5"/>
      <c r="N1221" s="36" t="str">
        <f>Map!K1877</f>
        <v/>
      </c>
      <c r="O1221" s="36" t="str">
        <f>Map!L1877</f>
        <v/>
      </c>
      <c r="P1221" s="36" t="str">
        <f>Map!M1877</f>
        <v/>
      </c>
      <c r="Q1221" s="5" t="str">
        <f>Join("-",Map!B1877,Map!C1877,Map!D1877,Map!E1877,Map!F1877)</f>
        <v>North Rim-3-1-0-N31 Secondary Relay</v>
      </c>
      <c r="R1221" s="6" t="b">
        <f t="shared" ref="R1221:T1221" si="2461">IFERROR(VALUE(LEFT(N1221,SEARCH(" ",N1221,1)-1)),FALSE())</f>
        <v>0</v>
      </c>
      <c r="S1221" s="6" t="b">
        <f t="shared" si="2461"/>
        <v>0</v>
      </c>
      <c r="T1221" s="6" t="b">
        <f t="shared" si="2461"/>
        <v>0</v>
      </c>
      <c r="U1221" s="5"/>
      <c r="V1221" s="5"/>
      <c r="W1221" s="5"/>
      <c r="X1221" s="37" t="str">
        <f>Map!G1877</f>
        <v>Secondary Relay</v>
      </c>
      <c r="Y1221" s="5"/>
      <c r="Z1221" s="7" t="str">
        <f>Map!O1877</f>
        <v/>
      </c>
      <c r="AA1221" s="6" t="str">
        <f t="shared" si="12"/>
        <v/>
      </c>
      <c r="AB1221" s="5"/>
      <c r="AC1221" s="6" t="str">
        <f t="shared" si="13"/>
        <v/>
      </c>
      <c r="AD1221" s="5"/>
    </row>
    <row r="1222">
      <c r="A1222" s="5" t="str">
        <f>Map!I1878</f>
        <v/>
      </c>
      <c r="B1222" s="6" t="str">
        <f t="shared" si="5"/>
        <v/>
      </c>
      <c r="C1222" s="5"/>
      <c r="D1222" s="34" t="b">
        <f t="shared" si="6"/>
        <v>0</v>
      </c>
      <c r="E1222" s="6" t="b">
        <f t="shared" si="7"/>
        <v>0</v>
      </c>
      <c r="F1222" s="34" t="b">
        <f t="shared" si="8"/>
        <v>0</v>
      </c>
      <c r="G1222" s="8" t="str">
        <f t="shared" si="9"/>
        <v/>
      </c>
      <c r="H1222" s="8" t="str">
        <f t="shared" ref="H1222:J1222" si="2462">if(D1222,$G1222,"")</f>
        <v/>
      </c>
      <c r="I1222" s="8" t="str">
        <f t="shared" si="2462"/>
        <v/>
      </c>
      <c r="J1222" s="8" t="str">
        <f t="shared" si="2462"/>
        <v/>
      </c>
      <c r="K1222" s="5"/>
      <c r="L1222" s="5"/>
      <c r="M1222" s="5"/>
      <c r="N1222" s="36" t="str">
        <f>Map!K1878</f>
        <v/>
      </c>
      <c r="O1222" s="36" t="str">
        <f>Map!L1878</f>
        <v/>
      </c>
      <c r="P1222" s="36" t="str">
        <f>Map!M1878</f>
        <v/>
      </c>
      <c r="Q1222" s="5" t="str">
        <f>Join("-",Map!B1878,Map!C1878,Map!D1878,Map!E1878,Map!F1878)</f>
        <v>North Rim-3-1-0-N31-N40 Primary Relay</v>
      </c>
      <c r="R1222" s="6" t="b">
        <f t="shared" ref="R1222:T1222" si="2463">IFERROR(VALUE(LEFT(N1222,SEARCH(" ",N1222,1)-1)),FALSE())</f>
        <v>0</v>
      </c>
      <c r="S1222" s="6" t="b">
        <f t="shared" si="2463"/>
        <v>0</v>
      </c>
      <c r="T1222" s="6" t="b">
        <f t="shared" si="2463"/>
        <v>0</v>
      </c>
      <c r="U1222" s="5"/>
      <c r="V1222" s="5"/>
      <c r="W1222" s="5"/>
      <c r="X1222" s="37" t="str">
        <f>Map!G1878</f>
        <v>Prime Relay</v>
      </c>
      <c r="Y1222" s="5"/>
      <c r="Z1222" s="7" t="str">
        <f>Map!O1878</f>
        <v/>
      </c>
      <c r="AA1222" s="6" t="str">
        <f t="shared" si="12"/>
        <v/>
      </c>
      <c r="AB1222" s="5"/>
      <c r="AC1222" s="6" t="str">
        <f t="shared" si="13"/>
        <v/>
      </c>
      <c r="AD1222" s="5"/>
    </row>
    <row r="1223">
      <c r="A1223" s="5" t="str">
        <f>Map!I1880</f>
        <v>1.04 E</v>
      </c>
      <c r="B1223" s="6">
        <f t="shared" si="5"/>
        <v>1.04</v>
      </c>
      <c r="C1223" s="5" t="str">
        <f>IFERROR(__xludf.DUMMYFUNCTION("""COMPUTED_VALUE"""),"E")</f>
        <v>E</v>
      </c>
      <c r="D1223" s="34" t="b">
        <f t="shared" si="6"/>
        <v>0</v>
      </c>
      <c r="E1223" s="6" t="b">
        <f t="shared" si="7"/>
        <v>0</v>
      </c>
      <c r="F1223" s="34">
        <f t="shared" si="8"/>
        <v>1.04</v>
      </c>
      <c r="G1223" s="8">
        <f t="shared" si="9"/>
        <v>6.21088E+24</v>
      </c>
      <c r="H1223" s="8" t="str">
        <f t="shared" ref="H1223:J1223" si="2464">if(D1223,$G1223,"")</f>
        <v/>
      </c>
      <c r="I1223" s="8" t="str">
        <f t="shared" si="2464"/>
        <v/>
      </c>
      <c r="J1223" s="8">
        <f t="shared" si="2464"/>
        <v>6.21088E+24</v>
      </c>
      <c r="K1223" s="5"/>
      <c r="L1223" s="5"/>
      <c r="M1223" s="5"/>
      <c r="N1223" s="36">
        <f>Map!K1880</f>
        <v>742</v>
      </c>
      <c r="O1223" s="36">
        <f>Map!L1880</f>
        <v>723</v>
      </c>
      <c r="P1223" s="36">
        <f>Map!M1880</f>
        <v>734</v>
      </c>
      <c r="Q1223" s="5" t="str">
        <f>Join("-",Map!B1880,Map!C1880,Map!D1880,Map!E1880,Map!F1880)</f>
        <v>North Rim-3-2-0-a</v>
      </c>
      <c r="R1223" s="6">
        <f t="shared" ref="R1223:T1223" si="2465">IFERROR(VALUE(LEFT(N1223,SEARCH(" ",N1223,1)-1)),FALSE())</f>
        <v>742</v>
      </c>
      <c r="S1223" s="6">
        <f t="shared" si="2465"/>
        <v>723</v>
      </c>
      <c r="T1223" s="6">
        <f t="shared" si="2465"/>
        <v>734</v>
      </c>
      <c r="U1223" s="5"/>
      <c r="V1223" s="5"/>
      <c r="W1223" s="5"/>
      <c r="X1223" s="37" t="str">
        <f>Map!G1880</f>
        <v>Terrestrial</v>
      </c>
      <c r="Y1223" s="5"/>
      <c r="Z1223" s="7" t="str">
        <f>Map!O1880</f>
        <v>54 H</v>
      </c>
      <c r="AA1223" s="6">
        <f t="shared" si="12"/>
        <v>54</v>
      </c>
      <c r="AB1223" s="5" t="str">
        <f>IFERROR(__xludf.DUMMYFUNCTION("""COMPUTED_VALUE"""),"H")</f>
        <v>H</v>
      </c>
      <c r="AC1223" s="6">
        <f t="shared" si="13"/>
        <v>54</v>
      </c>
      <c r="AD1223" s="5"/>
    </row>
    <row r="1224">
      <c r="A1224" s="5" t="str">
        <f>Map!I1881</f>
        <v>0.29 E</v>
      </c>
      <c r="B1224" s="6">
        <f t="shared" si="5"/>
        <v>0.29</v>
      </c>
      <c r="C1224" s="5" t="str">
        <f>IFERROR(__xludf.DUMMYFUNCTION("""COMPUTED_VALUE"""),"E")</f>
        <v>E</v>
      </c>
      <c r="D1224" s="34" t="b">
        <f t="shared" si="6"/>
        <v>0</v>
      </c>
      <c r="E1224" s="6" t="b">
        <f t="shared" si="7"/>
        <v>0</v>
      </c>
      <c r="F1224" s="34">
        <f t="shared" si="8"/>
        <v>0.29</v>
      </c>
      <c r="G1224" s="8">
        <f t="shared" si="9"/>
        <v>1.73188E+24</v>
      </c>
      <c r="H1224" s="8" t="str">
        <f t="shared" ref="H1224:J1224" si="2466">if(D1224,$G1224,"")</f>
        <v/>
      </c>
      <c r="I1224" s="8" t="str">
        <f t="shared" si="2466"/>
        <v/>
      </c>
      <c r="J1224" s="8">
        <f t="shared" si="2466"/>
        <v>1.73188E+24</v>
      </c>
      <c r="K1224" s="5"/>
      <c r="L1224" s="5"/>
      <c r="M1224" s="5"/>
      <c r="N1224" s="36">
        <f>Map!K1881</f>
        <v>168</v>
      </c>
      <c r="O1224" s="36">
        <f>Map!L1881</f>
        <v>153</v>
      </c>
      <c r="P1224" s="36">
        <f>Map!M1881</f>
        <v>163</v>
      </c>
      <c r="Q1224" s="5" t="str">
        <f>Join("-",Map!B1881,Map!C1881,Map!D1881,Map!E1881,Map!F1881)</f>
        <v>North Rim-3-2-0-b</v>
      </c>
      <c r="R1224" s="6">
        <f t="shared" ref="R1224:T1224" si="2467">IFERROR(VALUE(LEFT(N1224,SEARCH(" ",N1224,1)-1)),FALSE())</f>
        <v>168</v>
      </c>
      <c r="S1224" s="6">
        <f t="shared" si="2467"/>
        <v>153</v>
      </c>
      <c r="T1224" s="6">
        <f t="shared" si="2467"/>
        <v>163</v>
      </c>
      <c r="U1224" s="5"/>
      <c r="V1224" s="5"/>
      <c r="W1224" s="5"/>
      <c r="X1224" s="37" t="str">
        <f>Map!G1881</f>
        <v>Terrestrial</v>
      </c>
      <c r="Y1224" s="5"/>
      <c r="Z1224" s="7" t="str">
        <f>Map!O1881</f>
        <v>18 H</v>
      </c>
      <c r="AA1224" s="6">
        <f t="shared" si="12"/>
        <v>18</v>
      </c>
      <c r="AB1224" s="5" t="str">
        <f>IFERROR(__xludf.DUMMYFUNCTION("""COMPUTED_VALUE"""),"H")</f>
        <v>H</v>
      </c>
      <c r="AC1224" s="6">
        <f t="shared" si="13"/>
        <v>18</v>
      </c>
      <c r="AD1224" s="5"/>
    </row>
    <row r="1225">
      <c r="A1225" s="5" t="str">
        <f>Map!I1882</f>
        <v>0.88 E</v>
      </c>
      <c r="B1225" s="6">
        <f t="shared" si="5"/>
        <v>0.88</v>
      </c>
      <c r="C1225" s="5" t="str">
        <f>IFERROR(__xludf.DUMMYFUNCTION("""COMPUTED_VALUE"""),"E")</f>
        <v>E</v>
      </c>
      <c r="D1225" s="34" t="b">
        <f t="shared" si="6"/>
        <v>0</v>
      </c>
      <c r="E1225" s="6" t="b">
        <f t="shared" si="7"/>
        <v>0</v>
      </c>
      <c r="F1225" s="34">
        <f t="shared" si="8"/>
        <v>0.88</v>
      </c>
      <c r="G1225" s="8">
        <f t="shared" si="9"/>
        <v>5.25536E+24</v>
      </c>
      <c r="H1225" s="8" t="str">
        <f t="shared" ref="H1225:J1225" si="2468">if(D1225,$G1225,"")</f>
        <v/>
      </c>
      <c r="I1225" s="8" t="str">
        <f t="shared" si="2468"/>
        <v/>
      </c>
      <c r="J1225" s="8">
        <f t="shared" si="2468"/>
        <v>5.25536E+24</v>
      </c>
      <c r="K1225" s="5"/>
      <c r="L1225" s="5"/>
      <c r="M1225" s="5"/>
      <c r="N1225" s="36">
        <f>Map!K1882</f>
        <v>13</v>
      </c>
      <c r="O1225" s="36">
        <f>Map!L1882</f>
        <v>9</v>
      </c>
      <c r="P1225" s="36">
        <f>Map!M1882</f>
        <v>11</v>
      </c>
      <c r="Q1225" s="5" t="str">
        <f>Join("-",Map!B1882,Map!C1882,Map!D1882,Map!E1882,Map!F1882)</f>
        <v>North Rim-3-2-0-c</v>
      </c>
      <c r="R1225" s="6">
        <f t="shared" ref="R1225:T1225" si="2469">IFERROR(VALUE(LEFT(N1225,SEARCH(" ",N1225,1)-1)),FALSE())</f>
        <v>13</v>
      </c>
      <c r="S1225" s="6">
        <f t="shared" si="2469"/>
        <v>9</v>
      </c>
      <c r="T1225" s="6">
        <f t="shared" si="2469"/>
        <v>11</v>
      </c>
      <c r="U1225" s="5"/>
      <c r="V1225" s="5"/>
      <c r="W1225" s="5"/>
      <c r="X1225" s="37" t="str">
        <f>Map!G1882</f>
        <v>Habitable</v>
      </c>
      <c r="Y1225" s="5"/>
      <c r="Z1225" s="7" t="str">
        <f>Map!O1882</f>
        <v>16 H</v>
      </c>
      <c r="AA1225" s="6">
        <f t="shared" si="12"/>
        <v>16</v>
      </c>
      <c r="AB1225" s="5" t="str">
        <f>IFERROR(__xludf.DUMMYFUNCTION("""COMPUTED_VALUE"""),"H")</f>
        <v>H</v>
      </c>
      <c r="AC1225" s="6">
        <f t="shared" si="13"/>
        <v>16</v>
      </c>
      <c r="AD1225" s="5"/>
    </row>
    <row r="1226">
      <c r="A1226" s="5" t="str">
        <f>Map!I1883</f>
        <v>0.75 E</v>
      </c>
      <c r="B1226" s="6">
        <f t="shared" si="5"/>
        <v>0.75</v>
      </c>
      <c r="C1226" s="5" t="str">
        <f>IFERROR(__xludf.DUMMYFUNCTION("""COMPUTED_VALUE"""),"E")</f>
        <v>E</v>
      </c>
      <c r="D1226" s="34" t="b">
        <f t="shared" si="6"/>
        <v>0</v>
      </c>
      <c r="E1226" s="6" t="b">
        <f t="shared" si="7"/>
        <v>0</v>
      </c>
      <c r="F1226" s="34">
        <f t="shared" si="8"/>
        <v>0.75</v>
      </c>
      <c r="G1226" s="8">
        <f t="shared" si="9"/>
        <v>4.479E+24</v>
      </c>
      <c r="H1226" s="8" t="str">
        <f t="shared" ref="H1226:J1226" si="2470">if(D1226,$G1226,"")</f>
        <v/>
      </c>
      <c r="I1226" s="8" t="str">
        <f t="shared" si="2470"/>
        <v/>
      </c>
      <c r="J1226" s="8">
        <f t="shared" si="2470"/>
        <v>4.479E+24</v>
      </c>
      <c r="K1226" s="5"/>
      <c r="L1226" s="5"/>
      <c r="M1226" s="5"/>
      <c r="N1226" s="36">
        <f>Map!K1883</f>
        <v>11</v>
      </c>
      <c r="O1226" s="36">
        <f>Map!L1883</f>
        <v>2</v>
      </c>
      <c r="P1226" s="36">
        <f>Map!M1883</f>
        <v>6</v>
      </c>
      <c r="Q1226" s="5" t="str">
        <f>Join("-",Map!B1883,Map!C1883,Map!D1883,Map!E1883,Map!F1883)</f>
        <v>North Rim-3-2-0-d</v>
      </c>
      <c r="R1226" s="6">
        <f t="shared" ref="R1226:T1226" si="2471">IFERROR(VALUE(LEFT(N1226,SEARCH(" ",N1226,1)-1)),FALSE())</f>
        <v>11</v>
      </c>
      <c r="S1226" s="6">
        <f t="shared" si="2471"/>
        <v>2</v>
      </c>
      <c r="T1226" s="6">
        <f t="shared" si="2471"/>
        <v>6</v>
      </c>
      <c r="U1226" s="5"/>
      <c r="V1226" s="5"/>
      <c r="W1226" s="5"/>
      <c r="X1226" s="37" t="str">
        <f>Map!G1883</f>
        <v>Habitable</v>
      </c>
      <c r="Y1226" s="5"/>
      <c r="Z1226" s="7" t="str">
        <f>Map!O1883</f>
        <v>16 H</v>
      </c>
      <c r="AA1226" s="6">
        <f t="shared" si="12"/>
        <v>16</v>
      </c>
      <c r="AB1226" s="5" t="str">
        <f>IFERROR(__xludf.DUMMYFUNCTION("""COMPUTED_VALUE"""),"H")</f>
        <v>H</v>
      </c>
      <c r="AC1226" s="6">
        <f t="shared" si="13"/>
        <v>16</v>
      </c>
      <c r="AD1226" s="5"/>
    </row>
    <row r="1227">
      <c r="A1227" s="5" t="str">
        <f>Map!I1884</f>
        <v>0.08 J</v>
      </c>
      <c r="B1227" s="6">
        <f t="shared" si="5"/>
        <v>0.08</v>
      </c>
      <c r="C1227" s="5" t="str">
        <f>IFERROR(__xludf.DUMMYFUNCTION("""COMPUTED_VALUE"""),"J")</f>
        <v>J</v>
      </c>
      <c r="D1227" s="34" t="b">
        <f t="shared" si="6"/>
        <v>0</v>
      </c>
      <c r="E1227" s="6">
        <f t="shared" si="7"/>
        <v>0.08</v>
      </c>
      <c r="F1227" s="34" t="b">
        <f t="shared" si="8"/>
        <v>0</v>
      </c>
      <c r="G1227" s="8">
        <f t="shared" si="9"/>
        <v>1.52E+26</v>
      </c>
      <c r="H1227" s="8" t="str">
        <f t="shared" ref="H1227:J1227" si="2472">if(D1227,$G1227,"")</f>
        <v/>
      </c>
      <c r="I1227" s="8">
        <f t="shared" si="2472"/>
        <v>1.52E+26</v>
      </c>
      <c r="J1227" s="8" t="str">
        <f t="shared" si="2472"/>
        <v/>
      </c>
      <c r="K1227" s="5"/>
      <c r="L1227" s="5"/>
      <c r="M1227" s="5"/>
      <c r="N1227" s="36">
        <f>Map!K1884</f>
        <v>-36</v>
      </c>
      <c r="O1227" s="36">
        <f>Map!L1884</f>
        <v>-63</v>
      </c>
      <c r="P1227" s="36">
        <f>Map!M1884</f>
        <v>-48</v>
      </c>
      <c r="Q1227" s="5" t="str">
        <f>Join("-",Map!B1884,Map!C1884,Map!D1884,Map!E1884,Map!F1884)</f>
        <v>North Rim-3-2-0-e</v>
      </c>
      <c r="R1227" s="6">
        <f t="shared" ref="R1227:T1227" si="2473">IFERROR(VALUE(LEFT(N1227,SEARCH(" ",N1227,1)-1)),FALSE())</f>
        <v>-36</v>
      </c>
      <c r="S1227" s="6">
        <f t="shared" si="2473"/>
        <v>-63</v>
      </c>
      <c r="T1227" s="6">
        <f t="shared" si="2473"/>
        <v>-48</v>
      </c>
      <c r="U1227" s="5"/>
      <c r="V1227" s="5"/>
      <c r="W1227" s="5"/>
      <c r="X1227" s="37" t="str">
        <f>Map!G1884</f>
        <v>Gas Giant</v>
      </c>
      <c r="Y1227" s="5"/>
      <c r="Z1227" s="7" t="str">
        <f>Map!O1884</f>
        <v>16 H</v>
      </c>
      <c r="AA1227" s="6">
        <f t="shared" si="12"/>
        <v>16</v>
      </c>
      <c r="AB1227" s="5" t="str">
        <f>IFERROR(__xludf.DUMMYFUNCTION("""COMPUTED_VALUE"""),"H")</f>
        <v>H</v>
      </c>
      <c r="AC1227" s="6">
        <f t="shared" si="13"/>
        <v>16</v>
      </c>
      <c r="AD1227" s="5"/>
    </row>
    <row r="1228">
      <c r="A1228" s="5" t="str">
        <f>Map!I1885</f>
        <v> </v>
      </c>
      <c r="B1228" s="6" t="str">
        <f t="shared" si="5"/>
        <v> </v>
      </c>
      <c r="C1228" s="5"/>
      <c r="D1228" s="34" t="b">
        <f t="shared" si="6"/>
        <v>0</v>
      </c>
      <c r="E1228" s="6" t="b">
        <f t="shared" si="7"/>
        <v>0</v>
      </c>
      <c r="F1228" s="34" t="b">
        <f t="shared" si="8"/>
        <v>0</v>
      </c>
      <c r="G1228" s="8" t="str">
        <f t="shared" si="9"/>
        <v/>
      </c>
      <c r="H1228" s="8" t="str">
        <f t="shared" ref="H1228:J1228" si="2474">if(D1228,$G1228,"")</f>
        <v/>
      </c>
      <c r="I1228" s="8" t="str">
        <f t="shared" si="2474"/>
        <v/>
      </c>
      <c r="J1228" s="8" t="str">
        <f t="shared" si="2474"/>
        <v/>
      </c>
      <c r="K1228" s="5"/>
      <c r="L1228" s="5"/>
      <c r="M1228" s="5"/>
      <c r="N1228" s="36" t="str">
        <f>Map!K1885</f>
        <v/>
      </c>
      <c r="O1228" s="36" t="str">
        <f>Map!L1885</f>
        <v/>
      </c>
      <c r="P1228" s="36" t="str">
        <f>Map!M1885</f>
        <v/>
      </c>
      <c r="Q1228" s="5" t="str">
        <f>Join("-",Map!B1885,Map!C1885,Map!D1885,Map!E1885,Map!F1885)</f>
        <v>North Rim-3-2-0-N32 Secondary Relay</v>
      </c>
      <c r="R1228" s="6" t="b">
        <f t="shared" ref="R1228:T1228" si="2475">IFERROR(VALUE(LEFT(N1228,SEARCH(" ",N1228,1)-1)),FALSE())</f>
        <v>0</v>
      </c>
      <c r="S1228" s="6" t="b">
        <f t="shared" si="2475"/>
        <v>0</v>
      </c>
      <c r="T1228" s="6" t="b">
        <f t="shared" si="2475"/>
        <v>0</v>
      </c>
      <c r="U1228" s="5"/>
      <c r="V1228" s="5"/>
      <c r="W1228" s="5"/>
      <c r="X1228" s="37" t="str">
        <f>Map!G1885</f>
        <v>Secondary Relay</v>
      </c>
      <c r="Y1228" s="5"/>
      <c r="Z1228" s="7" t="str">
        <f>Map!O1885</f>
        <v/>
      </c>
      <c r="AA1228" s="6" t="str">
        <f t="shared" si="12"/>
        <v/>
      </c>
      <c r="AB1228" s="5"/>
      <c r="AC1228" s="6" t="str">
        <f t="shared" si="13"/>
        <v/>
      </c>
      <c r="AD1228" s="5"/>
    </row>
    <row r="1229">
      <c r="A1229" s="5" t="str">
        <f>Map!I1886</f>
        <v>0.3 S</v>
      </c>
      <c r="B1229" s="6">
        <f t="shared" si="5"/>
        <v>0.3</v>
      </c>
      <c r="C1229" s="5" t="str">
        <f>IFERROR(__xludf.DUMMYFUNCTION("""COMPUTED_VALUE"""),"S")</f>
        <v>S</v>
      </c>
      <c r="D1229" s="34">
        <f t="shared" si="6"/>
        <v>0.3</v>
      </c>
      <c r="E1229" s="6" t="b">
        <f t="shared" si="7"/>
        <v>0</v>
      </c>
      <c r="F1229" s="34" t="b">
        <f t="shared" si="8"/>
        <v>0</v>
      </c>
      <c r="G1229" s="8">
        <f t="shared" si="9"/>
        <v>5.967E+29</v>
      </c>
      <c r="H1229" s="8">
        <f t="shared" ref="H1229:J1229" si="2476">if(D1229,$G1229,"")</f>
        <v>5.967E+29</v>
      </c>
      <c r="I1229" s="8" t="str">
        <f t="shared" si="2476"/>
        <v/>
      </c>
      <c r="J1229" s="8" t="str">
        <f t="shared" si="2476"/>
        <v/>
      </c>
      <c r="K1229" s="5"/>
      <c r="L1229" s="5"/>
      <c r="M1229" s="5"/>
      <c r="N1229" s="36" t="str">
        <f>Map!K1886</f>
        <v/>
      </c>
      <c r="O1229" s="36" t="str">
        <f>Map!L1886</f>
        <v/>
      </c>
      <c r="P1229" s="36" t="str">
        <f>Map!M1886</f>
        <v/>
      </c>
      <c r="Q1229" s="5" t="str">
        <f>Join("-",Map!B1886,Map!C1886,Map!D1886,Map!E1886,Map!F1886)</f>
        <v>North Rim-3-2-0-S</v>
      </c>
      <c r="R1229" s="6" t="b">
        <f t="shared" ref="R1229:T1229" si="2477">IFERROR(VALUE(LEFT(N1229,SEARCH(" ",N1229,1)-1)),FALSE())</f>
        <v>0</v>
      </c>
      <c r="S1229" s="6" t="b">
        <f t="shared" si="2477"/>
        <v>0</v>
      </c>
      <c r="T1229" s="6" t="b">
        <f t="shared" si="2477"/>
        <v>0</v>
      </c>
      <c r="U1229" s="5"/>
      <c r="V1229" s="5"/>
      <c r="W1229" s="5"/>
      <c r="X1229" s="37" t="str">
        <f>Map!G1886</f>
        <v>Star</v>
      </c>
      <c r="Y1229" s="5"/>
      <c r="Z1229" s="7" t="str">
        <f>Map!O1886</f>
        <v/>
      </c>
      <c r="AA1229" s="6" t="str">
        <f t="shared" si="12"/>
        <v/>
      </c>
      <c r="AB1229" s="5"/>
      <c r="AC1229" s="6" t="str">
        <f t="shared" si="13"/>
        <v/>
      </c>
      <c r="AD1229" s="5"/>
    </row>
    <row r="1230">
      <c r="A1230" s="5" t="str">
        <f>Map!I1887</f>
        <v>1.07 E</v>
      </c>
      <c r="B1230" s="6">
        <f t="shared" si="5"/>
        <v>1.07</v>
      </c>
      <c r="C1230" s="5" t="str">
        <f>IFERROR(__xludf.DUMMYFUNCTION("""COMPUTED_VALUE"""),"E")</f>
        <v>E</v>
      </c>
      <c r="D1230" s="34" t="b">
        <f t="shared" si="6"/>
        <v>0</v>
      </c>
      <c r="E1230" s="6" t="b">
        <f t="shared" si="7"/>
        <v>0</v>
      </c>
      <c r="F1230" s="34">
        <f t="shared" si="8"/>
        <v>1.07</v>
      </c>
      <c r="G1230" s="8">
        <f t="shared" si="9"/>
        <v>6.39004E+24</v>
      </c>
      <c r="H1230" s="8" t="str">
        <f t="shared" ref="H1230:J1230" si="2478">if(D1230,$G1230,"")</f>
        <v/>
      </c>
      <c r="I1230" s="8" t="str">
        <f t="shared" si="2478"/>
        <v/>
      </c>
      <c r="J1230" s="8">
        <f t="shared" si="2478"/>
        <v>6.39004E+24</v>
      </c>
      <c r="K1230" s="5"/>
      <c r="L1230" s="5"/>
      <c r="M1230" s="5"/>
      <c r="N1230" s="36">
        <f>Map!K1887</f>
        <v>34</v>
      </c>
      <c r="O1230" s="36">
        <f>Map!L1887</f>
        <v>22</v>
      </c>
      <c r="P1230" s="36">
        <f>Map!M1887</f>
        <v>29</v>
      </c>
      <c r="Q1230" s="5" t="str">
        <f>Join("-",Map!B1887,Map!C1887,Map!D1887,Map!E1887,Map!F1887)</f>
        <v>North Rim-3-2-1-a</v>
      </c>
      <c r="R1230" s="6">
        <f t="shared" ref="R1230:T1230" si="2479">IFERROR(VALUE(LEFT(N1230,SEARCH(" ",N1230,1)-1)),FALSE())</f>
        <v>34</v>
      </c>
      <c r="S1230" s="6">
        <f t="shared" si="2479"/>
        <v>22</v>
      </c>
      <c r="T1230" s="6">
        <f t="shared" si="2479"/>
        <v>29</v>
      </c>
      <c r="U1230" s="5"/>
      <c r="V1230" s="5"/>
      <c r="W1230" s="5"/>
      <c r="X1230" s="37" t="str">
        <f>Map!G1887</f>
        <v>Habitable</v>
      </c>
      <c r="Y1230" s="5"/>
      <c r="Z1230" s="7" t="str">
        <f>Map!O1887</f>
        <v>32 H</v>
      </c>
      <c r="AA1230" s="6">
        <f t="shared" si="12"/>
        <v>32</v>
      </c>
      <c r="AB1230" s="5" t="str">
        <f>IFERROR(__xludf.DUMMYFUNCTION("""COMPUTED_VALUE"""),"H")</f>
        <v>H</v>
      </c>
      <c r="AC1230" s="6">
        <f t="shared" si="13"/>
        <v>32</v>
      </c>
      <c r="AD1230" s="5"/>
    </row>
    <row r="1231">
      <c r="A1231" s="5" t="str">
        <f>Map!I1888</f>
        <v>9.44 J</v>
      </c>
      <c r="B1231" s="6">
        <f t="shared" si="5"/>
        <v>9.44</v>
      </c>
      <c r="C1231" s="5" t="str">
        <f>IFERROR(__xludf.DUMMYFUNCTION("""COMPUTED_VALUE"""),"J")</f>
        <v>J</v>
      </c>
      <c r="D1231" s="34" t="b">
        <f t="shared" si="6"/>
        <v>0</v>
      </c>
      <c r="E1231" s="6">
        <f t="shared" si="7"/>
        <v>9.44</v>
      </c>
      <c r="F1231" s="34" t="b">
        <f t="shared" si="8"/>
        <v>0</v>
      </c>
      <c r="G1231" s="8">
        <f t="shared" si="9"/>
        <v>1.7936E+28</v>
      </c>
      <c r="H1231" s="8" t="str">
        <f t="shared" ref="H1231:J1231" si="2480">if(D1231,$G1231,"")</f>
        <v/>
      </c>
      <c r="I1231" s="8">
        <f t="shared" si="2480"/>
        <v>1.7936E+28</v>
      </c>
      <c r="J1231" s="8" t="str">
        <f t="shared" si="2480"/>
        <v/>
      </c>
      <c r="K1231" s="5"/>
      <c r="L1231" s="5"/>
      <c r="M1231" s="5"/>
      <c r="N1231" s="36">
        <f>Map!K1888</f>
        <v>-34</v>
      </c>
      <c r="O1231" s="36">
        <f>Map!L1888</f>
        <v>-40</v>
      </c>
      <c r="P1231" s="36">
        <f>Map!M1888</f>
        <v>-35</v>
      </c>
      <c r="Q1231" s="5" t="str">
        <f>Join("-",Map!B1888,Map!C1888,Map!D1888,Map!E1888,Map!F1888)</f>
        <v>North Rim-3-2-1-b</v>
      </c>
      <c r="R1231" s="6">
        <f t="shared" ref="R1231:T1231" si="2481">IFERROR(VALUE(LEFT(N1231,SEARCH(" ",N1231,1)-1)),FALSE())</f>
        <v>-34</v>
      </c>
      <c r="S1231" s="6">
        <f t="shared" si="2481"/>
        <v>-40</v>
      </c>
      <c r="T1231" s="6">
        <f t="shared" si="2481"/>
        <v>-35</v>
      </c>
      <c r="U1231" s="5"/>
      <c r="V1231" s="5"/>
      <c r="W1231" s="5"/>
      <c r="X1231" s="37" t="str">
        <f>Map!G1888</f>
        <v>Gas Giant</v>
      </c>
      <c r="Y1231" s="5"/>
      <c r="Z1231" s="7" t="str">
        <f>Map!O1888</f>
        <v>11 H</v>
      </c>
      <c r="AA1231" s="6">
        <f t="shared" si="12"/>
        <v>11</v>
      </c>
      <c r="AB1231" s="5" t="str">
        <f>IFERROR(__xludf.DUMMYFUNCTION("""COMPUTED_VALUE"""),"H")</f>
        <v>H</v>
      </c>
      <c r="AC1231" s="6">
        <f t="shared" si="13"/>
        <v>11</v>
      </c>
      <c r="AD1231" s="5"/>
    </row>
    <row r="1232">
      <c r="A1232" s="5" t="str">
        <f>Map!I1889</f>
        <v>9.72 J</v>
      </c>
      <c r="B1232" s="6">
        <f t="shared" si="5"/>
        <v>9.72</v>
      </c>
      <c r="C1232" s="5" t="str">
        <f>IFERROR(__xludf.DUMMYFUNCTION("""COMPUTED_VALUE"""),"J")</f>
        <v>J</v>
      </c>
      <c r="D1232" s="34" t="b">
        <f t="shared" si="6"/>
        <v>0</v>
      </c>
      <c r="E1232" s="6">
        <f t="shared" si="7"/>
        <v>9.72</v>
      </c>
      <c r="F1232" s="34" t="b">
        <f t="shared" si="8"/>
        <v>0</v>
      </c>
      <c r="G1232" s="8">
        <f t="shared" si="9"/>
        <v>1.8468E+28</v>
      </c>
      <c r="H1232" s="8" t="str">
        <f t="shared" ref="H1232:J1232" si="2482">if(D1232,$G1232,"")</f>
        <v/>
      </c>
      <c r="I1232" s="8">
        <f t="shared" si="2482"/>
        <v>1.8468E+28</v>
      </c>
      <c r="J1232" s="8" t="str">
        <f t="shared" si="2482"/>
        <v/>
      </c>
      <c r="K1232" s="5"/>
      <c r="L1232" s="5"/>
      <c r="M1232" s="5"/>
      <c r="N1232" s="36">
        <f>Map!K1889</f>
        <v>-82</v>
      </c>
      <c r="O1232" s="36">
        <f>Map!L1889</f>
        <v>-113</v>
      </c>
      <c r="P1232" s="36">
        <f>Map!M1889</f>
        <v>-96</v>
      </c>
      <c r="Q1232" s="5" t="str">
        <f>Join("-",Map!B1889,Map!C1889,Map!D1889,Map!E1889,Map!F1889)</f>
        <v>North Rim-3-2-1-c</v>
      </c>
      <c r="R1232" s="6">
        <f t="shared" ref="R1232:T1232" si="2483">IFERROR(VALUE(LEFT(N1232,SEARCH(" ",N1232,1)-1)),FALSE())</f>
        <v>-82</v>
      </c>
      <c r="S1232" s="6">
        <f t="shared" si="2483"/>
        <v>-113</v>
      </c>
      <c r="T1232" s="6">
        <f t="shared" si="2483"/>
        <v>-96</v>
      </c>
      <c r="U1232" s="5"/>
      <c r="V1232" s="5"/>
      <c r="W1232" s="5"/>
      <c r="X1232" s="37" t="str">
        <f>Map!G1889</f>
        <v>Gas Giant</v>
      </c>
      <c r="Y1232" s="5"/>
      <c r="Z1232" s="7" t="str">
        <f>Map!O1889</f>
        <v>9 H</v>
      </c>
      <c r="AA1232" s="6">
        <f t="shared" si="12"/>
        <v>9</v>
      </c>
      <c r="AB1232" s="5" t="str">
        <f>IFERROR(__xludf.DUMMYFUNCTION("""COMPUTED_VALUE"""),"H")</f>
        <v>H</v>
      </c>
      <c r="AC1232" s="6">
        <f t="shared" si="13"/>
        <v>9</v>
      </c>
      <c r="AD1232" s="5"/>
    </row>
    <row r="1233">
      <c r="A1233" s="5" t="str">
        <f>Map!I1890</f>
        <v>0.6 E</v>
      </c>
      <c r="B1233" s="6">
        <f t="shared" si="5"/>
        <v>0.6</v>
      </c>
      <c r="C1233" s="5" t="str">
        <f>IFERROR(__xludf.DUMMYFUNCTION("""COMPUTED_VALUE"""),"E")</f>
        <v>E</v>
      </c>
      <c r="D1233" s="34" t="b">
        <f t="shared" si="6"/>
        <v>0</v>
      </c>
      <c r="E1233" s="6" t="b">
        <f t="shared" si="7"/>
        <v>0</v>
      </c>
      <c r="F1233" s="34">
        <f t="shared" si="8"/>
        <v>0.6</v>
      </c>
      <c r="G1233" s="8">
        <f t="shared" si="9"/>
        <v>3.5832E+24</v>
      </c>
      <c r="H1233" s="8" t="str">
        <f t="shared" ref="H1233:J1233" si="2484">if(D1233,$G1233,"")</f>
        <v/>
      </c>
      <c r="I1233" s="8" t="str">
        <f t="shared" si="2484"/>
        <v/>
      </c>
      <c r="J1233" s="8">
        <f t="shared" si="2484"/>
        <v>3.5832E+24</v>
      </c>
      <c r="K1233" s="5"/>
      <c r="L1233" s="5"/>
      <c r="M1233" s="5"/>
      <c r="N1233" s="36">
        <f>Map!K1890</f>
        <v>-101</v>
      </c>
      <c r="O1233" s="36">
        <f>Map!L1890</f>
        <v>-126</v>
      </c>
      <c r="P1233" s="36">
        <f>Map!M1890</f>
        <v>-113</v>
      </c>
      <c r="Q1233" s="5" t="str">
        <f>Join("-",Map!B1890,Map!C1890,Map!D1890,Map!E1890,Map!F1890)</f>
        <v>North Rim-3-2-1-d</v>
      </c>
      <c r="R1233" s="6">
        <f t="shared" ref="R1233:T1233" si="2485">IFERROR(VALUE(LEFT(N1233,SEARCH(" ",N1233,1)-1)),FALSE())</f>
        <v>-101</v>
      </c>
      <c r="S1233" s="6">
        <f t="shared" si="2485"/>
        <v>-126</v>
      </c>
      <c r="T1233" s="6">
        <f t="shared" si="2485"/>
        <v>-113</v>
      </c>
      <c r="U1233" s="5"/>
      <c r="V1233" s="5"/>
      <c r="W1233" s="5"/>
      <c r="X1233" s="37" t="str">
        <f>Map!G1890</f>
        <v>Terrestrial</v>
      </c>
      <c r="Y1233" s="5"/>
      <c r="Z1233" s="7" t="str">
        <f>Map!O1890</f>
        <v>156 H</v>
      </c>
      <c r="AA1233" s="6">
        <f t="shared" si="12"/>
        <v>156</v>
      </c>
      <c r="AB1233" s="5" t="str">
        <f>IFERROR(__xludf.DUMMYFUNCTION("""COMPUTED_VALUE"""),"H")</f>
        <v>H</v>
      </c>
      <c r="AC1233" s="6">
        <f t="shared" si="13"/>
        <v>156</v>
      </c>
      <c r="AD1233" s="5"/>
    </row>
    <row r="1234">
      <c r="A1234" s="5" t="str">
        <f>Map!I1891</f>
        <v>0.23 S</v>
      </c>
      <c r="B1234" s="6">
        <f t="shared" si="5"/>
        <v>0.23</v>
      </c>
      <c r="C1234" s="5" t="str">
        <f>IFERROR(__xludf.DUMMYFUNCTION("""COMPUTED_VALUE"""),"S")</f>
        <v>S</v>
      </c>
      <c r="D1234" s="34">
        <f t="shared" si="6"/>
        <v>0.23</v>
      </c>
      <c r="E1234" s="6" t="b">
        <f t="shared" si="7"/>
        <v>0</v>
      </c>
      <c r="F1234" s="34" t="b">
        <f t="shared" si="8"/>
        <v>0</v>
      </c>
      <c r="G1234" s="8">
        <f t="shared" si="9"/>
        <v>4.5747E+29</v>
      </c>
      <c r="H1234" s="8">
        <f t="shared" ref="H1234:J1234" si="2486">if(D1234,$G1234,"")</f>
        <v>4.5747E+29</v>
      </c>
      <c r="I1234" s="8" t="str">
        <f t="shared" si="2486"/>
        <v/>
      </c>
      <c r="J1234" s="8" t="str">
        <f t="shared" si="2486"/>
        <v/>
      </c>
      <c r="K1234" s="5"/>
      <c r="L1234" s="5"/>
      <c r="M1234" s="5"/>
      <c r="N1234" s="36" t="str">
        <f>Map!K1891</f>
        <v/>
      </c>
      <c r="O1234" s="36" t="str">
        <f>Map!L1891</f>
        <v/>
      </c>
      <c r="P1234" s="36" t="str">
        <f>Map!M1891</f>
        <v/>
      </c>
      <c r="Q1234" s="5" t="str">
        <f>Join("-",Map!B1891,Map!C1891,Map!D1891,Map!E1891,Map!F1891)</f>
        <v>North Rim-3-2-1-S</v>
      </c>
      <c r="R1234" s="6" t="b">
        <f t="shared" ref="R1234:T1234" si="2487">IFERROR(VALUE(LEFT(N1234,SEARCH(" ",N1234,1)-1)),FALSE())</f>
        <v>0</v>
      </c>
      <c r="S1234" s="6" t="b">
        <f t="shared" si="2487"/>
        <v>0</v>
      </c>
      <c r="T1234" s="6" t="b">
        <f t="shared" si="2487"/>
        <v>0</v>
      </c>
      <c r="U1234" s="5"/>
      <c r="V1234" s="5"/>
      <c r="W1234" s="5"/>
      <c r="X1234" s="37" t="str">
        <f>Map!G1891</f>
        <v>Star</v>
      </c>
      <c r="Y1234" s="5"/>
      <c r="Z1234" s="7" t="str">
        <f>Map!O1891</f>
        <v/>
      </c>
      <c r="AA1234" s="6" t="str">
        <f t="shared" si="12"/>
        <v/>
      </c>
      <c r="AB1234" s="5"/>
      <c r="AC1234" s="6" t="str">
        <f t="shared" si="13"/>
        <v/>
      </c>
      <c r="AD1234" s="5"/>
    </row>
    <row r="1235">
      <c r="A1235" s="5" t="str">
        <f>Map!I1892</f>
        <v>0.3 E</v>
      </c>
      <c r="B1235" s="6">
        <f t="shared" si="5"/>
        <v>0.3</v>
      </c>
      <c r="C1235" s="5" t="str">
        <f>IFERROR(__xludf.DUMMYFUNCTION("""COMPUTED_VALUE"""),"E")</f>
        <v>E</v>
      </c>
      <c r="D1235" s="34" t="b">
        <f t="shared" si="6"/>
        <v>0</v>
      </c>
      <c r="E1235" s="6" t="b">
        <f t="shared" si="7"/>
        <v>0</v>
      </c>
      <c r="F1235" s="34">
        <f t="shared" si="8"/>
        <v>0.3</v>
      </c>
      <c r="G1235" s="8">
        <f t="shared" si="9"/>
        <v>1.7916E+24</v>
      </c>
      <c r="H1235" s="8" t="str">
        <f t="shared" ref="H1235:J1235" si="2488">if(D1235,$G1235,"")</f>
        <v/>
      </c>
      <c r="I1235" s="8" t="str">
        <f t="shared" si="2488"/>
        <v/>
      </c>
      <c r="J1235" s="8">
        <f t="shared" si="2488"/>
        <v>1.7916E+24</v>
      </c>
      <c r="K1235" s="5"/>
      <c r="L1235" s="5"/>
      <c r="M1235" s="5"/>
      <c r="N1235" s="36">
        <f>Map!K1892</f>
        <v>1210</v>
      </c>
      <c r="O1235" s="36">
        <f>Map!L1892</f>
        <v>1194</v>
      </c>
      <c r="P1235" s="36">
        <f>Map!M1892</f>
        <v>1202</v>
      </c>
      <c r="Q1235" s="5" t="str">
        <f>Join("-",Map!B1892,Map!C1892,Map!D1892,Map!E1892,Map!F1892)</f>
        <v>North Rim-3-2-2-a</v>
      </c>
      <c r="R1235" s="6">
        <f t="shared" ref="R1235:T1235" si="2489">IFERROR(VALUE(LEFT(N1235,SEARCH(" ",N1235,1)-1)),FALSE())</f>
        <v>1210</v>
      </c>
      <c r="S1235" s="6">
        <f t="shared" si="2489"/>
        <v>1194</v>
      </c>
      <c r="T1235" s="6">
        <f t="shared" si="2489"/>
        <v>1202</v>
      </c>
      <c r="U1235" s="5"/>
      <c r="V1235" s="5"/>
      <c r="W1235" s="5"/>
      <c r="X1235" s="37" t="str">
        <f>Map!G1892</f>
        <v>Terrestrial</v>
      </c>
      <c r="Y1235" s="5"/>
      <c r="Z1235" s="7" t="str">
        <f>Map!O1892</f>
        <v>15 H</v>
      </c>
      <c r="AA1235" s="6">
        <f t="shared" si="12"/>
        <v>15</v>
      </c>
      <c r="AB1235" s="5" t="str">
        <f>IFERROR(__xludf.DUMMYFUNCTION("""COMPUTED_VALUE"""),"H")</f>
        <v>H</v>
      </c>
      <c r="AC1235" s="6">
        <f t="shared" si="13"/>
        <v>15</v>
      </c>
      <c r="AD1235" s="5"/>
    </row>
    <row r="1236">
      <c r="A1236" s="5" t="str">
        <f>Map!I1893</f>
        <v>0.62 E</v>
      </c>
      <c r="B1236" s="6">
        <f t="shared" si="5"/>
        <v>0.62</v>
      </c>
      <c r="C1236" s="5" t="str">
        <f>IFERROR(__xludf.DUMMYFUNCTION("""COMPUTED_VALUE"""),"E")</f>
        <v>E</v>
      </c>
      <c r="D1236" s="34" t="b">
        <f t="shared" si="6"/>
        <v>0</v>
      </c>
      <c r="E1236" s="6" t="b">
        <f t="shared" si="7"/>
        <v>0</v>
      </c>
      <c r="F1236" s="34">
        <f t="shared" si="8"/>
        <v>0.62</v>
      </c>
      <c r="G1236" s="8">
        <f t="shared" si="9"/>
        <v>3.70264E+24</v>
      </c>
      <c r="H1236" s="8" t="str">
        <f t="shared" ref="H1236:J1236" si="2490">if(D1236,$G1236,"")</f>
        <v/>
      </c>
      <c r="I1236" s="8" t="str">
        <f t="shared" si="2490"/>
        <v/>
      </c>
      <c r="J1236" s="8">
        <f t="shared" si="2490"/>
        <v>3.70264E+24</v>
      </c>
      <c r="K1236" s="5"/>
      <c r="L1236" s="5"/>
      <c r="M1236" s="5"/>
      <c r="N1236" s="36">
        <f>Map!K1893</f>
        <v>422</v>
      </c>
      <c r="O1236" s="36">
        <f>Map!L1893</f>
        <v>317</v>
      </c>
      <c r="P1236" s="36">
        <f>Map!M1893</f>
        <v>371</v>
      </c>
      <c r="Q1236" s="5" t="str">
        <f>Join("-",Map!B1893,Map!C1893,Map!D1893,Map!E1893,Map!F1893)</f>
        <v>North Rim-3-2-2-b</v>
      </c>
      <c r="R1236" s="6">
        <f t="shared" ref="R1236:T1236" si="2491">IFERROR(VALUE(LEFT(N1236,SEARCH(" ",N1236,1)-1)),FALSE())</f>
        <v>422</v>
      </c>
      <c r="S1236" s="6">
        <f t="shared" si="2491"/>
        <v>317</v>
      </c>
      <c r="T1236" s="6">
        <f t="shared" si="2491"/>
        <v>371</v>
      </c>
      <c r="U1236" s="5"/>
      <c r="V1236" s="5"/>
      <c r="W1236" s="5"/>
      <c r="X1236" s="37" t="str">
        <f>Map!G1893</f>
        <v>Terrestrial</v>
      </c>
      <c r="Y1236" s="5"/>
      <c r="Z1236" s="7" t="str">
        <f>Map!O1893</f>
        <v>168 H</v>
      </c>
      <c r="AA1236" s="6">
        <f t="shared" si="12"/>
        <v>168</v>
      </c>
      <c r="AB1236" s="5" t="str">
        <f>IFERROR(__xludf.DUMMYFUNCTION("""COMPUTED_VALUE"""),"H")</f>
        <v>H</v>
      </c>
      <c r="AC1236" s="6">
        <f t="shared" si="13"/>
        <v>168</v>
      </c>
      <c r="AD1236" s="5"/>
    </row>
    <row r="1237">
      <c r="A1237" s="5" t="str">
        <f>Map!I1894</f>
        <v>0.17 E</v>
      </c>
      <c r="B1237" s="6">
        <f t="shared" si="5"/>
        <v>0.17</v>
      </c>
      <c r="C1237" s="5" t="str">
        <f>IFERROR(__xludf.DUMMYFUNCTION("""COMPUTED_VALUE"""),"E")</f>
        <v>E</v>
      </c>
      <c r="D1237" s="34" t="b">
        <f t="shared" si="6"/>
        <v>0</v>
      </c>
      <c r="E1237" s="6" t="b">
        <f t="shared" si="7"/>
        <v>0</v>
      </c>
      <c r="F1237" s="34">
        <f t="shared" si="8"/>
        <v>0.17</v>
      </c>
      <c r="G1237" s="8">
        <f t="shared" si="9"/>
        <v>1.01524E+24</v>
      </c>
      <c r="H1237" s="8" t="str">
        <f t="shared" ref="H1237:J1237" si="2492">if(D1237,$G1237,"")</f>
        <v/>
      </c>
      <c r="I1237" s="8" t="str">
        <f t="shared" si="2492"/>
        <v/>
      </c>
      <c r="J1237" s="8">
        <f t="shared" si="2492"/>
        <v>1.01524E+24</v>
      </c>
      <c r="K1237" s="5"/>
      <c r="L1237" s="5"/>
      <c r="M1237" s="5"/>
      <c r="N1237" s="36">
        <f>Map!K1894</f>
        <v>210</v>
      </c>
      <c r="O1237" s="36">
        <f>Map!L1894</f>
        <v>166</v>
      </c>
      <c r="P1237" s="36">
        <f>Map!M1894</f>
        <v>190</v>
      </c>
      <c r="Q1237" s="5" t="str">
        <f>Join("-",Map!B1894,Map!C1894,Map!D1894,Map!E1894,Map!F1894)</f>
        <v>North Rim-3-2-2-c</v>
      </c>
      <c r="R1237" s="6">
        <f t="shared" ref="R1237:T1237" si="2493">IFERROR(VALUE(LEFT(N1237,SEARCH(" ",N1237,1)-1)),FALSE())</f>
        <v>210</v>
      </c>
      <c r="S1237" s="6">
        <f t="shared" si="2493"/>
        <v>166</v>
      </c>
      <c r="T1237" s="6">
        <f t="shared" si="2493"/>
        <v>190</v>
      </c>
      <c r="U1237" s="5"/>
      <c r="V1237" s="5"/>
      <c r="W1237" s="5"/>
      <c r="X1237" s="37" t="str">
        <f>Map!G1894</f>
        <v>Terrestrial</v>
      </c>
      <c r="Y1237" s="5"/>
      <c r="Z1237" s="7" t="str">
        <f>Map!O1894</f>
        <v>13 H</v>
      </c>
      <c r="AA1237" s="6">
        <f t="shared" si="12"/>
        <v>13</v>
      </c>
      <c r="AB1237" s="5" t="str">
        <f>IFERROR(__xludf.DUMMYFUNCTION("""COMPUTED_VALUE"""),"H")</f>
        <v>H</v>
      </c>
      <c r="AC1237" s="6">
        <f t="shared" si="13"/>
        <v>13</v>
      </c>
      <c r="AD1237" s="5"/>
    </row>
    <row r="1238">
      <c r="A1238" s="5" t="str">
        <f>Map!I1895</f>
        <v>0.78 E</v>
      </c>
      <c r="B1238" s="6">
        <f t="shared" si="5"/>
        <v>0.78</v>
      </c>
      <c r="C1238" s="5" t="str">
        <f>IFERROR(__xludf.DUMMYFUNCTION("""COMPUTED_VALUE"""),"E")</f>
        <v>E</v>
      </c>
      <c r="D1238" s="34" t="b">
        <f t="shared" si="6"/>
        <v>0</v>
      </c>
      <c r="E1238" s="6" t="b">
        <f t="shared" si="7"/>
        <v>0</v>
      </c>
      <c r="F1238" s="34">
        <f t="shared" si="8"/>
        <v>0.78</v>
      </c>
      <c r="G1238" s="8">
        <f t="shared" si="9"/>
        <v>4.65816E+24</v>
      </c>
      <c r="H1238" s="8" t="str">
        <f t="shared" ref="H1238:J1238" si="2494">if(D1238,$G1238,"")</f>
        <v/>
      </c>
      <c r="I1238" s="8" t="str">
        <f t="shared" si="2494"/>
        <v/>
      </c>
      <c r="J1238" s="8">
        <f t="shared" si="2494"/>
        <v>4.65816E+24</v>
      </c>
      <c r="K1238" s="5"/>
      <c r="L1238" s="5"/>
      <c r="M1238" s="5"/>
      <c r="N1238" s="36">
        <f>Map!K1895</f>
        <v>11</v>
      </c>
      <c r="O1238" s="36">
        <f>Map!L1895</f>
        <v>6</v>
      </c>
      <c r="P1238" s="36">
        <f>Map!M1895</f>
        <v>8</v>
      </c>
      <c r="Q1238" s="5" t="str">
        <f>Join("-",Map!B1895,Map!C1895,Map!D1895,Map!E1895,Map!F1895)</f>
        <v>North Rim-3-2-2-d</v>
      </c>
      <c r="R1238" s="6">
        <f t="shared" ref="R1238:T1238" si="2495">IFERROR(VALUE(LEFT(N1238,SEARCH(" ",N1238,1)-1)),FALSE())</f>
        <v>11</v>
      </c>
      <c r="S1238" s="6">
        <f t="shared" si="2495"/>
        <v>6</v>
      </c>
      <c r="T1238" s="6">
        <f t="shared" si="2495"/>
        <v>8</v>
      </c>
      <c r="U1238" s="5"/>
      <c r="V1238" s="5"/>
      <c r="W1238" s="5"/>
      <c r="X1238" s="37" t="str">
        <f>Map!G1895</f>
        <v>Habitable</v>
      </c>
      <c r="Y1238" s="5"/>
      <c r="Z1238" s="7" t="str">
        <f>Map!O1895</f>
        <v>22 H</v>
      </c>
      <c r="AA1238" s="6">
        <f t="shared" si="12"/>
        <v>22</v>
      </c>
      <c r="AB1238" s="5" t="str">
        <f>IFERROR(__xludf.DUMMYFUNCTION("""COMPUTED_VALUE"""),"H")</f>
        <v>H</v>
      </c>
      <c r="AC1238" s="6">
        <f t="shared" si="13"/>
        <v>22</v>
      </c>
      <c r="AD1238" s="5"/>
    </row>
    <row r="1239">
      <c r="A1239" s="5" t="str">
        <f>Map!I1896</f>
        <v>2.04 E</v>
      </c>
      <c r="B1239" s="6">
        <f t="shared" si="5"/>
        <v>2.04</v>
      </c>
      <c r="C1239" s="5" t="str">
        <f>IFERROR(__xludf.DUMMYFUNCTION("""COMPUTED_VALUE"""),"E")</f>
        <v>E</v>
      </c>
      <c r="D1239" s="34" t="b">
        <f t="shared" si="6"/>
        <v>0</v>
      </c>
      <c r="E1239" s="6" t="b">
        <f t="shared" si="7"/>
        <v>0</v>
      </c>
      <c r="F1239" s="34">
        <f t="shared" si="8"/>
        <v>2.04</v>
      </c>
      <c r="G1239" s="8">
        <f t="shared" si="9"/>
        <v>1.21829E+25</v>
      </c>
      <c r="H1239" s="8" t="str">
        <f t="shared" ref="H1239:J1239" si="2496">if(D1239,$G1239,"")</f>
        <v/>
      </c>
      <c r="I1239" s="8" t="str">
        <f t="shared" si="2496"/>
        <v/>
      </c>
      <c r="J1239" s="8">
        <f t="shared" si="2496"/>
        <v>1.21829E+25</v>
      </c>
      <c r="K1239" s="5"/>
      <c r="L1239" s="5"/>
      <c r="M1239" s="5"/>
      <c r="N1239" s="36">
        <f>Map!K1896</f>
        <v>-113</v>
      </c>
      <c r="O1239" s="36">
        <f>Map!L1896</f>
        <v>-119</v>
      </c>
      <c r="P1239" s="36">
        <f>Map!M1896</f>
        <v>-114</v>
      </c>
      <c r="Q1239" s="5" t="str">
        <f>Join("-",Map!B1896,Map!C1896,Map!D1896,Map!E1896,Map!F1896)</f>
        <v>North Rim-3-2-2-e</v>
      </c>
      <c r="R1239" s="6">
        <f t="shared" ref="R1239:T1239" si="2497">IFERROR(VALUE(LEFT(N1239,SEARCH(" ",N1239,1)-1)),FALSE())</f>
        <v>-113</v>
      </c>
      <c r="S1239" s="6">
        <f t="shared" si="2497"/>
        <v>-119</v>
      </c>
      <c r="T1239" s="6">
        <f t="shared" si="2497"/>
        <v>-114</v>
      </c>
      <c r="U1239" s="5"/>
      <c r="V1239" s="5"/>
      <c r="W1239" s="5"/>
      <c r="X1239" s="37" t="str">
        <f>Map!G1896</f>
        <v>Terrestrial</v>
      </c>
      <c r="Y1239" s="5"/>
      <c r="Z1239" s="7" t="str">
        <f>Map!O1896</f>
        <v>8 H</v>
      </c>
      <c r="AA1239" s="6">
        <f t="shared" si="12"/>
        <v>8</v>
      </c>
      <c r="AB1239" s="5" t="str">
        <f>IFERROR(__xludf.DUMMYFUNCTION("""COMPUTED_VALUE"""),"H")</f>
        <v>H</v>
      </c>
      <c r="AC1239" s="6">
        <f t="shared" si="13"/>
        <v>8</v>
      </c>
      <c r="AD1239" s="5"/>
    </row>
    <row r="1240">
      <c r="A1240" s="5" t="str">
        <f>Map!I1897</f>
        <v>6.66 J</v>
      </c>
      <c r="B1240" s="6">
        <f t="shared" si="5"/>
        <v>6.66</v>
      </c>
      <c r="C1240" s="5" t="str">
        <f>IFERROR(__xludf.DUMMYFUNCTION("""COMPUTED_VALUE"""),"J")</f>
        <v>J</v>
      </c>
      <c r="D1240" s="34" t="b">
        <f t="shared" si="6"/>
        <v>0</v>
      </c>
      <c r="E1240" s="6">
        <f t="shared" si="7"/>
        <v>6.66</v>
      </c>
      <c r="F1240" s="34" t="b">
        <f t="shared" si="8"/>
        <v>0</v>
      </c>
      <c r="G1240" s="8">
        <f t="shared" si="9"/>
        <v>1.2654E+28</v>
      </c>
      <c r="H1240" s="8" t="str">
        <f t="shared" ref="H1240:J1240" si="2498">if(D1240,$G1240,"")</f>
        <v/>
      </c>
      <c r="I1240" s="8">
        <f t="shared" si="2498"/>
        <v>1.2654E+28</v>
      </c>
      <c r="J1240" s="8" t="str">
        <f t="shared" si="2498"/>
        <v/>
      </c>
      <c r="K1240" s="5"/>
      <c r="L1240" s="5"/>
      <c r="M1240" s="5"/>
      <c r="N1240" s="36">
        <f>Map!K1897</f>
        <v>-191</v>
      </c>
      <c r="O1240" s="36">
        <f>Map!L1897</f>
        <v>-222</v>
      </c>
      <c r="P1240" s="36">
        <f>Map!M1897</f>
        <v>-205</v>
      </c>
      <c r="Q1240" s="5" t="str">
        <f>Join("-",Map!B1897,Map!C1897,Map!D1897,Map!E1897,Map!F1897)</f>
        <v>North Rim-3-2-2-f</v>
      </c>
      <c r="R1240" s="6">
        <f t="shared" ref="R1240:T1240" si="2499">IFERROR(VALUE(LEFT(N1240,SEARCH(" ",N1240,1)-1)),FALSE())</f>
        <v>-191</v>
      </c>
      <c r="S1240" s="6">
        <f t="shared" si="2499"/>
        <v>-222</v>
      </c>
      <c r="T1240" s="6">
        <f t="shared" si="2499"/>
        <v>-205</v>
      </c>
      <c r="U1240" s="5"/>
      <c r="V1240" s="5"/>
      <c r="W1240" s="5"/>
      <c r="X1240" s="37" t="str">
        <f>Map!G1897</f>
        <v>Gas Giant</v>
      </c>
      <c r="Y1240" s="5"/>
      <c r="Z1240" s="7" t="str">
        <f>Map!O1897</f>
        <v>12 H</v>
      </c>
      <c r="AA1240" s="6">
        <f t="shared" si="12"/>
        <v>12</v>
      </c>
      <c r="AB1240" s="5" t="str">
        <f>IFERROR(__xludf.DUMMYFUNCTION("""COMPUTED_VALUE"""),"H")</f>
        <v>H</v>
      </c>
      <c r="AC1240" s="6">
        <f t="shared" si="13"/>
        <v>12</v>
      </c>
      <c r="AD1240" s="5"/>
    </row>
    <row r="1241">
      <c r="A1241" s="5" t="str">
        <f>Map!I1898</f>
        <v>0.17 J</v>
      </c>
      <c r="B1241" s="6">
        <f t="shared" si="5"/>
        <v>0.17</v>
      </c>
      <c r="C1241" s="5" t="str">
        <f>IFERROR(__xludf.DUMMYFUNCTION("""COMPUTED_VALUE"""),"J")</f>
        <v>J</v>
      </c>
      <c r="D1241" s="34" t="b">
        <f t="shared" si="6"/>
        <v>0</v>
      </c>
      <c r="E1241" s="6">
        <f t="shared" si="7"/>
        <v>0.17</v>
      </c>
      <c r="F1241" s="34" t="b">
        <f t="shared" si="8"/>
        <v>0</v>
      </c>
      <c r="G1241" s="8">
        <f t="shared" si="9"/>
        <v>3.23E+26</v>
      </c>
      <c r="H1241" s="8" t="str">
        <f t="shared" ref="H1241:J1241" si="2500">if(D1241,$G1241,"")</f>
        <v/>
      </c>
      <c r="I1241" s="8">
        <f t="shared" si="2500"/>
        <v>3.23E+26</v>
      </c>
      <c r="J1241" s="8" t="str">
        <f t="shared" si="2500"/>
        <v/>
      </c>
      <c r="K1241" s="5"/>
      <c r="L1241" s="5"/>
      <c r="M1241" s="5"/>
      <c r="N1241" s="36">
        <f>Map!K1898</f>
        <v>-217</v>
      </c>
      <c r="O1241" s="36">
        <f>Map!L1898</f>
        <v>-246</v>
      </c>
      <c r="P1241" s="36">
        <f>Map!M1898</f>
        <v>-231</v>
      </c>
      <c r="Q1241" s="5" t="str">
        <f>Join("-",Map!B1898,Map!C1898,Map!D1898,Map!E1898,Map!F1898)</f>
        <v>North Rim-3-2-2-g</v>
      </c>
      <c r="R1241" s="6">
        <f t="shared" ref="R1241:T1241" si="2501">IFERROR(VALUE(LEFT(N1241,SEARCH(" ",N1241,1)-1)),FALSE())</f>
        <v>-217</v>
      </c>
      <c r="S1241" s="6">
        <f t="shared" si="2501"/>
        <v>-246</v>
      </c>
      <c r="T1241" s="6">
        <f t="shared" si="2501"/>
        <v>-231</v>
      </c>
      <c r="U1241" s="5"/>
      <c r="V1241" s="5"/>
      <c r="W1241" s="5"/>
      <c r="X1241" s="37" t="str">
        <f>Map!G1898</f>
        <v>Gas Giant</v>
      </c>
      <c r="Y1241" s="5"/>
      <c r="Z1241" s="7" t="str">
        <f>Map!O1898</f>
        <v>24 H</v>
      </c>
      <c r="AA1241" s="6">
        <f t="shared" si="12"/>
        <v>24</v>
      </c>
      <c r="AB1241" s="5" t="str">
        <f>IFERROR(__xludf.DUMMYFUNCTION("""COMPUTED_VALUE"""),"H")</f>
        <v>H</v>
      </c>
      <c r="AC1241" s="6">
        <f t="shared" si="13"/>
        <v>24</v>
      </c>
      <c r="AD1241" s="5"/>
    </row>
    <row r="1242">
      <c r="A1242" s="5" t="str">
        <f>Map!I1899</f>
        <v>0.33 S</v>
      </c>
      <c r="B1242" s="6">
        <f t="shared" si="5"/>
        <v>0.33</v>
      </c>
      <c r="C1242" s="5" t="str">
        <f>IFERROR(__xludf.DUMMYFUNCTION("""COMPUTED_VALUE"""),"S")</f>
        <v>S</v>
      </c>
      <c r="D1242" s="34">
        <f t="shared" si="6"/>
        <v>0.33</v>
      </c>
      <c r="E1242" s="6" t="b">
        <f t="shared" si="7"/>
        <v>0</v>
      </c>
      <c r="F1242" s="34" t="b">
        <f t="shared" si="8"/>
        <v>0</v>
      </c>
      <c r="G1242" s="8">
        <f t="shared" si="9"/>
        <v>6.5637E+29</v>
      </c>
      <c r="H1242" s="8">
        <f t="shared" ref="H1242:J1242" si="2502">if(D1242,$G1242,"")</f>
        <v>6.5637E+29</v>
      </c>
      <c r="I1242" s="8" t="str">
        <f t="shared" si="2502"/>
        <v/>
      </c>
      <c r="J1242" s="8" t="str">
        <f t="shared" si="2502"/>
        <v/>
      </c>
      <c r="K1242" s="5"/>
      <c r="L1242" s="5"/>
      <c r="M1242" s="5"/>
      <c r="N1242" s="36" t="str">
        <f>Map!K1899</f>
        <v/>
      </c>
      <c r="O1242" s="36" t="str">
        <f>Map!L1899</f>
        <v/>
      </c>
      <c r="P1242" s="36" t="str">
        <f>Map!M1899</f>
        <v/>
      </c>
      <c r="Q1242" s="5" t="str">
        <f>Join("-",Map!B1899,Map!C1899,Map!D1899,Map!E1899,Map!F1899)</f>
        <v>North Rim-3-2-2-S</v>
      </c>
      <c r="R1242" s="6" t="b">
        <f t="shared" ref="R1242:T1242" si="2503">IFERROR(VALUE(LEFT(N1242,SEARCH(" ",N1242,1)-1)),FALSE())</f>
        <v>0</v>
      </c>
      <c r="S1242" s="6" t="b">
        <f t="shared" si="2503"/>
        <v>0</v>
      </c>
      <c r="T1242" s="6" t="b">
        <f t="shared" si="2503"/>
        <v>0</v>
      </c>
      <c r="U1242" s="5"/>
      <c r="V1242" s="5"/>
      <c r="W1242" s="5"/>
      <c r="X1242" s="37" t="str">
        <f>Map!G1899</f>
        <v>Star</v>
      </c>
      <c r="Y1242" s="5"/>
      <c r="Z1242" s="7" t="str">
        <f>Map!O1899</f>
        <v/>
      </c>
      <c r="AA1242" s="6" t="str">
        <f t="shared" si="12"/>
        <v/>
      </c>
      <c r="AB1242" s="5"/>
      <c r="AC1242" s="6" t="str">
        <f t="shared" si="13"/>
        <v/>
      </c>
      <c r="AD1242" s="5"/>
    </row>
    <row r="1243">
      <c r="A1243" s="5" t="str">
        <f>Map!I1900</f>
        <v>14 E</v>
      </c>
      <c r="B1243" s="6">
        <f t="shared" si="5"/>
        <v>14</v>
      </c>
      <c r="C1243" s="5" t="str">
        <f>IFERROR(__xludf.DUMMYFUNCTION("""COMPUTED_VALUE"""),"E")</f>
        <v>E</v>
      </c>
      <c r="D1243" s="34" t="b">
        <f t="shared" si="6"/>
        <v>0</v>
      </c>
      <c r="E1243" s="6" t="b">
        <f t="shared" si="7"/>
        <v>0</v>
      </c>
      <c r="F1243" s="34">
        <f t="shared" si="8"/>
        <v>14</v>
      </c>
      <c r="G1243" s="8">
        <f t="shared" si="9"/>
        <v>8.3608E+25</v>
      </c>
      <c r="H1243" s="8" t="str">
        <f t="shared" ref="H1243:J1243" si="2504">if(D1243,$G1243,"")</f>
        <v/>
      </c>
      <c r="I1243" s="8" t="str">
        <f t="shared" si="2504"/>
        <v/>
      </c>
      <c r="J1243" s="8">
        <f t="shared" si="2504"/>
        <v>8.3608E+25</v>
      </c>
      <c r="K1243" s="5"/>
      <c r="L1243" s="5"/>
      <c r="M1243" s="5"/>
      <c r="N1243" s="36">
        <f>Map!K1900</f>
        <v>239</v>
      </c>
      <c r="O1243" s="36">
        <f>Map!L1900</f>
        <v>228</v>
      </c>
      <c r="P1243" s="36">
        <f>Map!M1900</f>
        <v>232</v>
      </c>
      <c r="Q1243" s="5" t="str">
        <f>Join("-",Map!B1900,Map!C1900,Map!D1900,Map!E1900,Map!F1900)</f>
        <v>North Rim-3-2-3-a</v>
      </c>
      <c r="R1243" s="6">
        <f t="shared" ref="R1243:T1243" si="2505">IFERROR(VALUE(LEFT(N1243,SEARCH(" ",N1243,1)-1)),FALSE())</f>
        <v>239</v>
      </c>
      <c r="S1243" s="6">
        <f t="shared" si="2505"/>
        <v>228</v>
      </c>
      <c r="T1243" s="6">
        <f t="shared" si="2505"/>
        <v>232</v>
      </c>
      <c r="U1243" s="5"/>
      <c r="V1243" s="5"/>
      <c r="W1243" s="5"/>
      <c r="X1243" s="37" t="str">
        <f>Map!G1900</f>
        <v>Terrestrial</v>
      </c>
      <c r="Y1243" s="5"/>
      <c r="Z1243" s="7" t="str">
        <f>Map!O1900</f>
        <v>14 H</v>
      </c>
      <c r="AA1243" s="6">
        <f t="shared" si="12"/>
        <v>14</v>
      </c>
      <c r="AB1243" s="5" t="str">
        <f>IFERROR(__xludf.DUMMYFUNCTION("""COMPUTED_VALUE"""),"H")</f>
        <v>H</v>
      </c>
      <c r="AC1243" s="6">
        <f t="shared" si="13"/>
        <v>14</v>
      </c>
      <c r="AD1243" s="5"/>
    </row>
    <row r="1244">
      <c r="A1244" s="5" t="str">
        <f>Map!I1901</f>
        <v>9 E</v>
      </c>
      <c r="B1244" s="6">
        <f t="shared" si="5"/>
        <v>9</v>
      </c>
      <c r="C1244" s="5" t="str">
        <f>IFERROR(__xludf.DUMMYFUNCTION("""COMPUTED_VALUE"""),"E")</f>
        <v>E</v>
      </c>
      <c r="D1244" s="34" t="b">
        <f t="shared" si="6"/>
        <v>0</v>
      </c>
      <c r="E1244" s="6" t="b">
        <f t="shared" si="7"/>
        <v>0</v>
      </c>
      <c r="F1244" s="34">
        <f t="shared" si="8"/>
        <v>9</v>
      </c>
      <c r="G1244" s="8">
        <f t="shared" si="9"/>
        <v>5.3748E+25</v>
      </c>
      <c r="H1244" s="8" t="str">
        <f t="shared" ref="H1244:J1244" si="2506">if(D1244,$G1244,"")</f>
        <v/>
      </c>
      <c r="I1244" s="8" t="str">
        <f t="shared" si="2506"/>
        <v/>
      </c>
      <c r="J1244" s="8">
        <f t="shared" si="2506"/>
        <v>5.3748E+25</v>
      </c>
      <c r="K1244" s="5"/>
      <c r="L1244" s="5"/>
      <c r="M1244" s="5"/>
      <c r="N1244" s="36">
        <f>Map!K1901</f>
        <v>80</v>
      </c>
      <c r="O1244" s="36">
        <f>Map!L1901</f>
        <v>54</v>
      </c>
      <c r="P1244" s="36">
        <f>Map!M1901</f>
        <v>69</v>
      </c>
      <c r="Q1244" s="5" t="str">
        <f>Join("-",Map!B1901,Map!C1901,Map!D1901,Map!E1901,Map!F1901)</f>
        <v>North Rim-3-2-3-b</v>
      </c>
      <c r="R1244" s="6">
        <f t="shared" ref="R1244:T1244" si="2507">IFERROR(VALUE(LEFT(N1244,SEARCH(" ",N1244,1)-1)),FALSE())</f>
        <v>80</v>
      </c>
      <c r="S1244" s="6">
        <f t="shared" si="2507"/>
        <v>54</v>
      </c>
      <c r="T1244" s="6">
        <f t="shared" si="2507"/>
        <v>69</v>
      </c>
      <c r="U1244" s="5"/>
      <c r="V1244" s="5"/>
      <c r="W1244" s="5"/>
      <c r="X1244" s="37" t="str">
        <f>Map!G1901</f>
        <v>Terrestrial</v>
      </c>
      <c r="Y1244" s="5"/>
      <c r="Z1244" s="7" t="str">
        <f>Map!O1901</f>
        <v>45 H</v>
      </c>
      <c r="AA1244" s="6">
        <f t="shared" si="12"/>
        <v>45</v>
      </c>
      <c r="AB1244" s="5" t="str">
        <f>IFERROR(__xludf.DUMMYFUNCTION("""COMPUTED_VALUE"""),"H")</f>
        <v>H</v>
      </c>
      <c r="AC1244" s="6">
        <f t="shared" si="13"/>
        <v>45</v>
      </c>
      <c r="AD1244" s="5"/>
    </row>
    <row r="1245">
      <c r="A1245" s="5" t="str">
        <f>Map!I1902</f>
        <v>0.41 E</v>
      </c>
      <c r="B1245" s="6">
        <f t="shared" si="5"/>
        <v>0.41</v>
      </c>
      <c r="C1245" s="5" t="str">
        <f>IFERROR(__xludf.DUMMYFUNCTION("""COMPUTED_VALUE"""),"E")</f>
        <v>E</v>
      </c>
      <c r="D1245" s="34" t="b">
        <f t="shared" si="6"/>
        <v>0</v>
      </c>
      <c r="E1245" s="6" t="b">
        <f t="shared" si="7"/>
        <v>0</v>
      </c>
      <c r="F1245" s="34">
        <f t="shared" si="8"/>
        <v>0.41</v>
      </c>
      <c r="G1245" s="8">
        <f t="shared" si="9"/>
        <v>2.44852E+24</v>
      </c>
      <c r="H1245" s="8" t="str">
        <f t="shared" ref="H1245:J1245" si="2508">if(D1245,$G1245,"")</f>
        <v/>
      </c>
      <c r="I1245" s="8" t="str">
        <f t="shared" si="2508"/>
        <v/>
      </c>
      <c r="J1245" s="8">
        <f t="shared" si="2508"/>
        <v>2.44852E+24</v>
      </c>
      <c r="K1245" s="5"/>
      <c r="L1245" s="5"/>
      <c r="M1245" s="5"/>
      <c r="N1245" s="36">
        <f>Map!K1902</f>
        <v>35</v>
      </c>
      <c r="O1245" s="36">
        <f>Map!L1902</f>
        <v>21</v>
      </c>
      <c r="P1245" s="36">
        <f>Map!M1902</f>
        <v>30</v>
      </c>
      <c r="Q1245" s="5" t="str">
        <f>Join("-",Map!B1902,Map!C1902,Map!D1902,Map!E1902,Map!F1902)</f>
        <v>North Rim-3-2-3-c</v>
      </c>
      <c r="R1245" s="6">
        <f t="shared" ref="R1245:T1245" si="2509">IFERROR(VALUE(LEFT(N1245,SEARCH(" ",N1245,1)-1)),FALSE())</f>
        <v>35</v>
      </c>
      <c r="S1245" s="6">
        <f t="shared" si="2509"/>
        <v>21</v>
      </c>
      <c r="T1245" s="6">
        <f t="shared" si="2509"/>
        <v>30</v>
      </c>
      <c r="U1245" s="5"/>
      <c r="V1245" s="5"/>
      <c r="W1245" s="5"/>
      <c r="X1245" s="37" t="str">
        <f>Map!G1902</f>
        <v>Terrestrial</v>
      </c>
      <c r="Y1245" s="5"/>
      <c r="Z1245" s="7" t="str">
        <f>Map!O1902</f>
        <v>32 H</v>
      </c>
      <c r="AA1245" s="6">
        <f t="shared" si="12"/>
        <v>32</v>
      </c>
      <c r="AB1245" s="5" t="str">
        <f>IFERROR(__xludf.DUMMYFUNCTION("""COMPUTED_VALUE"""),"H")</f>
        <v>H</v>
      </c>
      <c r="AC1245" s="6">
        <f t="shared" si="13"/>
        <v>32</v>
      </c>
      <c r="AD1245" s="5"/>
    </row>
    <row r="1246">
      <c r="A1246" s="5" t="str">
        <f>Map!I1903</f>
        <v>1.17 E</v>
      </c>
      <c r="B1246" s="6">
        <f t="shared" si="5"/>
        <v>1.17</v>
      </c>
      <c r="C1246" s="5" t="str">
        <f>IFERROR(__xludf.DUMMYFUNCTION("""COMPUTED_VALUE"""),"E")</f>
        <v>E</v>
      </c>
      <c r="D1246" s="34" t="b">
        <f t="shared" si="6"/>
        <v>0</v>
      </c>
      <c r="E1246" s="6" t="b">
        <f t="shared" si="7"/>
        <v>0</v>
      </c>
      <c r="F1246" s="34">
        <f t="shared" si="8"/>
        <v>1.17</v>
      </c>
      <c r="G1246" s="8">
        <f t="shared" si="9"/>
        <v>6.98724E+24</v>
      </c>
      <c r="H1246" s="8" t="str">
        <f t="shared" ref="H1246:J1246" si="2510">if(D1246,$G1246,"")</f>
        <v/>
      </c>
      <c r="I1246" s="8" t="str">
        <f t="shared" si="2510"/>
        <v/>
      </c>
      <c r="J1246" s="8">
        <f t="shared" si="2510"/>
        <v>6.98724E+24</v>
      </c>
      <c r="K1246" s="5"/>
      <c r="L1246" s="5"/>
      <c r="M1246" s="5"/>
      <c r="N1246" s="36">
        <f>Map!K1903</f>
        <v>24</v>
      </c>
      <c r="O1246" s="36">
        <f>Map!L1903</f>
        <v>-23</v>
      </c>
      <c r="P1246" s="36">
        <f>Map!M1903</f>
        <v>0</v>
      </c>
      <c r="Q1246" s="5" t="str">
        <f>Join("-",Map!B1903,Map!C1903,Map!D1903,Map!E1903,Map!F1903)</f>
        <v>North Rim-3-2-3-d</v>
      </c>
      <c r="R1246" s="6">
        <f t="shared" ref="R1246:T1246" si="2511">IFERROR(VALUE(LEFT(N1246,SEARCH(" ",N1246,1)-1)),FALSE())</f>
        <v>24</v>
      </c>
      <c r="S1246" s="6">
        <f t="shared" si="2511"/>
        <v>-23</v>
      </c>
      <c r="T1246" s="6">
        <f t="shared" si="2511"/>
        <v>0</v>
      </c>
      <c r="U1246" s="5"/>
      <c r="V1246" s="5"/>
      <c r="W1246" s="5"/>
      <c r="X1246" s="37" t="str">
        <f>Map!G1903</f>
        <v>Terrestrial</v>
      </c>
      <c r="Y1246" s="5"/>
      <c r="Z1246" s="7" t="str">
        <f>Map!O1903</f>
        <v>135 H</v>
      </c>
      <c r="AA1246" s="6">
        <f t="shared" si="12"/>
        <v>135</v>
      </c>
      <c r="AB1246" s="5" t="str">
        <f>IFERROR(__xludf.DUMMYFUNCTION("""COMPUTED_VALUE"""),"H")</f>
        <v>H</v>
      </c>
      <c r="AC1246" s="6">
        <f t="shared" si="13"/>
        <v>135</v>
      </c>
      <c r="AD1246" s="5"/>
    </row>
    <row r="1247">
      <c r="A1247" s="5" t="str">
        <f>Map!I1904</f>
        <v>7.2 J</v>
      </c>
      <c r="B1247" s="6">
        <f t="shared" si="5"/>
        <v>7.2</v>
      </c>
      <c r="C1247" s="5" t="str">
        <f>IFERROR(__xludf.DUMMYFUNCTION("""COMPUTED_VALUE"""),"J")</f>
        <v>J</v>
      </c>
      <c r="D1247" s="34" t="b">
        <f t="shared" si="6"/>
        <v>0</v>
      </c>
      <c r="E1247" s="6">
        <f t="shared" si="7"/>
        <v>7.2</v>
      </c>
      <c r="F1247" s="34" t="b">
        <f t="shared" si="8"/>
        <v>0</v>
      </c>
      <c r="G1247" s="8">
        <f t="shared" si="9"/>
        <v>1.368E+28</v>
      </c>
      <c r="H1247" s="8" t="str">
        <f t="shared" ref="H1247:J1247" si="2512">if(D1247,$G1247,"")</f>
        <v/>
      </c>
      <c r="I1247" s="8">
        <f t="shared" si="2512"/>
        <v>1.368E+28</v>
      </c>
      <c r="J1247" s="8" t="str">
        <f t="shared" si="2512"/>
        <v/>
      </c>
      <c r="K1247" s="5"/>
      <c r="L1247" s="5"/>
      <c r="M1247" s="5"/>
      <c r="N1247" s="36">
        <f>Map!K1904</f>
        <v>-155</v>
      </c>
      <c r="O1247" s="36">
        <f>Map!L1904</f>
        <v>-155</v>
      </c>
      <c r="P1247" s="36">
        <f>Map!M1904</f>
        <v>-153</v>
      </c>
      <c r="Q1247" s="5" t="str">
        <f>Join("-",Map!B1904,Map!C1904,Map!D1904,Map!E1904,Map!F1904)</f>
        <v>North Rim-3-2-3-e</v>
      </c>
      <c r="R1247" s="6">
        <f t="shared" ref="R1247:T1247" si="2513">IFERROR(VALUE(LEFT(N1247,SEARCH(" ",N1247,1)-1)),FALSE())</f>
        <v>-155</v>
      </c>
      <c r="S1247" s="6">
        <f t="shared" si="2513"/>
        <v>-155</v>
      </c>
      <c r="T1247" s="6">
        <f t="shared" si="2513"/>
        <v>-153</v>
      </c>
      <c r="U1247" s="5"/>
      <c r="V1247" s="5"/>
      <c r="W1247" s="5"/>
      <c r="X1247" s="37" t="str">
        <f>Map!G1904</f>
        <v>Gas Giant</v>
      </c>
      <c r="Y1247" s="5"/>
      <c r="Z1247" s="7" t="str">
        <f>Map!O1904</f>
        <v>10 H</v>
      </c>
      <c r="AA1247" s="6">
        <f t="shared" si="12"/>
        <v>10</v>
      </c>
      <c r="AB1247" s="5" t="str">
        <f>IFERROR(__xludf.DUMMYFUNCTION("""COMPUTED_VALUE"""),"H")</f>
        <v>H</v>
      </c>
      <c r="AC1247" s="6">
        <f t="shared" si="13"/>
        <v>10</v>
      </c>
      <c r="AD1247" s="5"/>
    </row>
    <row r="1248">
      <c r="A1248" s="5" t="str">
        <f>Map!I1905</f>
        <v>1.5 J</v>
      </c>
      <c r="B1248" s="6">
        <f t="shared" si="5"/>
        <v>1.5</v>
      </c>
      <c r="C1248" s="5" t="str">
        <f>IFERROR(__xludf.DUMMYFUNCTION("""COMPUTED_VALUE"""),"J")</f>
        <v>J</v>
      </c>
      <c r="D1248" s="34" t="b">
        <f t="shared" si="6"/>
        <v>0</v>
      </c>
      <c r="E1248" s="6">
        <f t="shared" si="7"/>
        <v>1.5</v>
      </c>
      <c r="F1248" s="34" t="b">
        <f t="shared" si="8"/>
        <v>0</v>
      </c>
      <c r="G1248" s="8">
        <f t="shared" si="9"/>
        <v>2.85E+27</v>
      </c>
      <c r="H1248" s="8" t="str">
        <f t="shared" ref="H1248:J1248" si="2514">if(D1248,$G1248,"")</f>
        <v/>
      </c>
      <c r="I1248" s="8">
        <f t="shared" si="2514"/>
        <v>2.85E+27</v>
      </c>
      <c r="J1248" s="8" t="str">
        <f t="shared" si="2514"/>
        <v/>
      </c>
      <c r="K1248" s="5"/>
      <c r="L1248" s="5"/>
      <c r="M1248" s="5"/>
      <c r="N1248" s="36">
        <f>Map!K1905</f>
        <v>-244</v>
      </c>
      <c r="O1248" s="36">
        <f>Map!L1905</f>
        <v>-246</v>
      </c>
      <c r="P1248" s="36">
        <f>Map!M1905</f>
        <v>-247</v>
      </c>
      <c r="Q1248" s="5" t="str">
        <f>Join("-",Map!B1905,Map!C1905,Map!D1905,Map!E1905,Map!F1905)</f>
        <v>North Rim-3-2-3-f</v>
      </c>
      <c r="R1248" s="6">
        <f t="shared" ref="R1248:T1248" si="2515">IFERROR(VALUE(LEFT(N1248,SEARCH(" ",N1248,1)-1)),FALSE())</f>
        <v>-244</v>
      </c>
      <c r="S1248" s="6">
        <f t="shared" si="2515"/>
        <v>-246</v>
      </c>
      <c r="T1248" s="6">
        <f t="shared" si="2515"/>
        <v>-247</v>
      </c>
      <c r="U1248" s="5"/>
      <c r="V1248" s="5"/>
      <c r="W1248" s="5"/>
      <c r="X1248" s="37" t="str">
        <f>Map!G1905</f>
        <v>Gas Giant</v>
      </c>
      <c r="Y1248" s="5"/>
      <c r="Z1248" s="7" t="str">
        <f>Map!O1905</f>
        <v>19 H</v>
      </c>
      <c r="AA1248" s="6">
        <f t="shared" si="12"/>
        <v>19</v>
      </c>
      <c r="AB1248" s="5" t="str">
        <f>IFERROR(__xludf.DUMMYFUNCTION("""COMPUTED_VALUE"""),"H")</f>
        <v>H</v>
      </c>
      <c r="AC1248" s="6">
        <f t="shared" si="13"/>
        <v>19</v>
      </c>
      <c r="AD1248" s="5"/>
    </row>
    <row r="1249">
      <c r="A1249" s="5" t="str">
        <f>Map!I1906</f>
        <v>0.12 S</v>
      </c>
      <c r="B1249" s="6">
        <f t="shared" si="5"/>
        <v>0.12</v>
      </c>
      <c r="C1249" s="5" t="str">
        <f>IFERROR(__xludf.DUMMYFUNCTION("""COMPUTED_VALUE"""),"S")</f>
        <v>S</v>
      </c>
      <c r="D1249" s="34">
        <f t="shared" si="6"/>
        <v>0.12</v>
      </c>
      <c r="E1249" s="6" t="b">
        <f t="shared" si="7"/>
        <v>0</v>
      </c>
      <c r="F1249" s="34" t="b">
        <f t="shared" si="8"/>
        <v>0</v>
      </c>
      <c r="G1249" s="8">
        <f t="shared" si="9"/>
        <v>2.3868E+29</v>
      </c>
      <c r="H1249" s="8">
        <f t="shared" ref="H1249:J1249" si="2516">if(D1249,$G1249,"")</f>
        <v>2.3868E+29</v>
      </c>
      <c r="I1249" s="8" t="str">
        <f t="shared" si="2516"/>
        <v/>
      </c>
      <c r="J1249" s="8" t="str">
        <f t="shared" si="2516"/>
        <v/>
      </c>
      <c r="K1249" s="5"/>
      <c r="L1249" s="5"/>
      <c r="M1249" s="5"/>
      <c r="N1249" s="36" t="str">
        <f>Map!K1906</f>
        <v/>
      </c>
      <c r="O1249" s="36" t="str">
        <f>Map!L1906</f>
        <v/>
      </c>
      <c r="P1249" s="36" t="str">
        <f>Map!M1906</f>
        <v/>
      </c>
      <c r="Q1249" s="5" t="str">
        <f>Join("-",Map!B1906,Map!C1906,Map!D1906,Map!E1906,Map!F1906)</f>
        <v>North Rim-3-2-3-S</v>
      </c>
      <c r="R1249" s="6" t="b">
        <f t="shared" ref="R1249:T1249" si="2517">IFERROR(VALUE(LEFT(N1249,SEARCH(" ",N1249,1)-1)),FALSE())</f>
        <v>0</v>
      </c>
      <c r="S1249" s="6" t="b">
        <f t="shared" si="2517"/>
        <v>0</v>
      </c>
      <c r="T1249" s="6" t="b">
        <f t="shared" si="2517"/>
        <v>0</v>
      </c>
      <c r="U1249" s="5"/>
      <c r="V1249" s="5"/>
      <c r="W1249" s="5"/>
      <c r="X1249" s="37" t="str">
        <f>Map!G1906</f>
        <v>Star</v>
      </c>
      <c r="Y1249" s="5"/>
      <c r="Z1249" s="7" t="str">
        <f>Map!O1906</f>
        <v/>
      </c>
      <c r="AA1249" s="6" t="str">
        <f t="shared" si="12"/>
        <v/>
      </c>
      <c r="AB1249" s="5"/>
      <c r="AC1249" s="6" t="str">
        <f t="shared" si="13"/>
        <v/>
      </c>
      <c r="AD1249" s="5"/>
    </row>
    <row r="1250">
      <c r="A1250" s="5" t="str">
        <f>Map!I1908</f>
        <v>0.37 E</v>
      </c>
      <c r="B1250" s="6">
        <f t="shared" si="5"/>
        <v>0.37</v>
      </c>
      <c r="C1250" s="5" t="str">
        <f>IFERROR(__xludf.DUMMYFUNCTION("""COMPUTED_VALUE"""),"E")</f>
        <v>E</v>
      </c>
      <c r="D1250" s="34" t="b">
        <f t="shared" si="6"/>
        <v>0</v>
      </c>
      <c r="E1250" s="6" t="b">
        <f t="shared" si="7"/>
        <v>0</v>
      </c>
      <c r="F1250" s="34">
        <f t="shared" si="8"/>
        <v>0.37</v>
      </c>
      <c r="G1250" s="8">
        <f t="shared" si="9"/>
        <v>2.20964E+24</v>
      </c>
      <c r="H1250" s="8" t="str">
        <f t="shared" ref="H1250:J1250" si="2518">if(D1250,$G1250,"")</f>
        <v/>
      </c>
      <c r="I1250" s="8" t="str">
        <f t="shared" si="2518"/>
        <v/>
      </c>
      <c r="J1250" s="8">
        <f t="shared" si="2518"/>
        <v>2.20964E+24</v>
      </c>
      <c r="K1250" s="5"/>
      <c r="L1250" s="5"/>
      <c r="M1250" s="5"/>
      <c r="N1250" s="36">
        <f>Map!K1908</f>
        <v>121</v>
      </c>
      <c r="O1250" s="36">
        <f>Map!L1908</f>
        <v>103</v>
      </c>
      <c r="P1250" s="36">
        <f>Map!M1908</f>
        <v>110</v>
      </c>
      <c r="Q1250" s="5" t="str">
        <f>Join("-",Map!B1908,Map!C1908,Map!D1908,Map!E1908,Map!F1908)</f>
        <v>North Rim-3-2-4-b</v>
      </c>
      <c r="R1250" s="6">
        <f t="shared" ref="R1250:T1250" si="2519">IFERROR(VALUE(LEFT(N1250,SEARCH(" ",N1250,1)-1)),FALSE())</f>
        <v>121</v>
      </c>
      <c r="S1250" s="6">
        <f t="shared" si="2519"/>
        <v>103</v>
      </c>
      <c r="T1250" s="6">
        <f t="shared" si="2519"/>
        <v>110</v>
      </c>
      <c r="U1250" s="5"/>
      <c r="V1250" s="5"/>
      <c r="W1250" s="5"/>
      <c r="X1250" s="37" t="str">
        <f>Map!G1908</f>
        <v>Terrestrial</v>
      </c>
      <c r="Y1250" s="5"/>
      <c r="Z1250" s="7" t="str">
        <f>Map!O1908</f>
        <v>18 H</v>
      </c>
      <c r="AA1250" s="6">
        <f t="shared" si="12"/>
        <v>18</v>
      </c>
      <c r="AB1250" s="5" t="str">
        <f>IFERROR(__xludf.DUMMYFUNCTION("""COMPUTED_VALUE"""),"H")</f>
        <v>H</v>
      </c>
      <c r="AC1250" s="6">
        <f t="shared" si="13"/>
        <v>18</v>
      </c>
      <c r="AD1250" s="5"/>
    </row>
    <row r="1251">
      <c r="A1251" s="5" t="str">
        <f>Map!I1909</f>
        <v>0.06 J</v>
      </c>
      <c r="B1251" s="6">
        <f t="shared" si="5"/>
        <v>0.06</v>
      </c>
      <c r="C1251" s="5" t="str">
        <f>IFERROR(__xludf.DUMMYFUNCTION("""COMPUTED_VALUE"""),"J")</f>
        <v>J</v>
      </c>
      <c r="D1251" s="34" t="b">
        <f t="shared" si="6"/>
        <v>0</v>
      </c>
      <c r="E1251" s="6">
        <f t="shared" si="7"/>
        <v>0.06</v>
      </c>
      <c r="F1251" s="34" t="b">
        <f t="shared" si="8"/>
        <v>0</v>
      </c>
      <c r="G1251" s="8">
        <f t="shared" si="9"/>
        <v>1.14E+26</v>
      </c>
      <c r="H1251" s="8" t="str">
        <f t="shared" ref="H1251:J1251" si="2520">if(D1251,$G1251,"")</f>
        <v/>
      </c>
      <c r="I1251" s="8">
        <f t="shared" si="2520"/>
        <v>1.14E+26</v>
      </c>
      <c r="J1251" s="8" t="str">
        <f t="shared" si="2520"/>
        <v/>
      </c>
      <c r="K1251" s="5"/>
      <c r="L1251" s="5"/>
      <c r="M1251" s="5"/>
      <c r="N1251" s="36">
        <f>Map!K1909</f>
        <v>-52</v>
      </c>
      <c r="O1251" s="36">
        <f>Map!L1909</f>
        <v>-96</v>
      </c>
      <c r="P1251" s="36">
        <f>Map!M1909</f>
        <v>-76</v>
      </c>
      <c r="Q1251" s="5" t="str">
        <f>Join("-",Map!B1909,Map!C1909,Map!D1909,Map!E1909,Map!F1909)</f>
        <v>North Rim-3-2-4-c</v>
      </c>
      <c r="R1251" s="6">
        <f t="shared" ref="R1251:T1251" si="2521">IFERROR(VALUE(LEFT(N1251,SEARCH(" ",N1251,1)-1)),FALSE())</f>
        <v>-52</v>
      </c>
      <c r="S1251" s="6">
        <f t="shared" si="2521"/>
        <v>-96</v>
      </c>
      <c r="T1251" s="6">
        <f t="shared" si="2521"/>
        <v>-76</v>
      </c>
      <c r="U1251" s="5"/>
      <c r="V1251" s="5"/>
      <c r="W1251" s="5"/>
      <c r="X1251" s="37" t="str">
        <f>Map!G1909</f>
        <v>Gas Giant</v>
      </c>
      <c r="Y1251" s="5"/>
      <c r="Z1251" s="7" t="str">
        <f>Map!O1909</f>
        <v>23 H</v>
      </c>
      <c r="AA1251" s="6">
        <f t="shared" si="12"/>
        <v>23</v>
      </c>
      <c r="AB1251" s="5" t="str">
        <f>IFERROR(__xludf.DUMMYFUNCTION("""COMPUTED_VALUE"""),"H")</f>
        <v>H</v>
      </c>
      <c r="AC1251" s="6">
        <f t="shared" si="13"/>
        <v>23</v>
      </c>
      <c r="AD1251" s="5"/>
    </row>
    <row r="1252">
      <c r="A1252" s="5" t="str">
        <f>Map!I1910</f>
        <v>0.05 J</v>
      </c>
      <c r="B1252" s="6">
        <f t="shared" si="5"/>
        <v>0.05</v>
      </c>
      <c r="C1252" s="5" t="str">
        <f>IFERROR(__xludf.DUMMYFUNCTION("""COMPUTED_VALUE"""),"J")</f>
        <v>J</v>
      </c>
      <c r="D1252" s="34" t="b">
        <f t="shared" si="6"/>
        <v>0</v>
      </c>
      <c r="E1252" s="6">
        <f t="shared" si="7"/>
        <v>0.05</v>
      </c>
      <c r="F1252" s="34" t="b">
        <f t="shared" si="8"/>
        <v>0</v>
      </c>
      <c r="G1252" s="8">
        <f t="shared" si="9"/>
        <v>9.5E+25</v>
      </c>
      <c r="H1252" s="8" t="str">
        <f t="shared" ref="H1252:J1252" si="2522">if(D1252,$G1252,"")</f>
        <v/>
      </c>
      <c r="I1252" s="8">
        <f t="shared" si="2522"/>
        <v>9.5E+25</v>
      </c>
      <c r="J1252" s="8" t="str">
        <f t="shared" si="2522"/>
        <v/>
      </c>
      <c r="K1252" s="5"/>
      <c r="L1252" s="5"/>
      <c r="M1252" s="5"/>
      <c r="N1252" s="36">
        <f>Map!K1910</f>
        <v>-204</v>
      </c>
      <c r="O1252" s="36">
        <f>Map!L1910</f>
        <v>-209</v>
      </c>
      <c r="P1252" s="36">
        <f>Map!M1910</f>
        <v>-209</v>
      </c>
      <c r="Q1252" s="5" t="str">
        <f>Join("-",Map!B1910,Map!C1910,Map!D1910,Map!E1910,Map!F1910)</f>
        <v>North Rim-3-2-4-d</v>
      </c>
      <c r="R1252" s="6">
        <f t="shared" ref="R1252:T1252" si="2523">IFERROR(VALUE(LEFT(N1252,SEARCH(" ",N1252,1)-1)),FALSE())</f>
        <v>-204</v>
      </c>
      <c r="S1252" s="6">
        <f t="shared" si="2523"/>
        <v>-209</v>
      </c>
      <c r="T1252" s="6">
        <f t="shared" si="2523"/>
        <v>-209</v>
      </c>
      <c r="U1252" s="5"/>
      <c r="V1252" s="5"/>
      <c r="W1252" s="5"/>
      <c r="X1252" s="37" t="str">
        <f>Map!G1910</f>
        <v>Gas Giant</v>
      </c>
      <c r="Y1252" s="5"/>
      <c r="Z1252" s="7" t="str">
        <f>Map!O1910</f>
        <v>8 H</v>
      </c>
      <c r="AA1252" s="6">
        <f t="shared" si="12"/>
        <v>8</v>
      </c>
      <c r="AB1252" s="5" t="str">
        <f>IFERROR(__xludf.DUMMYFUNCTION("""COMPUTED_VALUE"""),"H")</f>
        <v>H</v>
      </c>
      <c r="AC1252" s="6">
        <f t="shared" si="13"/>
        <v>8</v>
      </c>
      <c r="AD1252" s="5"/>
    </row>
    <row r="1253">
      <c r="A1253" s="5" t="str">
        <f>Map!I1911</f>
        <v/>
      </c>
      <c r="B1253" s="6" t="str">
        <f t="shared" si="5"/>
        <v/>
      </c>
      <c r="C1253" s="5"/>
      <c r="D1253" s="34" t="b">
        <f t="shared" si="6"/>
        <v>0</v>
      </c>
      <c r="E1253" s="6" t="b">
        <f t="shared" si="7"/>
        <v>0</v>
      </c>
      <c r="F1253" s="34" t="b">
        <f t="shared" si="8"/>
        <v>0</v>
      </c>
      <c r="G1253" s="8" t="str">
        <f t="shared" si="9"/>
        <v/>
      </c>
      <c r="H1253" s="8" t="str">
        <f t="shared" ref="H1253:J1253" si="2524">if(D1253,$G1253,"")</f>
        <v/>
      </c>
      <c r="I1253" s="8" t="str">
        <f t="shared" si="2524"/>
        <v/>
      </c>
      <c r="J1253" s="8" t="str">
        <f t="shared" si="2524"/>
        <v/>
      </c>
      <c r="K1253" s="5"/>
      <c r="L1253" s="5"/>
      <c r="M1253" s="5"/>
      <c r="N1253" s="36" t="str">
        <f>Map!K1911</f>
        <v/>
      </c>
      <c r="O1253" s="36" t="str">
        <f>Map!L1911</f>
        <v/>
      </c>
      <c r="P1253" s="36" t="str">
        <f>Map!M1911</f>
        <v/>
      </c>
      <c r="Q1253" s="5" t="str">
        <f>Join("-",Map!B1911,Map!C1911,Map!D1911,Map!E1911,Map!F1911)</f>
        <v>North Rim-3-2-4-N32-N00 Primary Relay</v>
      </c>
      <c r="R1253" s="6" t="b">
        <f t="shared" ref="R1253:T1253" si="2525">IFERROR(VALUE(LEFT(N1253,SEARCH(" ",N1253,1)-1)),FALSE())</f>
        <v>0</v>
      </c>
      <c r="S1253" s="6" t="b">
        <f t="shared" si="2525"/>
        <v>0</v>
      </c>
      <c r="T1253" s="6" t="b">
        <f t="shared" si="2525"/>
        <v>0</v>
      </c>
      <c r="U1253" s="5"/>
      <c r="V1253" s="5"/>
      <c r="W1253" s="5"/>
      <c r="X1253" s="37" t="str">
        <f>Map!G1911</f>
        <v>Prime Relay</v>
      </c>
      <c r="Y1253" s="5"/>
      <c r="Z1253" s="7" t="str">
        <f>Map!O1911</f>
        <v/>
      </c>
      <c r="AA1253" s="6" t="str">
        <f t="shared" si="12"/>
        <v/>
      </c>
      <c r="AB1253" s="5"/>
      <c r="AC1253" s="6" t="str">
        <f t="shared" si="13"/>
        <v/>
      </c>
      <c r="AD1253" s="5"/>
    </row>
    <row r="1254">
      <c r="A1254" s="5" t="str">
        <f>Map!I1912</f>
        <v>0.71 S</v>
      </c>
      <c r="B1254" s="6">
        <f t="shared" si="5"/>
        <v>0.71</v>
      </c>
      <c r="C1254" s="5" t="str">
        <f>IFERROR(__xludf.DUMMYFUNCTION("""COMPUTED_VALUE"""),"S")</f>
        <v>S</v>
      </c>
      <c r="D1254" s="34">
        <f t="shared" si="6"/>
        <v>0.71</v>
      </c>
      <c r="E1254" s="6" t="b">
        <f t="shared" si="7"/>
        <v>0</v>
      </c>
      <c r="F1254" s="34" t="b">
        <f t="shared" si="8"/>
        <v>0</v>
      </c>
      <c r="G1254" s="8">
        <f t="shared" si="9"/>
        <v>1.41219E+30</v>
      </c>
      <c r="H1254" s="8">
        <f t="shared" ref="H1254:J1254" si="2526">if(D1254,$G1254,"")</f>
        <v>1.41219E+30</v>
      </c>
      <c r="I1254" s="8" t="str">
        <f t="shared" si="2526"/>
        <v/>
      </c>
      <c r="J1254" s="8" t="str">
        <f t="shared" si="2526"/>
        <v/>
      </c>
      <c r="K1254" s="5"/>
      <c r="L1254" s="5"/>
      <c r="M1254" s="5"/>
      <c r="N1254" s="36" t="str">
        <f>Map!K1912</f>
        <v/>
      </c>
      <c r="O1254" s="36" t="str">
        <f>Map!L1912</f>
        <v/>
      </c>
      <c r="P1254" s="36" t="str">
        <f>Map!M1912</f>
        <v/>
      </c>
      <c r="Q1254" s="5" t="str">
        <f>Join("-",Map!B1912,Map!C1912,Map!D1912,Map!E1912,Map!F1912)</f>
        <v>North Rim-3-2-4-S</v>
      </c>
      <c r="R1254" s="6" t="b">
        <f t="shared" ref="R1254:T1254" si="2527">IFERROR(VALUE(LEFT(N1254,SEARCH(" ",N1254,1)-1)),FALSE())</f>
        <v>0</v>
      </c>
      <c r="S1254" s="6" t="b">
        <f t="shared" si="2527"/>
        <v>0</v>
      </c>
      <c r="T1254" s="6" t="b">
        <f t="shared" si="2527"/>
        <v>0</v>
      </c>
      <c r="U1254" s="5"/>
      <c r="V1254" s="5"/>
      <c r="W1254" s="5"/>
      <c r="X1254" s="37" t="str">
        <f>Map!G1912</f>
        <v>Star</v>
      </c>
      <c r="Y1254" s="5"/>
      <c r="Z1254" s="7" t="str">
        <f>Map!O1912</f>
        <v/>
      </c>
      <c r="AA1254" s="6" t="str">
        <f t="shared" si="12"/>
        <v/>
      </c>
      <c r="AB1254" s="5"/>
      <c r="AC1254" s="6" t="str">
        <f t="shared" si="13"/>
        <v/>
      </c>
      <c r="AD1254" s="5"/>
    </row>
    <row r="1255">
      <c r="A1255" s="5" t="str">
        <f>Map!I1913</f>
        <v>0.16 E</v>
      </c>
      <c r="B1255" s="6">
        <f t="shared" si="5"/>
        <v>0.16</v>
      </c>
      <c r="C1255" s="5" t="str">
        <f>IFERROR(__xludf.DUMMYFUNCTION("""COMPUTED_VALUE"""),"E")</f>
        <v>E</v>
      </c>
      <c r="D1255" s="34" t="b">
        <f t="shared" si="6"/>
        <v>0</v>
      </c>
      <c r="E1255" s="6" t="b">
        <f t="shared" si="7"/>
        <v>0</v>
      </c>
      <c r="F1255" s="34">
        <f t="shared" si="8"/>
        <v>0.16</v>
      </c>
      <c r="G1255" s="8">
        <f t="shared" si="9"/>
        <v>9.5552E+23</v>
      </c>
      <c r="H1255" s="8" t="str">
        <f t="shared" ref="H1255:J1255" si="2528">if(D1255,$G1255,"")</f>
        <v/>
      </c>
      <c r="I1255" s="8" t="str">
        <f t="shared" si="2528"/>
        <v/>
      </c>
      <c r="J1255" s="8">
        <f t="shared" si="2528"/>
        <v>9.5552E+23</v>
      </c>
      <c r="K1255" s="5"/>
      <c r="L1255" s="5"/>
      <c r="M1255" s="5"/>
      <c r="N1255" s="36">
        <f>Map!K1913</f>
        <v>334</v>
      </c>
      <c r="O1255" s="36">
        <f>Map!L1913</f>
        <v>325</v>
      </c>
      <c r="P1255" s="36">
        <f>Map!M1913</f>
        <v>329</v>
      </c>
      <c r="Q1255" s="5" t="str">
        <f>Join("-",Map!B1913,Map!C1913,Map!D1913,Map!E1913,Map!F1913)</f>
        <v>North Rim-3-2-5-a</v>
      </c>
      <c r="R1255" s="6">
        <f t="shared" ref="R1255:T1255" si="2529">IFERROR(VALUE(LEFT(N1255,SEARCH(" ",N1255,1)-1)),FALSE())</f>
        <v>334</v>
      </c>
      <c r="S1255" s="6">
        <f t="shared" si="2529"/>
        <v>325</v>
      </c>
      <c r="T1255" s="6">
        <f t="shared" si="2529"/>
        <v>329</v>
      </c>
      <c r="U1255" s="5"/>
      <c r="V1255" s="5"/>
      <c r="W1255" s="5"/>
      <c r="X1255" s="37" t="str">
        <f>Map!G1913</f>
        <v>Terrestrial</v>
      </c>
      <c r="Y1255" s="5"/>
      <c r="Z1255" s="7" t="str">
        <f>Map!O1913</f>
        <v>18 H</v>
      </c>
      <c r="AA1255" s="6">
        <f t="shared" si="12"/>
        <v>18</v>
      </c>
      <c r="AB1255" s="5" t="str">
        <f>IFERROR(__xludf.DUMMYFUNCTION("""COMPUTED_VALUE"""),"H")</f>
        <v>H</v>
      </c>
      <c r="AC1255" s="6">
        <f t="shared" si="13"/>
        <v>18</v>
      </c>
      <c r="AD1255" s="5"/>
    </row>
    <row r="1256">
      <c r="A1256" s="5" t="str">
        <f>Map!I1914</f>
        <v>0.19 E</v>
      </c>
      <c r="B1256" s="6">
        <f t="shared" si="5"/>
        <v>0.19</v>
      </c>
      <c r="C1256" s="5" t="str">
        <f>IFERROR(__xludf.DUMMYFUNCTION("""COMPUTED_VALUE"""),"E")</f>
        <v>E</v>
      </c>
      <c r="D1256" s="34" t="b">
        <f t="shared" si="6"/>
        <v>0</v>
      </c>
      <c r="E1256" s="6" t="b">
        <f t="shared" si="7"/>
        <v>0</v>
      </c>
      <c r="F1256" s="34">
        <f t="shared" si="8"/>
        <v>0.19</v>
      </c>
      <c r="G1256" s="8">
        <f t="shared" si="9"/>
        <v>1.13468E+24</v>
      </c>
      <c r="H1256" s="8" t="str">
        <f t="shared" ref="H1256:J1256" si="2530">if(D1256,$G1256,"")</f>
        <v/>
      </c>
      <c r="I1256" s="8" t="str">
        <f t="shared" si="2530"/>
        <v/>
      </c>
      <c r="J1256" s="8">
        <f t="shared" si="2530"/>
        <v>1.13468E+24</v>
      </c>
      <c r="K1256" s="5"/>
      <c r="L1256" s="5"/>
      <c r="M1256" s="5"/>
      <c r="N1256" s="36">
        <f>Map!K1914</f>
        <v>178</v>
      </c>
      <c r="O1256" s="36">
        <f>Map!L1914</f>
        <v>-186</v>
      </c>
      <c r="P1256" s="36">
        <f>Map!M1914</f>
        <v>-6</v>
      </c>
      <c r="Q1256" s="5" t="str">
        <f>Join("-",Map!B1914,Map!C1914,Map!D1914,Map!E1914,Map!F1914)</f>
        <v>North Rim-3-2-5-b</v>
      </c>
      <c r="R1256" s="6">
        <f t="shared" ref="R1256:T1256" si="2531">IFERROR(VALUE(LEFT(N1256,SEARCH(" ",N1256,1)-1)),FALSE())</f>
        <v>178</v>
      </c>
      <c r="S1256" s="6">
        <f t="shared" si="2531"/>
        <v>-186</v>
      </c>
      <c r="T1256" s="6">
        <f t="shared" si="2531"/>
        <v>-6</v>
      </c>
      <c r="U1256" s="5"/>
      <c r="V1256" s="5"/>
      <c r="W1256" s="5"/>
      <c r="X1256" s="37" t="str">
        <f>Map!G1914</f>
        <v>Terrestrial</v>
      </c>
      <c r="Y1256" s="5"/>
      <c r="Z1256" s="7" t="str">
        <f>Map!O1914</f>
        <v>18 H</v>
      </c>
      <c r="AA1256" s="6">
        <f t="shared" si="12"/>
        <v>18</v>
      </c>
      <c r="AB1256" s="5" t="str">
        <f>IFERROR(__xludf.DUMMYFUNCTION("""COMPUTED_VALUE"""),"H")</f>
        <v>H</v>
      </c>
      <c r="AC1256" s="6">
        <f t="shared" si="13"/>
        <v>18</v>
      </c>
      <c r="AD1256" s="5"/>
    </row>
    <row r="1257">
      <c r="A1257" s="5" t="str">
        <f>Map!I1915</f>
        <v>0.82 E</v>
      </c>
      <c r="B1257" s="6">
        <f t="shared" si="5"/>
        <v>0.82</v>
      </c>
      <c r="C1257" s="5" t="str">
        <f>IFERROR(__xludf.DUMMYFUNCTION("""COMPUTED_VALUE"""),"E")</f>
        <v>E</v>
      </c>
      <c r="D1257" s="34" t="b">
        <f t="shared" si="6"/>
        <v>0</v>
      </c>
      <c r="E1257" s="6" t="b">
        <f t="shared" si="7"/>
        <v>0</v>
      </c>
      <c r="F1257" s="34">
        <f t="shared" si="8"/>
        <v>0.82</v>
      </c>
      <c r="G1257" s="8">
        <f t="shared" si="9"/>
        <v>4.89704E+24</v>
      </c>
      <c r="H1257" s="8" t="str">
        <f t="shared" ref="H1257:J1257" si="2532">if(D1257,$G1257,"")</f>
        <v/>
      </c>
      <c r="I1257" s="8" t="str">
        <f t="shared" si="2532"/>
        <v/>
      </c>
      <c r="J1257" s="8">
        <f t="shared" si="2532"/>
        <v>4.89704E+24</v>
      </c>
      <c r="K1257" s="5"/>
      <c r="L1257" s="5"/>
      <c r="M1257" s="5"/>
      <c r="N1257" s="36">
        <f>Map!K1915</f>
        <v>2</v>
      </c>
      <c r="O1257" s="36">
        <f>Map!L1915</f>
        <v>1</v>
      </c>
      <c r="P1257" s="36">
        <f>Map!M1915</f>
        <v>3</v>
      </c>
      <c r="Q1257" s="5" t="str">
        <f>Join("-",Map!B1915,Map!C1915,Map!D1915,Map!E1915,Map!F1915)</f>
        <v>North Rim-3-2-5-c</v>
      </c>
      <c r="R1257" s="6">
        <f t="shared" ref="R1257:T1257" si="2533">IFERROR(VALUE(LEFT(N1257,SEARCH(" ",N1257,1)-1)),FALSE())</f>
        <v>2</v>
      </c>
      <c r="S1257" s="6">
        <f t="shared" si="2533"/>
        <v>1</v>
      </c>
      <c r="T1257" s="6">
        <f t="shared" si="2533"/>
        <v>3</v>
      </c>
      <c r="U1257" s="5"/>
      <c r="V1257" s="5"/>
      <c r="W1257" s="5"/>
      <c r="X1257" s="37" t="str">
        <f>Map!G1915</f>
        <v>Habitable</v>
      </c>
      <c r="Y1257" s="5"/>
      <c r="Z1257" s="7" t="str">
        <f>Map!O1915</f>
        <v>28 H</v>
      </c>
      <c r="AA1257" s="6">
        <f t="shared" si="12"/>
        <v>28</v>
      </c>
      <c r="AB1257" s="5" t="str">
        <f>IFERROR(__xludf.DUMMYFUNCTION("""COMPUTED_VALUE"""),"H")</f>
        <v>H</v>
      </c>
      <c r="AC1257" s="6">
        <f t="shared" si="13"/>
        <v>28</v>
      </c>
      <c r="AD1257" s="5"/>
    </row>
    <row r="1258">
      <c r="A1258" s="5" t="str">
        <f>Map!I1916</f>
        <v>0.12 E</v>
      </c>
      <c r="B1258" s="6">
        <f t="shared" si="5"/>
        <v>0.12</v>
      </c>
      <c r="C1258" s="5" t="str">
        <f>IFERROR(__xludf.DUMMYFUNCTION("""COMPUTED_VALUE"""),"E")</f>
        <v>E</v>
      </c>
      <c r="D1258" s="34" t="b">
        <f t="shared" si="6"/>
        <v>0</v>
      </c>
      <c r="E1258" s="6" t="b">
        <f t="shared" si="7"/>
        <v>0</v>
      </c>
      <c r="F1258" s="34">
        <f t="shared" si="8"/>
        <v>0.12</v>
      </c>
      <c r="G1258" s="8">
        <f t="shared" si="9"/>
        <v>7.1664E+23</v>
      </c>
      <c r="H1258" s="8" t="str">
        <f t="shared" ref="H1258:J1258" si="2534">if(D1258,$G1258,"")</f>
        <v/>
      </c>
      <c r="I1258" s="8" t="str">
        <f t="shared" si="2534"/>
        <v/>
      </c>
      <c r="J1258" s="8">
        <f t="shared" si="2534"/>
        <v>7.1664E+23</v>
      </c>
      <c r="K1258" s="5"/>
      <c r="L1258" s="5"/>
      <c r="M1258" s="5"/>
      <c r="N1258" s="36">
        <f>Map!K1916</f>
        <v>-24</v>
      </c>
      <c r="O1258" s="36">
        <f>Map!L1916</f>
        <v>-74</v>
      </c>
      <c r="P1258" s="36">
        <f>Map!M1916</f>
        <v>-51</v>
      </c>
      <c r="Q1258" s="5" t="str">
        <f>Join("-",Map!B1916,Map!C1916,Map!D1916,Map!E1916,Map!F1916)</f>
        <v>North Rim-3-2-5-d</v>
      </c>
      <c r="R1258" s="6">
        <f t="shared" ref="R1258:T1258" si="2535">IFERROR(VALUE(LEFT(N1258,SEARCH(" ",N1258,1)-1)),FALSE())</f>
        <v>-24</v>
      </c>
      <c r="S1258" s="6">
        <f t="shared" si="2535"/>
        <v>-74</v>
      </c>
      <c r="T1258" s="6">
        <f t="shared" si="2535"/>
        <v>-51</v>
      </c>
      <c r="U1258" s="5"/>
      <c r="V1258" s="5"/>
      <c r="W1258" s="5"/>
      <c r="X1258" s="37" t="str">
        <f>Map!G1916</f>
        <v>Terrestrial</v>
      </c>
      <c r="Y1258" s="5"/>
      <c r="Z1258" s="7" t="str">
        <f>Map!O1916</f>
        <v>22 H</v>
      </c>
      <c r="AA1258" s="6">
        <f t="shared" si="12"/>
        <v>22</v>
      </c>
      <c r="AB1258" s="5" t="str">
        <f>IFERROR(__xludf.DUMMYFUNCTION("""COMPUTED_VALUE"""),"H")</f>
        <v>H</v>
      </c>
      <c r="AC1258" s="6">
        <f t="shared" si="13"/>
        <v>22</v>
      </c>
      <c r="AD1258" s="5"/>
    </row>
    <row r="1259">
      <c r="A1259" s="5" t="str">
        <f>Map!I1917</f>
        <v>0.07 J</v>
      </c>
      <c r="B1259" s="6">
        <f t="shared" si="5"/>
        <v>0.07</v>
      </c>
      <c r="C1259" s="5" t="str">
        <f>IFERROR(__xludf.DUMMYFUNCTION("""COMPUTED_VALUE"""),"J")</f>
        <v>J</v>
      </c>
      <c r="D1259" s="34" t="b">
        <f t="shared" si="6"/>
        <v>0</v>
      </c>
      <c r="E1259" s="6">
        <f t="shared" si="7"/>
        <v>0.07</v>
      </c>
      <c r="F1259" s="34" t="b">
        <f t="shared" si="8"/>
        <v>0</v>
      </c>
      <c r="G1259" s="8">
        <f t="shared" si="9"/>
        <v>1.33E+26</v>
      </c>
      <c r="H1259" s="8" t="str">
        <f t="shared" ref="H1259:J1259" si="2536">if(D1259,$G1259,"")</f>
        <v/>
      </c>
      <c r="I1259" s="8">
        <f t="shared" si="2536"/>
        <v>1.33E+26</v>
      </c>
      <c r="J1259" s="8" t="str">
        <f t="shared" si="2536"/>
        <v/>
      </c>
      <c r="K1259" s="5"/>
      <c r="L1259" s="5"/>
      <c r="M1259" s="5"/>
      <c r="N1259" s="36">
        <f>Map!K1917</f>
        <v>-55</v>
      </c>
      <c r="O1259" s="36">
        <f>Map!L1917</f>
        <v>-135</v>
      </c>
      <c r="P1259" s="36">
        <f>Map!M1917</f>
        <v>-93</v>
      </c>
      <c r="Q1259" s="5" t="str">
        <f>Join("-",Map!B1917,Map!C1917,Map!D1917,Map!E1917,Map!F1917)</f>
        <v>North Rim-3-2-5-e</v>
      </c>
      <c r="R1259" s="6">
        <f t="shared" ref="R1259:T1259" si="2537">IFERROR(VALUE(LEFT(N1259,SEARCH(" ",N1259,1)-1)),FALSE())</f>
        <v>-55</v>
      </c>
      <c r="S1259" s="6">
        <f t="shared" si="2537"/>
        <v>-135</v>
      </c>
      <c r="T1259" s="6">
        <f t="shared" si="2537"/>
        <v>-93</v>
      </c>
      <c r="U1259" s="5"/>
      <c r="V1259" s="5"/>
      <c r="W1259" s="5"/>
      <c r="X1259" s="37" t="str">
        <f>Map!G1917</f>
        <v>Gas Giant</v>
      </c>
      <c r="Y1259" s="5"/>
      <c r="Z1259" s="7" t="str">
        <f>Map!O1917</f>
        <v>10 H</v>
      </c>
      <c r="AA1259" s="6">
        <f t="shared" si="12"/>
        <v>10</v>
      </c>
      <c r="AB1259" s="5" t="str">
        <f>IFERROR(__xludf.DUMMYFUNCTION("""COMPUTED_VALUE"""),"H")</f>
        <v>H</v>
      </c>
      <c r="AC1259" s="6">
        <f t="shared" si="13"/>
        <v>10</v>
      </c>
      <c r="AD1259" s="5"/>
    </row>
    <row r="1260">
      <c r="A1260" s="5" t="str">
        <f>Map!I1918</f>
        <v>2.81 J</v>
      </c>
      <c r="B1260" s="6">
        <f t="shared" si="5"/>
        <v>2.81</v>
      </c>
      <c r="C1260" s="5" t="str">
        <f>IFERROR(__xludf.DUMMYFUNCTION("""COMPUTED_VALUE"""),"J")</f>
        <v>J</v>
      </c>
      <c r="D1260" s="34" t="b">
        <f t="shared" si="6"/>
        <v>0</v>
      </c>
      <c r="E1260" s="6">
        <f t="shared" si="7"/>
        <v>2.81</v>
      </c>
      <c r="F1260" s="34" t="b">
        <f t="shared" si="8"/>
        <v>0</v>
      </c>
      <c r="G1260" s="8">
        <f t="shared" si="9"/>
        <v>5.339E+27</v>
      </c>
      <c r="H1260" s="8" t="str">
        <f t="shared" ref="H1260:J1260" si="2538">if(D1260,$G1260,"")</f>
        <v/>
      </c>
      <c r="I1260" s="8">
        <f t="shared" si="2538"/>
        <v>5.339E+27</v>
      </c>
      <c r="J1260" s="8" t="str">
        <f t="shared" si="2538"/>
        <v/>
      </c>
      <c r="K1260" s="5"/>
      <c r="L1260" s="5"/>
      <c r="M1260" s="5"/>
      <c r="N1260" s="36">
        <f>Map!K1918</f>
        <v>-163</v>
      </c>
      <c r="O1260" s="36">
        <f>Map!L1918</f>
        <v>-245</v>
      </c>
      <c r="P1260" s="36">
        <f>Map!M1918</f>
        <v>-202</v>
      </c>
      <c r="Q1260" s="5" t="str">
        <f>Join("-",Map!B1918,Map!C1918,Map!D1918,Map!E1918,Map!F1918)</f>
        <v>North Rim-3-2-5-f</v>
      </c>
      <c r="R1260" s="6">
        <f t="shared" ref="R1260:T1260" si="2539">IFERROR(VALUE(LEFT(N1260,SEARCH(" ",N1260,1)-1)),FALSE())</f>
        <v>-163</v>
      </c>
      <c r="S1260" s="6">
        <f t="shared" si="2539"/>
        <v>-245</v>
      </c>
      <c r="T1260" s="6">
        <f t="shared" si="2539"/>
        <v>-202</v>
      </c>
      <c r="U1260" s="5"/>
      <c r="V1260" s="5"/>
      <c r="W1260" s="5"/>
      <c r="X1260" s="37" t="str">
        <f>Map!G1918</f>
        <v>Gas Giant</v>
      </c>
      <c r="Y1260" s="5"/>
      <c r="Z1260" s="7" t="str">
        <f>Map!O1918</f>
        <v>24 H</v>
      </c>
      <c r="AA1260" s="6">
        <f t="shared" si="12"/>
        <v>24</v>
      </c>
      <c r="AB1260" s="5" t="str">
        <f>IFERROR(__xludf.DUMMYFUNCTION("""COMPUTED_VALUE"""),"H")</f>
        <v>H</v>
      </c>
      <c r="AC1260" s="6">
        <f t="shared" si="13"/>
        <v>24</v>
      </c>
      <c r="AD1260" s="5"/>
    </row>
    <row r="1261">
      <c r="A1261" s="5" t="str">
        <f>Map!I1919</f>
        <v>0.35 S</v>
      </c>
      <c r="B1261" s="6">
        <f t="shared" si="5"/>
        <v>0.35</v>
      </c>
      <c r="C1261" s="5" t="str">
        <f>IFERROR(__xludf.DUMMYFUNCTION("""COMPUTED_VALUE"""),"S")</f>
        <v>S</v>
      </c>
      <c r="D1261" s="34">
        <f t="shared" si="6"/>
        <v>0.35</v>
      </c>
      <c r="E1261" s="6" t="b">
        <f t="shared" si="7"/>
        <v>0</v>
      </c>
      <c r="F1261" s="34" t="b">
        <f t="shared" si="8"/>
        <v>0</v>
      </c>
      <c r="G1261" s="8">
        <f t="shared" si="9"/>
        <v>6.9615E+29</v>
      </c>
      <c r="H1261" s="8">
        <f t="shared" ref="H1261:J1261" si="2540">if(D1261,$G1261,"")</f>
        <v>6.9615E+29</v>
      </c>
      <c r="I1261" s="8" t="str">
        <f t="shared" si="2540"/>
        <v/>
      </c>
      <c r="J1261" s="8" t="str">
        <f t="shared" si="2540"/>
        <v/>
      </c>
      <c r="K1261" s="5"/>
      <c r="L1261" s="5"/>
      <c r="M1261" s="5"/>
      <c r="N1261" s="36" t="str">
        <f>Map!K1919</f>
        <v/>
      </c>
      <c r="O1261" s="36" t="str">
        <f>Map!L1919</f>
        <v/>
      </c>
      <c r="P1261" s="36" t="str">
        <f>Map!M1919</f>
        <v/>
      </c>
      <c r="Q1261" s="5" t="str">
        <f>Join("-",Map!B1919,Map!C1919,Map!D1919,Map!E1919,Map!F1919)</f>
        <v>North Rim-3-2-5-S</v>
      </c>
      <c r="R1261" s="6" t="b">
        <f t="shared" ref="R1261:T1261" si="2541">IFERROR(VALUE(LEFT(N1261,SEARCH(" ",N1261,1)-1)),FALSE())</f>
        <v>0</v>
      </c>
      <c r="S1261" s="6" t="b">
        <f t="shared" si="2541"/>
        <v>0</v>
      </c>
      <c r="T1261" s="6" t="b">
        <f t="shared" si="2541"/>
        <v>0</v>
      </c>
      <c r="U1261" s="5"/>
      <c r="V1261" s="5"/>
      <c r="W1261" s="5"/>
      <c r="X1261" s="37" t="str">
        <f>Map!G1919</f>
        <v>Star</v>
      </c>
      <c r="Y1261" s="5"/>
      <c r="Z1261" s="7" t="str">
        <f>Map!O1919</f>
        <v/>
      </c>
      <c r="AA1261" s="6" t="str">
        <f t="shared" si="12"/>
        <v/>
      </c>
      <c r="AB1261" s="5"/>
      <c r="AC1261" s="6" t="str">
        <f t="shared" si="13"/>
        <v/>
      </c>
      <c r="AD1261" s="5"/>
    </row>
    <row r="1262">
      <c r="A1262" s="5" t="str">
        <f>Map!I1920</f>
        <v>0.37 E</v>
      </c>
      <c r="B1262" s="6">
        <f t="shared" si="5"/>
        <v>0.37</v>
      </c>
      <c r="C1262" s="5" t="str">
        <f>IFERROR(__xludf.DUMMYFUNCTION("""COMPUTED_VALUE"""),"E")</f>
        <v>E</v>
      </c>
      <c r="D1262" s="34" t="b">
        <f t="shared" si="6"/>
        <v>0</v>
      </c>
      <c r="E1262" s="6" t="b">
        <f t="shared" si="7"/>
        <v>0</v>
      </c>
      <c r="F1262" s="34">
        <f t="shared" si="8"/>
        <v>0.37</v>
      </c>
      <c r="G1262" s="8">
        <f t="shared" si="9"/>
        <v>2.20964E+24</v>
      </c>
      <c r="H1262" s="8" t="str">
        <f t="shared" ref="H1262:J1262" si="2542">if(D1262,$G1262,"")</f>
        <v/>
      </c>
      <c r="I1262" s="8" t="str">
        <f t="shared" si="2542"/>
        <v/>
      </c>
      <c r="J1262" s="8">
        <f t="shared" si="2542"/>
        <v>2.20964E+24</v>
      </c>
      <c r="K1262" s="5"/>
      <c r="L1262" s="5"/>
      <c r="M1262" s="5"/>
      <c r="N1262" s="36">
        <f>Map!K1920</f>
        <v>837</v>
      </c>
      <c r="O1262" s="36">
        <f>Map!L1920</f>
        <v>793</v>
      </c>
      <c r="P1262" s="36">
        <f>Map!M1920</f>
        <v>814</v>
      </c>
      <c r="Q1262" s="5" t="str">
        <f>Join("-",Map!B1920,Map!C1920,Map!D1920,Map!E1920,Map!F1920)</f>
        <v>North Rim-3-3-0-a</v>
      </c>
      <c r="R1262" s="6">
        <f t="shared" ref="R1262:T1262" si="2543">IFERROR(VALUE(LEFT(N1262,SEARCH(" ",N1262,1)-1)),FALSE())</f>
        <v>837</v>
      </c>
      <c r="S1262" s="6">
        <f t="shared" si="2543"/>
        <v>793</v>
      </c>
      <c r="T1262" s="6">
        <f t="shared" si="2543"/>
        <v>814</v>
      </c>
      <c r="U1262" s="5"/>
      <c r="V1262" s="5"/>
      <c r="W1262" s="5"/>
      <c r="X1262" s="37" t="str">
        <f>Map!G1920</f>
        <v>Terrestrial</v>
      </c>
      <c r="Y1262" s="5"/>
      <c r="Z1262" s="7" t="str">
        <f>Map!O1920</f>
        <v>14 H</v>
      </c>
      <c r="AA1262" s="6">
        <f t="shared" si="12"/>
        <v>14</v>
      </c>
      <c r="AB1262" s="5" t="str">
        <f>IFERROR(__xludf.DUMMYFUNCTION("""COMPUTED_VALUE"""),"H")</f>
        <v>H</v>
      </c>
      <c r="AC1262" s="6">
        <f t="shared" si="13"/>
        <v>14</v>
      </c>
      <c r="AD1262" s="5"/>
    </row>
    <row r="1263">
      <c r="A1263" s="5" t="str">
        <f>Map!I1921</f>
        <v>2.53 J</v>
      </c>
      <c r="B1263" s="6">
        <f t="shared" si="5"/>
        <v>2.53</v>
      </c>
      <c r="C1263" s="5" t="str">
        <f>IFERROR(__xludf.DUMMYFUNCTION("""COMPUTED_VALUE"""),"J")</f>
        <v>J</v>
      </c>
      <c r="D1263" s="34" t="b">
        <f t="shared" si="6"/>
        <v>0</v>
      </c>
      <c r="E1263" s="6">
        <f t="shared" si="7"/>
        <v>2.53</v>
      </c>
      <c r="F1263" s="34" t="b">
        <f t="shared" si="8"/>
        <v>0</v>
      </c>
      <c r="G1263" s="8">
        <f t="shared" si="9"/>
        <v>4.807E+27</v>
      </c>
      <c r="H1263" s="8" t="str">
        <f t="shared" ref="H1263:J1263" si="2544">if(D1263,$G1263,"")</f>
        <v/>
      </c>
      <c r="I1263" s="8">
        <f t="shared" si="2544"/>
        <v>4.807E+27</v>
      </c>
      <c r="J1263" s="8" t="str">
        <f t="shared" si="2544"/>
        <v/>
      </c>
      <c r="K1263" s="5"/>
      <c r="L1263" s="5"/>
      <c r="M1263" s="5"/>
      <c r="N1263" s="36">
        <f>Map!K1921</f>
        <v>-3</v>
      </c>
      <c r="O1263" s="36">
        <f>Map!L1921</f>
        <v>-62</v>
      </c>
      <c r="P1263" s="36">
        <f>Map!M1921</f>
        <v>-31</v>
      </c>
      <c r="Q1263" s="5" t="str">
        <f>Join("-",Map!B1921,Map!C1921,Map!D1921,Map!E1921,Map!F1921)</f>
        <v>North Rim-3-3-0-b</v>
      </c>
      <c r="R1263" s="6">
        <f t="shared" ref="R1263:T1263" si="2545">IFERROR(VALUE(LEFT(N1263,SEARCH(" ",N1263,1)-1)),FALSE())</f>
        <v>-3</v>
      </c>
      <c r="S1263" s="6">
        <f t="shared" si="2545"/>
        <v>-62</v>
      </c>
      <c r="T1263" s="6">
        <f t="shared" si="2545"/>
        <v>-31</v>
      </c>
      <c r="U1263" s="5"/>
      <c r="V1263" s="5"/>
      <c r="W1263" s="5"/>
      <c r="X1263" s="37" t="str">
        <f>Map!G1921</f>
        <v>Gas Giant</v>
      </c>
      <c r="Y1263" s="5"/>
      <c r="Z1263" s="7" t="str">
        <f>Map!O1921</f>
        <v>17 H</v>
      </c>
      <c r="AA1263" s="6">
        <f t="shared" si="12"/>
        <v>17</v>
      </c>
      <c r="AB1263" s="5" t="str">
        <f>IFERROR(__xludf.DUMMYFUNCTION("""COMPUTED_VALUE"""),"H")</f>
        <v>H</v>
      </c>
      <c r="AC1263" s="6">
        <f t="shared" si="13"/>
        <v>17</v>
      </c>
      <c r="AD1263" s="5"/>
    </row>
    <row r="1264">
      <c r="A1264" s="5" t="str">
        <f>Map!I1922</f>
        <v>0.36 E</v>
      </c>
      <c r="B1264" s="6">
        <f t="shared" si="5"/>
        <v>0.36</v>
      </c>
      <c r="C1264" s="5" t="str">
        <f>IFERROR(__xludf.DUMMYFUNCTION("""COMPUTED_VALUE"""),"E")</f>
        <v>E</v>
      </c>
      <c r="D1264" s="34" t="b">
        <f t="shared" si="6"/>
        <v>0</v>
      </c>
      <c r="E1264" s="6" t="b">
        <f t="shared" si="7"/>
        <v>0</v>
      </c>
      <c r="F1264" s="34">
        <f t="shared" si="8"/>
        <v>0.36</v>
      </c>
      <c r="G1264" s="8">
        <f t="shared" si="9"/>
        <v>2.14992E+24</v>
      </c>
      <c r="H1264" s="8" t="str">
        <f t="shared" ref="H1264:J1264" si="2546">if(D1264,$G1264,"")</f>
        <v/>
      </c>
      <c r="I1264" s="8" t="str">
        <f t="shared" si="2546"/>
        <v/>
      </c>
      <c r="J1264" s="8">
        <f t="shared" si="2546"/>
        <v>2.14992E+24</v>
      </c>
      <c r="K1264" s="5"/>
      <c r="L1264" s="5"/>
      <c r="M1264" s="5"/>
      <c r="N1264" s="36">
        <f>Map!K1922</f>
        <v>-16</v>
      </c>
      <c r="O1264" s="36">
        <f>Map!L1922</f>
        <v>-44</v>
      </c>
      <c r="P1264" s="36">
        <f>Map!M1922</f>
        <v>-29</v>
      </c>
      <c r="Q1264" s="5" t="str">
        <f>Join("-",Map!B1922,Map!C1922,Map!D1922,Map!E1922,Map!F1922)</f>
        <v>North Rim-3-3-0-c</v>
      </c>
      <c r="R1264" s="6">
        <f t="shared" ref="R1264:T1264" si="2547">IFERROR(VALUE(LEFT(N1264,SEARCH(" ",N1264,1)-1)),FALSE())</f>
        <v>-16</v>
      </c>
      <c r="S1264" s="6">
        <f t="shared" si="2547"/>
        <v>-44</v>
      </c>
      <c r="T1264" s="6">
        <f t="shared" si="2547"/>
        <v>-29</v>
      </c>
      <c r="U1264" s="5"/>
      <c r="V1264" s="5"/>
      <c r="W1264" s="5"/>
      <c r="X1264" s="37" t="str">
        <f>Map!G1922</f>
        <v>Terrestrial</v>
      </c>
      <c r="Y1264" s="5"/>
      <c r="Z1264" s="7" t="str">
        <f>Map!O1922</f>
        <v>8 H</v>
      </c>
      <c r="AA1264" s="6">
        <f t="shared" si="12"/>
        <v>8</v>
      </c>
      <c r="AB1264" s="5" t="str">
        <f>IFERROR(__xludf.DUMMYFUNCTION("""COMPUTED_VALUE"""),"H")</f>
        <v>H</v>
      </c>
      <c r="AC1264" s="6">
        <f t="shared" si="13"/>
        <v>8</v>
      </c>
      <c r="AD1264" s="5"/>
    </row>
    <row r="1265">
      <c r="A1265" s="5" t="str">
        <f>Map!I1923</f>
        <v>0.02 J</v>
      </c>
      <c r="B1265" s="6">
        <f t="shared" si="5"/>
        <v>0.02</v>
      </c>
      <c r="C1265" s="5" t="str">
        <f>IFERROR(__xludf.DUMMYFUNCTION("""COMPUTED_VALUE"""),"J")</f>
        <v>J</v>
      </c>
      <c r="D1265" s="34" t="b">
        <f t="shared" si="6"/>
        <v>0</v>
      </c>
      <c r="E1265" s="6">
        <f t="shared" si="7"/>
        <v>0.02</v>
      </c>
      <c r="F1265" s="34" t="b">
        <f t="shared" si="8"/>
        <v>0</v>
      </c>
      <c r="G1265" s="8">
        <f t="shared" si="9"/>
        <v>3.8E+25</v>
      </c>
      <c r="H1265" s="8" t="str">
        <f t="shared" ref="H1265:J1265" si="2548">if(D1265,$G1265,"")</f>
        <v/>
      </c>
      <c r="I1265" s="8">
        <f t="shared" si="2548"/>
        <v>3.8E+25</v>
      </c>
      <c r="J1265" s="8" t="str">
        <f t="shared" si="2548"/>
        <v/>
      </c>
      <c r="K1265" s="5"/>
      <c r="L1265" s="5"/>
      <c r="M1265" s="5"/>
      <c r="N1265" s="36">
        <f>Map!K1923</f>
        <v>-56</v>
      </c>
      <c r="O1265" s="36">
        <f>Map!L1923</f>
        <v>-111</v>
      </c>
      <c r="P1265" s="36">
        <f>Map!M1923</f>
        <v>-83</v>
      </c>
      <c r="Q1265" s="5" t="str">
        <f>Join("-",Map!B1923,Map!C1923,Map!D1923,Map!E1923,Map!F1923)</f>
        <v>North Rim-3-3-0-d</v>
      </c>
      <c r="R1265" s="6">
        <f t="shared" ref="R1265:T1265" si="2549">IFERROR(VALUE(LEFT(N1265,SEARCH(" ",N1265,1)-1)),FALSE())</f>
        <v>-56</v>
      </c>
      <c r="S1265" s="6">
        <f t="shared" si="2549"/>
        <v>-111</v>
      </c>
      <c r="T1265" s="6">
        <f t="shared" si="2549"/>
        <v>-83</v>
      </c>
      <c r="U1265" s="5"/>
      <c r="V1265" s="5"/>
      <c r="W1265" s="5"/>
      <c r="X1265" s="37" t="str">
        <f>Map!G1923</f>
        <v>Gas Giant</v>
      </c>
      <c r="Y1265" s="5"/>
      <c r="Z1265" s="7" t="str">
        <f>Map!O1923</f>
        <v>19 H</v>
      </c>
      <c r="AA1265" s="6">
        <f t="shared" si="12"/>
        <v>19</v>
      </c>
      <c r="AB1265" s="5" t="str">
        <f>IFERROR(__xludf.DUMMYFUNCTION("""COMPUTED_VALUE"""),"H")</f>
        <v>H</v>
      </c>
      <c r="AC1265" s="6">
        <f t="shared" si="13"/>
        <v>19</v>
      </c>
      <c r="AD1265" s="5"/>
    </row>
    <row r="1266">
      <c r="A1266" s="5" t="str">
        <f>Map!I1924</f>
        <v>0.31 J</v>
      </c>
      <c r="B1266" s="6">
        <f t="shared" si="5"/>
        <v>0.31</v>
      </c>
      <c r="C1266" s="5" t="str">
        <f>IFERROR(__xludf.DUMMYFUNCTION("""COMPUTED_VALUE"""),"J")</f>
        <v>J</v>
      </c>
      <c r="D1266" s="34" t="b">
        <f t="shared" si="6"/>
        <v>0</v>
      </c>
      <c r="E1266" s="6">
        <f t="shared" si="7"/>
        <v>0.31</v>
      </c>
      <c r="F1266" s="34" t="b">
        <f t="shared" si="8"/>
        <v>0</v>
      </c>
      <c r="G1266" s="8">
        <f t="shared" si="9"/>
        <v>5.89E+26</v>
      </c>
      <c r="H1266" s="8" t="str">
        <f t="shared" ref="H1266:J1266" si="2550">if(D1266,$G1266,"")</f>
        <v/>
      </c>
      <c r="I1266" s="8">
        <f t="shared" si="2550"/>
        <v>5.89E+26</v>
      </c>
      <c r="J1266" s="8" t="str">
        <f t="shared" si="2550"/>
        <v/>
      </c>
      <c r="K1266" s="5"/>
      <c r="L1266" s="5"/>
      <c r="M1266" s="5"/>
      <c r="N1266" s="36">
        <f>Map!K1924</f>
        <v>-104</v>
      </c>
      <c r="O1266" s="36">
        <f>Map!L1924</f>
        <v>-147</v>
      </c>
      <c r="P1266" s="36">
        <f>Map!M1924</f>
        <v>-128</v>
      </c>
      <c r="Q1266" s="5" t="str">
        <f>Join("-",Map!B1924,Map!C1924,Map!D1924,Map!E1924,Map!F1924)</f>
        <v>North Rim-3-3-0-e</v>
      </c>
      <c r="R1266" s="6">
        <f t="shared" ref="R1266:T1266" si="2551">IFERROR(VALUE(LEFT(N1266,SEARCH(" ",N1266,1)-1)),FALSE())</f>
        <v>-104</v>
      </c>
      <c r="S1266" s="6">
        <f t="shared" si="2551"/>
        <v>-147</v>
      </c>
      <c r="T1266" s="6">
        <f t="shared" si="2551"/>
        <v>-128</v>
      </c>
      <c r="U1266" s="5"/>
      <c r="V1266" s="5"/>
      <c r="W1266" s="5"/>
      <c r="X1266" s="37" t="str">
        <f>Map!G1924</f>
        <v>Gas Giant</v>
      </c>
      <c r="Y1266" s="5"/>
      <c r="Z1266" s="7" t="str">
        <f>Map!O1924</f>
        <v>20 H</v>
      </c>
      <c r="AA1266" s="6">
        <f t="shared" si="12"/>
        <v>20</v>
      </c>
      <c r="AB1266" s="5" t="str">
        <f>IFERROR(__xludf.DUMMYFUNCTION("""COMPUTED_VALUE"""),"H")</f>
        <v>H</v>
      </c>
      <c r="AC1266" s="6">
        <f t="shared" si="13"/>
        <v>20</v>
      </c>
      <c r="AD1266" s="5"/>
    </row>
    <row r="1267">
      <c r="A1267" s="5" t="str">
        <f>Map!I1925</f>
        <v>0.06 J</v>
      </c>
      <c r="B1267" s="6">
        <f t="shared" si="5"/>
        <v>0.06</v>
      </c>
      <c r="C1267" s="5" t="str">
        <f>IFERROR(__xludf.DUMMYFUNCTION("""COMPUTED_VALUE"""),"J")</f>
        <v>J</v>
      </c>
      <c r="D1267" s="34" t="b">
        <f t="shared" si="6"/>
        <v>0</v>
      </c>
      <c r="E1267" s="6">
        <f t="shared" si="7"/>
        <v>0.06</v>
      </c>
      <c r="F1267" s="34" t="b">
        <f t="shared" si="8"/>
        <v>0</v>
      </c>
      <c r="G1267" s="8">
        <f t="shared" si="9"/>
        <v>1.14E+26</v>
      </c>
      <c r="H1267" s="8" t="str">
        <f t="shared" ref="H1267:J1267" si="2552">if(D1267,$G1267,"")</f>
        <v/>
      </c>
      <c r="I1267" s="8">
        <f t="shared" si="2552"/>
        <v>1.14E+26</v>
      </c>
      <c r="J1267" s="8" t="str">
        <f t="shared" si="2552"/>
        <v/>
      </c>
      <c r="K1267" s="5"/>
      <c r="L1267" s="5"/>
      <c r="M1267" s="5"/>
      <c r="N1267" s="36">
        <f>Map!K1925</f>
        <v>-108</v>
      </c>
      <c r="O1267" s="36">
        <f>Map!L1925</f>
        <v>-131</v>
      </c>
      <c r="P1267" s="36">
        <f>Map!M1925</f>
        <v>-121</v>
      </c>
      <c r="Q1267" s="5" t="str">
        <f>Join("-",Map!B1925,Map!C1925,Map!D1925,Map!E1925,Map!F1925)</f>
        <v>North Rim-3-3-0-f</v>
      </c>
      <c r="R1267" s="6">
        <f t="shared" ref="R1267:T1267" si="2553">IFERROR(VALUE(LEFT(N1267,SEARCH(" ",N1267,1)-1)),FALSE())</f>
        <v>-108</v>
      </c>
      <c r="S1267" s="6">
        <f t="shared" si="2553"/>
        <v>-131</v>
      </c>
      <c r="T1267" s="6">
        <f t="shared" si="2553"/>
        <v>-121</v>
      </c>
      <c r="U1267" s="5"/>
      <c r="V1267" s="5"/>
      <c r="W1267" s="5"/>
      <c r="X1267" s="37" t="str">
        <f>Map!G1925</f>
        <v>Gas Giant</v>
      </c>
      <c r="Y1267" s="5"/>
      <c r="Z1267" s="7" t="str">
        <f>Map!O1925</f>
        <v>21 H</v>
      </c>
      <c r="AA1267" s="6">
        <f t="shared" si="12"/>
        <v>21</v>
      </c>
      <c r="AB1267" s="5" t="str">
        <f>IFERROR(__xludf.DUMMYFUNCTION("""COMPUTED_VALUE"""),"H")</f>
        <v>H</v>
      </c>
      <c r="AC1267" s="6">
        <f t="shared" si="13"/>
        <v>21</v>
      </c>
      <c r="AD1267" s="5"/>
    </row>
    <row r="1268">
      <c r="A1268" s="5" t="str">
        <f>Map!I1926</f>
        <v>0.09 J</v>
      </c>
      <c r="B1268" s="6">
        <f t="shared" si="5"/>
        <v>0.09</v>
      </c>
      <c r="C1268" s="5" t="str">
        <f>IFERROR(__xludf.DUMMYFUNCTION("""COMPUTED_VALUE"""),"J")</f>
        <v>J</v>
      </c>
      <c r="D1268" s="34" t="b">
        <f t="shared" si="6"/>
        <v>0</v>
      </c>
      <c r="E1268" s="6">
        <f t="shared" si="7"/>
        <v>0.09</v>
      </c>
      <c r="F1268" s="34" t="b">
        <f t="shared" si="8"/>
        <v>0</v>
      </c>
      <c r="G1268" s="8">
        <f t="shared" si="9"/>
        <v>1.71E+26</v>
      </c>
      <c r="H1268" s="8" t="str">
        <f t="shared" ref="H1268:J1268" si="2554">if(D1268,$G1268,"")</f>
        <v/>
      </c>
      <c r="I1268" s="8">
        <f t="shared" si="2554"/>
        <v>1.71E+26</v>
      </c>
      <c r="J1268" s="8" t="str">
        <f t="shared" si="2554"/>
        <v/>
      </c>
      <c r="K1268" s="5"/>
      <c r="L1268" s="5"/>
      <c r="M1268" s="5"/>
      <c r="N1268" s="36">
        <f>Map!K1926</f>
        <v>-109</v>
      </c>
      <c r="O1268" s="36">
        <f>Map!L1926</f>
        <v>-145</v>
      </c>
      <c r="P1268" s="36">
        <f>Map!M1926</f>
        <v>-129</v>
      </c>
      <c r="Q1268" s="5" t="str">
        <f>Join("-",Map!B1926,Map!C1926,Map!D1926,Map!E1926,Map!F1926)</f>
        <v>North Rim-3-3-0-g</v>
      </c>
      <c r="R1268" s="6">
        <f t="shared" ref="R1268:T1268" si="2555">IFERROR(VALUE(LEFT(N1268,SEARCH(" ",N1268,1)-1)),FALSE())</f>
        <v>-109</v>
      </c>
      <c r="S1268" s="6">
        <f t="shared" si="2555"/>
        <v>-145</v>
      </c>
      <c r="T1268" s="6">
        <f t="shared" si="2555"/>
        <v>-129</v>
      </c>
      <c r="U1268" s="5"/>
      <c r="V1268" s="5"/>
      <c r="W1268" s="5"/>
      <c r="X1268" s="37" t="str">
        <f>Map!G1926</f>
        <v>Gas Giant</v>
      </c>
      <c r="Y1268" s="5"/>
      <c r="Z1268" s="7" t="str">
        <f>Map!O1926</f>
        <v>15 H</v>
      </c>
      <c r="AA1268" s="6">
        <f t="shared" si="12"/>
        <v>15</v>
      </c>
      <c r="AB1268" s="5" t="str">
        <f>IFERROR(__xludf.DUMMYFUNCTION("""COMPUTED_VALUE"""),"H")</f>
        <v>H</v>
      </c>
      <c r="AC1268" s="6">
        <f t="shared" si="13"/>
        <v>15</v>
      </c>
      <c r="AD1268" s="5"/>
    </row>
    <row r="1269">
      <c r="A1269" s="5" t="str">
        <f>Map!I1927</f>
        <v>0.07 J</v>
      </c>
      <c r="B1269" s="6">
        <f t="shared" si="5"/>
        <v>0.07</v>
      </c>
      <c r="C1269" s="5" t="str">
        <f>IFERROR(__xludf.DUMMYFUNCTION("""COMPUTED_VALUE"""),"J")</f>
        <v>J</v>
      </c>
      <c r="D1269" s="34" t="b">
        <f t="shared" si="6"/>
        <v>0</v>
      </c>
      <c r="E1269" s="6">
        <f t="shared" si="7"/>
        <v>0.07</v>
      </c>
      <c r="F1269" s="34" t="b">
        <f t="shared" si="8"/>
        <v>0</v>
      </c>
      <c r="G1269" s="8">
        <f t="shared" si="9"/>
        <v>1.33E+26</v>
      </c>
      <c r="H1269" s="8" t="str">
        <f t="shared" ref="H1269:J1269" si="2556">if(D1269,$G1269,"")</f>
        <v/>
      </c>
      <c r="I1269" s="8">
        <f t="shared" si="2556"/>
        <v>1.33E+26</v>
      </c>
      <c r="J1269" s="8" t="str">
        <f t="shared" si="2556"/>
        <v/>
      </c>
      <c r="K1269" s="5"/>
      <c r="L1269" s="5"/>
      <c r="M1269" s="5"/>
      <c r="N1269" s="36">
        <f>Map!K1927</f>
        <v>-246</v>
      </c>
      <c r="O1269" s="36">
        <f>Map!L1927</f>
        <v>-247</v>
      </c>
      <c r="P1269" s="36">
        <f>Map!M1927</f>
        <v>-247</v>
      </c>
      <c r="Q1269" s="5" t="str">
        <f>Join("-",Map!B1927,Map!C1927,Map!D1927,Map!E1927,Map!F1927)</f>
        <v>North Rim-3-3-0-h</v>
      </c>
      <c r="R1269" s="6">
        <f t="shared" ref="R1269:T1269" si="2557">IFERROR(VALUE(LEFT(N1269,SEARCH(" ",N1269,1)-1)),FALSE())</f>
        <v>-246</v>
      </c>
      <c r="S1269" s="6">
        <f t="shared" si="2557"/>
        <v>-247</v>
      </c>
      <c r="T1269" s="6">
        <f t="shared" si="2557"/>
        <v>-247</v>
      </c>
      <c r="U1269" s="5"/>
      <c r="V1269" s="5"/>
      <c r="W1269" s="5"/>
      <c r="X1269" s="37" t="str">
        <f>Map!G1927</f>
        <v>Gas Giant</v>
      </c>
      <c r="Y1269" s="5"/>
      <c r="Z1269" s="7" t="str">
        <f>Map!O1927</f>
        <v>24 H</v>
      </c>
      <c r="AA1269" s="6">
        <f t="shared" si="12"/>
        <v>24</v>
      </c>
      <c r="AB1269" s="5" t="str">
        <f>IFERROR(__xludf.DUMMYFUNCTION("""COMPUTED_VALUE"""),"H")</f>
        <v>H</v>
      </c>
      <c r="AC1269" s="6">
        <f t="shared" si="13"/>
        <v>24</v>
      </c>
      <c r="AD1269" s="5"/>
    </row>
    <row r="1270">
      <c r="A1270" s="5" t="str">
        <f>Map!I1928</f>
        <v> </v>
      </c>
      <c r="B1270" s="6" t="str">
        <f t="shared" si="5"/>
        <v> </v>
      </c>
      <c r="C1270" s="5"/>
      <c r="D1270" s="34" t="b">
        <f t="shared" si="6"/>
        <v>0</v>
      </c>
      <c r="E1270" s="6" t="b">
        <f t="shared" si="7"/>
        <v>0</v>
      </c>
      <c r="F1270" s="34" t="b">
        <f t="shared" si="8"/>
        <v>0</v>
      </c>
      <c r="G1270" s="8" t="str">
        <f t="shared" si="9"/>
        <v/>
      </c>
      <c r="H1270" s="8" t="str">
        <f t="shared" ref="H1270:J1270" si="2558">if(D1270,$G1270,"")</f>
        <v/>
      </c>
      <c r="I1270" s="8" t="str">
        <f t="shared" si="2558"/>
        <v/>
      </c>
      <c r="J1270" s="8" t="str">
        <f t="shared" si="2558"/>
        <v/>
      </c>
      <c r="K1270" s="5"/>
      <c r="L1270" s="5"/>
      <c r="M1270" s="5"/>
      <c r="N1270" s="36" t="str">
        <f>Map!K1928</f>
        <v/>
      </c>
      <c r="O1270" s="36" t="str">
        <f>Map!L1928</f>
        <v/>
      </c>
      <c r="P1270" s="36" t="str">
        <f>Map!M1928</f>
        <v/>
      </c>
      <c r="Q1270" s="5" t="str">
        <f>Join("-",Map!B1928,Map!C1928,Map!D1928,Map!E1928,Map!F1928)</f>
        <v>North Rim-3-3-0-N33 Secondary Relay</v>
      </c>
      <c r="R1270" s="6" t="b">
        <f t="shared" ref="R1270:T1270" si="2559">IFERROR(VALUE(LEFT(N1270,SEARCH(" ",N1270,1)-1)),FALSE())</f>
        <v>0</v>
      </c>
      <c r="S1270" s="6" t="b">
        <f t="shared" si="2559"/>
        <v>0</v>
      </c>
      <c r="T1270" s="6" t="b">
        <f t="shared" si="2559"/>
        <v>0</v>
      </c>
      <c r="U1270" s="5"/>
      <c r="V1270" s="5"/>
      <c r="W1270" s="5"/>
      <c r="X1270" s="37" t="str">
        <f>Map!G1928</f>
        <v>Secondary Relay</v>
      </c>
      <c r="Y1270" s="5"/>
      <c r="Z1270" s="7" t="str">
        <f>Map!O1928</f>
        <v/>
      </c>
      <c r="AA1270" s="6" t="str">
        <f t="shared" si="12"/>
        <v/>
      </c>
      <c r="AB1270" s="5"/>
      <c r="AC1270" s="6" t="str">
        <f t="shared" si="13"/>
        <v/>
      </c>
      <c r="AD1270" s="5"/>
    </row>
    <row r="1271">
      <c r="A1271" s="5" t="str">
        <f>Map!I1929</f>
        <v>0.18 S</v>
      </c>
      <c r="B1271" s="6">
        <f t="shared" si="5"/>
        <v>0.18</v>
      </c>
      <c r="C1271" s="5" t="str">
        <f>IFERROR(__xludf.DUMMYFUNCTION("""COMPUTED_VALUE"""),"S")</f>
        <v>S</v>
      </c>
      <c r="D1271" s="34">
        <f t="shared" si="6"/>
        <v>0.18</v>
      </c>
      <c r="E1271" s="6" t="b">
        <f t="shared" si="7"/>
        <v>0</v>
      </c>
      <c r="F1271" s="34" t="b">
        <f t="shared" si="8"/>
        <v>0</v>
      </c>
      <c r="G1271" s="8">
        <f t="shared" si="9"/>
        <v>3.5802E+29</v>
      </c>
      <c r="H1271" s="8">
        <f t="shared" ref="H1271:J1271" si="2560">if(D1271,$G1271,"")</f>
        <v>3.5802E+29</v>
      </c>
      <c r="I1271" s="8" t="str">
        <f t="shared" si="2560"/>
        <v/>
      </c>
      <c r="J1271" s="8" t="str">
        <f t="shared" si="2560"/>
        <v/>
      </c>
      <c r="K1271" s="5"/>
      <c r="L1271" s="5"/>
      <c r="M1271" s="5"/>
      <c r="N1271" s="36" t="str">
        <f>Map!K1929</f>
        <v/>
      </c>
      <c r="O1271" s="36" t="str">
        <f>Map!L1929</f>
        <v/>
      </c>
      <c r="P1271" s="36" t="str">
        <f>Map!M1929</f>
        <v/>
      </c>
      <c r="Q1271" s="5" t="str">
        <f>Join("-",Map!B1929,Map!C1929,Map!D1929,Map!E1929,Map!F1929)</f>
        <v>North Rim-3-3-0-S</v>
      </c>
      <c r="R1271" s="6" t="b">
        <f t="shared" ref="R1271:T1271" si="2561">IFERROR(VALUE(LEFT(N1271,SEARCH(" ",N1271,1)-1)),FALSE())</f>
        <v>0</v>
      </c>
      <c r="S1271" s="6" t="b">
        <f t="shared" si="2561"/>
        <v>0</v>
      </c>
      <c r="T1271" s="6" t="b">
        <f t="shared" si="2561"/>
        <v>0</v>
      </c>
      <c r="U1271" s="5"/>
      <c r="V1271" s="5"/>
      <c r="W1271" s="5"/>
      <c r="X1271" s="37" t="str">
        <f>Map!G1929</f>
        <v>Star</v>
      </c>
      <c r="Y1271" s="5"/>
      <c r="Z1271" s="7" t="str">
        <f>Map!O1929</f>
        <v/>
      </c>
      <c r="AA1271" s="6" t="str">
        <f t="shared" si="12"/>
        <v/>
      </c>
      <c r="AB1271" s="5"/>
      <c r="AC1271" s="6" t="str">
        <f t="shared" si="13"/>
        <v/>
      </c>
      <c r="AD1271" s="5"/>
    </row>
    <row r="1272">
      <c r="A1272" s="5" t="str">
        <f>Map!I1930</f>
        <v>1.41 E</v>
      </c>
      <c r="B1272" s="6">
        <f t="shared" si="5"/>
        <v>1.41</v>
      </c>
      <c r="C1272" s="5" t="str">
        <f>IFERROR(__xludf.DUMMYFUNCTION("""COMPUTED_VALUE"""),"E")</f>
        <v>E</v>
      </c>
      <c r="D1272" s="34" t="b">
        <f t="shared" si="6"/>
        <v>0</v>
      </c>
      <c r="E1272" s="6" t="b">
        <f t="shared" si="7"/>
        <v>0</v>
      </c>
      <c r="F1272" s="34">
        <f t="shared" si="8"/>
        <v>1.41</v>
      </c>
      <c r="G1272" s="8">
        <f t="shared" si="9"/>
        <v>8.42052E+24</v>
      </c>
      <c r="H1272" s="8" t="str">
        <f t="shared" ref="H1272:J1272" si="2562">if(D1272,$G1272,"")</f>
        <v/>
      </c>
      <c r="I1272" s="8" t="str">
        <f t="shared" si="2562"/>
        <v/>
      </c>
      <c r="J1272" s="8">
        <f t="shared" si="2562"/>
        <v>8.42052E+24</v>
      </c>
      <c r="K1272" s="5"/>
      <c r="L1272" s="5"/>
      <c r="M1272" s="5"/>
      <c r="N1272" s="36">
        <f>Map!K1930</f>
        <v>9</v>
      </c>
      <c r="O1272" s="36">
        <f>Map!L1930</f>
        <v>-3</v>
      </c>
      <c r="P1272" s="36">
        <f>Map!M1930</f>
        <v>2</v>
      </c>
      <c r="Q1272" s="5" t="str">
        <f>Join("-",Map!B1930,Map!C1930,Map!D1930,Map!E1930,Map!F1930)</f>
        <v>North Rim-3-3-1-a</v>
      </c>
      <c r="R1272" s="6">
        <f t="shared" ref="R1272:T1272" si="2563">IFERROR(VALUE(LEFT(N1272,SEARCH(" ",N1272,1)-1)),FALSE())</f>
        <v>9</v>
      </c>
      <c r="S1272" s="6">
        <f t="shared" si="2563"/>
        <v>-3</v>
      </c>
      <c r="T1272" s="6">
        <f t="shared" si="2563"/>
        <v>2</v>
      </c>
      <c r="U1272" s="5"/>
      <c r="V1272" s="5"/>
      <c r="W1272" s="5"/>
      <c r="X1272" s="37" t="str">
        <f>Map!G1930</f>
        <v>Habitable</v>
      </c>
      <c r="Y1272" s="5"/>
      <c r="Z1272" s="7" t="str">
        <f>Map!O1930</f>
        <v>21 H</v>
      </c>
      <c r="AA1272" s="6">
        <f t="shared" si="12"/>
        <v>21</v>
      </c>
      <c r="AB1272" s="5" t="str">
        <f>IFERROR(__xludf.DUMMYFUNCTION("""COMPUTED_VALUE"""),"H")</f>
        <v>H</v>
      </c>
      <c r="AC1272" s="6">
        <f t="shared" si="13"/>
        <v>21</v>
      </c>
      <c r="AD1272" s="5"/>
    </row>
    <row r="1273">
      <c r="A1273" s="5" t="str">
        <f>Map!I1931</f>
        <v>1.52 S</v>
      </c>
      <c r="B1273" s="6">
        <f t="shared" si="5"/>
        <v>1.52</v>
      </c>
      <c r="C1273" s="5" t="str">
        <f>IFERROR(__xludf.DUMMYFUNCTION("""COMPUTED_VALUE"""),"S")</f>
        <v>S</v>
      </c>
      <c r="D1273" s="34">
        <f t="shared" si="6"/>
        <v>1.52</v>
      </c>
      <c r="E1273" s="6" t="b">
        <f t="shared" si="7"/>
        <v>0</v>
      </c>
      <c r="F1273" s="34" t="b">
        <f t="shared" si="8"/>
        <v>0</v>
      </c>
      <c r="G1273" s="8">
        <f t="shared" si="9"/>
        <v>3.02328E+30</v>
      </c>
      <c r="H1273" s="8">
        <f t="shared" ref="H1273:J1273" si="2564">if(D1273,$G1273,"")</f>
        <v>3.02328E+30</v>
      </c>
      <c r="I1273" s="8" t="str">
        <f t="shared" si="2564"/>
        <v/>
      </c>
      <c r="J1273" s="8" t="str">
        <f t="shared" si="2564"/>
        <v/>
      </c>
      <c r="K1273" s="5"/>
      <c r="L1273" s="5"/>
      <c r="M1273" s="5"/>
      <c r="N1273" s="36" t="str">
        <f>Map!K1931</f>
        <v/>
      </c>
      <c r="O1273" s="36" t="str">
        <f>Map!L1931</f>
        <v/>
      </c>
      <c r="P1273" s="36" t="str">
        <f>Map!M1931</f>
        <v/>
      </c>
      <c r="Q1273" s="5" t="str">
        <f>Join("-",Map!B1931,Map!C1931,Map!D1931,Map!E1931,Map!F1931)</f>
        <v>North Rim-3-3-1-S</v>
      </c>
      <c r="R1273" s="6" t="b">
        <f t="shared" ref="R1273:T1273" si="2565">IFERROR(VALUE(LEFT(N1273,SEARCH(" ",N1273,1)-1)),FALSE())</f>
        <v>0</v>
      </c>
      <c r="S1273" s="6" t="b">
        <f t="shared" si="2565"/>
        <v>0</v>
      </c>
      <c r="T1273" s="6" t="b">
        <f t="shared" si="2565"/>
        <v>0</v>
      </c>
      <c r="U1273" s="5"/>
      <c r="V1273" s="5"/>
      <c r="W1273" s="5"/>
      <c r="X1273" s="37" t="str">
        <f>Map!G1931</f>
        <v>Star</v>
      </c>
      <c r="Y1273" s="5"/>
      <c r="Z1273" s="7" t="str">
        <f>Map!O1931</f>
        <v/>
      </c>
      <c r="AA1273" s="6" t="str">
        <f t="shared" si="12"/>
        <v/>
      </c>
      <c r="AB1273" s="5"/>
      <c r="AC1273" s="6" t="str">
        <f t="shared" si="13"/>
        <v/>
      </c>
      <c r="AD1273" s="5"/>
    </row>
    <row r="1274">
      <c r="A1274" s="5" t="str">
        <f>Map!I1932</f>
        <v>1.46 E</v>
      </c>
      <c r="B1274" s="6">
        <f t="shared" si="5"/>
        <v>1.46</v>
      </c>
      <c r="C1274" s="5" t="str">
        <f>IFERROR(__xludf.DUMMYFUNCTION("""COMPUTED_VALUE"""),"E")</f>
        <v>E</v>
      </c>
      <c r="D1274" s="34" t="b">
        <f t="shared" si="6"/>
        <v>0</v>
      </c>
      <c r="E1274" s="6" t="b">
        <f t="shared" si="7"/>
        <v>0</v>
      </c>
      <c r="F1274" s="34">
        <f t="shared" si="8"/>
        <v>1.46</v>
      </c>
      <c r="G1274" s="8">
        <f t="shared" si="9"/>
        <v>8.71912E+24</v>
      </c>
      <c r="H1274" s="8" t="str">
        <f t="shared" ref="H1274:J1274" si="2566">if(D1274,$G1274,"")</f>
        <v/>
      </c>
      <c r="I1274" s="8" t="str">
        <f t="shared" si="2566"/>
        <v/>
      </c>
      <c r="J1274" s="8">
        <f t="shared" si="2566"/>
        <v>8.71912E+24</v>
      </c>
      <c r="K1274" s="5"/>
      <c r="L1274" s="5"/>
      <c r="M1274" s="5"/>
      <c r="N1274" s="36">
        <f>Map!K1932</f>
        <v>1169</v>
      </c>
      <c r="O1274" s="36">
        <f>Map!L1932</f>
        <v>368</v>
      </c>
      <c r="P1274" s="36">
        <f>Map!M1932</f>
        <v>768</v>
      </c>
      <c r="Q1274" s="5" t="str">
        <f>Join("-",Map!B1932,Map!C1932,Map!D1932,Map!E1932,Map!F1932)</f>
        <v>North Rim-3-4-0-a</v>
      </c>
      <c r="R1274" s="6">
        <f t="shared" ref="R1274:T1274" si="2567">IFERROR(VALUE(LEFT(N1274,SEARCH(" ",N1274,1)-1)),FALSE())</f>
        <v>1169</v>
      </c>
      <c r="S1274" s="6">
        <f t="shared" si="2567"/>
        <v>368</v>
      </c>
      <c r="T1274" s="6">
        <f t="shared" si="2567"/>
        <v>768</v>
      </c>
      <c r="U1274" s="5"/>
      <c r="V1274" s="5"/>
      <c r="W1274" s="5"/>
      <c r="X1274" s="37" t="str">
        <f>Map!G1932</f>
        <v>Terrestrial</v>
      </c>
      <c r="Y1274" s="5"/>
      <c r="Z1274" s="5" t="str">
        <f>Map!O1932</f>
        <v>18 H</v>
      </c>
      <c r="AA1274" s="6">
        <f t="shared" si="12"/>
        <v>18</v>
      </c>
      <c r="AB1274" s="5" t="str">
        <f>IFERROR(__xludf.DUMMYFUNCTION("""COMPUTED_VALUE"""),"H")</f>
        <v>H</v>
      </c>
      <c r="AC1274" s="6">
        <f t="shared" si="13"/>
        <v>18</v>
      </c>
      <c r="AD1274" s="5"/>
    </row>
    <row r="1275">
      <c r="A1275" s="5" t="str">
        <f>Map!I1933</f>
        <v>0.26 E</v>
      </c>
      <c r="B1275" s="6">
        <f t="shared" si="5"/>
        <v>0.26</v>
      </c>
      <c r="C1275" s="5" t="str">
        <f>IFERROR(__xludf.DUMMYFUNCTION("""COMPUTED_VALUE"""),"E")</f>
        <v>E</v>
      </c>
      <c r="D1275" s="34" t="b">
        <f t="shared" si="6"/>
        <v>0</v>
      </c>
      <c r="E1275" s="6" t="b">
        <f t="shared" si="7"/>
        <v>0</v>
      </c>
      <c r="F1275" s="34">
        <f t="shared" si="8"/>
        <v>0.26</v>
      </c>
      <c r="G1275" s="8">
        <f t="shared" si="9"/>
        <v>1.55272E+24</v>
      </c>
      <c r="H1275" s="8" t="str">
        <f t="shared" ref="H1275:J1275" si="2568">if(D1275,$G1275,"")</f>
        <v/>
      </c>
      <c r="I1275" s="8" t="str">
        <f t="shared" si="2568"/>
        <v/>
      </c>
      <c r="J1275" s="8">
        <f t="shared" si="2568"/>
        <v>1.55272E+24</v>
      </c>
      <c r="K1275" s="5"/>
      <c r="L1275" s="5"/>
      <c r="M1275" s="5"/>
      <c r="N1275" s="36">
        <f>Map!K1933</f>
        <v>487</v>
      </c>
      <c r="O1275" s="36">
        <f>Map!L1933</f>
        <v>467</v>
      </c>
      <c r="P1275" s="36">
        <f>Map!M1933</f>
        <v>475</v>
      </c>
      <c r="Q1275" s="5" t="str">
        <f>Join("-",Map!B1933,Map!C1933,Map!D1933,Map!E1933,Map!F1933)</f>
        <v>North Rim-3-4-0-b</v>
      </c>
      <c r="R1275" s="6">
        <f t="shared" ref="R1275:T1275" si="2569">IFERROR(VALUE(LEFT(N1275,SEARCH(" ",N1275,1)-1)),FALSE())</f>
        <v>487</v>
      </c>
      <c r="S1275" s="6">
        <f t="shared" si="2569"/>
        <v>467</v>
      </c>
      <c r="T1275" s="6">
        <f t="shared" si="2569"/>
        <v>475</v>
      </c>
      <c r="U1275" s="5"/>
      <c r="V1275" s="5"/>
      <c r="W1275" s="5"/>
      <c r="X1275" s="37" t="str">
        <f>Map!G1933</f>
        <v>Terrestrial</v>
      </c>
      <c r="Y1275" s="5"/>
      <c r="Z1275" s="7" t="str">
        <f>Map!O1933</f>
        <v>16 H</v>
      </c>
      <c r="AA1275" s="6">
        <f t="shared" si="12"/>
        <v>16</v>
      </c>
      <c r="AB1275" s="5" t="str">
        <f>IFERROR(__xludf.DUMMYFUNCTION("""COMPUTED_VALUE"""),"H")</f>
        <v>H</v>
      </c>
      <c r="AC1275" s="6">
        <f t="shared" si="13"/>
        <v>16</v>
      </c>
      <c r="AD1275" s="5"/>
    </row>
    <row r="1276">
      <c r="A1276" s="5" t="str">
        <f>Map!I1934</f>
        <v>0.68 E</v>
      </c>
      <c r="B1276" s="6">
        <f t="shared" si="5"/>
        <v>0.68</v>
      </c>
      <c r="C1276" s="5" t="str">
        <f>IFERROR(__xludf.DUMMYFUNCTION("""COMPUTED_VALUE"""),"E")</f>
        <v>E</v>
      </c>
      <c r="D1276" s="34" t="b">
        <f t="shared" si="6"/>
        <v>0</v>
      </c>
      <c r="E1276" s="6" t="b">
        <f t="shared" si="7"/>
        <v>0</v>
      </c>
      <c r="F1276" s="34">
        <f t="shared" si="8"/>
        <v>0.68</v>
      </c>
      <c r="G1276" s="8">
        <f t="shared" si="9"/>
        <v>4.06096E+24</v>
      </c>
      <c r="H1276" s="8" t="str">
        <f t="shared" ref="H1276:J1276" si="2570">if(D1276,$G1276,"")</f>
        <v/>
      </c>
      <c r="I1276" s="8" t="str">
        <f t="shared" si="2570"/>
        <v/>
      </c>
      <c r="J1276" s="8">
        <f t="shared" si="2570"/>
        <v>4.06096E+24</v>
      </c>
      <c r="K1276" s="5"/>
      <c r="L1276" s="5"/>
      <c r="M1276" s="5"/>
      <c r="N1276" s="36">
        <f>Map!K1934</f>
        <v>182</v>
      </c>
      <c r="O1276" s="36">
        <f>Map!L1934</f>
        <v>177</v>
      </c>
      <c r="P1276" s="36">
        <f>Map!M1934</f>
        <v>179</v>
      </c>
      <c r="Q1276" s="5" t="str">
        <f>Join("-",Map!B1934,Map!C1934,Map!D1934,Map!E1934,Map!F1934)</f>
        <v>North Rim-3-4-0-c</v>
      </c>
      <c r="R1276" s="6">
        <f t="shared" ref="R1276:T1276" si="2571">IFERROR(VALUE(LEFT(N1276,SEARCH(" ",N1276,1)-1)),FALSE())</f>
        <v>182</v>
      </c>
      <c r="S1276" s="6">
        <f t="shared" si="2571"/>
        <v>177</v>
      </c>
      <c r="T1276" s="6">
        <f t="shared" si="2571"/>
        <v>179</v>
      </c>
      <c r="U1276" s="5"/>
      <c r="V1276" s="5"/>
      <c r="W1276" s="5"/>
      <c r="X1276" s="37" t="str">
        <f>Map!G1934</f>
        <v>Terrestrial</v>
      </c>
      <c r="Y1276" s="5"/>
      <c r="Z1276" s="7" t="str">
        <f>Map!O1934</f>
        <v>9 H</v>
      </c>
      <c r="AA1276" s="6">
        <f t="shared" si="12"/>
        <v>9</v>
      </c>
      <c r="AB1276" s="5" t="str">
        <f>IFERROR(__xludf.DUMMYFUNCTION("""COMPUTED_VALUE"""),"H")</f>
        <v>H</v>
      </c>
      <c r="AC1276" s="6">
        <f t="shared" si="13"/>
        <v>9</v>
      </c>
      <c r="AD1276" s="5"/>
    </row>
    <row r="1277">
      <c r="A1277" s="5" t="str">
        <f>Map!I1935</f>
        <v>1.24 E</v>
      </c>
      <c r="B1277" s="6">
        <f t="shared" si="5"/>
        <v>1.24</v>
      </c>
      <c r="C1277" s="5" t="str">
        <f>IFERROR(__xludf.DUMMYFUNCTION("""COMPUTED_VALUE"""),"E")</f>
        <v>E</v>
      </c>
      <c r="D1277" s="34" t="b">
        <f t="shared" si="6"/>
        <v>0</v>
      </c>
      <c r="E1277" s="6" t="b">
        <f t="shared" si="7"/>
        <v>0</v>
      </c>
      <c r="F1277" s="34">
        <f t="shared" si="8"/>
        <v>1.24</v>
      </c>
      <c r="G1277" s="8">
        <f t="shared" si="9"/>
        <v>7.40528E+24</v>
      </c>
      <c r="H1277" s="8" t="str">
        <f t="shared" ref="H1277:J1277" si="2572">if(D1277,$G1277,"")</f>
        <v/>
      </c>
      <c r="I1277" s="8" t="str">
        <f t="shared" si="2572"/>
        <v/>
      </c>
      <c r="J1277" s="8">
        <f t="shared" si="2572"/>
        <v>7.40528E+24</v>
      </c>
      <c r="K1277" s="5"/>
      <c r="L1277" s="5"/>
      <c r="M1277" s="5"/>
      <c r="N1277" s="36">
        <f>Map!K1935</f>
        <v>165</v>
      </c>
      <c r="O1277" s="36">
        <f>Map!L1935</f>
        <v>-191</v>
      </c>
      <c r="P1277" s="36">
        <f>Map!M1935</f>
        <v>-14</v>
      </c>
      <c r="Q1277" s="5" t="str">
        <f>Join("-",Map!B1935,Map!C1935,Map!D1935,Map!E1935,Map!F1935)</f>
        <v>North Rim-3-4-0-d</v>
      </c>
      <c r="R1277" s="6">
        <f t="shared" ref="R1277:T1277" si="2573">IFERROR(VALUE(LEFT(N1277,SEARCH(" ",N1277,1)-1)),FALSE())</f>
        <v>165</v>
      </c>
      <c r="S1277" s="6">
        <f t="shared" si="2573"/>
        <v>-191</v>
      </c>
      <c r="T1277" s="6">
        <f t="shared" si="2573"/>
        <v>-14</v>
      </c>
      <c r="U1277" s="5"/>
      <c r="V1277" s="5"/>
      <c r="W1277" s="5"/>
      <c r="X1277" s="37" t="str">
        <f>Map!G1935</f>
        <v>Terrestrial</v>
      </c>
      <c r="Y1277" s="5"/>
      <c r="Z1277" s="7" t="str">
        <f>Map!O1935</f>
        <v>15 H</v>
      </c>
      <c r="AA1277" s="6">
        <f t="shared" si="12"/>
        <v>15</v>
      </c>
      <c r="AB1277" s="5" t="str">
        <f>IFERROR(__xludf.DUMMYFUNCTION("""COMPUTED_VALUE"""),"H")</f>
        <v>H</v>
      </c>
      <c r="AC1277" s="6">
        <f t="shared" si="13"/>
        <v>15</v>
      </c>
      <c r="AD1277" s="5"/>
    </row>
    <row r="1278">
      <c r="A1278" s="5" t="str">
        <f>Map!I1936</f>
        <v>0.23 E</v>
      </c>
      <c r="B1278" s="6">
        <f t="shared" si="5"/>
        <v>0.23</v>
      </c>
      <c r="C1278" s="5" t="str">
        <f>IFERROR(__xludf.DUMMYFUNCTION("""COMPUTED_VALUE"""),"E")</f>
        <v>E</v>
      </c>
      <c r="D1278" s="34" t="b">
        <f t="shared" si="6"/>
        <v>0</v>
      </c>
      <c r="E1278" s="6" t="b">
        <f t="shared" si="7"/>
        <v>0</v>
      </c>
      <c r="F1278" s="34">
        <f t="shared" si="8"/>
        <v>0.23</v>
      </c>
      <c r="G1278" s="8">
        <f t="shared" si="9"/>
        <v>1.37356E+24</v>
      </c>
      <c r="H1278" s="8" t="str">
        <f t="shared" ref="H1278:J1278" si="2574">if(D1278,$G1278,"")</f>
        <v/>
      </c>
      <c r="I1278" s="8" t="str">
        <f t="shared" si="2574"/>
        <v/>
      </c>
      <c r="J1278" s="8">
        <f t="shared" si="2574"/>
        <v>1.37356E+24</v>
      </c>
      <c r="K1278" s="5"/>
      <c r="L1278" s="5"/>
      <c r="M1278" s="5"/>
      <c r="N1278" s="36">
        <f>Map!K1936</f>
        <v>-88</v>
      </c>
      <c r="O1278" s="36">
        <f>Map!L1936</f>
        <v>-115</v>
      </c>
      <c r="P1278" s="36">
        <f>Map!M1936</f>
        <v>-101</v>
      </c>
      <c r="Q1278" s="5" t="str">
        <f>Join("-",Map!B1936,Map!C1936,Map!D1936,Map!E1936,Map!F1936)</f>
        <v>North Rim-3-4-0-e</v>
      </c>
      <c r="R1278" s="6">
        <f t="shared" ref="R1278:T1278" si="2575">IFERROR(VALUE(LEFT(N1278,SEARCH(" ",N1278,1)-1)),FALSE())</f>
        <v>-88</v>
      </c>
      <c r="S1278" s="6">
        <f t="shared" si="2575"/>
        <v>-115</v>
      </c>
      <c r="T1278" s="6">
        <f t="shared" si="2575"/>
        <v>-101</v>
      </c>
      <c r="U1278" s="5"/>
      <c r="V1278" s="5"/>
      <c r="W1278" s="5"/>
      <c r="X1278" s="37" t="str">
        <f>Map!G1936</f>
        <v>Terrestrial</v>
      </c>
      <c r="Y1278" s="5"/>
      <c r="Z1278" s="7" t="str">
        <f>Map!O1936</f>
        <v>12 H</v>
      </c>
      <c r="AA1278" s="6">
        <f t="shared" si="12"/>
        <v>12</v>
      </c>
      <c r="AB1278" s="5" t="str">
        <f>IFERROR(__xludf.DUMMYFUNCTION("""COMPUTED_VALUE"""),"H")</f>
        <v>H</v>
      </c>
      <c r="AC1278" s="6">
        <f t="shared" si="13"/>
        <v>12</v>
      </c>
      <c r="AD1278" s="5"/>
    </row>
    <row r="1279">
      <c r="A1279" s="5" t="str">
        <f>Map!I1937</f>
        <v>0.05 J</v>
      </c>
      <c r="B1279" s="6">
        <f t="shared" si="5"/>
        <v>0.05</v>
      </c>
      <c r="C1279" s="5" t="str">
        <f>IFERROR(__xludf.DUMMYFUNCTION("""COMPUTED_VALUE"""),"J")</f>
        <v>J</v>
      </c>
      <c r="D1279" s="34" t="b">
        <f t="shared" si="6"/>
        <v>0</v>
      </c>
      <c r="E1279" s="6">
        <f t="shared" si="7"/>
        <v>0.05</v>
      </c>
      <c r="F1279" s="34" t="b">
        <f t="shared" si="8"/>
        <v>0</v>
      </c>
      <c r="G1279" s="8">
        <f t="shared" si="9"/>
        <v>9.5E+25</v>
      </c>
      <c r="H1279" s="8" t="str">
        <f t="shared" ref="H1279:J1279" si="2576">if(D1279,$G1279,"")</f>
        <v/>
      </c>
      <c r="I1279" s="8">
        <f t="shared" si="2576"/>
        <v>9.5E+25</v>
      </c>
      <c r="J1279" s="8" t="str">
        <f t="shared" si="2576"/>
        <v/>
      </c>
      <c r="K1279" s="5"/>
      <c r="L1279" s="5"/>
      <c r="M1279" s="5"/>
      <c r="N1279" s="36">
        <f>Map!K1937</f>
        <v>-88</v>
      </c>
      <c r="O1279" s="36">
        <f>Map!L1937</f>
        <v>-129</v>
      </c>
      <c r="P1279" s="36">
        <f>Map!M1937</f>
        <v>-107</v>
      </c>
      <c r="Q1279" s="5" t="str">
        <f>Join("-",Map!B1937,Map!C1937,Map!D1937,Map!E1937,Map!F1937)</f>
        <v>North Rim-3-4-0-f</v>
      </c>
      <c r="R1279" s="6">
        <f t="shared" ref="R1279:T1279" si="2577">IFERROR(VALUE(LEFT(N1279,SEARCH(" ",N1279,1)-1)),FALSE())</f>
        <v>-88</v>
      </c>
      <c r="S1279" s="6">
        <f t="shared" si="2577"/>
        <v>-129</v>
      </c>
      <c r="T1279" s="6">
        <f t="shared" si="2577"/>
        <v>-107</v>
      </c>
      <c r="U1279" s="5"/>
      <c r="V1279" s="5"/>
      <c r="W1279" s="5"/>
      <c r="X1279" s="37" t="str">
        <f>Map!G1937</f>
        <v>Gas Giant</v>
      </c>
      <c r="Y1279" s="5"/>
      <c r="Z1279" s="7" t="str">
        <f>Map!O1937</f>
        <v>15 H</v>
      </c>
      <c r="AA1279" s="6">
        <f t="shared" si="12"/>
        <v>15</v>
      </c>
      <c r="AB1279" s="5" t="str">
        <f>IFERROR(__xludf.DUMMYFUNCTION("""COMPUTED_VALUE"""),"H")</f>
        <v>H</v>
      </c>
      <c r="AC1279" s="6">
        <f t="shared" si="13"/>
        <v>15</v>
      </c>
      <c r="AD1279" s="5"/>
    </row>
    <row r="1280">
      <c r="A1280" s="5" t="str">
        <f>Map!I1938</f>
        <v>0.06 J</v>
      </c>
      <c r="B1280" s="6">
        <f t="shared" si="5"/>
        <v>0.06</v>
      </c>
      <c r="C1280" s="5" t="str">
        <f>IFERROR(__xludf.DUMMYFUNCTION("""COMPUTED_VALUE"""),"J")</f>
        <v>J</v>
      </c>
      <c r="D1280" s="34" t="b">
        <f t="shared" si="6"/>
        <v>0</v>
      </c>
      <c r="E1280" s="6">
        <f t="shared" si="7"/>
        <v>0.06</v>
      </c>
      <c r="F1280" s="34" t="b">
        <f t="shared" si="8"/>
        <v>0</v>
      </c>
      <c r="G1280" s="8">
        <f t="shared" si="9"/>
        <v>1.14E+26</v>
      </c>
      <c r="H1280" s="8" t="str">
        <f t="shared" ref="H1280:J1280" si="2578">if(D1280,$G1280,"")</f>
        <v/>
      </c>
      <c r="I1280" s="8">
        <f t="shared" si="2578"/>
        <v>1.14E+26</v>
      </c>
      <c r="J1280" s="8" t="str">
        <f t="shared" si="2578"/>
        <v/>
      </c>
      <c r="K1280" s="5"/>
      <c r="L1280" s="5"/>
      <c r="M1280" s="5"/>
      <c r="N1280" s="36">
        <f>Map!K1938</f>
        <v>-95</v>
      </c>
      <c r="O1280" s="36">
        <f>Map!L1938</f>
        <v>-131</v>
      </c>
      <c r="P1280" s="36">
        <f>Map!M1938</f>
        <v>-115</v>
      </c>
      <c r="Q1280" s="5" t="str">
        <f>Join("-",Map!B1938,Map!C1938,Map!D1938,Map!E1938,Map!F1938)</f>
        <v>North Rim-3-4-0-g</v>
      </c>
      <c r="R1280" s="6">
        <f t="shared" ref="R1280:T1280" si="2579">IFERROR(VALUE(LEFT(N1280,SEARCH(" ",N1280,1)-1)),FALSE())</f>
        <v>-95</v>
      </c>
      <c r="S1280" s="6">
        <f t="shared" si="2579"/>
        <v>-131</v>
      </c>
      <c r="T1280" s="6">
        <f t="shared" si="2579"/>
        <v>-115</v>
      </c>
      <c r="U1280" s="5"/>
      <c r="V1280" s="5"/>
      <c r="W1280" s="5"/>
      <c r="X1280" s="37" t="str">
        <f>Map!G1938</f>
        <v>Gas Giant</v>
      </c>
      <c r="Y1280" s="5"/>
      <c r="Z1280" s="7" t="str">
        <f>Map!O1938</f>
        <v>22 H</v>
      </c>
      <c r="AA1280" s="6">
        <f t="shared" si="12"/>
        <v>22</v>
      </c>
      <c r="AB1280" s="5" t="str">
        <f>IFERROR(__xludf.DUMMYFUNCTION("""COMPUTED_VALUE"""),"H")</f>
        <v>H</v>
      </c>
      <c r="AC1280" s="6">
        <f t="shared" si="13"/>
        <v>22</v>
      </c>
      <c r="AD1280" s="5"/>
    </row>
    <row r="1281">
      <c r="A1281" s="5" t="str">
        <f>Map!I1939</f>
        <v> </v>
      </c>
      <c r="B1281" s="6" t="str">
        <f t="shared" si="5"/>
        <v> </v>
      </c>
      <c r="C1281" s="5"/>
      <c r="D1281" s="34" t="b">
        <f t="shared" si="6"/>
        <v>0</v>
      </c>
      <c r="E1281" s="6" t="b">
        <f t="shared" si="7"/>
        <v>0</v>
      </c>
      <c r="F1281" s="34" t="b">
        <f t="shared" si="8"/>
        <v>0</v>
      </c>
      <c r="G1281" s="8" t="str">
        <f t="shared" si="9"/>
        <v/>
      </c>
      <c r="H1281" s="8" t="str">
        <f t="shared" ref="H1281:J1281" si="2580">if(D1281,$G1281,"")</f>
        <v/>
      </c>
      <c r="I1281" s="8" t="str">
        <f t="shared" si="2580"/>
        <v/>
      </c>
      <c r="J1281" s="8" t="str">
        <f t="shared" si="2580"/>
        <v/>
      </c>
      <c r="K1281" s="5"/>
      <c r="L1281" s="5"/>
      <c r="M1281" s="5"/>
      <c r="N1281" s="36" t="str">
        <f>Map!K1939</f>
        <v/>
      </c>
      <c r="O1281" s="36" t="str">
        <f>Map!L1939</f>
        <v/>
      </c>
      <c r="P1281" s="36" t="str">
        <f>Map!M1939</f>
        <v/>
      </c>
      <c r="Q1281" s="5" t="str">
        <f>Join("-",Map!B1939,Map!C1939,Map!D1939,Map!E1939,Map!F1939)</f>
        <v>North Rim-3-4-0-N34 Secondary Relay</v>
      </c>
      <c r="R1281" s="6" t="b">
        <f t="shared" ref="R1281:T1281" si="2581">IFERROR(VALUE(LEFT(N1281,SEARCH(" ",N1281,1)-1)),FALSE())</f>
        <v>0</v>
      </c>
      <c r="S1281" s="6" t="b">
        <f t="shared" si="2581"/>
        <v>0</v>
      </c>
      <c r="T1281" s="6" t="b">
        <f t="shared" si="2581"/>
        <v>0</v>
      </c>
      <c r="U1281" s="5"/>
      <c r="V1281" s="5"/>
      <c r="W1281" s="5"/>
      <c r="X1281" s="37" t="str">
        <f>Map!G1939</f>
        <v>Secondary Relay</v>
      </c>
      <c r="Y1281" s="5"/>
      <c r="Z1281" s="7" t="str">
        <f>Map!O1939</f>
        <v/>
      </c>
      <c r="AA1281" s="6" t="str">
        <f t="shared" si="12"/>
        <v/>
      </c>
      <c r="AB1281" s="5"/>
      <c r="AC1281" s="6" t="str">
        <f t="shared" si="13"/>
        <v/>
      </c>
      <c r="AD1281" s="5"/>
    </row>
    <row r="1282">
      <c r="A1282" s="5" t="str">
        <f>Map!I1940</f>
        <v>0.42 S</v>
      </c>
      <c r="B1282" s="6">
        <f t="shared" si="5"/>
        <v>0.42</v>
      </c>
      <c r="C1282" s="5" t="str">
        <f>IFERROR(__xludf.DUMMYFUNCTION("""COMPUTED_VALUE"""),"S")</f>
        <v>S</v>
      </c>
      <c r="D1282" s="34">
        <f t="shared" si="6"/>
        <v>0.42</v>
      </c>
      <c r="E1282" s="6" t="b">
        <f t="shared" si="7"/>
        <v>0</v>
      </c>
      <c r="F1282" s="34" t="b">
        <f t="shared" si="8"/>
        <v>0</v>
      </c>
      <c r="G1282" s="8">
        <f t="shared" si="9"/>
        <v>8.3538E+29</v>
      </c>
      <c r="H1282" s="8">
        <f t="shared" ref="H1282:J1282" si="2582">if(D1282,$G1282,"")</f>
        <v>8.3538E+29</v>
      </c>
      <c r="I1282" s="8" t="str">
        <f t="shared" si="2582"/>
        <v/>
      </c>
      <c r="J1282" s="8" t="str">
        <f t="shared" si="2582"/>
        <v/>
      </c>
      <c r="K1282" s="5"/>
      <c r="L1282" s="5"/>
      <c r="M1282" s="5"/>
      <c r="N1282" s="36" t="str">
        <f>Map!K1940</f>
        <v/>
      </c>
      <c r="O1282" s="36" t="str">
        <f>Map!L1940</f>
        <v/>
      </c>
      <c r="P1282" s="36" t="str">
        <f>Map!M1940</f>
        <v/>
      </c>
      <c r="Q1282" s="5" t="str">
        <f>Join("-",Map!B1940,Map!C1940,Map!D1940,Map!E1940,Map!F1940)</f>
        <v>North Rim-3-4-0-S</v>
      </c>
      <c r="R1282" s="6" t="b">
        <f t="shared" ref="R1282:T1282" si="2583">IFERROR(VALUE(LEFT(N1282,SEARCH(" ",N1282,1)-1)),FALSE())</f>
        <v>0</v>
      </c>
      <c r="S1282" s="6" t="b">
        <f t="shared" si="2583"/>
        <v>0</v>
      </c>
      <c r="T1282" s="6" t="b">
        <f t="shared" si="2583"/>
        <v>0</v>
      </c>
      <c r="U1282" s="5"/>
      <c r="V1282" s="5"/>
      <c r="W1282" s="5"/>
      <c r="X1282" s="37" t="str">
        <f>Map!G1940</f>
        <v>Star</v>
      </c>
      <c r="Y1282" s="5"/>
      <c r="Z1282" s="7" t="str">
        <f>Map!O1940</f>
        <v/>
      </c>
      <c r="AA1282" s="6" t="str">
        <f t="shared" si="12"/>
        <v/>
      </c>
      <c r="AB1282" s="5"/>
      <c r="AC1282" s="6" t="str">
        <f t="shared" si="13"/>
        <v/>
      </c>
      <c r="AD1282" s="5"/>
    </row>
    <row r="1283">
      <c r="A1283" s="5" t="str">
        <f>Map!I1941</f>
        <v>2.63 E</v>
      </c>
      <c r="B1283" s="6">
        <f t="shared" si="5"/>
        <v>2.63</v>
      </c>
      <c r="C1283" s="5" t="str">
        <f>IFERROR(__xludf.DUMMYFUNCTION("""COMPUTED_VALUE"""),"E")</f>
        <v>E</v>
      </c>
      <c r="D1283" s="34" t="b">
        <f t="shared" si="6"/>
        <v>0</v>
      </c>
      <c r="E1283" s="6" t="b">
        <f t="shared" si="7"/>
        <v>0</v>
      </c>
      <c r="F1283" s="34">
        <f t="shared" si="8"/>
        <v>2.63</v>
      </c>
      <c r="G1283" s="8">
        <f t="shared" si="9"/>
        <v>1.57064E+25</v>
      </c>
      <c r="H1283" s="8" t="str">
        <f t="shared" ref="H1283:J1283" si="2584">if(D1283,$G1283,"")</f>
        <v/>
      </c>
      <c r="I1283" s="8" t="str">
        <f t="shared" si="2584"/>
        <v/>
      </c>
      <c r="J1283" s="8">
        <f t="shared" si="2584"/>
        <v>1.57064E+25</v>
      </c>
      <c r="K1283" s="5"/>
      <c r="L1283" s="5"/>
      <c r="M1283" s="5"/>
      <c r="N1283" s="36">
        <f>Map!K1941</f>
        <v>1565</v>
      </c>
      <c r="O1283" s="36">
        <f>Map!L1941</f>
        <v>623</v>
      </c>
      <c r="P1283" s="36">
        <f>Map!M1941</f>
        <v>1092</v>
      </c>
      <c r="Q1283" s="5" t="str">
        <f>Join("-",Map!B1941,Map!C1941,Map!D1941,Map!E1941,Map!F1941)</f>
        <v>North Rim-3-4-1-a</v>
      </c>
      <c r="R1283" s="6">
        <f t="shared" ref="R1283:T1283" si="2585">IFERROR(VALUE(LEFT(N1283,SEARCH(" ",N1283,1)-1)),FALSE())</f>
        <v>1565</v>
      </c>
      <c r="S1283" s="6">
        <f t="shared" si="2585"/>
        <v>623</v>
      </c>
      <c r="T1283" s="6">
        <f t="shared" si="2585"/>
        <v>1092</v>
      </c>
      <c r="U1283" s="5"/>
      <c r="V1283" s="5"/>
      <c r="W1283" s="5"/>
      <c r="X1283" s="37" t="str">
        <f>Map!G1941</f>
        <v>Terrestrial</v>
      </c>
      <c r="Y1283" s="5"/>
      <c r="Z1283" s="7" t="str">
        <f>Map!O1941</f>
        <v>16 H</v>
      </c>
      <c r="AA1283" s="6">
        <f t="shared" si="12"/>
        <v>16</v>
      </c>
      <c r="AB1283" s="5" t="str">
        <f>IFERROR(__xludf.DUMMYFUNCTION("""COMPUTED_VALUE"""),"H")</f>
        <v>H</v>
      </c>
      <c r="AC1283" s="6">
        <f t="shared" si="13"/>
        <v>16</v>
      </c>
      <c r="AD1283" s="5"/>
    </row>
    <row r="1284">
      <c r="A1284" s="5" t="str">
        <f>Map!I1942</f>
        <v>0.76 E</v>
      </c>
      <c r="B1284" s="6">
        <f t="shared" si="5"/>
        <v>0.76</v>
      </c>
      <c r="C1284" s="5" t="str">
        <f>IFERROR(__xludf.DUMMYFUNCTION("""COMPUTED_VALUE"""),"E")</f>
        <v>E</v>
      </c>
      <c r="D1284" s="34" t="b">
        <f t="shared" si="6"/>
        <v>0</v>
      </c>
      <c r="E1284" s="6" t="b">
        <f t="shared" si="7"/>
        <v>0</v>
      </c>
      <c r="F1284" s="34">
        <f t="shared" si="8"/>
        <v>0.76</v>
      </c>
      <c r="G1284" s="8">
        <f t="shared" si="9"/>
        <v>4.53872E+24</v>
      </c>
      <c r="H1284" s="8" t="str">
        <f t="shared" ref="H1284:J1284" si="2586">if(D1284,$G1284,"")</f>
        <v/>
      </c>
      <c r="I1284" s="8" t="str">
        <f t="shared" si="2586"/>
        <v/>
      </c>
      <c r="J1284" s="8">
        <f t="shared" si="2586"/>
        <v>4.53872E+24</v>
      </c>
      <c r="K1284" s="5"/>
      <c r="L1284" s="5"/>
      <c r="M1284" s="5"/>
      <c r="N1284" s="36">
        <f>Map!K1942</f>
        <v>426</v>
      </c>
      <c r="O1284" s="36">
        <f>Map!L1942</f>
        <v>345</v>
      </c>
      <c r="P1284" s="36">
        <f>Map!M1942</f>
        <v>386</v>
      </c>
      <c r="Q1284" s="5" t="str">
        <f>Join("-",Map!B1942,Map!C1942,Map!D1942,Map!E1942,Map!F1942)</f>
        <v>North Rim-3-4-1-b</v>
      </c>
      <c r="R1284" s="6">
        <f t="shared" ref="R1284:T1284" si="2587">IFERROR(VALUE(LEFT(N1284,SEARCH(" ",N1284,1)-1)),FALSE())</f>
        <v>426</v>
      </c>
      <c r="S1284" s="6">
        <f t="shared" si="2587"/>
        <v>345</v>
      </c>
      <c r="T1284" s="6">
        <f t="shared" si="2587"/>
        <v>386</v>
      </c>
      <c r="U1284" s="5"/>
      <c r="V1284" s="5"/>
      <c r="W1284" s="5"/>
      <c r="X1284" s="37" t="str">
        <f>Map!G1942</f>
        <v>Terrestrial</v>
      </c>
      <c r="Y1284" s="5"/>
      <c r="Z1284" s="7" t="str">
        <f>Map!O1942</f>
        <v>168 H</v>
      </c>
      <c r="AA1284" s="6">
        <f t="shared" si="12"/>
        <v>168</v>
      </c>
      <c r="AB1284" s="5" t="str">
        <f>IFERROR(__xludf.DUMMYFUNCTION("""COMPUTED_VALUE"""),"H")</f>
        <v>H</v>
      </c>
      <c r="AC1284" s="6">
        <f t="shared" si="13"/>
        <v>168</v>
      </c>
      <c r="AD1284" s="5"/>
    </row>
    <row r="1285">
      <c r="A1285" s="5" t="str">
        <f>Map!I1943</f>
        <v>0.1 J</v>
      </c>
      <c r="B1285" s="6">
        <f t="shared" si="5"/>
        <v>0.1</v>
      </c>
      <c r="C1285" s="5" t="str">
        <f>IFERROR(__xludf.DUMMYFUNCTION("""COMPUTED_VALUE"""),"J")</f>
        <v>J</v>
      </c>
      <c r="D1285" s="34" t="b">
        <f t="shared" si="6"/>
        <v>0</v>
      </c>
      <c r="E1285" s="6">
        <f t="shared" si="7"/>
        <v>0.1</v>
      </c>
      <c r="F1285" s="34" t="b">
        <f t="shared" si="8"/>
        <v>0</v>
      </c>
      <c r="G1285" s="8">
        <f t="shared" si="9"/>
        <v>1.9E+26</v>
      </c>
      <c r="H1285" s="8" t="str">
        <f t="shared" ref="H1285:J1285" si="2588">if(D1285,$G1285,"")</f>
        <v/>
      </c>
      <c r="I1285" s="8">
        <f t="shared" si="2588"/>
        <v>1.9E+26</v>
      </c>
      <c r="J1285" s="8" t="str">
        <f t="shared" si="2588"/>
        <v/>
      </c>
      <c r="K1285" s="5"/>
      <c r="L1285" s="5"/>
      <c r="M1285" s="5"/>
      <c r="N1285" s="36">
        <f>Map!K1943</f>
        <v>-65</v>
      </c>
      <c r="O1285" s="36">
        <f>Map!L1943</f>
        <v>-125</v>
      </c>
      <c r="P1285" s="36">
        <f>Map!M1943</f>
        <v>-97</v>
      </c>
      <c r="Q1285" s="5" t="str">
        <f>Join("-",Map!B1943,Map!C1943,Map!D1943,Map!E1943,Map!F1943)</f>
        <v>North Rim-3-4-1-c</v>
      </c>
      <c r="R1285" s="6">
        <f t="shared" ref="R1285:T1285" si="2589">IFERROR(VALUE(LEFT(N1285,SEARCH(" ",N1285,1)-1)),FALSE())</f>
        <v>-65</v>
      </c>
      <c r="S1285" s="6">
        <f t="shared" si="2589"/>
        <v>-125</v>
      </c>
      <c r="T1285" s="6">
        <f t="shared" si="2589"/>
        <v>-97</v>
      </c>
      <c r="U1285" s="5"/>
      <c r="V1285" s="5"/>
      <c r="W1285" s="5"/>
      <c r="X1285" s="37" t="str">
        <f>Map!G1943</f>
        <v>Gas Giant</v>
      </c>
      <c r="Y1285" s="5"/>
      <c r="Z1285" s="7" t="str">
        <f>Map!O1943</f>
        <v>9 H</v>
      </c>
      <c r="AA1285" s="6">
        <f t="shared" si="12"/>
        <v>9</v>
      </c>
      <c r="AB1285" s="5" t="str">
        <f>IFERROR(__xludf.DUMMYFUNCTION("""COMPUTED_VALUE"""),"H")</f>
        <v>H</v>
      </c>
      <c r="AC1285" s="6">
        <f t="shared" si="13"/>
        <v>9</v>
      </c>
      <c r="AD1285" s="5"/>
    </row>
    <row r="1286">
      <c r="A1286" s="5" t="str">
        <f>Map!I1944</f>
        <v>1 E</v>
      </c>
      <c r="B1286" s="6">
        <f t="shared" si="5"/>
        <v>1</v>
      </c>
      <c r="C1286" s="5" t="str">
        <f>IFERROR(__xludf.DUMMYFUNCTION("""COMPUTED_VALUE"""),"E")</f>
        <v>E</v>
      </c>
      <c r="D1286" s="34" t="b">
        <f t="shared" si="6"/>
        <v>0</v>
      </c>
      <c r="E1286" s="6" t="b">
        <f t="shared" si="7"/>
        <v>0</v>
      </c>
      <c r="F1286" s="34">
        <f t="shared" si="8"/>
        <v>1</v>
      </c>
      <c r="G1286" s="8">
        <f t="shared" si="9"/>
        <v>5.972E+24</v>
      </c>
      <c r="H1286" s="8" t="str">
        <f t="shared" ref="H1286:J1286" si="2590">if(D1286,$G1286,"")</f>
        <v/>
      </c>
      <c r="I1286" s="8" t="str">
        <f t="shared" si="2590"/>
        <v/>
      </c>
      <c r="J1286" s="8">
        <f t="shared" si="2590"/>
        <v>5.972E+24</v>
      </c>
      <c r="K1286" s="5"/>
      <c r="L1286" s="5"/>
      <c r="M1286" s="5"/>
      <c r="N1286" s="36">
        <f>Map!K1944</f>
        <v>-102</v>
      </c>
      <c r="O1286" s="36">
        <f>Map!L1944</f>
        <v>-135</v>
      </c>
      <c r="P1286" s="36">
        <f>Map!M1944</f>
        <v>-119</v>
      </c>
      <c r="Q1286" s="5" t="str">
        <f>Join("-",Map!B1944,Map!C1944,Map!D1944,Map!E1944,Map!F1944)</f>
        <v>North Rim-3-4-1-d</v>
      </c>
      <c r="R1286" s="6">
        <f t="shared" ref="R1286:T1286" si="2591">IFERROR(VALUE(LEFT(N1286,SEARCH(" ",N1286,1)-1)),FALSE())</f>
        <v>-102</v>
      </c>
      <c r="S1286" s="6">
        <f t="shared" si="2591"/>
        <v>-135</v>
      </c>
      <c r="T1286" s="6">
        <f t="shared" si="2591"/>
        <v>-119</v>
      </c>
      <c r="U1286" s="5"/>
      <c r="V1286" s="5"/>
      <c r="W1286" s="5"/>
      <c r="X1286" s="37" t="str">
        <f>Map!G1944</f>
        <v>Terrestrial</v>
      </c>
      <c r="Y1286" s="5"/>
      <c r="Z1286" s="7" t="str">
        <f>Map!O1944</f>
        <v>36 H</v>
      </c>
      <c r="AA1286" s="6">
        <f t="shared" si="12"/>
        <v>36</v>
      </c>
      <c r="AB1286" s="5" t="str">
        <f>IFERROR(__xludf.DUMMYFUNCTION("""COMPUTED_VALUE"""),"H")</f>
        <v>H</v>
      </c>
      <c r="AC1286" s="6">
        <f t="shared" si="13"/>
        <v>36</v>
      </c>
      <c r="AD1286" s="5"/>
    </row>
    <row r="1287">
      <c r="A1287" s="5" t="str">
        <f>Map!I1945</f>
        <v>1.36 J</v>
      </c>
      <c r="B1287" s="6">
        <f t="shared" si="5"/>
        <v>1.36</v>
      </c>
      <c r="C1287" s="5" t="str">
        <f>IFERROR(__xludf.DUMMYFUNCTION("""COMPUTED_VALUE"""),"J")</f>
        <v>J</v>
      </c>
      <c r="D1287" s="34" t="b">
        <f t="shared" si="6"/>
        <v>0</v>
      </c>
      <c r="E1287" s="6">
        <f t="shared" si="7"/>
        <v>1.36</v>
      </c>
      <c r="F1287" s="34" t="b">
        <f t="shared" si="8"/>
        <v>0</v>
      </c>
      <c r="G1287" s="8">
        <f t="shared" si="9"/>
        <v>2.584E+27</v>
      </c>
      <c r="H1287" s="8" t="str">
        <f t="shared" ref="H1287:J1287" si="2592">if(D1287,$G1287,"")</f>
        <v/>
      </c>
      <c r="I1287" s="8">
        <f t="shared" si="2592"/>
        <v>2.584E+27</v>
      </c>
      <c r="J1287" s="8" t="str">
        <f t="shared" si="2592"/>
        <v/>
      </c>
      <c r="K1287" s="5"/>
      <c r="L1287" s="5"/>
      <c r="M1287" s="5"/>
      <c r="N1287" s="36">
        <f>Map!K1945</f>
        <v>-214</v>
      </c>
      <c r="O1287" s="36">
        <f>Map!L1945</f>
        <v>-224</v>
      </c>
      <c r="P1287" s="36">
        <f>Map!M1945</f>
        <v>-218</v>
      </c>
      <c r="Q1287" s="5" t="str">
        <f>Join("-",Map!B1945,Map!C1945,Map!D1945,Map!E1945,Map!F1945)</f>
        <v>North Rim-3-4-1-e</v>
      </c>
      <c r="R1287" s="6">
        <f t="shared" ref="R1287:T1287" si="2593">IFERROR(VALUE(LEFT(N1287,SEARCH(" ",N1287,1)-1)),FALSE())</f>
        <v>-214</v>
      </c>
      <c r="S1287" s="6">
        <f t="shared" si="2593"/>
        <v>-224</v>
      </c>
      <c r="T1287" s="6">
        <f t="shared" si="2593"/>
        <v>-218</v>
      </c>
      <c r="U1287" s="5"/>
      <c r="V1287" s="5"/>
      <c r="W1287" s="5"/>
      <c r="X1287" s="37" t="str">
        <f>Map!G1945</f>
        <v>Gas Giant</v>
      </c>
      <c r="Y1287" s="5"/>
      <c r="Z1287" s="7" t="str">
        <f>Map!O1945</f>
        <v>19 H</v>
      </c>
      <c r="AA1287" s="6">
        <f t="shared" si="12"/>
        <v>19</v>
      </c>
      <c r="AB1287" s="5" t="str">
        <f>IFERROR(__xludf.DUMMYFUNCTION("""COMPUTED_VALUE"""),"H")</f>
        <v>H</v>
      </c>
      <c r="AC1287" s="6">
        <f t="shared" si="13"/>
        <v>19</v>
      </c>
      <c r="AD1287" s="5"/>
    </row>
    <row r="1288">
      <c r="A1288" s="5" t="str">
        <f>Map!I1946</f>
        <v>0.33 S</v>
      </c>
      <c r="B1288" s="6">
        <f t="shared" si="5"/>
        <v>0.33</v>
      </c>
      <c r="C1288" s="5" t="str">
        <f>IFERROR(__xludf.DUMMYFUNCTION("""COMPUTED_VALUE"""),"S")</f>
        <v>S</v>
      </c>
      <c r="D1288" s="34">
        <f t="shared" si="6"/>
        <v>0.33</v>
      </c>
      <c r="E1288" s="6" t="b">
        <f t="shared" si="7"/>
        <v>0</v>
      </c>
      <c r="F1288" s="34" t="b">
        <f t="shared" si="8"/>
        <v>0</v>
      </c>
      <c r="G1288" s="8">
        <f t="shared" si="9"/>
        <v>6.5637E+29</v>
      </c>
      <c r="H1288" s="8">
        <f t="shared" ref="H1288:J1288" si="2594">if(D1288,$G1288,"")</f>
        <v>6.5637E+29</v>
      </c>
      <c r="I1288" s="8" t="str">
        <f t="shared" si="2594"/>
        <v/>
      </c>
      <c r="J1288" s="8" t="str">
        <f t="shared" si="2594"/>
        <v/>
      </c>
      <c r="K1288" s="5"/>
      <c r="L1288" s="5"/>
      <c r="M1288" s="5"/>
      <c r="N1288" s="36" t="str">
        <f>Map!K1946</f>
        <v/>
      </c>
      <c r="O1288" s="36" t="str">
        <f>Map!L1946</f>
        <v/>
      </c>
      <c r="P1288" s="36" t="str">
        <f>Map!M1946</f>
        <v/>
      </c>
      <c r="Q1288" s="5" t="str">
        <f>Join("-",Map!B1946,Map!C1946,Map!D1946,Map!E1946,Map!F1946)</f>
        <v>North Rim-3-4-1-S</v>
      </c>
      <c r="R1288" s="6" t="b">
        <f t="shared" ref="R1288:T1288" si="2595">IFERROR(VALUE(LEFT(N1288,SEARCH(" ",N1288,1)-1)),FALSE())</f>
        <v>0</v>
      </c>
      <c r="S1288" s="6" t="b">
        <f t="shared" si="2595"/>
        <v>0</v>
      </c>
      <c r="T1288" s="6" t="b">
        <f t="shared" si="2595"/>
        <v>0</v>
      </c>
      <c r="U1288" s="5"/>
      <c r="V1288" s="5"/>
      <c r="W1288" s="5"/>
      <c r="X1288" s="37" t="str">
        <f>Map!G1946</f>
        <v>Star</v>
      </c>
      <c r="Y1288" s="5"/>
      <c r="Z1288" s="7" t="str">
        <f>Map!O1946</f>
        <v/>
      </c>
      <c r="AA1288" s="6" t="str">
        <f t="shared" si="12"/>
        <v/>
      </c>
      <c r="AB1288" s="5"/>
      <c r="AC1288" s="6" t="str">
        <f t="shared" si="13"/>
        <v/>
      </c>
      <c r="AD1288" s="5"/>
    </row>
    <row r="1289">
      <c r="A1289" s="5" t="str">
        <f>Map!I1947</f>
        <v>1.29 E</v>
      </c>
      <c r="B1289" s="6">
        <f t="shared" si="5"/>
        <v>1.29</v>
      </c>
      <c r="C1289" s="5" t="str">
        <f>IFERROR(__xludf.DUMMYFUNCTION("""COMPUTED_VALUE"""),"E")</f>
        <v>E</v>
      </c>
      <c r="D1289" s="34" t="b">
        <f t="shared" si="6"/>
        <v>0</v>
      </c>
      <c r="E1289" s="6" t="b">
        <f t="shared" si="7"/>
        <v>0</v>
      </c>
      <c r="F1289" s="34">
        <f t="shared" si="8"/>
        <v>1.29</v>
      </c>
      <c r="G1289" s="8">
        <f t="shared" si="9"/>
        <v>7.70388E+24</v>
      </c>
      <c r="H1289" s="8" t="str">
        <f t="shared" ref="H1289:J1289" si="2596">if(D1289,$G1289,"")</f>
        <v/>
      </c>
      <c r="I1289" s="8" t="str">
        <f t="shared" si="2596"/>
        <v/>
      </c>
      <c r="J1289" s="8">
        <f t="shared" si="2596"/>
        <v>7.70388E+24</v>
      </c>
      <c r="K1289" s="5"/>
      <c r="L1289" s="5"/>
      <c r="M1289" s="5"/>
      <c r="N1289" s="36">
        <f>Map!K1947</f>
        <v>-17</v>
      </c>
      <c r="O1289" s="36">
        <f>Map!L1947</f>
        <v>-19</v>
      </c>
      <c r="P1289" s="36">
        <f>Map!M1947</f>
        <v>-16</v>
      </c>
      <c r="Q1289" s="5" t="str">
        <f>Join("-",Map!B1947,Map!C1947,Map!D1947,Map!E1947,Map!F1947)</f>
        <v>North Rim-3-4-2-a</v>
      </c>
      <c r="R1289" s="6">
        <f t="shared" ref="R1289:T1289" si="2597">IFERROR(VALUE(LEFT(N1289,SEARCH(" ",N1289,1)-1)),FALSE())</f>
        <v>-17</v>
      </c>
      <c r="S1289" s="6">
        <f t="shared" si="2597"/>
        <v>-19</v>
      </c>
      <c r="T1289" s="6">
        <f t="shared" si="2597"/>
        <v>-16</v>
      </c>
      <c r="U1289" s="5"/>
      <c r="V1289" s="5"/>
      <c r="W1289" s="5"/>
      <c r="X1289" s="37" t="str">
        <f>Map!G1947</f>
        <v>Habitable</v>
      </c>
      <c r="Y1289" s="5"/>
      <c r="Z1289" s="7" t="str">
        <f>Map!O1947</f>
        <v>33 H</v>
      </c>
      <c r="AA1289" s="6">
        <f t="shared" si="12"/>
        <v>33</v>
      </c>
      <c r="AB1289" s="5" t="str">
        <f>IFERROR(__xludf.DUMMYFUNCTION("""COMPUTED_VALUE"""),"H")</f>
        <v>H</v>
      </c>
      <c r="AC1289" s="6">
        <f t="shared" si="13"/>
        <v>33</v>
      </c>
      <c r="AD1289" s="5"/>
    </row>
    <row r="1290">
      <c r="A1290" s="5" t="str">
        <f>Map!I1948</f>
        <v>0.13 S</v>
      </c>
      <c r="B1290" s="6">
        <f t="shared" si="5"/>
        <v>0.13</v>
      </c>
      <c r="C1290" s="5" t="str">
        <f>IFERROR(__xludf.DUMMYFUNCTION("""COMPUTED_VALUE"""),"S")</f>
        <v>S</v>
      </c>
      <c r="D1290" s="34">
        <f t="shared" si="6"/>
        <v>0.13</v>
      </c>
      <c r="E1290" s="6" t="b">
        <f t="shared" si="7"/>
        <v>0</v>
      </c>
      <c r="F1290" s="34" t="b">
        <f t="shared" si="8"/>
        <v>0</v>
      </c>
      <c r="G1290" s="8">
        <f t="shared" si="9"/>
        <v>2.5857E+29</v>
      </c>
      <c r="H1290" s="8">
        <f t="shared" ref="H1290:J1290" si="2598">if(D1290,$G1290,"")</f>
        <v>2.5857E+29</v>
      </c>
      <c r="I1290" s="8" t="str">
        <f t="shared" si="2598"/>
        <v/>
      </c>
      <c r="J1290" s="8" t="str">
        <f t="shared" si="2598"/>
        <v/>
      </c>
      <c r="K1290" s="5"/>
      <c r="L1290" s="5"/>
      <c r="M1290" s="5"/>
      <c r="N1290" s="36" t="str">
        <f>Map!K1948</f>
        <v/>
      </c>
      <c r="O1290" s="36" t="str">
        <f>Map!L1948</f>
        <v/>
      </c>
      <c r="P1290" s="36" t="str">
        <f>Map!M1948</f>
        <v/>
      </c>
      <c r="Q1290" s="5" t="str">
        <f>Join("-",Map!B1948,Map!C1948,Map!D1948,Map!E1948,Map!F1948)</f>
        <v>North Rim-3-4-2-S</v>
      </c>
      <c r="R1290" s="6" t="b">
        <f t="shared" ref="R1290:T1290" si="2599">IFERROR(VALUE(LEFT(N1290,SEARCH(" ",N1290,1)-1)),FALSE())</f>
        <v>0</v>
      </c>
      <c r="S1290" s="6" t="b">
        <f t="shared" si="2599"/>
        <v>0</v>
      </c>
      <c r="T1290" s="6" t="b">
        <f t="shared" si="2599"/>
        <v>0</v>
      </c>
      <c r="U1290" s="5"/>
      <c r="V1290" s="5"/>
      <c r="W1290" s="5"/>
      <c r="X1290" s="37" t="str">
        <f>Map!G1948</f>
        <v>Star</v>
      </c>
      <c r="Y1290" s="5"/>
      <c r="Z1290" s="7" t="str">
        <f>Map!O1948</f>
        <v/>
      </c>
      <c r="AA1290" s="6" t="str">
        <f t="shared" si="12"/>
        <v/>
      </c>
      <c r="AB1290" s="5"/>
      <c r="AC1290" s="6" t="str">
        <f t="shared" si="13"/>
        <v/>
      </c>
      <c r="AD1290" s="5"/>
    </row>
    <row r="1291">
      <c r="A1291" s="5" t="str">
        <f>Map!I1949</f>
        <v>0.55 E</v>
      </c>
      <c r="B1291" s="6">
        <f t="shared" si="5"/>
        <v>0.55</v>
      </c>
      <c r="C1291" s="5" t="str">
        <f>IFERROR(__xludf.DUMMYFUNCTION("""COMPUTED_VALUE"""),"E")</f>
        <v>E</v>
      </c>
      <c r="D1291" s="34" t="b">
        <f t="shared" si="6"/>
        <v>0</v>
      </c>
      <c r="E1291" s="6" t="b">
        <f t="shared" si="7"/>
        <v>0</v>
      </c>
      <c r="F1291" s="34">
        <f t="shared" si="8"/>
        <v>0.55</v>
      </c>
      <c r="G1291" s="8">
        <f t="shared" si="9"/>
        <v>3.2846E+24</v>
      </c>
      <c r="H1291" s="8" t="str">
        <f t="shared" ref="H1291:J1291" si="2600">if(D1291,$G1291,"")</f>
        <v/>
      </c>
      <c r="I1291" s="8" t="str">
        <f t="shared" si="2600"/>
        <v/>
      </c>
      <c r="J1291" s="8">
        <f t="shared" si="2600"/>
        <v>3.2846E+24</v>
      </c>
      <c r="K1291" s="5"/>
      <c r="L1291" s="5"/>
      <c r="M1291" s="5"/>
      <c r="N1291" s="36">
        <f>Map!K1949</f>
        <v>181</v>
      </c>
      <c r="O1291" s="36">
        <f>Map!L1949</f>
        <v>177</v>
      </c>
      <c r="P1291" s="36">
        <f>Map!M1949</f>
        <v>181</v>
      </c>
      <c r="Q1291" s="5" t="str">
        <f>Join("-",Map!B1949,Map!C1949,Map!D1949,Map!E1949,Map!F1949)</f>
        <v>North Rim-3-4-3-a</v>
      </c>
      <c r="R1291" s="6">
        <f t="shared" ref="R1291:T1291" si="2601">IFERROR(VALUE(LEFT(N1291,SEARCH(" ",N1291,1)-1)),FALSE())</f>
        <v>181</v>
      </c>
      <c r="S1291" s="6">
        <f t="shared" si="2601"/>
        <v>177</v>
      </c>
      <c r="T1291" s="6">
        <f t="shared" si="2601"/>
        <v>181</v>
      </c>
      <c r="U1291" s="5"/>
      <c r="V1291" s="5"/>
      <c r="W1291" s="5"/>
      <c r="X1291" s="37" t="str">
        <f>Map!G1949</f>
        <v>Terrestrial</v>
      </c>
      <c r="Y1291" s="5"/>
      <c r="Z1291" s="7" t="str">
        <f>Map!O1949</f>
        <v>12 H</v>
      </c>
      <c r="AA1291" s="6">
        <f t="shared" si="12"/>
        <v>12</v>
      </c>
      <c r="AB1291" s="5" t="str">
        <f>IFERROR(__xludf.DUMMYFUNCTION("""COMPUTED_VALUE"""),"H")</f>
        <v>H</v>
      </c>
      <c r="AC1291" s="6">
        <f t="shared" si="13"/>
        <v>12</v>
      </c>
      <c r="AD1291" s="5"/>
    </row>
    <row r="1292">
      <c r="A1292" s="5" t="str">
        <f>Map!I1951</f>
        <v>0.28 S</v>
      </c>
      <c r="B1292" s="6">
        <f t="shared" si="5"/>
        <v>0.28</v>
      </c>
      <c r="C1292" s="5" t="str">
        <f>IFERROR(__xludf.DUMMYFUNCTION("""COMPUTED_VALUE"""),"S")</f>
        <v>S</v>
      </c>
      <c r="D1292" s="34">
        <f t="shared" si="6"/>
        <v>0.28</v>
      </c>
      <c r="E1292" s="6" t="b">
        <f t="shared" si="7"/>
        <v>0</v>
      </c>
      <c r="F1292" s="34" t="b">
        <f t="shared" si="8"/>
        <v>0</v>
      </c>
      <c r="G1292" s="8">
        <f t="shared" si="9"/>
        <v>5.5692E+29</v>
      </c>
      <c r="H1292" s="8">
        <f t="shared" ref="H1292:J1292" si="2602">if(D1292,$G1292,"")</f>
        <v>5.5692E+29</v>
      </c>
      <c r="I1292" s="8" t="str">
        <f t="shared" si="2602"/>
        <v/>
      </c>
      <c r="J1292" s="8" t="str">
        <f t="shared" si="2602"/>
        <v/>
      </c>
      <c r="K1292" s="5"/>
      <c r="L1292" s="5"/>
      <c r="M1292" s="5"/>
      <c r="N1292" s="36" t="str">
        <f>Map!K1951</f>
        <v/>
      </c>
      <c r="O1292" s="36" t="str">
        <f>Map!L1951</f>
        <v/>
      </c>
      <c r="P1292" s="36" t="str">
        <f>Map!M1951</f>
        <v/>
      </c>
      <c r="Q1292" s="5" t="str">
        <f>Join("-",Map!B1951,Map!C1951,Map!D1951,Map!E1951,Map!F1951)</f>
        <v>North Rim-3-4-3-S</v>
      </c>
      <c r="R1292" s="6" t="b">
        <f t="shared" ref="R1292:T1292" si="2603">IFERROR(VALUE(LEFT(N1292,SEARCH(" ",N1292,1)-1)),FALSE())</f>
        <v>0</v>
      </c>
      <c r="S1292" s="6" t="b">
        <f t="shared" si="2603"/>
        <v>0</v>
      </c>
      <c r="T1292" s="6" t="b">
        <f t="shared" si="2603"/>
        <v>0</v>
      </c>
      <c r="U1292" s="5"/>
      <c r="V1292" s="5"/>
      <c r="W1292" s="5"/>
      <c r="X1292" s="37" t="str">
        <f>Map!G1951</f>
        <v>Star</v>
      </c>
      <c r="Y1292" s="5"/>
      <c r="Z1292" s="7" t="str">
        <f>Map!O1951</f>
        <v/>
      </c>
      <c r="AA1292" s="6" t="str">
        <f t="shared" si="12"/>
        <v/>
      </c>
      <c r="AB1292" s="5"/>
      <c r="AC1292" s="6" t="str">
        <f t="shared" si="13"/>
        <v/>
      </c>
      <c r="AD1292" s="5"/>
    </row>
    <row r="1293">
      <c r="A1293" s="5" t="str">
        <f>Map!I1952</f>
        <v>2.41 E</v>
      </c>
      <c r="B1293" s="6">
        <f t="shared" si="5"/>
        <v>2.41</v>
      </c>
      <c r="C1293" s="5" t="str">
        <f>IFERROR(__xludf.DUMMYFUNCTION("""COMPUTED_VALUE"""),"E")</f>
        <v>E</v>
      </c>
      <c r="D1293" s="34" t="b">
        <f t="shared" si="6"/>
        <v>0</v>
      </c>
      <c r="E1293" s="6" t="b">
        <f t="shared" si="7"/>
        <v>0</v>
      </c>
      <c r="F1293" s="34">
        <f t="shared" si="8"/>
        <v>2.41</v>
      </c>
      <c r="G1293" s="8">
        <f t="shared" si="9"/>
        <v>1.43925E+25</v>
      </c>
      <c r="H1293" s="8" t="str">
        <f t="shared" ref="H1293:J1293" si="2604">if(D1293,$G1293,"")</f>
        <v/>
      </c>
      <c r="I1293" s="8" t="str">
        <f t="shared" si="2604"/>
        <v/>
      </c>
      <c r="J1293" s="8">
        <f t="shared" si="2604"/>
        <v>1.43925E+25</v>
      </c>
      <c r="K1293" s="5"/>
      <c r="L1293" s="5"/>
      <c r="M1293" s="5"/>
      <c r="N1293" s="36">
        <f>Map!K1952</f>
        <v>1158</v>
      </c>
      <c r="O1293" s="36">
        <f>Map!L1952</f>
        <v>262</v>
      </c>
      <c r="P1293" s="36">
        <f>Map!M1952</f>
        <v>712</v>
      </c>
      <c r="Q1293" s="5" t="str">
        <f>Join("-",Map!B1952,Map!C1952,Map!D1952,Map!E1952,Map!F1952)</f>
        <v>North Rim-3-4-4-a</v>
      </c>
      <c r="R1293" s="6">
        <f t="shared" ref="R1293:T1293" si="2605">IFERROR(VALUE(LEFT(N1293,SEARCH(" ",N1293,1)-1)),FALSE())</f>
        <v>1158</v>
      </c>
      <c r="S1293" s="6">
        <f t="shared" si="2605"/>
        <v>262</v>
      </c>
      <c r="T1293" s="6">
        <f t="shared" si="2605"/>
        <v>712</v>
      </c>
      <c r="U1293" s="5"/>
      <c r="V1293" s="5"/>
      <c r="W1293" s="5"/>
      <c r="X1293" s="37" t="str">
        <f>Map!G1952</f>
        <v>Terrestrial</v>
      </c>
      <c r="Y1293" s="5"/>
      <c r="Z1293" s="7" t="str">
        <f>Map!O1952</f>
        <v>15 H</v>
      </c>
      <c r="AA1293" s="6">
        <f t="shared" si="12"/>
        <v>15</v>
      </c>
      <c r="AB1293" s="5" t="str">
        <f>IFERROR(__xludf.DUMMYFUNCTION("""COMPUTED_VALUE"""),"H")</f>
        <v>H</v>
      </c>
      <c r="AC1293" s="6">
        <f t="shared" si="13"/>
        <v>15</v>
      </c>
      <c r="AD1293" s="5"/>
    </row>
    <row r="1294">
      <c r="A1294" s="5" t="str">
        <f>Map!I1953</f>
        <v>0.91 E</v>
      </c>
      <c r="B1294" s="6">
        <f t="shared" si="5"/>
        <v>0.91</v>
      </c>
      <c r="C1294" s="5" t="str">
        <f>IFERROR(__xludf.DUMMYFUNCTION("""COMPUTED_VALUE"""),"E")</f>
        <v>E</v>
      </c>
      <c r="D1294" s="34" t="b">
        <f t="shared" si="6"/>
        <v>0</v>
      </c>
      <c r="E1294" s="6" t="b">
        <f t="shared" si="7"/>
        <v>0</v>
      </c>
      <c r="F1294" s="34">
        <f t="shared" si="8"/>
        <v>0.91</v>
      </c>
      <c r="G1294" s="8">
        <f t="shared" si="9"/>
        <v>5.43452E+24</v>
      </c>
      <c r="H1294" s="8" t="str">
        <f t="shared" ref="H1294:J1294" si="2606">if(D1294,$G1294,"")</f>
        <v/>
      </c>
      <c r="I1294" s="8" t="str">
        <f t="shared" si="2606"/>
        <v/>
      </c>
      <c r="J1294" s="8">
        <f t="shared" si="2606"/>
        <v>5.43452E+24</v>
      </c>
      <c r="K1294" s="5"/>
      <c r="L1294" s="5"/>
      <c r="M1294" s="5"/>
      <c r="N1294" s="36">
        <f>Map!K1953</f>
        <v>228</v>
      </c>
      <c r="O1294" s="36">
        <f>Map!L1953</f>
        <v>206</v>
      </c>
      <c r="P1294" s="36">
        <f>Map!M1953</f>
        <v>217</v>
      </c>
      <c r="Q1294" s="5" t="str">
        <f>Join("-",Map!B1953,Map!C1953,Map!D1953,Map!E1953,Map!F1953)</f>
        <v>North Rim-3-4-4-b</v>
      </c>
      <c r="R1294" s="6">
        <f t="shared" ref="R1294:T1294" si="2607">IFERROR(VALUE(LEFT(N1294,SEARCH(" ",N1294,1)-1)),FALSE())</f>
        <v>228</v>
      </c>
      <c r="S1294" s="6">
        <f t="shared" si="2607"/>
        <v>206</v>
      </c>
      <c r="T1294" s="6">
        <f t="shared" si="2607"/>
        <v>217</v>
      </c>
      <c r="U1294" s="5"/>
      <c r="V1294" s="5"/>
      <c r="W1294" s="5"/>
      <c r="X1294" s="37" t="str">
        <f>Map!G1953</f>
        <v>Terrestrial</v>
      </c>
      <c r="Y1294" s="5"/>
      <c r="Z1294" s="7" t="str">
        <f>Map!O1953</f>
        <v>208 H</v>
      </c>
      <c r="AA1294" s="6">
        <f t="shared" si="12"/>
        <v>208</v>
      </c>
      <c r="AB1294" s="5" t="str">
        <f>IFERROR(__xludf.DUMMYFUNCTION("""COMPUTED_VALUE"""),"H")</f>
        <v>H</v>
      </c>
      <c r="AC1294" s="6">
        <f t="shared" si="13"/>
        <v>208</v>
      </c>
      <c r="AD1294" s="5"/>
    </row>
    <row r="1295">
      <c r="A1295" s="5" t="str">
        <f>Map!I1954</f>
        <v>0.77 E</v>
      </c>
      <c r="B1295" s="6">
        <f t="shared" si="5"/>
        <v>0.77</v>
      </c>
      <c r="C1295" s="5" t="str">
        <f>IFERROR(__xludf.DUMMYFUNCTION("""COMPUTED_VALUE"""),"E")</f>
        <v>E</v>
      </c>
      <c r="D1295" s="34" t="b">
        <f t="shared" si="6"/>
        <v>0</v>
      </c>
      <c r="E1295" s="6" t="b">
        <f t="shared" si="7"/>
        <v>0</v>
      </c>
      <c r="F1295" s="34">
        <f t="shared" si="8"/>
        <v>0.77</v>
      </c>
      <c r="G1295" s="8">
        <f t="shared" si="9"/>
        <v>4.59844E+24</v>
      </c>
      <c r="H1295" s="8" t="str">
        <f t="shared" ref="H1295:J1295" si="2608">if(D1295,$G1295,"")</f>
        <v/>
      </c>
      <c r="I1295" s="8" t="str">
        <f t="shared" si="2608"/>
        <v/>
      </c>
      <c r="J1295" s="8">
        <f t="shared" si="2608"/>
        <v>4.59844E+24</v>
      </c>
      <c r="K1295" s="5"/>
      <c r="L1295" s="5"/>
      <c r="M1295" s="5"/>
      <c r="N1295" s="36">
        <f>Map!K1954</f>
        <v>190</v>
      </c>
      <c r="O1295" s="36">
        <f>Map!L1954</f>
        <v>114</v>
      </c>
      <c r="P1295" s="36">
        <f>Map!M1954</f>
        <v>152</v>
      </c>
      <c r="Q1295" s="5" t="str">
        <f>Join("-",Map!B1954,Map!C1954,Map!D1954,Map!E1954,Map!F1954)</f>
        <v>North Rim-3-4-4-c</v>
      </c>
      <c r="R1295" s="6">
        <f t="shared" ref="R1295:T1295" si="2609">IFERROR(VALUE(LEFT(N1295,SEARCH(" ",N1295,1)-1)),FALSE())</f>
        <v>190</v>
      </c>
      <c r="S1295" s="6">
        <f t="shared" si="2609"/>
        <v>114</v>
      </c>
      <c r="T1295" s="6">
        <f t="shared" si="2609"/>
        <v>152</v>
      </c>
      <c r="U1295" s="5"/>
      <c r="V1295" s="5"/>
      <c r="W1295" s="5"/>
      <c r="X1295" s="37" t="str">
        <f>Map!G1954</f>
        <v>Terrestrial</v>
      </c>
      <c r="Y1295" s="5"/>
      <c r="Z1295" s="7" t="str">
        <f>Map!O1954</f>
        <v>12 H</v>
      </c>
      <c r="AA1295" s="6">
        <f t="shared" si="12"/>
        <v>12</v>
      </c>
      <c r="AB1295" s="5" t="str">
        <f>IFERROR(__xludf.DUMMYFUNCTION("""COMPUTED_VALUE"""),"H")</f>
        <v>H</v>
      </c>
      <c r="AC1295" s="6">
        <f t="shared" si="13"/>
        <v>12</v>
      </c>
      <c r="AD1295" s="5"/>
    </row>
    <row r="1296">
      <c r="A1296" s="5" t="str">
        <f>Map!I1955</f>
        <v>0.48 E</v>
      </c>
      <c r="B1296" s="6">
        <f t="shared" si="5"/>
        <v>0.48</v>
      </c>
      <c r="C1296" s="5" t="str">
        <f>IFERROR(__xludf.DUMMYFUNCTION("""COMPUTED_VALUE"""),"E")</f>
        <v>E</v>
      </c>
      <c r="D1296" s="34" t="b">
        <f t="shared" si="6"/>
        <v>0</v>
      </c>
      <c r="E1296" s="6" t="b">
        <f t="shared" si="7"/>
        <v>0</v>
      </c>
      <c r="F1296" s="34">
        <f t="shared" si="8"/>
        <v>0.48</v>
      </c>
      <c r="G1296" s="8">
        <f t="shared" si="9"/>
        <v>2.86656E+24</v>
      </c>
      <c r="H1296" s="8" t="str">
        <f t="shared" ref="H1296:J1296" si="2610">if(D1296,$G1296,"")</f>
        <v/>
      </c>
      <c r="I1296" s="8" t="str">
        <f t="shared" si="2610"/>
        <v/>
      </c>
      <c r="J1296" s="8">
        <f t="shared" si="2610"/>
        <v>2.86656E+24</v>
      </c>
      <c r="K1296" s="5"/>
      <c r="L1296" s="5"/>
      <c r="M1296" s="5"/>
      <c r="N1296" s="36">
        <f>Map!K1955</f>
        <v>113</v>
      </c>
      <c r="O1296" s="36">
        <f>Map!L1955</f>
        <v>-70</v>
      </c>
      <c r="P1296" s="36">
        <f>Map!M1955</f>
        <v>21</v>
      </c>
      <c r="Q1296" s="5" t="str">
        <f>Join("-",Map!B1955,Map!C1955,Map!D1955,Map!E1955,Map!F1955)</f>
        <v>North Rim-3-4-4-d</v>
      </c>
      <c r="R1296" s="6">
        <f t="shared" ref="R1296:T1296" si="2611">IFERROR(VALUE(LEFT(N1296,SEARCH(" ",N1296,1)-1)),FALSE())</f>
        <v>113</v>
      </c>
      <c r="S1296" s="6">
        <f t="shared" si="2611"/>
        <v>-70</v>
      </c>
      <c r="T1296" s="6">
        <f t="shared" si="2611"/>
        <v>21</v>
      </c>
      <c r="U1296" s="5"/>
      <c r="V1296" s="5"/>
      <c r="W1296" s="5"/>
      <c r="X1296" s="37" t="str">
        <f>Map!G1955</f>
        <v>Terrestrial</v>
      </c>
      <c r="Y1296" s="5"/>
      <c r="Z1296" s="7" t="str">
        <f>Map!O1955</f>
        <v>11 H</v>
      </c>
      <c r="AA1296" s="6">
        <f t="shared" si="12"/>
        <v>11</v>
      </c>
      <c r="AB1296" s="5" t="str">
        <f>IFERROR(__xludf.DUMMYFUNCTION("""COMPUTED_VALUE"""),"H")</f>
        <v>H</v>
      </c>
      <c r="AC1296" s="6">
        <f t="shared" si="13"/>
        <v>11</v>
      </c>
      <c r="AD1296" s="5"/>
    </row>
    <row r="1297">
      <c r="A1297" s="5" t="str">
        <f>Map!I1956</f>
        <v>1.21 E</v>
      </c>
      <c r="B1297" s="6">
        <f t="shared" si="5"/>
        <v>1.21</v>
      </c>
      <c r="C1297" s="5" t="str">
        <f>IFERROR(__xludf.DUMMYFUNCTION("""COMPUTED_VALUE"""),"E")</f>
        <v>E</v>
      </c>
      <c r="D1297" s="34" t="b">
        <f t="shared" si="6"/>
        <v>0</v>
      </c>
      <c r="E1297" s="6" t="b">
        <f t="shared" si="7"/>
        <v>0</v>
      </c>
      <c r="F1297" s="34">
        <f t="shared" si="8"/>
        <v>1.21</v>
      </c>
      <c r="G1297" s="8">
        <f t="shared" si="9"/>
        <v>7.22612E+24</v>
      </c>
      <c r="H1297" s="8" t="str">
        <f t="shared" ref="H1297:J1297" si="2612">if(D1297,$G1297,"")</f>
        <v/>
      </c>
      <c r="I1297" s="8" t="str">
        <f t="shared" si="2612"/>
        <v/>
      </c>
      <c r="J1297" s="8">
        <f t="shared" si="2612"/>
        <v>7.22612E+24</v>
      </c>
      <c r="K1297" s="5"/>
      <c r="L1297" s="5"/>
      <c r="M1297" s="5"/>
      <c r="N1297" s="36">
        <f>Map!K1956</f>
        <v>23</v>
      </c>
      <c r="O1297" s="36">
        <f>Map!L1956</f>
        <v>1</v>
      </c>
      <c r="P1297" s="36">
        <f>Map!M1956</f>
        <v>12</v>
      </c>
      <c r="Q1297" s="5" t="str">
        <f>Join("-",Map!B1956,Map!C1956,Map!D1956,Map!E1956,Map!F1956)</f>
        <v>North Rim-3-4-4-e</v>
      </c>
      <c r="R1297" s="6">
        <f t="shared" ref="R1297:T1297" si="2613">IFERROR(VALUE(LEFT(N1297,SEARCH(" ",N1297,1)-1)),FALSE())</f>
        <v>23</v>
      </c>
      <c r="S1297" s="6">
        <f t="shared" si="2613"/>
        <v>1</v>
      </c>
      <c r="T1297" s="6">
        <f t="shared" si="2613"/>
        <v>12</v>
      </c>
      <c r="U1297" s="5"/>
      <c r="V1297" s="5"/>
      <c r="W1297" s="5"/>
      <c r="X1297" s="37" t="str">
        <f>Map!G1956</f>
        <v>Habitable</v>
      </c>
      <c r="Y1297" s="5"/>
      <c r="Z1297" s="7" t="str">
        <f>Map!O1956</f>
        <v>12 H</v>
      </c>
      <c r="AA1297" s="6">
        <f t="shared" si="12"/>
        <v>12</v>
      </c>
      <c r="AB1297" s="5" t="str">
        <f>IFERROR(__xludf.DUMMYFUNCTION("""COMPUTED_VALUE"""),"H")</f>
        <v>H</v>
      </c>
      <c r="AC1297" s="6">
        <f t="shared" si="13"/>
        <v>12</v>
      </c>
      <c r="AD1297" s="5"/>
    </row>
    <row r="1298">
      <c r="A1298" s="5" t="str">
        <f>Map!I1957</f>
        <v>0.02 J</v>
      </c>
      <c r="B1298" s="6">
        <f t="shared" si="5"/>
        <v>0.02</v>
      </c>
      <c r="C1298" s="5" t="str">
        <f>IFERROR(__xludf.DUMMYFUNCTION("""COMPUTED_VALUE"""),"J")</f>
        <v>J</v>
      </c>
      <c r="D1298" s="34" t="b">
        <f t="shared" si="6"/>
        <v>0</v>
      </c>
      <c r="E1298" s="6">
        <f t="shared" si="7"/>
        <v>0.02</v>
      </c>
      <c r="F1298" s="34" t="b">
        <f t="shared" si="8"/>
        <v>0</v>
      </c>
      <c r="G1298" s="8">
        <f t="shared" si="9"/>
        <v>3.8E+25</v>
      </c>
      <c r="H1298" s="8" t="str">
        <f t="shared" ref="H1298:J1298" si="2614">if(D1298,$G1298,"")</f>
        <v/>
      </c>
      <c r="I1298" s="8">
        <f t="shared" si="2614"/>
        <v>3.8E+25</v>
      </c>
      <c r="J1298" s="8" t="str">
        <f t="shared" si="2614"/>
        <v/>
      </c>
      <c r="K1298" s="5"/>
      <c r="L1298" s="5"/>
      <c r="M1298" s="5"/>
      <c r="N1298" s="36">
        <f>Map!K1957</f>
        <v>-112</v>
      </c>
      <c r="O1298" s="36">
        <f>Map!L1957</f>
        <v>-185</v>
      </c>
      <c r="P1298" s="36">
        <f>Map!M1957</f>
        <v>-149</v>
      </c>
      <c r="Q1298" s="5" t="str">
        <f>Join("-",Map!B1957,Map!C1957,Map!D1957,Map!E1957,Map!F1957)</f>
        <v>North Rim-3-4-4-f</v>
      </c>
      <c r="R1298" s="6">
        <f t="shared" ref="R1298:T1298" si="2615">IFERROR(VALUE(LEFT(N1298,SEARCH(" ",N1298,1)-1)),FALSE())</f>
        <v>-112</v>
      </c>
      <c r="S1298" s="6">
        <f t="shared" si="2615"/>
        <v>-185</v>
      </c>
      <c r="T1298" s="6">
        <f t="shared" si="2615"/>
        <v>-149</v>
      </c>
      <c r="U1298" s="5"/>
      <c r="V1298" s="5"/>
      <c r="W1298" s="5"/>
      <c r="X1298" s="37" t="str">
        <f>Map!G1957</f>
        <v>Gas Giant</v>
      </c>
      <c r="Y1298" s="5"/>
      <c r="Z1298" s="7" t="str">
        <f>Map!O1957</f>
        <v>16 H</v>
      </c>
      <c r="AA1298" s="6">
        <f t="shared" si="12"/>
        <v>16</v>
      </c>
      <c r="AB1298" s="5" t="str">
        <f>IFERROR(__xludf.DUMMYFUNCTION("""COMPUTED_VALUE"""),"H")</f>
        <v>H</v>
      </c>
      <c r="AC1298" s="6">
        <f t="shared" si="13"/>
        <v>16</v>
      </c>
      <c r="AD1298" s="5"/>
    </row>
    <row r="1299">
      <c r="A1299" s="5" t="str">
        <f>Map!I1958</f>
        <v>0.2 J</v>
      </c>
      <c r="B1299" s="6">
        <f t="shared" si="5"/>
        <v>0.2</v>
      </c>
      <c r="C1299" s="5" t="str">
        <f>IFERROR(__xludf.DUMMYFUNCTION("""COMPUTED_VALUE"""),"J")</f>
        <v>J</v>
      </c>
      <c r="D1299" s="34" t="b">
        <f t="shared" si="6"/>
        <v>0</v>
      </c>
      <c r="E1299" s="6">
        <f t="shared" si="7"/>
        <v>0.2</v>
      </c>
      <c r="F1299" s="34" t="b">
        <f t="shared" si="8"/>
        <v>0</v>
      </c>
      <c r="G1299" s="8">
        <f t="shared" si="9"/>
        <v>3.8E+26</v>
      </c>
      <c r="H1299" s="8" t="str">
        <f t="shared" ref="H1299:J1299" si="2616">if(D1299,$G1299,"")</f>
        <v/>
      </c>
      <c r="I1299" s="8">
        <f t="shared" si="2616"/>
        <v>3.8E+26</v>
      </c>
      <c r="J1299" s="8" t="str">
        <f t="shared" si="2616"/>
        <v/>
      </c>
      <c r="K1299" s="5"/>
      <c r="L1299" s="5"/>
      <c r="M1299" s="5"/>
      <c r="N1299" s="36">
        <f>Map!K1958</f>
        <v>-155</v>
      </c>
      <c r="O1299" s="36">
        <f>Map!L1958</f>
        <v>-191</v>
      </c>
      <c r="P1299" s="36">
        <f>Map!M1958</f>
        <v>-171</v>
      </c>
      <c r="Q1299" s="5" t="str">
        <f>Join("-",Map!B1958,Map!C1958,Map!D1958,Map!E1958,Map!F1958)</f>
        <v>North Rim-3-4-4-g</v>
      </c>
      <c r="R1299" s="6">
        <f t="shared" ref="R1299:T1299" si="2617">IFERROR(VALUE(LEFT(N1299,SEARCH(" ",N1299,1)-1)),FALSE())</f>
        <v>-155</v>
      </c>
      <c r="S1299" s="6">
        <f t="shared" si="2617"/>
        <v>-191</v>
      </c>
      <c r="T1299" s="6">
        <f t="shared" si="2617"/>
        <v>-171</v>
      </c>
      <c r="U1299" s="5"/>
      <c r="V1299" s="5"/>
      <c r="W1299" s="5"/>
      <c r="X1299" s="37" t="str">
        <f>Map!G1958</f>
        <v>Gas Giant</v>
      </c>
      <c r="Y1299" s="5"/>
      <c r="Z1299" s="7" t="str">
        <f>Map!O1958</f>
        <v>9 H</v>
      </c>
      <c r="AA1299" s="6">
        <f t="shared" si="12"/>
        <v>9</v>
      </c>
      <c r="AB1299" s="5" t="str">
        <f>IFERROR(__xludf.DUMMYFUNCTION("""COMPUTED_VALUE"""),"H")</f>
        <v>H</v>
      </c>
      <c r="AC1299" s="6">
        <f t="shared" si="13"/>
        <v>9</v>
      </c>
      <c r="AD1299" s="5"/>
    </row>
    <row r="1300">
      <c r="A1300" s="5" t="str">
        <f>Map!I1959</f>
        <v>0.04 J</v>
      </c>
      <c r="B1300" s="6">
        <f t="shared" si="5"/>
        <v>0.04</v>
      </c>
      <c r="C1300" s="5" t="str">
        <f>IFERROR(__xludf.DUMMYFUNCTION("""COMPUTED_VALUE"""),"J")</f>
        <v>J</v>
      </c>
      <c r="D1300" s="34" t="b">
        <f t="shared" si="6"/>
        <v>0</v>
      </c>
      <c r="E1300" s="6">
        <f t="shared" si="7"/>
        <v>0.04</v>
      </c>
      <c r="F1300" s="34" t="b">
        <f t="shared" si="8"/>
        <v>0</v>
      </c>
      <c r="G1300" s="8">
        <f t="shared" si="9"/>
        <v>7.6E+25</v>
      </c>
      <c r="H1300" s="8" t="str">
        <f t="shared" ref="H1300:J1300" si="2618">if(D1300,$G1300,"")</f>
        <v/>
      </c>
      <c r="I1300" s="8">
        <f t="shared" si="2618"/>
        <v>7.6E+25</v>
      </c>
      <c r="J1300" s="8" t="str">
        <f t="shared" si="2618"/>
        <v/>
      </c>
      <c r="K1300" s="5"/>
      <c r="L1300" s="5"/>
      <c r="M1300" s="5"/>
      <c r="N1300" s="36">
        <f>Map!K1959</f>
        <v>-187</v>
      </c>
      <c r="O1300" s="36">
        <f>Map!L1959</f>
        <v>-233</v>
      </c>
      <c r="P1300" s="36">
        <f>Map!M1959</f>
        <v>-209</v>
      </c>
      <c r="Q1300" s="5" t="str">
        <f>Join("-",Map!B1959,Map!C1959,Map!D1959,Map!E1959,Map!F1959)</f>
        <v>North Rim-3-4-4-h</v>
      </c>
      <c r="R1300" s="6">
        <f t="shared" ref="R1300:T1300" si="2619">IFERROR(VALUE(LEFT(N1300,SEARCH(" ",N1300,1)-1)),FALSE())</f>
        <v>-187</v>
      </c>
      <c r="S1300" s="6">
        <f t="shared" si="2619"/>
        <v>-233</v>
      </c>
      <c r="T1300" s="6">
        <f t="shared" si="2619"/>
        <v>-209</v>
      </c>
      <c r="U1300" s="5"/>
      <c r="V1300" s="5"/>
      <c r="W1300" s="5"/>
      <c r="X1300" s="37" t="str">
        <f>Map!G1959</f>
        <v>Gas Giant</v>
      </c>
      <c r="Y1300" s="5"/>
      <c r="Z1300" s="7" t="str">
        <f>Map!O1959</f>
        <v>19 H</v>
      </c>
      <c r="AA1300" s="6">
        <f t="shared" si="12"/>
        <v>19</v>
      </c>
      <c r="AB1300" s="5" t="str">
        <f>IFERROR(__xludf.DUMMYFUNCTION("""COMPUTED_VALUE"""),"H")</f>
        <v>H</v>
      </c>
      <c r="AC1300" s="6">
        <f t="shared" si="13"/>
        <v>19</v>
      </c>
      <c r="AD1300" s="5"/>
    </row>
    <row r="1301">
      <c r="A1301" s="5" t="str">
        <f>Map!I1960</f>
        <v>0.26 S</v>
      </c>
      <c r="B1301" s="6">
        <f t="shared" si="5"/>
        <v>0.26</v>
      </c>
      <c r="C1301" s="5" t="str">
        <f>IFERROR(__xludf.DUMMYFUNCTION("""COMPUTED_VALUE"""),"S")</f>
        <v>S</v>
      </c>
      <c r="D1301" s="34">
        <f t="shared" si="6"/>
        <v>0.26</v>
      </c>
      <c r="E1301" s="6" t="b">
        <f t="shared" si="7"/>
        <v>0</v>
      </c>
      <c r="F1301" s="34" t="b">
        <f t="shared" si="8"/>
        <v>0</v>
      </c>
      <c r="G1301" s="8">
        <f t="shared" si="9"/>
        <v>5.1714E+29</v>
      </c>
      <c r="H1301" s="8">
        <f t="shared" ref="H1301:J1301" si="2620">if(D1301,$G1301,"")</f>
        <v>5.1714E+29</v>
      </c>
      <c r="I1301" s="8" t="str">
        <f t="shared" si="2620"/>
        <v/>
      </c>
      <c r="J1301" s="8" t="str">
        <f t="shared" si="2620"/>
        <v/>
      </c>
      <c r="K1301" s="5"/>
      <c r="L1301" s="5"/>
      <c r="M1301" s="5"/>
      <c r="N1301" s="36" t="str">
        <f>Map!K1960</f>
        <v/>
      </c>
      <c r="O1301" s="36" t="str">
        <f>Map!L1960</f>
        <v/>
      </c>
      <c r="P1301" s="36" t="str">
        <f>Map!M1960</f>
        <v/>
      </c>
      <c r="Q1301" s="5" t="str">
        <f>Join("-",Map!B1960,Map!C1960,Map!D1960,Map!E1960,Map!F1960)</f>
        <v>North Rim-3-4-4-S</v>
      </c>
      <c r="R1301" s="6" t="b">
        <f t="shared" ref="R1301:T1301" si="2621">IFERROR(VALUE(LEFT(N1301,SEARCH(" ",N1301,1)-1)),FALSE())</f>
        <v>0</v>
      </c>
      <c r="S1301" s="6" t="b">
        <f t="shared" si="2621"/>
        <v>0</v>
      </c>
      <c r="T1301" s="6" t="b">
        <f t="shared" si="2621"/>
        <v>0</v>
      </c>
      <c r="U1301" s="5"/>
      <c r="V1301" s="5"/>
      <c r="W1301" s="5"/>
      <c r="X1301" s="37" t="str">
        <f>Map!G1960</f>
        <v>Star</v>
      </c>
      <c r="Y1301" s="5"/>
      <c r="Z1301" s="7" t="str">
        <f>Map!O1960</f>
        <v/>
      </c>
      <c r="AA1301" s="6" t="str">
        <f t="shared" si="12"/>
        <v/>
      </c>
      <c r="AB1301" s="5"/>
      <c r="AC1301" s="6" t="str">
        <f t="shared" si="13"/>
        <v/>
      </c>
      <c r="AD1301" s="5"/>
    </row>
    <row r="1302">
      <c r="A1302" s="5" t="str">
        <f>Map!I1961</f>
        <v>2.34 E</v>
      </c>
      <c r="B1302" s="6">
        <f t="shared" si="5"/>
        <v>2.34</v>
      </c>
      <c r="C1302" s="5" t="str">
        <f>IFERROR(__xludf.DUMMYFUNCTION("""COMPUTED_VALUE"""),"E")</f>
        <v>E</v>
      </c>
      <c r="D1302" s="34" t="b">
        <f t="shared" si="6"/>
        <v>0</v>
      </c>
      <c r="E1302" s="6" t="b">
        <f t="shared" si="7"/>
        <v>0</v>
      </c>
      <c r="F1302" s="34">
        <f t="shared" si="8"/>
        <v>2.34</v>
      </c>
      <c r="G1302" s="8">
        <f t="shared" si="9"/>
        <v>1.39745E+25</v>
      </c>
      <c r="H1302" s="8" t="str">
        <f t="shared" ref="H1302:J1302" si="2622">if(D1302,$G1302,"")</f>
        <v/>
      </c>
      <c r="I1302" s="8" t="str">
        <f t="shared" si="2622"/>
        <v/>
      </c>
      <c r="J1302" s="8">
        <f t="shared" si="2622"/>
        <v>1.39745E+25</v>
      </c>
      <c r="K1302" s="5"/>
      <c r="L1302" s="5"/>
      <c r="M1302" s="5"/>
      <c r="N1302" s="36">
        <f>Map!K1961</f>
        <v>729</v>
      </c>
      <c r="O1302" s="36">
        <f>Map!L1961</f>
        <v>659</v>
      </c>
      <c r="P1302" s="36">
        <f>Map!M1961</f>
        <v>694</v>
      </c>
      <c r="Q1302" s="5" t="str">
        <f>Join("-",Map!B1961,Map!C1961,Map!D1961,Map!E1961,Map!F1961)</f>
        <v>North Rim-4-0-0-a</v>
      </c>
      <c r="R1302" s="6">
        <f t="shared" ref="R1302:T1302" si="2623">IFERROR(VALUE(LEFT(N1302,SEARCH(" ",N1302,1)-1)),FALSE())</f>
        <v>729</v>
      </c>
      <c r="S1302" s="6">
        <f t="shared" si="2623"/>
        <v>659</v>
      </c>
      <c r="T1302" s="6">
        <f t="shared" si="2623"/>
        <v>694</v>
      </c>
      <c r="U1302" s="5"/>
      <c r="V1302" s="5"/>
      <c r="W1302" s="5"/>
      <c r="X1302" s="37" t="str">
        <f>Map!G1961</f>
        <v>Terrestrial</v>
      </c>
      <c r="Y1302" s="5"/>
      <c r="Z1302" s="7" t="str">
        <f>Map!O1961</f>
        <v>174 H</v>
      </c>
      <c r="AA1302" s="6">
        <f t="shared" si="12"/>
        <v>174</v>
      </c>
      <c r="AB1302" s="5" t="str">
        <f>IFERROR(__xludf.DUMMYFUNCTION("""COMPUTED_VALUE"""),"H")</f>
        <v>H</v>
      </c>
      <c r="AC1302" s="6">
        <f t="shared" si="13"/>
        <v>174</v>
      </c>
      <c r="AD1302" s="5"/>
    </row>
    <row r="1303">
      <c r="A1303" s="5" t="str">
        <f>Map!I1962</f>
        <v>1.35 E</v>
      </c>
      <c r="B1303" s="6">
        <f t="shared" si="5"/>
        <v>1.35</v>
      </c>
      <c r="C1303" s="5" t="str">
        <f>IFERROR(__xludf.DUMMYFUNCTION("""COMPUTED_VALUE"""),"E")</f>
        <v>E</v>
      </c>
      <c r="D1303" s="34" t="b">
        <f t="shared" si="6"/>
        <v>0</v>
      </c>
      <c r="E1303" s="6" t="b">
        <f t="shared" si="7"/>
        <v>0</v>
      </c>
      <c r="F1303" s="34">
        <f t="shared" si="8"/>
        <v>1.35</v>
      </c>
      <c r="G1303" s="8">
        <f t="shared" si="9"/>
        <v>8.0622E+24</v>
      </c>
      <c r="H1303" s="8" t="str">
        <f t="shared" ref="H1303:J1303" si="2624">if(D1303,$G1303,"")</f>
        <v/>
      </c>
      <c r="I1303" s="8" t="str">
        <f t="shared" si="2624"/>
        <v/>
      </c>
      <c r="J1303" s="8">
        <f t="shared" si="2624"/>
        <v>8.0622E+24</v>
      </c>
      <c r="K1303" s="5"/>
      <c r="L1303" s="5"/>
      <c r="M1303" s="5"/>
      <c r="N1303" s="36">
        <f>Map!K1962</f>
        <v>0</v>
      </c>
      <c r="O1303" s="36">
        <f>Map!L1962</f>
        <v>-6</v>
      </c>
      <c r="P1303" s="36">
        <f>Map!M1962</f>
        <v>-5</v>
      </c>
      <c r="Q1303" s="5" t="str">
        <f>Join("-",Map!B1962,Map!C1962,Map!D1962,Map!E1962,Map!F1962)</f>
        <v>North Rim-4-0-0-b</v>
      </c>
      <c r="R1303" s="6">
        <f t="shared" ref="R1303:T1303" si="2625">IFERROR(VALUE(LEFT(N1303,SEARCH(" ",N1303,1)-1)),FALSE())</f>
        <v>0</v>
      </c>
      <c r="S1303" s="6">
        <f t="shared" si="2625"/>
        <v>-6</v>
      </c>
      <c r="T1303" s="6">
        <f t="shared" si="2625"/>
        <v>-5</v>
      </c>
      <c r="U1303" s="5"/>
      <c r="V1303" s="5"/>
      <c r="W1303" s="5"/>
      <c r="X1303" s="37" t="str">
        <f>Map!G1962</f>
        <v>Habitable</v>
      </c>
      <c r="Y1303" s="5"/>
      <c r="Z1303" s="7" t="str">
        <f>Map!O1962</f>
        <v>27 H</v>
      </c>
      <c r="AA1303" s="6">
        <f t="shared" si="12"/>
        <v>27</v>
      </c>
      <c r="AB1303" s="5" t="str">
        <f>IFERROR(__xludf.DUMMYFUNCTION("""COMPUTED_VALUE"""),"H")</f>
        <v>H</v>
      </c>
      <c r="AC1303" s="6">
        <f t="shared" si="13"/>
        <v>27</v>
      </c>
      <c r="AD1303" s="5"/>
    </row>
    <row r="1304">
      <c r="A1304" s="5" t="str">
        <f>Map!I1963</f>
        <v>8.05 J</v>
      </c>
      <c r="B1304" s="6">
        <f t="shared" si="5"/>
        <v>8.05</v>
      </c>
      <c r="C1304" s="5" t="str">
        <f>IFERROR(__xludf.DUMMYFUNCTION("""COMPUTED_VALUE"""),"J")</f>
        <v>J</v>
      </c>
      <c r="D1304" s="34" t="b">
        <f t="shared" si="6"/>
        <v>0</v>
      </c>
      <c r="E1304" s="6">
        <f t="shared" si="7"/>
        <v>8.05</v>
      </c>
      <c r="F1304" s="34" t="b">
        <f t="shared" si="8"/>
        <v>0</v>
      </c>
      <c r="G1304" s="8">
        <f t="shared" si="9"/>
        <v>1.5295E+28</v>
      </c>
      <c r="H1304" s="8" t="str">
        <f t="shared" ref="H1304:J1304" si="2626">if(D1304,$G1304,"")</f>
        <v/>
      </c>
      <c r="I1304" s="8">
        <f t="shared" si="2626"/>
        <v>1.5295E+28</v>
      </c>
      <c r="J1304" s="8" t="str">
        <f t="shared" si="2626"/>
        <v/>
      </c>
      <c r="K1304" s="5"/>
      <c r="L1304" s="5"/>
      <c r="M1304" s="5"/>
      <c r="N1304" s="36">
        <f>Map!K1963</f>
        <v>-27</v>
      </c>
      <c r="O1304" s="36">
        <f>Map!L1963</f>
        <v>-98</v>
      </c>
      <c r="P1304" s="36">
        <f>Map!M1963</f>
        <v>-61</v>
      </c>
      <c r="Q1304" s="5" t="str">
        <f>Join("-",Map!B1963,Map!C1963,Map!D1963,Map!E1963,Map!F1963)</f>
        <v>North Rim-4-0-0-c</v>
      </c>
      <c r="R1304" s="6">
        <f t="shared" ref="R1304:T1304" si="2627">IFERROR(VALUE(LEFT(N1304,SEARCH(" ",N1304,1)-1)),FALSE())</f>
        <v>-27</v>
      </c>
      <c r="S1304" s="6">
        <f t="shared" si="2627"/>
        <v>-98</v>
      </c>
      <c r="T1304" s="6">
        <f t="shared" si="2627"/>
        <v>-61</v>
      </c>
      <c r="U1304" s="5"/>
      <c r="V1304" s="5"/>
      <c r="W1304" s="5"/>
      <c r="X1304" s="37" t="str">
        <f>Map!G1963</f>
        <v>Gas Giant</v>
      </c>
      <c r="Y1304" s="5"/>
      <c r="Z1304" s="7" t="str">
        <f>Map!O1963</f>
        <v>19 H</v>
      </c>
      <c r="AA1304" s="6">
        <f t="shared" si="12"/>
        <v>19</v>
      </c>
      <c r="AB1304" s="5" t="str">
        <f>IFERROR(__xludf.DUMMYFUNCTION("""COMPUTED_VALUE"""),"H")</f>
        <v>H</v>
      </c>
      <c r="AC1304" s="6">
        <f t="shared" si="13"/>
        <v>19</v>
      </c>
      <c r="AD1304" s="5"/>
    </row>
    <row r="1305">
      <c r="A1305" s="5" t="str">
        <f>Map!I1964</f>
        <v>0.02 J</v>
      </c>
      <c r="B1305" s="6">
        <f t="shared" si="5"/>
        <v>0.02</v>
      </c>
      <c r="C1305" s="5" t="str">
        <f>IFERROR(__xludf.DUMMYFUNCTION("""COMPUTED_VALUE"""),"J")</f>
        <v>J</v>
      </c>
      <c r="D1305" s="34" t="b">
        <f t="shared" si="6"/>
        <v>0</v>
      </c>
      <c r="E1305" s="6">
        <f t="shared" si="7"/>
        <v>0.02</v>
      </c>
      <c r="F1305" s="34" t="b">
        <f t="shared" si="8"/>
        <v>0</v>
      </c>
      <c r="G1305" s="8">
        <f t="shared" si="9"/>
        <v>3.8E+25</v>
      </c>
      <c r="H1305" s="8" t="str">
        <f t="shared" ref="H1305:J1305" si="2628">if(D1305,$G1305,"")</f>
        <v/>
      </c>
      <c r="I1305" s="8">
        <f t="shared" si="2628"/>
        <v>3.8E+25</v>
      </c>
      <c r="J1305" s="8" t="str">
        <f t="shared" si="2628"/>
        <v/>
      </c>
      <c r="K1305" s="5"/>
      <c r="L1305" s="5"/>
      <c r="M1305" s="5"/>
      <c r="N1305" s="36">
        <f>Map!K1964</f>
        <v>-70</v>
      </c>
      <c r="O1305" s="36">
        <f>Map!L1964</f>
        <v>-109</v>
      </c>
      <c r="P1305" s="36">
        <f>Map!M1964</f>
        <v>-90</v>
      </c>
      <c r="Q1305" s="5" t="str">
        <f>Join("-",Map!B1964,Map!C1964,Map!D1964,Map!E1964,Map!F1964)</f>
        <v>North Rim-4-0-0-d</v>
      </c>
      <c r="R1305" s="6">
        <f t="shared" ref="R1305:T1305" si="2629">IFERROR(VALUE(LEFT(N1305,SEARCH(" ",N1305,1)-1)),FALSE())</f>
        <v>-70</v>
      </c>
      <c r="S1305" s="6">
        <f t="shared" si="2629"/>
        <v>-109</v>
      </c>
      <c r="T1305" s="6">
        <f t="shared" si="2629"/>
        <v>-90</v>
      </c>
      <c r="U1305" s="5"/>
      <c r="V1305" s="5"/>
      <c r="W1305" s="5"/>
      <c r="X1305" s="37" t="str">
        <f>Map!G1964</f>
        <v>Gas Giant</v>
      </c>
      <c r="Y1305" s="5"/>
      <c r="Z1305" s="7" t="str">
        <f>Map!O1964</f>
        <v>15 H</v>
      </c>
      <c r="AA1305" s="6">
        <f t="shared" si="12"/>
        <v>15</v>
      </c>
      <c r="AB1305" s="5" t="str">
        <f>IFERROR(__xludf.DUMMYFUNCTION("""COMPUTED_VALUE"""),"H")</f>
        <v>H</v>
      </c>
      <c r="AC1305" s="6">
        <f t="shared" si="13"/>
        <v>15</v>
      </c>
      <c r="AD1305" s="5"/>
    </row>
    <row r="1306">
      <c r="A1306" s="5" t="str">
        <f>Map!I1965</f>
        <v>0.05 J</v>
      </c>
      <c r="B1306" s="6">
        <f t="shared" si="5"/>
        <v>0.05</v>
      </c>
      <c r="C1306" s="5" t="str">
        <f>IFERROR(__xludf.DUMMYFUNCTION("""COMPUTED_VALUE"""),"J")</f>
        <v>J</v>
      </c>
      <c r="D1306" s="34" t="b">
        <f t="shared" si="6"/>
        <v>0</v>
      </c>
      <c r="E1306" s="6">
        <f t="shared" si="7"/>
        <v>0.05</v>
      </c>
      <c r="F1306" s="34" t="b">
        <f t="shared" si="8"/>
        <v>0</v>
      </c>
      <c r="G1306" s="8">
        <f t="shared" si="9"/>
        <v>9.5E+25</v>
      </c>
      <c r="H1306" s="8" t="str">
        <f t="shared" ref="H1306:J1306" si="2630">if(D1306,$G1306,"")</f>
        <v/>
      </c>
      <c r="I1306" s="8">
        <f t="shared" si="2630"/>
        <v>9.5E+25</v>
      </c>
      <c r="J1306" s="8" t="str">
        <f t="shared" si="2630"/>
        <v/>
      </c>
      <c r="K1306" s="5"/>
      <c r="L1306" s="5"/>
      <c r="M1306" s="5"/>
      <c r="N1306" s="36">
        <f>Map!K1965</f>
        <v>-165</v>
      </c>
      <c r="O1306" s="36">
        <f>Map!L1965</f>
        <v>-241</v>
      </c>
      <c r="P1306" s="36">
        <f>Map!M1965</f>
        <v>-205</v>
      </c>
      <c r="Q1306" s="5" t="str">
        <f>Join("-",Map!B1965,Map!C1965,Map!D1965,Map!E1965,Map!F1965)</f>
        <v>North Rim-4-0-0-e</v>
      </c>
      <c r="R1306" s="6">
        <f t="shared" ref="R1306:T1306" si="2631">IFERROR(VALUE(LEFT(N1306,SEARCH(" ",N1306,1)-1)),FALSE())</f>
        <v>-165</v>
      </c>
      <c r="S1306" s="6">
        <f t="shared" si="2631"/>
        <v>-241</v>
      </c>
      <c r="T1306" s="6">
        <f t="shared" si="2631"/>
        <v>-205</v>
      </c>
      <c r="U1306" s="5"/>
      <c r="V1306" s="5"/>
      <c r="W1306" s="5"/>
      <c r="X1306" s="37" t="str">
        <f>Map!G1965</f>
        <v>Gas Giant</v>
      </c>
      <c r="Y1306" s="5"/>
      <c r="Z1306" s="7" t="str">
        <f>Map!O1965</f>
        <v>21 H</v>
      </c>
      <c r="AA1306" s="6">
        <f t="shared" si="12"/>
        <v>21</v>
      </c>
      <c r="AB1306" s="5" t="str">
        <f>IFERROR(__xludf.DUMMYFUNCTION("""COMPUTED_VALUE"""),"H")</f>
        <v>H</v>
      </c>
      <c r="AC1306" s="6">
        <f t="shared" si="13"/>
        <v>21</v>
      </c>
      <c r="AD1306" s="5"/>
    </row>
    <row r="1307">
      <c r="A1307" s="5" t="str">
        <f>Map!I1966</f>
        <v>9 E</v>
      </c>
      <c r="B1307" s="6">
        <f t="shared" si="5"/>
        <v>9</v>
      </c>
      <c r="C1307" s="5" t="str">
        <f>IFERROR(__xludf.DUMMYFUNCTION("""COMPUTED_VALUE"""),"E")</f>
        <v>E</v>
      </c>
      <c r="D1307" s="34" t="b">
        <f t="shared" si="6"/>
        <v>0</v>
      </c>
      <c r="E1307" s="6" t="b">
        <f t="shared" si="7"/>
        <v>0</v>
      </c>
      <c r="F1307" s="34">
        <f t="shared" si="8"/>
        <v>9</v>
      </c>
      <c r="G1307" s="8">
        <f t="shared" si="9"/>
        <v>5.3748E+25</v>
      </c>
      <c r="H1307" s="8" t="str">
        <f t="shared" ref="H1307:J1307" si="2632">if(D1307,$G1307,"")</f>
        <v/>
      </c>
      <c r="I1307" s="8" t="str">
        <f t="shared" si="2632"/>
        <v/>
      </c>
      <c r="J1307" s="8">
        <f t="shared" si="2632"/>
        <v>5.3748E+25</v>
      </c>
      <c r="K1307" s="5"/>
      <c r="L1307" s="5"/>
      <c r="M1307" s="5"/>
      <c r="N1307" s="36">
        <f>Map!K1966</f>
        <v>-235</v>
      </c>
      <c r="O1307" s="36">
        <f>Map!L1966</f>
        <v>-250</v>
      </c>
      <c r="P1307" s="36">
        <f>Map!M1966</f>
        <v>-245</v>
      </c>
      <c r="Q1307" s="5" t="str">
        <f>Join("-",Map!B1966,Map!C1966,Map!D1966,Map!E1966,Map!F1966)</f>
        <v>North Rim-4-0-0-f</v>
      </c>
      <c r="R1307" s="6">
        <f t="shared" ref="R1307:T1307" si="2633">IFERROR(VALUE(LEFT(N1307,SEARCH(" ",N1307,1)-1)),FALSE())</f>
        <v>-235</v>
      </c>
      <c r="S1307" s="6">
        <f t="shared" si="2633"/>
        <v>-250</v>
      </c>
      <c r="T1307" s="6">
        <f t="shared" si="2633"/>
        <v>-245</v>
      </c>
      <c r="U1307" s="5"/>
      <c r="V1307" s="5"/>
      <c r="W1307" s="5"/>
      <c r="X1307" s="37" t="str">
        <f>Map!G1966</f>
        <v>Terrestrial</v>
      </c>
      <c r="Y1307" s="5"/>
      <c r="Z1307" s="7" t="str">
        <f>Map!O1966</f>
        <v>220 H</v>
      </c>
      <c r="AA1307" s="6">
        <f t="shared" si="12"/>
        <v>220</v>
      </c>
      <c r="AB1307" s="5" t="str">
        <f>IFERROR(__xludf.DUMMYFUNCTION("""COMPUTED_VALUE"""),"H")</f>
        <v>H</v>
      </c>
      <c r="AC1307" s="6">
        <f t="shared" si="13"/>
        <v>220</v>
      </c>
      <c r="AD1307" s="5"/>
    </row>
    <row r="1308">
      <c r="A1308" s="5" t="str">
        <f>Map!I1967</f>
        <v> </v>
      </c>
      <c r="B1308" s="6" t="str">
        <f t="shared" si="5"/>
        <v> </v>
      </c>
      <c r="C1308" s="5"/>
      <c r="D1308" s="34" t="b">
        <f t="shared" si="6"/>
        <v>0</v>
      </c>
      <c r="E1308" s="6" t="b">
        <f t="shared" si="7"/>
        <v>0</v>
      </c>
      <c r="F1308" s="34" t="b">
        <f t="shared" si="8"/>
        <v>0</v>
      </c>
      <c r="G1308" s="8" t="str">
        <f t="shared" si="9"/>
        <v/>
      </c>
      <c r="H1308" s="8" t="str">
        <f t="shared" ref="H1308:J1308" si="2634">if(D1308,$G1308,"")</f>
        <v/>
      </c>
      <c r="I1308" s="8" t="str">
        <f t="shared" si="2634"/>
        <v/>
      </c>
      <c r="J1308" s="8" t="str">
        <f t="shared" si="2634"/>
        <v/>
      </c>
      <c r="K1308" s="5"/>
      <c r="L1308" s="5"/>
      <c r="M1308" s="5"/>
      <c r="N1308" s="36" t="str">
        <f>Map!K1967</f>
        <v/>
      </c>
      <c r="O1308" s="36" t="str">
        <f>Map!L1967</f>
        <v/>
      </c>
      <c r="P1308" s="36" t="str">
        <f>Map!M1967</f>
        <v/>
      </c>
      <c r="Q1308" s="5" t="str">
        <f>Join("-",Map!B1967,Map!C1967,Map!D1967,Map!E1967,Map!F1967)</f>
        <v>North Rim-4-0-0-N40 Secondary Relay</v>
      </c>
      <c r="R1308" s="6" t="b">
        <f t="shared" ref="R1308:T1308" si="2635">IFERROR(VALUE(LEFT(N1308,SEARCH(" ",N1308,1)-1)),FALSE())</f>
        <v>0</v>
      </c>
      <c r="S1308" s="6" t="b">
        <f t="shared" si="2635"/>
        <v>0</v>
      </c>
      <c r="T1308" s="6" t="b">
        <f t="shared" si="2635"/>
        <v>0</v>
      </c>
      <c r="U1308" s="5"/>
      <c r="V1308" s="5"/>
      <c r="W1308" s="5"/>
      <c r="X1308" s="37" t="str">
        <f>Map!G1967</f>
        <v>Secondary Relay</v>
      </c>
      <c r="Y1308" s="5"/>
      <c r="Z1308" s="7" t="str">
        <f>Map!O1967</f>
        <v/>
      </c>
      <c r="AA1308" s="6" t="str">
        <f t="shared" si="12"/>
        <v/>
      </c>
      <c r="AB1308" s="5"/>
      <c r="AC1308" s="6" t="str">
        <f t="shared" si="13"/>
        <v/>
      </c>
      <c r="AD1308" s="5"/>
    </row>
    <row r="1309">
      <c r="A1309" s="5" t="str">
        <f>Map!I1968</f>
        <v>0.42 S</v>
      </c>
      <c r="B1309" s="6">
        <f t="shared" si="5"/>
        <v>0.42</v>
      </c>
      <c r="C1309" s="5" t="str">
        <f>IFERROR(__xludf.DUMMYFUNCTION("""COMPUTED_VALUE"""),"S")</f>
        <v>S</v>
      </c>
      <c r="D1309" s="34">
        <f t="shared" si="6"/>
        <v>0.42</v>
      </c>
      <c r="E1309" s="6" t="b">
        <f t="shared" si="7"/>
        <v>0</v>
      </c>
      <c r="F1309" s="34" t="b">
        <f t="shared" si="8"/>
        <v>0</v>
      </c>
      <c r="G1309" s="8">
        <f t="shared" si="9"/>
        <v>8.3538E+29</v>
      </c>
      <c r="H1309" s="8">
        <f t="shared" ref="H1309:J1309" si="2636">if(D1309,$G1309,"")</f>
        <v>8.3538E+29</v>
      </c>
      <c r="I1309" s="8" t="str">
        <f t="shared" si="2636"/>
        <v/>
      </c>
      <c r="J1309" s="8" t="str">
        <f t="shared" si="2636"/>
        <v/>
      </c>
      <c r="K1309" s="5"/>
      <c r="L1309" s="5"/>
      <c r="M1309" s="5"/>
      <c r="N1309" s="36" t="str">
        <f>Map!K1968</f>
        <v/>
      </c>
      <c r="O1309" s="36" t="str">
        <f>Map!L1968</f>
        <v/>
      </c>
      <c r="P1309" s="36" t="str">
        <f>Map!M1968</f>
        <v/>
      </c>
      <c r="Q1309" s="5" t="str">
        <f>Join("-",Map!B1968,Map!C1968,Map!D1968,Map!E1968,Map!F1968)</f>
        <v>North Rim-4-0-0-S</v>
      </c>
      <c r="R1309" s="6" t="b">
        <f t="shared" ref="R1309:T1309" si="2637">IFERROR(VALUE(LEFT(N1309,SEARCH(" ",N1309,1)-1)),FALSE())</f>
        <v>0</v>
      </c>
      <c r="S1309" s="6" t="b">
        <f t="shared" si="2637"/>
        <v>0</v>
      </c>
      <c r="T1309" s="6" t="b">
        <f t="shared" si="2637"/>
        <v>0</v>
      </c>
      <c r="U1309" s="5"/>
      <c r="V1309" s="5"/>
      <c r="W1309" s="5"/>
      <c r="X1309" s="37" t="str">
        <f>Map!G1968</f>
        <v>Star</v>
      </c>
      <c r="Y1309" s="5"/>
      <c r="Z1309" s="7" t="str">
        <f>Map!O1968</f>
        <v/>
      </c>
      <c r="AA1309" s="6" t="str">
        <f t="shared" si="12"/>
        <v/>
      </c>
      <c r="AB1309" s="5"/>
      <c r="AC1309" s="6" t="str">
        <f t="shared" si="13"/>
        <v/>
      </c>
      <c r="AD1309" s="5"/>
    </row>
    <row r="1310">
      <c r="A1310" s="5" t="str">
        <f>Map!I1969</f>
        <v>1.31 E</v>
      </c>
      <c r="B1310" s="6">
        <f t="shared" si="5"/>
        <v>1.31</v>
      </c>
      <c r="C1310" s="5" t="str">
        <f>IFERROR(__xludf.DUMMYFUNCTION("""COMPUTED_VALUE"""),"E")</f>
        <v>E</v>
      </c>
      <c r="D1310" s="34" t="b">
        <f t="shared" si="6"/>
        <v>0</v>
      </c>
      <c r="E1310" s="6" t="b">
        <f t="shared" si="7"/>
        <v>0</v>
      </c>
      <c r="F1310" s="34">
        <f t="shared" si="8"/>
        <v>1.31</v>
      </c>
      <c r="G1310" s="8">
        <f t="shared" si="9"/>
        <v>7.82332E+24</v>
      </c>
      <c r="H1310" s="8" t="str">
        <f t="shared" ref="H1310:J1310" si="2638">if(D1310,$G1310,"")</f>
        <v/>
      </c>
      <c r="I1310" s="8" t="str">
        <f t="shared" si="2638"/>
        <v/>
      </c>
      <c r="J1310" s="8">
        <f t="shared" si="2638"/>
        <v>7.82332E+24</v>
      </c>
      <c r="K1310" s="5"/>
      <c r="L1310" s="5"/>
      <c r="M1310" s="5"/>
      <c r="N1310" s="36">
        <f>Map!K1969</f>
        <v>1017</v>
      </c>
      <c r="O1310" s="36">
        <f>Map!L1969</f>
        <v>766</v>
      </c>
      <c r="P1310" s="36">
        <f>Map!M1969</f>
        <v>891</v>
      </c>
      <c r="Q1310" s="5" t="str">
        <f>Join("-",Map!B1969,Map!C1969,Map!D1969,Map!E1969,Map!F1969)</f>
        <v>North Rim-4-0-1-a</v>
      </c>
      <c r="R1310" s="6">
        <f t="shared" ref="R1310:T1310" si="2639">IFERROR(VALUE(LEFT(N1310,SEARCH(" ",N1310,1)-1)),FALSE())</f>
        <v>1017</v>
      </c>
      <c r="S1310" s="6">
        <f t="shared" si="2639"/>
        <v>766</v>
      </c>
      <c r="T1310" s="6">
        <f t="shared" si="2639"/>
        <v>891</v>
      </c>
      <c r="U1310" s="5"/>
      <c r="V1310" s="5"/>
      <c r="W1310" s="5"/>
      <c r="X1310" s="37" t="str">
        <f>Map!G1969</f>
        <v>Terrestrial</v>
      </c>
      <c r="Y1310" s="5"/>
      <c r="Z1310" s="7" t="str">
        <f>Map!O1969</f>
        <v>8 H</v>
      </c>
      <c r="AA1310" s="6">
        <f t="shared" si="12"/>
        <v>8</v>
      </c>
      <c r="AB1310" s="5" t="str">
        <f>IFERROR(__xludf.DUMMYFUNCTION("""COMPUTED_VALUE"""),"H")</f>
        <v>H</v>
      </c>
      <c r="AC1310" s="6">
        <f t="shared" si="13"/>
        <v>8</v>
      </c>
      <c r="AD1310" s="5"/>
    </row>
    <row r="1311">
      <c r="A1311" s="5" t="str">
        <f>Map!I1970</f>
        <v>5 E</v>
      </c>
      <c r="B1311" s="6">
        <f t="shared" si="5"/>
        <v>5</v>
      </c>
      <c r="C1311" s="5" t="str">
        <f>IFERROR(__xludf.DUMMYFUNCTION("""COMPUTED_VALUE"""),"E")</f>
        <v>E</v>
      </c>
      <c r="D1311" s="34" t="b">
        <f t="shared" si="6"/>
        <v>0</v>
      </c>
      <c r="E1311" s="6" t="b">
        <f t="shared" si="7"/>
        <v>0</v>
      </c>
      <c r="F1311" s="34">
        <f t="shared" si="8"/>
        <v>5</v>
      </c>
      <c r="G1311" s="8">
        <f t="shared" si="9"/>
        <v>2.986E+25</v>
      </c>
      <c r="H1311" s="8" t="str">
        <f t="shared" ref="H1311:J1311" si="2640">if(D1311,$G1311,"")</f>
        <v/>
      </c>
      <c r="I1311" s="8" t="str">
        <f t="shared" si="2640"/>
        <v/>
      </c>
      <c r="J1311" s="8">
        <f t="shared" si="2640"/>
        <v>2.986E+25</v>
      </c>
      <c r="K1311" s="5"/>
      <c r="L1311" s="5"/>
      <c r="M1311" s="5"/>
      <c r="N1311" s="36">
        <f>Map!K1970</f>
        <v>731</v>
      </c>
      <c r="O1311" s="36">
        <f>Map!L1970</f>
        <v>719</v>
      </c>
      <c r="P1311" s="36">
        <f>Map!M1970</f>
        <v>727</v>
      </c>
      <c r="Q1311" s="5" t="str">
        <f>Join("-",Map!B1970,Map!C1970,Map!D1970,Map!E1970,Map!F1970)</f>
        <v>North Rim-4-0-1-b</v>
      </c>
      <c r="R1311" s="6">
        <f t="shared" ref="R1311:T1311" si="2641">IFERROR(VALUE(LEFT(N1311,SEARCH(" ",N1311,1)-1)),FALSE())</f>
        <v>731</v>
      </c>
      <c r="S1311" s="6">
        <f t="shared" si="2641"/>
        <v>719</v>
      </c>
      <c r="T1311" s="6">
        <f t="shared" si="2641"/>
        <v>727</v>
      </c>
      <c r="U1311" s="5"/>
      <c r="V1311" s="5"/>
      <c r="W1311" s="5"/>
      <c r="X1311" s="37" t="str">
        <f>Map!G1970</f>
        <v>Terrestrial</v>
      </c>
      <c r="Y1311" s="5"/>
      <c r="Z1311" s="7" t="str">
        <f>Map!O1970</f>
        <v>28 H</v>
      </c>
      <c r="AA1311" s="6">
        <f t="shared" si="12"/>
        <v>28</v>
      </c>
      <c r="AB1311" s="5" t="str">
        <f>IFERROR(__xludf.DUMMYFUNCTION("""COMPUTED_VALUE"""),"H")</f>
        <v>H</v>
      </c>
      <c r="AC1311" s="6">
        <f t="shared" si="13"/>
        <v>28</v>
      </c>
      <c r="AD1311" s="5"/>
    </row>
    <row r="1312">
      <c r="A1312" s="5" t="str">
        <f>Map!I1971</f>
        <v>0.64 E</v>
      </c>
      <c r="B1312" s="6">
        <f t="shared" si="5"/>
        <v>0.64</v>
      </c>
      <c r="C1312" s="5" t="str">
        <f>IFERROR(__xludf.DUMMYFUNCTION("""COMPUTED_VALUE"""),"E")</f>
        <v>E</v>
      </c>
      <c r="D1312" s="34" t="b">
        <f t="shared" si="6"/>
        <v>0</v>
      </c>
      <c r="E1312" s="6" t="b">
        <f t="shared" si="7"/>
        <v>0</v>
      </c>
      <c r="F1312" s="34">
        <f t="shared" si="8"/>
        <v>0.64</v>
      </c>
      <c r="G1312" s="8">
        <f t="shared" si="9"/>
        <v>3.82208E+24</v>
      </c>
      <c r="H1312" s="8" t="str">
        <f t="shared" ref="H1312:J1312" si="2642">if(D1312,$G1312,"")</f>
        <v/>
      </c>
      <c r="I1312" s="8" t="str">
        <f t="shared" si="2642"/>
        <v/>
      </c>
      <c r="J1312" s="8">
        <f t="shared" si="2642"/>
        <v>3.82208E+24</v>
      </c>
      <c r="K1312" s="5"/>
      <c r="L1312" s="5"/>
      <c r="M1312" s="5"/>
      <c r="N1312" s="36">
        <f>Map!K1971</f>
        <v>198</v>
      </c>
      <c r="O1312" s="36">
        <f>Map!L1971</f>
        <v>180</v>
      </c>
      <c r="P1312" s="36">
        <f>Map!M1971</f>
        <v>190</v>
      </c>
      <c r="Q1312" s="5" t="str">
        <f>Join("-",Map!B1971,Map!C1971,Map!D1971,Map!E1971,Map!F1971)</f>
        <v>North Rim-4-0-1-c</v>
      </c>
      <c r="R1312" s="6">
        <f t="shared" ref="R1312:T1312" si="2643">IFERROR(VALUE(LEFT(N1312,SEARCH(" ",N1312,1)-1)),FALSE())</f>
        <v>198</v>
      </c>
      <c r="S1312" s="6">
        <f t="shared" si="2643"/>
        <v>180</v>
      </c>
      <c r="T1312" s="6">
        <f t="shared" si="2643"/>
        <v>190</v>
      </c>
      <c r="U1312" s="5"/>
      <c r="V1312" s="5"/>
      <c r="W1312" s="5"/>
      <c r="X1312" s="37" t="str">
        <f>Map!G1971</f>
        <v>Terrestrial</v>
      </c>
      <c r="Y1312" s="5"/>
      <c r="Z1312" s="7" t="str">
        <f>Map!O1971</f>
        <v>18 H</v>
      </c>
      <c r="AA1312" s="6">
        <f t="shared" si="12"/>
        <v>18</v>
      </c>
      <c r="AB1312" s="5" t="str">
        <f>IFERROR(__xludf.DUMMYFUNCTION("""COMPUTED_VALUE"""),"H")</f>
        <v>H</v>
      </c>
      <c r="AC1312" s="6">
        <f t="shared" si="13"/>
        <v>18</v>
      </c>
      <c r="AD1312" s="5"/>
    </row>
    <row r="1313">
      <c r="A1313" s="5" t="str">
        <f>Map!I1972</f>
        <v>0.41 S</v>
      </c>
      <c r="B1313" s="6">
        <f t="shared" si="5"/>
        <v>0.41</v>
      </c>
      <c r="C1313" s="5" t="str">
        <f>IFERROR(__xludf.DUMMYFUNCTION("""COMPUTED_VALUE"""),"S")</f>
        <v>S</v>
      </c>
      <c r="D1313" s="34">
        <f t="shared" si="6"/>
        <v>0.41</v>
      </c>
      <c r="E1313" s="6" t="b">
        <f t="shared" si="7"/>
        <v>0</v>
      </c>
      <c r="F1313" s="34" t="b">
        <f t="shared" si="8"/>
        <v>0</v>
      </c>
      <c r="G1313" s="8">
        <f t="shared" si="9"/>
        <v>8.1549E+29</v>
      </c>
      <c r="H1313" s="8">
        <f t="shared" ref="H1313:J1313" si="2644">if(D1313,$G1313,"")</f>
        <v>8.1549E+29</v>
      </c>
      <c r="I1313" s="8" t="str">
        <f t="shared" si="2644"/>
        <v/>
      </c>
      <c r="J1313" s="8" t="str">
        <f t="shared" si="2644"/>
        <v/>
      </c>
      <c r="K1313" s="5"/>
      <c r="L1313" s="5"/>
      <c r="M1313" s="5"/>
      <c r="N1313" s="36" t="str">
        <f>Map!K1972</f>
        <v/>
      </c>
      <c r="O1313" s="36" t="str">
        <f>Map!L1972</f>
        <v/>
      </c>
      <c r="P1313" s="36" t="str">
        <f>Map!M1972</f>
        <v/>
      </c>
      <c r="Q1313" s="5" t="str">
        <f>Join("-",Map!B1972,Map!C1972,Map!D1972,Map!E1972,Map!F1972)</f>
        <v>North Rim-4-0-1-S</v>
      </c>
      <c r="R1313" s="6" t="b">
        <f t="shared" ref="R1313:T1313" si="2645">IFERROR(VALUE(LEFT(N1313,SEARCH(" ",N1313,1)-1)),FALSE())</f>
        <v>0</v>
      </c>
      <c r="S1313" s="6" t="b">
        <f t="shared" si="2645"/>
        <v>0</v>
      </c>
      <c r="T1313" s="6" t="b">
        <f t="shared" si="2645"/>
        <v>0</v>
      </c>
      <c r="U1313" s="5"/>
      <c r="V1313" s="5"/>
      <c r="W1313" s="5"/>
      <c r="X1313" s="37" t="str">
        <f>Map!G1972</f>
        <v>Star</v>
      </c>
      <c r="Y1313" s="5"/>
      <c r="Z1313" s="7" t="str">
        <f>Map!O1972</f>
        <v/>
      </c>
      <c r="AA1313" s="6" t="str">
        <f t="shared" si="12"/>
        <v/>
      </c>
      <c r="AB1313" s="5"/>
      <c r="AC1313" s="6" t="str">
        <f t="shared" si="13"/>
        <v/>
      </c>
      <c r="AD1313" s="5"/>
    </row>
    <row r="1314">
      <c r="A1314" s="5" t="str">
        <f>Map!I1973</f>
        <v>1.04 E</v>
      </c>
      <c r="B1314" s="6">
        <f t="shared" si="5"/>
        <v>1.04</v>
      </c>
      <c r="C1314" s="5" t="str">
        <f>IFERROR(__xludf.DUMMYFUNCTION("""COMPUTED_VALUE"""),"E")</f>
        <v>E</v>
      </c>
      <c r="D1314" s="34" t="b">
        <f t="shared" si="6"/>
        <v>0</v>
      </c>
      <c r="E1314" s="6" t="b">
        <f t="shared" si="7"/>
        <v>0</v>
      </c>
      <c r="F1314" s="34">
        <f t="shared" si="8"/>
        <v>1.04</v>
      </c>
      <c r="G1314" s="8">
        <f t="shared" si="9"/>
        <v>6.21088E+24</v>
      </c>
      <c r="H1314" s="8" t="str">
        <f t="shared" ref="H1314:J1314" si="2646">if(D1314,$G1314,"")</f>
        <v/>
      </c>
      <c r="I1314" s="8" t="str">
        <f t="shared" si="2646"/>
        <v/>
      </c>
      <c r="J1314" s="8">
        <f t="shared" si="2646"/>
        <v>6.21088E+24</v>
      </c>
      <c r="K1314" s="5"/>
      <c r="L1314" s="5"/>
      <c r="M1314" s="5"/>
      <c r="N1314" s="36">
        <f>Map!K1973</f>
        <v>1691</v>
      </c>
      <c r="O1314" s="36">
        <f>Map!L1973</f>
        <v>804</v>
      </c>
      <c r="P1314" s="36">
        <f>Map!M1973</f>
        <v>1248</v>
      </c>
      <c r="Q1314" s="5" t="str">
        <f>Join("-",Map!B1973,Map!C1973,Map!D1973,Map!E1973,Map!F1973)</f>
        <v>North Rim-4-0-2-a</v>
      </c>
      <c r="R1314" s="6">
        <f t="shared" ref="R1314:T1314" si="2647">IFERROR(VALUE(LEFT(N1314,SEARCH(" ",N1314,1)-1)),FALSE())</f>
        <v>1691</v>
      </c>
      <c r="S1314" s="6">
        <f t="shared" si="2647"/>
        <v>804</v>
      </c>
      <c r="T1314" s="6">
        <f t="shared" si="2647"/>
        <v>1248</v>
      </c>
      <c r="U1314" s="5"/>
      <c r="V1314" s="5"/>
      <c r="W1314" s="5"/>
      <c r="X1314" s="37" t="str">
        <f>Map!G1973</f>
        <v>Terrestrial</v>
      </c>
      <c r="Y1314" s="5"/>
      <c r="Z1314" s="7" t="str">
        <f>Map!O1973</f>
        <v>14 H</v>
      </c>
      <c r="AA1314" s="6">
        <f t="shared" si="12"/>
        <v>14</v>
      </c>
      <c r="AB1314" s="5" t="str">
        <f>IFERROR(__xludf.DUMMYFUNCTION("""COMPUTED_VALUE"""),"H")</f>
        <v>H</v>
      </c>
      <c r="AC1314" s="6">
        <f t="shared" si="13"/>
        <v>14</v>
      </c>
      <c r="AD1314" s="5"/>
    </row>
    <row r="1315">
      <c r="A1315" s="5" t="str">
        <f>Map!I1974</f>
        <v>2.39 J</v>
      </c>
      <c r="B1315" s="6">
        <f t="shared" si="5"/>
        <v>2.39</v>
      </c>
      <c r="C1315" s="5" t="str">
        <f>IFERROR(__xludf.DUMMYFUNCTION("""COMPUTED_VALUE"""),"J")</f>
        <v>J</v>
      </c>
      <c r="D1315" s="34" t="b">
        <f t="shared" si="6"/>
        <v>0</v>
      </c>
      <c r="E1315" s="6">
        <f t="shared" si="7"/>
        <v>2.39</v>
      </c>
      <c r="F1315" s="34" t="b">
        <f t="shared" si="8"/>
        <v>0</v>
      </c>
      <c r="G1315" s="8">
        <f t="shared" si="9"/>
        <v>4.541E+27</v>
      </c>
      <c r="H1315" s="8" t="str">
        <f t="shared" ref="H1315:J1315" si="2648">if(D1315,$G1315,"")</f>
        <v/>
      </c>
      <c r="I1315" s="8">
        <f t="shared" si="2648"/>
        <v>4.541E+27</v>
      </c>
      <c r="J1315" s="8" t="str">
        <f t="shared" si="2648"/>
        <v/>
      </c>
      <c r="K1315" s="5"/>
      <c r="L1315" s="5"/>
      <c r="M1315" s="5"/>
      <c r="N1315" s="36">
        <f>Map!K1974</f>
        <v>-28</v>
      </c>
      <c r="O1315" s="36">
        <f>Map!L1974</f>
        <v>-40</v>
      </c>
      <c r="P1315" s="36">
        <f>Map!M1974</f>
        <v>-32</v>
      </c>
      <c r="Q1315" s="5" t="str">
        <f>Join("-",Map!B1974,Map!C1974,Map!D1974,Map!E1974,Map!F1974)</f>
        <v>North Rim-4-0-2-b</v>
      </c>
      <c r="R1315" s="6">
        <f t="shared" ref="R1315:T1315" si="2649">IFERROR(VALUE(LEFT(N1315,SEARCH(" ",N1315,1)-1)),FALSE())</f>
        <v>-28</v>
      </c>
      <c r="S1315" s="6">
        <f t="shared" si="2649"/>
        <v>-40</v>
      </c>
      <c r="T1315" s="6">
        <f t="shared" si="2649"/>
        <v>-32</v>
      </c>
      <c r="U1315" s="5"/>
      <c r="V1315" s="5"/>
      <c r="W1315" s="5"/>
      <c r="X1315" s="37" t="str">
        <f>Map!G1974</f>
        <v>Gas Giant</v>
      </c>
      <c r="Y1315" s="5"/>
      <c r="Z1315" s="7" t="str">
        <f>Map!O1974</f>
        <v>17 H</v>
      </c>
      <c r="AA1315" s="6">
        <f t="shared" si="12"/>
        <v>17</v>
      </c>
      <c r="AB1315" s="5" t="str">
        <f>IFERROR(__xludf.DUMMYFUNCTION("""COMPUTED_VALUE"""),"H")</f>
        <v>H</v>
      </c>
      <c r="AC1315" s="6">
        <f t="shared" si="13"/>
        <v>17</v>
      </c>
      <c r="AD1315" s="5"/>
    </row>
    <row r="1316">
      <c r="A1316" s="5" t="str">
        <f>Map!I1975</f>
        <v>1.72 J</v>
      </c>
      <c r="B1316" s="6">
        <f t="shared" si="5"/>
        <v>1.72</v>
      </c>
      <c r="C1316" s="5" t="str">
        <f>IFERROR(__xludf.DUMMYFUNCTION("""COMPUTED_VALUE"""),"J")</f>
        <v>J</v>
      </c>
      <c r="D1316" s="34" t="b">
        <f t="shared" si="6"/>
        <v>0</v>
      </c>
      <c r="E1316" s="6">
        <f t="shared" si="7"/>
        <v>1.72</v>
      </c>
      <c r="F1316" s="34" t="b">
        <f t="shared" si="8"/>
        <v>0</v>
      </c>
      <c r="G1316" s="8">
        <f t="shared" si="9"/>
        <v>3.268E+27</v>
      </c>
      <c r="H1316" s="8" t="str">
        <f t="shared" ref="H1316:J1316" si="2650">if(D1316,$G1316,"")</f>
        <v/>
      </c>
      <c r="I1316" s="8">
        <f t="shared" si="2650"/>
        <v>3.268E+27</v>
      </c>
      <c r="J1316" s="8" t="str">
        <f t="shared" si="2650"/>
        <v/>
      </c>
      <c r="K1316" s="5"/>
      <c r="L1316" s="5"/>
      <c r="M1316" s="5"/>
      <c r="N1316" s="36">
        <f>Map!K1975</f>
        <v>-156</v>
      </c>
      <c r="O1316" s="36">
        <f>Map!L1975</f>
        <v>-191</v>
      </c>
      <c r="P1316" s="36">
        <f>Map!M1975</f>
        <v>-175</v>
      </c>
      <c r="Q1316" s="5" t="str">
        <f>Join("-",Map!B1975,Map!C1975,Map!D1975,Map!E1975,Map!F1975)</f>
        <v>North Rim-4-0-2-c</v>
      </c>
      <c r="R1316" s="6">
        <f t="shared" ref="R1316:T1316" si="2651">IFERROR(VALUE(LEFT(N1316,SEARCH(" ",N1316,1)-1)),FALSE())</f>
        <v>-156</v>
      </c>
      <c r="S1316" s="6">
        <f t="shared" si="2651"/>
        <v>-191</v>
      </c>
      <c r="T1316" s="6">
        <f t="shared" si="2651"/>
        <v>-175</v>
      </c>
      <c r="U1316" s="5"/>
      <c r="V1316" s="5"/>
      <c r="W1316" s="5"/>
      <c r="X1316" s="37" t="str">
        <f>Map!G1975</f>
        <v>Gas Giant</v>
      </c>
      <c r="Y1316" s="5"/>
      <c r="Z1316" s="7" t="str">
        <f>Map!O1975</f>
        <v>17 H</v>
      </c>
      <c r="AA1316" s="6">
        <f t="shared" si="12"/>
        <v>17</v>
      </c>
      <c r="AB1316" s="5" t="str">
        <f>IFERROR(__xludf.DUMMYFUNCTION("""COMPUTED_VALUE"""),"H")</f>
        <v>H</v>
      </c>
      <c r="AC1316" s="6">
        <f t="shared" si="13"/>
        <v>17</v>
      </c>
      <c r="AD1316" s="5"/>
    </row>
    <row r="1317">
      <c r="A1317" s="5" t="str">
        <f>Map!I1976</f>
        <v>6.23 J</v>
      </c>
      <c r="B1317" s="6">
        <f t="shared" si="5"/>
        <v>6.23</v>
      </c>
      <c r="C1317" s="5" t="str">
        <f>IFERROR(__xludf.DUMMYFUNCTION("""COMPUTED_VALUE"""),"J")</f>
        <v>J</v>
      </c>
      <c r="D1317" s="34" t="b">
        <f t="shared" si="6"/>
        <v>0</v>
      </c>
      <c r="E1317" s="6">
        <f t="shared" si="7"/>
        <v>6.23</v>
      </c>
      <c r="F1317" s="34" t="b">
        <f t="shared" si="8"/>
        <v>0</v>
      </c>
      <c r="G1317" s="8">
        <f t="shared" si="9"/>
        <v>1.1837E+28</v>
      </c>
      <c r="H1317" s="8" t="str">
        <f t="shared" ref="H1317:J1317" si="2652">if(D1317,$G1317,"")</f>
        <v/>
      </c>
      <c r="I1317" s="8">
        <f t="shared" si="2652"/>
        <v>1.1837E+28</v>
      </c>
      <c r="J1317" s="8" t="str">
        <f t="shared" si="2652"/>
        <v/>
      </c>
      <c r="K1317" s="5"/>
      <c r="L1317" s="5"/>
      <c r="M1317" s="5"/>
      <c r="N1317" s="36">
        <f>Map!K1976</f>
        <v>-239</v>
      </c>
      <c r="O1317" s="36">
        <f>Map!L1976</f>
        <v>-251</v>
      </c>
      <c r="P1317" s="36">
        <f>Map!M1976</f>
        <v>-245</v>
      </c>
      <c r="Q1317" s="5" t="str">
        <f>Join("-",Map!B1976,Map!C1976,Map!D1976,Map!E1976,Map!F1976)</f>
        <v>North Rim-4-0-2-d</v>
      </c>
      <c r="R1317" s="6">
        <f t="shared" ref="R1317:T1317" si="2653">IFERROR(VALUE(LEFT(N1317,SEARCH(" ",N1317,1)-1)),FALSE())</f>
        <v>-239</v>
      </c>
      <c r="S1317" s="6">
        <f t="shared" si="2653"/>
        <v>-251</v>
      </c>
      <c r="T1317" s="6">
        <f t="shared" si="2653"/>
        <v>-245</v>
      </c>
      <c r="U1317" s="5"/>
      <c r="V1317" s="5"/>
      <c r="W1317" s="5"/>
      <c r="X1317" s="37" t="str">
        <f>Map!G1976</f>
        <v>Gas Giant</v>
      </c>
      <c r="Y1317" s="5"/>
      <c r="Z1317" s="7" t="str">
        <f>Map!O1976</f>
        <v>19 H</v>
      </c>
      <c r="AA1317" s="6">
        <f t="shared" si="12"/>
        <v>19</v>
      </c>
      <c r="AB1317" s="5" t="str">
        <f>IFERROR(__xludf.DUMMYFUNCTION("""COMPUTED_VALUE"""),"H")</f>
        <v>H</v>
      </c>
      <c r="AC1317" s="6">
        <f t="shared" si="13"/>
        <v>19</v>
      </c>
      <c r="AD1317" s="5"/>
    </row>
    <row r="1318">
      <c r="A1318" s="5" t="str">
        <f>Map!I1977</f>
        <v>0.28 S</v>
      </c>
      <c r="B1318" s="6">
        <f t="shared" si="5"/>
        <v>0.28</v>
      </c>
      <c r="C1318" s="5" t="str">
        <f>IFERROR(__xludf.DUMMYFUNCTION("""COMPUTED_VALUE"""),"S")</f>
        <v>S</v>
      </c>
      <c r="D1318" s="34">
        <f t="shared" si="6"/>
        <v>0.28</v>
      </c>
      <c r="E1318" s="6" t="b">
        <f t="shared" si="7"/>
        <v>0</v>
      </c>
      <c r="F1318" s="34" t="b">
        <f t="shared" si="8"/>
        <v>0</v>
      </c>
      <c r="G1318" s="8">
        <f t="shared" si="9"/>
        <v>5.5692E+29</v>
      </c>
      <c r="H1318" s="8">
        <f t="shared" ref="H1318:J1318" si="2654">if(D1318,$G1318,"")</f>
        <v>5.5692E+29</v>
      </c>
      <c r="I1318" s="8" t="str">
        <f t="shared" si="2654"/>
        <v/>
      </c>
      <c r="J1318" s="8" t="str">
        <f t="shared" si="2654"/>
        <v/>
      </c>
      <c r="K1318" s="5"/>
      <c r="L1318" s="5"/>
      <c r="M1318" s="5"/>
      <c r="N1318" s="36" t="str">
        <f>Map!K1977</f>
        <v/>
      </c>
      <c r="O1318" s="36" t="str">
        <f>Map!L1977</f>
        <v/>
      </c>
      <c r="P1318" s="36" t="str">
        <f>Map!M1977</f>
        <v/>
      </c>
      <c r="Q1318" s="5" t="str">
        <f>Join("-",Map!B1977,Map!C1977,Map!D1977,Map!E1977,Map!F1977)</f>
        <v>North Rim-4-0-2-S</v>
      </c>
      <c r="R1318" s="6" t="b">
        <f t="shared" ref="R1318:T1318" si="2655">IFERROR(VALUE(LEFT(N1318,SEARCH(" ",N1318,1)-1)),FALSE())</f>
        <v>0</v>
      </c>
      <c r="S1318" s="6" t="b">
        <f t="shared" si="2655"/>
        <v>0</v>
      </c>
      <c r="T1318" s="6" t="b">
        <f t="shared" si="2655"/>
        <v>0</v>
      </c>
      <c r="U1318" s="5"/>
      <c r="V1318" s="5"/>
      <c r="W1318" s="5"/>
      <c r="X1318" s="37" t="str">
        <f>Map!G1977</f>
        <v>Star</v>
      </c>
      <c r="Y1318" s="5"/>
      <c r="Z1318" s="7" t="str">
        <f>Map!O1977</f>
        <v/>
      </c>
      <c r="AA1318" s="6" t="str">
        <f t="shared" si="12"/>
        <v/>
      </c>
      <c r="AB1318" s="5"/>
      <c r="AC1318" s="6" t="str">
        <f t="shared" si="13"/>
        <v/>
      </c>
      <c r="AD1318" s="5"/>
    </row>
    <row r="1319">
      <c r="A1319" s="5" t="str">
        <f>Map!I1979</f>
        <v>2.32 J</v>
      </c>
      <c r="B1319" s="6">
        <f t="shared" si="5"/>
        <v>2.32</v>
      </c>
      <c r="C1319" s="5" t="str">
        <f>IFERROR(__xludf.DUMMYFUNCTION("""COMPUTED_VALUE"""),"J")</f>
        <v>J</v>
      </c>
      <c r="D1319" s="34" t="b">
        <f t="shared" si="6"/>
        <v>0</v>
      </c>
      <c r="E1319" s="6">
        <f t="shared" si="7"/>
        <v>2.32</v>
      </c>
      <c r="F1319" s="34" t="b">
        <f t="shared" si="8"/>
        <v>0</v>
      </c>
      <c r="G1319" s="8">
        <f t="shared" si="9"/>
        <v>4.408E+27</v>
      </c>
      <c r="H1319" s="8" t="str">
        <f t="shared" ref="H1319:J1319" si="2656">if(D1319,$G1319,"")</f>
        <v/>
      </c>
      <c r="I1319" s="8">
        <f t="shared" si="2656"/>
        <v>4.408E+27</v>
      </c>
      <c r="J1319" s="8" t="str">
        <f t="shared" si="2656"/>
        <v/>
      </c>
      <c r="K1319" s="5"/>
      <c r="L1319" s="5"/>
      <c r="M1319" s="5"/>
      <c r="N1319" s="36">
        <f>Map!K1979</f>
        <v>-182</v>
      </c>
      <c r="O1319" s="36">
        <f>Map!L1979</f>
        <v>-195</v>
      </c>
      <c r="P1319" s="36">
        <f>Map!M1979</f>
        <v>-189</v>
      </c>
      <c r="Q1319" s="5" t="str">
        <f>Join("-",Map!B1979,Map!C1979,Map!D1979,Map!E1979,Map!F1979)</f>
        <v>North Rim-4-0-3-b</v>
      </c>
      <c r="R1319" s="6">
        <f t="shared" ref="R1319:T1319" si="2657">IFERROR(VALUE(LEFT(N1319,SEARCH(" ",N1319,1)-1)),FALSE())</f>
        <v>-182</v>
      </c>
      <c r="S1319" s="6">
        <f t="shared" si="2657"/>
        <v>-195</v>
      </c>
      <c r="T1319" s="6">
        <f t="shared" si="2657"/>
        <v>-189</v>
      </c>
      <c r="U1319" s="5"/>
      <c r="V1319" s="5"/>
      <c r="W1319" s="5"/>
      <c r="X1319" s="37" t="str">
        <f>Map!G1979</f>
        <v>Gas Giant</v>
      </c>
      <c r="Y1319" s="5"/>
      <c r="Z1319" s="7" t="str">
        <f>Map!O1979</f>
        <v>9 H</v>
      </c>
      <c r="AA1319" s="6">
        <f t="shared" si="12"/>
        <v>9</v>
      </c>
      <c r="AB1319" s="5" t="str">
        <f>IFERROR(__xludf.DUMMYFUNCTION("""COMPUTED_VALUE"""),"H")</f>
        <v>H</v>
      </c>
      <c r="AC1319" s="6">
        <f t="shared" si="13"/>
        <v>9</v>
      </c>
      <c r="AD1319" s="5"/>
    </row>
    <row r="1320">
      <c r="A1320" s="5" t="str">
        <f>Map!I1980</f>
        <v/>
      </c>
      <c r="B1320" s="6" t="str">
        <f t="shared" si="5"/>
        <v/>
      </c>
      <c r="C1320" s="5"/>
      <c r="D1320" s="34" t="b">
        <f t="shared" si="6"/>
        <v>0</v>
      </c>
      <c r="E1320" s="6" t="b">
        <f t="shared" si="7"/>
        <v>0</v>
      </c>
      <c r="F1320" s="34" t="b">
        <f t="shared" si="8"/>
        <v>0</v>
      </c>
      <c r="G1320" s="8" t="str">
        <f t="shared" si="9"/>
        <v/>
      </c>
      <c r="H1320" s="8" t="str">
        <f t="shared" ref="H1320:J1320" si="2658">if(D1320,$G1320,"")</f>
        <v/>
      </c>
      <c r="I1320" s="8" t="str">
        <f t="shared" si="2658"/>
        <v/>
      </c>
      <c r="J1320" s="8" t="str">
        <f t="shared" si="2658"/>
        <v/>
      </c>
      <c r="K1320" s="5"/>
      <c r="L1320" s="5"/>
      <c r="M1320" s="5"/>
      <c r="N1320" s="36" t="str">
        <f>Map!K1980</f>
        <v/>
      </c>
      <c r="O1320" s="36" t="str">
        <f>Map!L1980</f>
        <v/>
      </c>
      <c r="P1320" s="36" t="str">
        <f>Map!M1980</f>
        <v/>
      </c>
      <c r="Q1320" s="5" t="str">
        <f>Join("-",Map!B1980,Map!C1980,Map!D1980,Map!E1980,Map!F1980)</f>
        <v>North Rim-4-0-3-N40-N31 Primary Relay</v>
      </c>
      <c r="R1320" s="6" t="b">
        <f t="shared" ref="R1320:T1320" si="2659">IFERROR(VALUE(LEFT(N1320,SEARCH(" ",N1320,1)-1)),FALSE())</f>
        <v>0</v>
      </c>
      <c r="S1320" s="6" t="b">
        <f t="shared" si="2659"/>
        <v>0</v>
      </c>
      <c r="T1320" s="6" t="b">
        <f t="shared" si="2659"/>
        <v>0</v>
      </c>
      <c r="U1320" s="5"/>
      <c r="V1320" s="5"/>
      <c r="W1320" s="5"/>
      <c r="X1320" s="37" t="str">
        <f>Map!G1980</f>
        <v>Prime Relay</v>
      </c>
      <c r="Y1320" s="5"/>
      <c r="Z1320" s="7" t="str">
        <f>Map!O1980</f>
        <v/>
      </c>
      <c r="AA1320" s="6" t="str">
        <f t="shared" si="12"/>
        <v/>
      </c>
      <c r="AB1320" s="5"/>
      <c r="AC1320" s="6" t="str">
        <f t="shared" si="13"/>
        <v/>
      </c>
      <c r="AD1320" s="5"/>
    </row>
    <row r="1321">
      <c r="A1321" s="5" t="str">
        <f>Map!I1981</f>
        <v>0.23 S</v>
      </c>
      <c r="B1321" s="6">
        <f t="shared" si="5"/>
        <v>0.23</v>
      </c>
      <c r="C1321" s="5" t="str">
        <f>IFERROR(__xludf.DUMMYFUNCTION("""COMPUTED_VALUE"""),"S")</f>
        <v>S</v>
      </c>
      <c r="D1321" s="34">
        <f t="shared" si="6"/>
        <v>0.23</v>
      </c>
      <c r="E1321" s="6" t="b">
        <f t="shared" si="7"/>
        <v>0</v>
      </c>
      <c r="F1321" s="34" t="b">
        <f t="shared" si="8"/>
        <v>0</v>
      </c>
      <c r="G1321" s="8">
        <f t="shared" si="9"/>
        <v>4.5747E+29</v>
      </c>
      <c r="H1321" s="8">
        <f t="shared" ref="H1321:J1321" si="2660">if(D1321,$G1321,"")</f>
        <v>4.5747E+29</v>
      </c>
      <c r="I1321" s="8" t="str">
        <f t="shared" si="2660"/>
        <v/>
      </c>
      <c r="J1321" s="8" t="str">
        <f t="shared" si="2660"/>
        <v/>
      </c>
      <c r="K1321" s="5"/>
      <c r="L1321" s="5"/>
      <c r="M1321" s="5"/>
      <c r="N1321" s="36" t="str">
        <f>Map!K1981</f>
        <v/>
      </c>
      <c r="O1321" s="36" t="str">
        <f>Map!L1981</f>
        <v/>
      </c>
      <c r="P1321" s="36" t="str">
        <f>Map!M1981</f>
        <v/>
      </c>
      <c r="Q1321" s="5" t="str">
        <f>Join("-",Map!B1981,Map!C1981,Map!D1981,Map!E1981,Map!F1981)</f>
        <v>North Rim-4-0-3-S</v>
      </c>
      <c r="R1321" s="6" t="b">
        <f t="shared" ref="R1321:T1321" si="2661">IFERROR(VALUE(LEFT(N1321,SEARCH(" ",N1321,1)-1)),FALSE())</f>
        <v>0</v>
      </c>
      <c r="S1321" s="6" t="b">
        <f t="shared" si="2661"/>
        <v>0</v>
      </c>
      <c r="T1321" s="6" t="b">
        <f t="shared" si="2661"/>
        <v>0</v>
      </c>
      <c r="U1321" s="5"/>
      <c r="V1321" s="5"/>
      <c r="W1321" s="5"/>
      <c r="X1321" s="37" t="str">
        <f>Map!G1981</f>
        <v>Star</v>
      </c>
      <c r="Y1321" s="5"/>
      <c r="Z1321" s="7" t="str">
        <f>Map!O1981</f>
        <v/>
      </c>
      <c r="AA1321" s="6" t="str">
        <f t="shared" si="12"/>
        <v/>
      </c>
      <c r="AB1321" s="5"/>
      <c r="AC1321" s="6" t="str">
        <f t="shared" si="13"/>
        <v/>
      </c>
      <c r="AD1321" s="5"/>
    </row>
    <row r="1322">
      <c r="A1322" s="5" t="str">
        <f>Map!I1982</f>
        <v>1.03 E</v>
      </c>
      <c r="B1322" s="6">
        <f t="shared" si="5"/>
        <v>1.03</v>
      </c>
      <c r="C1322" s="5" t="str">
        <f>IFERROR(__xludf.DUMMYFUNCTION("""COMPUTED_VALUE"""),"E")</f>
        <v>E</v>
      </c>
      <c r="D1322" s="34" t="b">
        <f t="shared" si="6"/>
        <v>0</v>
      </c>
      <c r="E1322" s="6" t="b">
        <f t="shared" si="7"/>
        <v>0</v>
      </c>
      <c r="F1322" s="34">
        <f t="shared" si="8"/>
        <v>1.03</v>
      </c>
      <c r="G1322" s="8">
        <f t="shared" si="9"/>
        <v>6.15116E+24</v>
      </c>
      <c r="H1322" s="8" t="str">
        <f t="shared" ref="H1322:J1322" si="2662">if(D1322,$G1322,"")</f>
        <v/>
      </c>
      <c r="I1322" s="8" t="str">
        <f t="shared" si="2662"/>
        <v/>
      </c>
      <c r="J1322" s="8">
        <f t="shared" si="2662"/>
        <v>6.15116E+24</v>
      </c>
      <c r="K1322" s="5"/>
      <c r="L1322" s="5"/>
      <c r="M1322" s="5"/>
      <c r="N1322" s="36">
        <f>Map!K1982</f>
        <v>1537</v>
      </c>
      <c r="O1322" s="36">
        <f>Map!L1982</f>
        <v>630</v>
      </c>
      <c r="P1322" s="36">
        <f>Map!M1982</f>
        <v>1085</v>
      </c>
      <c r="Q1322" s="5" t="str">
        <f>Join("-",Map!B1982,Map!C1982,Map!D1982,Map!E1982,Map!F1982)</f>
        <v>North Rim-4-1-0-a</v>
      </c>
      <c r="R1322" s="6">
        <f t="shared" ref="R1322:T1322" si="2663">IFERROR(VALUE(LEFT(N1322,SEARCH(" ",N1322,1)-1)),FALSE())</f>
        <v>1537</v>
      </c>
      <c r="S1322" s="6">
        <f t="shared" si="2663"/>
        <v>630</v>
      </c>
      <c r="T1322" s="6">
        <f t="shared" si="2663"/>
        <v>1085</v>
      </c>
      <c r="U1322" s="5"/>
      <c r="V1322" s="5"/>
      <c r="W1322" s="5"/>
      <c r="X1322" s="37" t="str">
        <f>Map!G1982</f>
        <v>Terrestrial</v>
      </c>
      <c r="Y1322" s="5"/>
      <c r="Z1322" s="7" t="str">
        <f>Map!O1982</f>
        <v>13 H</v>
      </c>
      <c r="AA1322" s="6">
        <f t="shared" si="12"/>
        <v>13</v>
      </c>
      <c r="AB1322" s="5" t="str">
        <f>IFERROR(__xludf.DUMMYFUNCTION("""COMPUTED_VALUE"""),"H")</f>
        <v>H</v>
      </c>
      <c r="AC1322" s="6">
        <f t="shared" si="13"/>
        <v>13</v>
      </c>
      <c r="AD1322" s="5"/>
    </row>
    <row r="1323">
      <c r="A1323" s="5" t="str">
        <f>Map!I1983</f>
        <v>0.15 E</v>
      </c>
      <c r="B1323" s="6">
        <f t="shared" si="5"/>
        <v>0.15</v>
      </c>
      <c r="C1323" s="5" t="str">
        <f>IFERROR(__xludf.DUMMYFUNCTION("""COMPUTED_VALUE"""),"E")</f>
        <v>E</v>
      </c>
      <c r="D1323" s="34" t="b">
        <f t="shared" si="6"/>
        <v>0</v>
      </c>
      <c r="E1323" s="6" t="b">
        <f t="shared" si="7"/>
        <v>0</v>
      </c>
      <c r="F1323" s="34">
        <f t="shared" si="8"/>
        <v>0.15</v>
      </c>
      <c r="G1323" s="8">
        <f t="shared" si="9"/>
        <v>8.958E+23</v>
      </c>
      <c r="H1323" s="8" t="str">
        <f t="shared" ref="H1323:J1323" si="2664">if(D1323,$G1323,"")</f>
        <v/>
      </c>
      <c r="I1323" s="8" t="str">
        <f t="shared" si="2664"/>
        <v/>
      </c>
      <c r="J1323" s="8">
        <f t="shared" si="2664"/>
        <v>8.958E+23</v>
      </c>
      <c r="K1323" s="5"/>
      <c r="L1323" s="5"/>
      <c r="M1323" s="5"/>
      <c r="N1323" s="36">
        <f>Map!K1983</f>
        <v>336</v>
      </c>
      <c r="O1323" s="36">
        <f>Map!L1983</f>
        <v>265</v>
      </c>
      <c r="P1323" s="36">
        <f>Map!M1983</f>
        <v>302</v>
      </c>
      <c r="Q1323" s="5" t="str">
        <f>Join("-",Map!B1983,Map!C1983,Map!D1983,Map!E1983,Map!F1983)</f>
        <v>North Rim-4-1-0-b</v>
      </c>
      <c r="R1323" s="6">
        <f t="shared" ref="R1323:T1323" si="2665">IFERROR(VALUE(LEFT(N1323,SEARCH(" ",N1323,1)-1)),FALSE())</f>
        <v>336</v>
      </c>
      <c r="S1323" s="6">
        <f t="shared" si="2665"/>
        <v>265</v>
      </c>
      <c r="T1323" s="6">
        <f t="shared" si="2665"/>
        <v>302</v>
      </c>
      <c r="U1323" s="5"/>
      <c r="V1323" s="5"/>
      <c r="W1323" s="5"/>
      <c r="X1323" s="37" t="str">
        <f>Map!G1983</f>
        <v>Terrestrial</v>
      </c>
      <c r="Y1323" s="5"/>
      <c r="Z1323" s="7" t="str">
        <f>Map!O1983</f>
        <v>8 H</v>
      </c>
      <c r="AA1323" s="6">
        <f t="shared" si="12"/>
        <v>8</v>
      </c>
      <c r="AB1323" s="5" t="str">
        <f>IFERROR(__xludf.DUMMYFUNCTION("""COMPUTED_VALUE"""),"H")</f>
        <v>H</v>
      </c>
      <c r="AC1323" s="6">
        <f t="shared" si="13"/>
        <v>8</v>
      </c>
      <c r="AD1323" s="5"/>
    </row>
    <row r="1324">
      <c r="A1324" s="5" t="str">
        <f>Map!I1984</f>
        <v>1.84 E</v>
      </c>
      <c r="B1324" s="6">
        <f t="shared" si="5"/>
        <v>1.84</v>
      </c>
      <c r="C1324" s="5" t="str">
        <f>IFERROR(__xludf.DUMMYFUNCTION("""COMPUTED_VALUE"""),"E")</f>
        <v>E</v>
      </c>
      <c r="D1324" s="34" t="b">
        <f t="shared" si="6"/>
        <v>0</v>
      </c>
      <c r="E1324" s="6" t="b">
        <f t="shared" si="7"/>
        <v>0</v>
      </c>
      <c r="F1324" s="34">
        <f t="shared" si="8"/>
        <v>1.84</v>
      </c>
      <c r="G1324" s="8">
        <f t="shared" si="9"/>
        <v>1.09885E+25</v>
      </c>
      <c r="H1324" s="8" t="str">
        <f t="shared" ref="H1324:J1324" si="2666">if(D1324,$G1324,"")</f>
        <v/>
      </c>
      <c r="I1324" s="8" t="str">
        <f t="shared" si="2666"/>
        <v/>
      </c>
      <c r="J1324" s="8">
        <f t="shared" si="2666"/>
        <v>1.09885E+25</v>
      </c>
      <c r="K1324" s="5"/>
      <c r="L1324" s="5"/>
      <c r="M1324" s="5"/>
      <c r="N1324" s="36">
        <f>Map!K1984</f>
        <v>246</v>
      </c>
      <c r="O1324" s="36">
        <f>Map!L1984</f>
        <v>-210</v>
      </c>
      <c r="P1324" s="36">
        <f>Map!M1984</f>
        <v>16</v>
      </c>
      <c r="Q1324" s="5" t="str">
        <f>Join("-",Map!B1984,Map!C1984,Map!D1984,Map!E1984,Map!F1984)</f>
        <v>North Rim-4-1-0-c</v>
      </c>
      <c r="R1324" s="6">
        <f t="shared" ref="R1324:T1324" si="2667">IFERROR(VALUE(LEFT(N1324,SEARCH(" ",N1324,1)-1)),FALSE())</f>
        <v>246</v>
      </c>
      <c r="S1324" s="6">
        <f t="shared" si="2667"/>
        <v>-210</v>
      </c>
      <c r="T1324" s="6">
        <f t="shared" si="2667"/>
        <v>16</v>
      </c>
      <c r="U1324" s="5"/>
      <c r="V1324" s="5"/>
      <c r="W1324" s="5"/>
      <c r="X1324" s="37" t="str">
        <f>Map!G1984</f>
        <v>Terrestrial</v>
      </c>
      <c r="Y1324" s="5"/>
      <c r="Z1324" s="7" t="str">
        <f>Map!O1984</f>
        <v>3744 H</v>
      </c>
      <c r="AA1324" s="6">
        <f t="shared" si="12"/>
        <v>3744</v>
      </c>
      <c r="AB1324" s="5" t="str">
        <f>IFERROR(__xludf.DUMMYFUNCTION("""COMPUTED_VALUE"""),"H")</f>
        <v>H</v>
      </c>
      <c r="AC1324" s="6">
        <f t="shared" si="13"/>
        <v>3744</v>
      </c>
      <c r="AD1324" s="5"/>
    </row>
    <row r="1325">
      <c r="A1325" s="5" t="str">
        <f>Map!I1985</f>
        <v>1.51 J</v>
      </c>
      <c r="B1325" s="6">
        <f t="shared" si="5"/>
        <v>1.51</v>
      </c>
      <c r="C1325" s="5" t="str">
        <f>IFERROR(__xludf.DUMMYFUNCTION("""COMPUTED_VALUE"""),"J")</f>
        <v>J</v>
      </c>
      <c r="D1325" s="34" t="b">
        <f t="shared" si="6"/>
        <v>0</v>
      </c>
      <c r="E1325" s="6">
        <f t="shared" si="7"/>
        <v>1.51</v>
      </c>
      <c r="F1325" s="34" t="b">
        <f t="shared" si="8"/>
        <v>0</v>
      </c>
      <c r="G1325" s="8">
        <f t="shared" si="9"/>
        <v>2.869E+27</v>
      </c>
      <c r="H1325" s="8" t="str">
        <f t="shared" ref="H1325:J1325" si="2668">if(D1325,$G1325,"")</f>
        <v/>
      </c>
      <c r="I1325" s="8">
        <f t="shared" si="2668"/>
        <v>2.869E+27</v>
      </c>
      <c r="J1325" s="8" t="str">
        <f t="shared" si="2668"/>
        <v/>
      </c>
      <c r="K1325" s="5"/>
      <c r="L1325" s="5"/>
      <c r="M1325" s="5"/>
      <c r="N1325" s="36">
        <f>Map!K1985</f>
        <v>-103</v>
      </c>
      <c r="O1325" s="36">
        <f>Map!L1985</f>
        <v>-123</v>
      </c>
      <c r="P1325" s="36">
        <f>Map!M1985</f>
        <v>-115</v>
      </c>
      <c r="Q1325" s="5" t="str">
        <f>Join("-",Map!B1985,Map!C1985,Map!D1985,Map!E1985,Map!F1985)</f>
        <v>North Rim-4-1-0-d</v>
      </c>
      <c r="R1325" s="6">
        <f t="shared" ref="R1325:T1325" si="2669">IFERROR(VALUE(LEFT(N1325,SEARCH(" ",N1325,1)-1)),FALSE())</f>
        <v>-103</v>
      </c>
      <c r="S1325" s="6">
        <f t="shared" si="2669"/>
        <v>-123</v>
      </c>
      <c r="T1325" s="6">
        <f t="shared" si="2669"/>
        <v>-115</v>
      </c>
      <c r="U1325" s="5"/>
      <c r="V1325" s="5"/>
      <c r="W1325" s="5"/>
      <c r="X1325" s="37" t="str">
        <f>Map!G1985</f>
        <v>Gas Giant</v>
      </c>
      <c r="Y1325" s="5"/>
      <c r="Z1325" s="7" t="str">
        <f>Map!O1985</f>
        <v>9 H</v>
      </c>
      <c r="AA1325" s="6">
        <f t="shared" si="12"/>
        <v>9</v>
      </c>
      <c r="AB1325" s="5" t="str">
        <f>IFERROR(__xludf.DUMMYFUNCTION("""COMPUTED_VALUE"""),"H")</f>
        <v>H</v>
      </c>
      <c r="AC1325" s="6">
        <f t="shared" si="13"/>
        <v>9</v>
      </c>
      <c r="AD1325" s="5"/>
    </row>
    <row r="1326">
      <c r="A1326" s="5" t="str">
        <f>Map!I1986</f>
        <v>0.05 J</v>
      </c>
      <c r="B1326" s="6">
        <f t="shared" si="5"/>
        <v>0.05</v>
      </c>
      <c r="C1326" s="5" t="str">
        <f>IFERROR(__xludf.DUMMYFUNCTION("""COMPUTED_VALUE"""),"J")</f>
        <v>J</v>
      </c>
      <c r="D1326" s="34" t="b">
        <f t="shared" si="6"/>
        <v>0</v>
      </c>
      <c r="E1326" s="6">
        <f t="shared" si="7"/>
        <v>0.05</v>
      </c>
      <c r="F1326" s="34" t="b">
        <f t="shared" si="8"/>
        <v>0</v>
      </c>
      <c r="G1326" s="8">
        <f t="shared" si="9"/>
        <v>9.5E+25</v>
      </c>
      <c r="H1326" s="8" t="str">
        <f t="shared" ref="H1326:J1326" si="2670">if(D1326,$G1326,"")</f>
        <v/>
      </c>
      <c r="I1326" s="8">
        <f t="shared" si="2670"/>
        <v>9.5E+25</v>
      </c>
      <c r="J1326" s="8" t="str">
        <f t="shared" si="2670"/>
        <v/>
      </c>
      <c r="K1326" s="5"/>
      <c r="L1326" s="5"/>
      <c r="M1326" s="5"/>
      <c r="N1326" s="36">
        <f>Map!K1986</f>
        <v>-105</v>
      </c>
      <c r="O1326" s="36">
        <f>Map!L1986</f>
        <v>-123</v>
      </c>
      <c r="P1326" s="36">
        <f>Map!M1986</f>
        <v>-112</v>
      </c>
      <c r="Q1326" s="5" t="str">
        <f>Join("-",Map!B1986,Map!C1986,Map!D1986,Map!E1986,Map!F1986)</f>
        <v>North Rim-4-1-0-e</v>
      </c>
      <c r="R1326" s="6">
        <f t="shared" ref="R1326:T1326" si="2671">IFERROR(VALUE(LEFT(N1326,SEARCH(" ",N1326,1)-1)),FALSE())</f>
        <v>-105</v>
      </c>
      <c r="S1326" s="6">
        <f t="shared" si="2671"/>
        <v>-123</v>
      </c>
      <c r="T1326" s="6">
        <f t="shared" si="2671"/>
        <v>-112</v>
      </c>
      <c r="U1326" s="5"/>
      <c r="V1326" s="5"/>
      <c r="W1326" s="5"/>
      <c r="X1326" s="37" t="str">
        <f>Map!G1986</f>
        <v>Gas Giant</v>
      </c>
      <c r="Y1326" s="5"/>
      <c r="Z1326" s="7" t="str">
        <f>Map!O1986</f>
        <v>11 H</v>
      </c>
      <c r="AA1326" s="6">
        <f t="shared" si="12"/>
        <v>11</v>
      </c>
      <c r="AB1326" s="5" t="str">
        <f>IFERROR(__xludf.DUMMYFUNCTION("""COMPUTED_VALUE"""),"H")</f>
        <v>H</v>
      </c>
      <c r="AC1326" s="6">
        <f t="shared" si="13"/>
        <v>11</v>
      </c>
      <c r="AD1326" s="5"/>
    </row>
    <row r="1327">
      <c r="A1327" s="5" t="str">
        <f>Map!I1987</f>
        <v/>
      </c>
      <c r="B1327" s="6" t="str">
        <f t="shared" si="5"/>
        <v/>
      </c>
      <c r="C1327" s="5"/>
      <c r="D1327" s="34" t="b">
        <f t="shared" si="6"/>
        <v>0</v>
      </c>
      <c r="E1327" s="6" t="b">
        <f t="shared" si="7"/>
        <v>0</v>
      </c>
      <c r="F1327" s="34" t="b">
        <f t="shared" si="8"/>
        <v>0</v>
      </c>
      <c r="G1327" s="8" t="str">
        <f t="shared" si="9"/>
        <v/>
      </c>
      <c r="H1327" s="8" t="str">
        <f t="shared" ref="H1327:J1327" si="2672">if(D1327,$G1327,"")</f>
        <v/>
      </c>
      <c r="I1327" s="8" t="str">
        <f t="shared" si="2672"/>
        <v/>
      </c>
      <c r="J1327" s="8" t="str">
        <f t="shared" si="2672"/>
        <v/>
      </c>
      <c r="K1327" s="5"/>
      <c r="L1327" s="5"/>
      <c r="M1327" s="5"/>
      <c r="N1327" s="36" t="str">
        <f>Map!K1987</f>
        <v/>
      </c>
      <c r="O1327" s="36" t="str">
        <f>Map!L1987</f>
        <v/>
      </c>
      <c r="P1327" s="36" t="str">
        <f>Map!M1987</f>
        <v/>
      </c>
      <c r="Q1327" s="5" t="str">
        <f>Join("-",Map!B1987,Map!C1987,Map!D1987,Map!E1987,Map!F1987)</f>
        <v>North Rim-4-1-0-N41 Secondary Relay</v>
      </c>
      <c r="R1327" s="6" t="b">
        <f t="shared" ref="R1327:T1327" si="2673">IFERROR(VALUE(LEFT(N1327,SEARCH(" ",N1327,1)-1)),FALSE())</f>
        <v>0</v>
      </c>
      <c r="S1327" s="6" t="b">
        <f t="shared" si="2673"/>
        <v>0</v>
      </c>
      <c r="T1327" s="6" t="b">
        <f t="shared" si="2673"/>
        <v>0</v>
      </c>
      <c r="U1327" s="5"/>
      <c r="V1327" s="5"/>
      <c r="W1327" s="5"/>
      <c r="X1327" s="37" t="str">
        <f>Map!G1987</f>
        <v>Secondary Relay</v>
      </c>
      <c r="Y1327" s="5"/>
      <c r="Z1327" s="7" t="str">
        <f>Map!O1987</f>
        <v/>
      </c>
      <c r="AA1327" s="6" t="str">
        <f t="shared" si="12"/>
        <v/>
      </c>
      <c r="AB1327" s="5"/>
      <c r="AC1327" s="6" t="str">
        <f t="shared" si="13"/>
        <v/>
      </c>
      <c r="AD1327" s="5"/>
    </row>
    <row r="1328">
      <c r="A1328" s="5" t="str">
        <f>Map!I1988</f>
        <v>0.49 S</v>
      </c>
      <c r="B1328" s="6">
        <f t="shared" si="5"/>
        <v>0.49</v>
      </c>
      <c r="C1328" s="5" t="str">
        <f>IFERROR(__xludf.DUMMYFUNCTION("""COMPUTED_VALUE"""),"S")</f>
        <v>S</v>
      </c>
      <c r="D1328" s="34">
        <f t="shared" si="6"/>
        <v>0.49</v>
      </c>
      <c r="E1328" s="6" t="b">
        <f t="shared" si="7"/>
        <v>0</v>
      </c>
      <c r="F1328" s="34" t="b">
        <f t="shared" si="8"/>
        <v>0</v>
      </c>
      <c r="G1328" s="8">
        <f t="shared" si="9"/>
        <v>9.7461E+29</v>
      </c>
      <c r="H1328" s="8">
        <f t="shared" ref="H1328:J1328" si="2674">if(D1328,$G1328,"")</f>
        <v>9.7461E+29</v>
      </c>
      <c r="I1328" s="8" t="str">
        <f t="shared" si="2674"/>
        <v/>
      </c>
      <c r="J1328" s="8" t="str">
        <f t="shared" si="2674"/>
        <v/>
      </c>
      <c r="K1328" s="5"/>
      <c r="L1328" s="5"/>
      <c r="M1328" s="5"/>
      <c r="N1328" s="36" t="str">
        <f>Map!K1988</f>
        <v/>
      </c>
      <c r="O1328" s="36" t="str">
        <f>Map!L1988</f>
        <v/>
      </c>
      <c r="P1328" s="36" t="str">
        <f>Map!M1988</f>
        <v/>
      </c>
      <c r="Q1328" s="5" t="str">
        <f>Join("-",Map!B1988,Map!C1988,Map!D1988,Map!E1988,Map!F1988)</f>
        <v>North Rim-4-1-0-S</v>
      </c>
      <c r="R1328" s="6" t="b">
        <f t="shared" ref="R1328:T1328" si="2675">IFERROR(VALUE(LEFT(N1328,SEARCH(" ",N1328,1)-1)),FALSE())</f>
        <v>0</v>
      </c>
      <c r="S1328" s="6" t="b">
        <f t="shared" si="2675"/>
        <v>0</v>
      </c>
      <c r="T1328" s="6" t="b">
        <f t="shared" si="2675"/>
        <v>0</v>
      </c>
      <c r="U1328" s="5"/>
      <c r="V1328" s="5"/>
      <c r="W1328" s="5"/>
      <c r="X1328" s="37" t="str">
        <f>Map!G1988</f>
        <v>Star</v>
      </c>
      <c r="Y1328" s="5"/>
      <c r="Z1328" s="7" t="str">
        <f>Map!O1988</f>
        <v/>
      </c>
      <c r="AA1328" s="6" t="str">
        <f t="shared" si="12"/>
        <v/>
      </c>
      <c r="AB1328" s="5"/>
      <c r="AC1328" s="6" t="str">
        <f t="shared" si="13"/>
        <v/>
      </c>
      <c r="AD1328" s="5"/>
    </row>
    <row r="1329">
      <c r="A1329" s="5" t="str">
        <f>Map!I1989</f>
        <v>0.56 E</v>
      </c>
      <c r="B1329" s="6">
        <f t="shared" si="5"/>
        <v>0.56</v>
      </c>
      <c r="C1329" s="5" t="str">
        <f>IFERROR(__xludf.DUMMYFUNCTION("""COMPUTED_VALUE"""),"E")</f>
        <v>E</v>
      </c>
      <c r="D1329" s="34" t="b">
        <f t="shared" si="6"/>
        <v>0</v>
      </c>
      <c r="E1329" s="6" t="b">
        <f t="shared" si="7"/>
        <v>0</v>
      </c>
      <c r="F1329" s="34">
        <f t="shared" si="8"/>
        <v>0.56</v>
      </c>
      <c r="G1329" s="8">
        <f t="shared" si="9"/>
        <v>3.34432E+24</v>
      </c>
      <c r="H1329" s="8" t="str">
        <f t="shared" ref="H1329:J1329" si="2676">if(D1329,$G1329,"")</f>
        <v/>
      </c>
      <c r="I1329" s="8" t="str">
        <f t="shared" si="2676"/>
        <v/>
      </c>
      <c r="J1329" s="8">
        <f t="shared" si="2676"/>
        <v>3.34432E+24</v>
      </c>
      <c r="K1329" s="5"/>
      <c r="L1329" s="5"/>
      <c r="M1329" s="5"/>
      <c r="N1329" s="36">
        <f>Map!K1989</f>
        <v>301</v>
      </c>
      <c r="O1329" s="36">
        <f>Map!L1989</f>
        <v>248</v>
      </c>
      <c r="P1329" s="36">
        <f>Map!M1989</f>
        <v>276</v>
      </c>
      <c r="Q1329" s="5" t="str">
        <f>Join("-",Map!B1989,Map!C1989,Map!D1989,Map!E1989,Map!F1989)</f>
        <v>North Rim-4-1-1-a</v>
      </c>
      <c r="R1329" s="6">
        <f t="shared" ref="R1329:T1329" si="2677">IFERROR(VALUE(LEFT(N1329,SEARCH(" ",N1329,1)-1)),FALSE())</f>
        <v>301</v>
      </c>
      <c r="S1329" s="6">
        <f t="shared" si="2677"/>
        <v>248</v>
      </c>
      <c r="T1329" s="6">
        <f t="shared" si="2677"/>
        <v>276</v>
      </c>
      <c r="U1329" s="5"/>
      <c r="V1329" s="5"/>
      <c r="W1329" s="5"/>
      <c r="X1329" s="37" t="str">
        <f>Map!G1989</f>
        <v>Terrestrial</v>
      </c>
      <c r="Y1329" s="5"/>
      <c r="Z1329" s="7" t="str">
        <f>Map!O1989</f>
        <v>18 H</v>
      </c>
      <c r="AA1329" s="6">
        <f t="shared" si="12"/>
        <v>18</v>
      </c>
      <c r="AB1329" s="5" t="str">
        <f>IFERROR(__xludf.DUMMYFUNCTION("""COMPUTED_VALUE"""),"H")</f>
        <v>H</v>
      </c>
      <c r="AC1329" s="6">
        <f t="shared" si="13"/>
        <v>18</v>
      </c>
      <c r="AD1329" s="5"/>
    </row>
    <row r="1330">
      <c r="A1330" s="5" t="str">
        <f>Map!I1990</f>
        <v>2.13 J</v>
      </c>
      <c r="B1330" s="6">
        <f t="shared" si="5"/>
        <v>2.13</v>
      </c>
      <c r="C1330" s="5" t="str">
        <f>IFERROR(__xludf.DUMMYFUNCTION("""COMPUTED_VALUE"""),"J")</f>
        <v>J</v>
      </c>
      <c r="D1330" s="34" t="b">
        <f t="shared" si="6"/>
        <v>0</v>
      </c>
      <c r="E1330" s="6">
        <f t="shared" si="7"/>
        <v>2.13</v>
      </c>
      <c r="F1330" s="34" t="b">
        <f t="shared" si="8"/>
        <v>0</v>
      </c>
      <c r="G1330" s="8">
        <f t="shared" si="9"/>
        <v>4.047E+27</v>
      </c>
      <c r="H1330" s="8" t="str">
        <f t="shared" ref="H1330:J1330" si="2678">if(D1330,$G1330,"")</f>
        <v/>
      </c>
      <c r="I1330" s="8">
        <f t="shared" si="2678"/>
        <v>4.047E+27</v>
      </c>
      <c r="J1330" s="8" t="str">
        <f t="shared" si="2678"/>
        <v/>
      </c>
      <c r="K1330" s="5"/>
      <c r="L1330" s="5"/>
      <c r="M1330" s="5"/>
      <c r="N1330" s="36">
        <f>Map!K1990</f>
        <v>-57</v>
      </c>
      <c r="O1330" s="36">
        <f>Map!L1990</f>
        <v>-82</v>
      </c>
      <c r="P1330" s="36">
        <f>Map!M1990</f>
        <v>-69</v>
      </c>
      <c r="Q1330" s="5" t="str">
        <f>Join("-",Map!B1990,Map!C1990,Map!D1990,Map!E1990,Map!F1990)</f>
        <v>North Rim-4-1-1-b</v>
      </c>
      <c r="R1330" s="6">
        <f t="shared" ref="R1330:T1330" si="2679">IFERROR(VALUE(LEFT(N1330,SEARCH(" ",N1330,1)-1)),FALSE())</f>
        <v>-57</v>
      </c>
      <c r="S1330" s="6">
        <f t="shared" si="2679"/>
        <v>-82</v>
      </c>
      <c r="T1330" s="6">
        <f t="shared" si="2679"/>
        <v>-69</v>
      </c>
      <c r="U1330" s="5"/>
      <c r="V1330" s="5"/>
      <c r="W1330" s="5"/>
      <c r="X1330" s="37" t="str">
        <f>Map!G1990</f>
        <v>Gas Giant</v>
      </c>
      <c r="Y1330" s="5"/>
      <c r="Z1330" s="7" t="str">
        <f>Map!O1990</f>
        <v>22 H</v>
      </c>
      <c r="AA1330" s="6">
        <f t="shared" si="12"/>
        <v>22</v>
      </c>
      <c r="AB1330" s="5" t="str">
        <f>IFERROR(__xludf.DUMMYFUNCTION("""COMPUTED_VALUE"""),"H")</f>
        <v>H</v>
      </c>
      <c r="AC1330" s="6">
        <f t="shared" si="13"/>
        <v>22</v>
      </c>
      <c r="AD1330" s="5"/>
    </row>
    <row r="1331">
      <c r="A1331" s="5" t="str">
        <f>Map!I1991</f>
        <v>0.03 J</v>
      </c>
      <c r="B1331" s="6">
        <f t="shared" si="5"/>
        <v>0.03</v>
      </c>
      <c r="C1331" s="5" t="str">
        <f>IFERROR(__xludf.DUMMYFUNCTION("""COMPUTED_VALUE"""),"J")</f>
        <v>J</v>
      </c>
      <c r="D1331" s="34" t="b">
        <f t="shared" si="6"/>
        <v>0</v>
      </c>
      <c r="E1331" s="6">
        <f t="shared" si="7"/>
        <v>0.03</v>
      </c>
      <c r="F1331" s="34" t="b">
        <f t="shared" si="8"/>
        <v>0</v>
      </c>
      <c r="G1331" s="8">
        <f t="shared" si="9"/>
        <v>5.7E+25</v>
      </c>
      <c r="H1331" s="8" t="str">
        <f t="shared" ref="H1331:J1331" si="2680">if(D1331,$G1331,"")</f>
        <v/>
      </c>
      <c r="I1331" s="8">
        <f t="shared" si="2680"/>
        <v>5.7E+25</v>
      </c>
      <c r="J1331" s="8" t="str">
        <f t="shared" si="2680"/>
        <v/>
      </c>
      <c r="K1331" s="5"/>
      <c r="L1331" s="5"/>
      <c r="M1331" s="5"/>
      <c r="N1331" s="36">
        <f>Map!K1991</f>
        <v>-80</v>
      </c>
      <c r="O1331" s="36">
        <f>Map!L1991</f>
        <v>-83</v>
      </c>
      <c r="P1331" s="36">
        <f>Map!M1991</f>
        <v>-81</v>
      </c>
      <c r="Q1331" s="5" t="str">
        <f>Join("-",Map!B1991,Map!C1991,Map!D1991,Map!E1991,Map!F1991)</f>
        <v>North Rim-4-1-1-c</v>
      </c>
      <c r="R1331" s="6">
        <f t="shared" ref="R1331:T1331" si="2681">IFERROR(VALUE(LEFT(N1331,SEARCH(" ",N1331,1)-1)),FALSE())</f>
        <v>-80</v>
      </c>
      <c r="S1331" s="6">
        <f t="shared" si="2681"/>
        <v>-83</v>
      </c>
      <c r="T1331" s="6">
        <f t="shared" si="2681"/>
        <v>-81</v>
      </c>
      <c r="U1331" s="5"/>
      <c r="V1331" s="5"/>
      <c r="W1331" s="5"/>
      <c r="X1331" s="37" t="str">
        <f>Map!G1991</f>
        <v>Gas Giant</v>
      </c>
      <c r="Y1331" s="5"/>
      <c r="Z1331" s="7" t="str">
        <f>Map!O1991</f>
        <v>10 H</v>
      </c>
      <c r="AA1331" s="6">
        <f t="shared" si="12"/>
        <v>10</v>
      </c>
      <c r="AB1331" s="5" t="str">
        <f>IFERROR(__xludf.DUMMYFUNCTION("""COMPUTED_VALUE"""),"H")</f>
        <v>H</v>
      </c>
      <c r="AC1331" s="6">
        <f t="shared" si="13"/>
        <v>10</v>
      </c>
      <c r="AD1331" s="5"/>
    </row>
    <row r="1332">
      <c r="A1332" s="5" t="str">
        <f>Map!I1992</f>
        <v>0.44 S</v>
      </c>
      <c r="B1332" s="6">
        <f t="shared" si="5"/>
        <v>0.44</v>
      </c>
      <c r="C1332" s="5" t="str">
        <f>IFERROR(__xludf.DUMMYFUNCTION("""COMPUTED_VALUE"""),"S")</f>
        <v>S</v>
      </c>
      <c r="D1332" s="34">
        <f t="shared" si="6"/>
        <v>0.44</v>
      </c>
      <c r="E1332" s="6" t="b">
        <f t="shared" si="7"/>
        <v>0</v>
      </c>
      <c r="F1332" s="34" t="b">
        <f t="shared" si="8"/>
        <v>0</v>
      </c>
      <c r="G1332" s="8">
        <f t="shared" si="9"/>
        <v>8.7516E+29</v>
      </c>
      <c r="H1332" s="8">
        <f t="shared" ref="H1332:J1332" si="2682">if(D1332,$G1332,"")</f>
        <v>8.7516E+29</v>
      </c>
      <c r="I1332" s="8" t="str">
        <f t="shared" si="2682"/>
        <v/>
      </c>
      <c r="J1332" s="8" t="str">
        <f t="shared" si="2682"/>
        <v/>
      </c>
      <c r="K1332" s="5"/>
      <c r="L1332" s="5"/>
      <c r="M1332" s="5"/>
      <c r="N1332" s="36" t="str">
        <f>Map!K1992</f>
        <v/>
      </c>
      <c r="O1332" s="36" t="str">
        <f>Map!L1992</f>
        <v/>
      </c>
      <c r="P1332" s="36" t="str">
        <f>Map!M1992</f>
        <v/>
      </c>
      <c r="Q1332" s="5" t="str">
        <f>Join("-",Map!B1992,Map!C1992,Map!D1992,Map!E1992,Map!F1992)</f>
        <v>North Rim-4-1-1-S</v>
      </c>
      <c r="R1332" s="6" t="b">
        <f t="shared" ref="R1332:T1332" si="2683">IFERROR(VALUE(LEFT(N1332,SEARCH(" ",N1332,1)-1)),FALSE())</f>
        <v>0</v>
      </c>
      <c r="S1332" s="6" t="b">
        <f t="shared" si="2683"/>
        <v>0</v>
      </c>
      <c r="T1332" s="6" t="b">
        <f t="shared" si="2683"/>
        <v>0</v>
      </c>
      <c r="U1332" s="5"/>
      <c r="V1332" s="5"/>
      <c r="W1332" s="5"/>
      <c r="X1332" s="37" t="str">
        <f>Map!G1992</f>
        <v>Star</v>
      </c>
      <c r="Y1332" s="5"/>
      <c r="Z1332" s="7" t="str">
        <f>Map!O1992</f>
        <v/>
      </c>
      <c r="AA1332" s="6" t="str">
        <f t="shared" si="12"/>
        <v/>
      </c>
      <c r="AB1332" s="5"/>
      <c r="AC1332" s="6" t="str">
        <f t="shared" si="13"/>
        <v/>
      </c>
      <c r="AD1332" s="5"/>
    </row>
    <row r="1333">
      <c r="A1333" s="5" t="str">
        <f>Map!I1993</f>
        <v>0.35 E</v>
      </c>
      <c r="B1333" s="6">
        <f t="shared" si="5"/>
        <v>0.35</v>
      </c>
      <c r="C1333" s="5" t="str">
        <f>IFERROR(__xludf.DUMMYFUNCTION("""COMPUTED_VALUE"""),"E")</f>
        <v>E</v>
      </c>
      <c r="D1333" s="34" t="b">
        <f t="shared" si="6"/>
        <v>0</v>
      </c>
      <c r="E1333" s="6" t="b">
        <f t="shared" si="7"/>
        <v>0</v>
      </c>
      <c r="F1333" s="34">
        <f t="shared" si="8"/>
        <v>0.35</v>
      </c>
      <c r="G1333" s="8">
        <f t="shared" si="9"/>
        <v>2.0902E+24</v>
      </c>
      <c r="H1333" s="8" t="str">
        <f t="shared" ref="H1333:J1333" si="2684">if(D1333,$G1333,"")</f>
        <v/>
      </c>
      <c r="I1333" s="8" t="str">
        <f t="shared" si="2684"/>
        <v/>
      </c>
      <c r="J1333" s="8">
        <f t="shared" si="2684"/>
        <v>2.0902E+24</v>
      </c>
      <c r="K1333" s="5"/>
      <c r="L1333" s="5"/>
      <c r="M1333" s="5"/>
      <c r="N1333" s="36">
        <f>Map!K1993</f>
        <v>232</v>
      </c>
      <c r="O1333" s="36">
        <f>Map!L1993</f>
        <v>162</v>
      </c>
      <c r="P1333" s="36">
        <f>Map!M1993</f>
        <v>199</v>
      </c>
      <c r="Q1333" s="5" t="str">
        <f>Join("-",Map!B1993,Map!C1993,Map!D1993,Map!E1993,Map!F1993)</f>
        <v>North Rim-4-2-0-a</v>
      </c>
      <c r="R1333" s="6">
        <f t="shared" ref="R1333:T1333" si="2685">IFERROR(VALUE(LEFT(N1333,SEARCH(" ",N1333,1)-1)),FALSE())</f>
        <v>232</v>
      </c>
      <c r="S1333" s="6">
        <f t="shared" si="2685"/>
        <v>162</v>
      </c>
      <c r="T1333" s="6">
        <f t="shared" si="2685"/>
        <v>199</v>
      </c>
      <c r="U1333" s="5"/>
      <c r="V1333" s="5"/>
      <c r="W1333" s="5"/>
      <c r="X1333" s="37" t="str">
        <f>Map!G1993</f>
        <v>Terrestrial</v>
      </c>
      <c r="Y1333" s="5"/>
      <c r="Z1333" s="7" t="str">
        <f>Map!O1993</f>
        <v>39 H</v>
      </c>
      <c r="AA1333" s="6">
        <f t="shared" si="12"/>
        <v>39</v>
      </c>
      <c r="AB1333" s="5" t="str">
        <f>IFERROR(__xludf.DUMMYFUNCTION("""COMPUTED_VALUE"""),"H")</f>
        <v>H</v>
      </c>
      <c r="AC1333" s="6">
        <f t="shared" si="13"/>
        <v>39</v>
      </c>
      <c r="AD1333" s="5"/>
    </row>
    <row r="1334">
      <c r="A1334" s="5" t="str">
        <f>Map!I1994</f>
        <v>0.02 J</v>
      </c>
      <c r="B1334" s="6">
        <f t="shared" si="5"/>
        <v>0.02</v>
      </c>
      <c r="C1334" s="5" t="str">
        <f>IFERROR(__xludf.DUMMYFUNCTION("""COMPUTED_VALUE"""),"J")</f>
        <v>J</v>
      </c>
      <c r="D1334" s="34" t="b">
        <f t="shared" si="6"/>
        <v>0</v>
      </c>
      <c r="E1334" s="6">
        <f t="shared" si="7"/>
        <v>0.02</v>
      </c>
      <c r="F1334" s="34" t="b">
        <f t="shared" si="8"/>
        <v>0</v>
      </c>
      <c r="G1334" s="8">
        <f t="shared" si="9"/>
        <v>3.8E+25</v>
      </c>
      <c r="H1334" s="8" t="str">
        <f t="shared" ref="H1334:J1334" si="2686">if(D1334,$G1334,"")</f>
        <v/>
      </c>
      <c r="I1334" s="8">
        <f t="shared" si="2686"/>
        <v>3.8E+25</v>
      </c>
      <c r="J1334" s="8" t="str">
        <f t="shared" si="2686"/>
        <v/>
      </c>
      <c r="K1334" s="5"/>
      <c r="L1334" s="5"/>
      <c r="M1334" s="5"/>
      <c r="N1334" s="36">
        <f>Map!K1994</f>
        <v>-24</v>
      </c>
      <c r="O1334" s="36">
        <f>Map!L1994</f>
        <v>-88</v>
      </c>
      <c r="P1334" s="36">
        <f>Map!M1994</f>
        <v>-56</v>
      </c>
      <c r="Q1334" s="5" t="str">
        <f>Join("-",Map!B1994,Map!C1994,Map!D1994,Map!E1994,Map!F1994)</f>
        <v>North Rim-4-2-0-b</v>
      </c>
      <c r="R1334" s="6">
        <f t="shared" ref="R1334:T1334" si="2687">IFERROR(VALUE(LEFT(N1334,SEARCH(" ",N1334,1)-1)),FALSE())</f>
        <v>-24</v>
      </c>
      <c r="S1334" s="6">
        <f t="shared" si="2687"/>
        <v>-88</v>
      </c>
      <c r="T1334" s="6">
        <f t="shared" si="2687"/>
        <v>-56</v>
      </c>
      <c r="U1334" s="5"/>
      <c r="V1334" s="5"/>
      <c r="W1334" s="5"/>
      <c r="X1334" s="37" t="str">
        <f>Map!G1994</f>
        <v>Gas Giant</v>
      </c>
      <c r="Y1334" s="5"/>
      <c r="Z1334" s="7" t="str">
        <f>Map!O1994</f>
        <v>13 H</v>
      </c>
      <c r="AA1334" s="6">
        <f t="shared" si="12"/>
        <v>13</v>
      </c>
      <c r="AB1334" s="5" t="str">
        <f>IFERROR(__xludf.DUMMYFUNCTION("""COMPUTED_VALUE"""),"H")</f>
        <v>H</v>
      </c>
      <c r="AC1334" s="6">
        <f t="shared" si="13"/>
        <v>13</v>
      </c>
      <c r="AD1334" s="5"/>
    </row>
    <row r="1335">
      <c r="A1335" s="5" t="str">
        <f>Map!I1995</f>
        <v>0.41 J</v>
      </c>
      <c r="B1335" s="6">
        <f t="shared" si="5"/>
        <v>0.41</v>
      </c>
      <c r="C1335" s="5" t="str">
        <f>IFERROR(__xludf.DUMMYFUNCTION("""COMPUTED_VALUE"""),"J")</f>
        <v>J</v>
      </c>
      <c r="D1335" s="34" t="b">
        <f t="shared" si="6"/>
        <v>0</v>
      </c>
      <c r="E1335" s="6">
        <f t="shared" si="7"/>
        <v>0.41</v>
      </c>
      <c r="F1335" s="34" t="b">
        <f t="shared" si="8"/>
        <v>0</v>
      </c>
      <c r="G1335" s="8">
        <f t="shared" si="9"/>
        <v>7.79E+26</v>
      </c>
      <c r="H1335" s="8" t="str">
        <f t="shared" ref="H1335:J1335" si="2688">if(D1335,$G1335,"")</f>
        <v/>
      </c>
      <c r="I1335" s="8">
        <f t="shared" si="2688"/>
        <v>7.79E+26</v>
      </c>
      <c r="J1335" s="8" t="str">
        <f t="shared" si="2688"/>
        <v/>
      </c>
      <c r="K1335" s="5"/>
      <c r="L1335" s="5"/>
      <c r="M1335" s="5"/>
      <c r="N1335" s="36">
        <f>Map!K1995</f>
        <v>-126</v>
      </c>
      <c r="O1335" s="36">
        <f>Map!L1995</f>
        <v>-145</v>
      </c>
      <c r="P1335" s="36">
        <f>Map!M1995</f>
        <v>-134</v>
      </c>
      <c r="Q1335" s="5" t="str">
        <f>Join("-",Map!B1995,Map!C1995,Map!D1995,Map!E1995,Map!F1995)</f>
        <v>North Rim-4-2-0-c</v>
      </c>
      <c r="R1335" s="6">
        <f t="shared" ref="R1335:T1335" si="2689">IFERROR(VALUE(LEFT(N1335,SEARCH(" ",N1335,1)-1)),FALSE())</f>
        <v>-126</v>
      </c>
      <c r="S1335" s="6">
        <f t="shared" si="2689"/>
        <v>-145</v>
      </c>
      <c r="T1335" s="6">
        <f t="shared" si="2689"/>
        <v>-134</v>
      </c>
      <c r="U1335" s="5"/>
      <c r="V1335" s="5"/>
      <c r="W1335" s="5"/>
      <c r="X1335" s="37" t="str">
        <f>Map!G1995</f>
        <v>Gas Giant</v>
      </c>
      <c r="Y1335" s="5"/>
      <c r="Z1335" s="7" t="str">
        <f>Map!O1995</f>
        <v>14 H</v>
      </c>
      <c r="AA1335" s="6">
        <f t="shared" si="12"/>
        <v>14</v>
      </c>
      <c r="AB1335" s="5" t="str">
        <f>IFERROR(__xludf.DUMMYFUNCTION("""COMPUTED_VALUE"""),"H")</f>
        <v>H</v>
      </c>
      <c r="AC1335" s="6">
        <f t="shared" si="13"/>
        <v>14</v>
      </c>
      <c r="AD1335" s="5"/>
    </row>
    <row r="1336">
      <c r="A1336" s="5" t="str">
        <f>Map!I1996</f>
        <v>9.66 J</v>
      </c>
      <c r="B1336" s="6">
        <f t="shared" si="5"/>
        <v>9.66</v>
      </c>
      <c r="C1336" s="5" t="str">
        <f>IFERROR(__xludf.DUMMYFUNCTION("""COMPUTED_VALUE"""),"J")</f>
        <v>J</v>
      </c>
      <c r="D1336" s="34" t="b">
        <f t="shared" si="6"/>
        <v>0</v>
      </c>
      <c r="E1336" s="6">
        <f t="shared" si="7"/>
        <v>9.66</v>
      </c>
      <c r="F1336" s="34" t="b">
        <f t="shared" si="8"/>
        <v>0</v>
      </c>
      <c r="G1336" s="8">
        <f t="shared" si="9"/>
        <v>1.8354E+28</v>
      </c>
      <c r="H1336" s="8" t="str">
        <f t="shared" ref="H1336:J1336" si="2690">if(D1336,$G1336,"")</f>
        <v/>
      </c>
      <c r="I1336" s="8">
        <f t="shared" si="2690"/>
        <v>1.8354E+28</v>
      </c>
      <c r="J1336" s="8" t="str">
        <f t="shared" si="2690"/>
        <v/>
      </c>
      <c r="K1336" s="5"/>
      <c r="L1336" s="5"/>
      <c r="M1336" s="5"/>
      <c r="N1336" s="36">
        <f>Map!K1996</f>
        <v>-183</v>
      </c>
      <c r="O1336" s="36">
        <f>Map!L1996</f>
        <v>-223</v>
      </c>
      <c r="P1336" s="36">
        <f>Map!M1996</f>
        <v>-204</v>
      </c>
      <c r="Q1336" s="5" t="str">
        <f>Join("-",Map!B1996,Map!C1996,Map!D1996,Map!E1996,Map!F1996)</f>
        <v>North Rim-4-2-0-d</v>
      </c>
      <c r="R1336" s="6">
        <f t="shared" ref="R1336:T1336" si="2691">IFERROR(VALUE(LEFT(N1336,SEARCH(" ",N1336,1)-1)),FALSE())</f>
        <v>-183</v>
      </c>
      <c r="S1336" s="6">
        <f t="shared" si="2691"/>
        <v>-223</v>
      </c>
      <c r="T1336" s="6">
        <f t="shared" si="2691"/>
        <v>-204</v>
      </c>
      <c r="U1336" s="5"/>
      <c r="V1336" s="5"/>
      <c r="W1336" s="5"/>
      <c r="X1336" s="37" t="str">
        <f>Map!G1996</f>
        <v>Gas Giant</v>
      </c>
      <c r="Y1336" s="5"/>
      <c r="Z1336" s="7" t="str">
        <f>Map!O1996</f>
        <v>18 H</v>
      </c>
      <c r="AA1336" s="6">
        <f t="shared" si="12"/>
        <v>18</v>
      </c>
      <c r="AB1336" s="5" t="str">
        <f>IFERROR(__xludf.DUMMYFUNCTION("""COMPUTED_VALUE"""),"H")</f>
        <v>H</v>
      </c>
      <c r="AC1336" s="6">
        <f t="shared" si="13"/>
        <v>18</v>
      </c>
      <c r="AD1336" s="5"/>
    </row>
    <row r="1337">
      <c r="A1337" s="5" t="str">
        <f>Map!I1997</f>
        <v>1.07 J</v>
      </c>
      <c r="B1337" s="6">
        <f t="shared" si="5"/>
        <v>1.07</v>
      </c>
      <c r="C1337" s="5" t="str">
        <f>IFERROR(__xludf.DUMMYFUNCTION("""COMPUTED_VALUE"""),"J")</f>
        <v>J</v>
      </c>
      <c r="D1337" s="34" t="b">
        <f t="shared" si="6"/>
        <v>0</v>
      </c>
      <c r="E1337" s="6">
        <f t="shared" si="7"/>
        <v>1.07</v>
      </c>
      <c r="F1337" s="34" t="b">
        <f t="shared" si="8"/>
        <v>0</v>
      </c>
      <c r="G1337" s="8">
        <f t="shared" si="9"/>
        <v>2.033E+27</v>
      </c>
      <c r="H1337" s="8" t="str">
        <f t="shared" ref="H1337:J1337" si="2692">if(D1337,$G1337,"")</f>
        <v/>
      </c>
      <c r="I1337" s="8">
        <f t="shared" si="2692"/>
        <v>2.033E+27</v>
      </c>
      <c r="J1337" s="8" t="str">
        <f t="shared" si="2692"/>
        <v/>
      </c>
      <c r="K1337" s="5"/>
      <c r="L1337" s="5"/>
      <c r="M1337" s="5"/>
      <c r="N1337" s="36">
        <f>Map!K1997</f>
        <v>-222</v>
      </c>
      <c r="O1337" s="36">
        <f>Map!L1997</f>
        <v>-239</v>
      </c>
      <c r="P1337" s="36">
        <f>Map!M1997</f>
        <v>-232</v>
      </c>
      <c r="Q1337" s="5" t="str">
        <f>Join("-",Map!B1997,Map!C1997,Map!D1997,Map!E1997,Map!F1997)</f>
        <v>North Rim-4-2-0-e</v>
      </c>
      <c r="R1337" s="6">
        <f t="shared" ref="R1337:T1337" si="2693">IFERROR(VALUE(LEFT(N1337,SEARCH(" ",N1337,1)-1)),FALSE())</f>
        <v>-222</v>
      </c>
      <c r="S1337" s="6">
        <f t="shared" si="2693"/>
        <v>-239</v>
      </c>
      <c r="T1337" s="6">
        <f t="shared" si="2693"/>
        <v>-232</v>
      </c>
      <c r="U1337" s="5"/>
      <c r="V1337" s="5"/>
      <c r="W1337" s="5"/>
      <c r="X1337" s="37" t="str">
        <f>Map!G1997</f>
        <v>Gas Giant</v>
      </c>
      <c r="Y1337" s="5"/>
      <c r="Z1337" s="7" t="str">
        <f>Map!O1997</f>
        <v>22 H</v>
      </c>
      <c r="AA1337" s="6">
        <f t="shared" si="12"/>
        <v>22</v>
      </c>
      <c r="AB1337" s="5" t="str">
        <f>IFERROR(__xludf.DUMMYFUNCTION("""COMPUTED_VALUE"""),"H")</f>
        <v>H</v>
      </c>
      <c r="AC1337" s="6">
        <f t="shared" si="13"/>
        <v>22</v>
      </c>
      <c r="AD1337" s="5"/>
    </row>
    <row r="1338">
      <c r="A1338" s="5" t="str">
        <f>Map!I1998</f>
        <v> </v>
      </c>
      <c r="B1338" s="6" t="str">
        <f t="shared" si="5"/>
        <v> </v>
      </c>
      <c r="C1338" s="5"/>
      <c r="D1338" s="34" t="b">
        <f t="shared" si="6"/>
        <v>0</v>
      </c>
      <c r="E1338" s="6" t="b">
        <f t="shared" si="7"/>
        <v>0</v>
      </c>
      <c r="F1338" s="34" t="b">
        <f t="shared" si="8"/>
        <v>0</v>
      </c>
      <c r="G1338" s="8" t="str">
        <f t="shared" si="9"/>
        <v/>
      </c>
      <c r="H1338" s="8" t="str">
        <f t="shared" ref="H1338:J1338" si="2694">if(D1338,$G1338,"")</f>
        <v/>
      </c>
      <c r="I1338" s="8" t="str">
        <f t="shared" si="2694"/>
        <v/>
      </c>
      <c r="J1338" s="8" t="str">
        <f t="shared" si="2694"/>
        <v/>
      </c>
      <c r="K1338" s="5"/>
      <c r="L1338" s="5"/>
      <c r="M1338" s="5"/>
      <c r="N1338" s="36" t="str">
        <f>Map!K1998</f>
        <v/>
      </c>
      <c r="O1338" s="36" t="str">
        <f>Map!L1998</f>
        <v/>
      </c>
      <c r="P1338" s="36" t="str">
        <f>Map!M1998</f>
        <v/>
      </c>
      <c r="Q1338" s="5" t="str">
        <f>Join("-",Map!B1998,Map!C1998,Map!D1998,Map!E1998,Map!F1998)</f>
        <v>North Rim-4-2-0-N42 Secondary Relay</v>
      </c>
      <c r="R1338" s="6" t="b">
        <f t="shared" ref="R1338:T1338" si="2695">IFERROR(VALUE(LEFT(N1338,SEARCH(" ",N1338,1)-1)),FALSE())</f>
        <v>0</v>
      </c>
      <c r="S1338" s="6" t="b">
        <f t="shared" si="2695"/>
        <v>0</v>
      </c>
      <c r="T1338" s="6" t="b">
        <f t="shared" si="2695"/>
        <v>0</v>
      </c>
      <c r="U1338" s="5"/>
      <c r="V1338" s="5"/>
      <c r="W1338" s="5"/>
      <c r="X1338" s="37" t="str">
        <f>Map!G1998</f>
        <v>Secondary Relay</v>
      </c>
      <c r="Y1338" s="5"/>
      <c r="Z1338" s="7" t="str">
        <f>Map!O1998</f>
        <v/>
      </c>
      <c r="AA1338" s="6" t="str">
        <f t="shared" si="12"/>
        <v/>
      </c>
      <c r="AB1338" s="5"/>
      <c r="AC1338" s="6" t="str">
        <f t="shared" si="13"/>
        <v/>
      </c>
      <c r="AD1338" s="5"/>
    </row>
    <row r="1339">
      <c r="A1339" s="5" t="str">
        <f>Map!I1999</f>
        <v>0.21 S</v>
      </c>
      <c r="B1339" s="6">
        <f t="shared" si="5"/>
        <v>0.21</v>
      </c>
      <c r="C1339" s="5" t="str">
        <f>IFERROR(__xludf.DUMMYFUNCTION("""COMPUTED_VALUE"""),"S")</f>
        <v>S</v>
      </c>
      <c r="D1339" s="34">
        <f t="shared" si="6"/>
        <v>0.21</v>
      </c>
      <c r="E1339" s="6" t="b">
        <f t="shared" si="7"/>
        <v>0</v>
      </c>
      <c r="F1339" s="34" t="b">
        <f t="shared" si="8"/>
        <v>0</v>
      </c>
      <c r="G1339" s="8">
        <f t="shared" si="9"/>
        <v>4.1769E+29</v>
      </c>
      <c r="H1339" s="8">
        <f t="shared" ref="H1339:J1339" si="2696">if(D1339,$G1339,"")</f>
        <v>4.1769E+29</v>
      </c>
      <c r="I1339" s="8" t="str">
        <f t="shared" si="2696"/>
        <v/>
      </c>
      <c r="J1339" s="8" t="str">
        <f t="shared" si="2696"/>
        <v/>
      </c>
      <c r="K1339" s="5"/>
      <c r="L1339" s="5"/>
      <c r="M1339" s="5"/>
      <c r="N1339" s="36" t="str">
        <f>Map!K1999</f>
        <v/>
      </c>
      <c r="O1339" s="36" t="str">
        <f>Map!L1999</f>
        <v/>
      </c>
      <c r="P1339" s="36" t="str">
        <f>Map!M1999</f>
        <v/>
      </c>
      <c r="Q1339" s="5" t="str">
        <f>Join("-",Map!B1999,Map!C1999,Map!D1999,Map!E1999,Map!F1999)</f>
        <v>North Rim-4-2-0-S</v>
      </c>
      <c r="R1339" s="6" t="b">
        <f t="shared" ref="R1339:T1339" si="2697">IFERROR(VALUE(LEFT(N1339,SEARCH(" ",N1339,1)-1)),FALSE())</f>
        <v>0</v>
      </c>
      <c r="S1339" s="6" t="b">
        <f t="shared" si="2697"/>
        <v>0</v>
      </c>
      <c r="T1339" s="6" t="b">
        <f t="shared" si="2697"/>
        <v>0</v>
      </c>
      <c r="U1339" s="5"/>
      <c r="V1339" s="5"/>
      <c r="W1339" s="5"/>
      <c r="X1339" s="37" t="str">
        <f>Map!G1999</f>
        <v>Star</v>
      </c>
      <c r="Y1339" s="5"/>
      <c r="Z1339" s="7" t="str">
        <f>Map!O1999</f>
        <v/>
      </c>
      <c r="AA1339" s="6" t="str">
        <f t="shared" si="12"/>
        <v/>
      </c>
      <c r="AB1339" s="5"/>
      <c r="AC1339" s="6" t="str">
        <f t="shared" si="13"/>
        <v/>
      </c>
      <c r="AD1339" s="5"/>
    </row>
    <row r="1340">
      <c r="A1340" s="5" t="str">
        <f>Map!I2000</f>
        <v>0.24 E</v>
      </c>
      <c r="B1340" s="6">
        <f t="shared" si="5"/>
        <v>0.24</v>
      </c>
      <c r="C1340" s="5" t="str">
        <f>IFERROR(__xludf.DUMMYFUNCTION("""COMPUTED_VALUE"""),"E")</f>
        <v>E</v>
      </c>
      <c r="D1340" s="34" t="b">
        <f t="shared" si="6"/>
        <v>0</v>
      </c>
      <c r="E1340" s="6" t="b">
        <f t="shared" si="7"/>
        <v>0</v>
      </c>
      <c r="F1340" s="34">
        <f t="shared" si="8"/>
        <v>0.24</v>
      </c>
      <c r="G1340" s="8">
        <f t="shared" si="9"/>
        <v>1.43328E+24</v>
      </c>
      <c r="H1340" s="8" t="str">
        <f t="shared" ref="H1340:J1340" si="2698">if(D1340,$G1340,"")</f>
        <v/>
      </c>
      <c r="I1340" s="8" t="str">
        <f t="shared" si="2698"/>
        <v/>
      </c>
      <c r="J1340" s="8">
        <f t="shared" si="2698"/>
        <v>1.43328E+24</v>
      </c>
      <c r="K1340" s="5"/>
      <c r="L1340" s="5"/>
      <c r="M1340" s="5"/>
      <c r="N1340" s="36">
        <f>Map!K2000</f>
        <v>792</v>
      </c>
      <c r="O1340" s="36">
        <f>Map!L2000</f>
        <v>645</v>
      </c>
      <c r="P1340" s="36">
        <f>Map!M2000</f>
        <v>717</v>
      </c>
      <c r="Q1340" s="5" t="str">
        <f>Join("-",Map!B2000,Map!C2000,Map!D2000,Map!E2000,Map!F2000)</f>
        <v>North Rim-4-2-1-a</v>
      </c>
      <c r="R1340" s="6">
        <f t="shared" ref="R1340:T1340" si="2699">IFERROR(VALUE(LEFT(N1340,SEARCH(" ",N1340,1)-1)),FALSE())</f>
        <v>792</v>
      </c>
      <c r="S1340" s="6">
        <f t="shared" si="2699"/>
        <v>645</v>
      </c>
      <c r="T1340" s="6">
        <f t="shared" si="2699"/>
        <v>717</v>
      </c>
      <c r="U1340" s="5"/>
      <c r="V1340" s="5"/>
      <c r="W1340" s="5"/>
      <c r="X1340" s="37" t="str">
        <f>Map!G2000</f>
        <v>Terrestrial</v>
      </c>
      <c r="Y1340" s="5"/>
      <c r="Z1340" s="7" t="str">
        <f>Map!O2000</f>
        <v>18 H</v>
      </c>
      <c r="AA1340" s="6">
        <f t="shared" si="12"/>
        <v>18</v>
      </c>
      <c r="AB1340" s="5" t="str">
        <f>IFERROR(__xludf.DUMMYFUNCTION("""COMPUTED_VALUE"""),"H")</f>
        <v>H</v>
      </c>
      <c r="AC1340" s="6">
        <f t="shared" si="13"/>
        <v>18</v>
      </c>
      <c r="AD1340" s="5"/>
    </row>
    <row r="1341">
      <c r="A1341" s="5" t="str">
        <f>Map!I2001</f>
        <v>0.26 E</v>
      </c>
      <c r="B1341" s="6">
        <f t="shared" si="5"/>
        <v>0.26</v>
      </c>
      <c r="C1341" s="5" t="str">
        <f>IFERROR(__xludf.DUMMYFUNCTION("""COMPUTED_VALUE"""),"E")</f>
        <v>E</v>
      </c>
      <c r="D1341" s="34" t="b">
        <f t="shared" si="6"/>
        <v>0</v>
      </c>
      <c r="E1341" s="6" t="b">
        <f t="shared" si="7"/>
        <v>0</v>
      </c>
      <c r="F1341" s="34">
        <f t="shared" si="8"/>
        <v>0.26</v>
      </c>
      <c r="G1341" s="8">
        <f t="shared" si="9"/>
        <v>1.55272E+24</v>
      </c>
      <c r="H1341" s="8" t="str">
        <f t="shared" ref="H1341:J1341" si="2700">if(D1341,$G1341,"")</f>
        <v/>
      </c>
      <c r="I1341" s="8" t="str">
        <f t="shared" si="2700"/>
        <v/>
      </c>
      <c r="J1341" s="8">
        <f t="shared" si="2700"/>
        <v>1.55272E+24</v>
      </c>
      <c r="K1341" s="5"/>
      <c r="L1341" s="5"/>
      <c r="M1341" s="5"/>
      <c r="N1341" s="36">
        <f>Map!K2001</f>
        <v>169</v>
      </c>
      <c r="O1341" s="36">
        <f>Map!L2001</f>
        <v>-206</v>
      </c>
      <c r="P1341" s="36">
        <f>Map!M2001</f>
        <v>-20</v>
      </c>
      <c r="Q1341" s="5" t="str">
        <f>Join("-",Map!B2001,Map!C2001,Map!D2001,Map!E2001,Map!F2001)</f>
        <v>North Rim-4-2-1-b</v>
      </c>
      <c r="R1341" s="6">
        <f t="shared" ref="R1341:T1341" si="2701">IFERROR(VALUE(LEFT(N1341,SEARCH(" ",N1341,1)-1)),FALSE())</f>
        <v>169</v>
      </c>
      <c r="S1341" s="6">
        <f t="shared" si="2701"/>
        <v>-206</v>
      </c>
      <c r="T1341" s="6">
        <f t="shared" si="2701"/>
        <v>-20</v>
      </c>
      <c r="U1341" s="5"/>
      <c r="V1341" s="5"/>
      <c r="W1341" s="5"/>
      <c r="X1341" s="37" t="str">
        <f>Map!G2001</f>
        <v>Terrestrial</v>
      </c>
      <c r="Y1341" s="5"/>
      <c r="Z1341" s="7" t="str">
        <f>Map!O2001</f>
        <v>26 H</v>
      </c>
      <c r="AA1341" s="6">
        <f t="shared" si="12"/>
        <v>26</v>
      </c>
      <c r="AB1341" s="5" t="str">
        <f>IFERROR(__xludf.DUMMYFUNCTION("""COMPUTED_VALUE"""),"H")</f>
        <v>H</v>
      </c>
      <c r="AC1341" s="6">
        <f t="shared" si="13"/>
        <v>26</v>
      </c>
      <c r="AD1341" s="5"/>
    </row>
    <row r="1342">
      <c r="A1342" s="5" t="str">
        <f>Map!I2002</f>
        <v>3.52 E</v>
      </c>
      <c r="B1342" s="6">
        <f t="shared" si="5"/>
        <v>3.52</v>
      </c>
      <c r="C1342" s="5" t="str">
        <f>IFERROR(__xludf.DUMMYFUNCTION("""COMPUTED_VALUE"""),"E")</f>
        <v>E</v>
      </c>
      <c r="D1342" s="34" t="b">
        <f t="shared" si="6"/>
        <v>0</v>
      </c>
      <c r="E1342" s="6" t="b">
        <f t="shared" si="7"/>
        <v>0</v>
      </c>
      <c r="F1342" s="34">
        <f t="shared" si="8"/>
        <v>3.52</v>
      </c>
      <c r="G1342" s="8">
        <f t="shared" si="9"/>
        <v>2.10214E+25</v>
      </c>
      <c r="H1342" s="8" t="str">
        <f t="shared" ref="H1342:J1342" si="2702">if(D1342,$G1342,"")</f>
        <v/>
      </c>
      <c r="I1342" s="8" t="str">
        <f t="shared" si="2702"/>
        <v/>
      </c>
      <c r="J1342" s="8">
        <f t="shared" si="2702"/>
        <v>2.10214E+25</v>
      </c>
      <c r="K1342" s="5"/>
      <c r="L1342" s="5"/>
      <c r="M1342" s="5"/>
      <c r="N1342" s="36">
        <f>Map!K2002</f>
        <v>24</v>
      </c>
      <c r="O1342" s="36">
        <f>Map!L2002</f>
        <v>24</v>
      </c>
      <c r="P1342" s="36">
        <f>Map!M2002</f>
        <v>23</v>
      </c>
      <c r="Q1342" s="5" t="str">
        <f>Join("-",Map!B2002,Map!C2002,Map!D2002,Map!E2002,Map!F2002)</f>
        <v>North Rim-4-2-1-c</v>
      </c>
      <c r="R1342" s="6">
        <f t="shared" ref="R1342:T1342" si="2703">IFERROR(VALUE(LEFT(N1342,SEARCH(" ",N1342,1)-1)),FALSE())</f>
        <v>24</v>
      </c>
      <c r="S1342" s="6">
        <f t="shared" si="2703"/>
        <v>24</v>
      </c>
      <c r="T1342" s="6">
        <f t="shared" si="2703"/>
        <v>23</v>
      </c>
      <c r="U1342" s="5"/>
      <c r="V1342" s="5"/>
      <c r="W1342" s="5"/>
      <c r="X1342" s="37" t="str">
        <f>Map!G2002</f>
        <v>Habitable</v>
      </c>
      <c r="Y1342" s="5"/>
      <c r="Z1342" s="7" t="str">
        <f>Map!O2002</f>
        <v>14 H</v>
      </c>
      <c r="AA1342" s="6">
        <f t="shared" si="12"/>
        <v>14</v>
      </c>
      <c r="AB1342" s="5" t="str">
        <f>IFERROR(__xludf.DUMMYFUNCTION("""COMPUTED_VALUE"""),"H")</f>
        <v>H</v>
      </c>
      <c r="AC1342" s="6">
        <f t="shared" si="13"/>
        <v>14</v>
      </c>
      <c r="AD1342" s="5"/>
    </row>
    <row r="1343">
      <c r="A1343" s="5" t="str">
        <f>Map!I2003</f>
        <v>0.84 E</v>
      </c>
      <c r="B1343" s="6">
        <f t="shared" si="5"/>
        <v>0.84</v>
      </c>
      <c r="C1343" s="5" t="str">
        <f>IFERROR(__xludf.DUMMYFUNCTION("""COMPUTED_VALUE"""),"E")</f>
        <v>E</v>
      </c>
      <c r="D1343" s="34" t="b">
        <f t="shared" si="6"/>
        <v>0</v>
      </c>
      <c r="E1343" s="6" t="b">
        <f t="shared" si="7"/>
        <v>0</v>
      </c>
      <c r="F1343" s="34">
        <f t="shared" si="8"/>
        <v>0.84</v>
      </c>
      <c r="G1343" s="8">
        <f t="shared" si="9"/>
        <v>5.01648E+24</v>
      </c>
      <c r="H1343" s="8" t="str">
        <f t="shared" ref="H1343:J1343" si="2704">if(D1343,$G1343,"")</f>
        <v/>
      </c>
      <c r="I1343" s="8" t="str">
        <f t="shared" si="2704"/>
        <v/>
      </c>
      <c r="J1343" s="8">
        <f t="shared" si="2704"/>
        <v>5.01648E+24</v>
      </c>
      <c r="K1343" s="5"/>
      <c r="L1343" s="5"/>
      <c r="M1343" s="5"/>
      <c r="N1343" s="36">
        <f>Map!K2003</f>
        <v>11</v>
      </c>
      <c r="O1343" s="36">
        <f>Map!L2003</f>
        <v>8</v>
      </c>
      <c r="P1343" s="36">
        <f>Map!M2003</f>
        <v>11</v>
      </c>
      <c r="Q1343" s="5" t="str">
        <f>Join("-",Map!B2003,Map!C2003,Map!D2003,Map!E2003,Map!F2003)</f>
        <v>North Rim-4-2-1-d</v>
      </c>
      <c r="R1343" s="6">
        <f t="shared" ref="R1343:T1343" si="2705">IFERROR(VALUE(LEFT(N1343,SEARCH(" ",N1343,1)-1)),FALSE())</f>
        <v>11</v>
      </c>
      <c r="S1343" s="6">
        <f t="shared" si="2705"/>
        <v>8</v>
      </c>
      <c r="T1343" s="6">
        <f t="shared" si="2705"/>
        <v>11</v>
      </c>
      <c r="U1343" s="5"/>
      <c r="V1343" s="5"/>
      <c r="W1343" s="5"/>
      <c r="X1343" s="37" t="str">
        <f>Map!G2003</f>
        <v>Habitable</v>
      </c>
      <c r="Y1343" s="5"/>
      <c r="Z1343" s="7" t="str">
        <f>Map!O2003</f>
        <v>54 H</v>
      </c>
      <c r="AA1343" s="6">
        <f t="shared" si="12"/>
        <v>54</v>
      </c>
      <c r="AB1343" s="5" t="str">
        <f>IFERROR(__xludf.DUMMYFUNCTION("""COMPUTED_VALUE"""),"H")</f>
        <v>H</v>
      </c>
      <c r="AC1343" s="6">
        <f t="shared" si="13"/>
        <v>54</v>
      </c>
      <c r="AD1343" s="5"/>
    </row>
    <row r="1344">
      <c r="A1344" s="5" t="str">
        <f>Map!I2004</f>
        <v>2.58 J</v>
      </c>
      <c r="B1344" s="6">
        <f t="shared" si="5"/>
        <v>2.58</v>
      </c>
      <c r="C1344" s="5" t="str">
        <f>IFERROR(__xludf.DUMMYFUNCTION("""COMPUTED_VALUE"""),"J")</f>
        <v>J</v>
      </c>
      <c r="D1344" s="34" t="b">
        <f t="shared" si="6"/>
        <v>0</v>
      </c>
      <c r="E1344" s="6">
        <f t="shared" si="7"/>
        <v>2.58</v>
      </c>
      <c r="F1344" s="34" t="b">
        <f t="shared" si="8"/>
        <v>0</v>
      </c>
      <c r="G1344" s="8">
        <f t="shared" si="9"/>
        <v>4.902E+27</v>
      </c>
      <c r="H1344" s="8" t="str">
        <f t="shared" ref="H1344:J1344" si="2706">if(D1344,$G1344,"")</f>
        <v/>
      </c>
      <c r="I1344" s="8">
        <f t="shared" si="2706"/>
        <v>4.902E+27</v>
      </c>
      <c r="J1344" s="8" t="str">
        <f t="shared" si="2706"/>
        <v/>
      </c>
      <c r="K1344" s="5"/>
      <c r="L1344" s="5"/>
      <c r="M1344" s="5"/>
      <c r="N1344" s="36">
        <f>Map!K2004</f>
        <v>-158</v>
      </c>
      <c r="O1344" s="36">
        <f>Map!L2004</f>
        <v>-177</v>
      </c>
      <c r="P1344" s="36">
        <f>Map!M2004</f>
        <v>-170</v>
      </c>
      <c r="Q1344" s="5" t="str">
        <f>Join("-",Map!B2004,Map!C2004,Map!D2004,Map!E2004,Map!F2004)</f>
        <v>North Rim-4-2-1-e</v>
      </c>
      <c r="R1344" s="6">
        <f t="shared" ref="R1344:T1344" si="2707">IFERROR(VALUE(LEFT(N1344,SEARCH(" ",N1344,1)-1)),FALSE())</f>
        <v>-158</v>
      </c>
      <c r="S1344" s="6">
        <f t="shared" si="2707"/>
        <v>-177</v>
      </c>
      <c r="T1344" s="6">
        <f t="shared" si="2707"/>
        <v>-170</v>
      </c>
      <c r="U1344" s="5"/>
      <c r="V1344" s="5"/>
      <c r="W1344" s="5"/>
      <c r="X1344" s="37" t="str">
        <f>Map!G2004</f>
        <v>Gas Giant</v>
      </c>
      <c r="Y1344" s="5"/>
      <c r="Z1344" s="7" t="str">
        <f>Map!O2004</f>
        <v>20 H</v>
      </c>
      <c r="AA1344" s="6">
        <f t="shared" si="12"/>
        <v>20</v>
      </c>
      <c r="AB1344" s="5" t="str">
        <f>IFERROR(__xludf.DUMMYFUNCTION("""COMPUTED_VALUE"""),"H")</f>
        <v>H</v>
      </c>
      <c r="AC1344" s="6">
        <f t="shared" si="13"/>
        <v>20</v>
      </c>
      <c r="AD1344" s="5"/>
    </row>
    <row r="1345">
      <c r="A1345" s="5" t="str">
        <f>Map!I2005</f>
        <v>6.57 J</v>
      </c>
      <c r="B1345" s="6">
        <f t="shared" si="5"/>
        <v>6.57</v>
      </c>
      <c r="C1345" s="5" t="str">
        <f>IFERROR(__xludf.DUMMYFUNCTION("""COMPUTED_VALUE"""),"J")</f>
        <v>J</v>
      </c>
      <c r="D1345" s="34" t="b">
        <f t="shared" si="6"/>
        <v>0</v>
      </c>
      <c r="E1345" s="6">
        <f t="shared" si="7"/>
        <v>6.57</v>
      </c>
      <c r="F1345" s="34" t="b">
        <f t="shared" si="8"/>
        <v>0</v>
      </c>
      <c r="G1345" s="8">
        <f t="shared" si="9"/>
        <v>1.2483E+28</v>
      </c>
      <c r="H1345" s="8" t="str">
        <f t="shared" ref="H1345:J1345" si="2708">if(D1345,$G1345,"")</f>
        <v/>
      </c>
      <c r="I1345" s="8">
        <f t="shared" si="2708"/>
        <v>1.2483E+28</v>
      </c>
      <c r="J1345" s="8" t="str">
        <f t="shared" si="2708"/>
        <v/>
      </c>
      <c r="K1345" s="5"/>
      <c r="L1345" s="5"/>
      <c r="M1345" s="5"/>
      <c r="N1345" s="36">
        <f>Map!K2005</f>
        <v>-223</v>
      </c>
      <c r="O1345" s="36">
        <f>Map!L2005</f>
        <v>-242</v>
      </c>
      <c r="P1345" s="36">
        <f>Map!M2005</f>
        <v>-231</v>
      </c>
      <c r="Q1345" s="5" t="str">
        <f>Join("-",Map!B2005,Map!C2005,Map!D2005,Map!E2005,Map!F2005)</f>
        <v>North Rim-4-2-1-f</v>
      </c>
      <c r="R1345" s="6">
        <f t="shared" ref="R1345:T1345" si="2709">IFERROR(VALUE(LEFT(N1345,SEARCH(" ",N1345,1)-1)),FALSE())</f>
        <v>-223</v>
      </c>
      <c r="S1345" s="6">
        <f t="shared" si="2709"/>
        <v>-242</v>
      </c>
      <c r="T1345" s="6">
        <f t="shared" si="2709"/>
        <v>-231</v>
      </c>
      <c r="U1345" s="5"/>
      <c r="V1345" s="5"/>
      <c r="W1345" s="5"/>
      <c r="X1345" s="37" t="str">
        <f>Map!G2005</f>
        <v>Gas Giant</v>
      </c>
      <c r="Y1345" s="5"/>
      <c r="Z1345" s="7" t="str">
        <f>Map!O2005</f>
        <v>19 H</v>
      </c>
      <c r="AA1345" s="6">
        <f t="shared" si="12"/>
        <v>19</v>
      </c>
      <c r="AB1345" s="5" t="str">
        <f>IFERROR(__xludf.DUMMYFUNCTION("""COMPUTED_VALUE"""),"H")</f>
        <v>H</v>
      </c>
      <c r="AC1345" s="6">
        <f t="shared" si="13"/>
        <v>19</v>
      </c>
      <c r="AD1345" s="5"/>
    </row>
    <row r="1346">
      <c r="A1346" s="5" t="str">
        <f>Map!I2006</f>
        <v>0.23 S</v>
      </c>
      <c r="B1346" s="6">
        <f t="shared" si="5"/>
        <v>0.23</v>
      </c>
      <c r="C1346" s="5" t="str">
        <f>IFERROR(__xludf.DUMMYFUNCTION("""COMPUTED_VALUE"""),"S")</f>
        <v>S</v>
      </c>
      <c r="D1346" s="34">
        <f t="shared" si="6"/>
        <v>0.23</v>
      </c>
      <c r="E1346" s="6" t="b">
        <f t="shared" si="7"/>
        <v>0</v>
      </c>
      <c r="F1346" s="34" t="b">
        <f t="shared" si="8"/>
        <v>0</v>
      </c>
      <c r="G1346" s="8">
        <f t="shared" si="9"/>
        <v>4.5747E+29</v>
      </c>
      <c r="H1346" s="8">
        <f t="shared" ref="H1346:J1346" si="2710">if(D1346,$G1346,"")</f>
        <v>4.5747E+29</v>
      </c>
      <c r="I1346" s="8" t="str">
        <f t="shared" si="2710"/>
        <v/>
      </c>
      <c r="J1346" s="8" t="str">
        <f t="shared" si="2710"/>
        <v/>
      </c>
      <c r="K1346" s="5"/>
      <c r="L1346" s="5"/>
      <c r="M1346" s="5"/>
      <c r="N1346" s="36" t="str">
        <f>Map!K2006</f>
        <v/>
      </c>
      <c r="O1346" s="36" t="str">
        <f>Map!L2006</f>
        <v/>
      </c>
      <c r="P1346" s="36" t="str">
        <f>Map!M2006</f>
        <v/>
      </c>
      <c r="Q1346" s="5" t="str">
        <f>Join("-",Map!B2006,Map!C2006,Map!D2006,Map!E2006,Map!F2006)</f>
        <v>North Rim-4-2-1-S</v>
      </c>
      <c r="R1346" s="6" t="b">
        <f t="shared" ref="R1346:T1346" si="2711">IFERROR(VALUE(LEFT(N1346,SEARCH(" ",N1346,1)-1)),FALSE())</f>
        <v>0</v>
      </c>
      <c r="S1346" s="6" t="b">
        <f t="shared" si="2711"/>
        <v>0</v>
      </c>
      <c r="T1346" s="6" t="b">
        <f t="shared" si="2711"/>
        <v>0</v>
      </c>
      <c r="U1346" s="5"/>
      <c r="V1346" s="5"/>
      <c r="W1346" s="5"/>
      <c r="X1346" s="37" t="str">
        <f>Map!G2006</f>
        <v>Star</v>
      </c>
      <c r="Y1346" s="5"/>
      <c r="Z1346" s="7" t="str">
        <f>Map!O2006</f>
        <v/>
      </c>
      <c r="AA1346" s="6" t="str">
        <f t="shared" si="12"/>
        <v/>
      </c>
      <c r="AB1346" s="5"/>
      <c r="AC1346" s="6" t="str">
        <f t="shared" si="13"/>
        <v/>
      </c>
      <c r="AD1346" s="5"/>
    </row>
    <row r="1347">
      <c r="A1347" s="5" t="str">
        <f>Map!I2007</f>
        <v>1.19 E</v>
      </c>
      <c r="B1347" s="6">
        <f t="shared" si="5"/>
        <v>1.19</v>
      </c>
      <c r="C1347" s="5" t="str">
        <f>IFERROR(__xludf.DUMMYFUNCTION("""COMPUTED_VALUE"""),"E")</f>
        <v>E</v>
      </c>
      <c r="D1347" s="34" t="b">
        <f t="shared" si="6"/>
        <v>0</v>
      </c>
      <c r="E1347" s="6" t="b">
        <f t="shared" si="7"/>
        <v>0</v>
      </c>
      <c r="F1347" s="34">
        <f t="shared" si="8"/>
        <v>1.19</v>
      </c>
      <c r="G1347" s="8">
        <f t="shared" si="9"/>
        <v>7.10668E+24</v>
      </c>
      <c r="H1347" s="8" t="str">
        <f t="shared" ref="H1347:J1347" si="2712">if(D1347,$G1347,"")</f>
        <v/>
      </c>
      <c r="I1347" s="8" t="str">
        <f t="shared" si="2712"/>
        <v/>
      </c>
      <c r="J1347" s="8">
        <f t="shared" si="2712"/>
        <v>7.10668E+24</v>
      </c>
      <c r="K1347" s="5"/>
      <c r="L1347" s="5"/>
      <c r="M1347" s="5"/>
      <c r="N1347" s="36">
        <f>Map!K2007</f>
        <v>568</v>
      </c>
      <c r="O1347" s="36">
        <f>Map!L2007</f>
        <v>535</v>
      </c>
      <c r="P1347" s="36">
        <f>Map!M2007</f>
        <v>550</v>
      </c>
      <c r="Q1347" s="5" t="str">
        <f>Join("-",Map!B2007,Map!C2007,Map!D2007,Map!E2007,Map!F2007)</f>
        <v>North Rim-4-2-2-a</v>
      </c>
      <c r="R1347" s="6">
        <f t="shared" ref="R1347:T1347" si="2713">IFERROR(VALUE(LEFT(N1347,SEARCH(" ",N1347,1)-1)),FALSE())</f>
        <v>568</v>
      </c>
      <c r="S1347" s="6">
        <f t="shared" si="2713"/>
        <v>535</v>
      </c>
      <c r="T1347" s="6">
        <f t="shared" si="2713"/>
        <v>550</v>
      </c>
      <c r="U1347" s="5"/>
      <c r="V1347" s="5"/>
      <c r="W1347" s="5"/>
      <c r="X1347" s="37" t="str">
        <f>Map!G2007</f>
        <v>Terrestrial</v>
      </c>
      <c r="Y1347" s="5"/>
      <c r="Z1347" s="7" t="str">
        <f>Map!O2007</f>
        <v>24 H</v>
      </c>
      <c r="AA1347" s="6">
        <f t="shared" si="12"/>
        <v>24</v>
      </c>
      <c r="AB1347" s="5" t="str">
        <f>IFERROR(__xludf.DUMMYFUNCTION("""COMPUTED_VALUE"""),"H")</f>
        <v>H</v>
      </c>
      <c r="AC1347" s="6">
        <f t="shared" si="13"/>
        <v>24</v>
      </c>
      <c r="AD1347" s="5"/>
    </row>
    <row r="1348">
      <c r="A1348" s="5" t="str">
        <f>Map!I2008</f>
        <v>4 E</v>
      </c>
      <c r="B1348" s="6">
        <f t="shared" si="5"/>
        <v>4</v>
      </c>
      <c r="C1348" s="5" t="str">
        <f>IFERROR(__xludf.DUMMYFUNCTION("""COMPUTED_VALUE"""),"E")</f>
        <v>E</v>
      </c>
      <c r="D1348" s="34" t="b">
        <f t="shared" si="6"/>
        <v>0</v>
      </c>
      <c r="E1348" s="6" t="b">
        <f t="shared" si="7"/>
        <v>0</v>
      </c>
      <c r="F1348" s="34">
        <f t="shared" si="8"/>
        <v>4</v>
      </c>
      <c r="G1348" s="8">
        <f t="shared" si="9"/>
        <v>2.3888E+25</v>
      </c>
      <c r="H1348" s="8" t="str">
        <f t="shared" ref="H1348:J1348" si="2714">if(D1348,$G1348,"")</f>
        <v/>
      </c>
      <c r="I1348" s="8" t="str">
        <f t="shared" si="2714"/>
        <v/>
      </c>
      <c r="J1348" s="8">
        <f t="shared" si="2714"/>
        <v>2.3888E+25</v>
      </c>
      <c r="K1348" s="5"/>
      <c r="L1348" s="5"/>
      <c r="M1348" s="5"/>
      <c r="N1348" s="36">
        <f>Map!K2008</f>
        <v>237</v>
      </c>
      <c r="O1348" s="36">
        <f>Map!L2008</f>
        <v>139</v>
      </c>
      <c r="P1348" s="36">
        <f>Map!M2008</f>
        <v>188</v>
      </c>
      <c r="Q1348" s="5" t="str">
        <f>Join("-",Map!B2008,Map!C2008,Map!D2008,Map!E2008,Map!F2008)</f>
        <v>North Rim-4-2-2-b</v>
      </c>
      <c r="R1348" s="6">
        <f t="shared" ref="R1348:T1348" si="2715">IFERROR(VALUE(LEFT(N1348,SEARCH(" ",N1348,1)-1)),FALSE())</f>
        <v>237</v>
      </c>
      <c r="S1348" s="6">
        <f t="shared" si="2715"/>
        <v>139</v>
      </c>
      <c r="T1348" s="6">
        <f t="shared" si="2715"/>
        <v>188</v>
      </c>
      <c r="U1348" s="5"/>
      <c r="V1348" s="5"/>
      <c r="W1348" s="5"/>
      <c r="X1348" s="37" t="str">
        <f>Map!G2008</f>
        <v>Terrestrial</v>
      </c>
      <c r="Y1348" s="5"/>
      <c r="Z1348" s="7" t="str">
        <f>Map!O2008</f>
        <v>15 H</v>
      </c>
      <c r="AA1348" s="6">
        <f t="shared" si="12"/>
        <v>15</v>
      </c>
      <c r="AB1348" s="5" t="str">
        <f>IFERROR(__xludf.DUMMYFUNCTION("""COMPUTED_VALUE"""),"H")</f>
        <v>H</v>
      </c>
      <c r="AC1348" s="6">
        <f t="shared" si="13"/>
        <v>15</v>
      </c>
      <c r="AD1348" s="5"/>
    </row>
    <row r="1349">
      <c r="A1349" s="5" t="str">
        <f>Map!I2009</f>
        <v>0.04 J</v>
      </c>
      <c r="B1349" s="6">
        <f t="shared" si="5"/>
        <v>0.04</v>
      </c>
      <c r="C1349" s="5" t="str">
        <f>IFERROR(__xludf.DUMMYFUNCTION("""COMPUTED_VALUE"""),"J")</f>
        <v>J</v>
      </c>
      <c r="D1349" s="34" t="b">
        <f t="shared" si="6"/>
        <v>0</v>
      </c>
      <c r="E1349" s="6">
        <f t="shared" si="7"/>
        <v>0.04</v>
      </c>
      <c r="F1349" s="34" t="b">
        <f t="shared" si="8"/>
        <v>0</v>
      </c>
      <c r="G1349" s="8">
        <f t="shared" si="9"/>
        <v>7.6E+25</v>
      </c>
      <c r="H1349" s="8" t="str">
        <f t="shared" ref="H1349:J1349" si="2716">if(D1349,$G1349,"")</f>
        <v/>
      </c>
      <c r="I1349" s="8">
        <f t="shared" si="2716"/>
        <v>7.6E+25</v>
      </c>
      <c r="J1349" s="8" t="str">
        <f t="shared" si="2716"/>
        <v/>
      </c>
      <c r="K1349" s="5"/>
      <c r="L1349" s="5"/>
      <c r="M1349" s="5"/>
      <c r="N1349" s="36">
        <f>Map!K2009</f>
        <v>-114</v>
      </c>
      <c r="O1349" s="36">
        <f>Map!L2009</f>
        <v>-166</v>
      </c>
      <c r="P1349" s="36">
        <f>Map!M2009</f>
        <v>-139</v>
      </c>
      <c r="Q1349" s="5" t="str">
        <f>Join("-",Map!B2009,Map!C2009,Map!D2009,Map!E2009,Map!F2009)</f>
        <v>North Rim-4-2-2-c</v>
      </c>
      <c r="R1349" s="6">
        <f t="shared" ref="R1349:T1349" si="2717">IFERROR(VALUE(LEFT(N1349,SEARCH(" ",N1349,1)-1)),FALSE())</f>
        <v>-114</v>
      </c>
      <c r="S1349" s="6">
        <f t="shared" si="2717"/>
        <v>-166</v>
      </c>
      <c r="T1349" s="6">
        <f t="shared" si="2717"/>
        <v>-139</v>
      </c>
      <c r="U1349" s="5"/>
      <c r="V1349" s="5"/>
      <c r="W1349" s="5"/>
      <c r="X1349" s="37" t="str">
        <f>Map!G2009</f>
        <v>Gas Giant</v>
      </c>
      <c r="Y1349" s="5"/>
      <c r="Z1349" s="7" t="str">
        <f>Map!O2009</f>
        <v>21 H</v>
      </c>
      <c r="AA1349" s="6">
        <f t="shared" si="12"/>
        <v>21</v>
      </c>
      <c r="AB1349" s="5" t="str">
        <f>IFERROR(__xludf.DUMMYFUNCTION("""COMPUTED_VALUE"""),"H")</f>
        <v>H</v>
      </c>
      <c r="AC1349" s="6">
        <f t="shared" si="13"/>
        <v>21</v>
      </c>
      <c r="AD1349" s="5"/>
    </row>
    <row r="1350">
      <c r="A1350" s="5" t="str">
        <f>Map!I2010</f>
        <v>0.04 J</v>
      </c>
      <c r="B1350" s="6">
        <f t="shared" si="5"/>
        <v>0.04</v>
      </c>
      <c r="C1350" s="5" t="str">
        <f>IFERROR(__xludf.DUMMYFUNCTION("""COMPUTED_VALUE"""),"J")</f>
        <v>J</v>
      </c>
      <c r="D1350" s="34" t="b">
        <f t="shared" si="6"/>
        <v>0</v>
      </c>
      <c r="E1350" s="6">
        <f t="shared" si="7"/>
        <v>0.04</v>
      </c>
      <c r="F1350" s="34" t="b">
        <f t="shared" si="8"/>
        <v>0</v>
      </c>
      <c r="G1350" s="8">
        <f t="shared" si="9"/>
        <v>7.6E+25</v>
      </c>
      <c r="H1350" s="8" t="str">
        <f t="shared" ref="H1350:J1350" si="2718">if(D1350,$G1350,"")</f>
        <v/>
      </c>
      <c r="I1350" s="8">
        <f t="shared" si="2718"/>
        <v>7.6E+25</v>
      </c>
      <c r="J1350" s="8" t="str">
        <f t="shared" si="2718"/>
        <v/>
      </c>
      <c r="K1350" s="5"/>
      <c r="L1350" s="5"/>
      <c r="M1350" s="5"/>
      <c r="N1350" s="36">
        <f>Map!K2010</f>
        <v>-136</v>
      </c>
      <c r="O1350" s="36">
        <f>Map!L2010</f>
        <v>-171</v>
      </c>
      <c r="P1350" s="36">
        <f>Map!M2010</f>
        <v>-154</v>
      </c>
      <c r="Q1350" s="5" t="str">
        <f>Join("-",Map!B2010,Map!C2010,Map!D2010,Map!E2010,Map!F2010)</f>
        <v>North Rim-4-2-2-d</v>
      </c>
      <c r="R1350" s="6">
        <f t="shared" ref="R1350:T1350" si="2719">IFERROR(VALUE(LEFT(N1350,SEARCH(" ",N1350,1)-1)),FALSE())</f>
        <v>-136</v>
      </c>
      <c r="S1350" s="6">
        <f t="shared" si="2719"/>
        <v>-171</v>
      </c>
      <c r="T1350" s="6">
        <f t="shared" si="2719"/>
        <v>-154</v>
      </c>
      <c r="U1350" s="5"/>
      <c r="V1350" s="5"/>
      <c r="W1350" s="5"/>
      <c r="X1350" s="37" t="str">
        <f>Map!G2010</f>
        <v>Gas Giant</v>
      </c>
      <c r="Y1350" s="5"/>
      <c r="Z1350" s="7" t="str">
        <f>Map!O2010</f>
        <v>16 H</v>
      </c>
      <c r="AA1350" s="6">
        <f t="shared" si="12"/>
        <v>16</v>
      </c>
      <c r="AB1350" s="5" t="str">
        <f>IFERROR(__xludf.DUMMYFUNCTION("""COMPUTED_VALUE"""),"H")</f>
        <v>H</v>
      </c>
      <c r="AC1350" s="6">
        <f t="shared" si="13"/>
        <v>16</v>
      </c>
      <c r="AD1350" s="5"/>
    </row>
    <row r="1351">
      <c r="A1351" s="5" t="str">
        <f>Map!I2011</f>
        <v>2.46 J</v>
      </c>
      <c r="B1351" s="6">
        <f t="shared" si="5"/>
        <v>2.46</v>
      </c>
      <c r="C1351" s="5" t="str">
        <f>IFERROR(__xludf.DUMMYFUNCTION("""COMPUTED_VALUE"""),"J")</f>
        <v>J</v>
      </c>
      <c r="D1351" s="34" t="b">
        <f t="shared" si="6"/>
        <v>0</v>
      </c>
      <c r="E1351" s="6">
        <f t="shared" si="7"/>
        <v>2.46</v>
      </c>
      <c r="F1351" s="34" t="b">
        <f t="shared" si="8"/>
        <v>0</v>
      </c>
      <c r="G1351" s="8">
        <f t="shared" si="9"/>
        <v>4.674E+27</v>
      </c>
      <c r="H1351" s="8" t="str">
        <f t="shared" ref="H1351:J1351" si="2720">if(D1351,$G1351,"")</f>
        <v/>
      </c>
      <c r="I1351" s="8">
        <f t="shared" si="2720"/>
        <v>4.674E+27</v>
      </c>
      <c r="J1351" s="8" t="str">
        <f t="shared" si="2720"/>
        <v/>
      </c>
      <c r="K1351" s="5"/>
      <c r="L1351" s="5"/>
      <c r="M1351" s="5"/>
      <c r="N1351" s="36">
        <f>Map!K2011</f>
        <v>-162</v>
      </c>
      <c r="O1351" s="36">
        <f>Map!L2011</f>
        <v>-212</v>
      </c>
      <c r="P1351" s="36">
        <f>Map!M2011</f>
        <v>-185</v>
      </c>
      <c r="Q1351" s="5" t="str">
        <f>Join("-",Map!B2011,Map!C2011,Map!D2011,Map!E2011,Map!F2011)</f>
        <v>North Rim-4-2-2-e</v>
      </c>
      <c r="R1351" s="6">
        <f t="shared" ref="R1351:T1351" si="2721">IFERROR(VALUE(LEFT(N1351,SEARCH(" ",N1351,1)-1)),FALSE())</f>
        <v>-162</v>
      </c>
      <c r="S1351" s="6">
        <f t="shared" si="2721"/>
        <v>-212</v>
      </c>
      <c r="T1351" s="6">
        <f t="shared" si="2721"/>
        <v>-185</v>
      </c>
      <c r="U1351" s="5"/>
      <c r="V1351" s="5"/>
      <c r="W1351" s="5"/>
      <c r="X1351" s="37" t="str">
        <f>Map!G2011</f>
        <v>Gas Giant</v>
      </c>
      <c r="Y1351" s="5"/>
      <c r="Z1351" s="7" t="str">
        <f>Map!O2011</f>
        <v>23 H</v>
      </c>
      <c r="AA1351" s="6">
        <f t="shared" si="12"/>
        <v>23</v>
      </c>
      <c r="AB1351" s="5" t="str">
        <f>IFERROR(__xludf.DUMMYFUNCTION("""COMPUTED_VALUE"""),"H")</f>
        <v>H</v>
      </c>
      <c r="AC1351" s="6">
        <f t="shared" si="13"/>
        <v>23</v>
      </c>
      <c r="AD1351" s="5"/>
    </row>
    <row r="1352">
      <c r="A1352" s="5" t="str">
        <f>Map!I2012</f>
        <v>2.38 J</v>
      </c>
      <c r="B1352" s="6">
        <f t="shared" si="5"/>
        <v>2.38</v>
      </c>
      <c r="C1352" s="5" t="str">
        <f>IFERROR(__xludf.DUMMYFUNCTION("""COMPUTED_VALUE"""),"J")</f>
        <v>J</v>
      </c>
      <c r="D1352" s="34" t="b">
        <f t="shared" si="6"/>
        <v>0</v>
      </c>
      <c r="E1352" s="6">
        <f t="shared" si="7"/>
        <v>2.38</v>
      </c>
      <c r="F1352" s="34" t="b">
        <f t="shared" si="8"/>
        <v>0</v>
      </c>
      <c r="G1352" s="8">
        <f t="shared" si="9"/>
        <v>4.522E+27</v>
      </c>
      <c r="H1352" s="8" t="str">
        <f t="shared" ref="H1352:J1352" si="2722">if(D1352,$G1352,"")</f>
        <v/>
      </c>
      <c r="I1352" s="8">
        <f t="shared" si="2722"/>
        <v>4.522E+27</v>
      </c>
      <c r="J1352" s="8" t="str">
        <f t="shared" si="2722"/>
        <v/>
      </c>
      <c r="K1352" s="5"/>
      <c r="L1352" s="5"/>
      <c r="M1352" s="5"/>
      <c r="N1352" s="36">
        <f>Map!K2012</f>
        <v>-180</v>
      </c>
      <c r="O1352" s="36">
        <f>Map!L2012</f>
        <v>-189</v>
      </c>
      <c r="P1352" s="36">
        <f>Map!M2012</f>
        <v>-184</v>
      </c>
      <c r="Q1352" s="5" t="str">
        <f>Join("-",Map!B2012,Map!C2012,Map!D2012,Map!E2012,Map!F2012)</f>
        <v>North Rim-4-2-2-f</v>
      </c>
      <c r="R1352" s="6">
        <f t="shared" ref="R1352:T1352" si="2723">IFERROR(VALUE(LEFT(N1352,SEARCH(" ",N1352,1)-1)),FALSE())</f>
        <v>-180</v>
      </c>
      <c r="S1352" s="6">
        <f t="shared" si="2723"/>
        <v>-189</v>
      </c>
      <c r="T1352" s="6">
        <f t="shared" si="2723"/>
        <v>-184</v>
      </c>
      <c r="U1352" s="5"/>
      <c r="V1352" s="5"/>
      <c r="W1352" s="5"/>
      <c r="X1352" s="37" t="str">
        <f>Map!G2012</f>
        <v>Gas Giant</v>
      </c>
      <c r="Y1352" s="5"/>
      <c r="Z1352" s="7" t="str">
        <f>Map!O2012</f>
        <v>9 H</v>
      </c>
      <c r="AA1352" s="6">
        <f t="shared" si="12"/>
        <v>9</v>
      </c>
      <c r="AB1352" s="5" t="str">
        <f>IFERROR(__xludf.DUMMYFUNCTION("""COMPUTED_VALUE"""),"H")</f>
        <v>H</v>
      </c>
      <c r="AC1352" s="6">
        <f t="shared" si="13"/>
        <v>9</v>
      </c>
      <c r="AD1352" s="5"/>
    </row>
    <row r="1353">
      <c r="A1353" s="5" t="str">
        <f>Map!I2013</f>
        <v>1.65 J</v>
      </c>
      <c r="B1353" s="6">
        <f t="shared" si="5"/>
        <v>1.65</v>
      </c>
      <c r="C1353" s="5" t="str">
        <f>IFERROR(__xludf.DUMMYFUNCTION("""COMPUTED_VALUE"""),"J")</f>
        <v>J</v>
      </c>
      <c r="D1353" s="34" t="b">
        <f t="shared" si="6"/>
        <v>0</v>
      </c>
      <c r="E1353" s="6">
        <f t="shared" si="7"/>
        <v>1.65</v>
      </c>
      <c r="F1353" s="34" t="b">
        <f t="shared" si="8"/>
        <v>0</v>
      </c>
      <c r="G1353" s="8">
        <f t="shared" si="9"/>
        <v>3.135E+27</v>
      </c>
      <c r="H1353" s="8" t="str">
        <f t="shared" ref="H1353:J1353" si="2724">if(D1353,$G1353,"")</f>
        <v/>
      </c>
      <c r="I1353" s="8">
        <f t="shared" si="2724"/>
        <v>3.135E+27</v>
      </c>
      <c r="J1353" s="8" t="str">
        <f t="shared" si="2724"/>
        <v/>
      </c>
      <c r="K1353" s="5"/>
      <c r="L1353" s="5"/>
      <c r="M1353" s="5"/>
      <c r="N1353" s="36">
        <f>Map!K2013</f>
        <v>-203</v>
      </c>
      <c r="O1353" s="36">
        <f>Map!L2013</f>
        <v>-259</v>
      </c>
      <c r="P1353" s="36">
        <f>Map!M2013</f>
        <v>-233</v>
      </c>
      <c r="Q1353" s="5" t="str">
        <f>Join("-",Map!B2013,Map!C2013,Map!D2013,Map!E2013,Map!F2013)</f>
        <v>North Rim-4-2-2-g</v>
      </c>
      <c r="R1353" s="6">
        <f t="shared" ref="R1353:T1353" si="2725">IFERROR(VALUE(LEFT(N1353,SEARCH(" ",N1353,1)-1)),FALSE())</f>
        <v>-203</v>
      </c>
      <c r="S1353" s="6">
        <f t="shared" si="2725"/>
        <v>-259</v>
      </c>
      <c r="T1353" s="6">
        <f t="shared" si="2725"/>
        <v>-233</v>
      </c>
      <c r="U1353" s="5"/>
      <c r="V1353" s="5"/>
      <c r="W1353" s="5"/>
      <c r="X1353" s="37" t="str">
        <f>Map!G2013</f>
        <v>Gas Giant</v>
      </c>
      <c r="Y1353" s="5"/>
      <c r="Z1353" s="7" t="str">
        <f>Map!O2013</f>
        <v>22 H</v>
      </c>
      <c r="AA1353" s="6">
        <f t="shared" si="12"/>
        <v>22</v>
      </c>
      <c r="AB1353" s="5" t="str">
        <f>IFERROR(__xludf.DUMMYFUNCTION("""COMPUTED_VALUE"""),"H")</f>
        <v>H</v>
      </c>
      <c r="AC1353" s="6">
        <f t="shared" si="13"/>
        <v>22</v>
      </c>
      <c r="AD1353" s="5"/>
    </row>
    <row r="1354">
      <c r="A1354" s="5" t="str">
        <f>Map!I2014</f>
        <v>0.81 S</v>
      </c>
      <c r="B1354" s="6">
        <f t="shared" si="5"/>
        <v>0.81</v>
      </c>
      <c r="C1354" s="5" t="str">
        <f>IFERROR(__xludf.DUMMYFUNCTION("""COMPUTED_VALUE"""),"S")</f>
        <v>S</v>
      </c>
      <c r="D1354" s="34">
        <f t="shared" si="6"/>
        <v>0.81</v>
      </c>
      <c r="E1354" s="6" t="b">
        <f t="shared" si="7"/>
        <v>0</v>
      </c>
      <c r="F1354" s="34" t="b">
        <f t="shared" si="8"/>
        <v>0</v>
      </c>
      <c r="G1354" s="8">
        <f t="shared" si="9"/>
        <v>1.61109E+30</v>
      </c>
      <c r="H1354" s="8">
        <f t="shared" ref="H1354:J1354" si="2726">if(D1354,$G1354,"")</f>
        <v>1.61109E+30</v>
      </c>
      <c r="I1354" s="8" t="str">
        <f t="shared" si="2726"/>
        <v/>
      </c>
      <c r="J1354" s="8" t="str">
        <f t="shared" si="2726"/>
        <v/>
      </c>
      <c r="K1354" s="5"/>
      <c r="L1354" s="5"/>
      <c r="M1354" s="5"/>
      <c r="N1354" s="36" t="str">
        <f>Map!K2014</f>
        <v/>
      </c>
      <c r="O1354" s="36" t="str">
        <f>Map!L2014</f>
        <v/>
      </c>
      <c r="P1354" s="36" t="str">
        <f>Map!M2014</f>
        <v/>
      </c>
      <c r="Q1354" s="5" t="str">
        <f>Join("-",Map!B2014,Map!C2014,Map!D2014,Map!E2014,Map!F2014)</f>
        <v>North Rim-4-2-2-S</v>
      </c>
      <c r="R1354" s="6" t="b">
        <f t="shared" ref="R1354:T1354" si="2727">IFERROR(VALUE(LEFT(N1354,SEARCH(" ",N1354,1)-1)),FALSE())</f>
        <v>0</v>
      </c>
      <c r="S1354" s="6" t="b">
        <f t="shared" si="2727"/>
        <v>0</v>
      </c>
      <c r="T1354" s="6" t="b">
        <f t="shared" si="2727"/>
        <v>0</v>
      </c>
      <c r="U1354" s="5"/>
      <c r="V1354" s="5"/>
      <c r="W1354" s="5"/>
      <c r="X1354" s="37" t="str">
        <f>Map!G2014</f>
        <v>Star</v>
      </c>
      <c r="Y1354" s="5"/>
      <c r="Z1354" s="7" t="str">
        <f>Map!O2014</f>
        <v/>
      </c>
      <c r="AA1354" s="6" t="str">
        <f t="shared" si="12"/>
        <v/>
      </c>
      <c r="AB1354" s="5"/>
      <c r="AC1354" s="6" t="str">
        <f t="shared" si="13"/>
        <v/>
      </c>
      <c r="AD1354" s="5"/>
    </row>
    <row r="1355">
      <c r="A1355" s="5" t="str">
        <f>Map!I2015</f>
        <v>0.48 E</v>
      </c>
      <c r="B1355" s="6">
        <f t="shared" si="5"/>
        <v>0.48</v>
      </c>
      <c r="C1355" s="5" t="str">
        <f>IFERROR(__xludf.DUMMYFUNCTION("""COMPUTED_VALUE"""),"E")</f>
        <v>E</v>
      </c>
      <c r="D1355" s="34" t="b">
        <f t="shared" si="6"/>
        <v>0</v>
      </c>
      <c r="E1355" s="6" t="b">
        <f t="shared" si="7"/>
        <v>0</v>
      </c>
      <c r="F1355" s="34">
        <f t="shared" si="8"/>
        <v>0.48</v>
      </c>
      <c r="G1355" s="8">
        <f t="shared" si="9"/>
        <v>2.86656E+24</v>
      </c>
      <c r="H1355" s="8" t="str">
        <f t="shared" ref="H1355:J1355" si="2728">if(D1355,$G1355,"")</f>
        <v/>
      </c>
      <c r="I1355" s="8" t="str">
        <f t="shared" si="2728"/>
        <v/>
      </c>
      <c r="J1355" s="8">
        <f t="shared" si="2728"/>
        <v>2.86656E+24</v>
      </c>
      <c r="K1355" s="5"/>
      <c r="L1355" s="5"/>
      <c r="M1355" s="5"/>
      <c r="N1355" s="36">
        <f>Map!K2015</f>
        <v>1007</v>
      </c>
      <c r="O1355" s="36">
        <f>Map!L2015</f>
        <v>834</v>
      </c>
      <c r="P1355" s="36">
        <f>Map!M2015</f>
        <v>920</v>
      </c>
      <c r="Q1355" s="5" t="str">
        <f>Join("-",Map!B2015,Map!C2015,Map!D2015,Map!E2015,Map!F2015)</f>
        <v>North Rim-4-3-0-a</v>
      </c>
      <c r="R1355" s="6">
        <f t="shared" ref="R1355:T1355" si="2729">IFERROR(VALUE(LEFT(N1355,SEARCH(" ",N1355,1)-1)),FALSE())</f>
        <v>1007</v>
      </c>
      <c r="S1355" s="6">
        <f t="shared" si="2729"/>
        <v>834</v>
      </c>
      <c r="T1355" s="6">
        <f t="shared" si="2729"/>
        <v>920</v>
      </c>
      <c r="U1355" s="5"/>
      <c r="V1355" s="5"/>
      <c r="W1355" s="5"/>
      <c r="X1355" s="37" t="str">
        <f>Map!G2015</f>
        <v>Terrestrial</v>
      </c>
      <c r="Y1355" s="5"/>
      <c r="Z1355" s="7" t="str">
        <f>Map!O2015</f>
        <v>30 H</v>
      </c>
      <c r="AA1355" s="6">
        <f t="shared" si="12"/>
        <v>30</v>
      </c>
      <c r="AB1355" s="5" t="str">
        <f>IFERROR(__xludf.DUMMYFUNCTION("""COMPUTED_VALUE"""),"H")</f>
        <v>H</v>
      </c>
      <c r="AC1355" s="6">
        <f t="shared" si="13"/>
        <v>30</v>
      </c>
      <c r="AD1355" s="5"/>
    </row>
    <row r="1356">
      <c r="A1356" s="5" t="str">
        <f>Map!I2016</f>
        <v>1.4 E</v>
      </c>
      <c r="B1356" s="6">
        <f t="shared" si="5"/>
        <v>1.4</v>
      </c>
      <c r="C1356" s="5" t="str">
        <f>IFERROR(__xludf.DUMMYFUNCTION("""COMPUTED_VALUE"""),"E")</f>
        <v>E</v>
      </c>
      <c r="D1356" s="34" t="b">
        <f t="shared" si="6"/>
        <v>0</v>
      </c>
      <c r="E1356" s="6" t="b">
        <f t="shared" si="7"/>
        <v>0</v>
      </c>
      <c r="F1356" s="34">
        <f t="shared" si="8"/>
        <v>1.4</v>
      </c>
      <c r="G1356" s="8">
        <f t="shared" si="9"/>
        <v>8.3608E+24</v>
      </c>
      <c r="H1356" s="8" t="str">
        <f t="shared" ref="H1356:J1356" si="2730">if(D1356,$G1356,"")</f>
        <v/>
      </c>
      <c r="I1356" s="8" t="str">
        <f t="shared" si="2730"/>
        <v/>
      </c>
      <c r="J1356" s="8">
        <f t="shared" si="2730"/>
        <v>8.3608E+24</v>
      </c>
      <c r="K1356" s="5"/>
      <c r="L1356" s="5"/>
      <c r="M1356" s="5"/>
      <c r="N1356" s="36">
        <f>Map!K2016</f>
        <v>355</v>
      </c>
      <c r="O1356" s="36">
        <f>Map!L2016</f>
        <v>344</v>
      </c>
      <c r="P1356" s="36">
        <f>Map!M2016</f>
        <v>348</v>
      </c>
      <c r="Q1356" s="5" t="str">
        <f>Join("-",Map!B2016,Map!C2016,Map!D2016,Map!E2016,Map!F2016)</f>
        <v>North Rim-4-3-0-b</v>
      </c>
      <c r="R1356" s="6">
        <f t="shared" ref="R1356:T1356" si="2731">IFERROR(VALUE(LEFT(N1356,SEARCH(" ",N1356,1)-1)),FALSE())</f>
        <v>355</v>
      </c>
      <c r="S1356" s="6">
        <f t="shared" si="2731"/>
        <v>344</v>
      </c>
      <c r="T1356" s="6">
        <f t="shared" si="2731"/>
        <v>348</v>
      </c>
      <c r="U1356" s="5"/>
      <c r="V1356" s="5"/>
      <c r="W1356" s="5"/>
      <c r="X1356" s="37" t="str">
        <f>Map!G2016</f>
        <v>Terrestrial</v>
      </c>
      <c r="Y1356" s="5"/>
      <c r="Z1356" s="7" t="str">
        <f>Map!O2016</f>
        <v>12 H</v>
      </c>
      <c r="AA1356" s="6">
        <f t="shared" si="12"/>
        <v>12</v>
      </c>
      <c r="AB1356" s="5" t="str">
        <f>IFERROR(__xludf.DUMMYFUNCTION("""COMPUTED_VALUE"""),"H")</f>
        <v>H</v>
      </c>
      <c r="AC1356" s="6">
        <f t="shared" si="13"/>
        <v>12</v>
      </c>
      <c r="AD1356" s="5"/>
    </row>
    <row r="1357">
      <c r="A1357" s="5" t="str">
        <f>Map!I2017</f>
        <v>11 E</v>
      </c>
      <c r="B1357" s="6">
        <f t="shared" si="5"/>
        <v>11</v>
      </c>
      <c r="C1357" s="5" t="str">
        <f>IFERROR(__xludf.DUMMYFUNCTION("""COMPUTED_VALUE"""),"E")</f>
        <v>E</v>
      </c>
      <c r="D1357" s="34" t="b">
        <f t="shared" si="6"/>
        <v>0</v>
      </c>
      <c r="E1357" s="6" t="b">
        <f t="shared" si="7"/>
        <v>0</v>
      </c>
      <c r="F1357" s="34">
        <f t="shared" si="8"/>
        <v>11</v>
      </c>
      <c r="G1357" s="8">
        <f t="shared" si="9"/>
        <v>6.5692E+25</v>
      </c>
      <c r="H1357" s="8" t="str">
        <f t="shared" ref="H1357:J1357" si="2732">if(D1357,$G1357,"")</f>
        <v/>
      </c>
      <c r="I1357" s="8" t="str">
        <f t="shared" si="2732"/>
        <v/>
      </c>
      <c r="J1357" s="8">
        <f t="shared" si="2732"/>
        <v>6.5692E+25</v>
      </c>
      <c r="K1357" s="5"/>
      <c r="L1357" s="5"/>
      <c r="M1357" s="5"/>
      <c r="N1357" s="36">
        <f>Map!K2017</f>
        <v>307</v>
      </c>
      <c r="O1357" s="36">
        <f>Map!L2017</f>
        <v>261</v>
      </c>
      <c r="P1357" s="36">
        <f>Map!M2017</f>
        <v>282</v>
      </c>
      <c r="Q1357" s="5" t="str">
        <f>Join("-",Map!B2017,Map!C2017,Map!D2017,Map!E2017,Map!F2017)</f>
        <v>North Rim-4-3-0-c</v>
      </c>
      <c r="R1357" s="6">
        <f t="shared" ref="R1357:T1357" si="2733">IFERROR(VALUE(LEFT(N1357,SEARCH(" ",N1357,1)-1)),FALSE())</f>
        <v>307</v>
      </c>
      <c r="S1357" s="6">
        <f t="shared" si="2733"/>
        <v>261</v>
      </c>
      <c r="T1357" s="6">
        <f t="shared" si="2733"/>
        <v>282</v>
      </c>
      <c r="U1357" s="5"/>
      <c r="V1357" s="5"/>
      <c r="W1357" s="5"/>
      <c r="X1357" s="37" t="str">
        <f>Map!G2017</f>
        <v>Terrestrial</v>
      </c>
      <c r="Y1357" s="5"/>
      <c r="Z1357" s="7" t="str">
        <f>Map!O2017</f>
        <v>7 H</v>
      </c>
      <c r="AA1357" s="6">
        <f t="shared" si="12"/>
        <v>7</v>
      </c>
      <c r="AB1357" s="5" t="str">
        <f>IFERROR(__xludf.DUMMYFUNCTION("""COMPUTED_VALUE"""),"H")</f>
        <v>H</v>
      </c>
      <c r="AC1357" s="6">
        <f t="shared" si="13"/>
        <v>7</v>
      </c>
      <c r="AD1357" s="5"/>
    </row>
    <row r="1358">
      <c r="A1358" s="5" t="str">
        <f>Map!I2018</f>
        <v>2.37 E</v>
      </c>
      <c r="B1358" s="6">
        <f t="shared" si="5"/>
        <v>2.37</v>
      </c>
      <c r="C1358" s="5" t="str">
        <f>IFERROR(__xludf.DUMMYFUNCTION("""COMPUTED_VALUE"""),"E")</f>
        <v>E</v>
      </c>
      <c r="D1358" s="34" t="b">
        <f t="shared" si="6"/>
        <v>0</v>
      </c>
      <c r="E1358" s="6" t="b">
        <f t="shared" si="7"/>
        <v>0</v>
      </c>
      <c r="F1358" s="34">
        <f t="shared" si="8"/>
        <v>2.37</v>
      </c>
      <c r="G1358" s="8">
        <f t="shared" si="9"/>
        <v>1.41536E+25</v>
      </c>
      <c r="H1358" s="8" t="str">
        <f t="shared" ref="H1358:J1358" si="2734">if(D1358,$G1358,"")</f>
        <v/>
      </c>
      <c r="I1358" s="8" t="str">
        <f t="shared" si="2734"/>
        <v/>
      </c>
      <c r="J1358" s="8">
        <f t="shared" si="2734"/>
        <v>1.41536E+25</v>
      </c>
      <c r="K1358" s="5"/>
      <c r="L1358" s="5"/>
      <c r="M1358" s="5"/>
      <c r="N1358" s="36">
        <f>Map!K2018</f>
        <v>141</v>
      </c>
      <c r="O1358" s="36">
        <f>Map!L2018</f>
        <v>61</v>
      </c>
      <c r="P1358" s="36">
        <f>Map!M2018</f>
        <v>103</v>
      </c>
      <c r="Q1358" s="5" t="str">
        <f>Join("-",Map!B2018,Map!C2018,Map!D2018,Map!E2018,Map!F2018)</f>
        <v>North Rim-4-3-0-d</v>
      </c>
      <c r="R1358" s="6">
        <f t="shared" ref="R1358:T1358" si="2735">IFERROR(VALUE(LEFT(N1358,SEARCH(" ",N1358,1)-1)),FALSE())</f>
        <v>141</v>
      </c>
      <c r="S1358" s="6">
        <f t="shared" si="2735"/>
        <v>61</v>
      </c>
      <c r="T1358" s="6">
        <f t="shared" si="2735"/>
        <v>103</v>
      </c>
      <c r="U1358" s="5"/>
      <c r="V1358" s="5"/>
      <c r="W1358" s="5"/>
      <c r="X1358" s="37" t="str">
        <f>Map!G2018</f>
        <v>Terrestrial</v>
      </c>
      <c r="Y1358" s="5"/>
      <c r="Z1358" s="7" t="str">
        <f>Map!O2018</f>
        <v>12 H</v>
      </c>
      <c r="AA1358" s="6">
        <f t="shared" si="12"/>
        <v>12</v>
      </c>
      <c r="AB1358" s="5" t="str">
        <f>IFERROR(__xludf.DUMMYFUNCTION("""COMPUTED_VALUE"""),"H")</f>
        <v>H</v>
      </c>
      <c r="AC1358" s="6">
        <f t="shared" si="13"/>
        <v>12</v>
      </c>
      <c r="AD1358" s="5"/>
    </row>
    <row r="1359">
      <c r="A1359" s="5" t="str">
        <f>Map!I2019</f>
        <v>0.82 E</v>
      </c>
      <c r="B1359" s="6">
        <f t="shared" si="5"/>
        <v>0.82</v>
      </c>
      <c r="C1359" s="5" t="str">
        <f>IFERROR(__xludf.DUMMYFUNCTION("""COMPUTED_VALUE"""),"E")</f>
        <v>E</v>
      </c>
      <c r="D1359" s="34" t="b">
        <f t="shared" si="6"/>
        <v>0</v>
      </c>
      <c r="E1359" s="6" t="b">
        <f t="shared" si="7"/>
        <v>0</v>
      </c>
      <c r="F1359" s="34">
        <f t="shared" si="8"/>
        <v>0.82</v>
      </c>
      <c r="G1359" s="8">
        <f t="shared" si="9"/>
        <v>4.89704E+24</v>
      </c>
      <c r="H1359" s="8" t="str">
        <f t="shared" ref="H1359:J1359" si="2736">if(D1359,$G1359,"")</f>
        <v/>
      </c>
      <c r="I1359" s="8" t="str">
        <f t="shared" si="2736"/>
        <v/>
      </c>
      <c r="J1359" s="8">
        <f t="shared" si="2736"/>
        <v>4.89704E+24</v>
      </c>
      <c r="K1359" s="5"/>
      <c r="L1359" s="5"/>
      <c r="M1359" s="5"/>
      <c r="N1359" s="36">
        <f>Map!K2019</f>
        <v>99</v>
      </c>
      <c r="O1359" s="36">
        <f>Map!L2019</f>
        <v>96</v>
      </c>
      <c r="P1359" s="36">
        <f>Map!M2019</f>
        <v>97</v>
      </c>
      <c r="Q1359" s="5" t="str">
        <f>Join("-",Map!B2019,Map!C2019,Map!D2019,Map!E2019,Map!F2019)</f>
        <v>North Rim-4-3-0-e</v>
      </c>
      <c r="R1359" s="6">
        <f t="shared" ref="R1359:T1359" si="2737">IFERROR(VALUE(LEFT(N1359,SEARCH(" ",N1359,1)-1)),FALSE())</f>
        <v>99</v>
      </c>
      <c r="S1359" s="6">
        <f t="shared" si="2737"/>
        <v>96</v>
      </c>
      <c r="T1359" s="6">
        <f t="shared" si="2737"/>
        <v>97</v>
      </c>
      <c r="U1359" s="5"/>
      <c r="V1359" s="5"/>
      <c r="W1359" s="5"/>
      <c r="X1359" s="37" t="str">
        <f>Map!G2019</f>
        <v>Terrestrial</v>
      </c>
      <c r="Y1359" s="5"/>
      <c r="Z1359" s="7" t="str">
        <f>Map!O2019</f>
        <v>16 H</v>
      </c>
      <c r="AA1359" s="6">
        <f t="shared" si="12"/>
        <v>16</v>
      </c>
      <c r="AB1359" s="5" t="str">
        <f>IFERROR(__xludf.DUMMYFUNCTION("""COMPUTED_VALUE"""),"H")</f>
        <v>H</v>
      </c>
      <c r="AC1359" s="6">
        <f t="shared" si="13"/>
        <v>16</v>
      </c>
      <c r="AD1359" s="5"/>
    </row>
    <row r="1360">
      <c r="A1360" s="5" t="str">
        <f>Map!I2020</f>
        <v>0.86 E</v>
      </c>
      <c r="B1360" s="6">
        <f t="shared" si="5"/>
        <v>0.86</v>
      </c>
      <c r="C1360" s="5" t="str">
        <f>IFERROR(__xludf.DUMMYFUNCTION("""COMPUTED_VALUE"""),"E")</f>
        <v>E</v>
      </c>
      <c r="D1360" s="34" t="b">
        <f t="shared" si="6"/>
        <v>0</v>
      </c>
      <c r="E1360" s="6" t="b">
        <f t="shared" si="7"/>
        <v>0</v>
      </c>
      <c r="F1360" s="34">
        <f t="shared" si="8"/>
        <v>0.86</v>
      </c>
      <c r="G1360" s="8">
        <f t="shared" si="9"/>
        <v>5.13592E+24</v>
      </c>
      <c r="H1360" s="8" t="str">
        <f t="shared" ref="H1360:J1360" si="2738">if(D1360,$G1360,"")</f>
        <v/>
      </c>
      <c r="I1360" s="8" t="str">
        <f t="shared" si="2738"/>
        <v/>
      </c>
      <c r="J1360" s="8">
        <f t="shared" si="2738"/>
        <v>5.13592E+24</v>
      </c>
      <c r="K1360" s="5"/>
      <c r="L1360" s="5"/>
      <c r="M1360" s="5"/>
      <c r="N1360" s="36">
        <f>Map!K2020</f>
        <v>9</v>
      </c>
      <c r="O1360" s="36">
        <f>Map!L2020</f>
        <v>-42</v>
      </c>
      <c r="P1360" s="36">
        <f>Map!M2020</f>
        <v>-15</v>
      </c>
      <c r="Q1360" s="5" t="str">
        <f>Join("-",Map!B2020,Map!C2020,Map!D2020,Map!E2020,Map!F2020)</f>
        <v>North Rim-4-3-0-f</v>
      </c>
      <c r="R1360" s="6">
        <f t="shared" ref="R1360:T1360" si="2739">IFERROR(VALUE(LEFT(N1360,SEARCH(" ",N1360,1)-1)),FALSE())</f>
        <v>9</v>
      </c>
      <c r="S1360" s="6">
        <f t="shared" si="2739"/>
        <v>-42</v>
      </c>
      <c r="T1360" s="6">
        <f t="shared" si="2739"/>
        <v>-15</v>
      </c>
      <c r="U1360" s="5"/>
      <c r="V1360" s="5"/>
      <c r="W1360" s="5"/>
      <c r="X1360" s="37" t="str">
        <f>Map!G2020</f>
        <v>Terrestrial</v>
      </c>
      <c r="Y1360" s="5"/>
      <c r="Z1360" s="7" t="str">
        <f>Map!O2020</f>
        <v>153 H</v>
      </c>
      <c r="AA1360" s="6">
        <f t="shared" si="12"/>
        <v>153</v>
      </c>
      <c r="AB1360" s="5" t="str">
        <f>IFERROR(__xludf.DUMMYFUNCTION("""COMPUTED_VALUE"""),"H")</f>
        <v>H</v>
      </c>
      <c r="AC1360" s="6">
        <f t="shared" si="13"/>
        <v>153</v>
      </c>
      <c r="AD1360" s="5"/>
    </row>
    <row r="1361">
      <c r="A1361" s="5" t="str">
        <f>Map!I2021</f>
        <v>2.76 J</v>
      </c>
      <c r="B1361" s="6">
        <f t="shared" si="5"/>
        <v>2.76</v>
      </c>
      <c r="C1361" s="5" t="str">
        <f>IFERROR(__xludf.DUMMYFUNCTION("""COMPUTED_VALUE"""),"J")</f>
        <v>J</v>
      </c>
      <c r="D1361" s="34" t="b">
        <f t="shared" si="6"/>
        <v>0</v>
      </c>
      <c r="E1361" s="6">
        <f t="shared" si="7"/>
        <v>2.76</v>
      </c>
      <c r="F1361" s="34" t="b">
        <f t="shared" si="8"/>
        <v>0</v>
      </c>
      <c r="G1361" s="8">
        <f t="shared" si="9"/>
        <v>5.244E+27</v>
      </c>
      <c r="H1361" s="8" t="str">
        <f t="shared" ref="H1361:J1361" si="2740">if(D1361,$G1361,"")</f>
        <v/>
      </c>
      <c r="I1361" s="8">
        <f t="shared" si="2740"/>
        <v>5.244E+27</v>
      </c>
      <c r="J1361" s="8" t="str">
        <f t="shared" si="2740"/>
        <v/>
      </c>
      <c r="K1361" s="5"/>
      <c r="L1361" s="5"/>
      <c r="M1361" s="5"/>
      <c r="N1361" s="36">
        <f>Map!K2021</f>
        <v>-182</v>
      </c>
      <c r="O1361" s="36">
        <f>Map!L2021</f>
        <v>-197</v>
      </c>
      <c r="P1361" s="36">
        <f>Map!M2021</f>
        <v>-190</v>
      </c>
      <c r="Q1361" s="5" t="str">
        <f>Join("-",Map!B2021,Map!C2021,Map!D2021,Map!E2021,Map!F2021)</f>
        <v>North Rim-4-3-0-g</v>
      </c>
      <c r="R1361" s="6">
        <f t="shared" ref="R1361:T1361" si="2741">IFERROR(VALUE(LEFT(N1361,SEARCH(" ",N1361,1)-1)),FALSE())</f>
        <v>-182</v>
      </c>
      <c r="S1361" s="6">
        <f t="shared" si="2741"/>
        <v>-197</v>
      </c>
      <c r="T1361" s="6">
        <f t="shared" si="2741"/>
        <v>-190</v>
      </c>
      <c r="U1361" s="5"/>
      <c r="V1361" s="5"/>
      <c r="W1361" s="5"/>
      <c r="X1361" s="37" t="str">
        <f>Map!G2021</f>
        <v>Gas Giant</v>
      </c>
      <c r="Y1361" s="5"/>
      <c r="Z1361" s="7" t="str">
        <f>Map!O2021</f>
        <v>24 H</v>
      </c>
      <c r="AA1361" s="6">
        <f t="shared" si="12"/>
        <v>24</v>
      </c>
      <c r="AB1361" s="5" t="str">
        <f>IFERROR(__xludf.DUMMYFUNCTION("""COMPUTED_VALUE"""),"H")</f>
        <v>H</v>
      </c>
      <c r="AC1361" s="6">
        <f t="shared" si="13"/>
        <v>24</v>
      </c>
      <c r="AD1361" s="5"/>
    </row>
    <row r="1362">
      <c r="A1362" s="5" t="str">
        <f>Map!I2022</f>
        <v>0.04 J</v>
      </c>
      <c r="B1362" s="6">
        <f t="shared" si="5"/>
        <v>0.04</v>
      </c>
      <c r="C1362" s="5" t="str">
        <f>IFERROR(__xludf.DUMMYFUNCTION("""COMPUTED_VALUE"""),"J")</f>
        <v>J</v>
      </c>
      <c r="D1362" s="34" t="b">
        <f t="shared" si="6"/>
        <v>0</v>
      </c>
      <c r="E1362" s="6">
        <f t="shared" si="7"/>
        <v>0.04</v>
      </c>
      <c r="F1362" s="34" t="b">
        <f t="shared" si="8"/>
        <v>0</v>
      </c>
      <c r="G1362" s="8">
        <f t="shared" si="9"/>
        <v>7.6E+25</v>
      </c>
      <c r="H1362" s="8" t="str">
        <f t="shared" ref="H1362:J1362" si="2742">if(D1362,$G1362,"")</f>
        <v/>
      </c>
      <c r="I1362" s="8">
        <f t="shared" si="2742"/>
        <v>7.6E+25</v>
      </c>
      <c r="J1362" s="8" t="str">
        <f t="shared" si="2742"/>
        <v/>
      </c>
      <c r="K1362" s="5"/>
      <c r="L1362" s="5"/>
      <c r="M1362" s="5"/>
      <c r="N1362" s="36">
        <f>Map!K2022</f>
        <v>-186</v>
      </c>
      <c r="O1362" s="36">
        <f>Map!L2022</f>
        <v>-198</v>
      </c>
      <c r="P1362" s="36">
        <f>Map!M2022</f>
        <v>-191</v>
      </c>
      <c r="Q1362" s="5" t="str">
        <f>Join("-",Map!B2022,Map!C2022,Map!D2022,Map!E2022,Map!F2022)</f>
        <v>North Rim-4-3-0-h</v>
      </c>
      <c r="R1362" s="6">
        <f t="shared" ref="R1362:T1362" si="2743">IFERROR(VALUE(LEFT(N1362,SEARCH(" ",N1362,1)-1)),FALSE())</f>
        <v>-186</v>
      </c>
      <c r="S1362" s="6">
        <f t="shared" si="2743"/>
        <v>-198</v>
      </c>
      <c r="T1362" s="6">
        <f t="shared" si="2743"/>
        <v>-191</v>
      </c>
      <c r="U1362" s="5"/>
      <c r="V1362" s="5"/>
      <c r="W1362" s="5"/>
      <c r="X1362" s="37" t="str">
        <f>Map!G2022</f>
        <v>Gas Giant</v>
      </c>
      <c r="Y1362" s="5"/>
      <c r="Z1362" s="7" t="str">
        <f>Map!O2022</f>
        <v>16 H</v>
      </c>
      <c r="AA1362" s="6">
        <f t="shared" si="12"/>
        <v>16</v>
      </c>
      <c r="AB1362" s="5" t="str">
        <f>IFERROR(__xludf.DUMMYFUNCTION("""COMPUTED_VALUE"""),"H")</f>
        <v>H</v>
      </c>
      <c r="AC1362" s="6">
        <f t="shared" si="13"/>
        <v>16</v>
      </c>
      <c r="AD1362" s="5"/>
    </row>
    <row r="1363">
      <c r="A1363" s="5" t="str">
        <f>Map!I2023</f>
        <v> </v>
      </c>
      <c r="B1363" s="6" t="str">
        <f t="shared" si="5"/>
        <v> </v>
      </c>
      <c r="C1363" s="5"/>
      <c r="D1363" s="34" t="b">
        <f t="shared" si="6"/>
        <v>0</v>
      </c>
      <c r="E1363" s="6" t="b">
        <f t="shared" si="7"/>
        <v>0</v>
      </c>
      <c r="F1363" s="34" t="b">
        <f t="shared" si="8"/>
        <v>0</v>
      </c>
      <c r="G1363" s="8" t="str">
        <f t="shared" si="9"/>
        <v/>
      </c>
      <c r="H1363" s="8" t="str">
        <f t="shared" ref="H1363:J1363" si="2744">if(D1363,$G1363,"")</f>
        <v/>
      </c>
      <c r="I1363" s="8" t="str">
        <f t="shared" si="2744"/>
        <v/>
      </c>
      <c r="J1363" s="8" t="str">
        <f t="shared" si="2744"/>
        <v/>
      </c>
      <c r="K1363" s="5"/>
      <c r="L1363" s="5"/>
      <c r="M1363" s="5"/>
      <c r="N1363" s="36" t="str">
        <f>Map!K2023</f>
        <v/>
      </c>
      <c r="O1363" s="36" t="str">
        <f>Map!L2023</f>
        <v/>
      </c>
      <c r="P1363" s="36" t="str">
        <f>Map!M2023</f>
        <v/>
      </c>
      <c r="Q1363" s="5" t="str">
        <f>Join("-",Map!B2023,Map!C2023,Map!D2023,Map!E2023,Map!F2023)</f>
        <v>North Rim-4-3-0-N43 Secondary Relay</v>
      </c>
      <c r="R1363" s="6" t="b">
        <f t="shared" ref="R1363:T1363" si="2745">IFERROR(VALUE(LEFT(N1363,SEARCH(" ",N1363,1)-1)),FALSE())</f>
        <v>0</v>
      </c>
      <c r="S1363" s="6" t="b">
        <f t="shared" si="2745"/>
        <v>0</v>
      </c>
      <c r="T1363" s="6" t="b">
        <f t="shared" si="2745"/>
        <v>0</v>
      </c>
      <c r="U1363" s="5"/>
      <c r="V1363" s="5"/>
      <c r="W1363" s="5"/>
      <c r="X1363" s="37" t="str">
        <f>Map!G2023</f>
        <v>Secondary Relay</v>
      </c>
      <c r="Y1363" s="5"/>
      <c r="Z1363" s="7" t="str">
        <f>Map!O2023</f>
        <v/>
      </c>
      <c r="AA1363" s="6" t="str">
        <f t="shared" si="12"/>
        <v/>
      </c>
      <c r="AB1363" s="5"/>
      <c r="AC1363" s="6" t="str">
        <f t="shared" si="13"/>
        <v/>
      </c>
      <c r="AD1363" s="5"/>
    </row>
    <row r="1364">
      <c r="A1364" s="5" t="str">
        <f>Map!I2024</f>
        <v>2.71 S</v>
      </c>
      <c r="B1364" s="6">
        <f t="shared" si="5"/>
        <v>2.71</v>
      </c>
      <c r="C1364" s="5" t="str">
        <f>IFERROR(__xludf.DUMMYFUNCTION("""COMPUTED_VALUE"""),"S")</f>
        <v>S</v>
      </c>
      <c r="D1364" s="34">
        <f t="shared" si="6"/>
        <v>2.71</v>
      </c>
      <c r="E1364" s="6" t="b">
        <f t="shared" si="7"/>
        <v>0</v>
      </c>
      <c r="F1364" s="34" t="b">
        <f t="shared" si="8"/>
        <v>0</v>
      </c>
      <c r="G1364" s="8">
        <f t="shared" si="9"/>
        <v>5.39019E+30</v>
      </c>
      <c r="H1364" s="8">
        <f t="shared" ref="H1364:J1364" si="2746">if(D1364,$G1364,"")</f>
        <v>5.39019E+30</v>
      </c>
      <c r="I1364" s="8" t="str">
        <f t="shared" si="2746"/>
        <v/>
      </c>
      <c r="J1364" s="8" t="str">
        <f t="shared" si="2746"/>
        <v/>
      </c>
      <c r="K1364" s="5"/>
      <c r="L1364" s="5"/>
      <c r="M1364" s="5"/>
      <c r="N1364" s="36" t="str">
        <f>Map!K2024</f>
        <v/>
      </c>
      <c r="O1364" s="36" t="str">
        <f>Map!L2024</f>
        <v/>
      </c>
      <c r="P1364" s="36" t="str">
        <f>Map!M2024</f>
        <v/>
      </c>
      <c r="Q1364" s="5" t="str">
        <f>Join("-",Map!B2024,Map!C2024,Map!D2024,Map!E2024,Map!F2024)</f>
        <v>North Rim-4-3-0-S</v>
      </c>
      <c r="R1364" s="6" t="b">
        <f t="shared" ref="R1364:T1364" si="2747">IFERROR(VALUE(LEFT(N1364,SEARCH(" ",N1364,1)-1)),FALSE())</f>
        <v>0</v>
      </c>
      <c r="S1364" s="6" t="b">
        <f t="shared" si="2747"/>
        <v>0</v>
      </c>
      <c r="T1364" s="6" t="b">
        <f t="shared" si="2747"/>
        <v>0</v>
      </c>
      <c r="U1364" s="5"/>
      <c r="V1364" s="5"/>
      <c r="W1364" s="5"/>
      <c r="X1364" s="37" t="str">
        <f>Map!G2024</f>
        <v>Star</v>
      </c>
      <c r="Y1364" s="5"/>
      <c r="Z1364" s="7" t="str">
        <f>Map!O2024</f>
        <v/>
      </c>
      <c r="AA1364" s="6" t="str">
        <f t="shared" si="12"/>
        <v/>
      </c>
      <c r="AB1364" s="5"/>
      <c r="AC1364" s="6" t="str">
        <f t="shared" si="13"/>
        <v/>
      </c>
      <c r="AD1364" s="5"/>
    </row>
    <row r="1365">
      <c r="A1365" s="5" t="str">
        <f>Map!I2025</f>
        <v>2.12 J</v>
      </c>
      <c r="B1365" s="6">
        <f t="shared" si="5"/>
        <v>2.12</v>
      </c>
      <c r="C1365" s="5" t="str">
        <f>IFERROR(__xludf.DUMMYFUNCTION("""COMPUTED_VALUE"""),"J")</f>
        <v>J</v>
      </c>
      <c r="D1365" s="34" t="b">
        <f t="shared" si="6"/>
        <v>0</v>
      </c>
      <c r="E1365" s="6">
        <f t="shared" si="7"/>
        <v>2.12</v>
      </c>
      <c r="F1365" s="34" t="b">
        <f t="shared" si="8"/>
        <v>0</v>
      </c>
      <c r="G1365" s="8">
        <f t="shared" si="9"/>
        <v>4.028E+27</v>
      </c>
      <c r="H1365" s="8" t="str">
        <f t="shared" ref="H1365:J1365" si="2748">if(D1365,$G1365,"")</f>
        <v/>
      </c>
      <c r="I1365" s="8">
        <f t="shared" si="2748"/>
        <v>4.028E+27</v>
      </c>
      <c r="J1365" s="8" t="str">
        <f t="shared" si="2748"/>
        <v/>
      </c>
      <c r="K1365" s="5"/>
      <c r="L1365" s="5"/>
      <c r="M1365" s="5"/>
      <c r="N1365" s="36">
        <f>Map!K2025</f>
        <v>-38</v>
      </c>
      <c r="O1365" s="36">
        <f>Map!L2025</f>
        <v>-98</v>
      </c>
      <c r="P1365" s="36">
        <f>Map!M2025</f>
        <v>-69</v>
      </c>
      <c r="Q1365" s="5" t="str">
        <f>Join("-",Map!B2025,Map!C2025,Map!D2025,Map!E2025,Map!F2025)</f>
        <v>North Rim-4-3-1-a</v>
      </c>
      <c r="R1365" s="6">
        <f t="shared" ref="R1365:T1365" si="2749">IFERROR(VALUE(LEFT(N1365,SEARCH(" ",N1365,1)-1)),FALSE())</f>
        <v>-38</v>
      </c>
      <c r="S1365" s="6">
        <f t="shared" si="2749"/>
        <v>-98</v>
      </c>
      <c r="T1365" s="6">
        <f t="shared" si="2749"/>
        <v>-69</v>
      </c>
      <c r="U1365" s="5"/>
      <c r="V1365" s="5"/>
      <c r="W1365" s="5"/>
      <c r="X1365" s="37" t="str">
        <f>Map!G2025</f>
        <v>Gas Giant</v>
      </c>
      <c r="Y1365" s="5"/>
      <c r="Z1365" s="7" t="str">
        <f>Map!O2025</f>
        <v>8 H</v>
      </c>
      <c r="AA1365" s="6">
        <f t="shared" si="12"/>
        <v>8</v>
      </c>
      <c r="AB1365" s="5" t="str">
        <f>IFERROR(__xludf.DUMMYFUNCTION("""COMPUTED_VALUE"""),"H")</f>
        <v>H</v>
      </c>
      <c r="AC1365" s="6">
        <f t="shared" si="13"/>
        <v>8</v>
      </c>
      <c r="AD1365" s="5"/>
    </row>
    <row r="1366">
      <c r="A1366" s="5" t="str">
        <f>Map!I2026</f>
        <v>0.06 J</v>
      </c>
      <c r="B1366" s="6">
        <f t="shared" si="5"/>
        <v>0.06</v>
      </c>
      <c r="C1366" s="5" t="str">
        <f>IFERROR(__xludf.DUMMYFUNCTION("""COMPUTED_VALUE"""),"J")</f>
        <v>J</v>
      </c>
      <c r="D1366" s="34" t="b">
        <f t="shared" si="6"/>
        <v>0</v>
      </c>
      <c r="E1366" s="6">
        <f t="shared" si="7"/>
        <v>0.06</v>
      </c>
      <c r="F1366" s="34" t="b">
        <f t="shared" si="8"/>
        <v>0</v>
      </c>
      <c r="G1366" s="8">
        <f t="shared" si="9"/>
        <v>1.14E+26</v>
      </c>
      <c r="H1366" s="8" t="str">
        <f t="shared" ref="H1366:J1366" si="2750">if(D1366,$G1366,"")</f>
        <v/>
      </c>
      <c r="I1366" s="8">
        <f t="shared" si="2750"/>
        <v>1.14E+26</v>
      </c>
      <c r="J1366" s="8" t="str">
        <f t="shared" si="2750"/>
        <v/>
      </c>
      <c r="K1366" s="5"/>
      <c r="L1366" s="5"/>
      <c r="M1366" s="5"/>
      <c r="N1366" s="36">
        <f>Map!K2026</f>
        <v>-124</v>
      </c>
      <c r="O1366" s="36">
        <f>Map!L2026</f>
        <v>-132</v>
      </c>
      <c r="P1366" s="36">
        <f>Map!M2026</f>
        <v>-127</v>
      </c>
      <c r="Q1366" s="5" t="str">
        <f>Join("-",Map!B2026,Map!C2026,Map!D2026,Map!E2026,Map!F2026)</f>
        <v>North Rim-4-3-1-b</v>
      </c>
      <c r="R1366" s="6">
        <f t="shared" ref="R1366:T1366" si="2751">IFERROR(VALUE(LEFT(N1366,SEARCH(" ",N1366,1)-1)),FALSE())</f>
        <v>-124</v>
      </c>
      <c r="S1366" s="6">
        <f t="shared" si="2751"/>
        <v>-132</v>
      </c>
      <c r="T1366" s="6">
        <f t="shared" si="2751"/>
        <v>-127</v>
      </c>
      <c r="U1366" s="5"/>
      <c r="V1366" s="5"/>
      <c r="W1366" s="5"/>
      <c r="X1366" s="37" t="str">
        <f>Map!G2026</f>
        <v>Gas Giant</v>
      </c>
      <c r="Y1366" s="5"/>
      <c r="Z1366" s="7" t="str">
        <f>Map!O2026</f>
        <v>24 H</v>
      </c>
      <c r="AA1366" s="6">
        <f t="shared" si="12"/>
        <v>24</v>
      </c>
      <c r="AB1366" s="5" t="str">
        <f>IFERROR(__xludf.DUMMYFUNCTION("""COMPUTED_VALUE"""),"H")</f>
        <v>H</v>
      </c>
      <c r="AC1366" s="6">
        <f t="shared" si="13"/>
        <v>24</v>
      </c>
      <c r="AD1366" s="5"/>
    </row>
    <row r="1367">
      <c r="A1367" s="5" t="str">
        <f>Map!I2027</f>
        <v>1.9 J</v>
      </c>
      <c r="B1367" s="6">
        <f t="shared" si="5"/>
        <v>1.9</v>
      </c>
      <c r="C1367" s="5" t="str">
        <f>IFERROR(__xludf.DUMMYFUNCTION("""COMPUTED_VALUE"""),"J")</f>
        <v>J</v>
      </c>
      <c r="D1367" s="34" t="b">
        <f t="shared" si="6"/>
        <v>0</v>
      </c>
      <c r="E1367" s="6">
        <f t="shared" si="7"/>
        <v>1.9</v>
      </c>
      <c r="F1367" s="34" t="b">
        <f t="shared" si="8"/>
        <v>0</v>
      </c>
      <c r="G1367" s="8">
        <f t="shared" si="9"/>
        <v>3.61E+27</v>
      </c>
      <c r="H1367" s="8" t="str">
        <f t="shared" ref="H1367:J1367" si="2752">if(D1367,$G1367,"")</f>
        <v/>
      </c>
      <c r="I1367" s="8">
        <f t="shared" si="2752"/>
        <v>3.61E+27</v>
      </c>
      <c r="J1367" s="8" t="str">
        <f t="shared" si="2752"/>
        <v/>
      </c>
      <c r="K1367" s="5"/>
      <c r="L1367" s="5"/>
      <c r="M1367" s="5"/>
      <c r="N1367" s="36">
        <f>Map!K2027</f>
        <v>-166</v>
      </c>
      <c r="O1367" s="36">
        <f>Map!L2027</f>
        <v>-223</v>
      </c>
      <c r="P1367" s="36">
        <f>Map!M2027</f>
        <v>-193</v>
      </c>
      <c r="Q1367" s="5" t="str">
        <f>Join("-",Map!B2027,Map!C2027,Map!D2027,Map!E2027,Map!F2027)</f>
        <v>North Rim-4-3-1-c</v>
      </c>
      <c r="R1367" s="6">
        <f t="shared" ref="R1367:T1367" si="2753">IFERROR(VALUE(LEFT(N1367,SEARCH(" ",N1367,1)-1)),FALSE())</f>
        <v>-166</v>
      </c>
      <c r="S1367" s="6">
        <f t="shared" si="2753"/>
        <v>-223</v>
      </c>
      <c r="T1367" s="6">
        <f t="shared" si="2753"/>
        <v>-193</v>
      </c>
      <c r="U1367" s="5"/>
      <c r="V1367" s="5"/>
      <c r="W1367" s="5"/>
      <c r="X1367" s="37" t="str">
        <f>Map!G2027</f>
        <v>Gas Giant</v>
      </c>
      <c r="Y1367" s="5"/>
      <c r="Z1367" s="7" t="str">
        <f>Map!O2027</f>
        <v>20 H</v>
      </c>
      <c r="AA1367" s="6">
        <f t="shared" si="12"/>
        <v>20</v>
      </c>
      <c r="AB1367" s="5" t="str">
        <f>IFERROR(__xludf.DUMMYFUNCTION("""COMPUTED_VALUE"""),"H")</f>
        <v>H</v>
      </c>
      <c r="AC1367" s="6">
        <f t="shared" si="13"/>
        <v>20</v>
      </c>
      <c r="AD1367" s="5"/>
    </row>
    <row r="1368">
      <c r="A1368" s="5" t="str">
        <f>Map!I2028</f>
        <v>0.96 S</v>
      </c>
      <c r="B1368" s="6">
        <f t="shared" si="5"/>
        <v>0.96</v>
      </c>
      <c r="C1368" s="5" t="str">
        <f>IFERROR(__xludf.DUMMYFUNCTION("""COMPUTED_VALUE"""),"S")</f>
        <v>S</v>
      </c>
      <c r="D1368" s="34">
        <f t="shared" si="6"/>
        <v>0.96</v>
      </c>
      <c r="E1368" s="6" t="b">
        <f t="shared" si="7"/>
        <v>0</v>
      </c>
      <c r="F1368" s="34" t="b">
        <f t="shared" si="8"/>
        <v>0</v>
      </c>
      <c r="G1368" s="8">
        <f t="shared" si="9"/>
        <v>1.90944E+30</v>
      </c>
      <c r="H1368" s="8">
        <f t="shared" ref="H1368:J1368" si="2754">if(D1368,$G1368,"")</f>
        <v>1.90944E+30</v>
      </c>
      <c r="I1368" s="8" t="str">
        <f t="shared" si="2754"/>
        <v/>
      </c>
      <c r="J1368" s="8" t="str">
        <f t="shared" si="2754"/>
        <v/>
      </c>
      <c r="K1368" s="5"/>
      <c r="L1368" s="5"/>
      <c r="M1368" s="5"/>
      <c r="N1368" s="36" t="str">
        <f>Map!K2028</f>
        <v/>
      </c>
      <c r="O1368" s="36" t="str">
        <f>Map!L2028</f>
        <v/>
      </c>
      <c r="P1368" s="36" t="str">
        <f>Map!M2028</f>
        <v/>
      </c>
      <c r="Q1368" s="5" t="str">
        <f>Join("-",Map!B2028,Map!C2028,Map!D2028,Map!E2028,Map!F2028)</f>
        <v>North Rim-4-3-1-S</v>
      </c>
      <c r="R1368" s="6" t="b">
        <f t="shared" ref="R1368:T1368" si="2755">IFERROR(VALUE(LEFT(N1368,SEARCH(" ",N1368,1)-1)),FALSE())</f>
        <v>0</v>
      </c>
      <c r="S1368" s="6" t="b">
        <f t="shared" si="2755"/>
        <v>0</v>
      </c>
      <c r="T1368" s="6" t="b">
        <f t="shared" si="2755"/>
        <v>0</v>
      </c>
      <c r="U1368" s="5"/>
      <c r="V1368" s="5"/>
      <c r="W1368" s="5"/>
      <c r="X1368" s="37" t="str">
        <f>Map!G2028</f>
        <v>Star</v>
      </c>
      <c r="Y1368" s="5"/>
      <c r="Z1368" s="7" t="str">
        <f>Map!O2028</f>
        <v/>
      </c>
      <c r="AA1368" s="6" t="str">
        <f t="shared" si="12"/>
        <v/>
      </c>
      <c r="AB1368" s="5"/>
      <c r="AC1368" s="6" t="str">
        <f t="shared" si="13"/>
        <v/>
      </c>
      <c r="AD1368" s="5"/>
    </row>
    <row r="1369">
      <c r="A1369" s="5" t="str">
        <f>Map!I2029</f>
        <v>0.49 E</v>
      </c>
      <c r="B1369" s="6">
        <f t="shared" si="5"/>
        <v>0.49</v>
      </c>
      <c r="C1369" s="5" t="str">
        <f>IFERROR(__xludf.DUMMYFUNCTION("""COMPUTED_VALUE"""),"E")</f>
        <v>E</v>
      </c>
      <c r="D1369" s="34" t="b">
        <f t="shared" si="6"/>
        <v>0</v>
      </c>
      <c r="E1369" s="6" t="b">
        <f t="shared" si="7"/>
        <v>0</v>
      </c>
      <c r="F1369" s="34">
        <f t="shared" si="8"/>
        <v>0.49</v>
      </c>
      <c r="G1369" s="8">
        <f t="shared" si="9"/>
        <v>2.92628E+24</v>
      </c>
      <c r="H1369" s="8" t="str">
        <f t="shared" ref="H1369:J1369" si="2756">if(D1369,$G1369,"")</f>
        <v/>
      </c>
      <c r="I1369" s="8" t="str">
        <f t="shared" si="2756"/>
        <v/>
      </c>
      <c r="J1369" s="8">
        <f t="shared" si="2756"/>
        <v>2.92628E+24</v>
      </c>
      <c r="K1369" s="5"/>
      <c r="L1369" s="5"/>
      <c r="M1369" s="5"/>
      <c r="N1369" s="36">
        <f>Map!K2029</f>
        <v>791</v>
      </c>
      <c r="O1369" s="36">
        <f>Map!L2029</f>
        <v>724</v>
      </c>
      <c r="P1369" s="36">
        <f>Map!M2029</f>
        <v>760</v>
      </c>
      <c r="Q1369" s="5" t="str">
        <f>Join("-",Map!B2029,Map!C2029,Map!D2029,Map!E2029,Map!F2029)</f>
        <v>North Rim-4-3-2-a</v>
      </c>
      <c r="R1369" s="6">
        <f t="shared" ref="R1369:T1369" si="2757">IFERROR(VALUE(LEFT(N1369,SEARCH(" ",N1369,1)-1)),FALSE())</f>
        <v>791</v>
      </c>
      <c r="S1369" s="6">
        <f t="shared" si="2757"/>
        <v>724</v>
      </c>
      <c r="T1369" s="6">
        <f t="shared" si="2757"/>
        <v>760</v>
      </c>
      <c r="U1369" s="5"/>
      <c r="V1369" s="5"/>
      <c r="W1369" s="5"/>
      <c r="X1369" s="37" t="str">
        <f>Map!G2029</f>
        <v>Terrestrial</v>
      </c>
      <c r="Y1369" s="5"/>
      <c r="Z1369" s="7" t="str">
        <f>Map!O2029</f>
        <v>18 H</v>
      </c>
      <c r="AA1369" s="6">
        <f t="shared" si="12"/>
        <v>18</v>
      </c>
      <c r="AB1369" s="5" t="str">
        <f>IFERROR(__xludf.DUMMYFUNCTION("""COMPUTED_VALUE"""),"H")</f>
        <v>H</v>
      </c>
      <c r="AC1369" s="6">
        <f t="shared" si="13"/>
        <v>18</v>
      </c>
      <c r="AD1369" s="5"/>
    </row>
    <row r="1370">
      <c r="A1370" s="5" t="str">
        <f>Map!I2030</f>
        <v>0.32 J</v>
      </c>
      <c r="B1370" s="6">
        <f t="shared" si="5"/>
        <v>0.32</v>
      </c>
      <c r="C1370" s="5" t="str">
        <f>IFERROR(__xludf.DUMMYFUNCTION("""COMPUTED_VALUE"""),"J")</f>
        <v>J</v>
      </c>
      <c r="D1370" s="34" t="b">
        <f t="shared" si="6"/>
        <v>0</v>
      </c>
      <c r="E1370" s="6">
        <f t="shared" si="7"/>
        <v>0.32</v>
      </c>
      <c r="F1370" s="34" t="b">
        <f t="shared" si="8"/>
        <v>0</v>
      </c>
      <c r="G1370" s="8">
        <f t="shared" si="9"/>
        <v>6.08E+26</v>
      </c>
      <c r="H1370" s="8" t="str">
        <f t="shared" ref="H1370:J1370" si="2758">if(D1370,$G1370,"")</f>
        <v/>
      </c>
      <c r="I1370" s="8">
        <f t="shared" si="2758"/>
        <v>6.08E+26</v>
      </c>
      <c r="J1370" s="8" t="str">
        <f t="shared" si="2758"/>
        <v/>
      </c>
      <c r="K1370" s="5"/>
      <c r="L1370" s="5"/>
      <c r="M1370" s="5"/>
      <c r="N1370" s="36">
        <f>Map!K2030</f>
        <v>-23</v>
      </c>
      <c r="O1370" s="36">
        <f>Map!L2030</f>
        <v>-27</v>
      </c>
      <c r="P1370" s="36">
        <f>Map!M2030</f>
        <v>-24</v>
      </c>
      <c r="Q1370" s="5" t="str">
        <f>Join("-",Map!B2030,Map!C2030,Map!D2030,Map!E2030,Map!F2030)</f>
        <v>North Rim-4-3-2-b</v>
      </c>
      <c r="R1370" s="6">
        <f t="shared" ref="R1370:T1370" si="2759">IFERROR(VALUE(LEFT(N1370,SEARCH(" ",N1370,1)-1)),FALSE())</f>
        <v>-23</v>
      </c>
      <c r="S1370" s="6">
        <f t="shared" si="2759"/>
        <v>-27</v>
      </c>
      <c r="T1370" s="6">
        <f t="shared" si="2759"/>
        <v>-24</v>
      </c>
      <c r="U1370" s="5"/>
      <c r="V1370" s="5"/>
      <c r="W1370" s="5"/>
      <c r="X1370" s="37" t="str">
        <f>Map!G2030</f>
        <v>Gas Giant</v>
      </c>
      <c r="Y1370" s="5"/>
      <c r="Z1370" s="7" t="str">
        <f>Map!O2030</f>
        <v>13 H</v>
      </c>
      <c r="AA1370" s="6">
        <f t="shared" si="12"/>
        <v>13</v>
      </c>
      <c r="AB1370" s="5" t="str">
        <f>IFERROR(__xludf.DUMMYFUNCTION("""COMPUTED_VALUE"""),"H")</f>
        <v>H</v>
      </c>
      <c r="AC1370" s="6">
        <f t="shared" si="13"/>
        <v>13</v>
      </c>
      <c r="AD1370" s="5"/>
    </row>
    <row r="1371">
      <c r="A1371" s="5" t="str">
        <f>Map!I2031</f>
        <v>1.14 J</v>
      </c>
      <c r="B1371" s="6">
        <f t="shared" si="5"/>
        <v>1.14</v>
      </c>
      <c r="C1371" s="5" t="str">
        <f>IFERROR(__xludf.DUMMYFUNCTION("""COMPUTED_VALUE"""),"J")</f>
        <v>J</v>
      </c>
      <c r="D1371" s="34" t="b">
        <f t="shared" si="6"/>
        <v>0</v>
      </c>
      <c r="E1371" s="6">
        <f t="shared" si="7"/>
        <v>1.14</v>
      </c>
      <c r="F1371" s="34" t="b">
        <f t="shared" si="8"/>
        <v>0</v>
      </c>
      <c r="G1371" s="8">
        <f t="shared" si="9"/>
        <v>2.166E+27</v>
      </c>
      <c r="H1371" s="8" t="str">
        <f t="shared" ref="H1371:J1371" si="2760">if(D1371,$G1371,"")</f>
        <v/>
      </c>
      <c r="I1371" s="8">
        <f t="shared" si="2760"/>
        <v>2.166E+27</v>
      </c>
      <c r="J1371" s="8" t="str">
        <f t="shared" si="2760"/>
        <v/>
      </c>
      <c r="K1371" s="5"/>
      <c r="L1371" s="5"/>
      <c r="M1371" s="5"/>
      <c r="N1371" s="36">
        <f>Map!K2031</f>
        <v>-230</v>
      </c>
      <c r="O1371" s="36">
        <f>Map!L2031</f>
        <v>-240</v>
      </c>
      <c r="P1371" s="36">
        <f>Map!M2031</f>
        <v>-236</v>
      </c>
      <c r="Q1371" s="5" t="str">
        <f>Join("-",Map!B2031,Map!C2031,Map!D2031,Map!E2031,Map!F2031)</f>
        <v>North Rim-4-3-2-c</v>
      </c>
      <c r="R1371" s="6">
        <f t="shared" ref="R1371:T1371" si="2761">IFERROR(VALUE(LEFT(N1371,SEARCH(" ",N1371,1)-1)),FALSE())</f>
        <v>-230</v>
      </c>
      <c r="S1371" s="6">
        <f t="shared" si="2761"/>
        <v>-240</v>
      </c>
      <c r="T1371" s="6">
        <f t="shared" si="2761"/>
        <v>-236</v>
      </c>
      <c r="U1371" s="5"/>
      <c r="V1371" s="5"/>
      <c r="W1371" s="5"/>
      <c r="X1371" s="37" t="str">
        <f>Map!G2031</f>
        <v>Gas Giant</v>
      </c>
      <c r="Y1371" s="5"/>
      <c r="Z1371" s="7" t="str">
        <f>Map!O2031</f>
        <v>19 H</v>
      </c>
      <c r="AA1371" s="6">
        <f t="shared" si="12"/>
        <v>19</v>
      </c>
      <c r="AB1371" s="5" t="str">
        <f>IFERROR(__xludf.DUMMYFUNCTION("""COMPUTED_VALUE"""),"H")</f>
        <v>H</v>
      </c>
      <c r="AC1371" s="6">
        <f t="shared" si="13"/>
        <v>19</v>
      </c>
      <c r="AD1371" s="5"/>
    </row>
    <row r="1372">
      <c r="A1372" s="5" t="str">
        <f>Map!I2032</f>
        <v>0.68 E</v>
      </c>
      <c r="B1372" s="6">
        <f t="shared" si="5"/>
        <v>0.68</v>
      </c>
      <c r="C1372" s="5" t="str">
        <f>IFERROR(__xludf.DUMMYFUNCTION("""COMPUTED_VALUE"""),"E")</f>
        <v>E</v>
      </c>
      <c r="D1372" s="34" t="b">
        <f t="shared" si="6"/>
        <v>0</v>
      </c>
      <c r="E1372" s="6" t="b">
        <f t="shared" si="7"/>
        <v>0</v>
      </c>
      <c r="F1372" s="34">
        <f t="shared" si="8"/>
        <v>0.68</v>
      </c>
      <c r="G1372" s="8">
        <f t="shared" si="9"/>
        <v>4.06096E+24</v>
      </c>
      <c r="H1372" s="8" t="str">
        <f t="shared" ref="H1372:J1372" si="2762">if(D1372,$G1372,"")</f>
        <v/>
      </c>
      <c r="I1372" s="8" t="str">
        <f t="shared" si="2762"/>
        <v/>
      </c>
      <c r="J1372" s="8">
        <f t="shared" si="2762"/>
        <v>4.06096E+24</v>
      </c>
      <c r="K1372" s="5"/>
      <c r="L1372" s="5"/>
      <c r="M1372" s="5"/>
      <c r="N1372" s="36">
        <f>Map!K2032</f>
        <v>-249</v>
      </c>
      <c r="O1372" s="36">
        <f>Map!L2032</f>
        <v>-257</v>
      </c>
      <c r="P1372" s="36">
        <f>Map!M2032</f>
        <v>-255</v>
      </c>
      <c r="Q1372" s="5" t="str">
        <f>Join("-",Map!B2032,Map!C2032,Map!D2032,Map!E2032,Map!F2032)</f>
        <v>North Rim-4-3-2-d</v>
      </c>
      <c r="R1372" s="6">
        <f t="shared" ref="R1372:T1372" si="2763">IFERROR(VALUE(LEFT(N1372,SEARCH(" ",N1372,1)-1)),FALSE())</f>
        <v>-249</v>
      </c>
      <c r="S1372" s="6">
        <f t="shared" si="2763"/>
        <v>-257</v>
      </c>
      <c r="T1372" s="6">
        <f t="shared" si="2763"/>
        <v>-255</v>
      </c>
      <c r="U1372" s="5"/>
      <c r="V1372" s="5"/>
      <c r="W1372" s="5"/>
      <c r="X1372" s="37" t="str">
        <f>Map!G2032</f>
        <v>Terrestrial</v>
      </c>
      <c r="Y1372" s="5"/>
      <c r="Z1372" s="7" t="str">
        <f>Map!O2032</f>
        <v>45 H</v>
      </c>
      <c r="AA1372" s="6">
        <f t="shared" si="12"/>
        <v>45</v>
      </c>
      <c r="AB1372" s="5" t="str">
        <f>IFERROR(__xludf.DUMMYFUNCTION("""COMPUTED_VALUE"""),"H")</f>
        <v>H</v>
      </c>
      <c r="AC1372" s="6">
        <f t="shared" si="13"/>
        <v>45</v>
      </c>
      <c r="AD1372" s="5"/>
    </row>
    <row r="1373">
      <c r="A1373" s="5" t="str">
        <f>Map!I2033</f>
        <v>0.39 S</v>
      </c>
      <c r="B1373" s="6">
        <f t="shared" si="5"/>
        <v>0.39</v>
      </c>
      <c r="C1373" s="5" t="str">
        <f>IFERROR(__xludf.DUMMYFUNCTION("""COMPUTED_VALUE"""),"S")</f>
        <v>S</v>
      </c>
      <c r="D1373" s="34">
        <f t="shared" si="6"/>
        <v>0.39</v>
      </c>
      <c r="E1373" s="6" t="b">
        <f t="shared" si="7"/>
        <v>0</v>
      </c>
      <c r="F1373" s="34" t="b">
        <f t="shared" si="8"/>
        <v>0</v>
      </c>
      <c r="G1373" s="8">
        <f t="shared" si="9"/>
        <v>7.7571E+29</v>
      </c>
      <c r="H1373" s="8">
        <f t="shared" ref="H1373:J1373" si="2764">if(D1373,$G1373,"")</f>
        <v>7.7571E+29</v>
      </c>
      <c r="I1373" s="8" t="str">
        <f t="shared" si="2764"/>
        <v/>
      </c>
      <c r="J1373" s="8" t="str">
        <f t="shared" si="2764"/>
        <v/>
      </c>
      <c r="K1373" s="5"/>
      <c r="L1373" s="5"/>
      <c r="M1373" s="5"/>
      <c r="N1373" s="36" t="str">
        <f>Map!K2033</f>
        <v/>
      </c>
      <c r="O1373" s="36" t="str">
        <f>Map!L2033</f>
        <v/>
      </c>
      <c r="P1373" s="36" t="str">
        <f>Map!M2033</f>
        <v/>
      </c>
      <c r="Q1373" s="5" t="str">
        <f>Join("-",Map!B2033,Map!C2033,Map!D2033,Map!E2033,Map!F2033)</f>
        <v>North Rim-4-3-2-S</v>
      </c>
      <c r="R1373" s="6" t="b">
        <f t="shared" ref="R1373:T1373" si="2765">IFERROR(VALUE(LEFT(N1373,SEARCH(" ",N1373,1)-1)),FALSE())</f>
        <v>0</v>
      </c>
      <c r="S1373" s="6" t="b">
        <f t="shared" si="2765"/>
        <v>0</v>
      </c>
      <c r="T1373" s="6" t="b">
        <f t="shared" si="2765"/>
        <v>0</v>
      </c>
      <c r="U1373" s="5"/>
      <c r="V1373" s="5"/>
      <c r="W1373" s="5"/>
      <c r="X1373" s="37" t="str">
        <f>Map!G2033</f>
        <v>Star</v>
      </c>
      <c r="Y1373" s="5"/>
      <c r="Z1373" s="7" t="str">
        <f>Map!O2033</f>
        <v/>
      </c>
      <c r="AA1373" s="6" t="str">
        <f t="shared" si="12"/>
        <v/>
      </c>
      <c r="AB1373" s="5"/>
      <c r="AC1373" s="6" t="str">
        <f t="shared" si="13"/>
        <v/>
      </c>
      <c r="AD1373" s="5"/>
    </row>
    <row r="1374">
      <c r="A1374" s="5" t="str">
        <f>Map!I2035</f>
        <v>0.95 E</v>
      </c>
      <c r="B1374" s="6">
        <f t="shared" si="5"/>
        <v>0.95</v>
      </c>
      <c r="C1374" s="5" t="str">
        <f>IFERROR(__xludf.DUMMYFUNCTION("""COMPUTED_VALUE"""),"E")</f>
        <v>E</v>
      </c>
      <c r="D1374" s="34" t="b">
        <f t="shared" si="6"/>
        <v>0</v>
      </c>
      <c r="E1374" s="6" t="b">
        <f t="shared" si="7"/>
        <v>0</v>
      </c>
      <c r="F1374" s="34">
        <f t="shared" si="8"/>
        <v>0.95</v>
      </c>
      <c r="G1374" s="8">
        <f t="shared" si="9"/>
        <v>5.6734E+24</v>
      </c>
      <c r="H1374" s="8" t="str">
        <f t="shared" ref="H1374:J1374" si="2766">if(D1374,$G1374,"")</f>
        <v/>
      </c>
      <c r="I1374" s="8" t="str">
        <f t="shared" si="2766"/>
        <v/>
      </c>
      <c r="J1374" s="8">
        <f t="shared" si="2766"/>
        <v>5.6734E+24</v>
      </c>
      <c r="K1374" s="5"/>
      <c r="L1374" s="5"/>
      <c r="M1374" s="5"/>
      <c r="N1374" s="36">
        <f>Map!K2035</f>
        <v>21</v>
      </c>
      <c r="O1374" s="36">
        <f>Map!L2035</f>
        <v>8</v>
      </c>
      <c r="P1374" s="36">
        <f>Map!M2035</f>
        <v>15</v>
      </c>
      <c r="Q1374" s="5" t="str">
        <f>Join("-",Map!B2035,Map!C2035,Map!D2035,Map!E2035,Map!F2035)</f>
        <v>North Rim-4-3-3-b</v>
      </c>
      <c r="R1374" s="6">
        <f t="shared" ref="R1374:T1374" si="2767">IFERROR(VALUE(LEFT(N1374,SEARCH(" ",N1374,1)-1)),FALSE())</f>
        <v>21</v>
      </c>
      <c r="S1374" s="6">
        <f t="shared" si="2767"/>
        <v>8</v>
      </c>
      <c r="T1374" s="6">
        <f t="shared" si="2767"/>
        <v>15</v>
      </c>
      <c r="U1374" s="5"/>
      <c r="V1374" s="5"/>
      <c r="W1374" s="5"/>
      <c r="X1374" s="37" t="str">
        <f>Map!G2035</f>
        <v>Habitable</v>
      </c>
      <c r="Y1374" s="5"/>
      <c r="Z1374" s="7" t="str">
        <f>Map!O2035</f>
        <v>36 H</v>
      </c>
      <c r="AA1374" s="6">
        <f t="shared" si="12"/>
        <v>36</v>
      </c>
      <c r="AB1374" s="5" t="str">
        <f>IFERROR(__xludf.DUMMYFUNCTION("""COMPUTED_VALUE"""),"H")</f>
        <v>H</v>
      </c>
      <c r="AC1374" s="6">
        <f t="shared" si="13"/>
        <v>36</v>
      </c>
      <c r="AD1374" s="5"/>
    </row>
    <row r="1375">
      <c r="A1375" s="5" t="str">
        <f>Map!I2036</f>
        <v>6.5 J</v>
      </c>
      <c r="B1375" s="6">
        <f t="shared" si="5"/>
        <v>6.5</v>
      </c>
      <c r="C1375" s="5" t="str">
        <f>IFERROR(__xludf.DUMMYFUNCTION("""COMPUTED_VALUE"""),"J")</f>
        <v>J</v>
      </c>
      <c r="D1375" s="34" t="b">
        <f t="shared" si="6"/>
        <v>0</v>
      </c>
      <c r="E1375" s="6">
        <f t="shared" si="7"/>
        <v>6.5</v>
      </c>
      <c r="F1375" s="34" t="b">
        <f t="shared" si="8"/>
        <v>0</v>
      </c>
      <c r="G1375" s="8">
        <f t="shared" si="9"/>
        <v>1.235E+28</v>
      </c>
      <c r="H1375" s="8" t="str">
        <f t="shared" ref="H1375:J1375" si="2768">if(D1375,$G1375,"")</f>
        <v/>
      </c>
      <c r="I1375" s="8">
        <f t="shared" si="2768"/>
        <v>1.235E+28</v>
      </c>
      <c r="J1375" s="8" t="str">
        <f t="shared" si="2768"/>
        <v/>
      </c>
      <c r="K1375" s="5"/>
      <c r="L1375" s="5"/>
      <c r="M1375" s="5"/>
      <c r="N1375" s="36">
        <f>Map!K2036</f>
        <v>-122</v>
      </c>
      <c r="O1375" s="36">
        <f>Map!L2036</f>
        <v>-141</v>
      </c>
      <c r="P1375" s="36">
        <f>Map!M2036</f>
        <v>-130</v>
      </c>
      <c r="Q1375" s="5" t="str">
        <f>Join("-",Map!B2036,Map!C2036,Map!D2036,Map!E2036,Map!F2036)</f>
        <v>North Rim-4-3-3-c</v>
      </c>
      <c r="R1375" s="6">
        <f t="shared" ref="R1375:T1375" si="2769">IFERROR(VALUE(LEFT(N1375,SEARCH(" ",N1375,1)-1)),FALSE())</f>
        <v>-122</v>
      </c>
      <c r="S1375" s="6">
        <f t="shared" si="2769"/>
        <v>-141</v>
      </c>
      <c r="T1375" s="6">
        <f t="shared" si="2769"/>
        <v>-130</v>
      </c>
      <c r="U1375" s="5"/>
      <c r="V1375" s="5"/>
      <c r="W1375" s="5"/>
      <c r="X1375" s="37" t="str">
        <f>Map!G2036</f>
        <v>Gas Giant</v>
      </c>
      <c r="Y1375" s="5"/>
      <c r="Z1375" s="7" t="str">
        <f>Map!O2036</f>
        <v>19 H</v>
      </c>
      <c r="AA1375" s="6">
        <f t="shared" si="12"/>
        <v>19</v>
      </c>
      <c r="AB1375" s="5" t="str">
        <f>IFERROR(__xludf.DUMMYFUNCTION("""COMPUTED_VALUE"""),"H")</f>
        <v>H</v>
      </c>
      <c r="AC1375" s="6">
        <f t="shared" si="13"/>
        <v>19</v>
      </c>
      <c r="AD1375" s="5"/>
    </row>
    <row r="1376">
      <c r="A1376" s="5" t="str">
        <f>Map!I2037</f>
        <v/>
      </c>
      <c r="B1376" s="6" t="str">
        <f t="shared" si="5"/>
        <v/>
      </c>
      <c r="C1376" s="5"/>
      <c r="D1376" s="34" t="b">
        <f t="shared" si="6"/>
        <v>0</v>
      </c>
      <c r="E1376" s="6" t="b">
        <f t="shared" si="7"/>
        <v>0</v>
      </c>
      <c r="F1376" s="34" t="b">
        <f t="shared" si="8"/>
        <v>0</v>
      </c>
      <c r="G1376" s="8" t="str">
        <f t="shared" si="9"/>
        <v/>
      </c>
      <c r="H1376" s="8" t="str">
        <f t="shared" ref="H1376:J1376" si="2770">if(D1376,$G1376,"")</f>
        <v/>
      </c>
      <c r="I1376" s="8" t="str">
        <f t="shared" si="2770"/>
        <v/>
      </c>
      <c r="J1376" s="8" t="str">
        <f t="shared" si="2770"/>
        <v/>
      </c>
      <c r="K1376" s="5"/>
      <c r="L1376" s="5"/>
      <c r="M1376" s="5"/>
      <c r="N1376" s="36" t="str">
        <f>Map!K2037</f>
        <v/>
      </c>
      <c r="O1376" s="36" t="str">
        <f>Map!L2037</f>
        <v/>
      </c>
      <c r="P1376" s="36" t="str">
        <f>Map!M2037</f>
        <v/>
      </c>
      <c r="Q1376" s="5" t="str">
        <f>Join("-",Map!B2037,Map!C2037,Map!D2037,Map!E2037,Map!F2037)</f>
        <v>North Rim-4-3-3-N43-E31 Primary Relay</v>
      </c>
      <c r="R1376" s="6" t="b">
        <f t="shared" ref="R1376:T1376" si="2771">IFERROR(VALUE(LEFT(N1376,SEARCH(" ",N1376,1)-1)),FALSE())</f>
        <v>0</v>
      </c>
      <c r="S1376" s="6" t="b">
        <f t="shared" si="2771"/>
        <v>0</v>
      </c>
      <c r="T1376" s="6" t="b">
        <f t="shared" si="2771"/>
        <v>0</v>
      </c>
      <c r="U1376" s="5"/>
      <c r="V1376" s="5"/>
      <c r="W1376" s="5"/>
      <c r="X1376" s="37" t="str">
        <f>Map!G2037</f>
        <v>Prime Relay</v>
      </c>
      <c r="Y1376" s="5"/>
      <c r="Z1376" s="7" t="str">
        <f>Map!O2037</f>
        <v/>
      </c>
      <c r="AA1376" s="6" t="str">
        <f t="shared" si="12"/>
        <v/>
      </c>
      <c r="AB1376" s="5"/>
      <c r="AC1376" s="6" t="str">
        <f t="shared" si="13"/>
        <v/>
      </c>
      <c r="AD1376" s="5"/>
    </row>
    <row r="1377">
      <c r="A1377" s="5" t="str">
        <f>Map!I2038</f>
        <v>0.49 S</v>
      </c>
      <c r="B1377" s="6">
        <f t="shared" si="5"/>
        <v>0.49</v>
      </c>
      <c r="C1377" s="5" t="str">
        <f>IFERROR(__xludf.DUMMYFUNCTION("""COMPUTED_VALUE"""),"S")</f>
        <v>S</v>
      </c>
      <c r="D1377" s="34">
        <f t="shared" si="6"/>
        <v>0.49</v>
      </c>
      <c r="E1377" s="6" t="b">
        <f t="shared" si="7"/>
        <v>0</v>
      </c>
      <c r="F1377" s="34" t="b">
        <f t="shared" si="8"/>
        <v>0</v>
      </c>
      <c r="G1377" s="8">
        <f t="shared" si="9"/>
        <v>9.7461E+29</v>
      </c>
      <c r="H1377" s="8">
        <f t="shared" ref="H1377:J1377" si="2772">if(D1377,$G1377,"")</f>
        <v>9.7461E+29</v>
      </c>
      <c r="I1377" s="8" t="str">
        <f t="shared" si="2772"/>
        <v/>
      </c>
      <c r="J1377" s="8" t="str">
        <f t="shared" si="2772"/>
        <v/>
      </c>
      <c r="K1377" s="5"/>
      <c r="L1377" s="5"/>
      <c r="M1377" s="5"/>
      <c r="N1377" s="36" t="str">
        <f>Map!K2038</f>
        <v/>
      </c>
      <c r="O1377" s="36" t="str">
        <f>Map!L2038</f>
        <v/>
      </c>
      <c r="P1377" s="36" t="str">
        <f>Map!M2038</f>
        <v/>
      </c>
      <c r="Q1377" s="5" t="str">
        <f>Join("-",Map!B2038,Map!C2038,Map!D2038,Map!E2038,Map!F2038)</f>
        <v>North Rim-4-3-3-S</v>
      </c>
      <c r="R1377" s="6" t="b">
        <f t="shared" ref="R1377:T1377" si="2773">IFERROR(VALUE(LEFT(N1377,SEARCH(" ",N1377,1)-1)),FALSE())</f>
        <v>0</v>
      </c>
      <c r="S1377" s="6" t="b">
        <f t="shared" si="2773"/>
        <v>0</v>
      </c>
      <c r="T1377" s="6" t="b">
        <f t="shared" si="2773"/>
        <v>0</v>
      </c>
      <c r="U1377" s="5"/>
      <c r="V1377" s="5"/>
      <c r="W1377" s="5"/>
      <c r="X1377" s="37" t="str">
        <f>Map!G2038</f>
        <v>Star</v>
      </c>
      <c r="Y1377" s="5"/>
      <c r="Z1377" s="7" t="str">
        <f>Map!O2038</f>
        <v/>
      </c>
      <c r="AA1377" s="6" t="str">
        <f t="shared" si="12"/>
        <v/>
      </c>
      <c r="AB1377" s="5"/>
      <c r="AC1377" s="6" t="str">
        <f t="shared" si="13"/>
        <v/>
      </c>
      <c r="AD1377" s="5"/>
    </row>
    <row r="1378">
      <c r="A1378" s="5" t="str">
        <f>Map!I2039</f>
        <v>1.25 E</v>
      </c>
      <c r="B1378" s="6">
        <f t="shared" si="5"/>
        <v>1.25</v>
      </c>
      <c r="C1378" s="5" t="str">
        <f>IFERROR(__xludf.DUMMYFUNCTION("""COMPUTED_VALUE"""),"E")</f>
        <v>E</v>
      </c>
      <c r="D1378" s="34" t="b">
        <f t="shared" si="6"/>
        <v>0</v>
      </c>
      <c r="E1378" s="6" t="b">
        <f t="shared" si="7"/>
        <v>0</v>
      </c>
      <c r="F1378" s="34">
        <f t="shared" si="8"/>
        <v>1.25</v>
      </c>
      <c r="G1378" s="8">
        <f t="shared" si="9"/>
        <v>7.465E+24</v>
      </c>
      <c r="H1378" s="8" t="str">
        <f t="shared" ref="H1378:J1378" si="2774">if(D1378,$G1378,"")</f>
        <v/>
      </c>
      <c r="I1378" s="8" t="str">
        <f t="shared" si="2774"/>
        <v/>
      </c>
      <c r="J1378" s="8">
        <f t="shared" si="2774"/>
        <v>7.465E+24</v>
      </c>
      <c r="K1378" s="5"/>
      <c r="L1378" s="5"/>
      <c r="M1378" s="5"/>
      <c r="N1378" s="36">
        <f>Map!K2039</f>
        <v>960</v>
      </c>
      <c r="O1378" s="36">
        <f>Map!L2039</f>
        <v>959</v>
      </c>
      <c r="P1378" s="36">
        <f>Map!M2039</f>
        <v>962</v>
      </c>
      <c r="Q1378" s="5" t="str">
        <f>Join("-",Map!B2039,Map!C2039,Map!D2039,Map!E2039,Map!F2039)</f>
        <v>North Rim-4-3-4-a</v>
      </c>
      <c r="R1378" s="6">
        <f t="shared" ref="R1378:T1378" si="2775">IFERROR(VALUE(LEFT(N1378,SEARCH(" ",N1378,1)-1)),FALSE())</f>
        <v>960</v>
      </c>
      <c r="S1378" s="6">
        <f t="shared" si="2775"/>
        <v>959</v>
      </c>
      <c r="T1378" s="6">
        <f t="shared" si="2775"/>
        <v>962</v>
      </c>
      <c r="U1378" s="5"/>
      <c r="V1378" s="5"/>
      <c r="W1378" s="5"/>
      <c r="X1378" s="37" t="str">
        <f>Map!G2039</f>
        <v>Terrestrial</v>
      </c>
      <c r="Y1378" s="5"/>
      <c r="Z1378" s="7" t="str">
        <f>Map!O2039</f>
        <v>8 H</v>
      </c>
      <c r="AA1378" s="6">
        <f t="shared" si="12"/>
        <v>8</v>
      </c>
      <c r="AB1378" s="5" t="str">
        <f>IFERROR(__xludf.DUMMYFUNCTION("""COMPUTED_VALUE"""),"H")</f>
        <v>H</v>
      </c>
      <c r="AC1378" s="6">
        <f t="shared" si="13"/>
        <v>8</v>
      </c>
      <c r="AD1378" s="5"/>
    </row>
    <row r="1379">
      <c r="A1379" s="5" t="str">
        <f>Map!I2040</f>
        <v>0.97 E</v>
      </c>
      <c r="B1379" s="6">
        <f t="shared" si="5"/>
        <v>0.97</v>
      </c>
      <c r="C1379" s="5" t="str">
        <f>IFERROR(__xludf.DUMMYFUNCTION("""COMPUTED_VALUE"""),"E")</f>
        <v>E</v>
      </c>
      <c r="D1379" s="34" t="b">
        <f t="shared" si="6"/>
        <v>0</v>
      </c>
      <c r="E1379" s="6" t="b">
        <f t="shared" si="7"/>
        <v>0</v>
      </c>
      <c r="F1379" s="34">
        <f t="shared" si="8"/>
        <v>0.97</v>
      </c>
      <c r="G1379" s="8">
        <f t="shared" si="9"/>
        <v>5.79284E+24</v>
      </c>
      <c r="H1379" s="8" t="str">
        <f t="shared" ref="H1379:J1379" si="2776">if(D1379,$G1379,"")</f>
        <v/>
      </c>
      <c r="I1379" s="8" t="str">
        <f t="shared" si="2776"/>
        <v/>
      </c>
      <c r="J1379" s="8">
        <f t="shared" si="2776"/>
        <v>5.79284E+24</v>
      </c>
      <c r="K1379" s="5"/>
      <c r="L1379" s="5"/>
      <c r="M1379" s="5"/>
      <c r="N1379" s="36">
        <f>Map!K2040</f>
        <v>44</v>
      </c>
      <c r="O1379" s="36">
        <f>Map!L2040</f>
        <v>8</v>
      </c>
      <c r="P1379" s="36">
        <f>Map!M2040</f>
        <v>25</v>
      </c>
      <c r="Q1379" s="5" t="str">
        <f>Join("-",Map!B2040,Map!C2040,Map!D2040,Map!E2040,Map!F2040)</f>
        <v>North Rim-4-3-4-b</v>
      </c>
      <c r="R1379" s="6">
        <f t="shared" ref="R1379:T1379" si="2777">IFERROR(VALUE(LEFT(N1379,SEARCH(" ",N1379,1)-1)),FALSE())</f>
        <v>44</v>
      </c>
      <c r="S1379" s="6">
        <f t="shared" si="2777"/>
        <v>8</v>
      </c>
      <c r="T1379" s="6">
        <f t="shared" si="2777"/>
        <v>25</v>
      </c>
      <c r="U1379" s="5"/>
      <c r="V1379" s="5"/>
      <c r="W1379" s="5"/>
      <c r="X1379" s="37" t="str">
        <f>Map!G2040</f>
        <v>Habitable</v>
      </c>
      <c r="Y1379" s="5"/>
      <c r="Z1379" s="7" t="str">
        <f>Map!O2040</f>
        <v>30 H</v>
      </c>
      <c r="AA1379" s="6">
        <f t="shared" si="12"/>
        <v>30</v>
      </c>
      <c r="AB1379" s="5" t="str">
        <f>IFERROR(__xludf.DUMMYFUNCTION("""COMPUTED_VALUE"""),"H")</f>
        <v>H</v>
      </c>
      <c r="AC1379" s="6">
        <f t="shared" si="13"/>
        <v>30</v>
      </c>
      <c r="AD1379" s="5"/>
    </row>
    <row r="1380">
      <c r="A1380" s="5" t="str">
        <f>Map!I2041</f>
        <v>2.95 J</v>
      </c>
      <c r="B1380" s="6">
        <f t="shared" si="5"/>
        <v>2.95</v>
      </c>
      <c r="C1380" s="5" t="str">
        <f>IFERROR(__xludf.DUMMYFUNCTION("""COMPUTED_VALUE"""),"J")</f>
        <v>J</v>
      </c>
      <c r="D1380" s="34" t="b">
        <f t="shared" si="6"/>
        <v>0</v>
      </c>
      <c r="E1380" s="6">
        <f t="shared" si="7"/>
        <v>2.95</v>
      </c>
      <c r="F1380" s="34" t="b">
        <f t="shared" si="8"/>
        <v>0</v>
      </c>
      <c r="G1380" s="8">
        <f t="shared" si="9"/>
        <v>5.605E+27</v>
      </c>
      <c r="H1380" s="8" t="str">
        <f t="shared" ref="H1380:J1380" si="2778">if(D1380,$G1380,"")</f>
        <v/>
      </c>
      <c r="I1380" s="8">
        <f t="shared" si="2778"/>
        <v>5.605E+27</v>
      </c>
      <c r="J1380" s="8" t="str">
        <f t="shared" si="2778"/>
        <v/>
      </c>
      <c r="K1380" s="5"/>
      <c r="L1380" s="5"/>
      <c r="M1380" s="5"/>
      <c r="N1380" s="36">
        <f>Map!K2041</f>
        <v>-86</v>
      </c>
      <c r="O1380" s="36">
        <f>Map!L2041</f>
        <v>-123</v>
      </c>
      <c r="P1380" s="36">
        <f>Map!M2041</f>
        <v>-103</v>
      </c>
      <c r="Q1380" s="5" t="str">
        <f>Join("-",Map!B2041,Map!C2041,Map!D2041,Map!E2041,Map!F2041)</f>
        <v>North Rim-4-3-4-c</v>
      </c>
      <c r="R1380" s="6">
        <f t="shared" ref="R1380:T1380" si="2779">IFERROR(VALUE(LEFT(N1380,SEARCH(" ",N1380,1)-1)),FALSE())</f>
        <v>-86</v>
      </c>
      <c r="S1380" s="6">
        <f t="shared" si="2779"/>
        <v>-123</v>
      </c>
      <c r="T1380" s="6">
        <f t="shared" si="2779"/>
        <v>-103</v>
      </c>
      <c r="U1380" s="5"/>
      <c r="V1380" s="5"/>
      <c r="W1380" s="5"/>
      <c r="X1380" s="37" t="str">
        <f>Map!G2041</f>
        <v>Gas Giant</v>
      </c>
      <c r="Y1380" s="5"/>
      <c r="Z1380" s="7" t="str">
        <f>Map!O2041</f>
        <v>11 H</v>
      </c>
      <c r="AA1380" s="6">
        <f t="shared" si="12"/>
        <v>11</v>
      </c>
      <c r="AB1380" s="5" t="str">
        <f>IFERROR(__xludf.DUMMYFUNCTION("""COMPUTED_VALUE"""),"H")</f>
        <v>H</v>
      </c>
      <c r="AC1380" s="6">
        <f t="shared" si="13"/>
        <v>11</v>
      </c>
      <c r="AD1380" s="5"/>
    </row>
    <row r="1381">
      <c r="A1381" s="5" t="str">
        <f>Map!I2042</f>
        <v>0.07 J</v>
      </c>
      <c r="B1381" s="6">
        <f t="shared" si="5"/>
        <v>0.07</v>
      </c>
      <c r="C1381" s="5" t="str">
        <f>IFERROR(__xludf.DUMMYFUNCTION("""COMPUTED_VALUE"""),"J")</f>
        <v>J</v>
      </c>
      <c r="D1381" s="34" t="b">
        <f t="shared" si="6"/>
        <v>0</v>
      </c>
      <c r="E1381" s="6">
        <f t="shared" si="7"/>
        <v>0.07</v>
      </c>
      <c r="F1381" s="34" t="b">
        <f t="shared" si="8"/>
        <v>0</v>
      </c>
      <c r="G1381" s="8">
        <f t="shared" si="9"/>
        <v>1.33E+26</v>
      </c>
      <c r="H1381" s="8" t="str">
        <f t="shared" ref="H1381:J1381" si="2780">if(D1381,$G1381,"")</f>
        <v/>
      </c>
      <c r="I1381" s="8">
        <f t="shared" si="2780"/>
        <v>1.33E+26</v>
      </c>
      <c r="J1381" s="8" t="str">
        <f t="shared" si="2780"/>
        <v/>
      </c>
      <c r="K1381" s="5"/>
      <c r="L1381" s="5"/>
      <c r="M1381" s="5"/>
      <c r="N1381" s="36">
        <f>Map!K2042</f>
        <v>-120</v>
      </c>
      <c r="O1381" s="36">
        <f>Map!L2042</f>
        <v>-127</v>
      </c>
      <c r="P1381" s="36">
        <f>Map!M2042</f>
        <v>-122</v>
      </c>
      <c r="Q1381" s="5" t="str">
        <f>Join("-",Map!B2042,Map!C2042,Map!D2042,Map!E2042,Map!F2042)</f>
        <v>North Rim-4-3-4-d</v>
      </c>
      <c r="R1381" s="6">
        <f t="shared" ref="R1381:T1381" si="2781">IFERROR(VALUE(LEFT(N1381,SEARCH(" ",N1381,1)-1)),FALSE())</f>
        <v>-120</v>
      </c>
      <c r="S1381" s="6">
        <f t="shared" si="2781"/>
        <v>-127</v>
      </c>
      <c r="T1381" s="6">
        <f t="shared" si="2781"/>
        <v>-122</v>
      </c>
      <c r="U1381" s="5"/>
      <c r="V1381" s="5"/>
      <c r="W1381" s="5"/>
      <c r="X1381" s="37" t="str">
        <f>Map!G2042</f>
        <v>Gas Giant</v>
      </c>
      <c r="Y1381" s="5"/>
      <c r="Z1381" s="7" t="str">
        <f>Map!O2042</f>
        <v>18 H</v>
      </c>
      <c r="AA1381" s="6">
        <f t="shared" si="12"/>
        <v>18</v>
      </c>
      <c r="AB1381" s="5" t="str">
        <f>IFERROR(__xludf.DUMMYFUNCTION("""COMPUTED_VALUE"""),"H")</f>
        <v>H</v>
      </c>
      <c r="AC1381" s="6">
        <f t="shared" si="13"/>
        <v>18</v>
      </c>
      <c r="AD1381" s="5"/>
    </row>
    <row r="1382">
      <c r="A1382" s="5" t="str">
        <f>Map!I2043</f>
        <v>0.11 S</v>
      </c>
      <c r="B1382" s="6">
        <f t="shared" si="5"/>
        <v>0.11</v>
      </c>
      <c r="C1382" s="5" t="str">
        <f>IFERROR(__xludf.DUMMYFUNCTION("""COMPUTED_VALUE"""),"S")</f>
        <v>S</v>
      </c>
      <c r="D1382" s="34">
        <f t="shared" si="6"/>
        <v>0.11</v>
      </c>
      <c r="E1382" s="6" t="b">
        <f t="shared" si="7"/>
        <v>0</v>
      </c>
      <c r="F1382" s="34" t="b">
        <f t="shared" si="8"/>
        <v>0</v>
      </c>
      <c r="G1382" s="8">
        <f t="shared" si="9"/>
        <v>2.1879E+29</v>
      </c>
      <c r="H1382" s="8">
        <f t="shared" ref="H1382:J1382" si="2782">if(D1382,$G1382,"")</f>
        <v>2.1879E+29</v>
      </c>
      <c r="I1382" s="8" t="str">
        <f t="shared" si="2782"/>
        <v/>
      </c>
      <c r="J1382" s="8" t="str">
        <f t="shared" si="2782"/>
        <v/>
      </c>
      <c r="K1382" s="5"/>
      <c r="L1382" s="5"/>
      <c r="M1382" s="5"/>
      <c r="N1382" s="36" t="str">
        <f>Map!K2043</f>
        <v/>
      </c>
      <c r="O1382" s="36" t="str">
        <f>Map!L2043</f>
        <v/>
      </c>
      <c r="P1382" s="36" t="str">
        <f>Map!M2043</f>
        <v/>
      </c>
      <c r="Q1382" s="5" t="str">
        <f>Join("-",Map!B2043,Map!C2043,Map!D2043,Map!E2043,Map!F2043)</f>
        <v>North Rim-4-3-4-S</v>
      </c>
      <c r="R1382" s="6" t="b">
        <f t="shared" ref="R1382:T1382" si="2783">IFERROR(VALUE(LEFT(N1382,SEARCH(" ",N1382,1)-1)),FALSE())</f>
        <v>0</v>
      </c>
      <c r="S1382" s="6" t="b">
        <f t="shared" si="2783"/>
        <v>0</v>
      </c>
      <c r="T1382" s="6" t="b">
        <f t="shared" si="2783"/>
        <v>0</v>
      </c>
      <c r="U1382" s="5"/>
      <c r="V1382" s="5"/>
      <c r="W1382" s="5"/>
      <c r="X1382" s="37" t="str">
        <f>Map!G2043</f>
        <v>Star</v>
      </c>
      <c r="Y1382" s="5"/>
      <c r="Z1382" s="7" t="str">
        <f>Map!O2043</f>
        <v/>
      </c>
      <c r="AA1382" s="6" t="str">
        <f t="shared" si="12"/>
        <v/>
      </c>
      <c r="AB1382" s="5"/>
      <c r="AC1382" s="6" t="str">
        <f t="shared" si="13"/>
        <v/>
      </c>
      <c r="AD1382" s="5"/>
    </row>
    <row r="1383">
      <c r="A1383" s="5" t="str">
        <f>Map!I2044</f>
        <v>0.39 E</v>
      </c>
      <c r="B1383" s="6">
        <f t="shared" si="5"/>
        <v>0.39</v>
      </c>
      <c r="C1383" s="5" t="str">
        <f>IFERROR(__xludf.DUMMYFUNCTION("""COMPUTED_VALUE"""),"E")</f>
        <v>E</v>
      </c>
      <c r="D1383" s="34" t="b">
        <f t="shared" si="6"/>
        <v>0</v>
      </c>
      <c r="E1383" s="6" t="b">
        <f t="shared" si="7"/>
        <v>0</v>
      </c>
      <c r="F1383" s="34">
        <f t="shared" si="8"/>
        <v>0.39</v>
      </c>
      <c r="G1383" s="8">
        <f t="shared" si="9"/>
        <v>2.32908E+24</v>
      </c>
      <c r="H1383" s="8" t="str">
        <f t="shared" ref="H1383:J1383" si="2784">if(D1383,$G1383,"")</f>
        <v/>
      </c>
      <c r="I1383" s="8" t="str">
        <f t="shared" si="2784"/>
        <v/>
      </c>
      <c r="J1383" s="8">
        <f t="shared" si="2784"/>
        <v>2.32908E+24</v>
      </c>
      <c r="K1383" s="5"/>
      <c r="L1383" s="5"/>
      <c r="M1383" s="5"/>
      <c r="N1383" s="36">
        <f>Map!K2044</f>
        <v>840</v>
      </c>
      <c r="O1383" s="36">
        <f>Map!L2044</f>
        <v>621</v>
      </c>
      <c r="P1383" s="36">
        <f>Map!M2044</f>
        <v>729</v>
      </c>
      <c r="Q1383" s="5" t="str">
        <f>Join("-",Map!B2044,Map!C2044,Map!D2044,Map!E2044,Map!F2044)</f>
        <v>North Rim-4-3-5-a</v>
      </c>
      <c r="R1383" s="6">
        <f t="shared" ref="R1383:T1383" si="2785">IFERROR(VALUE(LEFT(N1383,SEARCH(" ",N1383,1)-1)),FALSE())</f>
        <v>840</v>
      </c>
      <c r="S1383" s="6">
        <f t="shared" si="2785"/>
        <v>621</v>
      </c>
      <c r="T1383" s="6">
        <f t="shared" si="2785"/>
        <v>729</v>
      </c>
      <c r="U1383" s="5"/>
      <c r="V1383" s="5"/>
      <c r="W1383" s="5"/>
      <c r="X1383" s="37" t="str">
        <f>Map!G2044</f>
        <v>Terrestrial</v>
      </c>
      <c r="Y1383" s="5"/>
      <c r="Z1383" s="7" t="str">
        <f>Map!O2044</f>
        <v>162 H</v>
      </c>
      <c r="AA1383" s="6">
        <f t="shared" si="12"/>
        <v>162</v>
      </c>
      <c r="AB1383" s="5" t="str">
        <f>IFERROR(__xludf.DUMMYFUNCTION("""COMPUTED_VALUE"""),"H")</f>
        <v>H</v>
      </c>
      <c r="AC1383" s="6">
        <f t="shared" si="13"/>
        <v>162</v>
      </c>
      <c r="AD1383" s="5"/>
    </row>
    <row r="1384">
      <c r="A1384" s="5" t="str">
        <f>Map!I2045</f>
        <v>0.66 E</v>
      </c>
      <c r="B1384" s="6">
        <f t="shared" si="5"/>
        <v>0.66</v>
      </c>
      <c r="C1384" s="5" t="str">
        <f>IFERROR(__xludf.DUMMYFUNCTION("""COMPUTED_VALUE"""),"E")</f>
        <v>E</v>
      </c>
      <c r="D1384" s="34" t="b">
        <f t="shared" si="6"/>
        <v>0</v>
      </c>
      <c r="E1384" s="6" t="b">
        <f t="shared" si="7"/>
        <v>0</v>
      </c>
      <c r="F1384" s="34">
        <f t="shared" si="8"/>
        <v>0.66</v>
      </c>
      <c r="G1384" s="8">
        <f t="shared" si="9"/>
        <v>3.94152E+24</v>
      </c>
      <c r="H1384" s="8" t="str">
        <f t="shared" ref="H1384:J1384" si="2786">if(D1384,$G1384,"")</f>
        <v/>
      </c>
      <c r="I1384" s="8" t="str">
        <f t="shared" si="2786"/>
        <v/>
      </c>
      <c r="J1384" s="8">
        <f t="shared" si="2786"/>
        <v>3.94152E+24</v>
      </c>
      <c r="K1384" s="5"/>
      <c r="L1384" s="5"/>
      <c r="M1384" s="5"/>
      <c r="N1384" s="36">
        <f>Map!K2045</f>
        <v>675</v>
      </c>
      <c r="O1384" s="36">
        <f>Map!L2045</f>
        <v>619</v>
      </c>
      <c r="P1384" s="36">
        <f>Map!M2045</f>
        <v>646</v>
      </c>
      <c r="Q1384" s="5" t="str">
        <f>Join("-",Map!B2045,Map!C2045,Map!D2045,Map!E2045,Map!F2045)</f>
        <v>North Rim-4-3-5-b</v>
      </c>
      <c r="R1384" s="6">
        <f t="shared" ref="R1384:T1384" si="2787">IFERROR(VALUE(LEFT(N1384,SEARCH(" ",N1384,1)-1)),FALSE())</f>
        <v>675</v>
      </c>
      <c r="S1384" s="6">
        <f t="shared" si="2787"/>
        <v>619</v>
      </c>
      <c r="T1384" s="6">
        <f t="shared" si="2787"/>
        <v>646</v>
      </c>
      <c r="U1384" s="5"/>
      <c r="V1384" s="5"/>
      <c r="W1384" s="5"/>
      <c r="X1384" s="37" t="str">
        <f>Map!G2045</f>
        <v>Terrestrial</v>
      </c>
      <c r="Y1384" s="5"/>
      <c r="Z1384" s="7" t="str">
        <f>Map!O2045</f>
        <v>54 H</v>
      </c>
      <c r="AA1384" s="6">
        <f t="shared" si="12"/>
        <v>54</v>
      </c>
      <c r="AB1384" s="5" t="str">
        <f>IFERROR(__xludf.DUMMYFUNCTION("""COMPUTED_VALUE"""),"H")</f>
        <v>H</v>
      </c>
      <c r="AC1384" s="6">
        <f t="shared" si="13"/>
        <v>54</v>
      </c>
      <c r="AD1384" s="5"/>
    </row>
    <row r="1385">
      <c r="A1385" s="5" t="str">
        <f>Map!I2046</f>
        <v>1.15 E</v>
      </c>
      <c r="B1385" s="6">
        <f t="shared" si="5"/>
        <v>1.15</v>
      </c>
      <c r="C1385" s="5" t="str">
        <f>IFERROR(__xludf.DUMMYFUNCTION("""COMPUTED_VALUE"""),"E")</f>
        <v>E</v>
      </c>
      <c r="D1385" s="34" t="b">
        <f t="shared" si="6"/>
        <v>0</v>
      </c>
      <c r="E1385" s="6" t="b">
        <f t="shared" si="7"/>
        <v>0</v>
      </c>
      <c r="F1385" s="34">
        <f t="shared" si="8"/>
        <v>1.15</v>
      </c>
      <c r="G1385" s="8">
        <f t="shared" si="9"/>
        <v>6.8678E+24</v>
      </c>
      <c r="H1385" s="8" t="str">
        <f t="shared" ref="H1385:J1385" si="2788">if(D1385,$G1385,"")</f>
        <v/>
      </c>
      <c r="I1385" s="8" t="str">
        <f t="shared" si="2788"/>
        <v/>
      </c>
      <c r="J1385" s="8">
        <f t="shared" si="2788"/>
        <v>6.8678E+24</v>
      </c>
      <c r="K1385" s="5"/>
      <c r="L1385" s="5"/>
      <c r="M1385" s="5"/>
      <c r="N1385" s="36">
        <f>Map!K2046</f>
        <v>420</v>
      </c>
      <c r="O1385" s="36">
        <f>Map!L2046</f>
        <v>398</v>
      </c>
      <c r="P1385" s="36">
        <f>Map!M2046</f>
        <v>410</v>
      </c>
      <c r="Q1385" s="5" t="str">
        <f>Join("-",Map!B2046,Map!C2046,Map!D2046,Map!E2046,Map!F2046)</f>
        <v>North Rim-4-3-5-c</v>
      </c>
      <c r="R1385" s="6">
        <f t="shared" ref="R1385:T1385" si="2789">IFERROR(VALUE(LEFT(N1385,SEARCH(" ",N1385,1)-1)),FALSE())</f>
        <v>420</v>
      </c>
      <c r="S1385" s="6">
        <f t="shared" si="2789"/>
        <v>398</v>
      </c>
      <c r="T1385" s="6">
        <f t="shared" si="2789"/>
        <v>410</v>
      </c>
      <c r="U1385" s="5"/>
      <c r="V1385" s="5"/>
      <c r="W1385" s="5"/>
      <c r="X1385" s="37" t="str">
        <f>Map!G2046</f>
        <v>Terrestrial</v>
      </c>
      <c r="Y1385" s="5"/>
      <c r="Z1385" s="7" t="str">
        <f>Map!O2046</f>
        <v>45 H</v>
      </c>
      <c r="AA1385" s="6">
        <f t="shared" si="12"/>
        <v>45</v>
      </c>
      <c r="AB1385" s="5" t="str">
        <f>IFERROR(__xludf.DUMMYFUNCTION("""COMPUTED_VALUE"""),"H")</f>
        <v>H</v>
      </c>
      <c r="AC1385" s="6">
        <f t="shared" si="13"/>
        <v>45</v>
      </c>
      <c r="AD1385" s="5"/>
    </row>
    <row r="1386">
      <c r="A1386" s="5" t="str">
        <f>Map!I2047</f>
        <v>1.52 E</v>
      </c>
      <c r="B1386" s="6">
        <f t="shared" si="5"/>
        <v>1.52</v>
      </c>
      <c r="C1386" s="5" t="str">
        <f>IFERROR(__xludf.DUMMYFUNCTION("""COMPUTED_VALUE"""),"E")</f>
        <v>E</v>
      </c>
      <c r="D1386" s="34" t="b">
        <f t="shared" si="6"/>
        <v>0</v>
      </c>
      <c r="E1386" s="6" t="b">
        <f t="shared" si="7"/>
        <v>0</v>
      </c>
      <c r="F1386" s="34">
        <f t="shared" si="8"/>
        <v>1.52</v>
      </c>
      <c r="G1386" s="8">
        <f t="shared" si="9"/>
        <v>9.07744E+24</v>
      </c>
      <c r="H1386" s="8" t="str">
        <f t="shared" ref="H1386:J1386" si="2790">if(D1386,$G1386,"")</f>
        <v/>
      </c>
      <c r="I1386" s="8" t="str">
        <f t="shared" si="2790"/>
        <v/>
      </c>
      <c r="J1386" s="8">
        <f t="shared" si="2790"/>
        <v>9.07744E+24</v>
      </c>
      <c r="K1386" s="5"/>
      <c r="L1386" s="5"/>
      <c r="M1386" s="5"/>
      <c r="N1386" s="36">
        <f>Map!K2047</f>
        <v>-14</v>
      </c>
      <c r="O1386" s="36">
        <f>Map!L2047</f>
        <v>-22</v>
      </c>
      <c r="P1386" s="36">
        <f>Map!M2047</f>
        <v>-18</v>
      </c>
      <c r="Q1386" s="5" t="str">
        <f>Join("-",Map!B2047,Map!C2047,Map!D2047,Map!E2047,Map!F2047)</f>
        <v>North Rim-4-3-5-d</v>
      </c>
      <c r="R1386" s="6">
        <f t="shared" ref="R1386:T1386" si="2791">IFERROR(VALUE(LEFT(N1386,SEARCH(" ",N1386,1)-1)),FALSE())</f>
        <v>-14</v>
      </c>
      <c r="S1386" s="6">
        <f t="shared" si="2791"/>
        <v>-22</v>
      </c>
      <c r="T1386" s="6">
        <f t="shared" si="2791"/>
        <v>-18</v>
      </c>
      <c r="U1386" s="5"/>
      <c r="V1386" s="5"/>
      <c r="W1386" s="5"/>
      <c r="X1386" s="37" t="str">
        <f>Map!G2047</f>
        <v>Habitable</v>
      </c>
      <c r="Y1386" s="5"/>
      <c r="Z1386" s="7" t="str">
        <f>Map!O2047</f>
        <v>32 H</v>
      </c>
      <c r="AA1386" s="6">
        <f t="shared" si="12"/>
        <v>32</v>
      </c>
      <c r="AB1386" s="5" t="str">
        <f>IFERROR(__xludf.DUMMYFUNCTION("""COMPUTED_VALUE"""),"H")</f>
        <v>H</v>
      </c>
      <c r="AC1386" s="6">
        <f t="shared" si="13"/>
        <v>32</v>
      </c>
      <c r="AD1386" s="5"/>
    </row>
    <row r="1387">
      <c r="A1387" s="5" t="str">
        <f>Map!I2048</f>
        <v>0.04 J</v>
      </c>
      <c r="B1387" s="6">
        <f t="shared" si="5"/>
        <v>0.04</v>
      </c>
      <c r="C1387" s="5" t="str">
        <f>IFERROR(__xludf.DUMMYFUNCTION("""COMPUTED_VALUE"""),"J")</f>
        <v>J</v>
      </c>
      <c r="D1387" s="34" t="b">
        <f t="shared" si="6"/>
        <v>0</v>
      </c>
      <c r="E1387" s="6">
        <f t="shared" si="7"/>
        <v>0.04</v>
      </c>
      <c r="F1387" s="34" t="b">
        <f t="shared" si="8"/>
        <v>0</v>
      </c>
      <c r="G1387" s="8">
        <f t="shared" si="9"/>
        <v>7.6E+25</v>
      </c>
      <c r="H1387" s="8" t="str">
        <f t="shared" ref="H1387:J1387" si="2792">if(D1387,$G1387,"")</f>
        <v/>
      </c>
      <c r="I1387" s="8">
        <f t="shared" si="2792"/>
        <v>7.6E+25</v>
      </c>
      <c r="J1387" s="8" t="str">
        <f t="shared" si="2792"/>
        <v/>
      </c>
      <c r="K1387" s="5"/>
      <c r="L1387" s="5"/>
      <c r="M1387" s="5"/>
      <c r="N1387" s="36">
        <f>Map!K2048</f>
        <v>-130</v>
      </c>
      <c r="O1387" s="36">
        <f>Map!L2048</f>
        <v>-163</v>
      </c>
      <c r="P1387" s="36">
        <f>Map!M2048</f>
        <v>-145</v>
      </c>
      <c r="Q1387" s="5" t="str">
        <f>Join("-",Map!B2048,Map!C2048,Map!D2048,Map!E2048,Map!F2048)</f>
        <v>North Rim-4-3-5-e</v>
      </c>
      <c r="R1387" s="6">
        <f t="shared" ref="R1387:T1387" si="2793">IFERROR(VALUE(LEFT(N1387,SEARCH(" ",N1387,1)-1)),FALSE())</f>
        <v>-130</v>
      </c>
      <c r="S1387" s="6">
        <f t="shared" si="2793"/>
        <v>-163</v>
      </c>
      <c r="T1387" s="6">
        <f t="shared" si="2793"/>
        <v>-145</v>
      </c>
      <c r="U1387" s="5"/>
      <c r="V1387" s="5"/>
      <c r="W1387" s="5"/>
      <c r="X1387" s="37" t="str">
        <f>Map!G2048</f>
        <v>Gas Giant</v>
      </c>
      <c r="Y1387" s="5"/>
      <c r="Z1387" s="7" t="str">
        <f>Map!O2048</f>
        <v>21 H</v>
      </c>
      <c r="AA1387" s="6">
        <f t="shared" si="12"/>
        <v>21</v>
      </c>
      <c r="AB1387" s="5" t="str">
        <f>IFERROR(__xludf.DUMMYFUNCTION("""COMPUTED_VALUE"""),"H")</f>
        <v>H</v>
      </c>
      <c r="AC1387" s="6">
        <f t="shared" si="13"/>
        <v>21</v>
      </c>
      <c r="AD1387" s="5"/>
    </row>
    <row r="1388">
      <c r="A1388" s="5" t="str">
        <f>Map!I2049</f>
        <v>0.04 J</v>
      </c>
      <c r="B1388" s="6">
        <f t="shared" si="5"/>
        <v>0.04</v>
      </c>
      <c r="C1388" s="5" t="str">
        <f>IFERROR(__xludf.DUMMYFUNCTION("""COMPUTED_VALUE"""),"J")</f>
        <v>J</v>
      </c>
      <c r="D1388" s="34" t="b">
        <f t="shared" si="6"/>
        <v>0</v>
      </c>
      <c r="E1388" s="6">
        <f t="shared" si="7"/>
        <v>0.04</v>
      </c>
      <c r="F1388" s="34" t="b">
        <f t="shared" si="8"/>
        <v>0</v>
      </c>
      <c r="G1388" s="8">
        <f t="shared" si="9"/>
        <v>7.6E+25</v>
      </c>
      <c r="H1388" s="8" t="str">
        <f t="shared" ref="H1388:J1388" si="2794">if(D1388,$G1388,"")</f>
        <v/>
      </c>
      <c r="I1388" s="8">
        <f t="shared" si="2794"/>
        <v>7.6E+25</v>
      </c>
      <c r="J1388" s="8" t="str">
        <f t="shared" si="2794"/>
        <v/>
      </c>
      <c r="K1388" s="5"/>
      <c r="L1388" s="5"/>
      <c r="M1388" s="5"/>
      <c r="N1388" s="36">
        <f>Map!K2049</f>
        <v>-215</v>
      </c>
      <c r="O1388" s="36">
        <f>Map!L2049</f>
        <v>-238</v>
      </c>
      <c r="P1388" s="36">
        <f>Map!M2049</f>
        <v>-228</v>
      </c>
      <c r="Q1388" s="5" t="str">
        <f>Join("-",Map!B2049,Map!C2049,Map!D2049,Map!E2049,Map!F2049)</f>
        <v>North Rim-4-3-5-f</v>
      </c>
      <c r="R1388" s="6">
        <f t="shared" ref="R1388:T1388" si="2795">IFERROR(VALUE(LEFT(N1388,SEARCH(" ",N1388,1)-1)),FALSE())</f>
        <v>-215</v>
      </c>
      <c r="S1388" s="6">
        <f t="shared" si="2795"/>
        <v>-238</v>
      </c>
      <c r="T1388" s="6">
        <f t="shared" si="2795"/>
        <v>-228</v>
      </c>
      <c r="U1388" s="5"/>
      <c r="V1388" s="5"/>
      <c r="W1388" s="5"/>
      <c r="X1388" s="37" t="str">
        <f>Map!G2049</f>
        <v>Gas Giant</v>
      </c>
      <c r="Y1388" s="5"/>
      <c r="Z1388" s="7" t="str">
        <f>Map!O2049</f>
        <v>17 H</v>
      </c>
      <c r="AA1388" s="6">
        <f t="shared" si="12"/>
        <v>17</v>
      </c>
      <c r="AB1388" s="5" t="str">
        <f>IFERROR(__xludf.DUMMYFUNCTION("""COMPUTED_VALUE"""),"H")</f>
        <v>H</v>
      </c>
      <c r="AC1388" s="6">
        <f t="shared" si="13"/>
        <v>17</v>
      </c>
      <c r="AD1388" s="5"/>
    </row>
    <row r="1389">
      <c r="A1389" s="5" t="str">
        <f>Map!I2050</f>
        <v>0.23 S</v>
      </c>
      <c r="B1389" s="6">
        <f t="shared" si="5"/>
        <v>0.23</v>
      </c>
      <c r="C1389" s="5" t="str">
        <f>IFERROR(__xludf.DUMMYFUNCTION("""COMPUTED_VALUE"""),"S")</f>
        <v>S</v>
      </c>
      <c r="D1389" s="34">
        <f t="shared" si="6"/>
        <v>0.23</v>
      </c>
      <c r="E1389" s="6" t="b">
        <f t="shared" si="7"/>
        <v>0</v>
      </c>
      <c r="F1389" s="34" t="b">
        <f t="shared" si="8"/>
        <v>0</v>
      </c>
      <c r="G1389" s="8">
        <f t="shared" si="9"/>
        <v>4.5747E+29</v>
      </c>
      <c r="H1389" s="8">
        <f t="shared" ref="H1389:J1389" si="2796">if(D1389,$G1389,"")</f>
        <v>4.5747E+29</v>
      </c>
      <c r="I1389" s="8" t="str">
        <f t="shared" si="2796"/>
        <v/>
      </c>
      <c r="J1389" s="8" t="str">
        <f t="shared" si="2796"/>
        <v/>
      </c>
      <c r="K1389" s="5"/>
      <c r="L1389" s="5"/>
      <c r="M1389" s="5"/>
      <c r="N1389" s="36" t="str">
        <f>Map!K2050</f>
        <v/>
      </c>
      <c r="O1389" s="36" t="str">
        <f>Map!L2050</f>
        <v/>
      </c>
      <c r="P1389" s="36" t="str">
        <f>Map!M2050</f>
        <v/>
      </c>
      <c r="Q1389" s="5" t="str">
        <f>Join("-",Map!B2050,Map!C2050,Map!D2050,Map!E2050,Map!F2050)</f>
        <v>North Rim-4-3-5-S</v>
      </c>
      <c r="R1389" s="6" t="b">
        <f t="shared" ref="R1389:T1389" si="2797">IFERROR(VALUE(LEFT(N1389,SEARCH(" ",N1389,1)-1)),FALSE())</f>
        <v>0</v>
      </c>
      <c r="S1389" s="6" t="b">
        <f t="shared" si="2797"/>
        <v>0</v>
      </c>
      <c r="T1389" s="6" t="b">
        <f t="shared" si="2797"/>
        <v>0</v>
      </c>
      <c r="U1389" s="5"/>
      <c r="V1389" s="5"/>
      <c r="W1389" s="5"/>
      <c r="X1389" s="37" t="str">
        <f>Map!G2050</f>
        <v>Star</v>
      </c>
      <c r="Y1389" s="5"/>
      <c r="Z1389" s="7" t="str">
        <f>Map!O2050</f>
        <v/>
      </c>
      <c r="AA1389" s="6" t="str">
        <f t="shared" si="12"/>
        <v/>
      </c>
      <c r="AB1389" s="5"/>
      <c r="AC1389" s="6" t="str">
        <f t="shared" si="13"/>
        <v/>
      </c>
      <c r="AD1389" s="5"/>
    </row>
    <row r="1390">
      <c r="A1390" s="5" t="str">
        <f>Map!I2051</f>
        <v>0.24 J</v>
      </c>
      <c r="B1390" s="6">
        <f t="shared" si="5"/>
        <v>0.24</v>
      </c>
      <c r="C1390" s="5" t="str">
        <f>IFERROR(__xludf.DUMMYFUNCTION("""COMPUTED_VALUE"""),"J")</f>
        <v>J</v>
      </c>
      <c r="D1390" s="34" t="b">
        <f t="shared" si="6"/>
        <v>0</v>
      </c>
      <c r="E1390" s="6">
        <f t="shared" si="7"/>
        <v>0.24</v>
      </c>
      <c r="F1390" s="34" t="b">
        <f t="shared" si="8"/>
        <v>0</v>
      </c>
      <c r="G1390" s="8">
        <f t="shared" si="9"/>
        <v>4.56E+26</v>
      </c>
      <c r="H1390" s="8" t="str">
        <f t="shared" ref="H1390:J1390" si="2798">if(D1390,$G1390,"")</f>
        <v/>
      </c>
      <c r="I1390" s="8">
        <f t="shared" si="2798"/>
        <v>4.56E+26</v>
      </c>
      <c r="J1390" s="8" t="str">
        <f t="shared" si="2798"/>
        <v/>
      </c>
      <c r="K1390" s="5"/>
      <c r="L1390" s="5"/>
      <c r="M1390" s="5"/>
      <c r="N1390" s="36">
        <f>Map!K2051</f>
        <v>-69</v>
      </c>
      <c r="O1390" s="36">
        <f>Map!L2051</f>
        <v>-121</v>
      </c>
      <c r="P1390" s="36">
        <f>Map!M2051</f>
        <v>-93</v>
      </c>
      <c r="Q1390" s="5" t="str">
        <f>Join("-",Map!B2051,Map!C2051,Map!D2051,Map!E2051,Map!F2051)</f>
        <v>North Rim-4-4-0-a</v>
      </c>
      <c r="R1390" s="6">
        <f t="shared" ref="R1390:T1390" si="2799">IFERROR(VALUE(LEFT(N1390,SEARCH(" ",N1390,1)-1)),FALSE())</f>
        <v>-69</v>
      </c>
      <c r="S1390" s="6">
        <f t="shared" si="2799"/>
        <v>-121</v>
      </c>
      <c r="T1390" s="6">
        <f t="shared" si="2799"/>
        <v>-93</v>
      </c>
      <c r="U1390" s="5"/>
      <c r="V1390" s="5"/>
      <c r="W1390" s="5"/>
      <c r="X1390" s="37" t="str">
        <f>Map!G2051</f>
        <v>Gas Giant</v>
      </c>
      <c r="Y1390" s="5"/>
      <c r="Z1390" s="7" t="str">
        <f>Map!O2051</f>
        <v>16 H</v>
      </c>
      <c r="AA1390" s="6">
        <f t="shared" si="12"/>
        <v>16</v>
      </c>
      <c r="AB1390" s="5" t="str">
        <f>IFERROR(__xludf.DUMMYFUNCTION("""COMPUTED_VALUE"""),"H")</f>
        <v>H</v>
      </c>
      <c r="AC1390" s="6">
        <f t="shared" si="13"/>
        <v>16</v>
      </c>
      <c r="AD1390" s="5"/>
    </row>
    <row r="1391">
      <c r="A1391" s="5" t="str">
        <f>Map!I2052</f>
        <v>0.41 J</v>
      </c>
      <c r="B1391" s="6">
        <f t="shared" si="5"/>
        <v>0.41</v>
      </c>
      <c r="C1391" s="5" t="str">
        <f>IFERROR(__xludf.DUMMYFUNCTION("""COMPUTED_VALUE"""),"J")</f>
        <v>J</v>
      </c>
      <c r="D1391" s="34" t="b">
        <f t="shared" si="6"/>
        <v>0</v>
      </c>
      <c r="E1391" s="6">
        <f t="shared" si="7"/>
        <v>0.41</v>
      </c>
      <c r="F1391" s="34" t="b">
        <f t="shared" si="8"/>
        <v>0</v>
      </c>
      <c r="G1391" s="8">
        <f t="shared" si="9"/>
        <v>7.79E+26</v>
      </c>
      <c r="H1391" s="8" t="str">
        <f t="shared" ref="H1391:J1391" si="2800">if(D1391,$G1391,"")</f>
        <v/>
      </c>
      <c r="I1391" s="8">
        <f t="shared" si="2800"/>
        <v>7.79E+26</v>
      </c>
      <c r="J1391" s="8" t="str">
        <f t="shared" si="2800"/>
        <v/>
      </c>
      <c r="K1391" s="5"/>
      <c r="L1391" s="5"/>
      <c r="M1391" s="5"/>
      <c r="N1391" s="36">
        <f>Map!K2052</f>
        <v>-110</v>
      </c>
      <c r="O1391" s="36">
        <f>Map!L2052</f>
        <v>-197</v>
      </c>
      <c r="P1391" s="36">
        <f>Map!M2052</f>
        <v>-155</v>
      </c>
      <c r="Q1391" s="5" t="str">
        <f>Join("-",Map!B2052,Map!C2052,Map!D2052,Map!E2052,Map!F2052)</f>
        <v>North Rim-4-4-0-b</v>
      </c>
      <c r="R1391" s="6">
        <f t="shared" ref="R1391:T1391" si="2801">IFERROR(VALUE(LEFT(N1391,SEARCH(" ",N1391,1)-1)),FALSE())</f>
        <v>-110</v>
      </c>
      <c r="S1391" s="6">
        <f t="shared" si="2801"/>
        <v>-197</v>
      </c>
      <c r="T1391" s="6">
        <f t="shared" si="2801"/>
        <v>-155</v>
      </c>
      <c r="U1391" s="5"/>
      <c r="V1391" s="5"/>
      <c r="W1391" s="5"/>
      <c r="X1391" s="37" t="str">
        <f>Map!G2052</f>
        <v>Gas Giant</v>
      </c>
      <c r="Y1391" s="5"/>
      <c r="Z1391" s="7" t="str">
        <f>Map!O2052</f>
        <v>24 H</v>
      </c>
      <c r="AA1391" s="6">
        <f t="shared" si="12"/>
        <v>24</v>
      </c>
      <c r="AB1391" s="5" t="str">
        <f>IFERROR(__xludf.DUMMYFUNCTION("""COMPUTED_VALUE"""),"H")</f>
        <v>H</v>
      </c>
      <c r="AC1391" s="6">
        <f t="shared" si="13"/>
        <v>24</v>
      </c>
      <c r="AD1391" s="5"/>
    </row>
    <row r="1392">
      <c r="A1392" s="5" t="str">
        <f>Map!I2053</f>
        <v> </v>
      </c>
      <c r="B1392" s="6" t="str">
        <f t="shared" si="5"/>
        <v> </v>
      </c>
      <c r="C1392" s="5"/>
      <c r="D1392" s="34" t="b">
        <f t="shared" si="6"/>
        <v>0</v>
      </c>
      <c r="E1392" s="6" t="b">
        <f t="shared" si="7"/>
        <v>0</v>
      </c>
      <c r="F1392" s="34" t="b">
        <f t="shared" si="8"/>
        <v>0</v>
      </c>
      <c r="G1392" s="8" t="str">
        <f t="shared" si="9"/>
        <v/>
      </c>
      <c r="H1392" s="8" t="str">
        <f t="shared" ref="H1392:J1392" si="2802">if(D1392,$G1392,"")</f>
        <v/>
      </c>
      <c r="I1392" s="8" t="str">
        <f t="shared" si="2802"/>
        <v/>
      </c>
      <c r="J1392" s="8" t="str">
        <f t="shared" si="2802"/>
        <v/>
      </c>
      <c r="K1392" s="5"/>
      <c r="L1392" s="5"/>
      <c r="M1392" s="5"/>
      <c r="N1392" s="36" t="str">
        <f>Map!K2053</f>
        <v/>
      </c>
      <c r="O1392" s="36" t="str">
        <f>Map!L2053</f>
        <v/>
      </c>
      <c r="P1392" s="36" t="str">
        <f>Map!M2053</f>
        <v/>
      </c>
      <c r="Q1392" s="5" t="str">
        <f>Join("-",Map!B2053,Map!C2053,Map!D2053,Map!E2053,Map!F2053)</f>
        <v>North Rim-4-4-0-N44 Secondary Relay</v>
      </c>
      <c r="R1392" s="6" t="b">
        <f t="shared" ref="R1392:T1392" si="2803">IFERROR(VALUE(LEFT(N1392,SEARCH(" ",N1392,1)-1)),FALSE())</f>
        <v>0</v>
      </c>
      <c r="S1392" s="6" t="b">
        <f t="shared" si="2803"/>
        <v>0</v>
      </c>
      <c r="T1392" s="6" t="b">
        <f t="shared" si="2803"/>
        <v>0</v>
      </c>
      <c r="U1392" s="5"/>
      <c r="V1392" s="5"/>
      <c r="W1392" s="5"/>
      <c r="X1392" s="37" t="str">
        <f>Map!G2053</f>
        <v>Secondary Relay</v>
      </c>
      <c r="Y1392" s="5"/>
      <c r="Z1392" s="7" t="str">
        <f>Map!O2053</f>
        <v/>
      </c>
      <c r="AA1392" s="6" t="str">
        <f t="shared" si="12"/>
        <v/>
      </c>
      <c r="AB1392" s="5"/>
      <c r="AC1392" s="6" t="str">
        <f t="shared" si="13"/>
        <v/>
      </c>
      <c r="AD1392" s="5"/>
    </row>
    <row r="1393">
      <c r="A1393" s="5" t="str">
        <f>Map!I2054</f>
        <v>0.1 S</v>
      </c>
      <c r="B1393" s="6">
        <f t="shared" si="5"/>
        <v>0.1</v>
      </c>
      <c r="C1393" s="5" t="str">
        <f>IFERROR(__xludf.DUMMYFUNCTION("""COMPUTED_VALUE"""),"S")</f>
        <v>S</v>
      </c>
      <c r="D1393" s="34">
        <f t="shared" si="6"/>
        <v>0.1</v>
      </c>
      <c r="E1393" s="6" t="b">
        <f t="shared" si="7"/>
        <v>0</v>
      </c>
      <c r="F1393" s="34" t="b">
        <f t="shared" si="8"/>
        <v>0</v>
      </c>
      <c r="G1393" s="8">
        <f t="shared" si="9"/>
        <v>1.989E+29</v>
      </c>
      <c r="H1393" s="8">
        <f t="shared" ref="H1393:J1393" si="2804">if(D1393,$G1393,"")</f>
        <v>1.989E+29</v>
      </c>
      <c r="I1393" s="8" t="str">
        <f t="shared" si="2804"/>
        <v/>
      </c>
      <c r="J1393" s="8" t="str">
        <f t="shared" si="2804"/>
        <v/>
      </c>
      <c r="K1393" s="5"/>
      <c r="L1393" s="5"/>
      <c r="M1393" s="5"/>
      <c r="N1393" s="36" t="str">
        <f>Map!K2054</f>
        <v/>
      </c>
      <c r="O1393" s="36" t="str">
        <f>Map!L2054</f>
        <v/>
      </c>
      <c r="P1393" s="36" t="str">
        <f>Map!M2054</f>
        <v/>
      </c>
      <c r="Q1393" s="5" t="str">
        <f>Join("-",Map!B2054,Map!C2054,Map!D2054,Map!E2054,Map!F2054)</f>
        <v>North Rim-4-4-0-S</v>
      </c>
      <c r="R1393" s="6" t="b">
        <f t="shared" ref="R1393:T1393" si="2805">IFERROR(VALUE(LEFT(N1393,SEARCH(" ",N1393,1)-1)),FALSE())</f>
        <v>0</v>
      </c>
      <c r="S1393" s="6" t="b">
        <f t="shared" si="2805"/>
        <v>0</v>
      </c>
      <c r="T1393" s="6" t="b">
        <f t="shared" si="2805"/>
        <v>0</v>
      </c>
      <c r="U1393" s="5"/>
      <c r="V1393" s="5"/>
      <c r="W1393" s="5"/>
      <c r="X1393" s="37" t="str">
        <f>Map!G2054</f>
        <v>Star</v>
      </c>
      <c r="Y1393" s="5"/>
      <c r="Z1393" s="7" t="str">
        <f>Map!O2054</f>
        <v/>
      </c>
      <c r="AA1393" s="6" t="str">
        <f t="shared" si="12"/>
        <v/>
      </c>
      <c r="AB1393" s="5"/>
      <c r="AC1393" s="6" t="str">
        <f t="shared" si="13"/>
        <v/>
      </c>
      <c r="AD1393" s="5"/>
    </row>
    <row r="1394">
      <c r="A1394" s="5" t="str">
        <f>Map!I2055</f>
        <v>0.45 E</v>
      </c>
      <c r="B1394" s="6">
        <f t="shared" si="5"/>
        <v>0.45</v>
      </c>
      <c r="C1394" s="5" t="str">
        <f>IFERROR(__xludf.DUMMYFUNCTION("""COMPUTED_VALUE"""),"E")</f>
        <v>E</v>
      </c>
      <c r="D1394" s="34" t="b">
        <f t="shared" si="6"/>
        <v>0</v>
      </c>
      <c r="E1394" s="6" t="b">
        <f t="shared" si="7"/>
        <v>0</v>
      </c>
      <c r="F1394" s="34">
        <f t="shared" si="8"/>
        <v>0.45</v>
      </c>
      <c r="G1394" s="8">
        <f t="shared" si="9"/>
        <v>2.6874E+24</v>
      </c>
      <c r="H1394" s="8" t="str">
        <f t="shared" ref="H1394:J1394" si="2806">if(D1394,$G1394,"")</f>
        <v/>
      </c>
      <c r="I1394" s="8" t="str">
        <f t="shared" si="2806"/>
        <v/>
      </c>
      <c r="J1394" s="8">
        <f t="shared" si="2806"/>
        <v>2.6874E+24</v>
      </c>
      <c r="K1394" s="5"/>
      <c r="L1394" s="5"/>
      <c r="M1394" s="5"/>
      <c r="N1394" s="36">
        <f>Map!K2055</f>
        <v>232</v>
      </c>
      <c r="O1394" s="36">
        <f>Map!L2055</f>
        <v>-181</v>
      </c>
      <c r="P1394" s="36">
        <f>Map!M2055</f>
        <v>28</v>
      </c>
      <c r="Q1394" s="5" t="str">
        <f>Join("-",Map!B2055,Map!C2055,Map!D2055,Map!E2055,Map!F2055)</f>
        <v>North Rim-4-4-1-a</v>
      </c>
      <c r="R1394" s="6">
        <f t="shared" ref="R1394:T1394" si="2807">IFERROR(VALUE(LEFT(N1394,SEARCH(" ",N1394,1)-1)),FALSE())</f>
        <v>232</v>
      </c>
      <c r="S1394" s="6">
        <f t="shared" si="2807"/>
        <v>-181</v>
      </c>
      <c r="T1394" s="6">
        <f t="shared" si="2807"/>
        <v>28</v>
      </c>
      <c r="U1394" s="5"/>
      <c r="V1394" s="5"/>
      <c r="W1394" s="5"/>
      <c r="X1394" s="37" t="str">
        <f>Map!G2055</f>
        <v>Terrestrial</v>
      </c>
      <c r="Y1394" s="5"/>
      <c r="Z1394" s="7" t="str">
        <f>Map!O2055</f>
        <v>225 H</v>
      </c>
      <c r="AA1394" s="6">
        <f t="shared" si="12"/>
        <v>225</v>
      </c>
      <c r="AB1394" s="5" t="str">
        <f>IFERROR(__xludf.DUMMYFUNCTION("""COMPUTED_VALUE"""),"H")</f>
        <v>H</v>
      </c>
      <c r="AC1394" s="6">
        <f t="shared" si="13"/>
        <v>225</v>
      </c>
      <c r="AD1394" s="5"/>
    </row>
    <row r="1395">
      <c r="A1395" s="5" t="str">
        <f>Map!I2056</f>
        <v>0.07 J</v>
      </c>
      <c r="B1395" s="6">
        <f t="shared" si="5"/>
        <v>0.07</v>
      </c>
      <c r="C1395" s="5" t="str">
        <f>IFERROR(__xludf.DUMMYFUNCTION("""COMPUTED_VALUE"""),"J")</f>
        <v>J</v>
      </c>
      <c r="D1395" s="34" t="b">
        <f t="shared" si="6"/>
        <v>0</v>
      </c>
      <c r="E1395" s="6">
        <f t="shared" si="7"/>
        <v>0.07</v>
      </c>
      <c r="F1395" s="34" t="b">
        <f t="shared" si="8"/>
        <v>0</v>
      </c>
      <c r="G1395" s="8">
        <f t="shared" si="9"/>
        <v>1.33E+26</v>
      </c>
      <c r="H1395" s="8" t="str">
        <f t="shared" ref="H1395:J1395" si="2808">if(D1395,$G1395,"")</f>
        <v/>
      </c>
      <c r="I1395" s="8">
        <f t="shared" si="2808"/>
        <v>1.33E+26</v>
      </c>
      <c r="J1395" s="8" t="str">
        <f t="shared" si="2808"/>
        <v/>
      </c>
      <c r="K1395" s="5"/>
      <c r="L1395" s="5"/>
      <c r="M1395" s="5"/>
      <c r="N1395" s="36">
        <f>Map!K2056</f>
        <v>-114</v>
      </c>
      <c r="O1395" s="36">
        <f>Map!L2056</f>
        <v>-143</v>
      </c>
      <c r="P1395" s="36">
        <f>Map!M2056</f>
        <v>-128</v>
      </c>
      <c r="Q1395" s="5" t="str">
        <f>Join("-",Map!B2056,Map!C2056,Map!D2056,Map!E2056,Map!F2056)</f>
        <v>North Rim-4-4-1-b</v>
      </c>
      <c r="R1395" s="6">
        <f t="shared" ref="R1395:T1395" si="2809">IFERROR(VALUE(LEFT(N1395,SEARCH(" ",N1395,1)-1)),FALSE())</f>
        <v>-114</v>
      </c>
      <c r="S1395" s="6">
        <f t="shared" si="2809"/>
        <v>-143</v>
      </c>
      <c r="T1395" s="6">
        <f t="shared" si="2809"/>
        <v>-128</v>
      </c>
      <c r="U1395" s="5"/>
      <c r="V1395" s="5"/>
      <c r="W1395" s="5"/>
      <c r="X1395" s="37" t="str">
        <f>Map!G2056</f>
        <v>Gas Giant</v>
      </c>
      <c r="Y1395" s="5"/>
      <c r="Z1395" s="7" t="str">
        <f>Map!O2056</f>
        <v>22 H</v>
      </c>
      <c r="AA1395" s="6">
        <f t="shared" si="12"/>
        <v>22</v>
      </c>
      <c r="AB1395" s="5" t="str">
        <f>IFERROR(__xludf.DUMMYFUNCTION("""COMPUTED_VALUE"""),"H")</f>
        <v>H</v>
      </c>
      <c r="AC1395" s="6">
        <f t="shared" si="13"/>
        <v>22</v>
      </c>
      <c r="AD1395" s="5"/>
    </row>
    <row r="1396">
      <c r="A1396" s="5" t="str">
        <f>Map!I2057</f>
        <v>9.35 J</v>
      </c>
      <c r="B1396" s="6">
        <f t="shared" si="5"/>
        <v>9.35</v>
      </c>
      <c r="C1396" s="5" t="str">
        <f>IFERROR(__xludf.DUMMYFUNCTION("""COMPUTED_VALUE"""),"J")</f>
        <v>J</v>
      </c>
      <c r="D1396" s="34" t="b">
        <f t="shared" si="6"/>
        <v>0</v>
      </c>
      <c r="E1396" s="6">
        <f t="shared" si="7"/>
        <v>9.35</v>
      </c>
      <c r="F1396" s="34" t="b">
        <f t="shared" si="8"/>
        <v>0</v>
      </c>
      <c r="G1396" s="8">
        <f t="shared" si="9"/>
        <v>1.7765E+28</v>
      </c>
      <c r="H1396" s="8" t="str">
        <f t="shared" ref="H1396:J1396" si="2810">if(D1396,$G1396,"")</f>
        <v/>
      </c>
      <c r="I1396" s="8">
        <f t="shared" si="2810"/>
        <v>1.7765E+28</v>
      </c>
      <c r="J1396" s="8" t="str">
        <f t="shared" si="2810"/>
        <v/>
      </c>
      <c r="K1396" s="5"/>
      <c r="L1396" s="5"/>
      <c r="M1396" s="5"/>
      <c r="N1396" s="36">
        <f>Map!K2057</f>
        <v>-214</v>
      </c>
      <c r="O1396" s="36">
        <f>Map!L2057</f>
        <v>-253</v>
      </c>
      <c r="P1396" s="36">
        <f>Map!M2057</f>
        <v>-236</v>
      </c>
      <c r="Q1396" s="5" t="str">
        <f>Join("-",Map!B2057,Map!C2057,Map!D2057,Map!E2057,Map!F2057)</f>
        <v>North Rim-4-4-1-c</v>
      </c>
      <c r="R1396" s="6">
        <f t="shared" ref="R1396:T1396" si="2811">IFERROR(VALUE(LEFT(N1396,SEARCH(" ",N1396,1)-1)),FALSE())</f>
        <v>-214</v>
      </c>
      <c r="S1396" s="6">
        <f t="shared" si="2811"/>
        <v>-253</v>
      </c>
      <c r="T1396" s="6">
        <f t="shared" si="2811"/>
        <v>-236</v>
      </c>
      <c r="U1396" s="5"/>
      <c r="V1396" s="5"/>
      <c r="W1396" s="5"/>
      <c r="X1396" s="37" t="str">
        <f>Map!G2057</f>
        <v>Gas Giant</v>
      </c>
      <c r="Y1396" s="5"/>
      <c r="Z1396" s="7" t="str">
        <f>Map!O2057</f>
        <v>16 H</v>
      </c>
      <c r="AA1396" s="6">
        <f t="shared" si="12"/>
        <v>16</v>
      </c>
      <c r="AB1396" s="5" t="str">
        <f>IFERROR(__xludf.DUMMYFUNCTION("""COMPUTED_VALUE"""),"H")</f>
        <v>H</v>
      </c>
      <c r="AC1396" s="6">
        <f t="shared" si="13"/>
        <v>16</v>
      </c>
      <c r="AD1396" s="5"/>
    </row>
    <row r="1397">
      <c r="A1397" s="5" t="str">
        <f>Map!I2058</f>
        <v>0.29 S</v>
      </c>
      <c r="B1397" s="6">
        <f t="shared" si="5"/>
        <v>0.29</v>
      </c>
      <c r="C1397" s="5" t="str">
        <f>IFERROR(__xludf.DUMMYFUNCTION("""COMPUTED_VALUE"""),"S")</f>
        <v>S</v>
      </c>
      <c r="D1397" s="34">
        <f t="shared" si="6"/>
        <v>0.29</v>
      </c>
      <c r="E1397" s="6" t="b">
        <f t="shared" si="7"/>
        <v>0</v>
      </c>
      <c r="F1397" s="34" t="b">
        <f t="shared" si="8"/>
        <v>0</v>
      </c>
      <c r="G1397" s="8">
        <f t="shared" si="9"/>
        <v>5.7681E+29</v>
      </c>
      <c r="H1397" s="8">
        <f t="shared" ref="H1397:J1397" si="2812">if(D1397,$G1397,"")</f>
        <v>5.7681E+29</v>
      </c>
      <c r="I1397" s="8" t="str">
        <f t="shared" si="2812"/>
        <v/>
      </c>
      <c r="J1397" s="8" t="str">
        <f t="shared" si="2812"/>
        <v/>
      </c>
      <c r="K1397" s="5"/>
      <c r="L1397" s="5"/>
      <c r="M1397" s="5"/>
      <c r="N1397" s="36" t="str">
        <f>Map!K2058</f>
        <v/>
      </c>
      <c r="O1397" s="36" t="str">
        <f>Map!L2058</f>
        <v/>
      </c>
      <c r="P1397" s="36" t="str">
        <f>Map!M2058</f>
        <v/>
      </c>
      <c r="Q1397" s="5" t="str">
        <f>Join("-",Map!B2058,Map!C2058,Map!D2058,Map!E2058,Map!F2058)</f>
        <v>North Rim-4-4-1-S</v>
      </c>
      <c r="R1397" s="6" t="b">
        <f t="shared" ref="R1397:T1397" si="2813">IFERROR(VALUE(LEFT(N1397,SEARCH(" ",N1397,1)-1)),FALSE())</f>
        <v>0</v>
      </c>
      <c r="S1397" s="6" t="b">
        <f t="shared" si="2813"/>
        <v>0</v>
      </c>
      <c r="T1397" s="6" t="b">
        <f t="shared" si="2813"/>
        <v>0</v>
      </c>
      <c r="U1397" s="5"/>
      <c r="V1397" s="5"/>
      <c r="W1397" s="5"/>
      <c r="X1397" s="37" t="str">
        <f>Map!G2058</f>
        <v>Star</v>
      </c>
      <c r="Y1397" s="5"/>
      <c r="Z1397" s="7" t="str">
        <f>Map!O2058</f>
        <v/>
      </c>
      <c r="AA1397" s="6" t="str">
        <f t="shared" si="12"/>
        <v/>
      </c>
      <c r="AB1397" s="5"/>
      <c r="AC1397" s="6" t="str">
        <f t="shared" si="13"/>
        <v/>
      </c>
      <c r="AD1397" s="5"/>
    </row>
    <row r="1398">
      <c r="A1398" s="5" t="str">
        <f>Map!I2059</f>
        <v>1.15 E</v>
      </c>
      <c r="B1398" s="6">
        <f t="shared" si="5"/>
        <v>1.15</v>
      </c>
      <c r="C1398" s="5" t="str">
        <f>IFERROR(__xludf.DUMMYFUNCTION("""COMPUTED_VALUE"""),"E")</f>
        <v>E</v>
      </c>
      <c r="D1398" s="34" t="b">
        <f t="shared" si="6"/>
        <v>0</v>
      </c>
      <c r="E1398" s="6" t="b">
        <f t="shared" si="7"/>
        <v>0</v>
      </c>
      <c r="F1398" s="34">
        <f t="shared" si="8"/>
        <v>1.15</v>
      </c>
      <c r="G1398" s="8">
        <f t="shared" si="9"/>
        <v>6.8678E+24</v>
      </c>
      <c r="H1398" s="8" t="str">
        <f t="shared" ref="H1398:J1398" si="2814">if(D1398,$G1398,"")</f>
        <v/>
      </c>
      <c r="I1398" s="8" t="str">
        <f t="shared" si="2814"/>
        <v/>
      </c>
      <c r="J1398" s="8">
        <f t="shared" si="2814"/>
        <v>6.8678E+24</v>
      </c>
      <c r="K1398" s="5"/>
      <c r="L1398" s="5"/>
      <c r="M1398" s="5"/>
      <c r="N1398" s="36">
        <f>Map!K2059</f>
        <v>1071</v>
      </c>
      <c r="O1398" s="36">
        <f>Map!L2059</f>
        <v>188</v>
      </c>
      <c r="P1398" s="36">
        <f>Map!M2059</f>
        <v>629</v>
      </c>
      <c r="Q1398" s="5" t="str">
        <f>Join("-",Map!B2059,Map!C2059,Map!D2059,Map!E2059,Map!F2059)</f>
        <v>North Rim-5-0-0-a</v>
      </c>
      <c r="R1398" s="6">
        <f t="shared" ref="R1398:T1398" si="2815">IFERROR(VALUE(LEFT(N1398,SEARCH(" ",N1398,1)-1)),FALSE())</f>
        <v>1071</v>
      </c>
      <c r="S1398" s="6">
        <f t="shared" si="2815"/>
        <v>188</v>
      </c>
      <c r="T1398" s="6">
        <f t="shared" si="2815"/>
        <v>629</v>
      </c>
      <c r="U1398" s="5"/>
      <c r="V1398" s="5"/>
      <c r="W1398" s="5"/>
      <c r="X1398" s="37" t="str">
        <f>Map!G2059</f>
        <v>Terrestrial</v>
      </c>
      <c r="Y1398" s="5"/>
      <c r="Z1398" s="7" t="str">
        <f>Map!O2059</f>
        <v>6 H</v>
      </c>
      <c r="AA1398" s="6">
        <f t="shared" si="12"/>
        <v>6</v>
      </c>
      <c r="AB1398" s="5" t="str">
        <f>IFERROR(__xludf.DUMMYFUNCTION("""COMPUTED_VALUE"""),"H")</f>
        <v>H</v>
      </c>
      <c r="AC1398" s="6">
        <f t="shared" si="13"/>
        <v>6</v>
      </c>
      <c r="AD1398" s="5"/>
    </row>
    <row r="1399">
      <c r="A1399" s="5" t="str">
        <f>Map!I2060</f>
        <v>1 E</v>
      </c>
      <c r="B1399" s="6">
        <f t="shared" si="5"/>
        <v>1</v>
      </c>
      <c r="C1399" s="5" t="str">
        <f>IFERROR(__xludf.DUMMYFUNCTION("""COMPUTED_VALUE"""),"E")</f>
        <v>E</v>
      </c>
      <c r="D1399" s="34" t="b">
        <f t="shared" si="6"/>
        <v>0</v>
      </c>
      <c r="E1399" s="6" t="b">
        <f t="shared" si="7"/>
        <v>0</v>
      </c>
      <c r="F1399" s="34">
        <f t="shared" si="8"/>
        <v>1</v>
      </c>
      <c r="G1399" s="8">
        <f t="shared" si="9"/>
        <v>5.972E+24</v>
      </c>
      <c r="H1399" s="8" t="str">
        <f t="shared" ref="H1399:J1399" si="2816">if(D1399,$G1399,"")</f>
        <v/>
      </c>
      <c r="I1399" s="8" t="str">
        <f t="shared" si="2816"/>
        <v/>
      </c>
      <c r="J1399" s="8">
        <f t="shared" si="2816"/>
        <v>5.972E+24</v>
      </c>
      <c r="K1399" s="5"/>
      <c r="L1399" s="5"/>
      <c r="M1399" s="5"/>
      <c r="N1399" s="36">
        <f>Map!K2060</f>
        <v>923</v>
      </c>
      <c r="O1399" s="36">
        <f>Map!L2060</f>
        <v>4</v>
      </c>
      <c r="P1399" s="36">
        <f>Map!M2060</f>
        <v>465</v>
      </c>
      <c r="Q1399" s="5" t="str">
        <f>Join("-",Map!B2060,Map!C2060,Map!D2060,Map!E2060,Map!F2060)</f>
        <v>North Rim-5-0-0-b</v>
      </c>
      <c r="R1399" s="6">
        <f t="shared" ref="R1399:T1399" si="2817">IFERROR(VALUE(LEFT(N1399,SEARCH(" ",N1399,1)-1)),FALSE())</f>
        <v>923</v>
      </c>
      <c r="S1399" s="6">
        <f t="shared" si="2817"/>
        <v>4</v>
      </c>
      <c r="T1399" s="6">
        <f t="shared" si="2817"/>
        <v>465</v>
      </c>
      <c r="U1399" s="5"/>
      <c r="V1399" s="5"/>
      <c r="W1399" s="5"/>
      <c r="X1399" s="37" t="str">
        <f>Map!G2060</f>
        <v>Terrestrial</v>
      </c>
      <c r="Y1399" s="5"/>
      <c r="Z1399" s="7" t="str">
        <f>Map!O2060</f>
        <v>8 H</v>
      </c>
      <c r="AA1399" s="6">
        <f t="shared" si="12"/>
        <v>8</v>
      </c>
      <c r="AB1399" s="5" t="str">
        <f>IFERROR(__xludf.DUMMYFUNCTION("""COMPUTED_VALUE"""),"H")</f>
        <v>H</v>
      </c>
      <c r="AC1399" s="6">
        <f t="shared" si="13"/>
        <v>8</v>
      </c>
      <c r="AD1399" s="5"/>
    </row>
    <row r="1400">
      <c r="A1400" s="5" t="str">
        <f>Map!I2061</f>
        <v>0.41 E</v>
      </c>
      <c r="B1400" s="6">
        <f t="shared" si="5"/>
        <v>0.41</v>
      </c>
      <c r="C1400" s="5" t="str">
        <f>IFERROR(__xludf.DUMMYFUNCTION("""COMPUTED_VALUE"""),"E")</f>
        <v>E</v>
      </c>
      <c r="D1400" s="34" t="b">
        <f t="shared" si="6"/>
        <v>0</v>
      </c>
      <c r="E1400" s="6" t="b">
        <f t="shared" si="7"/>
        <v>0</v>
      </c>
      <c r="F1400" s="34">
        <f t="shared" si="8"/>
        <v>0.41</v>
      </c>
      <c r="G1400" s="8">
        <f t="shared" si="9"/>
        <v>2.44852E+24</v>
      </c>
      <c r="H1400" s="8" t="str">
        <f t="shared" ref="H1400:J1400" si="2818">if(D1400,$G1400,"")</f>
        <v/>
      </c>
      <c r="I1400" s="8" t="str">
        <f t="shared" si="2818"/>
        <v/>
      </c>
      <c r="J1400" s="8">
        <f t="shared" si="2818"/>
        <v>2.44852E+24</v>
      </c>
      <c r="K1400" s="5"/>
      <c r="L1400" s="5"/>
      <c r="M1400" s="5"/>
      <c r="N1400" s="36">
        <f>Map!K2061</f>
        <v>348</v>
      </c>
      <c r="O1400" s="36">
        <f>Map!L2061</f>
        <v>288</v>
      </c>
      <c r="P1400" s="36">
        <f>Map!M2061</f>
        <v>317</v>
      </c>
      <c r="Q1400" s="5" t="str">
        <f>Join("-",Map!B2061,Map!C2061,Map!D2061,Map!E2061,Map!F2061)</f>
        <v>North Rim-5-0-0-c</v>
      </c>
      <c r="R1400" s="6">
        <f t="shared" ref="R1400:T1400" si="2819">IFERROR(VALUE(LEFT(N1400,SEARCH(" ",N1400,1)-1)),FALSE())</f>
        <v>348</v>
      </c>
      <c r="S1400" s="6">
        <f t="shared" si="2819"/>
        <v>288</v>
      </c>
      <c r="T1400" s="6">
        <f t="shared" si="2819"/>
        <v>317</v>
      </c>
      <c r="U1400" s="5"/>
      <c r="V1400" s="5"/>
      <c r="W1400" s="5"/>
      <c r="X1400" s="37" t="str">
        <f>Map!G2061</f>
        <v>Terrestrial</v>
      </c>
      <c r="Y1400" s="5"/>
      <c r="Z1400" s="7" t="str">
        <f>Map!O2061</f>
        <v>12 H</v>
      </c>
      <c r="AA1400" s="6">
        <f t="shared" si="12"/>
        <v>12</v>
      </c>
      <c r="AB1400" s="5" t="str">
        <f>IFERROR(__xludf.DUMMYFUNCTION("""COMPUTED_VALUE"""),"H")</f>
        <v>H</v>
      </c>
      <c r="AC1400" s="6">
        <f t="shared" si="13"/>
        <v>12</v>
      </c>
      <c r="AD1400" s="5"/>
    </row>
    <row r="1401">
      <c r="A1401" s="5" t="str">
        <f>Map!I2062</f>
        <v>0.11 E</v>
      </c>
      <c r="B1401" s="6">
        <f t="shared" si="5"/>
        <v>0.11</v>
      </c>
      <c r="C1401" s="5" t="str">
        <f>IFERROR(__xludf.DUMMYFUNCTION("""COMPUTED_VALUE"""),"E")</f>
        <v>E</v>
      </c>
      <c r="D1401" s="34" t="b">
        <f t="shared" si="6"/>
        <v>0</v>
      </c>
      <c r="E1401" s="6" t="b">
        <f t="shared" si="7"/>
        <v>0</v>
      </c>
      <c r="F1401" s="34">
        <f t="shared" si="8"/>
        <v>0.11</v>
      </c>
      <c r="G1401" s="8">
        <f t="shared" si="9"/>
        <v>6.5692E+23</v>
      </c>
      <c r="H1401" s="8" t="str">
        <f t="shared" ref="H1401:J1401" si="2820">if(D1401,$G1401,"")</f>
        <v/>
      </c>
      <c r="I1401" s="8" t="str">
        <f t="shared" si="2820"/>
        <v/>
      </c>
      <c r="J1401" s="8">
        <f t="shared" si="2820"/>
        <v>6.5692E+23</v>
      </c>
      <c r="K1401" s="5"/>
      <c r="L1401" s="5"/>
      <c r="M1401" s="5"/>
      <c r="N1401" s="36">
        <f>Map!K2062</f>
        <v>58</v>
      </c>
      <c r="O1401" s="36">
        <f>Map!L2062</f>
        <v>0</v>
      </c>
      <c r="P1401" s="36">
        <f>Map!M2062</f>
        <v>27</v>
      </c>
      <c r="Q1401" s="5" t="str">
        <f>Join("-",Map!B2062,Map!C2062,Map!D2062,Map!E2062,Map!F2062)</f>
        <v>North Rim-5-0-0-d</v>
      </c>
      <c r="R1401" s="6">
        <f t="shared" ref="R1401:T1401" si="2821">IFERROR(VALUE(LEFT(N1401,SEARCH(" ",N1401,1)-1)),FALSE())</f>
        <v>58</v>
      </c>
      <c r="S1401" s="6">
        <f t="shared" si="2821"/>
        <v>0</v>
      </c>
      <c r="T1401" s="6">
        <f t="shared" si="2821"/>
        <v>27</v>
      </c>
      <c r="U1401" s="5"/>
      <c r="V1401" s="5"/>
      <c r="W1401" s="5"/>
      <c r="X1401" s="37" t="str">
        <f>Map!G2062</f>
        <v>Terrestrial</v>
      </c>
      <c r="Y1401" s="5"/>
      <c r="Z1401" s="7" t="str">
        <f>Map!O2062</f>
        <v>8 H</v>
      </c>
      <c r="AA1401" s="6">
        <f t="shared" si="12"/>
        <v>8</v>
      </c>
      <c r="AB1401" s="5" t="str">
        <f>IFERROR(__xludf.DUMMYFUNCTION("""COMPUTED_VALUE"""),"H")</f>
        <v>H</v>
      </c>
      <c r="AC1401" s="6">
        <f t="shared" si="13"/>
        <v>8</v>
      </c>
      <c r="AD1401" s="5"/>
    </row>
    <row r="1402">
      <c r="A1402" s="5" t="str">
        <f>Map!I2063</f>
        <v>1.63 E</v>
      </c>
      <c r="B1402" s="6">
        <f t="shared" si="5"/>
        <v>1.63</v>
      </c>
      <c r="C1402" s="5" t="str">
        <f>IFERROR(__xludf.DUMMYFUNCTION("""COMPUTED_VALUE"""),"E")</f>
        <v>E</v>
      </c>
      <c r="D1402" s="34" t="b">
        <f t="shared" si="6"/>
        <v>0</v>
      </c>
      <c r="E1402" s="6" t="b">
        <f t="shared" si="7"/>
        <v>0</v>
      </c>
      <c r="F1402" s="34">
        <f t="shared" si="8"/>
        <v>1.63</v>
      </c>
      <c r="G1402" s="8">
        <f t="shared" si="9"/>
        <v>9.73436E+24</v>
      </c>
      <c r="H1402" s="8" t="str">
        <f t="shared" ref="H1402:J1402" si="2822">if(D1402,$G1402,"")</f>
        <v/>
      </c>
      <c r="I1402" s="8" t="str">
        <f t="shared" si="2822"/>
        <v/>
      </c>
      <c r="J1402" s="8">
        <f t="shared" si="2822"/>
        <v>9.73436E+24</v>
      </c>
      <c r="K1402" s="5"/>
      <c r="L1402" s="5"/>
      <c r="M1402" s="5"/>
      <c r="N1402" s="36">
        <f>Map!K2063</f>
        <v>20</v>
      </c>
      <c r="O1402" s="36">
        <f>Map!L2063</f>
        <v>12</v>
      </c>
      <c r="P1402" s="36">
        <f>Map!M2063</f>
        <v>16</v>
      </c>
      <c r="Q1402" s="5" t="str">
        <f>Join("-",Map!B2063,Map!C2063,Map!D2063,Map!E2063,Map!F2063)</f>
        <v>North Rim-5-0-0-e</v>
      </c>
      <c r="R1402" s="6">
        <f t="shared" ref="R1402:T1402" si="2823">IFERROR(VALUE(LEFT(N1402,SEARCH(" ",N1402,1)-1)),FALSE())</f>
        <v>20</v>
      </c>
      <c r="S1402" s="6">
        <f t="shared" si="2823"/>
        <v>12</v>
      </c>
      <c r="T1402" s="6">
        <f t="shared" si="2823"/>
        <v>16</v>
      </c>
      <c r="U1402" s="5"/>
      <c r="V1402" s="5"/>
      <c r="W1402" s="5"/>
      <c r="X1402" s="37" t="str">
        <f>Map!G2063</f>
        <v>Habitable</v>
      </c>
      <c r="Y1402" s="5"/>
      <c r="Z1402" s="7" t="str">
        <f>Map!O2063</f>
        <v>24 H</v>
      </c>
      <c r="AA1402" s="6">
        <f t="shared" si="12"/>
        <v>24</v>
      </c>
      <c r="AB1402" s="5" t="str">
        <f>IFERROR(__xludf.DUMMYFUNCTION("""COMPUTED_VALUE"""),"H")</f>
        <v>H</v>
      </c>
      <c r="AC1402" s="6">
        <f t="shared" si="13"/>
        <v>24</v>
      </c>
      <c r="AD1402" s="5"/>
    </row>
    <row r="1403">
      <c r="A1403" s="5" t="str">
        <f>Map!I2064</f>
        <v>8.43 J</v>
      </c>
      <c r="B1403" s="6">
        <f t="shared" si="5"/>
        <v>8.43</v>
      </c>
      <c r="C1403" s="5" t="str">
        <f>IFERROR(__xludf.DUMMYFUNCTION("""COMPUTED_VALUE"""),"J")</f>
        <v>J</v>
      </c>
      <c r="D1403" s="34" t="b">
        <f t="shared" si="6"/>
        <v>0</v>
      </c>
      <c r="E1403" s="6">
        <f t="shared" si="7"/>
        <v>8.43</v>
      </c>
      <c r="F1403" s="34" t="b">
        <f t="shared" si="8"/>
        <v>0</v>
      </c>
      <c r="G1403" s="8">
        <f t="shared" si="9"/>
        <v>1.6017E+28</v>
      </c>
      <c r="H1403" s="8" t="str">
        <f t="shared" ref="H1403:J1403" si="2824">if(D1403,$G1403,"")</f>
        <v/>
      </c>
      <c r="I1403" s="8">
        <f t="shared" si="2824"/>
        <v>1.6017E+28</v>
      </c>
      <c r="J1403" s="8" t="str">
        <f t="shared" si="2824"/>
        <v/>
      </c>
      <c r="K1403" s="5"/>
      <c r="L1403" s="5"/>
      <c r="M1403" s="5"/>
      <c r="N1403" s="36">
        <f>Map!K2064</f>
        <v>-70</v>
      </c>
      <c r="O1403" s="36">
        <f>Map!L2064</f>
        <v>-137</v>
      </c>
      <c r="P1403" s="36">
        <f>Map!M2064</f>
        <v>-102</v>
      </c>
      <c r="Q1403" s="5" t="str">
        <f>Join("-",Map!B2064,Map!C2064,Map!D2064,Map!E2064,Map!F2064)</f>
        <v>North Rim-5-0-0-f</v>
      </c>
      <c r="R1403" s="6">
        <f t="shared" ref="R1403:T1403" si="2825">IFERROR(VALUE(LEFT(N1403,SEARCH(" ",N1403,1)-1)),FALSE())</f>
        <v>-70</v>
      </c>
      <c r="S1403" s="6">
        <f t="shared" si="2825"/>
        <v>-137</v>
      </c>
      <c r="T1403" s="6">
        <f t="shared" si="2825"/>
        <v>-102</v>
      </c>
      <c r="U1403" s="5"/>
      <c r="V1403" s="5"/>
      <c r="W1403" s="5"/>
      <c r="X1403" s="37" t="str">
        <f>Map!G2064</f>
        <v>Gas Giant</v>
      </c>
      <c r="Y1403" s="5"/>
      <c r="Z1403" s="7" t="str">
        <f>Map!O2064</f>
        <v>19 H</v>
      </c>
      <c r="AA1403" s="6">
        <f t="shared" si="12"/>
        <v>19</v>
      </c>
      <c r="AB1403" s="5" t="str">
        <f>IFERROR(__xludf.DUMMYFUNCTION("""COMPUTED_VALUE"""),"H")</f>
        <v>H</v>
      </c>
      <c r="AC1403" s="6">
        <f t="shared" si="13"/>
        <v>19</v>
      </c>
      <c r="AD1403" s="5"/>
    </row>
    <row r="1404">
      <c r="A1404" s="5" t="str">
        <f>Map!I2065</f>
        <v>1.54 J</v>
      </c>
      <c r="B1404" s="6">
        <f t="shared" si="5"/>
        <v>1.54</v>
      </c>
      <c r="C1404" s="5" t="str">
        <f>IFERROR(__xludf.DUMMYFUNCTION("""COMPUTED_VALUE"""),"J")</f>
        <v>J</v>
      </c>
      <c r="D1404" s="34" t="b">
        <f t="shared" si="6"/>
        <v>0</v>
      </c>
      <c r="E1404" s="6">
        <f t="shared" si="7"/>
        <v>1.54</v>
      </c>
      <c r="F1404" s="34" t="b">
        <f t="shared" si="8"/>
        <v>0</v>
      </c>
      <c r="G1404" s="8">
        <f t="shared" si="9"/>
        <v>2.926E+27</v>
      </c>
      <c r="H1404" s="8" t="str">
        <f t="shared" ref="H1404:J1404" si="2826">if(D1404,$G1404,"")</f>
        <v/>
      </c>
      <c r="I1404" s="8">
        <f t="shared" si="2826"/>
        <v>2.926E+27</v>
      </c>
      <c r="J1404" s="8" t="str">
        <f t="shared" si="2826"/>
        <v/>
      </c>
      <c r="K1404" s="5"/>
      <c r="L1404" s="5"/>
      <c r="M1404" s="5"/>
      <c r="N1404" s="36">
        <f>Map!K2065</f>
        <v>-157</v>
      </c>
      <c r="O1404" s="36">
        <f>Map!L2065</f>
        <v>-247</v>
      </c>
      <c r="P1404" s="36">
        <f>Map!M2065</f>
        <v>-202</v>
      </c>
      <c r="Q1404" s="5" t="str">
        <f>Join("-",Map!B2065,Map!C2065,Map!D2065,Map!E2065,Map!F2065)</f>
        <v>North Rim-5-0-0-g</v>
      </c>
      <c r="R1404" s="6">
        <f t="shared" ref="R1404:T1404" si="2827">IFERROR(VALUE(LEFT(N1404,SEARCH(" ",N1404,1)-1)),FALSE())</f>
        <v>-157</v>
      </c>
      <c r="S1404" s="6">
        <f t="shared" si="2827"/>
        <v>-247</v>
      </c>
      <c r="T1404" s="6">
        <f t="shared" si="2827"/>
        <v>-202</v>
      </c>
      <c r="U1404" s="5"/>
      <c r="V1404" s="5"/>
      <c r="W1404" s="5"/>
      <c r="X1404" s="37" t="str">
        <f>Map!G2065</f>
        <v>Gas Giant</v>
      </c>
      <c r="Y1404" s="5"/>
      <c r="Z1404" s="7" t="str">
        <f>Map!O2065</f>
        <v>17 H</v>
      </c>
      <c r="AA1404" s="6">
        <f t="shared" si="12"/>
        <v>17</v>
      </c>
      <c r="AB1404" s="5" t="str">
        <f>IFERROR(__xludf.DUMMYFUNCTION("""COMPUTED_VALUE"""),"H")</f>
        <v>H</v>
      </c>
      <c r="AC1404" s="6">
        <f t="shared" si="13"/>
        <v>17</v>
      </c>
      <c r="AD1404" s="5"/>
    </row>
    <row r="1405">
      <c r="A1405" s="5" t="str">
        <f>Map!I2066</f>
        <v> </v>
      </c>
      <c r="B1405" s="6" t="str">
        <f t="shared" si="5"/>
        <v> </v>
      </c>
      <c r="C1405" s="5"/>
      <c r="D1405" s="34" t="b">
        <f t="shared" si="6"/>
        <v>0</v>
      </c>
      <c r="E1405" s="6" t="b">
        <f t="shared" si="7"/>
        <v>0</v>
      </c>
      <c r="F1405" s="34" t="b">
        <f t="shared" si="8"/>
        <v>0</v>
      </c>
      <c r="G1405" s="8" t="str">
        <f t="shared" si="9"/>
        <v/>
      </c>
      <c r="H1405" s="8" t="str">
        <f t="shared" ref="H1405:J1405" si="2828">if(D1405,$G1405,"")</f>
        <v/>
      </c>
      <c r="I1405" s="8" t="str">
        <f t="shared" si="2828"/>
        <v/>
      </c>
      <c r="J1405" s="8" t="str">
        <f t="shared" si="2828"/>
        <v/>
      </c>
      <c r="K1405" s="5"/>
      <c r="L1405" s="5"/>
      <c r="M1405" s="5"/>
      <c r="N1405" s="36" t="str">
        <f>Map!K2066</f>
        <v/>
      </c>
      <c r="O1405" s="36" t="str">
        <f>Map!L2066</f>
        <v/>
      </c>
      <c r="P1405" s="36" t="str">
        <f>Map!M2066</f>
        <v/>
      </c>
      <c r="Q1405" s="5" t="str">
        <f>Join("-",Map!B2066,Map!C2066,Map!D2066,Map!E2066,Map!F2066)</f>
        <v>North Rim-5-0-0-N50 Secondary Relay</v>
      </c>
      <c r="R1405" s="6" t="b">
        <f t="shared" ref="R1405:T1405" si="2829">IFERROR(VALUE(LEFT(N1405,SEARCH(" ",N1405,1)-1)),FALSE())</f>
        <v>0</v>
      </c>
      <c r="S1405" s="6" t="b">
        <f t="shared" si="2829"/>
        <v>0</v>
      </c>
      <c r="T1405" s="6" t="b">
        <f t="shared" si="2829"/>
        <v>0</v>
      </c>
      <c r="U1405" s="5"/>
      <c r="V1405" s="5"/>
      <c r="W1405" s="5"/>
      <c r="X1405" s="37" t="str">
        <f>Map!G2066</f>
        <v>Secondary Relay</v>
      </c>
      <c r="Y1405" s="5"/>
      <c r="Z1405" s="7" t="str">
        <f>Map!O2066</f>
        <v/>
      </c>
      <c r="AA1405" s="6" t="str">
        <f t="shared" si="12"/>
        <v/>
      </c>
      <c r="AB1405" s="5"/>
      <c r="AC1405" s="6" t="str">
        <f t="shared" si="13"/>
        <v/>
      </c>
      <c r="AD1405" s="5"/>
    </row>
    <row r="1406">
      <c r="A1406" s="5" t="str">
        <f>Map!I2068</f>
        <v>0.89 S</v>
      </c>
      <c r="B1406" s="6">
        <f t="shared" si="5"/>
        <v>0.89</v>
      </c>
      <c r="C1406" s="5" t="str">
        <f>IFERROR(__xludf.DUMMYFUNCTION("""COMPUTED_VALUE"""),"S")</f>
        <v>S</v>
      </c>
      <c r="D1406" s="34">
        <f t="shared" si="6"/>
        <v>0.89</v>
      </c>
      <c r="E1406" s="6" t="b">
        <f t="shared" si="7"/>
        <v>0</v>
      </c>
      <c r="F1406" s="34" t="b">
        <f t="shared" si="8"/>
        <v>0</v>
      </c>
      <c r="G1406" s="8">
        <f t="shared" si="9"/>
        <v>1.77021E+30</v>
      </c>
      <c r="H1406" s="8">
        <f t="shared" ref="H1406:J1406" si="2830">if(D1406,$G1406,"")</f>
        <v>1.77021E+30</v>
      </c>
      <c r="I1406" s="8" t="str">
        <f t="shared" si="2830"/>
        <v/>
      </c>
      <c r="J1406" s="8" t="str">
        <f t="shared" si="2830"/>
        <v/>
      </c>
      <c r="K1406" s="5"/>
      <c r="L1406" s="5"/>
      <c r="M1406" s="5"/>
      <c r="N1406" s="36" t="str">
        <f>Map!K2068</f>
        <v/>
      </c>
      <c r="O1406" s="36" t="str">
        <f>Map!L2068</f>
        <v/>
      </c>
      <c r="P1406" s="36" t="str">
        <f>Map!M2068</f>
        <v/>
      </c>
      <c r="Q1406" s="5" t="str">
        <f>Join("-",Map!B2068,Map!C2068,Map!D2068,Map!E2068,Map!F2068)</f>
        <v>North Rim-5-0-0-S</v>
      </c>
      <c r="R1406" s="6" t="b">
        <f t="shared" ref="R1406:T1406" si="2831">IFERROR(VALUE(LEFT(N1406,SEARCH(" ",N1406,1)-1)),FALSE())</f>
        <v>0</v>
      </c>
      <c r="S1406" s="6" t="b">
        <f t="shared" si="2831"/>
        <v>0</v>
      </c>
      <c r="T1406" s="6" t="b">
        <f t="shared" si="2831"/>
        <v>0</v>
      </c>
      <c r="U1406" s="5"/>
      <c r="V1406" s="5"/>
      <c r="W1406" s="5"/>
      <c r="X1406" s="37" t="str">
        <f>Map!G2068</f>
        <v>Star</v>
      </c>
      <c r="Y1406" s="5"/>
      <c r="Z1406" s="7" t="str">
        <f>Map!O2068</f>
        <v/>
      </c>
      <c r="AA1406" s="6" t="str">
        <f t="shared" si="12"/>
        <v/>
      </c>
      <c r="AB1406" s="5"/>
      <c r="AC1406" s="6" t="str">
        <f t="shared" si="13"/>
        <v/>
      </c>
      <c r="AD1406" s="5"/>
    </row>
    <row r="1407">
      <c r="A1407" s="5" t="str">
        <f>Map!I2069</f>
        <v>2.32 E</v>
      </c>
      <c r="B1407" s="6">
        <f t="shared" si="5"/>
        <v>2.32</v>
      </c>
      <c r="C1407" s="5" t="str">
        <f>IFERROR(__xludf.DUMMYFUNCTION("""COMPUTED_VALUE"""),"E")</f>
        <v>E</v>
      </c>
      <c r="D1407" s="34" t="b">
        <f t="shared" si="6"/>
        <v>0</v>
      </c>
      <c r="E1407" s="6" t="b">
        <f t="shared" si="7"/>
        <v>0</v>
      </c>
      <c r="F1407" s="34">
        <f t="shared" si="8"/>
        <v>2.32</v>
      </c>
      <c r="G1407" s="8">
        <f t="shared" si="9"/>
        <v>1.3855E+25</v>
      </c>
      <c r="H1407" s="8" t="str">
        <f t="shared" ref="H1407:J1407" si="2832">if(D1407,$G1407,"")</f>
        <v/>
      </c>
      <c r="I1407" s="8" t="str">
        <f t="shared" si="2832"/>
        <v/>
      </c>
      <c r="J1407" s="8">
        <f t="shared" si="2832"/>
        <v>1.3855E+25</v>
      </c>
      <c r="K1407" s="5"/>
      <c r="L1407" s="5"/>
      <c r="M1407" s="5"/>
      <c r="N1407" s="36">
        <f>Map!K2069</f>
        <v>1630</v>
      </c>
      <c r="O1407" s="36">
        <f>Map!L2069</f>
        <v>815</v>
      </c>
      <c r="P1407" s="36">
        <f>Map!M2069</f>
        <v>1223</v>
      </c>
      <c r="Q1407" s="5" t="str">
        <f>Join("-",Map!B2069,Map!C2069,Map!D2069,Map!E2069,Map!F2069)</f>
        <v>North Rim-5-0-1-a</v>
      </c>
      <c r="R1407" s="6">
        <f t="shared" ref="R1407:T1407" si="2833">IFERROR(VALUE(LEFT(N1407,SEARCH(" ",N1407,1)-1)),FALSE())</f>
        <v>1630</v>
      </c>
      <c r="S1407" s="6">
        <f t="shared" si="2833"/>
        <v>815</v>
      </c>
      <c r="T1407" s="6">
        <f t="shared" si="2833"/>
        <v>1223</v>
      </c>
      <c r="U1407" s="5"/>
      <c r="V1407" s="5"/>
      <c r="W1407" s="5"/>
      <c r="X1407" s="37" t="str">
        <f>Map!G2069</f>
        <v>Terrestrial</v>
      </c>
      <c r="Y1407" s="5"/>
      <c r="Z1407" s="7" t="str">
        <f>Map!O2069</f>
        <v>51 H</v>
      </c>
      <c r="AA1407" s="6">
        <f t="shared" si="12"/>
        <v>51</v>
      </c>
      <c r="AB1407" s="5" t="str">
        <f>IFERROR(__xludf.DUMMYFUNCTION("""COMPUTED_VALUE"""),"H")</f>
        <v>H</v>
      </c>
      <c r="AC1407" s="6">
        <f t="shared" si="13"/>
        <v>51</v>
      </c>
      <c r="AD1407" s="5"/>
    </row>
    <row r="1408">
      <c r="A1408" s="5" t="str">
        <f>Map!I2070</f>
        <v>0.62 E</v>
      </c>
      <c r="B1408" s="6">
        <f t="shared" si="5"/>
        <v>0.62</v>
      </c>
      <c r="C1408" s="5" t="str">
        <f>IFERROR(__xludf.DUMMYFUNCTION("""COMPUTED_VALUE"""),"E")</f>
        <v>E</v>
      </c>
      <c r="D1408" s="34" t="b">
        <f t="shared" si="6"/>
        <v>0</v>
      </c>
      <c r="E1408" s="6" t="b">
        <f t="shared" si="7"/>
        <v>0</v>
      </c>
      <c r="F1408" s="34">
        <f t="shared" si="8"/>
        <v>0.62</v>
      </c>
      <c r="G1408" s="8">
        <f t="shared" si="9"/>
        <v>3.70264E+24</v>
      </c>
      <c r="H1408" s="8" t="str">
        <f t="shared" ref="H1408:J1408" si="2834">if(D1408,$G1408,"")</f>
        <v/>
      </c>
      <c r="I1408" s="8" t="str">
        <f t="shared" si="2834"/>
        <v/>
      </c>
      <c r="J1408" s="8">
        <f t="shared" si="2834"/>
        <v>3.70264E+24</v>
      </c>
      <c r="K1408" s="5"/>
      <c r="L1408" s="5"/>
      <c r="M1408" s="5"/>
      <c r="N1408" s="36">
        <f>Map!K2070</f>
        <v>1295</v>
      </c>
      <c r="O1408" s="36">
        <f>Map!L2070</f>
        <v>1159</v>
      </c>
      <c r="P1408" s="36">
        <f>Map!M2070</f>
        <v>1227</v>
      </c>
      <c r="Q1408" s="5" t="str">
        <f>Join("-",Map!B2070,Map!C2070,Map!D2070,Map!E2070,Map!F2070)</f>
        <v>North Rim-5-0-1-b</v>
      </c>
      <c r="R1408" s="6">
        <f t="shared" ref="R1408:T1408" si="2835">IFERROR(VALUE(LEFT(N1408,SEARCH(" ",N1408,1)-1)),FALSE())</f>
        <v>1295</v>
      </c>
      <c r="S1408" s="6">
        <f t="shared" si="2835"/>
        <v>1159</v>
      </c>
      <c r="T1408" s="6">
        <f t="shared" si="2835"/>
        <v>1227</v>
      </c>
      <c r="U1408" s="5"/>
      <c r="V1408" s="5"/>
      <c r="W1408" s="5"/>
      <c r="X1408" s="37" t="str">
        <f>Map!G2070</f>
        <v>Terrestrial</v>
      </c>
      <c r="Y1408" s="5"/>
      <c r="Z1408" s="7" t="str">
        <f>Map!O2070</f>
        <v>17 H</v>
      </c>
      <c r="AA1408" s="6">
        <f t="shared" si="12"/>
        <v>17</v>
      </c>
      <c r="AB1408" s="5" t="str">
        <f>IFERROR(__xludf.DUMMYFUNCTION("""COMPUTED_VALUE"""),"H")</f>
        <v>H</v>
      </c>
      <c r="AC1408" s="6">
        <f t="shared" si="13"/>
        <v>17</v>
      </c>
      <c r="AD1408" s="5"/>
    </row>
    <row r="1409">
      <c r="A1409" s="5" t="str">
        <f>Map!I2071</f>
        <v>1.21 E</v>
      </c>
      <c r="B1409" s="6">
        <f t="shared" si="5"/>
        <v>1.21</v>
      </c>
      <c r="C1409" s="5" t="str">
        <f>IFERROR(__xludf.DUMMYFUNCTION("""COMPUTED_VALUE"""),"E")</f>
        <v>E</v>
      </c>
      <c r="D1409" s="34" t="b">
        <f t="shared" si="6"/>
        <v>0</v>
      </c>
      <c r="E1409" s="6" t="b">
        <f t="shared" si="7"/>
        <v>0</v>
      </c>
      <c r="F1409" s="34">
        <f t="shared" si="8"/>
        <v>1.21</v>
      </c>
      <c r="G1409" s="8">
        <f t="shared" si="9"/>
        <v>7.22612E+24</v>
      </c>
      <c r="H1409" s="8" t="str">
        <f t="shared" ref="H1409:J1409" si="2836">if(D1409,$G1409,"")</f>
        <v/>
      </c>
      <c r="I1409" s="8" t="str">
        <f t="shared" si="2836"/>
        <v/>
      </c>
      <c r="J1409" s="8">
        <f t="shared" si="2836"/>
        <v>7.22612E+24</v>
      </c>
      <c r="K1409" s="5"/>
      <c r="L1409" s="5"/>
      <c r="M1409" s="5"/>
      <c r="N1409" s="36">
        <f>Map!K2071</f>
        <v>4</v>
      </c>
      <c r="O1409" s="36">
        <f>Map!L2071</f>
        <v>-8</v>
      </c>
      <c r="P1409" s="36">
        <f>Map!M2071</f>
        <v>0</v>
      </c>
      <c r="Q1409" s="5" t="str">
        <f>Join("-",Map!B2071,Map!C2071,Map!D2071,Map!E2071,Map!F2071)</f>
        <v>North Rim-5-0-1-c</v>
      </c>
      <c r="R1409" s="6">
        <f t="shared" ref="R1409:T1409" si="2837">IFERROR(VALUE(LEFT(N1409,SEARCH(" ",N1409,1)-1)),FALSE())</f>
        <v>4</v>
      </c>
      <c r="S1409" s="6">
        <f t="shared" si="2837"/>
        <v>-8</v>
      </c>
      <c r="T1409" s="6">
        <f t="shared" si="2837"/>
        <v>0</v>
      </c>
      <c r="U1409" s="5"/>
      <c r="V1409" s="5"/>
      <c r="W1409" s="5"/>
      <c r="X1409" s="37" t="str">
        <f>Map!G2071</f>
        <v>Habitable</v>
      </c>
      <c r="Y1409" s="5"/>
      <c r="Z1409" s="7" t="str">
        <f>Map!O2071</f>
        <v>26 H</v>
      </c>
      <c r="AA1409" s="6">
        <f t="shared" si="12"/>
        <v>26</v>
      </c>
      <c r="AB1409" s="5" t="str">
        <f>IFERROR(__xludf.DUMMYFUNCTION("""COMPUTED_VALUE"""),"H")</f>
        <v>H</v>
      </c>
      <c r="AC1409" s="6">
        <f t="shared" si="13"/>
        <v>26</v>
      </c>
      <c r="AD1409" s="5"/>
    </row>
    <row r="1410">
      <c r="A1410" s="5" t="str">
        <f>Map!I2072</f>
        <v>1.74 J</v>
      </c>
      <c r="B1410" s="6">
        <f t="shared" si="5"/>
        <v>1.74</v>
      </c>
      <c r="C1410" s="5" t="str">
        <f>IFERROR(__xludf.DUMMYFUNCTION("""COMPUTED_VALUE"""),"J")</f>
        <v>J</v>
      </c>
      <c r="D1410" s="34" t="b">
        <f t="shared" si="6"/>
        <v>0</v>
      </c>
      <c r="E1410" s="6">
        <f t="shared" si="7"/>
        <v>1.74</v>
      </c>
      <c r="F1410" s="34" t="b">
        <f t="shared" si="8"/>
        <v>0</v>
      </c>
      <c r="G1410" s="8">
        <f t="shared" si="9"/>
        <v>3.306E+27</v>
      </c>
      <c r="H1410" s="8" t="str">
        <f t="shared" ref="H1410:J1410" si="2838">if(D1410,$G1410,"")</f>
        <v/>
      </c>
      <c r="I1410" s="8">
        <f t="shared" si="2838"/>
        <v>3.306E+27</v>
      </c>
      <c r="J1410" s="8" t="str">
        <f t="shared" si="2838"/>
        <v/>
      </c>
      <c r="K1410" s="5"/>
      <c r="L1410" s="5"/>
      <c r="M1410" s="5"/>
      <c r="N1410" s="36">
        <f>Map!K2072</f>
        <v>-155</v>
      </c>
      <c r="O1410" s="36">
        <f>Map!L2072</f>
        <v>-160</v>
      </c>
      <c r="P1410" s="36">
        <f>Map!M2072</f>
        <v>-156</v>
      </c>
      <c r="Q1410" s="5" t="str">
        <f>Join("-",Map!B2072,Map!C2072,Map!D2072,Map!E2072,Map!F2072)</f>
        <v>North Rim-5-0-1-d</v>
      </c>
      <c r="R1410" s="6">
        <f t="shared" ref="R1410:T1410" si="2839">IFERROR(VALUE(LEFT(N1410,SEARCH(" ",N1410,1)-1)),FALSE())</f>
        <v>-155</v>
      </c>
      <c r="S1410" s="6">
        <f t="shared" si="2839"/>
        <v>-160</v>
      </c>
      <c r="T1410" s="6">
        <f t="shared" si="2839"/>
        <v>-156</v>
      </c>
      <c r="U1410" s="5"/>
      <c r="V1410" s="5"/>
      <c r="W1410" s="5"/>
      <c r="X1410" s="37" t="str">
        <f>Map!G2072</f>
        <v>Gas Giant</v>
      </c>
      <c r="Y1410" s="5"/>
      <c r="Z1410" s="7" t="str">
        <f>Map!O2072</f>
        <v>17 H</v>
      </c>
      <c r="AA1410" s="6">
        <f t="shared" si="12"/>
        <v>17</v>
      </c>
      <c r="AB1410" s="5" t="str">
        <f>IFERROR(__xludf.DUMMYFUNCTION("""COMPUTED_VALUE"""),"H")</f>
        <v>H</v>
      </c>
      <c r="AC1410" s="6">
        <f t="shared" si="13"/>
        <v>17</v>
      </c>
      <c r="AD1410" s="5"/>
    </row>
    <row r="1411">
      <c r="A1411" s="5" t="str">
        <f>Map!I2073</f>
        <v>2.36 J</v>
      </c>
      <c r="B1411" s="6">
        <f t="shared" si="5"/>
        <v>2.36</v>
      </c>
      <c r="C1411" s="5" t="str">
        <f>IFERROR(__xludf.DUMMYFUNCTION("""COMPUTED_VALUE"""),"J")</f>
        <v>J</v>
      </c>
      <c r="D1411" s="34" t="b">
        <f t="shared" si="6"/>
        <v>0</v>
      </c>
      <c r="E1411" s="6">
        <f t="shared" si="7"/>
        <v>2.36</v>
      </c>
      <c r="F1411" s="34" t="b">
        <f t="shared" si="8"/>
        <v>0</v>
      </c>
      <c r="G1411" s="8">
        <f t="shared" si="9"/>
        <v>4.484E+27</v>
      </c>
      <c r="H1411" s="8" t="str">
        <f t="shared" ref="H1411:J1411" si="2840">if(D1411,$G1411,"")</f>
        <v/>
      </c>
      <c r="I1411" s="8">
        <f t="shared" si="2840"/>
        <v>4.484E+27</v>
      </c>
      <c r="J1411" s="8" t="str">
        <f t="shared" si="2840"/>
        <v/>
      </c>
      <c r="K1411" s="5"/>
      <c r="L1411" s="5"/>
      <c r="M1411" s="5"/>
      <c r="N1411" s="36">
        <f>Map!K2073</f>
        <v>-190</v>
      </c>
      <c r="O1411" s="36">
        <f>Map!L2073</f>
        <v>-228</v>
      </c>
      <c r="P1411" s="36">
        <f>Map!M2073</f>
        <v>-210</v>
      </c>
      <c r="Q1411" s="5" t="str">
        <f>Join("-",Map!B2073,Map!C2073,Map!D2073,Map!E2073,Map!F2073)</f>
        <v>North Rim-5-0-1-e</v>
      </c>
      <c r="R1411" s="6">
        <f t="shared" ref="R1411:T1411" si="2841">IFERROR(VALUE(LEFT(N1411,SEARCH(" ",N1411,1)-1)),FALSE())</f>
        <v>-190</v>
      </c>
      <c r="S1411" s="6">
        <f t="shared" si="2841"/>
        <v>-228</v>
      </c>
      <c r="T1411" s="6">
        <f t="shared" si="2841"/>
        <v>-210</v>
      </c>
      <c r="U1411" s="5"/>
      <c r="V1411" s="5"/>
      <c r="W1411" s="5"/>
      <c r="X1411" s="37" t="str">
        <f>Map!G2073</f>
        <v>Gas Giant</v>
      </c>
      <c r="Y1411" s="5"/>
      <c r="Z1411" s="7" t="str">
        <f>Map!O2073</f>
        <v>8 H</v>
      </c>
      <c r="AA1411" s="6">
        <f t="shared" si="12"/>
        <v>8</v>
      </c>
      <c r="AB1411" s="5" t="str">
        <f>IFERROR(__xludf.DUMMYFUNCTION("""COMPUTED_VALUE"""),"H")</f>
        <v>H</v>
      </c>
      <c r="AC1411" s="6">
        <f t="shared" si="13"/>
        <v>8</v>
      </c>
      <c r="AD1411" s="5"/>
    </row>
    <row r="1412">
      <c r="A1412" s="5" t="str">
        <f>Map!I2074</f>
        <v/>
      </c>
      <c r="B1412" s="6" t="str">
        <f t="shared" si="5"/>
        <v/>
      </c>
      <c r="C1412" s="5"/>
      <c r="D1412" s="34" t="b">
        <f t="shared" si="6"/>
        <v>0</v>
      </c>
      <c r="E1412" s="6" t="b">
        <f t="shared" si="7"/>
        <v>0</v>
      </c>
      <c r="F1412" s="34" t="b">
        <f t="shared" si="8"/>
        <v>0</v>
      </c>
      <c r="G1412" s="8" t="str">
        <f t="shared" si="9"/>
        <v/>
      </c>
      <c r="H1412" s="8" t="str">
        <f t="shared" ref="H1412:J1412" si="2842">if(D1412,$G1412,"")</f>
        <v/>
      </c>
      <c r="I1412" s="8" t="str">
        <f t="shared" si="2842"/>
        <v/>
      </c>
      <c r="J1412" s="8" t="str">
        <f t="shared" si="2842"/>
        <v/>
      </c>
      <c r="K1412" s="5"/>
      <c r="L1412" s="5"/>
      <c r="M1412" s="5"/>
      <c r="N1412" s="36" t="str">
        <f>Map!K2074</f>
        <v/>
      </c>
      <c r="O1412" s="36" t="str">
        <f>Map!L2074</f>
        <v/>
      </c>
      <c r="P1412" s="36" t="str">
        <f>Map!M2074</f>
        <v/>
      </c>
      <c r="Q1412" s="5" t="str">
        <f>Join("-",Map!B2074,Map!C2074,Map!D2074,Map!E2074,Map!F2074)</f>
        <v>North Rim-5-0-1-N50-N10 Primary Relay</v>
      </c>
      <c r="R1412" s="6" t="b">
        <f t="shared" ref="R1412:T1412" si="2843">IFERROR(VALUE(LEFT(N1412,SEARCH(" ",N1412,1)-1)),FALSE())</f>
        <v>0</v>
      </c>
      <c r="S1412" s="6" t="b">
        <f t="shared" si="2843"/>
        <v>0</v>
      </c>
      <c r="T1412" s="6" t="b">
        <f t="shared" si="2843"/>
        <v>0</v>
      </c>
      <c r="U1412" s="5"/>
      <c r="V1412" s="5"/>
      <c r="W1412" s="5"/>
      <c r="X1412" s="37" t="str">
        <f>Map!G2074</f>
        <v>Prime Relay</v>
      </c>
      <c r="Y1412" s="5"/>
      <c r="Z1412" s="7" t="str">
        <f>Map!O2074</f>
        <v/>
      </c>
      <c r="AA1412" s="6" t="str">
        <f t="shared" si="12"/>
        <v/>
      </c>
      <c r="AB1412" s="5"/>
      <c r="AC1412" s="6" t="str">
        <f t="shared" si="13"/>
        <v/>
      </c>
      <c r="AD1412" s="5"/>
    </row>
    <row r="1413">
      <c r="A1413" s="5" t="str">
        <f>Map!I2076</f>
        <v>1 E</v>
      </c>
      <c r="B1413" s="6">
        <f t="shared" si="5"/>
        <v>1</v>
      </c>
      <c r="C1413" s="5" t="str">
        <f>IFERROR(__xludf.DUMMYFUNCTION("""COMPUTED_VALUE"""),"E")</f>
        <v>E</v>
      </c>
      <c r="D1413" s="34" t="b">
        <f t="shared" si="6"/>
        <v>0</v>
      </c>
      <c r="E1413" s="6" t="b">
        <f t="shared" si="7"/>
        <v>0</v>
      </c>
      <c r="F1413" s="34">
        <f t="shared" si="8"/>
        <v>1</v>
      </c>
      <c r="G1413" s="8">
        <f t="shared" si="9"/>
        <v>5.972E+24</v>
      </c>
      <c r="H1413" s="8" t="str">
        <f t="shared" ref="H1413:J1413" si="2844">if(D1413,$G1413,"")</f>
        <v/>
      </c>
      <c r="I1413" s="8" t="str">
        <f t="shared" si="2844"/>
        <v/>
      </c>
      <c r="J1413" s="8">
        <f t="shared" si="2844"/>
        <v>5.972E+24</v>
      </c>
      <c r="K1413" s="5"/>
      <c r="L1413" s="5"/>
      <c r="M1413" s="5"/>
      <c r="N1413" s="36">
        <f>Map!K2076</f>
        <v>954</v>
      </c>
      <c r="O1413" s="36">
        <f>Map!L2076</f>
        <v>81</v>
      </c>
      <c r="P1413" s="36">
        <f>Map!M2076</f>
        <v>519</v>
      </c>
      <c r="Q1413" s="5" t="str">
        <f>Join("-",Map!B2076,Map!C2076,Map!D2076,Map!E2076,Map!F2076)</f>
        <v>South Rim-0-0-0-a</v>
      </c>
      <c r="R1413" s="6">
        <f t="shared" ref="R1413:T1413" si="2845">IFERROR(VALUE(LEFT(N1413,SEARCH(" ",N1413,1)-1)),FALSE())</f>
        <v>954</v>
      </c>
      <c r="S1413" s="6">
        <f t="shared" si="2845"/>
        <v>81</v>
      </c>
      <c r="T1413" s="6">
        <f t="shared" si="2845"/>
        <v>519</v>
      </c>
      <c r="U1413" s="5"/>
      <c r="V1413" s="5"/>
      <c r="W1413" s="5"/>
      <c r="X1413" s="37" t="str">
        <f>Map!G2076</f>
        <v>Terrestrial</v>
      </c>
      <c r="Y1413" s="5"/>
      <c r="Z1413" s="7" t="str">
        <f>Map!O2076</f>
        <v>24 H</v>
      </c>
      <c r="AA1413" s="6">
        <f t="shared" si="12"/>
        <v>24</v>
      </c>
      <c r="AB1413" s="5" t="str">
        <f>IFERROR(__xludf.DUMMYFUNCTION("""COMPUTED_VALUE"""),"H")</f>
        <v>H</v>
      </c>
      <c r="AC1413" s="6">
        <f t="shared" si="13"/>
        <v>24</v>
      </c>
      <c r="AD1413" s="5"/>
    </row>
    <row r="1414">
      <c r="A1414" s="5" t="str">
        <f>Map!I2077</f>
        <v>12 E</v>
      </c>
      <c r="B1414" s="6">
        <f t="shared" si="5"/>
        <v>12</v>
      </c>
      <c r="C1414" s="5" t="str">
        <f>IFERROR(__xludf.DUMMYFUNCTION("""COMPUTED_VALUE"""),"E")</f>
        <v>E</v>
      </c>
      <c r="D1414" s="34" t="b">
        <f t="shared" si="6"/>
        <v>0</v>
      </c>
      <c r="E1414" s="6" t="b">
        <f t="shared" si="7"/>
        <v>0</v>
      </c>
      <c r="F1414" s="34">
        <f t="shared" si="8"/>
        <v>12</v>
      </c>
      <c r="G1414" s="8">
        <f t="shared" si="9"/>
        <v>7.1664E+25</v>
      </c>
      <c r="H1414" s="8" t="str">
        <f t="shared" ref="H1414:J1414" si="2846">if(D1414,$G1414,"")</f>
        <v/>
      </c>
      <c r="I1414" s="8" t="str">
        <f t="shared" si="2846"/>
        <v/>
      </c>
      <c r="J1414" s="8">
        <f t="shared" si="2846"/>
        <v>7.1664E+25</v>
      </c>
      <c r="K1414" s="5"/>
      <c r="L1414" s="5"/>
      <c r="M1414" s="5"/>
      <c r="N1414" s="36">
        <f>Map!K2077</f>
        <v>876</v>
      </c>
      <c r="O1414" s="36">
        <f>Map!L2077</f>
        <v>818</v>
      </c>
      <c r="P1414" s="36">
        <f>Map!M2077</f>
        <v>845</v>
      </c>
      <c r="Q1414" s="5" t="str">
        <f>Join("-",Map!B2077,Map!C2077,Map!D2077,Map!E2077,Map!F2077)</f>
        <v>South Rim-0-0-0-b</v>
      </c>
      <c r="R1414" s="6">
        <f t="shared" ref="R1414:T1414" si="2847">IFERROR(VALUE(LEFT(N1414,SEARCH(" ",N1414,1)-1)),FALSE())</f>
        <v>876</v>
      </c>
      <c r="S1414" s="6">
        <f t="shared" si="2847"/>
        <v>818</v>
      </c>
      <c r="T1414" s="6">
        <f t="shared" si="2847"/>
        <v>845</v>
      </c>
      <c r="U1414" s="5"/>
      <c r="V1414" s="5"/>
      <c r="W1414" s="5"/>
      <c r="X1414" s="37" t="str">
        <f>Map!G2077</f>
        <v>Terrestrial</v>
      </c>
      <c r="Y1414" s="5"/>
      <c r="Z1414" s="7" t="str">
        <f>Map!O2077</f>
        <v>12 H</v>
      </c>
      <c r="AA1414" s="6">
        <f t="shared" si="12"/>
        <v>12</v>
      </c>
      <c r="AB1414" s="5" t="str">
        <f>IFERROR(__xludf.DUMMYFUNCTION("""COMPUTED_VALUE"""),"H")</f>
        <v>H</v>
      </c>
      <c r="AC1414" s="6">
        <f t="shared" si="13"/>
        <v>12</v>
      </c>
      <c r="AD1414" s="5"/>
    </row>
    <row r="1415">
      <c r="A1415" s="5" t="str">
        <f>Map!I2078</f>
        <v>0.22 E</v>
      </c>
      <c r="B1415" s="6">
        <f t="shared" si="5"/>
        <v>0.22</v>
      </c>
      <c r="C1415" s="5" t="str">
        <f>IFERROR(__xludf.DUMMYFUNCTION("""COMPUTED_VALUE"""),"E")</f>
        <v>E</v>
      </c>
      <c r="D1415" s="34" t="b">
        <f t="shared" si="6"/>
        <v>0</v>
      </c>
      <c r="E1415" s="6" t="b">
        <f t="shared" si="7"/>
        <v>0</v>
      </c>
      <c r="F1415" s="34">
        <f t="shared" si="8"/>
        <v>0.22</v>
      </c>
      <c r="G1415" s="8">
        <f t="shared" si="9"/>
        <v>1.31384E+24</v>
      </c>
      <c r="H1415" s="8" t="str">
        <f t="shared" ref="H1415:J1415" si="2848">if(D1415,$G1415,"")</f>
        <v/>
      </c>
      <c r="I1415" s="8" t="str">
        <f t="shared" si="2848"/>
        <v/>
      </c>
      <c r="J1415" s="8">
        <f t="shared" si="2848"/>
        <v>1.31384E+24</v>
      </c>
      <c r="K1415" s="5"/>
      <c r="L1415" s="5"/>
      <c r="M1415" s="5"/>
      <c r="N1415" s="36">
        <f>Map!K2078</f>
        <v>206</v>
      </c>
      <c r="O1415" s="36">
        <f>Map!L2078</f>
        <v>-241</v>
      </c>
      <c r="P1415" s="36">
        <f>Map!M2078</f>
        <v>-20</v>
      </c>
      <c r="Q1415" s="5" t="str">
        <f>Join("-",Map!B2078,Map!C2078,Map!D2078,Map!E2078,Map!F2078)</f>
        <v>South Rim-0-0-0-c</v>
      </c>
      <c r="R1415" s="6">
        <f t="shared" ref="R1415:T1415" si="2849">IFERROR(VALUE(LEFT(N1415,SEARCH(" ",N1415,1)-1)),FALSE())</f>
        <v>206</v>
      </c>
      <c r="S1415" s="6">
        <f t="shared" si="2849"/>
        <v>-241</v>
      </c>
      <c r="T1415" s="6">
        <f t="shared" si="2849"/>
        <v>-20</v>
      </c>
      <c r="U1415" s="5"/>
      <c r="V1415" s="5"/>
      <c r="W1415" s="5"/>
      <c r="X1415" s="37" t="str">
        <f>Map!G2078</f>
        <v>Terrestrial</v>
      </c>
      <c r="Y1415" s="5"/>
      <c r="Z1415" s="7" t="str">
        <f>Map!O2078</f>
        <v>176 H</v>
      </c>
      <c r="AA1415" s="6">
        <f t="shared" si="12"/>
        <v>176</v>
      </c>
      <c r="AB1415" s="5" t="str">
        <f>IFERROR(__xludf.DUMMYFUNCTION("""COMPUTED_VALUE"""),"H")</f>
        <v>H</v>
      </c>
      <c r="AC1415" s="6">
        <f t="shared" si="13"/>
        <v>176</v>
      </c>
      <c r="AD1415" s="5"/>
    </row>
    <row r="1416">
      <c r="A1416" s="5" t="str">
        <f>Map!I2079</f>
        <v>0.45 J</v>
      </c>
      <c r="B1416" s="6">
        <f t="shared" si="5"/>
        <v>0.45</v>
      </c>
      <c r="C1416" s="5" t="str">
        <f>IFERROR(__xludf.DUMMYFUNCTION("""COMPUTED_VALUE"""),"J")</f>
        <v>J</v>
      </c>
      <c r="D1416" s="34" t="b">
        <f t="shared" si="6"/>
        <v>0</v>
      </c>
      <c r="E1416" s="6">
        <f t="shared" si="7"/>
        <v>0.45</v>
      </c>
      <c r="F1416" s="34" t="b">
        <f t="shared" si="8"/>
        <v>0</v>
      </c>
      <c r="G1416" s="8">
        <f t="shared" si="9"/>
        <v>8.55E+26</v>
      </c>
      <c r="H1416" s="8" t="str">
        <f t="shared" ref="H1416:J1416" si="2850">if(D1416,$G1416,"")</f>
        <v/>
      </c>
      <c r="I1416" s="8">
        <f t="shared" si="2850"/>
        <v>8.55E+26</v>
      </c>
      <c r="J1416" s="8" t="str">
        <f t="shared" si="2850"/>
        <v/>
      </c>
      <c r="K1416" s="5"/>
      <c r="L1416" s="5"/>
      <c r="M1416" s="5"/>
      <c r="N1416" s="36">
        <f>Map!K2079</f>
        <v>-62</v>
      </c>
      <c r="O1416" s="36">
        <f>Map!L2079</f>
        <v>-113</v>
      </c>
      <c r="P1416" s="36">
        <f>Map!M2079</f>
        <v>-88</v>
      </c>
      <c r="Q1416" s="5" t="str">
        <f>Join("-",Map!B2079,Map!C2079,Map!D2079,Map!E2079,Map!F2079)</f>
        <v>South Rim-0-0-0-d</v>
      </c>
      <c r="R1416" s="6">
        <f t="shared" ref="R1416:T1416" si="2851">IFERROR(VALUE(LEFT(N1416,SEARCH(" ",N1416,1)-1)),FALSE())</f>
        <v>-62</v>
      </c>
      <c r="S1416" s="6">
        <f t="shared" si="2851"/>
        <v>-113</v>
      </c>
      <c r="T1416" s="6">
        <f t="shared" si="2851"/>
        <v>-88</v>
      </c>
      <c r="U1416" s="5"/>
      <c r="V1416" s="5"/>
      <c r="W1416" s="5"/>
      <c r="X1416" s="37" t="str">
        <f>Map!G2079</f>
        <v>Gas Giant</v>
      </c>
      <c r="Y1416" s="5"/>
      <c r="Z1416" s="7" t="str">
        <f>Map!O2079</f>
        <v>11 H</v>
      </c>
      <c r="AA1416" s="6">
        <f t="shared" si="12"/>
        <v>11</v>
      </c>
      <c r="AB1416" s="5" t="str">
        <f>IFERROR(__xludf.DUMMYFUNCTION("""COMPUTED_VALUE"""),"H")</f>
        <v>H</v>
      </c>
      <c r="AC1416" s="6">
        <f t="shared" si="13"/>
        <v>11</v>
      </c>
      <c r="AD1416" s="5"/>
    </row>
    <row r="1417">
      <c r="A1417" s="5" t="str">
        <f>Map!I2080</f>
        <v>0.08 J</v>
      </c>
      <c r="B1417" s="6">
        <f t="shared" si="5"/>
        <v>0.08</v>
      </c>
      <c r="C1417" s="5" t="str">
        <f>IFERROR(__xludf.DUMMYFUNCTION("""COMPUTED_VALUE"""),"J")</f>
        <v>J</v>
      </c>
      <c r="D1417" s="34" t="b">
        <f t="shared" si="6"/>
        <v>0</v>
      </c>
      <c r="E1417" s="6">
        <f t="shared" si="7"/>
        <v>0.08</v>
      </c>
      <c r="F1417" s="34" t="b">
        <f t="shared" si="8"/>
        <v>0</v>
      </c>
      <c r="G1417" s="8">
        <f t="shared" si="9"/>
        <v>1.52E+26</v>
      </c>
      <c r="H1417" s="8" t="str">
        <f t="shared" ref="H1417:J1417" si="2852">if(D1417,$G1417,"")</f>
        <v/>
      </c>
      <c r="I1417" s="8">
        <f t="shared" si="2852"/>
        <v>1.52E+26</v>
      </c>
      <c r="J1417" s="8" t="str">
        <f t="shared" si="2852"/>
        <v/>
      </c>
      <c r="K1417" s="5"/>
      <c r="L1417" s="5"/>
      <c r="M1417" s="5"/>
      <c r="N1417" s="36">
        <f>Map!K2080</f>
        <v>-108</v>
      </c>
      <c r="O1417" s="36">
        <f>Map!L2080</f>
        <v>-111</v>
      </c>
      <c r="P1417" s="36">
        <f>Map!M2080</f>
        <v>-108</v>
      </c>
      <c r="Q1417" s="5" t="str">
        <f>Join("-",Map!B2080,Map!C2080,Map!D2080,Map!E2080,Map!F2080)</f>
        <v>South Rim-0-0-0-e</v>
      </c>
      <c r="R1417" s="6">
        <f t="shared" ref="R1417:T1417" si="2853">IFERROR(VALUE(LEFT(N1417,SEARCH(" ",N1417,1)-1)),FALSE())</f>
        <v>-108</v>
      </c>
      <c r="S1417" s="6">
        <f t="shared" si="2853"/>
        <v>-111</v>
      </c>
      <c r="T1417" s="6">
        <f t="shared" si="2853"/>
        <v>-108</v>
      </c>
      <c r="U1417" s="5"/>
      <c r="V1417" s="5"/>
      <c r="W1417" s="5"/>
      <c r="X1417" s="37" t="str">
        <f>Map!G2080</f>
        <v>Gas Giant</v>
      </c>
      <c r="Y1417" s="5"/>
      <c r="Z1417" s="7" t="str">
        <f>Map!O2080</f>
        <v>18 H</v>
      </c>
      <c r="AA1417" s="6">
        <f t="shared" si="12"/>
        <v>18</v>
      </c>
      <c r="AB1417" s="5" t="str">
        <f>IFERROR(__xludf.DUMMYFUNCTION("""COMPUTED_VALUE"""),"H")</f>
        <v>H</v>
      </c>
      <c r="AC1417" s="6">
        <f t="shared" si="13"/>
        <v>18</v>
      </c>
      <c r="AD1417" s="5"/>
    </row>
    <row r="1418">
      <c r="A1418" s="5" t="str">
        <f>Map!I2081</f>
        <v>0.06 J</v>
      </c>
      <c r="B1418" s="6">
        <f t="shared" si="5"/>
        <v>0.06</v>
      </c>
      <c r="C1418" s="5" t="str">
        <f>IFERROR(__xludf.DUMMYFUNCTION("""COMPUTED_VALUE"""),"J")</f>
        <v>J</v>
      </c>
      <c r="D1418" s="34" t="b">
        <f t="shared" si="6"/>
        <v>0</v>
      </c>
      <c r="E1418" s="6">
        <f t="shared" si="7"/>
        <v>0.06</v>
      </c>
      <c r="F1418" s="34" t="b">
        <f t="shared" si="8"/>
        <v>0</v>
      </c>
      <c r="G1418" s="8">
        <f t="shared" si="9"/>
        <v>1.14E+26</v>
      </c>
      <c r="H1418" s="8" t="str">
        <f t="shared" ref="H1418:J1418" si="2854">if(D1418,$G1418,"")</f>
        <v/>
      </c>
      <c r="I1418" s="8">
        <f t="shared" si="2854"/>
        <v>1.14E+26</v>
      </c>
      <c r="J1418" s="8" t="str">
        <f t="shared" si="2854"/>
        <v/>
      </c>
      <c r="K1418" s="5"/>
      <c r="L1418" s="5"/>
      <c r="M1418" s="5"/>
      <c r="N1418" s="36">
        <f>Map!K2081</f>
        <v>-155</v>
      </c>
      <c r="O1418" s="36">
        <f>Map!L2081</f>
        <v>-178</v>
      </c>
      <c r="P1418" s="36">
        <f>Map!M2081</f>
        <v>-168</v>
      </c>
      <c r="Q1418" s="5" t="str">
        <f>Join("-",Map!B2081,Map!C2081,Map!D2081,Map!E2081,Map!F2081)</f>
        <v>South Rim-0-0-0-f</v>
      </c>
      <c r="R1418" s="6">
        <f t="shared" ref="R1418:T1418" si="2855">IFERROR(VALUE(LEFT(N1418,SEARCH(" ",N1418,1)-1)),FALSE())</f>
        <v>-155</v>
      </c>
      <c r="S1418" s="6">
        <f t="shared" si="2855"/>
        <v>-178</v>
      </c>
      <c r="T1418" s="6">
        <f t="shared" si="2855"/>
        <v>-168</v>
      </c>
      <c r="U1418" s="5"/>
      <c r="V1418" s="5"/>
      <c r="W1418" s="5"/>
      <c r="X1418" s="37" t="str">
        <f>Map!G2081</f>
        <v>Gas Giant</v>
      </c>
      <c r="Y1418" s="5"/>
      <c r="Z1418" s="7" t="str">
        <f>Map!O2081</f>
        <v>23 H</v>
      </c>
      <c r="AA1418" s="6">
        <f t="shared" si="12"/>
        <v>23</v>
      </c>
      <c r="AB1418" s="5" t="str">
        <f>IFERROR(__xludf.DUMMYFUNCTION("""COMPUTED_VALUE"""),"H")</f>
        <v>H</v>
      </c>
      <c r="AC1418" s="6">
        <f t="shared" si="13"/>
        <v>23</v>
      </c>
      <c r="AD1418" s="5"/>
    </row>
    <row r="1419">
      <c r="A1419" s="5" t="str">
        <f>Map!I2082</f>
        <v>0.06 J</v>
      </c>
      <c r="B1419" s="6">
        <f t="shared" si="5"/>
        <v>0.06</v>
      </c>
      <c r="C1419" s="5" t="str">
        <f>IFERROR(__xludf.DUMMYFUNCTION("""COMPUTED_VALUE"""),"J")</f>
        <v>J</v>
      </c>
      <c r="D1419" s="34" t="b">
        <f t="shared" si="6"/>
        <v>0</v>
      </c>
      <c r="E1419" s="6">
        <f t="shared" si="7"/>
        <v>0.06</v>
      </c>
      <c r="F1419" s="34" t="b">
        <f t="shared" si="8"/>
        <v>0</v>
      </c>
      <c r="G1419" s="8">
        <f t="shared" si="9"/>
        <v>1.14E+26</v>
      </c>
      <c r="H1419" s="8" t="str">
        <f t="shared" ref="H1419:J1419" si="2856">if(D1419,$G1419,"")</f>
        <v/>
      </c>
      <c r="I1419" s="8">
        <f t="shared" si="2856"/>
        <v>1.14E+26</v>
      </c>
      <c r="J1419" s="8" t="str">
        <f t="shared" si="2856"/>
        <v/>
      </c>
      <c r="K1419" s="5"/>
      <c r="L1419" s="5"/>
      <c r="M1419" s="5"/>
      <c r="N1419" s="36">
        <f>Map!K2082</f>
        <v>-202</v>
      </c>
      <c r="O1419" s="36">
        <f>Map!L2082</f>
        <v>-213</v>
      </c>
      <c r="P1419" s="36">
        <f>Map!M2082</f>
        <v>-210</v>
      </c>
      <c r="Q1419" s="5" t="str">
        <f>Join("-",Map!B2082,Map!C2082,Map!D2082,Map!E2082,Map!F2082)</f>
        <v>South Rim-0-0-0-g</v>
      </c>
      <c r="R1419" s="6">
        <f t="shared" ref="R1419:T1419" si="2857">IFERROR(VALUE(LEFT(N1419,SEARCH(" ",N1419,1)-1)),FALSE())</f>
        <v>-202</v>
      </c>
      <c r="S1419" s="6">
        <f t="shared" si="2857"/>
        <v>-213</v>
      </c>
      <c r="T1419" s="6">
        <f t="shared" si="2857"/>
        <v>-210</v>
      </c>
      <c r="U1419" s="5"/>
      <c r="V1419" s="5"/>
      <c r="W1419" s="5"/>
      <c r="X1419" s="37" t="str">
        <f>Map!G2082</f>
        <v>Gas Giant</v>
      </c>
      <c r="Y1419" s="5"/>
      <c r="Z1419" s="7" t="str">
        <f>Map!O2082</f>
        <v>9 H</v>
      </c>
      <c r="AA1419" s="6">
        <f t="shared" si="12"/>
        <v>9</v>
      </c>
      <c r="AB1419" s="5" t="str">
        <f>IFERROR(__xludf.DUMMYFUNCTION("""COMPUTED_VALUE"""),"H")</f>
        <v>H</v>
      </c>
      <c r="AC1419" s="6">
        <f t="shared" si="13"/>
        <v>9</v>
      </c>
      <c r="AD1419" s="5"/>
    </row>
    <row r="1420">
      <c r="A1420" s="5" t="str">
        <f>Map!I2083</f>
        <v>0.36 S</v>
      </c>
      <c r="B1420" s="6">
        <f t="shared" si="5"/>
        <v>0.36</v>
      </c>
      <c r="C1420" s="5" t="str">
        <f>IFERROR(__xludf.DUMMYFUNCTION("""COMPUTED_VALUE"""),"S")</f>
        <v>S</v>
      </c>
      <c r="D1420" s="34">
        <f t="shared" si="6"/>
        <v>0.36</v>
      </c>
      <c r="E1420" s="6" t="b">
        <f t="shared" si="7"/>
        <v>0</v>
      </c>
      <c r="F1420" s="34" t="b">
        <f t="shared" si="8"/>
        <v>0</v>
      </c>
      <c r="G1420" s="8">
        <f t="shared" si="9"/>
        <v>7.1604E+29</v>
      </c>
      <c r="H1420" s="8">
        <f t="shared" ref="H1420:J1420" si="2858">if(D1420,$G1420,"")</f>
        <v>7.1604E+29</v>
      </c>
      <c r="I1420" s="8" t="str">
        <f t="shared" si="2858"/>
        <v/>
      </c>
      <c r="J1420" s="8" t="str">
        <f t="shared" si="2858"/>
        <v/>
      </c>
      <c r="K1420" s="5"/>
      <c r="L1420" s="5"/>
      <c r="M1420" s="5"/>
      <c r="N1420" s="36" t="str">
        <f>Map!K2083</f>
        <v/>
      </c>
      <c r="O1420" s="36" t="str">
        <f>Map!L2083</f>
        <v/>
      </c>
      <c r="P1420" s="36" t="str">
        <f>Map!M2083</f>
        <v/>
      </c>
      <c r="Q1420" s="5" t="str">
        <f>Join("-",Map!B2083,Map!C2083,Map!D2083,Map!E2083,Map!F2083)</f>
        <v>South Rim-0-0-0-S</v>
      </c>
      <c r="R1420" s="6" t="b">
        <f t="shared" ref="R1420:T1420" si="2859">IFERROR(VALUE(LEFT(N1420,SEARCH(" ",N1420,1)-1)),FALSE())</f>
        <v>0</v>
      </c>
      <c r="S1420" s="6" t="b">
        <f t="shared" si="2859"/>
        <v>0</v>
      </c>
      <c r="T1420" s="6" t="b">
        <f t="shared" si="2859"/>
        <v>0</v>
      </c>
      <c r="U1420" s="5"/>
      <c r="V1420" s="5"/>
      <c r="W1420" s="5"/>
      <c r="X1420" s="37" t="str">
        <f>Map!G2083</f>
        <v>Star</v>
      </c>
      <c r="Y1420" s="5"/>
      <c r="Z1420" s="7" t="str">
        <f>Map!O2083</f>
        <v/>
      </c>
      <c r="AA1420" s="6" t="str">
        <f t="shared" si="12"/>
        <v/>
      </c>
      <c r="AB1420" s="5"/>
      <c r="AC1420" s="6" t="str">
        <f t="shared" si="13"/>
        <v/>
      </c>
      <c r="AD1420" s="5"/>
    </row>
    <row r="1421">
      <c r="A1421" s="5" t="str">
        <f>Map!I2084</f>
        <v> </v>
      </c>
      <c r="B1421" s="6" t="str">
        <f t="shared" si="5"/>
        <v> </v>
      </c>
      <c r="C1421" s="5"/>
      <c r="D1421" s="34" t="b">
        <f t="shared" si="6"/>
        <v>0</v>
      </c>
      <c r="E1421" s="6" t="b">
        <f t="shared" si="7"/>
        <v>0</v>
      </c>
      <c r="F1421" s="34" t="b">
        <f t="shared" si="8"/>
        <v>0</v>
      </c>
      <c r="G1421" s="8" t="str">
        <f t="shared" si="9"/>
        <v/>
      </c>
      <c r="H1421" s="8" t="str">
        <f t="shared" ref="H1421:J1421" si="2860">if(D1421,$G1421,"")</f>
        <v/>
      </c>
      <c r="I1421" s="8" t="str">
        <f t="shared" si="2860"/>
        <v/>
      </c>
      <c r="J1421" s="8" t="str">
        <f t="shared" si="2860"/>
        <v/>
      </c>
      <c r="K1421" s="5"/>
      <c r="L1421" s="5"/>
      <c r="M1421" s="5"/>
      <c r="N1421" s="36" t="str">
        <f>Map!K2084</f>
        <v/>
      </c>
      <c r="O1421" s="36" t="str">
        <f>Map!L2084</f>
        <v/>
      </c>
      <c r="P1421" s="36" t="str">
        <f>Map!M2084</f>
        <v/>
      </c>
      <c r="Q1421" s="5" t="str">
        <f>Join("-",Map!B2084,Map!C2084,Map!D2084,Map!E2084,Map!F2084)</f>
        <v>South Rim-0-0-0-S00 Secondary Relay</v>
      </c>
      <c r="R1421" s="6" t="b">
        <f t="shared" ref="R1421:T1421" si="2861">IFERROR(VALUE(LEFT(N1421,SEARCH(" ",N1421,1)-1)),FALSE())</f>
        <v>0</v>
      </c>
      <c r="S1421" s="6" t="b">
        <f t="shared" si="2861"/>
        <v>0</v>
      </c>
      <c r="T1421" s="6" t="b">
        <f t="shared" si="2861"/>
        <v>0</v>
      </c>
      <c r="U1421" s="5"/>
      <c r="V1421" s="5"/>
      <c r="W1421" s="5"/>
      <c r="X1421" s="37" t="str">
        <f>Map!G2084</f>
        <v>Secondary Relay</v>
      </c>
      <c r="Y1421" s="5"/>
      <c r="Z1421" s="7" t="str">
        <f>Map!O2084</f>
        <v/>
      </c>
      <c r="AA1421" s="6" t="str">
        <f t="shared" si="12"/>
        <v/>
      </c>
      <c r="AB1421" s="5"/>
      <c r="AC1421" s="6" t="str">
        <f t="shared" si="13"/>
        <v/>
      </c>
      <c r="AD1421" s="5"/>
    </row>
    <row r="1422">
      <c r="A1422" s="5" t="str">
        <f>Map!I2085</f>
        <v>0.05 E</v>
      </c>
      <c r="B1422" s="6">
        <f t="shared" si="5"/>
        <v>0.05</v>
      </c>
      <c r="C1422" s="5" t="str">
        <f>IFERROR(__xludf.DUMMYFUNCTION("""COMPUTED_VALUE"""),"E")</f>
        <v>E</v>
      </c>
      <c r="D1422" s="34" t="b">
        <f t="shared" si="6"/>
        <v>0</v>
      </c>
      <c r="E1422" s="6" t="b">
        <f t="shared" si="7"/>
        <v>0</v>
      </c>
      <c r="F1422" s="34">
        <f t="shared" si="8"/>
        <v>0.05</v>
      </c>
      <c r="G1422" s="8">
        <f t="shared" si="9"/>
        <v>2.986E+23</v>
      </c>
      <c r="H1422" s="8" t="str">
        <f t="shared" ref="H1422:J1422" si="2862">if(D1422,$G1422,"")</f>
        <v/>
      </c>
      <c r="I1422" s="8" t="str">
        <f t="shared" si="2862"/>
        <v/>
      </c>
      <c r="J1422" s="8">
        <f t="shared" si="2862"/>
        <v>2.986E+23</v>
      </c>
      <c r="K1422" s="5"/>
      <c r="L1422" s="5"/>
      <c r="M1422" s="5"/>
      <c r="N1422" s="36">
        <f>Map!K2085</f>
        <v>146</v>
      </c>
      <c r="O1422" s="36">
        <f>Map!L2085</f>
        <v>131</v>
      </c>
      <c r="P1422" s="36">
        <f>Map!M2085</f>
        <v>137</v>
      </c>
      <c r="Q1422" s="5" t="str">
        <f>Join("-",Map!B2085,Map!C2085,Map!D2085,Map!E2085,Map!F2085)</f>
        <v>South Rim-0-0-1-a</v>
      </c>
      <c r="R1422" s="6">
        <f t="shared" ref="R1422:T1422" si="2863">IFERROR(VALUE(LEFT(N1422,SEARCH(" ",N1422,1)-1)),FALSE())</f>
        <v>146</v>
      </c>
      <c r="S1422" s="6">
        <f t="shared" si="2863"/>
        <v>131</v>
      </c>
      <c r="T1422" s="6">
        <f t="shared" si="2863"/>
        <v>137</v>
      </c>
      <c r="U1422" s="5"/>
      <c r="V1422" s="5"/>
      <c r="W1422" s="5"/>
      <c r="X1422" s="37" t="str">
        <f>Map!G2085</f>
        <v>Terrestrial</v>
      </c>
      <c r="Y1422" s="5"/>
      <c r="Z1422" s="7" t="str">
        <f>Map!O2085</f>
        <v>16 H</v>
      </c>
      <c r="AA1422" s="6">
        <f t="shared" si="12"/>
        <v>16</v>
      </c>
      <c r="AB1422" s="5" t="str">
        <f>IFERROR(__xludf.DUMMYFUNCTION("""COMPUTED_VALUE"""),"H")</f>
        <v>H</v>
      </c>
      <c r="AC1422" s="6">
        <f t="shared" si="13"/>
        <v>16</v>
      </c>
      <c r="AD1422" s="5"/>
    </row>
    <row r="1423">
      <c r="A1423" s="5" t="str">
        <f>Map!I2086</f>
        <v>1.86 E</v>
      </c>
      <c r="B1423" s="6">
        <f t="shared" si="5"/>
        <v>1.86</v>
      </c>
      <c r="C1423" s="5" t="str">
        <f>IFERROR(__xludf.DUMMYFUNCTION("""COMPUTED_VALUE"""),"E")</f>
        <v>E</v>
      </c>
      <c r="D1423" s="34" t="b">
        <f t="shared" si="6"/>
        <v>0</v>
      </c>
      <c r="E1423" s="6" t="b">
        <f t="shared" si="7"/>
        <v>0</v>
      </c>
      <c r="F1423" s="34">
        <f t="shared" si="8"/>
        <v>1.86</v>
      </c>
      <c r="G1423" s="8">
        <f t="shared" si="9"/>
        <v>1.11079E+25</v>
      </c>
      <c r="H1423" s="8" t="str">
        <f t="shared" ref="H1423:J1423" si="2864">if(D1423,$G1423,"")</f>
        <v/>
      </c>
      <c r="I1423" s="8" t="str">
        <f t="shared" si="2864"/>
        <v/>
      </c>
      <c r="J1423" s="8">
        <f t="shared" si="2864"/>
        <v>1.11079E+25</v>
      </c>
      <c r="K1423" s="5"/>
      <c r="L1423" s="5"/>
      <c r="M1423" s="5"/>
      <c r="N1423" s="36">
        <f>Map!K2086</f>
        <v>77</v>
      </c>
      <c r="O1423" s="36">
        <f>Map!L2086</f>
        <v>-94</v>
      </c>
      <c r="P1423" s="36">
        <f>Map!M2086</f>
        <v>-9</v>
      </c>
      <c r="Q1423" s="5" t="str">
        <f>Join("-",Map!B2086,Map!C2086,Map!D2086,Map!E2086,Map!F2086)</f>
        <v>South Rim-0-0-1-b</v>
      </c>
      <c r="R1423" s="6">
        <f t="shared" ref="R1423:T1423" si="2865">IFERROR(VALUE(LEFT(N1423,SEARCH(" ",N1423,1)-1)),FALSE())</f>
        <v>77</v>
      </c>
      <c r="S1423" s="6">
        <f t="shared" si="2865"/>
        <v>-94</v>
      </c>
      <c r="T1423" s="6">
        <f t="shared" si="2865"/>
        <v>-9</v>
      </c>
      <c r="U1423" s="5"/>
      <c r="V1423" s="5"/>
      <c r="W1423" s="5"/>
      <c r="X1423" s="37" t="str">
        <f>Map!G2086</f>
        <v>Terrestrial</v>
      </c>
      <c r="Y1423" s="5"/>
      <c r="Z1423" s="7" t="str">
        <f>Map!O2086</f>
        <v>7 H</v>
      </c>
      <c r="AA1423" s="6">
        <f t="shared" si="12"/>
        <v>7</v>
      </c>
      <c r="AB1423" s="5" t="str">
        <f>IFERROR(__xludf.DUMMYFUNCTION("""COMPUTED_VALUE"""),"H")</f>
        <v>H</v>
      </c>
      <c r="AC1423" s="6">
        <f t="shared" si="13"/>
        <v>7</v>
      </c>
      <c r="AD1423" s="5"/>
    </row>
    <row r="1424">
      <c r="A1424" s="5" t="str">
        <f>Map!I2087</f>
        <v>2.76 J</v>
      </c>
      <c r="B1424" s="6">
        <f t="shared" si="5"/>
        <v>2.76</v>
      </c>
      <c r="C1424" s="5" t="str">
        <f>IFERROR(__xludf.DUMMYFUNCTION("""COMPUTED_VALUE"""),"J")</f>
        <v>J</v>
      </c>
      <c r="D1424" s="34" t="b">
        <f t="shared" si="6"/>
        <v>0</v>
      </c>
      <c r="E1424" s="6">
        <f t="shared" si="7"/>
        <v>2.76</v>
      </c>
      <c r="F1424" s="34" t="b">
        <f t="shared" si="8"/>
        <v>0</v>
      </c>
      <c r="G1424" s="8">
        <f t="shared" si="9"/>
        <v>5.244E+27</v>
      </c>
      <c r="H1424" s="8" t="str">
        <f t="shared" ref="H1424:J1424" si="2866">if(D1424,$G1424,"")</f>
        <v/>
      </c>
      <c r="I1424" s="8">
        <f t="shared" si="2866"/>
        <v>5.244E+27</v>
      </c>
      <c r="J1424" s="8" t="str">
        <f t="shared" si="2866"/>
        <v/>
      </c>
      <c r="K1424" s="5"/>
      <c r="L1424" s="5"/>
      <c r="M1424" s="5"/>
      <c r="N1424" s="36">
        <f>Map!K2087</f>
        <v>-69</v>
      </c>
      <c r="O1424" s="36">
        <f>Map!L2087</f>
        <v>-131</v>
      </c>
      <c r="P1424" s="36">
        <f>Map!M2087</f>
        <v>-99</v>
      </c>
      <c r="Q1424" s="5" t="str">
        <f>Join("-",Map!B2087,Map!C2087,Map!D2087,Map!E2087,Map!F2087)</f>
        <v>South Rim-0-0-1-c</v>
      </c>
      <c r="R1424" s="6">
        <f t="shared" ref="R1424:T1424" si="2867">IFERROR(VALUE(LEFT(N1424,SEARCH(" ",N1424,1)-1)),FALSE())</f>
        <v>-69</v>
      </c>
      <c r="S1424" s="6">
        <f t="shared" si="2867"/>
        <v>-131</v>
      </c>
      <c r="T1424" s="6">
        <f t="shared" si="2867"/>
        <v>-99</v>
      </c>
      <c r="U1424" s="5"/>
      <c r="V1424" s="5"/>
      <c r="W1424" s="5"/>
      <c r="X1424" s="37" t="str">
        <f>Map!G2087</f>
        <v>Gas Giant</v>
      </c>
      <c r="Y1424" s="5"/>
      <c r="Z1424" s="7" t="str">
        <f>Map!O2087</f>
        <v>20 H</v>
      </c>
      <c r="AA1424" s="6">
        <f t="shared" si="12"/>
        <v>20</v>
      </c>
      <c r="AB1424" s="5" t="str">
        <f>IFERROR(__xludf.DUMMYFUNCTION("""COMPUTED_VALUE"""),"H")</f>
        <v>H</v>
      </c>
      <c r="AC1424" s="6">
        <f t="shared" si="13"/>
        <v>20</v>
      </c>
      <c r="AD1424" s="5"/>
    </row>
    <row r="1425">
      <c r="A1425" s="5" t="str">
        <f>Map!I2088</f>
        <v>0.08 J</v>
      </c>
      <c r="B1425" s="6">
        <f t="shared" si="5"/>
        <v>0.08</v>
      </c>
      <c r="C1425" s="5" t="str">
        <f>IFERROR(__xludf.DUMMYFUNCTION("""COMPUTED_VALUE"""),"J")</f>
        <v>J</v>
      </c>
      <c r="D1425" s="34" t="b">
        <f t="shared" si="6"/>
        <v>0</v>
      </c>
      <c r="E1425" s="6">
        <f t="shared" si="7"/>
        <v>0.08</v>
      </c>
      <c r="F1425" s="34" t="b">
        <f t="shared" si="8"/>
        <v>0</v>
      </c>
      <c r="G1425" s="8">
        <f t="shared" si="9"/>
        <v>1.52E+26</v>
      </c>
      <c r="H1425" s="8" t="str">
        <f t="shared" ref="H1425:J1425" si="2868">if(D1425,$G1425,"")</f>
        <v/>
      </c>
      <c r="I1425" s="8">
        <f t="shared" si="2868"/>
        <v>1.52E+26</v>
      </c>
      <c r="J1425" s="8" t="str">
        <f t="shared" si="2868"/>
        <v/>
      </c>
      <c r="K1425" s="5"/>
      <c r="L1425" s="5"/>
      <c r="M1425" s="5"/>
      <c r="N1425" s="36">
        <f>Map!K2088</f>
        <v>-86</v>
      </c>
      <c r="O1425" s="36">
        <f>Map!L2088</f>
        <v>-87</v>
      </c>
      <c r="P1425" s="36">
        <f>Map!M2088</f>
        <v>-86</v>
      </c>
      <c r="Q1425" s="5" t="str">
        <f>Join("-",Map!B2088,Map!C2088,Map!D2088,Map!E2088,Map!F2088)</f>
        <v>South Rim-0-0-1-d</v>
      </c>
      <c r="R1425" s="6">
        <f t="shared" ref="R1425:T1425" si="2869">IFERROR(VALUE(LEFT(N1425,SEARCH(" ",N1425,1)-1)),FALSE())</f>
        <v>-86</v>
      </c>
      <c r="S1425" s="6">
        <f t="shared" si="2869"/>
        <v>-87</v>
      </c>
      <c r="T1425" s="6">
        <f t="shared" si="2869"/>
        <v>-86</v>
      </c>
      <c r="U1425" s="5"/>
      <c r="V1425" s="5"/>
      <c r="W1425" s="5"/>
      <c r="X1425" s="37" t="str">
        <f>Map!G2088</f>
        <v>Gas Giant</v>
      </c>
      <c r="Y1425" s="5"/>
      <c r="Z1425" s="7" t="str">
        <f>Map!O2088</f>
        <v>12 H</v>
      </c>
      <c r="AA1425" s="6">
        <f t="shared" si="12"/>
        <v>12</v>
      </c>
      <c r="AB1425" s="5" t="str">
        <f>IFERROR(__xludf.DUMMYFUNCTION("""COMPUTED_VALUE"""),"H")</f>
        <v>H</v>
      </c>
      <c r="AC1425" s="6">
        <f t="shared" si="13"/>
        <v>12</v>
      </c>
      <c r="AD1425" s="5"/>
    </row>
    <row r="1426">
      <c r="A1426" s="5" t="str">
        <f>Map!I2089</f>
        <v>2.35 J</v>
      </c>
      <c r="B1426" s="6">
        <f t="shared" si="5"/>
        <v>2.35</v>
      </c>
      <c r="C1426" s="5" t="str">
        <f>IFERROR(__xludf.DUMMYFUNCTION("""COMPUTED_VALUE"""),"J")</f>
        <v>J</v>
      </c>
      <c r="D1426" s="34" t="b">
        <f t="shared" si="6"/>
        <v>0</v>
      </c>
      <c r="E1426" s="6">
        <f t="shared" si="7"/>
        <v>2.35</v>
      </c>
      <c r="F1426" s="34" t="b">
        <f t="shared" si="8"/>
        <v>0</v>
      </c>
      <c r="G1426" s="8">
        <f t="shared" si="9"/>
        <v>4.465E+27</v>
      </c>
      <c r="H1426" s="8" t="str">
        <f t="shared" ref="H1426:J1426" si="2870">if(D1426,$G1426,"")</f>
        <v/>
      </c>
      <c r="I1426" s="8">
        <f t="shared" si="2870"/>
        <v>4.465E+27</v>
      </c>
      <c r="J1426" s="8" t="str">
        <f t="shared" si="2870"/>
        <v/>
      </c>
      <c r="K1426" s="5"/>
      <c r="L1426" s="5"/>
      <c r="M1426" s="5"/>
      <c r="N1426" s="36">
        <f>Map!K2089</f>
        <v>-204</v>
      </c>
      <c r="O1426" s="36">
        <f>Map!L2089</f>
        <v>-242</v>
      </c>
      <c r="P1426" s="36">
        <f>Map!M2089</f>
        <v>-224</v>
      </c>
      <c r="Q1426" s="5" t="str">
        <f>Join("-",Map!B2089,Map!C2089,Map!D2089,Map!E2089,Map!F2089)</f>
        <v>South Rim-0-0-1-e</v>
      </c>
      <c r="R1426" s="6">
        <f t="shared" ref="R1426:T1426" si="2871">IFERROR(VALUE(LEFT(N1426,SEARCH(" ",N1426,1)-1)),FALSE())</f>
        <v>-204</v>
      </c>
      <c r="S1426" s="6">
        <f t="shared" si="2871"/>
        <v>-242</v>
      </c>
      <c r="T1426" s="6">
        <f t="shared" si="2871"/>
        <v>-224</v>
      </c>
      <c r="U1426" s="5"/>
      <c r="V1426" s="5"/>
      <c r="W1426" s="5"/>
      <c r="X1426" s="37" t="str">
        <f>Map!G2089</f>
        <v>Gas Giant</v>
      </c>
      <c r="Y1426" s="5"/>
      <c r="Z1426" s="7" t="str">
        <f>Map!O2089</f>
        <v>15 H</v>
      </c>
      <c r="AA1426" s="6">
        <f t="shared" si="12"/>
        <v>15</v>
      </c>
      <c r="AB1426" s="5" t="str">
        <f>IFERROR(__xludf.DUMMYFUNCTION("""COMPUTED_VALUE"""),"H")</f>
        <v>H</v>
      </c>
      <c r="AC1426" s="6">
        <f t="shared" si="13"/>
        <v>15</v>
      </c>
      <c r="AD1426" s="5"/>
    </row>
    <row r="1427">
      <c r="A1427" s="5" t="str">
        <f>Map!I2090</f>
        <v>8.3 J</v>
      </c>
      <c r="B1427" s="6">
        <f t="shared" si="5"/>
        <v>8.3</v>
      </c>
      <c r="C1427" s="5" t="str">
        <f>IFERROR(__xludf.DUMMYFUNCTION("""COMPUTED_VALUE"""),"J")</f>
        <v>J</v>
      </c>
      <c r="D1427" s="34" t="b">
        <f t="shared" si="6"/>
        <v>0</v>
      </c>
      <c r="E1427" s="6">
        <f t="shared" si="7"/>
        <v>8.3</v>
      </c>
      <c r="F1427" s="34" t="b">
        <f t="shared" si="8"/>
        <v>0</v>
      </c>
      <c r="G1427" s="8">
        <f t="shared" si="9"/>
        <v>1.577E+28</v>
      </c>
      <c r="H1427" s="8" t="str">
        <f t="shared" ref="H1427:J1427" si="2872">if(D1427,$G1427,"")</f>
        <v/>
      </c>
      <c r="I1427" s="8">
        <f t="shared" si="2872"/>
        <v>1.577E+28</v>
      </c>
      <c r="J1427" s="8" t="str">
        <f t="shared" si="2872"/>
        <v/>
      </c>
      <c r="K1427" s="5"/>
      <c r="L1427" s="5"/>
      <c r="M1427" s="5"/>
      <c r="N1427" s="36">
        <f>Map!K2090</f>
        <v>-223</v>
      </c>
      <c r="O1427" s="36">
        <f>Map!L2090</f>
        <v>-259</v>
      </c>
      <c r="P1427" s="36">
        <f>Map!M2090</f>
        <v>-240</v>
      </c>
      <c r="Q1427" s="5" t="str">
        <f>Join("-",Map!B2090,Map!C2090,Map!D2090,Map!E2090,Map!F2090)</f>
        <v>South Rim-0-0-1-f</v>
      </c>
      <c r="R1427" s="6">
        <f t="shared" ref="R1427:T1427" si="2873">IFERROR(VALUE(LEFT(N1427,SEARCH(" ",N1427,1)-1)),FALSE())</f>
        <v>-223</v>
      </c>
      <c r="S1427" s="6">
        <f t="shared" si="2873"/>
        <v>-259</v>
      </c>
      <c r="T1427" s="6">
        <f t="shared" si="2873"/>
        <v>-240</v>
      </c>
      <c r="U1427" s="5"/>
      <c r="V1427" s="5"/>
      <c r="W1427" s="5"/>
      <c r="X1427" s="37" t="str">
        <f>Map!G2090</f>
        <v>Gas Giant</v>
      </c>
      <c r="Y1427" s="5"/>
      <c r="Z1427" s="7" t="str">
        <f>Map!O2090</f>
        <v>15 H</v>
      </c>
      <c r="AA1427" s="6">
        <f t="shared" si="12"/>
        <v>15</v>
      </c>
      <c r="AB1427" s="5" t="str">
        <f>IFERROR(__xludf.DUMMYFUNCTION("""COMPUTED_VALUE"""),"H")</f>
        <v>H</v>
      </c>
      <c r="AC1427" s="6">
        <f t="shared" si="13"/>
        <v>15</v>
      </c>
      <c r="AD1427" s="5"/>
    </row>
    <row r="1428">
      <c r="A1428" s="5" t="str">
        <f>Map!I2091</f>
        <v>0.26 S</v>
      </c>
      <c r="B1428" s="6">
        <f t="shared" si="5"/>
        <v>0.26</v>
      </c>
      <c r="C1428" s="5" t="str">
        <f>IFERROR(__xludf.DUMMYFUNCTION("""COMPUTED_VALUE"""),"S")</f>
        <v>S</v>
      </c>
      <c r="D1428" s="34">
        <f t="shared" si="6"/>
        <v>0.26</v>
      </c>
      <c r="E1428" s="6" t="b">
        <f t="shared" si="7"/>
        <v>0</v>
      </c>
      <c r="F1428" s="34" t="b">
        <f t="shared" si="8"/>
        <v>0</v>
      </c>
      <c r="G1428" s="8">
        <f t="shared" si="9"/>
        <v>5.1714E+29</v>
      </c>
      <c r="H1428" s="8">
        <f t="shared" ref="H1428:J1428" si="2874">if(D1428,$G1428,"")</f>
        <v>5.1714E+29</v>
      </c>
      <c r="I1428" s="8" t="str">
        <f t="shared" si="2874"/>
        <v/>
      </c>
      <c r="J1428" s="8" t="str">
        <f t="shared" si="2874"/>
        <v/>
      </c>
      <c r="K1428" s="5"/>
      <c r="L1428" s="5"/>
      <c r="M1428" s="5"/>
      <c r="N1428" s="36" t="str">
        <f>Map!K2091</f>
        <v/>
      </c>
      <c r="O1428" s="36" t="str">
        <f>Map!L2091</f>
        <v/>
      </c>
      <c r="P1428" s="36" t="str">
        <f>Map!M2091</f>
        <v/>
      </c>
      <c r="Q1428" s="5" t="str">
        <f>Join("-",Map!B2091,Map!C2091,Map!D2091,Map!E2091,Map!F2091)</f>
        <v>South Rim-0-0-1-S</v>
      </c>
      <c r="R1428" s="6" t="b">
        <f t="shared" ref="R1428:T1428" si="2875">IFERROR(VALUE(LEFT(N1428,SEARCH(" ",N1428,1)-1)),FALSE())</f>
        <v>0</v>
      </c>
      <c r="S1428" s="6" t="b">
        <f t="shared" si="2875"/>
        <v>0</v>
      </c>
      <c r="T1428" s="6" t="b">
        <f t="shared" si="2875"/>
        <v>0</v>
      </c>
      <c r="U1428" s="5"/>
      <c r="V1428" s="5"/>
      <c r="W1428" s="5"/>
      <c r="X1428" s="37" t="str">
        <f>Map!G2091</f>
        <v>Star</v>
      </c>
      <c r="Y1428" s="5"/>
      <c r="Z1428" s="7" t="str">
        <f>Map!O2091</f>
        <v/>
      </c>
      <c r="AA1428" s="6" t="str">
        <f t="shared" si="12"/>
        <v/>
      </c>
      <c r="AB1428" s="5"/>
      <c r="AC1428" s="6" t="str">
        <f t="shared" si="13"/>
        <v/>
      </c>
      <c r="AD1428" s="5"/>
    </row>
    <row r="1429">
      <c r="A1429" s="5" t="str">
        <f>Map!I2092</f>
        <v>1.87 E</v>
      </c>
      <c r="B1429" s="6">
        <f t="shared" si="5"/>
        <v>1.87</v>
      </c>
      <c r="C1429" s="5" t="str">
        <f>IFERROR(__xludf.DUMMYFUNCTION("""COMPUTED_VALUE"""),"E")</f>
        <v>E</v>
      </c>
      <c r="D1429" s="34" t="b">
        <f t="shared" si="6"/>
        <v>0</v>
      </c>
      <c r="E1429" s="6" t="b">
        <f t="shared" si="7"/>
        <v>0</v>
      </c>
      <c r="F1429" s="34">
        <f t="shared" si="8"/>
        <v>1.87</v>
      </c>
      <c r="G1429" s="8">
        <f t="shared" si="9"/>
        <v>1.11676E+25</v>
      </c>
      <c r="H1429" s="8" t="str">
        <f t="shared" ref="H1429:J1429" si="2876">if(D1429,$G1429,"")</f>
        <v/>
      </c>
      <c r="I1429" s="8" t="str">
        <f t="shared" si="2876"/>
        <v/>
      </c>
      <c r="J1429" s="8">
        <f t="shared" si="2876"/>
        <v>1.11676E+25</v>
      </c>
      <c r="K1429" s="5"/>
      <c r="L1429" s="5"/>
      <c r="M1429" s="5"/>
      <c r="N1429" s="36">
        <f>Map!K2092</f>
        <v>44</v>
      </c>
      <c r="O1429" s="36">
        <f>Map!L2092</f>
        <v>18</v>
      </c>
      <c r="P1429" s="36">
        <f>Map!M2092</f>
        <v>30</v>
      </c>
      <c r="Q1429" s="5" t="str">
        <f>Join("-",Map!B2092,Map!C2092,Map!D2092,Map!E2092,Map!F2092)</f>
        <v>South Rim-0-0-2-a</v>
      </c>
      <c r="R1429" s="6">
        <f t="shared" ref="R1429:T1429" si="2877">IFERROR(VALUE(LEFT(N1429,SEARCH(" ",N1429,1)-1)),FALSE())</f>
        <v>44</v>
      </c>
      <c r="S1429" s="6">
        <f t="shared" si="2877"/>
        <v>18</v>
      </c>
      <c r="T1429" s="6">
        <f t="shared" si="2877"/>
        <v>30</v>
      </c>
      <c r="U1429" s="5"/>
      <c r="V1429" s="5"/>
      <c r="W1429" s="5"/>
      <c r="X1429" s="37" t="str">
        <f>Map!G2092</f>
        <v>Habitable</v>
      </c>
      <c r="Y1429" s="5"/>
      <c r="Z1429" s="7" t="str">
        <f>Map!O2092</f>
        <v>12 H</v>
      </c>
      <c r="AA1429" s="6">
        <f t="shared" si="12"/>
        <v>12</v>
      </c>
      <c r="AB1429" s="5" t="str">
        <f>IFERROR(__xludf.DUMMYFUNCTION("""COMPUTED_VALUE"""),"H")</f>
        <v>H</v>
      </c>
      <c r="AC1429" s="6">
        <f t="shared" si="13"/>
        <v>12</v>
      </c>
      <c r="AD1429" s="5"/>
    </row>
    <row r="1430">
      <c r="A1430" s="5" t="str">
        <f>Map!I2093</f>
        <v>1.23 E</v>
      </c>
      <c r="B1430" s="6">
        <f t="shared" si="5"/>
        <v>1.23</v>
      </c>
      <c r="C1430" s="5" t="str">
        <f>IFERROR(__xludf.DUMMYFUNCTION("""COMPUTED_VALUE"""),"E")</f>
        <v>E</v>
      </c>
      <c r="D1430" s="34" t="b">
        <f t="shared" si="6"/>
        <v>0</v>
      </c>
      <c r="E1430" s="6" t="b">
        <f t="shared" si="7"/>
        <v>0</v>
      </c>
      <c r="F1430" s="34">
        <f t="shared" si="8"/>
        <v>1.23</v>
      </c>
      <c r="G1430" s="8">
        <f t="shared" si="9"/>
        <v>7.34556E+24</v>
      </c>
      <c r="H1430" s="8" t="str">
        <f t="shared" ref="H1430:J1430" si="2878">if(D1430,$G1430,"")</f>
        <v/>
      </c>
      <c r="I1430" s="8" t="str">
        <f t="shared" si="2878"/>
        <v/>
      </c>
      <c r="J1430" s="8">
        <f t="shared" si="2878"/>
        <v>7.34556E+24</v>
      </c>
      <c r="K1430" s="5"/>
      <c r="L1430" s="5"/>
      <c r="M1430" s="5"/>
      <c r="N1430" s="36">
        <f>Map!K2093</f>
        <v>4</v>
      </c>
      <c r="O1430" s="36">
        <f>Map!L2093</f>
        <v>-6</v>
      </c>
      <c r="P1430" s="36">
        <f>Map!M2093</f>
        <v>-1</v>
      </c>
      <c r="Q1430" s="5" t="str">
        <f>Join("-",Map!B2093,Map!C2093,Map!D2093,Map!E2093,Map!F2093)</f>
        <v>South Rim-0-0-2-b</v>
      </c>
      <c r="R1430" s="6">
        <f t="shared" ref="R1430:T1430" si="2879">IFERROR(VALUE(LEFT(N1430,SEARCH(" ",N1430,1)-1)),FALSE())</f>
        <v>4</v>
      </c>
      <c r="S1430" s="6">
        <f t="shared" si="2879"/>
        <v>-6</v>
      </c>
      <c r="T1430" s="6">
        <f t="shared" si="2879"/>
        <v>-1</v>
      </c>
      <c r="U1430" s="5"/>
      <c r="V1430" s="5"/>
      <c r="W1430" s="5"/>
      <c r="X1430" s="37" t="str">
        <f>Map!G2093</f>
        <v>Habitable</v>
      </c>
      <c r="Y1430" s="5"/>
      <c r="Z1430" s="7" t="str">
        <f>Map!O2093</f>
        <v>42 H</v>
      </c>
      <c r="AA1430" s="6">
        <f t="shared" si="12"/>
        <v>42</v>
      </c>
      <c r="AB1430" s="5" t="str">
        <f>IFERROR(__xludf.DUMMYFUNCTION("""COMPUTED_VALUE"""),"H")</f>
        <v>H</v>
      </c>
      <c r="AC1430" s="6">
        <f t="shared" si="13"/>
        <v>42</v>
      </c>
      <c r="AD1430" s="5"/>
    </row>
    <row r="1431">
      <c r="A1431" s="5" t="str">
        <f>Map!I2094</f>
        <v>0.02 J</v>
      </c>
      <c r="B1431" s="6">
        <f t="shared" si="5"/>
        <v>0.02</v>
      </c>
      <c r="C1431" s="5" t="str">
        <f>IFERROR(__xludf.DUMMYFUNCTION("""COMPUTED_VALUE"""),"J")</f>
        <v>J</v>
      </c>
      <c r="D1431" s="34" t="b">
        <f t="shared" si="6"/>
        <v>0</v>
      </c>
      <c r="E1431" s="6">
        <f t="shared" si="7"/>
        <v>0.02</v>
      </c>
      <c r="F1431" s="34" t="b">
        <f t="shared" si="8"/>
        <v>0</v>
      </c>
      <c r="G1431" s="8">
        <f t="shared" si="9"/>
        <v>3.8E+25</v>
      </c>
      <c r="H1431" s="8" t="str">
        <f t="shared" ref="H1431:J1431" si="2880">if(D1431,$G1431,"")</f>
        <v/>
      </c>
      <c r="I1431" s="8">
        <f t="shared" si="2880"/>
        <v>3.8E+25</v>
      </c>
      <c r="J1431" s="8" t="str">
        <f t="shared" si="2880"/>
        <v/>
      </c>
      <c r="K1431" s="5"/>
      <c r="L1431" s="5"/>
      <c r="M1431" s="5"/>
      <c r="N1431" s="36">
        <f>Map!K2094</f>
        <v>-85</v>
      </c>
      <c r="O1431" s="36">
        <f>Map!L2094</f>
        <v>-111</v>
      </c>
      <c r="P1431" s="36">
        <f>Map!M2094</f>
        <v>-97</v>
      </c>
      <c r="Q1431" s="5" t="str">
        <f>Join("-",Map!B2094,Map!C2094,Map!D2094,Map!E2094,Map!F2094)</f>
        <v>South Rim-0-0-2-c</v>
      </c>
      <c r="R1431" s="6">
        <f t="shared" ref="R1431:T1431" si="2881">IFERROR(VALUE(LEFT(N1431,SEARCH(" ",N1431,1)-1)),FALSE())</f>
        <v>-85</v>
      </c>
      <c r="S1431" s="6">
        <f t="shared" si="2881"/>
        <v>-111</v>
      </c>
      <c r="T1431" s="6">
        <f t="shared" si="2881"/>
        <v>-97</v>
      </c>
      <c r="U1431" s="5"/>
      <c r="V1431" s="5"/>
      <c r="W1431" s="5"/>
      <c r="X1431" s="37" t="str">
        <f>Map!G2094</f>
        <v>Gas Giant</v>
      </c>
      <c r="Y1431" s="5"/>
      <c r="Z1431" s="7" t="str">
        <f>Map!O2094</f>
        <v>11 H</v>
      </c>
      <c r="AA1431" s="6">
        <f t="shared" si="12"/>
        <v>11</v>
      </c>
      <c r="AB1431" s="5" t="str">
        <f>IFERROR(__xludf.DUMMYFUNCTION("""COMPUTED_VALUE"""),"H")</f>
        <v>H</v>
      </c>
      <c r="AC1431" s="6">
        <f t="shared" si="13"/>
        <v>11</v>
      </c>
      <c r="AD1431" s="5"/>
    </row>
    <row r="1432">
      <c r="A1432" s="5" t="str">
        <f>Map!I2095</f>
        <v>0.05 J</v>
      </c>
      <c r="B1432" s="6">
        <f t="shared" si="5"/>
        <v>0.05</v>
      </c>
      <c r="C1432" s="5" t="str">
        <f>IFERROR(__xludf.DUMMYFUNCTION("""COMPUTED_VALUE"""),"J")</f>
        <v>J</v>
      </c>
      <c r="D1432" s="34" t="b">
        <f t="shared" si="6"/>
        <v>0</v>
      </c>
      <c r="E1432" s="6">
        <f t="shared" si="7"/>
        <v>0.05</v>
      </c>
      <c r="F1432" s="34" t="b">
        <f t="shared" si="8"/>
        <v>0</v>
      </c>
      <c r="G1432" s="8">
        <f t="shared" si="9"/>
        <v>9.5E+25</v>
      </c>
      <c r="H1432" s="8" t="str">
        <f t="shared" ref="H1432:J1432" si="2882">if(D1432,$G1432,"")</f>
        <v/>
      </c>
      <c r="I1432" s="8">
        <f t="shared" si="2882"/>
        <v>9.5E+25</v>
      </c>
      <c r="J1432" s="8" t="str">
        <f t="shared" si="2882"/>
        <v/>
      </c>
      <c r="K1432" s="5"/>
      <c r="L1432" s="5"/>
      <c r="M1432" s="5"/>
      <c r="N1432" s="36">
        <f>Map!K2095</f>
        <v>-115</v>
      </c>
      <c r="O1432" s="36">
        <f>Map!L2095</f>
        <v>-159</v>
      </c>
      <c r="P1432" s="36">
        <f>Map!M2095</f>
        <v>-137</v>
      </c>
      <c r="Q1432" s="5" t="str">
        <f>Join("-",Map!B2095,Map!C2095,Map!D2095,Map!E2095,Map!F2095)</f>
        <v>South Rim-0-0-2-d</v>
      </c>
      <c r="R1432" s="6">
        <f t="shared" ref="R1432:T1432" si="2883">IFERROR(VALUE(LEFT(N1432,SEARCH(" ",N1432,1)-1)),FALSE())</f>
        <v>-115</v>
      </c>
      <c r="S1432" s="6">
        <f t="shared" si="2883"/>
        <v>-159</v>
      </c>
      <c r="T1432" s="6">
        <f t="shared" si="2883"/>
        <v>-137</v>
      </c>
      <c r="U1432" s="5"/>
      <c r="V1432" s="5"/>
      <c r="W1432" s="5"/>
      <c r="X1432" s="37" t="str">
        <f>Map!G2095</f>
        <v>Gas Giant</v>
      </c>
      <c r="Y1432" s="5"/>
      <c r="Z1432" s="7" t="str">
        <f>Map!O2095</f>
        <v>24 H</v>
      </c>
      <c r="AA1432" s="6">
        <f t="shared" si="12"/>
        <v>24</v>
      </c>
      <c r="AB1432" s="5" t="str">
        <f>IFERROR(__xludf.DUMMYFUNCTION("""COMPUTED_VALUE"""),"H")</f>
        <v>H</v>
      </c>
      <c r="AC1432" s="6">
        <f t="shared" si="13"/>
        <v>24</v>
      </c>
      <c r="AD1432" s="5"/>
    </row>
    <row r="1433">
      <c r="A1433" s="5" t="str">
        <f>Map!I2096</f>
        <v>0.04 J</v>
      </c>
      <c r="B1433" s="6">
        <f t="shared" si="5"/>
        <v>0.04</v>
      </c>
      <c r="C1433" s="5" t="str">
        <f>IFERROR(__xludf.DUMMYFUNCTION("""COMPUTED_VALUE"""),"J")</f>
        <v>J</v>
      </c>
      <c r="D1433" s="34" t="b">
        <f t="shared" si="6"/>
        <v>0</v>
      </c>
      <c r="E1433" s="6">
        <f t="shared" si="7"/>
        <v>0.04</v>
      </c>
      <c r="F1433" s="34" t="b">
        <f t="shared" si="8"/>
        <v>0</v>
      </c>
      <c r="G1433" s="8">
        <f t="shared" si="9"/>
        <v>7.6E+25</v>
      </c>
      <c r="H1433" s="8" t="str">
        <f t="shared" ref="H1433:J1433" si="2884">if(D1433,$G1433,"")</f>
        <v/>
      </c>
      <c r="I1433" s="8">
        <f t="shared" si="2884"/>
        <v>7.6E+25</v>
      </c>
      <c r="J1433" s="8" t="str">
        <f t="shared" si="2884"/>
        <v/>
      </c>
      <c r="K1433" s="5"/>
      <c r="L1433" s="5"/>
      <c r="M1433" s="5"/>
      <c r="N1433" s="36">
        <f>Map!K2096</f>
        <v>-169</v>
      </c>
      <c r="O1433" s="36">
        <f>Map!L2096</f>
        <v>-193</v>
      </c>
      <c r="P1433" s="36">
        <f>Map!M2096</f>
        <v>-182</v>
      </c>
      <c r="Q1433" s="5" t="str">
        <f>Join("-",Map!B2096,Map!C2096,Map!D2096,Map!E2096,Map!F2096)</f>
        <v>South Rim-0-0-2-e</v>
      </c>
      <c r="R1433" s="6">
        <f t="shared" ref="R1433:T1433" si="2885">IFERROR(VALUE(LEFT(N1433,SEARCH(" ",N1433,1)-1)),FALSE())</f>
        <v>-169</v>
      </c>
      <c r="S1433" s="6">
        <f t="shared" si="2885"/>
        <v>-193</v>
      </c>
      <c r="T1433" s="6">
        <f t="shared" si="2885"/>
        <v>-182</v>
      </c>
      <c r="U1433" s="5"/>
      <c r="V1433" s="5"/>
      <c r="W1433" s="5"/>
      <c r="X1433" s="37" t="str">
        <f>Map!G2096</f>
        <v>Gas Giant</v>
      </c>
      <c r="Y1433" s="5"/>
      <c r="Z1433" s="7" t="str">
        <f>Map!O2096</f>
        <v>13 H</v>
      </c>
      <c r="AA1433" s="6">
        <f t="shared" si="12"/>
        <v>13</v>
      </c>
      <c r="AB1433" s="5" t="str">
        <f>IFERROR(__xludf.DUMMYFUNCTION("""COMPUTED_VALUE"""),"H")</f>
        <v>H</v>
      </c>
      <c r="AC1433" s="6">
        <f t="shared" si="13"/>
        <v>13</v>
      </c>
      <c r="AD1433" s="5"/>
    </row>
    <row r="1434">
      <c r="A1434" s="5" t="str">
        <f>Map!I2097</f>
        <v>0.05 J</v>
      </c>
      <c r="B1434" s="6">
        <f t="shared" si="5"/>
        <v>0.05</v>
      </c>
      <c r="C1434" s="5" t="str">
        <f>IFERROR(__xludf.DUMMYFUNCTION("""COMPUTED_VALUE"""),"J")</f>
        <v>J</v>
      </c>
      <c r="D1434" s="34" t="b">
        <f t="shared" si="6"/>
        <v>0</v>
      </c>
      <c r="E1434" s="6">
        <f t="shared" si="7"/>
        <v>0.05</v>
      </c>
      <c r="F1434" s="34" t="b">
        <f t="shared" si="8"/>
        <v>0</v>
      </c>
      <c r="G1434" s="8">
        <f t="shared" si="9"/>
        <v>9.5E+25</v>
      </c>
      <c r="H1434" s="8" t="str">
        <f t="shared" ref="H1434:J1434" si="2886">if(D1434,$G1434,"")</f>
        <v/>
      </c>
      <c r="I1434" s="8">
        <f t="shared" si="2886"/>
        <v>9.5E+25</v>
      </c>
      <c r="J1434" s="8" t="str">
        <f t="shared" si="2886"/>
        <v/>
      </c>
      <c r="K1434" s="5"/>
      <c r="L1434" s="5"/>
      <c r="M1434" s="5"/>
      <c r="N1434" s="36">
        <f>Map!K2097</f>
        <v>-173</v>
      </c>
      <c r="O1434" s="36">
        <f>Map!L2097</f>
        <v>-238</v>
      </c>
      <c r="P1434" s="36">
        <f>Map!M2097</f>
        <v>-207</v>
      </c>
      <c r="Q1434" s="5" t="str">
        <f>Join("-",Map!B2097,Map!C2097,Map!D2097,Map!E2097,Map!F2097)</f>
        <v>South Rim-0-0-2-f</v>
      </c>
      <c r="R1434" s="6">
        <f t="shared" ref="R1434:T1434" si="2887">IFERROR(VALUE(LEFT(N1434,SEARCH(" ",N1434,1)-1)),FALSE())</f>
        <v>-173</v>
      </c>
      <c r="S1434" s="6">
        <f t="shared" si="2887"/>
        <v>-238</v>
      </c>
      <c r="T1434" s="6">
        <f t="shared" si="2887"/>
        <v>-207</v>
      </c>
      <c r="U1434" s="5"/>
      <c r="V1434" s="5"/>
      <c r="W1434" s="5"/>
      <c r="X1434" s="37" t="str">
        <f>Map!G2097</f>
        <v>Gas Giant</v>
      </c>
      <c r="Y1434" s="5"/>
      <c r="Z1434" s="7" t="str">
        <f>Map!O2097</f>
        <v>18 H</v>
      </c>
      <c r="AA1434" s="6">
        <f t="shared" si="12"/>
        <v>18</v>
      </c>
      <c r="AB1434" s="5" t="str">
        <f>IFERROR(__xludf.DUMMYFUNCTION("""COMPUTED_VALUE"""),"H")</f>
        <v>H</v>
      </c>
      <c r="AC1434" s="6">
        <f t="shared" si="13"/>
        <v>18</v>
      </c>
      <c r="AD1434" s="5"/>
    </row>
    <row r="1435">
      <c r="A1435" s="5" t="str">
        <f>Map!I2098</f>
        <v>2.07 E</v>
      </c>
      <c r="B1435" s="6">
        <f t="shared" si="5"/>
        <v>2.07</v>
      </c>
      <c r="C1435" s="5" t="str">
        <f>IFERROR(__xludf.DUMMYFUNCTION("""COMPUTED_VALUE"""),"E")</f>
        <v>E</v>
      </c>
      <c r="D1435" s="34" t="b">
        <f t="shared" si="6"/>
        <v>0</v>
      </c>
      <c r="E1435" s="6" t="b">
        <f t="shared" si="7"/>
        <v>0</v>
      </c>
      <c r="F1435" s="34">
        <f t="shared" si="8"/>
        <v>2.07</v>
      </c>
      <c r="G1435" s="8">
        <f t="shared" si="9"/>
        <v>1.2362E+25</v>
      </c>
      <c r="H1435" s="8" t="str">
        <f t="shared" ref="H1435:J1435" si="2888">if(D1435,$G1435,"")</f>
        <v/>
      </c>
      <c r="I1435" s="8" t="str">
        <f t="shared" si="2888"/>
        <v/>
      </c>
      <c r="J1435" s="8">
        <f t="shared" si="2888"/>
        <v>1.2362E+25</v>
      </c>
      <c r="K1435" s="5"/>
      <c r="L1435" s="5"/>
      <c r="M1435" s="5"/>
      <c r="N1435" s="36">
        <f>Map!K2098</f>
        <v>-203</v>
      </c>
      <c r="O1435" s="36">
        <f>Map!L2098</f>
        <v>-212</v>
      </c>
      <c r="P1435" s="36">
        <f>Map!M2098</f>
        <v>-208</v>
      </c>
      <c r="Q1435" s="5" t="str">
        <f>Join("-",Map!B2098,Map!C2098,Map!D2098,Map!E2098,Map!F2098)</f>
        <v>South Rim-0-0-2-g</v>
      </c>
      <c r="R1435" s="6">
        <f t="shared" ref="R1435:T1435" si="2889">IFERROR(VALUE(LEFT(N1435,SEARCH(" ",N1435,1)-1)),FALSE())</f>
        <v>-203</v>
      </c>
      <c r="S1435" s="6">
        <f t="shared" si="2889"/>
        <v>-212</v>
      </c>
      <c r="T1435" s="6">
        <f t="shared" si="2889"/>
        <v>-208</v>
      </c>
      <c r="U1435" s="5"/>
      <c r="V1435" s="5"/>
      <c r="W1435" s="5"/>
      <c r="X1435" s="37" t="str">
        <f>Map!G2098</f>
        <v>Terrestrial</v>
      </c>
      <c r="Y1435" s="5"/>
      <c r="Z1435" s="7" t="str">
        <f>Map!O2098</f>
        <v>17 H</v>
      </c>
      <c r="AA1435" s="6">
        <f t="shared" si="12"/>
        <v>17</v>
      </c>
      <c r="AB1435" s="5" t="str">
        <f>IFERROR(__xludf.DUMMYFUNCTION("""COMPUTED_VALUE"""),"H")</f>
        <v>H</v>
      </c>
      <c r="AC1435" s="6">
        <f t="shared" si="13"/>
        <v>17</v>
      </c>
      <c r="AD1435" s="5"/>
    </row>
    <row r="1436">
      <c r="A1436" s="5" t="str">
        <f>Map!I2099</f>
        <v>0.99 S</v>
      </c>
      <c r="B1436" s="6">
        <f t="shared" si="5"/>
        <v>0.99</v>
      </c>
      <c r="C1436" s="5" t="str">
        <f>IFERROR(__xludf.DUMMYFUNCTION("""COMPUTED_VALUE"""),"S")</f>
        <v>S</v>
      </c>
      <c r="D1436" s="34">
        <f t="shared" si="6"/>
        <v>0.99</v>
      </c>
      <c r="E1436" s="6" t="b">
        <f t="shared" si="7"/>
        <v>0</v>
      </c>
      <c r="F1436" s="34" t="b">
        <f t="shared" si="8"/>
        <v>0</v>
      </c>
      <c r="G1436" s="8">
        <f t="shared" si="9"/>
        <v>1.96911E+30</v>
      </c>
      <c r="H1436" s="8">
        <f t="shared" ref="H1436:J1436" si="2890">if(D1436,$G1436,"")</f>
        <v>1.96911E+30</v>
      </c>
      <c r="I1436" s="8" t="str">
        <f t="shared" si="2890"/>
        <v/>
      </c>
      <c r="J1436" s="8" t="str">
        <f t="shared" si="2890"/>
        <v/>
      </c>
      <c r="K1436" s="5"/>
      <c r="L1436" s="5"/>
      <c r="M1436" s="5"/>
      <c r="N1436" s="36" t="str">
        <f>Map!K2099</f>
        <v/>
      </c>
      <c r="O1436" s="36" t="str">
        <f>Map!L2099</f>
        <v/>
      </c>
      <c r="P1436" s="36" t="str">
        <f>Map!M2099</f>
        <v/>
      </c>
      <c r="Q1436" s="5" t="str">
        <f>Join("-",Map!B2099,Map!C2099,Map!D2099,Map!E2099,Map!F2099)</f>
        <v>South Rim-0-0-2-S</v>
      </c>
      <c r="R1436" s="6" t="b">
        <f t="shared" ref="R1436:T1436" si="2891">IFERROR(VALUE(LEFT(N1436,SEARCH(" ",N1436,1)-1)),FALSE())</f>
        <v>0</v>
      </c>
      <c r="S1436" s="6" t="b">
        <f t="shared" si="2891"/>
        <v>0</v>
      </c>
      <c r="T1436" s="6" t="b">
        <f t="shared" si="2891"/>
        <v>0</v>
      </c>
      <c r="U1436" s="5"/>
      <c r="V1436" s="5"/>
      <c r="W1436" s="5"/>
      <c r="X1436" s="37" t="str">
        <f>Map!G2099</f>
        <v>Star</v>
      </c>
      <c r="Y1436" s="5"/>
      <c r="Z1436" s="7" t="str">
        <f>Map!O2099</f>
        <v/>
      </c>
      <c r="AA1436" s="6" t="str">
        <f t="shared" si="12"/>
        <v/>
      </c>
      <c r="AB1436" s="5"/>
      <c r="AC1436" s="6" t="str">
        <f t="shared" si="13"/>
        <v/>
      </c>
      <c r="AD1436" s="5"/>
    </row>
    <row r="1437">
      <c r="A1437" s="5" t="str">
        <f>Map!I2100</f>
        <v>1.08 E</v>
      </c>
      <c r="B1437" s="6">
        <f t="shared" si="5"/>
        <v>1.08</v>
      </c>
      <c r="C1437" s="5" t="str">
        <f>IFERROR(__xludf.DUMMYFUNCTION("""COMPUTED_VALUE"""),"E")</f>
        <v>E</v>
      </c>
      <c r="D1437" s="34" t="b">
        <f t="shared" si="6"/>
        <v>0</v>
      </c>
      <c r="E1437" s="6" t="b">
        <f t="shared" si="7"/>
        <v>0</v>
      </c>
      <c r="F1437" s="34">
        <f t="shared" si="8"/>
        <v>1.08</v>
      </c>
      <c r="G1437" s="8">
        <f t="shared" si="9"/>
        <v>6.44976E+24</v>
      </c>
      <c r="H1437" s="8" t="str">
        <f t="shared" ref="H1437:J1437" si="2892">if(D1437,$G1437,"")</f>
        <v/>
      </c>
      <c r="I1437" s="8" t="str">
        <f t="shared" si="2892"/>
        <v/>
      </c>
      <c r="J1437" s="8">
        <f t="shared" si="2892"/>
        <v>6.44976E+24</v>
      </c>
      <c r="K1437" s="5"/>
      <c r="L1437" s="5"/>
      <c r="M1437" s="5"/>
      <c r="N1437" s="36">
        <f>Map!K2100</f>
        <v>927</v>
      </c>
      <c r="O1437" s="36">
        <f>Map!L2100</f>
        <v>895</v>
      </c>
      <c r="P1437" s="36">
        <f>Map!M2100</f>
        <v>911</v>
      </c>
      <c r="Q1437" s="5" t="str">
        <f>Join("-",Map!B2100,Map!C2100,Map!D2100,Map!E2100,Map!F2100)</f>
        <v>South Rim-0-0-3-a</v>
      </c>
      <c r="R1437" s="6">
        <f t="shared" ref="R1437:T1437" si="2893">IFERROR(VALUE(LEFT(N1437,SEARCH(" ",N1437,1)-1)),FALSE())</f>
        <v>927</v>
      </c>
      <c r="S1437" s="6">
        <f t="shared" si="2893"/>
        <v>895</v>
      </c>
      <c r="T1437" s="6">
        <f t="shared" si="2893"/>
        <v>911</v>
      </c>
      <c r="U1437" s="5"/>
      <c r="V1437" s="5"/>
      <c r="W1437" s="5"/>
      <c r="X1437" s="37" t="str">
        <f>Map!G2100</f>
        <v>Terrestrial</v>
      </c>
      <c r="Y1437" s="5"/>
      <c r="Z1437" s="7" t="str">
        <f>Map!O2100</f>
        <v>28 H</v>
      </c>
      <c r="AA1437" s="6">
        <f t="shared" si="12"/>
        <v>28</v>
      </c>
      <c r="AB1437" s="5" t="str">
        <f>IFERROR(__xludf.DUMMYFUNCTION("""COMPUTED_VALUE"""),"H")</f>
        <v>H</v>
      </c>
      <c r="AC1437" s="6">
        <f t="shared" si="13"/>
        <v>28</v>
      </c>
      <c r="AD1437" s="5"/>
    </row>
    <row r="1438">
      <c r="A1438" s="5" t="str">
        <f>Map!I2101</f>
        <v>0.3 S</v>
      </c>
      <c r="B1438" s="6">
        <f t="shared" si="5"/>
        <v>0.3</v>
      </c>
      <c r="C1438" s="5" t="str">
        <f>IFERROR(__xludf.DUMMYFUNCTION("""COMPUTED_VALUE"""),"S")</f>
        <v>S</v>
      </c>
      <c r="D1438" s="34">
        <f t="shared" si="6"/>
        <v>0.3</v>
      </c>
      <c r="E1438" s="6" t="b">
        <f t="shared" si="7"/>
        <v>0</v>
      </c>
      <c r="F1438" s="34" t="b">
        <f t="shared" si="8"/>
        <v>0</v>
      </c>
      <c r="G1438" s="8">
        <f t="shared" si="9"/>
        <v>5.967E+29</v>
      </c>
      <c r="H1438" s="8">
        <f t="shared" ref="H1438:J1438" si="2894">if(D1438,$G1438,"")</f>
        <v>5.967E+29</v>
      </c>
      <c r="I1438" s="8" t="str">
        <f t="shared" si="2894"/>
        <v/>
      </c>
      <c r="J1438" s="8" t="str">
        <f t="shared" si="2894"/>
        <v/>
      </c>
      <c r="K1438" s="5"/>
      <c r="L1438" s="5"/>
      <c r="M1438" s="5"/>
      <c r="N1438" s="36" t="str">
        <f>Map!K2101</f>
        <v/>
      </c>
      <c r="O1438" s="36" t="str">
        <f>Map!L2101</f>
        <v/>
      </c>
      <c r="P1438" s="36" t="str">
        <f>Map!M2101</f>
        <v/>
      </c>
      <c r="Q1438" s="5" t="str">
        <f>Join("-",Map!B2101,Map!C2101,Map!D2101,Map!E2101,Map!F2101)</f>
        <v>South Rim-0-0-3-S</v>
      </c>
      <c r="R1438" s="6" t="b">
        <f t="shared" ref="R1438:T1438" si="2895">IFERROR(VALUE(LEFT(N1438,SEARCH(" ",N1438,1)-1)),FALSE())</f>
        <v>0</v>
      </c>
      <c r="S1438" s="6" t="b">
        <f t="shared" si="2895"/>
        <v>0</v>
      </c>
      <c r="T1438" s="6" t="b">
        <f t="shared" si="2895"/>
        <v>0</v>
      </c>
      <c r="U1438" s="5"/>
      <c r="V1438" s="5"/>
      <c r="W1438" s="5"/>
      <c r="X1438" s="37" t="str">
        <f>Map!G2101</f>
        <v>Star</v>
      </c>
      <c r="Y1438" s="5"/>
      <c r="Z1438" s="7" t="str">
        <f>Map!O2101</f>
        <v/>
      </c>
      <c r="AA1438" s="6" t="str">
        <f t="shared" si="12"/>
        <v/>
      </c>
      <c r="AB1438" s="5"/>
      <c r="AC1438" s="6" t="str">
        <f t="shared" si="13"/>
        <v/>
      </c>
      <c r="AD1438" s="5"/>
    </row>
    <row r="1439">
      <c r="A1439" s="5" t="str">
        <f>Map!I2102</f>
        <v>0.85 E</v>
      </c>
      <c r="B1439" s="6">
        <f t="shared" si="5"/>
        <v>0.85</v>
      </c>
      <c r="C1439" s="5" t="str">
        <f>IFERROR(__xludf.DUMMYFUNCTION("""COMPUTED_VALUE"""),"E")</f>
        <v>E</v>
      </c>
      <c r="D1439" s="34" t="b">
        <f t="shared" si="6"/>
        <v>0</v>
      </c>
      <c r="E1439" s="6" t="b">
        <f t="shared" si="7"/>
        <v>0</v>
      </c>
      <c r="F1439" s="34">
        <f t="shared" si="8"/>
        <v>0.85</v>
      </c>
      <c r="G1439" s="8">
        <f t="shared" si="9"/>
        <v>5.0762E+24</v>
      </c>
      <c r="H1439" s="8" t="str">
        <f t="shared" ref="H1439:J1439" si="2896">if(D1439,$G1439,"")</f>
        <v/>
      </c>
      <c r="I1439" s="8" t="str">
        <f t="shared" si="2896"/>
        <v/>
      </c>
      <c r="J1439" s="8">
        <f t="shared" si="2896"/>
        <v>5.0762E+24</v>
      </c>
      <c r="K1439" s="5"/>
      <c r="L1439" s="5"/>
      <c r="M1439" s="5"/>
      <c r="N1439" s="36">
        <f>Map!K2102</f>
        <v>556</v>
      </c>
      <c r="O1439" s="36">
        <f>Map!L2102</f>
        <v>552</v>
      </c>
      <c r="P1439" s="36">
        <f>Map!M2102</f>
        <v>553</v>
      </c>
      <c r="Q1439" s="5" t="str">
        <f>Join("-",Map!B2102,Map!C2102,Map!D2102,Map!E2102,Map!F2102)</f>
        <v>South Rim-0-0-4-a</v>
      </c>
      <c r="R1439" s="6">
        <f t="shared" ref="R1439:T1439" si="2897">IFERROR(VALUE(LEFT(N1439,SEARCH(" ",N1439,1)-1)),FALSE())</f>
        <v>556</v>
      </c>
      <c r="S1439" s="6">
        <f t="shared" si="2897"/>
        <v>552</v>
      </c>
      <c r="T1439" s="6">
        <f t="shared" si="2897"/>
        <v>553</v>
      </c>
      <c r="U1439" s="5"/>
      <c r="V1439" s="5"/>
      <c r="W1439" s="5"/>
      <c r="X1439" s="37" t="str">
        <f>Map!G2102</f>
        <v>Terrestrial</v>
      </c>
      <c r="Y1439" s="5"/>
      <c r="Z1439" s="7" t="str">
        <f>Map!O2102</f>
        <v>48 H</v>
      </c>
      <c r="AA1439" s="6">
        <f t="shared" si="12"/>
        <v>48</v>
      </c>
      <c r="AB1439" s="5" t="str">
        <f>IFERROR(__xludf.DUMMYFUNCTION("""COMPUTED_VALUE"""),"H")</f>
        <v>H</v>
      </c>
      <c r="AC1439" s="6">
        <f t="shared" si="13"/>
        <v>48</v>
      </c>
      <c r="AD1439" s="5"/>
    </row>
    <row r="1440">
      <c r="A1440" s="5" t="str">
        <f>Map!I2103</f>
        <v>0.38 E</v>
      </c>
      <c r="B1440" s="6">
        <f t="shared" si="5"/>
        <v>0.38</v>
      </c>
      <c r="C1440" s="5" t="str">
        <f>IFERROR(__xludf.DUMMYFUNCTION("""COMPUTED_VALUE"""),"E")</f>
        <v>E</v>
      </c>
      <c r="D1440" s="34" t="b">
        <f t="shared" si="6"/>
        <v>0</v>
      </c>
      <c r="E1440" s="6" t="b">
        <f t="shared" si="7"/>
        <v>0</v>
      </c>
      <c r="F1440" s="34">
        <f t="shared" si="8"/>
        <v>0.38</v>
      </c>
      <c r="G1440" s="8">
        <f t="shared" si="9"/>
        <v>2.26936E+24</v>
      </c>
      <c r="H1440" s="8" t="str">
        <f t="shared" ref="H1440:J1440" si="2898">if(D1440,$G1440,"")</f>
        <v/>
      </c>
      <c r="I1440" s="8" t="str">
        <f t="shared" si="2898"/>
        <v/>
      </c>
      <c r="J1440" s="8">
        <f t="shared" si="2898"/>
        <v>2.26936E+24</v>
      </c>
      <c r="K1440" s="5"/>
      <c r="L1440" s="5"/>
      <c r="M1440" s="5"/>
      <c r="N1440" s="36">
        <f>Map!K2103</f>
        <v>114</v>
      </c>
      <c r="O1440" s="36">
        <f>Map!L2103</f>
        <v>109</v>
      </c>
      <c r="P1440" s="36">
        <f>Map!M2103</f>
        <v>110</v>
      </c>
      <c r="Q1440" s="5" t="str">
        <f>Join("-",Map!B2103,Map!C2103,Map!D2103,Map!E2103,Map!F2103)</f>
        <v>South Rim-0-0-4-b</v>
      </c>
      <c r="R1440" s="6">
        <f t="shared" ref="R1440:T1440" si="2899">IFERROR(VALUE(LEFT(N1440,SEARCH(" ",N1440,1)-1)),FALSE())</f>
        <v>114</v>
      </c>
      <c r="S1440" s="6">
        <f t="shared" si="2899"/>
        <v>109</v>
      </c>
      <c r="T1440" s="6">
        <f t="shared" si="2899"/>
        <v>110</v>
      </c>
      <c r="U1440" s="5"/>
      <c r="V1440" s="5"/>
      <c r="W1440" s="5"/>
      <c r="X1440" s="37" t="str">
        <f>Map!G2103</f>
        <v>Terrestrial</v>
      </c>
      <c r="Y1440" s="5"/>
      <c r="Z1440" s="7" t="str">
        <f>Map!O2103</f>
        <v>11 H</v>
      </c>
      <c r="AA1440" s="6">
        <f t="shared" si="12"/>
        <v>11</v>
      </c>
      <c r="AB1440" s="5" t="str">
        <f>IFERROR(__xludf.DUMMYFUNCTION("""COMPUTED_VALUE"""),"H")</f>
        <v>H</v>
      </c>
      <c r="AC1440" s="6">
        <f t="shared" si="13"/>
        <v>11</v>
      </c>
      <c r="AD1440" s="5"/>
    </row>
    <row r="1441">
      <c r="A1441" s="5" t="str">
        <f>Map!I2104</f>
        <v>1.3 E</v>
      </c>
      <c r="B1441" s="6">
        <f t="shared" si="5"/>
        <v>1.3</v>
      </c>
      <c r="C1441" s="5" t="str">
        <f>IFERROR(__xludf.DUMMYFUNCTION("""COMPUTED_VALUE"""),"E")</f>
        <v>E</v>
      </c>
      <c r="D1441" s="34" t="b">
        <f t="shared" si="6"/>
        <v>0</v>
      </c>
      <c r="E1441" s="6" t="b">
        <f t="shared" si="7"/>
        <v>0</v>
      </c>
      <c r="F1441" s="34">
        <f t="shared" si="8"/>
        <v>1.3</v>
      </c>
      <c r="G1441" s="8">
        <f t="shared" si="9"/>
        <v>7.7636E+24</v>
      </c>
      <c r="H1441" s="8" t="str">
        <f t="shared" ref="H1441:J1441" si="2900">if(D1441,$G1441,"")</f>
        <v/>
      </c>
      <c r="I1441" s="8" t="str">
        <f t="shared" si="2900"/>
        <v/>
      </c>
      <c r="J1441" s="8">
        <f t="shared" si="2900"/>
        <v>7.7636E+24</v>
      </c>
      <c r="K1441" s="5"/>
      <c r="L1441" s="5"/>
      <c r="M1441" s="5"/>
      <c r="N1441" s="36">
        <f>Map!K2104</f>
        <v>67</v>
      </c>
      <c r="O1441" s="36">
        <f>Map!L2104</f>
        <v>2</v>
      </c>
      <c r="P1441" s="36">
        <f>Map!M2104</f>
        <v>34</v>
      </c>
      <c r="Q1441" s="5" t="str">
        <f>Join("-",Map!B2104,Map!C2104,Map!D2104,Map!E2104,Map!F2104)</f>
        <v>South Rim-0-0-4-c</v>
      </c>
      <c r="R1441" s="6">
        <f t="shared" ref="R1441:T1441" si="2901">IFERROR(VALUE(LEFT(N1441,SEARCH(" ",N1441,1)-1)),FALSE())</f>
        <v>67</v>
      </c>
      <c r="S1441" s="6">
        <f t="shared" si="2901"/>
        <v>2</v>
      </c>
      <c r="T1441" s="6">
        <f t="shared" si="2901"/>
        <v>34</v>
      </c>
      <c r="U1441" s="5"/>
      <c r="V1441" s="5"/>
      <c r="W1441" s="5"/>
      <c r="X1441" s="37" t="str">
        <f>Map!G2104</f>
        <v>Terrestrial</v>
      </c>
      <c r="Y1441" s="5"/>
      <c r="Z1441" s="7" t="str">
        <f>Map!O2104</f>
        <v>236 H</v>
      </c>
      <c r="AA1441" s="6">
        <f t="shared" si="12"/>
        <v>236</v>
      </c>
      <c r="AB1441" s="5" t="str">
        <f>IFERROR(__xludf.DUMMYFUNCTION("""COMPUTED_VALUE"""),"H")</f>
        <v>H</v>
      </c>
      <c r="AC1441" s="6">
        <f t="shared" si="13"/>
        <v>236</v>
      </c>
      <c r="AD1441" s="5"/>
    </row>
    <row r="1442">
      <c r="A1442" s="5" t="str">
        <f>Map!I2105</f>
        <v>2.33 E</v>
      </c>
      <c r="B1442" s="6">
        <f t="shared" si="5"/>
        <v>2.33</v>
      </c>
      <c r="C1442" s="5" t="str">
        <f>IFERROR(__xludf.DUMMYFUNCTION("""COMPUTED_VALUE"""),"E")</f>
        <v>E</v>
      </c>
      <c r="D1442" s="34" t="b">
        <f t="shared" si="6"/>
        <v>0</v>
      </c>
      <c r="E1442" s="6" t="b">
        <f t="shared" si="7"/>
        <v>0</v>
      </c>
      <c r="F1442" s="34">
        <f t="shared" si="8"/>
        <v>2.33</v>
      </c>
      <c r="G1442" s="8">
        <f t="shared" si="9"/>
        <v>1.39148E+25</v>
      </c>
      <c r="H1442" s="8" t="str">
        <f t="shared" ref="H1442:J1442" si="2902">if(D1442,$G1442,"")</f>
        <v/>
      </c>
      <c r="I1442" s="8" t="str">
        <f t="shared" si="2902"/>
        <v/>
      </c>
      <c r="J1442" s="8">
        <f t="shared" si="2902"/>
        <v>1.39148E+25</v>
      </c>
      <c r="K1442" s="5"/>
      <c r="L1442" s="5"/>
      <c r="M1442" s="5"/>
      <c r="N1442" s="36">
        <f>Map!K2105</f>
        <v>67</v>
      </c>
      <c r="O1442" s="36">
        <f>Map!L2105</f>
        <v>-35</v>
      </c>
      <c r="P1442" s="36">
        <f>Map!M2105</f>
        <v>17</v>
      </c>
      <c r="Q1442" s="5" t="str">
        <f>Join("-",Map!B2105,Map!C2105,Map!D2105,Map!E2105,Map!F2105)</f>
        <v>South Rim-0-0-4-d</v>
      </c>
      <c r="R1442" s="6">
        <f t="shared" ref="R1442:T1442" si="2903">IFERROR(VALUE(LEFT(N1442,SEARCH(" ",N1442,1)-1)),FALSE())</f>
        <v>67</v>
      </c>
      <c r="S1442" s="6">
        <f t="shared" si="2903"/>
        <v>-35</v>
      </c>
      <c r="T1442" s="6">
        <f t="shared" si="2903"/>
        <v>17</v>
      </c>
      <c r="U1442" s="5"/>
      <c r="V1442" s="5"/>
      <c r="W1442" s="5"/>
      <c r="X1442" s="37" t="str">
        <f>Map!G2105</f>
        <v>Terrestrial</v>
      </c>
      <c r="Y1442" s="5"/>
      <c r="Z1442" s="7" t="str">
        <f>Map!O2105</f>
        <v>18 H</v>
      </c>
      <c r="AA1442" s="6">
        <f t="shared" si="12"/>
        <v>18</v>
      </c>
      <c r="AB1442" s="5" t="str">
        <f>IFERROR(__xludf.DUMMYFUNCTION("""COMPUTED_VALUE"""),"H")</f>
        <v>H</v>
      </c>
      <c r="AC1442" s="6">
        <f t="shared" si="13"/>
        <v>18</v>
      </c>
      <c r="AD1442" s="5"/>
    </row>
    <row r="1443">
      <c r="A1443" s="5" t="str">
        <f>Map!I2106</f>
        <v>0.52 E</v>
      </c>
      <c r="B1443" s="6">
        <f t="shared" si="5"/>
        <v>0.52</v>
      </c>
      <c r="C1443" s="5" t="str">
        <f>IFERROR(__xludf.DUMMYFUNCTION("""COMPUTED_VALUE"""),"E")</f>
        <v>E</v>
      </c>
      <c r="D1443" s="34" t="b">
        <f t="shared" si="6"/>
        <v>0</v>
      </c>
      <c r="E1443" s="6" t="b">
        <f t="shared" si="7"/>
        <v>0</v>
      </c>
      <c r="F1443" s="34">
        <f t="shared" si="8"/>
        <v>0.52</v>
      </c>
      <c r="G1443" s="8">
        <f t="shared" si="9"/>
        <v>3.10544E+24</v>
      </c>
      <c r="H1443" s="8" t="str">
        <f t="shared" ref="H1443:J1443" si="2904">if(D1443,$G1443,"")</f>
        <v/>
      </c>
      <c r="I1443" s="8" t="str">
        <f t="shared" si="2904"/>
        <v/>
      </c>
      <c r="J1443" s="8">
        <f t="shared" si="2904"/>
        <v>3.10544E+24</v>
      </c>
      <c r="K1443" s="5"/>
      <c r="L1443" s="5"/>
      <c r="M1443" s="5"/>
      <c r="N1443" s="36">
        <f>Map!K2106</f>
        <v>58</v>
      </c>
      <c r="O1443" s="36">
        <f>Map!L2106</f>
        <v>-2</v>
      </c>
      <c r="P1443" s="36">
        <f>Map!M2106</f>
        <v>26</v>
      </c>
      <c r="Q1443" s="5" t="str">
        <f>Join("-",Map!B2106,Map!C2106,Map!D2106,Map!E2106,Map!F2106)</f>
        <v>South Rim-0-0-4-e</v>
      </c>
      <c r="R1443" s="6">
        <f t="shared" ref="R1443:T1443" si="2905">IFERROR(VALUE(LEFT(N1443,SEARCH(" ",N1443,1)-1)),FALSE())</f>
        <v>58</v>
      </c>
      <c r="S1443" s="6">
        <f t="shared" si="2905"/>
        <v>-2</v>
      </c>
      <c r="T1443" s="6">
        <f t="shared" si="2905"/>
        <v>26</v>
      </c>
      <c r="U1443" s="5"/>
      <c r="V1443" s="5"/>
      <c r="W1443" s="5"/>
      <c r="X1443" s="37" t="str">
        <f>Map!G2106</f>
        <v>Terrestrial</v>
      </c>
      <c r="Y1443" s="5"/>
      <c r="Z1443" s="7" t="str">
        <f>Map!O2106</f>
        <v>108 H</v>
      </c>
      <c r="AA1443" s="6">
        <f t="shared" si="12"/>
        <v>108</v>
      </c>
      <c r="AB1443" s="5" t="str">
        <f>IFERROR(__xludf.DUMMYFUNCTION("""COMPUTED_VALUE"""),"H")</f>
        <v>H</v>
      </c>
      <c r="AC1443" s="6">
        <f t="shared" si="13"/>
        <v>108</v>
      </c>
      <c r="AD1443" s="5"/>
    </row>
    <row r="1444">
      <c r="A1444" s="5" t="str">
        <f>Map!I2107</f>
        <v>1.37 J</v>
      </c>
      <c r="B1444" s="6">
        <f t="shared" si="5"/>
        <v>1.37</v>
      </c>
      <c r="C1444" s="5" t="str">
        <f>IFERROR(__xludf.DUMMYFUNCTION("""COMPUTED_VALUE"""),"J")</f>
        <v>J</v>
      </c>
      <c r="D1444" s="34" t="b">
        <f t="shared" si="6"/>
        <v>0</v>
      </c>
      <c r="E1444" s="6">
        <f t="shared" si="7"/>
        <v>1.37</v>
      </c>
      <c r="F1444" s="34" t="b">
        <f t="shared" si="8"/>
        <v>0</v>
      </c>
      <c r="G1444" s="8">
        <f t="shared" si="9"/>
        <v>2.603E+27</v>
      </c>
      <c r="H1444" s="8" t="str">
        <f t="shared" ref="H1444:J1444" si="2906">if(D1444,$G1444,"")</f>
        <v/>
      </c>
      <c r="I1444" s="8">
        <f t="shared" si="2906"/>
        <v>2.603E+27</v>
      </c>
      <c r="J1444" s="8" t="str">
        <f t="shared" si="2906"/>
        <v/>
      </c>
      <c r="K1444" s="5"/>
      <c r="L1444" s="5"/>
      <c r="M1444" s="5"/>
      <c r="N1444" s="36">
        <f>Map!K2107</f>
        <v>-171</v>
      </c>
      <c r="O1444" s="36">
        <f>Map!L2107</f>
        <v>-189</v>
      </c>
      <c r="P1444" s="36">
        <f>Map!M2107</f>
        <v>-179</v>
      </c>
      <c r="Q1444" s="5" t="str">
        <f>Join("-",Map!B2107,Map!C2107,Map!D2107,Map!E2107,Map!F2107)</f>
        <v>South Rim-0-0-4-f</v>
      </c>
      <c r="R1444" s="6">
        <f t="shared" ref="R1444:T1444" si="2907">IFERROR(VALUE(LEFT(N1444,SEARCH(" ",N1444,1)-1)),FALSE())</f>
        <v>-171</v>
      </c>
      <c r="S1444" s="6">
        <f t="shared" si="2907"/>
        <v>-189</v>
      </c>
      <c r="T1444" s="6">
        <f t="shared" si="2907"/>
        <v>-179</v>
      </c>
      <c r="U1444" s="5"/>
      <c r="V1444" s="5"/>
      <c r="W1444" s="5"/>
      <c r="X1444" s="37" t="str">
        <f>Map!G2107</f>
        <v>Gas Giant</v>
      </c>
      <c r="Y1444" s="5"/>
      <c r="Z1444" s="7" t="str">
        <f>Map!O2107</f>
        <v>22 H</v>
      </c>
      <c r="AA1444" s="6">
        <f t="shared" si="12"/>
        <v>22</v>
      </c>
      <c r="AB1444" s="5" t="str">
        <f>IFERROR(__xludf.DUMMYFUNCTION("""COMPUTED_VALUE"""),"H")</f>
        <v>H</v>
      </c>
      <c r="AC1444" s="6">
        <f t="shared" si="13"/>
        <v>22</v>
      </c>
      <c r="AD1444" s="5"/>
    </row>
    <row r="1445">
      <c r="A1445" s="5" t="str">
        <f>Map!I2108</f>
        <v>0.04 J</v>
      </c>
      <c r="B1445" s="6">
        <f t="shared" si="5"/>
        <v>0.04</v>
      </c>
      <c r="C1445" s="5" t="str">
        <f>IFERROR(__xludf.DUMMYFUNCTION("""COMPUTED_VALUE"""),"J")</f>
        <v>J</v>
      </c>
      <c r="D1445" s="34" t="b">
        <f t="shared" si="6"/>
        <v>0</v>
      </c>
      <c r="E1445" s="6">
        <f t="shared" si="7"/>
        <v>0.04</v>
      </c>
      <c r="F1445" s="34" t="b">
        <f t="shared" si="8"/>
        <v>0</v>
      </c>
      <c r="G1445" s="8">
        <f t="shared" si="9"/>
        <v>7.6E+25</v>
      </c>
      <c r="H1445" s="8" t="str">
        <f t="shared" ref="H1445:J1445" si="2908">if(D1445,$G1445,"")</f>
        <v/>
      </c>
      <c r="I1445" s="8">
        <f t="shared" si="2908"/>
        <v>7.6E+25</v>
      </c>
      <c r="J1445" s="8" t="str">
        <f t="shared" si="2908"/>
        <v/>
      </c>
      <c r="K1445" s="5"/>
      <c r="L1445" s="5"/>
      <c r="M1445" s="5"/>
      <c r="N1445" s="36">
        <f>Map!K2108</f>
        <v>-205</v>
      </c>
      <c r="O1445" s="36">
        <f>Map!L2108</f>
        <v>-237</v>
      </c>
      <c r="P1445" s="36">
        <f>Map!M2108</f>
        <v>-223</v>
      </c>
      <c r="Q1445" s="5" t="str">
        <f>Join("-",Map!B2108,Map!C2108,Map!D2108,Map!E2108,Map!F2108)</f>
        <v>South Rim-0-0-4-g</v>
      </c>
      <c r="R1445" s="6">
        <f t="shared" ref="R1445:T1445" si="2909">IFERROR(VALUE(LEFT(N1445,SEARCH(" ",N1445,1)-1)),FALSE())</f>
        <v>-205</v>
      </c>
      <c r="S1445" s="6">
        <f t="shared" si="2909"/>
        <v>-237</v>
      </c>
      <c r="T1445" s="6">
        <f t="shared" si="2909"/>
        <v>-223</v>
      </c>
      <c r="U1445" s="5"/>
      <c r="V1445" s="5"/>
      <c r="W1445" s="5"/>
      <c r="X1445" s="37" t="str">
        <f>Map!G2108</f>
        <v>Gas Giant</v>
      </c>
      <c r="Y1445" s="5"/>
      <c r="Z1445" s="7" t="str">
        <f>Map!O2108</f>
        <v>24 H</v>
      </c>
      <c r="AA1445" s="6">
        <f t="shared" si="12"/>
        <v>24</v>
      </c>
      <c r="AB1445" s="5" t="str">
        <f>IFERROR(__xludf.DUMMYFUNCTION("""COMPUTED_VALUE"""),"H")</f>
        <v>H</v>
      </c>
      <c r="AC1445" s="6">
        <f t="shared" si="13"/>
        <v>24</v>
      </c>
      <c r="AD1445" s="5"/>
    </row>
    <row r="1446">
      <c r="A1446" s="5" t="str">
        <f>Map!I2109</f>
        <v>0.43 S</v>
      </c>
      <c r="B1446" s="6">
        <f t="shared" si="5"/>
        <v>0.43</v>
      </c>
      <c r="C1446" s="5" t="str">
        <f>IFERROR(__xludf.DUMMYFUNCTION("""COMPUTED_VALUE"""),"S")</f>
        <v>S</v>
      </c>
      <c r="D1446" s="34">
        <f t="shared" si="6"/>
        <v>0.43</v>
      </c>
      <c r="E1446" s="6" t="b">
        <f t="shared" si="7"/>
        <v>0</v>
      </c>
      <c r="F1446" s="34" t="b">
        <f t="shared" si="8"/>
        <v>0</v>
      </c>
      <c r="G1446" s="8">
        <f t="shared" si="9"/>
        <v>8.5527E+29</v>
      </c>
      <c r="H1446" s="8">
        <f t="shared" ref="H1446:J1446" si="2910">if(D1446,$G1446,"")</f>
        <v>8.5527E+29</v>
      </c>
      <c r="I1446" s="8" t="str">
        <f t="shared" si="2910"/>
        <v/>
      </c>
      <c r="J1446" s="8" t="str">
        <f t="shared" si="2910"/>
        <v/>
      </c>
      <c r="K1446" s="5"/>
      <c r="L1446" s="5"/>
      <c r="M1446" s="5"/>
      <c r="N1446" s="36" t="str">
        <f>Map!K2109</f>
        <v/>
      </c>
      <c r="O1446" s="36" t="str">
        <f>Map!L2109</f>
        <v/>
      </c>
      <c r="P1446" s="36" t="str">
        <f>Map!M2109</f>
        <v/>
      </c>
      <c r="Q1446" s="5" t="str">
        <f>Join("-",Map!B2109,Map!C2109,Map!D2109,Map!E2109,Map!F2109)</f>
        <v>South Rim-0-0-4-S</v>
      </c>
      <c r="R1446" s="6" t="b">
        <f t="shared" ref="R1446:T1446" si="2911">IFERROR(VALUE(LEFT(N1446,SEARCH(" ",N1446,1)-1)),FALSE())</f>
        <v>0</v>
      </c>
      <c r="S1446" s="6" t="b">
        <f t="shared" si="2911"/>
        <v>0</v>
      </c>
      <c r="T1446" s="6" t="b">
        <f t="shared" si="2911"/>
        <v>0</v>
      </c>
      <c r="U1446" s="5"/>
      <c r="V1446" s="5"/>
      <c r="W1446" s="5"/>
      <c r="X1446" s="37" t="str">
        <f>Map!G2109</f>
        <v>Star</v>
      </c>
      <c r="Y1446" s="5"/>
      <c r="Z1446" s="7" t="str">
        <f>Map!O2109</f>
        <v/>
      </c>
      <c r="AA1446" s="6" t="str">
        <f t="shared" si="12"/>
        <v/>
      </c>
      <c r="AB1446" s="5"/>
      <c r="AC1446" s="6" t="str">
        <f t="shared" si="13"/>
        <v/>
      </c>
      <c r="AD1446" s="5"/>
    </row>
    <row r="1447">
      <c r="A1447" s="5" t="str">
        <f>Map!I2110</f>
        <v>0.35 E</v>
      </c>
      <c r="B1447" s="6">
        <f t="shared" si="5"/>
        <v>0.35</v>
      </c>
      <c r="C1447" s="5" t="str">
        <f>IFERROR(__xludf.DUMMYFUNCTION("""COMPUTED_VALUE"""),"E")</f>
        <v>E</v>
      </c>
      <c r="D1447" s="34" t="b">
        <f t="shared" si="6"/>
        <v>0</v>
      </c>
      <c r="E1447" s="6" t="b">
        <f t="shared" si="7"/>
        <v>0</v>
      </c>
      <c r="F1447" s="34">
        <f t="shared" si="8"/>
        <v>0.35</v>
      </c>
      <c r="G1447" s="8">
        <f t="shared" si="9"/>
        <v>2.0902E+24</v>
      </c>
      <c r="H1447" s="8" t="str">
        <f t="shared" ref="H1447:J1447" si="2912">if(D1447,$G1447,"")</f>
        <v/>
      </c>
      <c r="I1447" s="8" t="str">
        <f t="shared" si="2912"/>
        <v/>
      </c>
      <c r="J1447" s="8">
        <f t="shared" si="2912"/>
        <v>2.0902E+24</v>
      </c>
      <c r="K1447" s="5"/>
      <c r="L1447" s="5"/>
      <c r="M1447" s="5"/>
      <c r="N1447" s="36">
        <f>Map!K2110</f>
        <v>620</v>
      </c>
      <c r="O1447" s="36">
        <f>Map!L2110</f>
        <v>578</v>
      </c>
      <c r="P1447" s="36">
        <f>Map!M2110</f>
        <v>600</v>
      </c>
      <c r="Q1447" s="5" t="str">
        <f>Join("-",Map!B2110,Map!C2110,Map!D2110,Map!E2110,Map!F2110)</f>
        <v>South Rim-0-0-5-a</v>
      </c>
      <c r="R1447" s="6">
        <f t="shared" ref="R1447:T1447" si="2913">IFERROR(VALUE(LEFT(N1447,SEARCH(" ",N1447,1)-1)),FALSE())</f>
        <v>620</v>
      </c>
      <c r="S1447" s="6">
        <f t="shared" si="2913"/>
        <v>578</v>
      </c>
      <c r="T1447" s="6">
        <f t="shared" si="2913"/>
        <v>600</v>
      </c>
      <c r="U1447" s="5"/>
      <c r="V1447" s="5"/>
      <c r="W1447" s="5"/>
      <c r="X1447" s="37" t="str">
        <f>Map!G2110</f>
        <v>Terrestrial</v>
      </c>
      <c r="Y1447" s="5"/>
      <c r="Z1447" s="7" t="str">
        <f>Map!O2110</f>
        <v>6 H</v>
      </c>
      <c r="AA1447" s="6">
        <f t="shared" si="12"/>
        <v>6</v>
      </c>
      <c r="AB1447" s="5" t="str">
        <f>IFERROR(__xludf.DUMMYFUNCTION("""COMPUTED_VALUE"""),"H")</f>
        <v>H</v>
      </c>
      <c r="AC1447" s="6">
        <f t="shared" si="13"/>
        <v>6</v>
      </c>
      <c r="AD1447" s="5"/>
    </row>
    <row r="1448">
      <c r="A1448" s="5" t="str">
        <f>Map!I2111</f>
        <v>2.43 E</v>
      </c>
      <c r="B1448" s="6">
        <f t="shared" si="5"/>
        <v>2.43</v>
      </c>
      <c r="C1448" s="5" t="str">
        <f>IFERROR(__xludf.DUMMYFUNCTION("""COMPUTED_VALUE"""),"E")</f>
        <v>E</v>
      </c>
      <c r="D1448" s="34" t="b">
        <f t="shared" si="6"/>
        <v>0</v>
      </c>
      <c r="E1448" s="6" t="b">
        <f t="shared" si="7"/>
        <v>0</v>
      </c>
      <c r="F1448" s="34">
        <f t="shared" si="8"/>
        <v>2.43</v>
      </c>
      <c r="G1448" s="8">
        <f t="shared" si="9"/>
        <v>1.4512E+25</v>
      </c>
      <c r="H1448" s="8" t="str">
        <f t="shared" ref="H1448:J1448" si="2914">if(D1448,$G1448,"")</f>
        <v/>
      </c>
      <c r="I1448" s="8" t="str">
        <f t="shared" si="2914"/>
        <v/>
      </c>
      <c r="J1448" s="8">
        <f t="shared" si="2914"/>
        <v>1.4512E+25</v>
      </c>
      <c r="K1448" s="5"/>
      <c r="L1448" s="5"/>
      <c r="M1448" s="5"/>
      <c r="N1448" s="36">
        <f>Map!K2111</f>
        <v>70</v>
      </c>
      <c r="O1448" s="36">
        <f>Map!L2111</f>
        <v>50</v>
      </c>
      <c r="P1448" s="36">
        <f>Map!M2111</f>
        <v>61</v>
      </c>
      <c r="Q1448" s="5" t="str">
        <f>Join("-",Map!B2111,Map!C2111,Map!D2111,Map!E2111,Map!F2111)</f>
        <v>South Rim-0-0-5-b</v>
      </c>
      <c r="R1448" s="6">
        <f t="shared" ref="R1448:T1448" si="2915">IFERROR(VALUE(LEFT(N1448,SEARCH(" ",N1448,1)-1)),FALSE())</f>
        <v>70</v>
      </c>
      <c r="S1448" s="6">
        <f t="shared" si="2915"/>
        <v>50</v>
      </c>
      <c r="T1448" s="6">
        <f t="shared" si="2915"/>
        <v>61</v>
      </c>
      <c r="U1448" s="5"/>
      <c r="V1448" s="5"/>
      <c r="W1448" s="5"/>
      <c r="X1448" s="37" t="str">
        <f>Map!G2111</f>
        <v>Terrestrial</v>
      </c>
      <c r="Y1448" s="5"/>
      <c r="Z1448" s="7" t="str">
        <f>Map!O2111</f>
        <v>24 H</v>
      </c>
      <c r="AA1448" s="6">
        <f t="shared" si="12"/>
        <v>24</v>
      </c>
      <c r="AB1448" s="5" t="str">
        <f>IFERROR(__xludf.DUMMYFUNCTION("""COMPUTED_VALUE"""),"H")</f>
        <v>H</v>
      </c>
      <c r="AC1448" s="6">
        <f t="shared" si="13"/>
        <v>24</v>
      </c>
      <c r="AD1448" s="5"/>
    </row>
    <row r="1449">
      <c r="A1449" s="5" t="str">
        <f>Map!I2112</f>
        <v>12 E</v>
      </c>
      <c r="B1449" s="6">
        <f t="shared" si="5"/>
        <v>12</v>
      </c>
      <c r="C1449" s="5" t="str">
        <f>IFERROR(__xludf.DUMMYFUNCTION("""COMPUTED_VALUE"""),"E")</f>
        <v>E</v>
      </c>
      <c r="D1449" s="34" t="b">
        <f t="shared" si="6"/>
        <v>0</v>
      </c>
      <c r="E1449" s="6" t="b">
        <f t="shared" si="7"/>
        <v>0</v>
      </c>
      <c r="F1449" s="34">
        <f t="shared" si="8"/>
        <v>12</v>
      </c>
      <c r="G1449" s="8">
        <f t="shared" si="9"/>
        <v>7.1664E+25</v>
      </c>
      <c r="H1449" s="8" t="str">
        <f t="shared" ref="H1449:J1449" si="2916">if(D1449,$G1449,"")</f>
        <v/>
      </c>
      <c r="I1449" s="8" t="str">
        <f t="shared" si="2916"/>
        <v/>
      </c>
      <c r="J1449" s="8">
        <f t="shared" si="2916"/>
        <v>7.1664E+25</v>
      </c>
      <c r="K1449" s="5"/>
      <c r="L1449" s="5"/>
      <c r="M1449" s="5"/>
      <c r="N1449" s="36">
        <f>Map!K2112</f>
        <v>-216</v>
      </c>
      <c r="O1449" s="36">
        <f>Map!L2112</f>
        <v>-234</v>
      </c>
      <c r="P1449" s="36">
        <f>Map!M2112</f>
        <v>-226</v>
      </c>
      <c r="Q1449" s="5" t="str">
        <f>Join("-",Map!B2112,Map!C2112,Map!D2112,Map!E2112,Map!F2112)</f>
        <v>South Rim-0-0-5-c</v>
      </c>
      <c r="R1449" s="6">
        <f t="shared" ref="R1449:T1449" si="2917">IFERROR(VALUE(LEFT(N1449,SEARCH(" ",N1449,1)-1)),FALSE())</f>
        <v>-216</v>
      </c>
      <c r="S1449" s="6">
        <f t="shared" si="2917"/>
        <v>-234</v>
      </c>
      <c r="T1449" s="6">
        <f t="shared" si="2917"/>
        <v>-226</v>
      </c>
      <c r="U1449" s="5"/>
      <c r="V1449" s="5"/>
      <c r="W1449" s="5"/>
      <c r="X1449" s="37" t="str">
        <f>Map!G2112</f>
        <v>Terrestrial</v>
      </c>
      <c r="Y1449" s="5"/>
      <c r="Z1449" s="7" t="str">
        <f>Map!O2112</f>
        <v>45 H</v>
      </c>
      <c r="AA1449" s="6">
        <f t="shared" si="12"/>
        <v>45</v>
      </c>
      <c r="AB1449" s="5" t="str">
        <f>IFERROR(__xludf.DUMMYFUNCTION("""COMPUTED_VALUE"""),"H")</f>
        <v>H</v>
      </c>
      <c r="AC1449" s="6">
        <f t="shared" si="13"/>
        <v>45</v>
      </c>
      <c r="AD1449" s="5"/>
    </row>
    <row r="1450">
      <c r="A1450" s="5" t="str">
        <f>Map!I2113</f>
        <v>0.07 J</v>
      </c>
      <c r="B1450" s="6">
        <f t="shared" si="5"/>
        <v>0.07</v>
      </c>
      <c r="C1450" s="5" t="str">
        <f>IFERROR(__xludf.DUMMYFUNCTION("""COMPUTED_VALUE"""),"J")</f>
        <v>J</v>
      </c>
      <c r="D1450" s="34" t="b">
        <f t="shared" si="6"/>
        <v>0</v>
      </c>
      <c r="E1450" s="6">
        <f t="shared" si="7"/>
        <v>0.07</v>
      </c>
      <c r="F1450" s="34" t="b">
        <f t="shared" si="8"/>
        <v>0</v>
      </c>
      <c r="G1450" s="8">
        <f t="shared" si="9"/>
        <v>1.33E+26</v>
      </c>
      <c r="H1450" s="8" t="str">
        <f t="shared" ref="H1450:J1450" si="2918">if(D1450,$G1450,"")</f>
        <v/>
      </c>
      <c r="I1450" s="8">
        <f t="shared" si="2918"/>
        <v>1.33E+26</v>
      </c>
      <c r="J1450" s="8" t="str">
        <f t="shared" si="2918"/>
        <v/>
      </c>
      <c r="K1450" s="5"/>
      <c r="L1450" s="5"/>
      <c r="M1450" s="5"/>
      <c r="N1450" s="36">
        <f>Map!K2113</f>
        <v>-247</v>
      </c>
      <c r="O1450" s="36">
        <f>Map!L2113</f>
        <v>-248</v>
      </c>
      <c r="P1450" s="36">
        <f>Map!M2113</f>
        <v>-248</v>
      </c>
      <c r="Q1450" s="5" t="str">
        <f>Join("-",Map!B2113,Map!C2113,Map!D2113,Map!E2113,Map!F2113)</f>
        <v>South Rim-0-0-5-d</v>
      </c>
      <c r="R1450" s="6">
        <f t="shared" ref="R1450:T1450" si="2919">IFERROR(VALUE(LEFT(N1450,SEARCH(" ",N1450,1)-1)),FALSE())</f>
        <v>-247</v>
      </c>
      <c r="S1450" s="6">
        <f t="shared" si="2919"/>
        <v>-248</v>
      </c>
      <c r="T1450" s="6">
        <f t="shared" si="2919"/>
        <v>-248</v>
      </c>
      <c r="U1450" s="5"/>
      <c r="V1450" s="5"/>
      <c r="W1450" s="5"/>
      <c r="X1450" s="37" t="str">
        <f>Map!G2113</f>
        <v>Gas Giant</v>
      </c>
      <c r="Y1450" s="5"/>
      <c r="Z1450" s="7" t="str">
        <f>Map!O2113</f>
        <v>9 H</v>
      </c>
      <c r="AA1450" s="6">
        <f t="shared" si="12"/>
        <v>9</v>
      </c>
      <c r="AB1450" s="5" t="str">
        <f>IFERROR(__xludf.DUMMYFUNCTION("""COMPUTED_VALUE"""),"H")</f>
        <v>H</v>
      </c>
      <c r="AC1450" s="6">
        <f t="shared" si="13"/>
        <v>9</v>
      </c>
      <c r="AD1450" s="5"/>
    </row>
    <row r="1451">
      <c r="A1451" s="5" t="str">
        <f>Map!I2114</f>
        <v>0.17 S</v>
      </c>
      <c r="B1451" s="6">
        <f t="shared" si="5"/>
        <v>0.17</v>
      </c>
      <c r="C1451" s="5" t="str">
        <f>IFERROR(__xludf.DUMMYFUNCTION("""COMPUTED_VALUE"""),"S")</f>
        <v>S</v>
      </c>
      <c r="D1451" s="34">
        <f t="shared" si="6"/>
        <v>0.17</v>
      </c>
      <c r="E1451" s="6" t="b">
        <f t="shared" si="7"/>
        <v>0</v>
      </c>
      <c r="F1451" s="34" t="b">
        <f t="shared" si="8"/>
        <v>0</v>
      </c>
      <c r="G1451" s="8">
        <f t="shared" si="9"/>
        <v>3.3813E+29</v>
      </c>
      <c r="H1451" s="8">
        <f t="shared" ref="H1451:J1451" si="2920">if(D1451,$G1451,"")</f>
        <v>3.3813E+29</v>
      </c>
      <c r="I1451" s="8" t="str">
        <f t="shared" si="2920"/>
        <v/>
      </c>
      <c r="J1451" s="8" t="str">
        <f t="shared" si="2920"/>
        <v/>
      </c>
      <c r="K1451" s="5"/>
      <c r="L1451" s="5"/>
      <c r="M1451" s="5"/>
      <c r="N1451" s="36" t="str">
        <f>Map!K2114</f>
        <v/>
      </c>
      <c r="O1451" s="36" t="str">
        <f>Map!L2114</f>
        <v/>
      </c>
      <c r="P1451" s="36" t="str">
        <f>Map!M2114</f>
        <v/>
      </c>
      <c r="Q1451" s="5" t="str">
        <f>Join("-",Map!B2114,Map!C2114,Map!D2114,Map!E2114,Map!F2114)</f>
        <v>South Rim-0-0-5-S</v>
      </c>
      <c r="R1451" s="6" t="b">
        <f t="shared" ref="R1451:T1451" si="2921">IFERROR(VALUE(LEFT(N1451,SEARCH(" ",N1451,1)-1)),FALSE())</f>
        <v>0</v>
      </c>
      <c r="S1451" s="6" t="b">
        <f t="shared" si="2921"/>
        <v>0</v>
      </c>
      <c r="T1451" s="6" t="b">
        <f t="shared" si="2921"/>
        <v>0</v>
      </c>
      <c r="U1451" s="5"/>
      <c r="V1451" s="5"/>
      <c r="W1451" s="5"/>
      <c r="X1451" s="37" t="str">
        <f>Map!G2114</f>
        <v>Star</v>
      </c>
      <c r="Y1451" s="5"/>
      <c r="Z1451" s="7" t="str">
        <f>Map!O2114</f>
        <v/>
      </c>
      <c r="AA1451" s="6" t="str">
        <f t="shared" si="12"/>
        <v/>
      </c>
      <c r="AB1451" s="5"/>
      <c r="AC1451" s="6" t="str">
        <f t="shared" si="13"/>
        <v/>
      </c>
      <c r="AD1451" s="5"/>
    </row>
    <row r="1452">
      <c r="A1452" s="5" t="str">
        <f>Map!I2115</f>
        <v>0.06 J</v>
      </c>
      <c r="B1452" s="6">
        <f t="shared" si="5"/>
        <v>0.06</v>
      </c>
      <c r="C1452" s="5" t="str">
        <f>IFERROR(__xludf.DUMMYFUNCTION("""COMPUTED_VALUE"""),"J")</f>
        <v>J</v>
      </c>
      <c r="D1452" s="34" t="b">
        <f t="shared" si="6"/>
        <v>0</v>
      </c>
      <c r="E1452" s="6">
        <f t="shared" si="7"/>
        <v>0.06</v>
      </c>
      <c r="F1452" s="34" t="b">
        <f t="shared" si="8"/>
        <v>0</v>
      </c>
      <c r="G1452" s="8">
        <f t="shared" si="9"/>
        <v>1.14E+26</v>
      </c>
      <c r="H1452" s="8" t="str">
        <f t="shared" ref="H1452:J1452" si="2922">if(D1452,$G1452,"")</f>
        <v/>
      </c>
      <c r="I1452" s="8">
        <f t="shared" si="2922"/>
        <v>1.14E+26</v>
      </c>
      <c r="J1452" s="8" t="str">
        <f t="shared" si="2922"/>
        <v/>
      </c>
      <c r="K1452" s="5"/>
      <c r="L1452" s="5"/>
      <c r="M1452" s="5"/>
      <c r="N1452" s="36">
        <f>Map!K2115</f>
        <v>-117</v>
      </c>
      <c r="O1452" s="36">
        <f>Map!L2115</f>
        <v>-136</v>
      </c>
      <c r="P1452" s="36">
        <f>Map!M2115</f>
        <v>-127</v>
      </c>
      <c r="Q1452" s="5" t="str">
        <f>Join("-",Map!B2115,Map!C2115,Map!D2115,Map!E2115,Map!F2115)</f>
        <v>South Rim-0-0-6-a</v>
      </c>
      <c r="R1452" s="6">
        <f t="shared" ref="R1452:T1452" si="2923">IFERROR(VALUE(LEFT(N1452,SEARCH(" ",N1452,1)-1)),FALSE())</f>
        <v>-117</v>
      </c>
      <c r="S1452" s="6">
        <f t="shared" si="2923"/>
        <v>-136</v>
      </c>
      <c r="T1452" s="6">
        <f t="shared" si="2923"/>
        <v>-127</v>
      </c>
      <c r="U1452" s="5"/>
      <c r="V1452" s="5"/>
      <c r="W1452" s="5"/>
      <c r="X1452" s="37" t="str">
        <f>Map!G2115</f>
        <v>Gas Giant</v>
      </c>
      <c r="Y1452" s="5"/>
      <c r="Z1452" s="7" t="str">
        <f>Map!O2115</f>
        <v>17 H</v>
      </c>
      <c r="AA1452" s="6">
        <f t="shared" si="12"/>
        <v>17</v>
      </c>
      <c r="AB1452" s="5" t="str">
        <f>IFERROR(__xludf.DUMMYFUNCTION("""COMPUTED_VALUE"""),"H")</f>
        <v>H</v>
      </c>
      <c r="AC1452" s="6">
        <f t="shared" si="13"/>
        <v>17</v>
      </c>
      <c r="AD1452" s="5"/>
    </row>
    <row r="1453">
      <c r="A1453" s="5" t="str">
        <f>Map!I2117</f>
        <v/>
      </c>
      <c r="B1453" s="6" t="str">
        <f t="shared" si="5"/>
        <v/>
      </c>
      <c r="C1453" s="5"/>
      <c r="D1453" s="34" t="b">
        <f t="shared" si="6"/>
        <v>0</v>
      </c>
      <c r="E1453" s="6" t="b">
        <f t="shared" si="7"/>
        <v>0</v>
      </c>
      <c r="F1453" s="34" t="b">
        <f t="shared" si="8"/>
        <v>0</v>
      </c>
      <c r="G1453" s="8" t="str">
        <f t="shared" si="9"/>
        <v/>
      </c>
      <c r="H1453" s="8" t="str">
        <f t="shared" ref="H1453:J1453" si="2924">if(D1453,$G1453,"")</f>
        <v/>
      </c>
      <c r="I1453" s="8" t="str">
        <f t="shared" si="2924"/>
        <v/>
      </c>
      <c r="J1453" s="8" t="str">
        <f t="shared" si="2924"/>
        <v/>
      </c>
      <c r="K1453" s="5"/>
      <c r="L1453" s="5"/>
      <c r="M1453" s="5"/>
      <c r="N1453" s="36" t="str">
        <f>Map!K2117</f>
        <v/>
      </c>
      <c r="O1453" s="36" t="str">
        <f>Map!L2117</f>
        <v/>
      </c>
      <c r="P1453" s="36" t="str">
        <f>Map!M2117</f>
        <v/>
      </c>
      <c r="Q1453" s="5" t="str">
        <f>Join("-",Map!B2117,Map!C2117,Map!D2117,Map!E2117,Map!F2117)</f>
        <v>South Rim-0-0-6-S00-S30 Primary Relay</v>
      </c>
      <c r="R1453" s="6" t="b">
        <f t="shared" ref="R1453:T1453" si="2925">IFERROR(VALUE(LEFT(N1453,SEARCH(" ",N1453,1)-1)),FALSE())</f>
        <v>0</v>
      </c>
      <c r="S1453" s="6" t="b">
        <f t="shared" si="2925"/>
        <v>0</v>
      </c>
      <c r="T1453" s="6" t="b">
        <f t="shared" si="2925"/>
        <v>0</v>
      </c>
      <c r="U1453" s="5"/>
      <c r="V1453" s="5"/>
      <c r="W1453" s="5"/>
      <c r="X1453" s="37" t="str">
        <f>Map!G2117</f>
        <v>Prime Relay</v>
      </c>
      <c r="Y1453" s="5"/>
      <c r="Z1453" s="7" t="str">
        <f>Map!O2117</f>
        <v/>
      </c>
      <c r="AA1453" s="6" t="str">
        <f t="shared" si="12"/>
        <v/>
      </c>
      <c r="AB1453" s="5"/>
      <c r="AC1453" s="6" t="str">
        <f t="shared" si="13"/>
        <v/>
      </c>
      <c r="AD1453" s="5"/>
    </row>
    <row r="1454">
      <c r="A1454" s="5" t="str">
        <f>Map!I2118</f>
        <v>0.52 E</v>
      </c>
      <c r="B1454" s="6">
        <f t="shared" si="5"/>
        <v>0.52</v>
      </c>
      <c r="C1454" s="5" t="str">
        <f>IFERROR(__xludf.DUMMYFUNCTION("""COMPUTED_VALUE"""),"E")</f>
        <v>E</v>
      </c>
      <c r="D1454" s="34" t="b">
        <f t="shared" si="6"/>
        <v>0</v>
      </c>
      <c r="E1454" s="6" t="b">
        <f t="shared" si="7"/>
        <v>0</v>
      </c>
      <c r="F1454" s="34">
        <f t="shared" si="8"/>
        <v>0.52</v>
      </c>
      <c r="G1454" s="8">
        <f t="shared" si="9"/>
        <v>3.10544E+24</v>
      </c>
      <c r="H1454" s="8" t="str">
        <f t="shared" ref="H1454:J1454" si="2926">if(D1454,$G1454,"")</f>
        <v/>
      </c>
      <c r="I1454" s="8" t="str">
        <f t="shared" si="2926"/>
        <v/>
      </c>
      <c r="J1454" s="8">
        <f t="shared" si="2926"/>
        <v>3.10544E+24</v>
      </c>
      <c r="K1454" s="5"/>
      <c r="L1454" s="5"/>
      <c r="M1454" s="5"/>
      <c r="N1454" s="36">
        <f>Map!K2118</f>
        <v>-106</v>
      </c>
      <c r="O1454" s="36">
        <f>Map!L2118</f>
        <v>-165</v>
      </c>
      <c r="P1454" s="36">
        <f>Map!M2118</f>
        <v>-134</v>
      </c>
      <c r="Q1454" s="5" t="str">
        <f>Join("-",Map!B2118,Map!C2118,Map!D2118,Map!E2118,Map!F2118)</f>
        <v>South Rim-0-0-7-c</v>
      </c>
      <c r="R1454" s="6">
        <f t="shared" ref="R1454:T1454" si="2927">IFERROR(VALUE(LEFT(N1454,SEARCH(" ",N1454,1)-1)),FALSE())</f>
        <v>-106</v>
      </c>
      <c r="S1454" s="6">
        <f t="shared" si="2927"/>
        <v>-165</v>
      </c>
      <c r="T1454" s="6">
        <f t="shared" si="2927"/>
        <v>-134</v>
      </c>
      <c r="U1454" s="5"/>
      <c r="V1454" s="5"/>
      <c r="W1454" s="5"/>
      <c r="X1454" s="37" t="str">
        <f>Map!G2118</f>
        <v>Terrestrial</v>
      </c>
      <c r="Y1454" s="5"/>
      <c r="Z1454" s="7" t="str">
        <f>Map!O2118</f>
        <v>16 H</v>
      </c>
      <c r="AA1454" s="6">
        <f t="shared" si="12"/>
        <v>16</v>
      </c>
      <c r="AB1454" s="5" t="str">
        <f>IFERROR(__xludf.DUMMYFUNCTION("""COMPUTED_VALUE"""),"H")</f>
        <v>H</v>
      </c>
      <c r="AC1454" s="6">
        <f t="shared" si="13"/>
        <v>16</v>
      </c>
      <c r="AD1454" s="5"/>
    </row>
    <row r="1455">
      <c r="A1455" s="5" t="str">
        <f>Map!I2119</f>
        <v>0.09 J</v>
      </c>
      <c r="B1455" s="6">
        <f t="shared" si="5"/>
        <v>0.09</v>
      </c>
      <c r="C1455" s="5" t="str">
        <f>IFERROR(__xludf.DUMMYFUNCTION("""COMPUTED_VALUE"""),"J")</f>
        <v>J</v>
      </c>
      <c r="D1455" s="34" t="b">
        <f t="shared" si="6"/>
        <v>0</v>
      </c>
      <c r="E1455" s="6">
        <f t="shared" si="7"/>
        <v>0.09</v>
      </c>
      <c r="F1455" s="34" t="b">
        <f t="shared" si="8"/>
        <v>0</v>
      </c>
      <c r="G1455" s="8">
        <f t="shared" si="9"/>
        <v>1.71E+26</v>
      </c>
      <c r="H1455" s="8" t="str">
        <f t="shared" ref="H1455:J1455" si="2928">if(D1455,$G1455,"")</f>
        <v/>
      </c>
      <c r="I1455" s="8">
        <f t="shared" si="2928"/>
        <v>1.71E+26</v>
      </c>
      <c r="J1455" s="8" t="str">
        <f t="shared" si="2928"/>
        <v/>
      </c>
      <c r="K1455" s="5"/>
      <c r="L1455" s="5"/>
      <c r="M1455" s="5"/>
      <c r="N1455" s="36">
        <f>Map!K2119</f>
        <v>-151</v>
      </c>
      <c r="O1455" s="36">
        <f>Map!L2119</f>
        <v>-155</v>
      </c>
      <c r="P1455" s="36">
        <f>Map!M2119</f>
        <v>-152</v>
      </c>
      <c r="Q1455" s="5" t="str">
        <f>Join("-",Map!B2119,Map!C2119,Map!D2119,Map!E2119,Map!F2119)</f>
        <v>South Rim-0-0-7-d</v>
      </c>
      <c r="R1455" s="6">
        <f t="shared" ref="R1455:T1455" si="2929">IFERROR(VALUE(LEFT(N1455,SEARCH(" ",N1455,1)-1)),FALSE())</f>
        <v>-151</v>
      </c>
      <c r="S1455" s="6">
        <f t="shared" si="2929"/>
        <v>-155</v>
      </c>
      <c r="T1455" s="6">
        <f t="shared" si="2929"/>
        <v>-152</v>
      </c>
      <c r="U1455" s="5"/>
      <c r="V1455" s="5"/>
      <c r="W1455" s="5"/>
      <c r="X1455" s="37" t="str">
        <f>Map!G2119</f>
        <v>Gas Giant</v>
      </c>
      <c r="Y1455" s="5"/>
      <c r="Z1455" s="7" t="str">
        <f>Map!O2119</f>
        <v>24 H</v>
      </c>
      <c r="AA1455" s="6">
        <f t="shared" si="12"/>
        <v>24</v>
      </c>
      <c r="AB1455" s="5" t="str">
        <f>IFERROR(__xludf.DUMMYFUNCTION("""COMPUTED_VALUE"""),"H")</f>
        <v>H</v>
      </c>
      <c r="AC1455" s="6">
        <f t="shared" si="13"/>
        <v>24</v>
      </c>
      <c r="AD1455" s="5"/>
    </row>
    <row r="1456">
      <c r="A1456" s="5" t="str">
        <f>Map!I2120</f>
        <v>2.14 J</v>
      </c>
      <c r="B1456" s="6">
        <f t="shared" si="5"/>
        <v>2.14</v>
      </c>
      <c r="C1456" s="5" t="str">
        <f>IFERROR(__xludf.DUMMYFUNCTION("""COMPUTED_VALUE"""),"J")</f>
        <v>J</v>
      </c>
      <c r="D1456" s="34" t="b">
        <f t="shared" si="6"/>
        <v>0</v>
      </c>
      <c r="E1456" s="6">
        <f t="shared" si="7"/>
        <v>2.14</v>
      </c>
      <c r="F1456" s="34" t="b">
        <f t="shared" si="8"/>
        <v>0</v>
      </c>
      <c r="G1456" s="8">
        <f t="shared" si="9"/>
        <v>4.066E+27</v>
      </c>
      <c r="H1456" s="8" t="str">
        <f t="shared" ref="H1456:J1456" si="2930">if(D1456,$G1456,"")</f>
        <v/>
      </c>
      <c r="I1456" s="8">
        <f t="shared" si="2930"/>
        <v>4.066E+27</v>
      </c>
      <c r="J1456" s="8" t="str">
        <f t="shared" si="2930"/>
        <v/>
      </c>
      <c r="K1456" s="5"/>
      <c r="L1456" s="5"/>
      <c r="M1456" s="5"/>
      <c r="N1456" s="36">
        <f>Map!K2120</f>
        <v>-156</v>
      </c>
      <c r="O1456" s="36">
        <f>Map!L2120</f>
        <v>-172</v>
      </c>
      <c r="P1456" s="36">
        <f>Map!M2120</f>
        <v>-164</v>
      </c>
      <c r="Q1456" s="5" t="str">
        <f>Join("-",Map!B2120,Map!C2120,Map!D2120,Map!E2120,Map!F2120)</f>
        <v>South Rim-0-0-7-e</v>
      </c>
      <c r="R1456" s="6">
        <f t="shared" ref="R1456:T1456" si="2931">IFERROR(VALUE(LEFT(N1456,SEARCH(" ",N1456,1)-1)),FALSE())</f>
        <v>-156</v>
      </c>
      <c r="S1456" s="6">
        <f t="shared" si="2931"/>
        <v>-172</v>
      </c>
      <c r="T1456" s="6">
        <f t="shared" si="2931"/>
        <v>-164</v>
      </c>
      <c r="U1456" s="5"/>
      <c r="V1456" s="5"/>
      <c r="W1456" s="5"/>
      <c r="X1456" s="37" t="str">
        <f>Map!G2120</f>
        <v>Gas Giant</v>
      </c>
      <c r="Y1456" s="5"/>
      <c r="Z1456" s="7" t="str">
        <f>Map!O2120</f>
        <v>23 H</v>
      </c>
      <c r="AA1456" s="6">
        <f t="shared" si="12"/>
        <v>23</v>
      </c>
      <c r="AB1456" s="5" t="str">
        <f>IFERROR(__xludf.DUMMYFUNCTION("""COMPUTED_VALUE"""),"H")</f>
        <v>H</v>
      </c>
      <c r="AC1456" s="6">
        <f t="shared" si="13"/>
        <v>23</v>
      </c>
      <c r="AD1456" s="5"/>
    </row>
    <row r="1457">
      <c r="A1457" s="5" t="str">
        <f>Map!I2121</f>
        <v>0.07 J</v>
      </c>
      <c r="B1457" s="6">
        <f t="shared" si="5"/>
        <v>0.07</v>
      </c>
      <c r="C1457" s="5" t="str">
        <f>IFERROR(__xludf.DUMMYFUNCTION("""COMPUTED_VALUE"""),"J")</f>
        <v>J</v>
      </c>
      <c r="D1457" s="34" t="b">
        <f t="shared" si="6"/>
        <v>0</v>
      </c>
      <c r="E1457" s="6">
        <f t="shared" si="7"/>
        <v>0.07</v>
      </c>
      <c r="F1457" s="34" t="b">
        <f t="shared" si="8"/>
        <v>0</v>
      </c>
      <c r="G1457" s="8">
        <f t="shared" si="9"/>
        <v>1.33E+26</v>
      </c>
      <c r="H1457" s="8" t="str">
        <f t="shared" ref="H1457:J1457" si="2932">if(D1457,$G1457,"")</f>
        <v/>
      </c>
      <c r="I1457" s="8">
        <f t="shared" si="2932"/>
        <v>1.33E+26</v>
      </c>
      <c r="J1457" s="8" t="str">
        <f t="shared" si="2932"/>
        <v/>
      </c>
      <c r="K1457" s="5"/>
      <c r="L1457" s="5"/>
      <c r="M1457" s="5"/>
      <c r="N1457" s="36">
        <f>Map!K2121</f>
        <v>-196</v>
      </c>
      <c r="O1457" s="36">
        <f>Map!L2121</f>
        <v>-198</v>
      </c>
      <c r="P1457" s="36">
        <f>Map!M2121</f>
        <v>-198</v>
      </c>
      <c r="Q1457" s="5" t="str">
        <f>Join("-",Map!B2121,Map!C2121,Map!D2121,Map!E2121,Map!F2121)</f>
        <v>South Rim-0-0-7-f</v>
      </c>
      <c r="R1457" s="6">
        <f t="shared" ref="R1457:T1457" si="2933">IFERROR(VALUE(LEFT(N1457,SEARCH(" ",N1457,1)-1)),FALSE())</f>
        <v>-196</v>
      </c>
      <c r="S1457" s="6">
        <f t="shared" si="2933"/>
        <v>-198</v>
      </c>
      <c r="T1457" s="6">
        <f t="shared" si="2933"/>
        <v>-198</v>
      </c>
      <c r="U1457" s="5"/>
      <c r="V1457" s="5"/>
      <c r="W1457" s="5"/>
      <c r="X1457" s="37" t="str">
        <f>Map!G2121</f>
        <v>Gas Giant</v>
      </c>
      <c r="Y1457" s="5"/>
      <c r="Z1457" s="7" t="str">
        <f>Map!O2121</f>
        <v>8 H</v>
      </c>
      <c r="AA1457" s="6">
        <f t="shared" si="12"/>
        <v>8</v>
      </c>
      <c r="AB1457" s="5" t="str">
        <f>IFERROR(__xludf.DUMMYFUNCTION("""COMPUTED_VALUE"""),"H")</f>
        <v>H</v>
      </c>
      <c r="AC1457" s="6">
        <f t="shared" si="13"/>
        <v>8</v>
      </c>
      <c r="AD1457" s="5"/>
    </row>
    <row r="1458">
      <c r="A1458" s="5" t="str">
        <f>Map!I2122</f>
        <v>0.37 S</v>
      </c>
      <c r="B1458" s="6">
        <f t="shared" si="5"/>
        <v>0.37</v>
      </c>
      <c r="C1458" s="5" t="str">
        <f>IFERROR(__xludf.DUMMYFUNCTION("""COMPUTED_VALUE"""),"S")</f>
        <v>S</v>
      </c>
      <c r="D1458" s="34">
        <f t="shared" si="6"/>
        <v>0.37</v>
      </c>
      <c r="E1458" s="6" t="b">
        <f t="shared" si="7"/>
        <v>0</v>
      </c>
      <c r="F1458" s="34" t="b">
        <f t="shared" si="8"/>
        <v>0</v>
      </c>
      <c r="G1458" s="8">
        <f t="shared" si="9"/>
        <v>7.3593E+29</v>
      </c>
      <c r="H1458" s="8">
        <f t="shared" ref="H1458:J1458" si="2934">if(D1458,$G1458,"")</f>
        <v>7.3593E+29</v>
      </c>
      <c r="I1458" s="8" t="str">
        <f t="shared" si="2934"/>
        <v/>
      </c>
      <c r="J1458" s="8" t="str">
        <f t="shared" si="2934"/>
        <v/>
      </c>
      <c r="K1458" s="5"/>
      <c r="L1458" s="5"/>
      <c r="M1458" s="5"/>
      <c r="N1458" s="36" t="str">
        <f>Map!K2122</f>
        <v/>
      </c>
      <c r="O1458" s="36" t="str">
        <f>Map!L2122</f>
        <v/>
      </c>
      <c r="P1458" s="36" t="str">
        <f>Map!M2122</f>
        <v/>
      </c>
      <c r="Q1458" s="5" t="str">
        <f>Join("-",Map!B2122,Map!C2122,Map!D2122,Map!E2122,Map!F2122)</f>
        <v>South Rim-0-0-7-S</v>
      </c>
      <c r="R1458" s="6" t="b">
        <f t="shared" ref="R1458:T1458" si="2935">IFERROR(VALUE(LEFT(N1458,SEARCH(" ",N1458,1)-1)),FALSE())</f>
        <v>0</v>
      </c>
      <c r="S1458" s="6" t="b">
        <f t="shared" si="2935"/>
        <v>0</v>
      </c>
      <c r="T1458" s="6" t="b">
        <f t="shared" si="2935"/>
        <v>0</v>
      </c>
      <c r="U1458" s="5"/>
      <c r="V1458" s="5"/>
      <c r="W1458" s="5"/>
      <c r="X1458" s="37" t="str">
        <f>Map!G2122</f>
        <v>Star</v>
      </c>
      <c r="Y1458" s="5"/>
      <c r="Z1458" s="7" t="str">
        <f>Map!O2122</f>
        <v/>
      </c>
      <c r="AA1458" s="6" t="str">
        <f t="shared" si="12"/>
        <v/>
      </c>
      <c r="AB1458" s="5"/>
      <c r="AC1458" s="6" t="str">
        <f t="shared" si="13"/>
        <v/>
      </c>
      <c r="AD1458" s="5"/>
    </row>
    <row r="1459">
      <c r="A1459" s="5" t="str">
        <f>Map!I2123</f>
        <v>0.65 E</v>
      </c>
      <c r="B1459" s="6">
        <f t="shared" si="5"/>
        <v>0.65</v>
      </c>
      <c r="C1459" s="5" t="str">
        <f>IFERROR(__xludf.DUMMYFUNCTION("""COMPUTED_VALUE"""),"E")</f>
        <v>E</v>
      </c>
      <c r="D1459" s="34" t="b">
        <f t="shared" si="6"/>
        <v>0</v>
      </c>
      <c r="E1459" s="6" t="b">
        <f t="shared" si="7"/>
        <v>0</v>
      </c>
      <c r="F1459" s="34">
        <f t="shared" si="8"/>
        <v>0.65</v>
      </c>
      <c r="G1459" s="8">
        <f t="shared" si="9"/>
        <v>3.8818E+24</v>
      </c>
      <c r="H1459" s="8" t="str">
        <f t="shared" ref="H1459:J1459" si="2936">if(D1459,$G1459,"")</f>
        <v/>
      </c>
      <c r="I1459" s="8" t="str">
        <f t="shared" si="2936"/>
        <v/>
      </c>
      <c r="J1459" s="8">
        <f t="shared" si="2936"/>
        <v>3.8818E+24</v>
      </c>
      <c r="K1459" s="5"/>
      <c r="L1459" s="5"/>
      <c r="M1459" s="5"/>
      <c r="N1459" s="36">
        <f>Map!K2123</f>
        <v>149</v>
      </c>
      <c r="O1459" s="36">
        <f>Map!L2123</f>
        <v>134</v>
      </c>
      <c r="P1459" s="36">
        <f>Map!M2123</f>
        <v>144</v>
      </c>
      <c r="Q1459" s="5" t="str">
        <f>Join("-",Map!B2123,Map!C2123,Map!D2123,Map!E2123,Map!F2123)</f>
        <v>South Rim-0-0-8-a</v>
      </c>
      <c r="R1459" s="6">
        <f t="shared" ref="R1459:T1459" si="2937">IFERROR(VALUE(LEFT(N1459,SEARCH(" ",N1459,1)-1)),FALSE())</f>
        <v>149</v>
      </c>
      <c r="S1459" s="6">
        <f t="shared" si="2937"/>
        <v>134</v>
      </c>
      <c r="T1459" s="6">
        <f t="shared" si="2937"/>
        <v>144</v>
      </c>
      <c r="U1459" s="5"/>
      <c r="V1459" s="5"/>
      <c r="W1459" s="5"/>
      <c r="X1459" s="37" t="str">
        <f>Map!G2123</f>
        <v>Terrestrial</v>
      </c>
      <c r="Y1459" s="5"/>
      <c r="Z1459" s="7" t="str">
        <f>Map!O2123</f>
        <v>156 H</v>
      </c>
      <c r="AA1459" s="6">
        <f t="shared" si="12"/>
        <v>156</v>
      </c>
      <c r="AB1459" s="5" t="str">
        <f>IFERROR(__xludf.DUMMYFUNCTION("""COMPUTED_VALUE"""),"H")</f>
        <v>H</v>
      </c>
      <c r="AC1459" s="6">
        <f t="shared" si="13"/>
        <v>156</v>
      </c>
      <c r="AD1459" s="5"/>
    </row>
    <row r="1460">
      <c r="A1460" s="5" t="str">
        <f>Map!I2124</f>
        <v>0.8 E</v>
      </c>
      <c r="B1460" s="6">
        <f t="shared" si="5"/>
        <v>0.8</v>
      </c>
      <c r="C1460" s="5" t="str">
        <f>IFERROR(__xludf.DUMMYFUNCTION("""COMPUTED_VALUE"""),"E")</f>
        <v>E</v>
      </c>
      <c r="D1460" s="34" t="b">
        <f t="shared" si="6"/>
        <v>0</v>
      </c>
      <c r="E1460" s="6" t="b">
        <f t="shared" si="7"/>
        <v>0</v>
      </c>
      <c r="F1460" s="34">
        <f t="shared" si="8"/>
        <v>0.8</v>
      </c>
      <c r="G1460" s="8">
        <f t="shared" si="9"/>
        <v>4.7776E+24</v>
      </c>
      <c r="H1460" s="8" t="str">
        <f t="shared" ref="H1460:J1460" si="2938">if(D1460,$G1460,"")</f>
        <v/>
      </c>
      <c r="I1460" s="8" t="str">
        <f t="shared" si="2938"/>
        <v/>
      </c>
      <c r="J1460" s="8">
        <f t="shared" si="2938"/>
        <v>4.7776E+24</v>
      </c>
      <c r="K1460" s="5"/>
      <c r="L1460" s="5"/>
      <c r="M1460" s="5"/>
      <c r="N1460" s="36">
        <f>Map!K2124</f>
        <v>30</v>
      </c>
      <c r="O1460" s="36">
        <f>Map!L2124</f>
        <v>11</v>
      </c>
      <c r="P1460" s="36">
        <f>Map!M2124</f>
        <v>22</v>
      </c>
      <c r="Q1460" s="5" t="str">
        <f>Join("-",Map!B2124,Map!C2124,Map!D2124,Map!E2124,Map!F2124)</f>
        <v>South Rim-0-0-8-b</v>
      </c>
      <c r="R1460" s="6">
        <f t="shared" ref="R1460:T1460" si="2939">IFERROR(VALUE(LEFT(N1460,SEARCH(" ",N1460,1)-1)),FALSE())</f>
        <v>30</v>
      </c>
      <c r="S1460" s="6">
        <f t="shared" si="2939"/>
        <v>11</v>
      </c>
      <c r="T1460" s="6">
        <f t="shared" si="2939"/>
        <v>22</v>
      </c>
      <c r="U1460" s="5"/>
      <c r="V1460" s="5"/>
      <c r="W1460" s="5"/>
      <c r="X1460" s="37" t="str">
        <f>Map!G2124</f>
        <v>Habitable</v>
      </c>
      <c r="Y1460" s="5"/>
      <c r="Z1460" s="7" t="str">
        <f>Map!O2124</f>
        <v>20 H</v>
      </c>
      <c r="AA1460" s="6">
        <f t="shared" si="12"/>
        <v>20</v>
      </c>
      <c r="AB1460" s="5" t="str">
        <f>IFERROR(__xludf.DUMMYFUNCTION("""COMPUTED_VALUE"""),"H")</f>
        <v>H</v>
      </c>
      <c r="AC1460" s="6">
        <f t="shared" si="13"/>
        <v>20</v>
      </c>
      <c r="AD1460" s="5"/>
    </row>
    <row r="1461">
      <c r="A1461" s="5" t="str">
        <f>Map!I2125</f>
        <v>0.9 E</v>
      </c>
      <c r="B1461" s="6">
        <f t="shared" si="5"/>
        <v>0.9</v>
      </c>
      <c r="C1461" s="5" t="str">
        <f>IFERROR(__xludf.DUMMYFUNCTION("""COMPUTED_VALUE"""),"E")</f>
        <v>E</v>
      </c>
      <c r="D1461" s="34" t="b">
        <f t="shared" si="6"/>
        <v>0</v>
      </c>
      <c r="E1461" s="6" t="b">
        <f t="shared" si="7"/>
        <v>0</v>
      </c>
      <c r="F1461" s="34">
        <f t="shared" si="8"/>
        <v>0.9</v>
      </c>
      <c r="G1461" s="8">
        <f t="shared" si="9"/>
        <v>5.3748E+24</v>
      </c>
      <c r="H1461" s="8" t="str">
        <f t="shared" ref="H1461:J1461" si="2940">if(D1461,$G1461,"")</f>
        <v/>
      </c>
      <c r="I1461" s="8" t="str">
        <f t="shared" si="2940"/>
        <v/>
      </c>
      <c r="J1461" s="8">
        <f t="shared" si="2940"/>
        <v>5.3748E+24</v>
      </c>
      <c r="K1461" s="5"/>
      <c r="L1461" s="5"/>
      <c r="M1461" s="5"/>
      <c r="N1461" s="36">
        <f>Map!K2125</f>
        <v>1</v>
      </c>
      <c r="O1461" s="36">
        <f>Map!L2125</f>
        <v>-7</v>
      </c>
      <c r="P1461" s="36">
        <f>Map!M2125</f>
        <v>-5</v>
      </c>
      <c r="Q1461" s="5" t="str">
        <f>Join("-",Map!B2125,Map!C2125,Map!D2125,Map!E2125,Map!F2125)</f>
        <v>South Rim-0-0-8-c</v>
      </c>
      <c r="R1461" s="6">
        <f t="shared" ref="R1461:T1461" si="2941">IFERROR(VALUE(LEFT(N1461,SEARCH(" ",N1461,1)-1)),FALSE())</f>
        <v>1</v>
      </c>
      <c r="S1461" s="6">
        <f t="shared" si="2941"/>
        <v>-7</v>
      </c>
      <c r="T1461" s="6">
        <f t="shared" si="2941"/>
        <v>-5</v>
      </c>
      <c r="U1461" s="5"/>
      <c r="V1461" s="5"/>
      <c r="W1461" s="5"/>
      <c r="X1461" s="37" t="str">
        <f>Map!G2125</f>
        <v>Habitable</v>
      </c>
      <c r="Y1461" s="5"/>
      <c r="Z1461" s="7" t="str">
        <f>Map!O2125</f>
        <v>22 H</v>
      </c>
      <c r="AA1461" s="6">
        <f t="shared" si="12"/>
        <v>22</v>
      </c>
      <c r="AB1461" s="5" t="str">
        <f>IFERROR(__xludf.DUMMYFUNCTION("""COMPUTED_VALUE"""),"H")</f>
        <v>H</v>
      </c>
      <c r="AC1461" s="6">
        <f t="shared" si="13"/>
        <v>22</v>
      </c>
      <c r="AD1461" s="5"/>
    </row>
    <row r="1462">
      <c r="A1462" s="5" t="str">
        <f>Map!I2126</f>
        <v>1.8 J</v>
      </c>
      <c r="B1462" s="6">
        <f t="shared" si="5"/>
        <v>1.8</v>
      </c>
      <c r="C1462" s="5" t="str">
        <f>IFERROR(__xludf.DUMMYFUNCTION("""COMPUTED_VALUE"""),"J")</f>
        <v>J</v>
      </c>
      <c r="D1462" s="34" t="b">
        <f t="shared" si="6"/>
        <v>0</v>
      </c>
      <c r="E1462" s="6">
        <f t="shared" si="7"/>
        <v>1.8</v>
      </c>
      <c r="F1462" s="34" t="b">
        <f t="shared" si="8"/>
        <v>0</v>
      </c>
      <c r="G1462" s="8">
        <f t="shared" si="9"/>
        <v>3.42E+27</v>
      </c>
      <c r="H1462" s="8" t="str">
        <f t="shared" ref="H1462:J1462" si="2942">if(D1462,$G1462,"")</f>
        <v/>
      </c>
      <c r="I1462" s="8">
        <f t="shared" si="2942"/>
        <v>3.42E+27</v>
      </c>
      <c r="J1462" s="8" t="str">
        <f t="shared" si="2942"/>
        <v/>
      </c>
      <c r="K1462" s="5"/>
      <c r="L1462" s="5"/>
      <c r="M1462" s="5"/>
      <c r="N1462" s="36">
        <f>Map!K2126</f>
        <v>-184</v>
      </c>
      <c r="O1462" s="36">
        <f>Map!L2126</f>
        <v>-247</v>
      </c>
      <c r="P1462" s="36">
        <f>Map!M2126</f>
        <v>-217</v>
      </c>
      <c r="Q1462" s="5" t="str">
        <f>Join("-",Map!B2126,Map!C2126,Map!D2126,Map!E2126,Map!F2126)</f>
        <v>South Rim-0-0-8-d</v>
      </c>
      <c r="R1462" s="6">
        <f t="shared" ref="R1462:T1462" si="2943">IFERROR(VALUE(LEFT(N1462,SEARCH(" ",N1462,1)-1)),FALSE())</f>
        <v>-184</v>
      </c>
      <c r="S1462" s="6">
        <f t="shared" si="2943"/>
        <v>-247</v>
      </c>
      <c r="T1462" s="6">
        <f t="shared" si="2943"/>
        <v>-217</v>
      </c>
      <c r="U1462" s="5"/>
      <c r="V1462" s="5"/>
      <c r="W1462" s="5"/>
      <c r="X1462" s="37" t="str">
        <f>Map!G2126</f>
        <v>Gas Giant</v>
      </c>
      <c r="Y1462" s="5"/>
      <c r="Z1462" s="7" t="str">
        <f>Map!O2126</f>
        <v>17 H</v>
      </c>
      <c r="AA1462" s="6">
        <f t="shared" si="12"/>
        <v>17</v>
      </c>
      <c r="AB1462" s="5" t="str">
        <f>IFERROR(__xludf.DUMMYFUNCTION("""COMPUTED_VALUE"""),"H")</f>
        <v>H</v>
      </c>
      <c r="AC1462" s="6">
        <f t="shared" si="13"/>
        <v>17</v>
      </c>
      <c r="AD1462" s="5"/>
    </row>
    <row r="1463">
      <c r="A1463" s="5" t="str">
        <f>Map!I2127</f>
        <v>1.67 J</v>
      </c>
      <c r="B1463" s="6">
        <f t="shared" si="5"/>
        <v>1.67</v>
      </c>
      <c r="C1463" s="5" t="str">
        <f>IFERROR(__xludf.DUMMYFUNCTION("""COMPUTED_VALUE"""),"J")</f>
        <v>J</v>
      </c>
      <c r="D1463" s="34" t="b">
        <f t="shared" si="6"/>
        <v>0</v>
      </c>
      <c r="E1463" s="6">
        <f t="shared" si="7"/>
        <v>1.67</v>
      </c>
      <c r="F1463" s="34" t="b">
        <f t="shared" si="8"/>
        <v>0</v>
      </c>
      <c r="G1463" s="8">
        <f t="shared" si="9"/>
        <v>3.173E+27</v>
      </c>
      <c r="H1463" s="8" t="str">
        <f t="shared" ref="H1463:J1463" si="2944">if(D1463,$G1463,"")</f>
        <v/>
      </c>
      <c r="I1463" s="8">
        <f t="shared" si="2944"/>
        <v>3.173E+27</v>
      </c>
      <c r="J1463" s="8" t="str">
        <f t="shared" si="2944"/>
        <v/>
      </c>
      <c r="K1463" s="5"/>
      <c r="L1463" s="5"/>
      <c r="M1463" s="5"/>
      <c r="N1463" s="36">
        <f>Map!K2127</f>
        <v>-216</v>
      </c>
      <c r="O1463" s="36">
        <f>Map!L2127</f>
        <v>-217</v>
      </c>
      <c r="P1463" s="36">
        <f>Map!M2127</f>
        <v>-215</v>
      </c>
      <c r="Q1463" s="5" t="str">
        <f>Join("-",Map!B2127,Map!C2127,Map!D2127,Map!E2127,Map!F2127)</f>
        <v>South Rim-0-0-8-e</v>
      </c>
      <c r="R1463" s="6">
        <f t="shared" ref="R1463:T1463" si="2945">IFERROR(VALUE(LEFT(N1463,SEARCH(" ",N1463,1)-1)),FALSE())</f>
        <v>-216</v>
      </c>
      <c r="S1463" s="6">
        <f t="shared" si="2945"/>
        <v>-217</v>
      </c>
      <c r="T1463" s="6">
        <f t="shared" si="2945"/>
        <v>-215</v>
      </c>
      <c r="U1463" s="5"/>
      <c r="V1463" s="5"/>
      <c r="W1463" s="5"/>
      <c r="X1463" s="37" t="str">
        <f>Map!G2127</f>
        <v>Gas Giant</v>
      </c>
      <c r="Y1463" s="5"/>
      <c r="Z1463" s="7" t="str">
        <f>Map!O2127</f>
        <v>11 H</v>
      </c>
      <c r="AA1463" s="6">
        <f t="shared" si="12"/>
        <v>11</v>
      </c>
      <c r="AB1463" s="5" t="str">
        <f>IFERROR(__xludf.DUMMYFUNCTION("""COMPUTED_VALUE"""),"H")</f>
        <v>H</v>
      </c>
      <c r="AC1463" s="6">
        <f t="shared" si="13"/>
        <v>11</v>
      </c>
      <c r="AD1463" s="5"/>
    </row>
    <row r="1464">
      <c r="A1464" s="5" t="str">
        <f>Map!I2128</f>
        <v>0.5 J</v>
      </c>
      <c r="B1464" s="6">
        <f t="shared" si="5"/>
        <v>0.5</v>
      </c>
      <c r="C1464" s="5" t="str">
        <f>IFERROR(__xludf.DUMMYFUNCTION("""COMPUTED_VALUE"""),"J")</f>
        <v>J</v>
      </c>
      <c r="D1464" s="34" t="b">
        <f t="shared" si="6"/>
        <v>0</v>
      </c>
      <c r="E1464" s="6">
        <f t="shared" si="7"/>
        <v>0.5</v>
      </c>
      <c r="F1464" s="34" t="b">
        <f t="shared" si="8"/>
        <v>0</v>
      </c>
      <c r="G1464" s="8">
        <f t="shared" si="9"/>
        <v>9.5E+26</v>
      </c>
      <c r="H1464" s="8" t="str">
        <f t="shared" ref="H1464:J1464" si="2946">if(D1464,$G1464,"")</f>
        <v/>
      </c>
      <c r="I1464" s="8">
        <f t="shared" si="2946"/>
        <v>9.5E+26</v>
      </c>
      <c r="J1464" s="8" t="str">
        <f t="shared" si="2946"/>
        <v/>
      </c>
      <c r="K1464" s="5"/>
      <c r="L1464" s="5"/>
      <c r="M1464" s="5"/>
      <c r="N1464" s="36">
        <f>Map!K2128</f>
        <v>-234</v>
      </c>
      <c r="O1464" s="36">
        <f>Map!L2128</f>
        <v>-256</v>
      </c>
      <c r="P1464" s="36">
        <f>Map!M2128</f>
        <v>-246</v>
      </c>
      <c r="Q1464" s="5" t="str">
        <f>Join("-",Map!B2128,Map!C2128,Map!D2128,Map!E2128,Map!F2128)</f>
        <v>South Rim-0-0-8-f</v>
      </c>
      <c r="R1464" s="6">
        <f t="shared" ref="R1464:T1464" si="2947">IFERROR(VALUE(LEFT(N1464,SEARCH(" ",N1464,1)-1)),FALSE())</f>
        <v>-234</v>
      </c>
      <c r="S1464" s="6">
        <f t="shared" si="2947"/>
        <v>-256</v>
      </c>
      <c r="T1464" s="6">
        <f t="shared" si="2947"/>
        <v>-246</v>
      </c>
      <c r="U1464" s="5"/>
      <c r="V1464" s="5"/>
      <c r="W1464" s="5"/>
      <c r="X1464" s="37" t="str">
        <f>Map!G2128</f>
        <v>Gas Giant</v>
      </c>
      <c r="Y1464" s="5"/>
      <c r="Z1464" s="7" t="str">
        <f>Map!O2128</f>
        <v>23 H</v>
      </c>
      <c r="AA1464" s="6">
        <f t="shared" si="12"/>
        <v>23</v>
      </c>
      <c r="AB1464" s="5" t="str">
        <f>IFERROR(__xludf.DUMMYFUNCTION("""COMPUTED_VALUE"""),"H")</f>
        <v>H</v>
      </c>
      <c r="AC1464" s="6">
        <f t="shared" si="13"/>
        <v>23</v>
      </c>
      <c r="AD1464" s="5"/>
    </row>
    <row r="1465">
      <c r="A1465" s="5" t="str">
        <f>Map!I2129</f>
        <v>0.2 S</v>
      </c>
      <c r="B1465" s="6">
        <f t="shared" si="5"/>
        <v>0.2</v>
      </c>
      <c r="C1465" s="5" t="str">
        <f>IFERROR(__xludf.DUMMYFUNCTION("""COMPUTED_VALUE"""),"S")</f>
        <v>S</v>
      </c>
      <c r="D1465" s="34">
        <f t="shared" si="6"/>
        <v>0.2</v>
      </c>
      <c r="E1465" s="6" t="b">
        <f t="shared" si="7"/>
        <v>0</v>
      </c>
      <c r="F1465" s="34" t="b">
        <f t="shared" si="8"/>
        <v>0</v>
      </c>
      <c r="G1465" s="8">
        <f t="shared" si="9"/>
        <v>3.978E+29</v>
      </c>
      <c r="H1465" s="8">
        <f t="shared" ref="H1465:J1465" si="2948">if(D1465,$G1465,"")</f>
        <v>3.978E+29</v>
      </c>
      <c r="I1465" s="8" t="str">
        <f t="shared" si="2948"/>
        <v/>
      </c>
      <c r="J1465" s="8" t="str">
        <f t="shared" si="2948"/>
        <v/>
      </c>
      <c r="K1465" s="5"/>
      <c r="L1465" s="5"/>
      <c r="M1465" s="5"/>
      <c r="N1465" s="36" t="str">
        <f>Map!K2129</f>
        <v/>
      </c>
      <c r="O1465" s="36" t="str">
        <f>Map!L2129</f>
        <v/>
      </c>
      <c r="P1465" s="36" t="str">
        <f>Map!M2129</f>
        <v/>
      </c>
      <c r="Q1465" s="5" t="str">
        <f>Join("-",Map!B2129,Map!C2129,Map!D2129,Map!E2129,Map!F2129)</f>
        <v>South Rim-0-0-8-S</v>
      </c>
      <c r="R1465" s="6" t="b">
        <f t="shared" ref="R1465:T1465" si="2949">IFERROR(VALUE(LEFT(N1465,SEARCH(" ",N1465,1)-1)),FALSE())</f>
        <v>0</v>
      </c>
      <c r="S1465" s="6" t="b">
        <f t="shared" si="2949"/>
        <v>0</v>
      </c>
      <c r="T1465" s="6" t="b">
        <f t="shared" si="2949"/>
        <v>0</v>
      </c>
      <c r="U1465" s="5"/>
      <c r="V1465" s="5"/>
      <c r="W1465" s="5"/>
      <c r="X1465" s="37" t="str">
        <f>Map!G2129</f>
        <v>Star</v>
      </c>
      <c r="Y1465" s="5"/>
      <c r="Z1465" s="7" t="str">
        <f>Map!O2129</f>
        <v/>
      </c>
      <c r="AA1465" s="6" t="str">
        <f t="shared" si="12"/>
        <v/>
      </c>
      <c r="AB1465" s="5"/>
      <c r="AC1465" s="6" t="str">
        <f t="shared" si="13"/>
        <v/>
      </c>
      <c r="AD1465" s="5"/>
    </row>
    <row r="1466">
      <c r="A1466" s="5" t="str">
        <f>Map!I2130</f>
        <v>7 E</v>
      </c>
      <c r="B1466" s="6">
        <f t="shared" si="5"/>
        <v>7</v>
      </c>
      <c r="C1466" s="5" t="str">
        <f>IFERROR(__xludf.DUMMYFUNCTION("""COMPUTED_VALUE"""),"E")</f>
        <v>E</v>
      </c>
      <c r="D1466" s="34" t="b">
        <f t="shared" si="6"/>
        <v>0</v>
      </c>
      <c r="E1466" s="6" t="b">
        <f t="shared" si="7"/>
        <v>0</v>
      </c>
      <c r="F1466" s="34">
        <f t="shared" si="8"/>
        <v>7</v>
      </c>
      <c r="G1466" s="8">
        <f t="shared" si="9"/>
        <v>4.1804E+25</v>
      </c>
      <c r="H1466" s="8" t="str">
        <f t="shared" ref="H1466:J1466" si="2950">if(D1466,$G1466,"")</f>
        <v/>
      </c>
      <c r="I1466" s="8" t="str">
        <f t="shared" si="2950"/>
        <v/>
      </c>
      <c r="J1466" s="8">
        <f t="shared" si="2950"/>
        <v>4.1804E+25</v>
      </c>
      <c r="K1466" s="5"/>
      <c r="L1466" s="5"/>
      <c r="M1466" s="5"/>
      <c r="N1466" s="36">
        <f>Map!K2130</f>
        <v>328</v>
      </c>
      <c r="O1466" s="36">
        <f>Map!L2130</f>
        <v>316</v>
      </c>
      <c r="P1466" s="36">
        <f>Map!M2130</f>
        <v>324</v>
      </c>
      <c r="Q1466" s="5" t="str">
        <f>Join("-",Map!B2130,Map!C2130,Map!D2130,Map!E2130,Map!F2130)</f>
        <v>South Rim-0-1-0-a</v>
      </c>
      <c r="R1466" s="6">
        <f t="shared" ref="R1466:T1466" si="2951">IFERROR(VALUE(LEFT(N1466,SEARCH(" ",N1466,1)-1)),FALSE())</f>
        <v>328</v>
      </c>
      <c r="S1466" s="6">
        <f t="shared" si="2951"/>
        <v>316</v>
      </c>
      <c r="T1466" s="6">
        <f t="shared" si="2951"/>
        <v>324</v>
      </c>
      <c r="U1466" s="5"/>
      <c r="V1466" s="5"/>
      <c r="W1466" s="5"/>
      <c r="X1466" s="37" t="str">
        <f>Map!G2130</f>
        <v>Terrestrial</v>
      </c>
      <c r="Y1466" s="5"/>
      <c r="Z1466" s="7" t="str">
        <f>Map!O2130</f>
        <v>111 H</v>
      </c>
      <c r="AA1466" s="6">
        <f t="shared" si="12"/>
        <v>111</v>
      </c>
      <c r="AB1466" s="5" t="str">
        <f>IFERROR(__xludf.DUMMYFUNCTION("""COMPUTED_VALUE"""),"H")</f>
        <v>H</v>
      </c>
      <c r="AC1466" s="6">
        <f t="shared" si="13"/>
        <v>111</v>
      </c>
      <c r="AD1466" s="5"/>
    </row>
    <row r="1467">
      <c r="A1467" s="5" t="str">
        <f>Map!I2131</f>
        <v>1.89 E</v>
      </c>
      <c r="B1467" s="6">
        <f t="shared" si="5"/>
        <v>1.89</v>
      </c>
      <c r="C1467" s="5" t="str">
        <f>IFERROR(__xludf.DUMMYFUNCTION("""COMPUTED_VALUE"""),"E")</f>
        <v>E</v>
      </c>
      <c r="D1467" s="34" t="b">
        <f t="shared" si="6"/>
        <v>0</v>
      </c>
      <c r="E1467" s="6" t="b">
        <f t="shared" si="7"/>
        <v>0</v>
      </c>
      <c r="F1467" s="34">
        <f t="shared" si="8"/>
        <v>1.89</v>
      </c>
      <c r="G1467" s="8">
        <f t="shared" si="9"/>
        <v>1.12871E+25</v>
      </c>
      <c r="H1467" s="8" t="str">
        <f t="shared" ref="H1467:J1467" si="2952">if(D1467,$G1467,"")</f>
        <v/>
      </c>
      <c r="I1467" s="8" t="str">
        <f t="shared" si="2952"/>
        <v/>
      </c>
      <c r="J1467" s="8">
        <f t="shared" si="2952"/>
        <v>1.12871E+25</v>
      </c>
      <c r="K1467" s="5"/>
      <c r="L1467" s="5"/>
      <c r="M1467" s="5"/>
      <c r="N1467" s="36">
        <f>Map!K2131</f>
        <v>214</v>
      </c>
      <c r="O1467" s="36">
        <f>Map!L2131</f>
        <v>178</v>
      </c>
      <c r="P1467" s="36">
        <f>Map!M2131</f>
        <v>194</v>
      </c>
      <c r="Q1467" s="5" t="str">
        <f>Join("-",Map!B2131,Map!C2131,Map!D2131,Map!E2131,Map!F2131)</f>
        <v>South Rim-0-1-0-b</v>
      </c>
      <c r="R1467" s="6">
        <f t="shared" ref="R1467:T1467" si="2953">IFERROR(VALUE(LEFT(N1467,SEARCH(" ",N1467,1)-1)),FALSE())</f>
        <v>214</v>
      </c>
      <c r="S1467" s="6">
        <f t="shared" si="2953"/>
        <v>178</v>
      </c>
      <c r="T1467" s="6">
        <f t="shared" si="2953"/>
        <v>194</v>
      </c>
      <c r="U1467" s="5"/>
      <c r="V1467" s="5"/>
      <c r="W1467" s="5"/>
      <c r="X1467" s="37" t="str">
        <f>Map!G2131</f>
        <v>Terrestrial</v>
      </c>
      <c r="Y1467" s="5"/>
      <c r="Z1467" s="7" t="str">
        <f>Map!O2131</f>
        <v>13 H</v>
      </c>
      <c r="AA1467" s="6">
        <f t="shared" si="12"/>
        <v>13</v>
      </c>
      <c r="AB1467" s="5" t="str">
        <f>IFERROR(__xludf.DUMMYFUNCTION("""COMPUTED_VALUE"""),"H")</f>
        <v>H</v>
      </c>
      <c r="AC1467" s="6">
        <f t="shared" si="13"/>
        <v>13</v>
      </c>
      <c r="AD1467" s="5"/>
    </row>
    <row r="1468">
      <c r="A1468" s="5" t="str">
        <f>Map!I2132</f>
        <v>0.9 E</v>
      </c>
      <c r="B1468" s="6">
        <f t="shared" si="5"/>
        <v>0.9</v>
      </c>
      <c r="C1468" s="5" t="str">
        <f>IFERROR(__xludf.DUMMYFUNCTION("""COMPUTED_VALUE"""),"E")</f>
        <v>E</v>
      </c>
      <c r="D1468" s="34" t="b">
        <f t="shared" si="6"/>
        <v>0</v>
      </c>
      <c r="E1468" s="6" t="b">
        <f t="shared" si="7"/>
        <v>0</v>
      </c>
      <c r="F1468" s="34">
        <f t="shared" si="8"/>
        <v>0.9</v>
      </c>
      <c r="G1468" s="8">
        <f t="shared" si="9"/>
        <v>5.3748E+24</v>
      </c>
      <c r="H1468" s="8" t="str">
        <f t="shared" ref="H1468:J1468" si="2954">if(D1468,$G1468,"")</f>
        <v/>
      </c>
      <c r="I1468" s="8" t="str">
        <f t="shared" si="2954"/>
        <v/>
      </c>
      <c r="J1468" s="8">
        <f t="shared" si="2954"/>
        <v>5.3748E+24</v>
      </c>
      <c r="K1468" s="5"/>
      <c r="L1468" s="5"/>
      <c r="M1468" s="5"/>
      <c r="N1468" s="36">
        <f>Map!K2132</f>
        <v>6</v>
      </c>
      <c r="O1468" s="36">
        <f>Map!L2132</f>
        <v>5</v>
      </c>
      <c r="P1468" s="36">
        <f>Map!M2132</f>
        <v>6</v>
      </c>
      <c r="Q1468" s="5" t="str">
        <f>Join("-",Map!B2132,Map!C2132,Map!D2132,Map!E2132,Map!F2132)</f>
        <v>South Rim-0-1-0-c</v>
      </c>
      <c r="R1468" s="6">
        <f t="shared" ref="R1468:T1468" si="2955">IFERROR(VALUE(LEFT(N1468,SEARCH(" ",N1468,1)-1)),FALSE())</f>
        <v>6</v>
      </c>
      <c r="S1468" s="6">
        <f t="shared" si="2955"/>
        <v>5</v>
      </c>
      <c r="T1468" s="6">
        <f t="shared" si="2955"/>
        <v>6</v>
      </c>
      <c r="U1468" s="5"/>
      <c r="V1468" s="5"/>
      <c r="W1468" s="5"/>
      <c r="X1468" s="37" t="str">
        <f>Map!G2132</f>
        <v>Habitable</v>
      </c>
      <c r="Y1468" s="5"/>
      <c r="Z1468" s="7" t="str">
        <f>Map!O2132</f>
        <v>12 H</v>
      </c>
      <c r="AA1468" s="6">
        <f t="shared" si="12"/>
        <v>12</v>
      </c>
      <c r="AB1468" s="5" t="str">
        <f>IFERROR(__xludf.DUMMYFUNCTION("""COMPUTED_VALUE"""),"H")</f>
        <v>H</v>
      </c>
      <c r="AC1468" s="6">
        <f t="shared" si="13"/>
        <v>12</v>
      </c>
      <c r="AD1468" s="5"/>
    </row>
    <row r="1469">
      <c r="A1469" s="5" t="str">
        <f>Map!I2133</f>
        <v>0.05 J</v>
      </c>
      <c r="B1469" s="6">
        <f t="shared" si="5"/>
        <v>0.05</v>
      </c>
      <c r="C1469" s="5" t="str">
        <f>IFERROR(__xludf.DUMMYFUNCTION("""COMPUTED_VALUE"""),"J")</f>
        <v>J</v>
      </c>
      <c r="D1469" s="34" t="b">
        <f t="shared" si="6"/>
        <v>0</v>
      </c>
      <c r="E1469" s="6">
        <f t="shared" si="7"/>
        <v>0.05</v>
      </c>
      <c r="F1469" s="34" t="b">
        <f t="shared" si="8"/>
        <v>0</v>
      </c>
      <c r="G1469" s="8">
        <f t="shared" si="9"/>
        <v>9.5E+25</v>
      </c>
      <c r="H1469" s="8" t="str">
        <f t="shared" ref="H1469:J1469" si="2956">if(D1469,$G1469,"")</f>
        <v/>
      </c>
      <c r="I1469" s="8">
        <f t="shared" si="2956"/>
        <v>9.5E+25</v>
      </c>
      <c r="J1469" s="8" t="str">
        <f t="shared" si="2956"/>
        <v/>
      </c>
      <c r="K1469" s="5"/>
      <c r="L1469" s="5"/>
      <c r="M1469" s="5"/>
      <c r="N1469" s="36">
        <f>Map!K2133</f>
        <v>-5</v>
      </c>
      <c r="O1469" s="36">
        <f>Map!L2133</f>
        <v>-61</v>
      </c>
      <c r="P1469" s="36">
        <f>Map!M2133</f>
        <v>-35</v>
      </c>
      <c r="Q1469" s="5" t="str">
        <f>Join("-",Map!B2133,Map!C2133,Map!D2133,Map!E2133,Map!F2133)</f>
        <v>South Rim-0-1-0-d</v>
      </c>
      <c r="R1469" s="6">
        <f t="shared" ref="R1469:T1469" si="2957">IFERROR(VALUE(LEFT(N1469,SEARCH(" ",N1469,1)-1)),FALSE())</f>
        <v>-5</v>
      </c>
      <c r="S1469" s="6">
        <f t="shared" si="2957"/>
        <v>-61</v>
      </c>
      <c r="T1469" s="6">
        <f t="shared" si="2957"/>
        <v>-35</v>
      </c>
      <c r="U1469" s="5"/>
      <c r="V1469" s="5"/>
      <c r="W1469" s="5"/>
      <c r="X1469" s="37" t="str">
        <f>Map!G2133</f>
        <v>Gas Giant</v>
      </c>
      <c r="Y1469" s="5"/>
      <c r="Z1469" s="7" t="str">
        <f>Map!O2133</f>
        <v>14 H</v>
      </c>
      <c r="AA1469" s="6">
        <f t="shared" si="12"/>
        <v>14</v>
      </c>
      <c r="AB1469" s="5" t="str">
        <f>IFERROR(__xludf.DUMMYFUNCTION("""COMPUTED_VALUE"""),"H")</f>
        <v>H</v>
      </c>
      <c r="AC1469" s="6">
        <f t="shared" si="13"/>
        <v>14</v>
      </c>
      <c r="AD1469" s="5"/>
    </row>
    <row r="1470">
      <c r="A1470" s="5" t="str">
        <f>Map!I2134</f>
        <v>0.13 S</v>
      </c>
      <c r="B1470" s="6">
        <f t="shared" si="5"/>
        <v>0.13</v>
      </c>
      <c r="C1470" s="5" t="str">
        <f>IFERROR(__xludf.DUMMYFUNCTION("""COMPUTED_VALUE"""),"S")</f>
        <v>S</v>
      </c>
      <c r="D1470" s="34">
        <f t="shared" si="6"/>
        <v>0.13</v>
      </c>
      <c r="E1470" s="6" t="b">
        <f t="shared" si="7"/>
        <v>0</v>
      </c>
      <c r="F1470" s="34" t="b">
        <f t="shared" si="8"/>
        <v>0</v>
      </c>
      <c r="G1470" s="8">
        <f t="shared" si="9"/>
        <v>2.5857E+29</v>
      </c>
      <c r="H1470" s="8">
        <f t="shared" ref="H1470:J1470" si="2958">if(D1470,$G1470,"")</f>
        <v>2.5857E+29</v>
      </c>
      <c r="I1470" s="8" t="str">
        <f t="shared" si="2958"/>
        <v/>
      </c>
      <c r="J1470" s="8" t="str">
        <f t="shared" si="2958"/>
        <v/>
      </c>
      <c r="K1470" s="5"/>
      <c r="L1470" s="5"/>
      <c r="M1470" s="5"/>
      <c r="N1470" s="36" t="str">
        <f>Map!K2134</f>
        <v/>
      </c>
      <c r="O1470" s="36" t="str">
        <f>Map!L2134</f>
        <v/>
      </c>
      <c r="P1470" s="36" t="str">
        <f>Map!M2134</f>
        <v/>
      </c>
      <c r="Q1470" s="5" t="str">
        <f>Join("-",Map!B2134,Map!C2134,Map!D2134,Map!E2134,Map!F2134)</f>
        <v>South Rim-0-1-0-S</v>
      </c>
      <c r="R1470" s="6" t="b">
        <f t="shared" ref="R1470:T1470" si="2959">IFERROR(VALUE(LEFT(N1470,SEARCH(" ",N1470,1)-1)),FALSE())</f>
        <v>0</v>
      </c>
      <c r="S1470" s="6" t="b">
        <f t="shared" si="2959"/>
        <v>0</v>
      </c>
      <c r="T1470" s="6" t="b">
        <f t="shared" si="2959"/>
        <v>0</v>
      </c>
      <c r="U1470" s="5"/>
      <c r="V1470" s="5"/>
      <c r="W1470" s="5"/>
      <c r="X1470" s="37" t="str">
        <f>Map!G2134</f>
        <v>Star</v>
      </c>
      <c r="Y1470" s="5"/>
      <c r="Z1470" s="7" t="str">
        <f>Map!O2134</f>
        <v/>
      </c>
      <c r="AA1470" s="6" t="str">
        <f t="shared" si="12"/>
        <v/>
      </c>
      <c r="AB1470" s="5"/>
      <c r="AC1470" s="6" t="str">
        <f t="shared" si="13"/>
        <v/>
      </c>
      <c r="AD1470" s="5"/>
    </row>
    <row r="1471">
      <c r="A1471" s="5" t="str">
        <f>Map!I2135</f>
        <v> </v>
      </c>
      <c r="B1471" s="6" t="str">
        <f t="shared" si="5"/>
        <v> </v>
      </c>
      <c r="C1471" s="5"/>
      <c r="D1471" s="34" t="b">
        <f t="shared" si="6"/>
        <v>0</v>
      </c>
      <c r="E1471" s="6" t="b">
        <f t="shared" si="7"/>
        <v>0</v>
      </c>
      <c r="F1471" s="34" t="b">
        <f t="shared" si="8"/>
        <v>0</v>
      </c>
      <c r="G1471" s="8" t="str">
        <f t="shared" si="9"/>
        <v/>
      </c>
      <c r="H1471" s="8" t="str">
        <f t="shared" ref="H1471:J1471" si="2960">if(D1471,$G1471,"")</f>
        <v/>
      </c>
      <c r="I1471" s="8" t="str">
        <f t="shared" si="2960"/>
        <v/>
      </c>
      <c r="J1471" s="8" t="str">
        <f t="shared" si="2960"/>
        <v/>
      </c>
      <c r="K1471" s="5"/>
      <c r="L1471" s="5"/>
      <c r="M1471" s="5"/>
      <c r="N1471" s="36" t="str">
        <f>Map!K2135</f>
        <v/>
      </c>
      <c r="O1471" s="36" t="str">
        <f>Map!L2135</f>
        <v/>
      </c>
      <c r="P1471" s="36" t="str">
        <f>Map!M2135</f>
        <v/>
      </c>
      <c r="Q1471" s="5" t="str">
        <f>Join("-",Map!B2135,Map!C2135,Map!D2135,Map!E2135,Map!F2135)</f>
        <v>South Rim-0-1-0-S01 Secondary Relay</v>
      </c>
      <c r="R1471" s="6" t="b">
        <f t="shared" ref="R1471:T1471" si="2961">IFERROR(VALUE(LEFT(N1471,SEARCH(" ",N1471,1)-1)),FALSE())</f>
        <v>0</v>
      </c>
      <c r="S1471" s="6" t="b">
        <f t="shared" si="2961"/>
        <v>0</v>
      </c>
      <c r="T1471" s="6" t="b">
        <f t="shared" si="2961"/>
        <v>0</v>
      </c>
      <c r="U1471" s="5"/>
      <c r="V1471" s="5"/>
      <c r="W1471" s="5"/>
      <c r="X1471" s="37" t="str">
        <f>Map!G2135</f>
        <v>Secondary Relay</v>
      </c>
      <c r="Y1471" s="5"/>
      <c r="Z1471" s="7" t="str">
        <f>Map!O2135</f>
        <v/>
      </c>
      <c r="AA1471" s="6" t="str">
        <f t="shared" si="12"/>
        <v/>
      </c>
      <c r="AB1471" s="5"/>
      <c r="AC1471" s="6" t="str">
        <f t="shared" si="13"/>
        <v/>
      </c>
      <c r="AD1471" s="5"/>
    </row>
    <row r="1472">
      <c r="A1472" s="5" t="str">
        <f>Map!I2136</f>
        <v>13 E</v>
      </c>
      <c r="B1472" s="6">
        <f t="shared" si="5"/>
        <v>13</v>
      </c>
      <c r="C1472" s="5" t="str">
        <f>IFERROR(__xludf.DUMMYFUNCTION("""COMPUTED_VALUE"""),"E")</f>
        <v>E</v>
      </c>
      <c r="D1472" s="34" t="b">
        <f t="shared" si="6"/>
        <v>0</v>
      </c>
      <c r="E1472" s="6" t="b">
        <f t="shared" si="7"/>
        <v>0</v>
      </c>
      <c r="F1472" s="34">
        <f t="shared" si="8"/>
        <v>13</v>
      </c>
      <c r="G1472" s="8">
        <f t="shared" si="9"/>
        <v>7.7636E+25</v>
      </c>
      <c r="H1472" s="8" t="str">
        <f t="shared" ref="H1472:J1472" si="2962">if(D1472,$G1472,"")</f>
        <v/>
      </c>
      <c r="I1472" s="8" t="str">
        <f t="shared" si="2962"/>
        <v/>
      </c>
      <c r="J1472" s="8">
        <f t="shared" si="2962"/>
        <v>7.7636E+25</v>
      </c>
      <c r="K1472" s="5"/>
      <c r="L1472" s="5"/>
      <c r="M1472" s="5"/>
      <c r="N1472" s="36">
        <f>Map!K2136</f>
        <v>777</v>
      </c>
      <c r="O1472" s="36">
        <f>Map!L2136</f>
        <v>765</v>
      </c>
      <c r="P1472" s="36">
        <f>Map!M2136</f>
        <v>772</v>
      </c>
      <c r="Q1472" s="5" t="str">
        <f>Join("-",Map!B2136,Map!C2136,Map!D2136,Map!E2136,Map!F2136)</f>
        <v>South Rim-0-1-1-a</v>
      </c>
      <c r="R1472" s="6">
        <f t="shared" ref="R1472:T1472" si="2963">IFERROR(VALUE(LEFT(N1472,SEARCH(" ",N1472,1)-1)),FALSE())</f>
        <v>777</v>
      </c>
      <c r="S1472" s="6">
        <f t="shared" si="2963"/>
        <v>765</v>
      </c>
      <c r="T1472" s="6">
        <f t="shared" si="2963"/>
        <v>772</v>
      </c>
      <c r="U1472" s="5"/>
      <c r="V1472" s="5"/>
      <c r="W1472" s="5"/>
      <c r="X1472" s="37" t="str">
        <f>Map!G2136</f>
        <v>Terrestrial</v>
      </c>
      <c r="Y1472" s="5"/>
      <c r="Z1472" s="7" t="str">
        <f>Map!O2136</f>
        <v>10 H</v>
      </c>
      <c r="AA1472" s="6">
        <f t="shared" si="12"/>
        <v>10</v>
      </c>
      <c r="AB1472" s="5" t="str">
        <f>IFERROR(__xludf.DUMMYFUNCTION("""COMPUTED_VALUE"""),"H")</f>
        <v>H</v>
      </c>
      <c r="AC1472" s="6">
        <f t="shared" si="13"/>
        <v>10</v>
      </c>
      <c r="AD1472" s="5"/>
    </row>
    <row r="1473">
      <c r="A1473" s="5" t="str">
        <f>Map!I2137</f>
        <v>0.51 E</v>
      </c>
      <c r="B1473" s="6">
        <f t="shared" si="5"/>
        <v>0.51</v>
      </c>
      <c r="C1473" s="5" t="str">
        <f>IFERROR(__xludf.DUMMYFUNCTION("""COMPUTED_VALUE"""),"E")</f>
        <v>E</v>
      </c>
      <c r="D1473" s="34" t="b">
        <f t="shared" si="6"/>
        <v>0</v>
      </c>
      <c r="E1473" s="6" t="b">
        <f t="shared" si="7"/>
        <v>0</v>
      </c>
      <c r="F1473" s="34">
        <f t="shared" si="8"/>
        <v>0.51</v>
      </c>
      <c r="G1473" s="8">
        <f t="shared" si="9"/>
        <v>3.04572E+24</v>
      </c>
      <c r="H1473" s="8" t="str">
        <f t="shared" ref="H1473:J1473" si="2964">if(D1473,$G1473,"")</f>
        <v/>
      </c>
      <c r="I1473" s="8" t="str">
        <f t="shared" si="2964"/>
        <v/>
      </c>
      <c r="J1473" s="8">
        <f t="shared" si="2964"/>
        <v>3.04572E+24</v>
      </c>
      <c r="K1473" s="5"/>
      <c r="L1473" s="5"/>
      <c r="M1473" s="5"/>
      <c r="N1473" s="36">
        <f>Map!K2137</f>
        <v>465</v>
      </c>
      <c r="O1473" s="36">
        <f>Map!L2137</f>
        <v>377</v>
      </c>
      <c r="P1473" s="36">
        <f>Map!M2137</f>
        <v>420</v>
      </c>
      <c r="Q1473" s="5" t="str">
        <f>Join("-",Map!B2137,Map!C2137,Map!D2137,Map!E2137,Map!F2137)</f>
        <v>South Rim-0-1-1-b</v>
      </c>
      <c r="R1473" s="6">
        <f t="shared" ref="R1473:T1473" si="2965">IFERROR(VALUE(LEFT(N1473,SEARCH(" ",N1473,1)-1)),FALSE())</f>
        <v>465</v>
      </c>
      <c r="S1473" s="6">
        <f t="shared" si="2965"/>
        <v>377</v>
      </c>
      <c r="T1473" s="6">
        <f t="shared" si="2965"/>
        <v>420</v>
      </c>
      <c r="U1473" s="5"/>
      <c r="V1473" s="5"/>
      <c r="W1473" s="5"/>
      <c r="X1473" s="37" t="str">
        <f>Map!G2137</f>
        <v>Terrestrial</v>
      </c>
      <c r="Y1473" s="5"/>
      <c r="Z1473" s="7" t="str">
        <f>Map!O2137</f>
        <v>39 H</v>
      </c>
      <c r="AA1473" s="6">
        <f t="shared" si="12"/>
        <v>39</v>
      </c>
      <c r="AB1473" s="5" t="str">
        <f>IFERROR(__xludf.DUMMYFUNCTION("""COMPUTED_VALUE"""),"H")</f>
        <v>H</v>
      </c>
      <c r="AC1473" s="6">
        <f t="shared" si="13"/>
        <v>39</v>
      </c>
      <c r="AD1473" s="5"/>
    </row>
    <row r="1474">
      <c r="A1474" s="5" t="str">
        <f>Map!I2138</f>
        <v>0.31 E</v>
      </c>
      <c r="B1474" s="6">
        <f t="shared" si="5"/>
        <v>0.31</v>
      </c>
      <c r="C1474" s="5" t="str">
        <f>IFERROR(__xludf.DUMMYFUNCTION("""COMPUTED_VALUE"""),"E")</f>
        <v>E</v>
      </c>
      <c r="D1474" s="34" t="b">
        <f t="shared" si="6"/>
        <v>0</v>
      </c>
      <c r="E1474" s="6" t="b">
        <f t="shared" si="7"/>
        <v>0</v>
      </c>
      <c r="F1474" s="34">
        <f t="shared" si="8"/>
        <v>0.31</v>
      </c>
      <c r="G1474" s="8">
        <f t="shared" si="9"/>
        <v>1.85132E+24</v>
      </c>
      <c r="H1474" s="8" t="str">
        <f t="shared" ref="H1474:J1474" si="2966">if(D1474,$G1474,"")</f>
        <v/>
      </c>
      <c r="I1474" s="8" t="str">
        <f t="shared" si="2966"/>
        <v/>
      </c>
      <c r="J1474" s="8">
        <f t="shared" si="2966"/>
        <v>1.85132E+24</v>
      </c>
      <c r="K1474" s="5"/>
      <c r="L1474" s="5"/>
      <c r="M1474" s="5"/>
      <c r="N1474" s="36">
        <f>Map!K2138</f>
        <v>328</v>
      </c>
      <c r="O1474" s="36">
        <f>Map!L2138</f>
        <v>189</v>
      </c>
      <c r="P1474" s="36">
        <f>Map!M2138</f>
        <v>258</v>
      </c>
      <c r="Q1474" s="5" t="str">
        <f>Join("-",Map!B2138,Map!C2138,Map!D2138,Map!E2138,Map!F2138)</f>
        <v>South Rim-0-1-1-c</v>
      </c>
      <c r="R1474" s="6">
        <f t="shared" ref="R1474:T1474" si="2967">IFERROR(VALUE(LEFT(N1474,SEARCH(" ",N1474,1)-1)),FALSE())</f>
        <v>328</v>
      </c>
      <c r="S1474" s="6">
        <f t="shared" si="2967"/>
        <v>189</v>
      </c>
      <c r="T1474" s="6">
        <f t="shared" si="2967"/>
        <v>258</v>
      </c>
      <c r="U1474" s="5"/>
      <c r="V1474" s="5"/>
      <c r="W1474" s="5"/>
      <c r="X1474" s="37" t="str">
        <f>Map!G2138</f>
        <v>Terrestrial</v>
      </c>
      <c r="Y1474" s="5"/>
      <c r="Z1474" s="7" t="str">
        <f>Map!O2138</f>
        <v>8 H</v>
      </c>
      <c r="AA1474" s="6">
        <f t="shared" si="12"/>
        <v>8</v>
      </c>
      <c r="AB1474" s="5" t="str">
        <f>IFERROR(__xludf.DUMMYFUNCTION("""COMPUTED_VALUE"""),"H")</f>
        <v>H</v>
      </c>
      <c r="AC1474" s="6">
        <f t="shared" si="13"/>
        <v>8</v>
      </c>
      <c r="AD1474" s="5"/>
    </row>
    <row r="1475">
      <c r="A1475" s="5" t="str">
        <f>Map!I2139</f>
        <v>2.9 J</v>
      </c>
      <c r="B1475" s="6">
        <f t="shared" si="5"/>
        <v>2.9</v>
      </c>
      <c r="C1475" s="5" t="str">
        <f>IFERROR(__xludf.DUMMYFUNCTION("""COMPUTED_VALUE"""),"J")</f>
        <v>J</v>
      </c>
      <c r="D1475" s="34" t="b">
        <f t="shared" si="6"/>
        <v>0</v>
      </c>
      <c r="E1475" s="6">
        <f t="shared" si="7"/>
        <v>2.9</v>
      </c>
      <c r="F1475" s="34" t="b">
        <f t="shared" si="8"/>
        <v>0</v>
      </c>
      <c r="G1475" s="8">
        <f t="shared" si="9"/>
        <v>5.51E+27</v>
      </c>
      <c r="H1475" s="8" t="str">
        <f t="shared" ref="H1475:J1475" si="2968">if(D1475,$G1475,"")</f>
        <v/>
      </c>
      <c r="I1475" s="8">
        <f t="shared" si="2968"/>
        <v>5.51E+27</v>
      </c>
      <c r="J1475" s="8" t="str">
        <f t="shared" si="2968"/>
        <v/>
      </c>
      <c r="K1475" s="5"/>
      <c r="L1475" s="5"/>
      <c r="M1475" s="5"/>
      <c r="N1475" s="36">
        <f>Map!K2139</f>
        <v>-24</v>
      </c>
      <c r="O1475" s="36">
        <f>Map!L2139</f>
        <v>-30</v>
      </c>
      <c r="P1475" s="36">
        <f>Map!M2139</f>
        <v>-28</v>
      </c>
      <c r="Q1475" s="5" t="str">
        <f>Join("-",Map!B2139,Map!C2139,Map!D2139,Map!E2139,Map!F2139)</f>
        <v>South Rim-0-1-1-d</v>
      </c>
      <c r="R1475" s="6">
        <f t="shared" ref="R1475:T1475" si="2969">IFERROR(VALUE(LEFT(N1475,SEARCH(" ",N1475,1)-1)),FALSE())</f>
        <v>-24</v>
      </c>
      <c r="S1475" s="6">
        <f t="shared" si="2969"/>
        <v>-30</v>
      </c>
      <c r="T1475" s="6">
        <f t="shared" si="2969"/>
        <v>-28</v>
      </c>
      <c r="U1475" s="5"/>
      <c r="V1475" s="5"/>
      <c r="W1475" s="5"/>
      <c r="X1475" s="37" t="str">
        <f>Map!G2139</f>
        <v>Gas Giant</v>
      </c>
      <c r="Y1475" s="5"/>
      <c r="Z1475" s="7" t="str">
        <f>Map!O2139</f>
        <v>13 H</v>
      </c>
      <c r="AA1475" s="6">
        <f t="shared" si="12"/>
        <v>13</v>
      </c>
      <c r="AB1475" s="5" t="str">
        <f>IFERROR(__xludf.DUMMYFUNCTION("""COMPUTED_VALUE"""),"H")</f>
        <v>H</v>
      </c>
      <c r="AC1475" s="6">
        <f t="shared" si="13"/>
        <v>13</v>
      </c>
      <c r="AD1475" s="5"/>
    </row>
    <row r="1476">
      <c r="A1476" s="5" t="str">
        <f>Map!I2140</f>
        <v>0.04 J</v>
      </c>
      <c r="B1476" s="6">
        <f t="shared" si="5"/>
        <v>0.04</v>
      </c>
      <c r="C1476" s="5" t="str">
        <f>IFERROR(__xludf.DUMMYFUNCTION("""COMPUTED_VALUE"""),"J")</f>
        <v>J</v>
      </c>
      <c r="D1476" s="34" t="b">
        <f t="shared" si="6"/>
        <v>0</v>
      </c>
      <c r="E1476" s="6">
        <f t="shared" si="7"/>
        <v>0.04</v>
      </c>
      <c r="F1476" s="34" t="b">
        <f t="shared" si="8"/>
        <v>0</v>
      </c>
      <c r="G1476" s="8">
        <f t="shared" si="9"/>
        <v>7.6E+25</v>
      </c>
      <c r="H1476" s="8" t="str">
        <f t="shared" ref="H1476:J1476" si="2970">if(D1476,$G1476,"")</f>
        <v/>
      </c>
      <c r="I1476" s="8">
        <f t="shared" si="2970"/>
        <v>7.6E+25</v>
      </c>
      <c r="J1476" s="8" t="str">
        <f t="shared" si="2970"/>
        <v/>
      </c>
      <c r="K1476" s="5"/>
      <c r="L1476" s="5"/>
      <c r="M1476" s="5"/>
      <c r="N1476" s="36">
        <f>Map!K2140</f>
        <v>-87</v>
      </c>
      <c r="O1476" s="36">
        <f>Map!L2140</f>
        <v>-127</v>
      </c>
      <c r="P1476" s="36">
        <f>Map!M2140</f>
        <v>-106</v>
      </c>
      <c r="Q1476" s="5" t="str">
        <f>Join("-",Map!B2140,Map!C2140,Map!D2140,Map!E2140,Map!F2140)</f>
        <v>South Rim-0-1-1-e</v>
      </c>
      <c r="R1476" s="6">
        <f t="shared" ref="R1476:T1476" si="2971">IFERROR(VALUE(LEFT(N1476,SEARCH(" ",N1476,1)-1)),FALSE())</f>
        <v>-87</v>
      </c>
      <c r="S1476" s="6">
        <f t="shared" si="2971"/>
        <v>-127</v>
      </c>
      <c r="T1476" s="6">
        <f t="shared" si="2971"/>
        <v>-106</v>
      </c>
      <c r="U1476" s="5"/>
      <c r="V1476" s="5"/>
      <c r="W1476" s="5"/>
      <c r="X1476" s="37" t="str">
        <f>Map!G2140</f>
        <v>Gas Giant</v>
      </c>
      <c r="Y1476" s="5"/>
      <c r="Z1476" s="7" t="str">
        <f>Map!O2140</f>
        <v>21 H</v>
      </c>
      <c r="AA1476" s="6">
        <f t="shared" si="12"/>
        <v>21</v>
      </c>
      <c r="AB1476" s="5" t="str">
        <f>IFERROR(__xludf.DUMMYFUNCTION("""COMPUTED_VALUE"""),"H")</f>
        <v>H</v>
      </c>
      <c r="AC1476" s="6">
        <f t="shared" si="13"/>
        <v>21</v>
      </c>
      <c r="AD1476" s="5"/>
    </row>
    <row r="1477">
      <c r="A1477" s="5" t="str">
        <f>Map!I2141</f>
        <v>1.58 J</v>
      </c>
      <c r="B1477" s="6">
        <f t="shared" si="5"/>
        <v>1.58</v>
      </c>
      <c r="C1477" s="5" t="str">
        <f>IFERROR(__xludf.DUMMYFUNCTION("""COMPUTED_VALUE"""),"J")</f>
        <v>J</v>
      </c>
      <c r="D1477" s="34" t="b">
        <f t="shared" si="6"/>
        <v>0</v>
      </c>
      <c r="E1477" s="6">
        <f t="shared" si="7"/>
        <v>1.58</v>
      </c>
      <c r="F1477" s="34" t="b">
        <f t="shared" si="8"/>
        <v>0</v>
      </c>
      <c r="G1477" s="8">
        <f t="shared" si="9"/>
        <v>3.002E+27</v>
      </c>
      <c r="H1477" s="8" t="str">
        <f t="shared" ref="H1477:J1477" si="2972">if(D1477,$G1477,"")</f>
        <v/>
      </c>
      <c r="I1477" s="8">
        <f t="shared" si="2972"/>
        <v>3.002E+27</v>
      </c>
      <c r="J1477" s="8" t="str">
        <f t="shared" si="2972"/>
        <v/>
      </c>
      <c r="K1477" s="5"/>
      <c r="L1477" s="5"/>
      <c r="M1477" s="5"/>
      <c r="N1477" s="36">
        <f>Map!K2141</f>
        <v>-100</v>
      </c>
      <c r="O1477" s="36">
        <f>Map!L2141</f>
        <v>-113</v>
      </c>
      <c r="P1477" s="36">
        <f>Map!M2141</f>
        <v>-107</v>
      </c>
      <c r="Q1477" s="5" t="str">
        <f>Join("-",Map!B2141,Map!C2141,Map!D2141,Map!E2141,Map!F2141)</f>
        <v>South Rim-0-1-1-f</v>
      </c>
      <c r="R1477" s="6">
        <f t="shared" ref="R1477:T1477" si="2973">IFERROR(VALUE(LEFT(N1477,SEARCH(" ",N1477,1)-1)),FALSE())</f>
        <v>-100</v>
      </c>
      <c r="S1477" s="6">
        <f t="shared" si="2973"/>
        <v>-113</v>
      </c>
      <c r="T1477" s="6">
        <f t="shared" si="2973"/>
        <v>-107</v>
      </c>
      <c r="U1477" s="5"/>
      <c r="V1477" s="5"/>
      <c r="W1477" s="5"/>
      <c r="X1477" s="37" t="str">
        <f>Map!G2141</f>
        <v>Gas Giant</v>
      </c>
      <c r="Y1477" s="5"/>
      <c r="Z1477" s="7" t="str">
        <f>Map!O2141</f>
        <v>8 H</v>
      </c>
      <c r="AA1477" s="6">
        <f t="shared" si="12"/>
        <v>8</v>
      </c>
      <c r="AB1477" s="5" t="str">
        <f>IFERROR(__xludf.DUMMYFUNCTION("""COMPUTED_VALUE"""),"H")</f>
        <v>H</v>
      </c>
      <c r="AC1477" s="6">
        <f t="shared" si="13"/>
        <v>8</v>
      </c>
      <c r="AD1477" s="5"/>
    </row>
    <row r="1478">
      <c r="A1478" s="5" t="str">
        <f>Map!I2142</f>
        <v>0.05 J</v>
      </c>
      <c r="B1478" s="6">
        <f t="shared" si="5"/>
        <v>0.05</v>
      </c>
      <c r="C1478" s="5" t="str">
        <f>IFERROR(__xludf.DUMMYFUNCTION("""COMPUTED_VALUE"""),"J")</f>
        <v>J</v>
      </c>
      <c r="D1478" s="34" t="b">
        <f t="shared" si="6"/>
        <v>0</v>
      </c>
      <c r="E1478" s="6">
        <f t="shared" si="7"/>
        <v>0.05</v>
      </c>
      <c r="F1478" s="34" t="b">
        <f t="shared" si="8"/>
        <v>0</v>
      </c>
      <c r="G1478" s="8">
        <f t="shared" si="9"/>
        <v>9.5E+25</v>
      </c>
      <c r="H1478" s="8" t="str">
        <f t="shared" ref="H1478:J1478" si="2974">if(D1478,$G1478,"")</f>
        <v/>
      </c>
      <c r="I1478" s="8">
        <f t="shared" si="2974"/>
        <v>9.5E+25</v>
      </c>
      <c r="J1478" s="8" t="str">
        <f t="shared" si="2974"/>
        <v/>
      </c>
      <c r="K1478" s="5"/>
      <c r="L1478" s="5"/>
      <c r="M1478" s="5"/>
      <c r="N1478" s="36">
        <f>Map!K2142</f>
        <v>-120</v>
      </c>
      <c r="O1478" s="36">
        <f>Map!L2142</f>
        <v>-169</v>
      </c>
      <c r="P1478" s="36">
        <f>Map!M2142</f>
        <v>-145</v>
      </c>
      <c r="Q1478" s="5" t="str">
        <f>Join("-",Map!B2142,Map!C2142,Map!D2142,Map!E2142,Map!F2142)</f>
        <v>South Rim-0-1-1-g</v>
      </c>
      <c r="R1478" s="6">
        <f t="shared" ref="R1478:T1478" si="2975">IFERROR(VALUE(LEFT(N1478,SEARCH(" ",N1478,1)-1)),FALSE())</f>
        <v>-120</v>
      </c>
      <c r="S1478" s="6">
        <f t="shared" si="2975"/>
        <v>-169</v>
      </c>
      <c r="T1478" s="6">
        <f t="shared" si="2975"/>
        <v>-145</v>
      </c>
      <c r="U1478" s="5"/>
      <c r="V1478" s="5"/>
      <c r="W1478" s="5"/>
      <c r="X1478" s="37" t="str">
        <f>Map!G2142</f>
        <v>Gas Giant</v>
      </c>
      <c r="Y1478" s="5"/>
      <c r="Z1478" s="7" t="str">
        <f>Map!O2142</f>
        <v>12 H</v>
      </c>
      <c r="AA1478" s="6">
        <f t="shared" si="12"/>
        <v>12</v>
      </c>
      <c r="AB1478" s="5" t="str">
        <f>IFERROR(__xludf.DUMMYFUNCTION("""COMPUTED_VALUE"""),"H")</f>
        <v>H</v>
      </c>
      <c r="AC1478" s="6">
        <f t="shared" si="13"/>
        <v>12</v>
      </c>
      <c r="AD1478" s="5"/>
    </row>
    <row r="1479">
      <c r="A1479" s="5" t="str">
        <f>Map!I2143</f>
        <v>0.06 J</v>
      </c>
      <c r="B1479" s="6">
        <f t="shared" si="5"/>
        <v>0.06</v>
      </c>
      <c r="C1479" s="5" t="str">
        <f>IFERROR(__xludf.DUMMYFUNCTION("""COMPUTED_VALUE"""),"J")</f>
        <v>J</v>
      </c>
      <c r="D1479" s="34" t="b">
        <f t="shared" si="6"/>
        <v>0</v>
      </c>
      <c r="E1479" s="6">
        <f t="shared" si="7"/>
        <v>0.06</v>
      </c>
      <c r="F1479" s="34" t="b">
        <f t="shared" si="8"/>
        <v>0</v>
      </c>
      <c r="G1479" s="8">
        <f t="shared" si="9"/>
        <v>1.14E+26</v>
      </c>
      <c r="H1479" s="8" t="str">
        <f t="shared" ref="H1479:J1479" si="2976">if(D1479,$G1479,"")</f>
        <v/>
      </c>
      <c r="I1479" s="8">
        <f t="shared" si="2976"/>
        <v>1.14E+26</v>
      </c>
      <c r="J1479" s="8" t="str">
        <f t="shared" si="2976"/>
        <v/>
      </c>
      <c r="K1479" s="5"/>
      <c r="L1479" s="5"/>
      <c r="M1479" s="5"/>
      <c r="N1479" s="36">
        <f>Map!K2143</f>
        <v>-168</v>
      </c>
      <c r="O1479" s="36">
        <f>Map!L2143</f>
        <v>-194</v>
      </c>
      <c r="P1479" s="36">
        <f>Map!M2143</f>
        <v>-180</v>
      </c>
      <c r="Q1479" s="5" t="str">
        <f>Join("-",Map!B2143,Map!C2143,Map!D2143,Map!E2143,Map!F2143)</f>
        <v>South Rim-0-1-1-h</v>
      </c>
      <c r="R1479" s="6">
        <f t="shared" ref="R1479:T1479" si="2977">IFERROR(VALUE(LEFT(N1479,SEARCH(" ",N1479,1)-1)),FALSE())</f>
        <v>-168</v>
      </c>
      <c r="S1479" s="6">
        <f t="shared" si="2977"/>
        <v>-194</v>
      </c>
      <c r="T1479" s="6">
        <f t="shared" si="2977"/>
        <v>-180</v>
      </c>
      <c r="U1479" s="5"/>
      <c r="V1479" s="5"/>
      <c r="W1479" s="5"/>
      <c r="X1479" s="37" t="str">
        <f>Map!G2143</f>
        <v>Gas Giant</v>
      </c>
      <c r="Y1479" s="5"/>
      <c r="Z1479" s="7" t="str">
        <f>Map!O2143</f>
        <v>8 H</v>
      </c>
      <c r="AA1479" s="6">
        <f t="shared" si="12"/>
        <v>8</v>
      </c>
      <c r="AB1479" s="5" t="str">
        <f>IFERROR(__xludf.DUMMYFUNCTION("""COMPUTED_VALUE"""),"H")</f>
        <v>H</v>
      </c>
      <c r="AC1479" s="6">
        <f t="shared" si="13"/>
        <v>8</v>
      </c>
      <c r="AD1479" s="5"/>
    </row>
    <row r="1480">
      <c r="A1480" s="5" t="str">
        <f>Map!I2144</f>
        <v>0.38 S</v>
      </c>
      <c r="B1480" s="6">
        <f t="shared" si="5"/>
        <v>0.38</v>
      </c>
      <c r="C1480" s="5" t="str">
        <f>IFERROR(__xludf.DUMMYFUNCTION("""COMPUTED_VALUE"""),"S")</f>
        <v>S</v>
      </c>
      <c r="D1480" s="34">
        <f t="shared" si="6"/>
        <v>0.38</v>
      </c>
      <c r="E1480" s="6" t="b">
        <f t="shared" si="7"/>
        <v>0</v>
      </c>
      <c r="F1480" s="34" t="b">
        <f t="shared" si="8"/>
        <v>0</v>
      </c>
      <c r="G1480" s="8">
        <f t="shared" si="9"/>
        <v>7.5582E+29</v>
      </c>
      <c r="H1480" s="8">
        <f t="shared" ref="H1480:J1480" si="2978">if(D1480,$G1480,"")</f>
        <v>7.5582E+29</v>
      </c>
      <c r="I1480" s="8" t="str">
        <f t="shared" si="2978"/>
        <v/>
      </c>
      <c r="J1480" s="8" t="str">
        <f t="shared" si="2978"/>
        <v/>
      </c>
      <c r="K1480" s="5"/>
      <c r="L1480" s="5"/>
      <c r="M1480" s="5"/>
      <c r="N1480" s="36" t="str">
        <f>Map!K2144</f>
        <v/>
      </c>
      <c r="O1480" s="36" t="str">
        <f>Map!L2144</f>
        <v/>
      </c>
      <c r="P1480" s="36" t="str">
        <f>Map!M2144</f>
        <v/>
      </c>
      <c r="Q1480" s="5" t="str">
        <f>Join("-",Map!B2144,Map!C2144,Map!D2144,Map!E2144,Map!F2144)</f>
        <v>South Rim-0-1-1-S</v>
      </c>
      <c r="R1480" s="6" t="b">
        <f t="shared" ref="R1480:T1480" si="2979">IFERROR(VALUE(LEFT(N1480,SEARCH(" ",N1480,1)-1)),FALSE())</f>
        <v>0</v>
      </c>
      <c r="S1480" s="6" t="b">
        <f t="shared" si="2979"/>
        <v>0</v>
      </c>
      <c r="T1480" s="6" t="b">
        <f t="shared" si="2979"/>
        <v>0</v>
      </c>
      <c r="U1480" s="5"/>
      <c r="V1480" s="5"/>
      <c r="W1480" s="5"/>
      <c r="X1480" s="37" t="str">
        <f>Map!G2144</f>
        <v>Star</v>
      </c>
      <c r="Y1480" s="5"/>
      <c r="Z1480" s="7" t="str">
        <f>Map!O2144</f>
        <v/>
      </c>
      <c r="AA1480" s="6" t="str">
        <f t="shared" si="12"/>
        <v/>
      </c>
      <c r="AB1480" s="5"/>
      <c r="AC1480" s="6" t="str">
        <f t="shared" si="13"/>
        <v/>
      </c>
      <c r="AD1480" s="5"/>
    </row>
    <row r="1481">
      <c r="A1481" s="5" t="str">
        <f>Map!I2145</f>
        <v>0.2 J</v>
      </c>
      <c r="B1481" s="6">
        <f t="shared" si="5"/>
        <v>0.2</v>
      </c>
      <c r="C1481" s="5" t="str">
        <f>IFERROR(__xludf.DUMMYFUNCTION("""COMPUTED_VALUE"""),"J")</f>
        <v>J</v>
      </c>
      <c r="D1481" s="34" t="b">
        <f t="shared" si="6"/>
        <v>0</v>
      </c>
      <c r="E1481" s="6">
        <f t="shared" si="7"/>
        <v>0.2</v>
      </c>
      <c r="F1481" s="34" t="b">
        <f t="shared" si="8"/>
        <v>0</v>
      </c>
      <c r="G1481" s="8">
        <f t="shared" si="9"/>
        <v>3.8E+26</v>
      </c>
      <c r="H1481" s="8" t="str">
        <f t="shared" ref="H1481:J1481" si="2980">if(D1481,$G1481,"")</f>
        <v/>
      </c>
      <c r="I1481" s="8">
        <f t="shared" si="2980"/>
        <v>3.8E+26</v>
      </c>
      <c r="J1481" s="8" t="str">
        <f t="shared" si="2980"/>
        <v/>
      </c>
      <c r="K1481" s="5"/>
      <c r="L1481" s="5"/>
      <c r="M1481" s="5"/>
      <c r="N1481" s="36">
        <f>Map!K2145</f>
        <v>-42</v>
      </c>
      <c r="O1481" s="36">
        <f>Map!L2145</f>
        <v>-97</v>
      </c>
      <c r="P1481" s="36">
        <f>Map!M2145</f>
        <v>-70</v>
      </c>
      <c r="Q1481" s="5" t="str">
        <f>Join("-",Map!B2145,Map!C2145,Map!D2145,Map!E2145,Map!F2145)</f>
        <v>South Rim-0-1-2-a</v>
      </c>
      <c r="R1481" s="6">
        <f t="shared" ref="R1481:T1481" si="2981">IFERROR(VALUE(LEFT(N1481,SEARCH(" ",N1481,1)-1)),FALSE())</f>
        <v>-42</v>
      </c>
      <c r="S1481" s="6">
        <f t="shared" si="2981"/>
        <v>-97</v>
      </c>
      <c r="T1481" s="6">
        <f t="shared" si="2981"/>
        <v>-70</v>
      </c>
      <c r="U1481" s="5"/>
      <c r="V1481" s="5"/>
      <c r="W1481" s="5"/>
      <c r="X1481" s="37" t="str">
        <f>Map!G2145</f>
        <v>Gas Giant</v>
      </c>
      <c r="Y1481" s="5"/>
      <c r="Z1481" s="7" t="str">
        <f>Map!O2145</f>
        <v>24 H</v>
      </c>
      <c r="AA1481" s="6">
        <f t="shared" si="12"/>
        <v>24</v>
      </c>
      <c r="AB1481" s="5" t="str">
        <f>IFERROR(__xludf.DUMMYFUNCTION("""COMPUTED_VALUE"""),"H")</f>
        <v>H</v>
      </c>
      <c r="AC1481" s="6">
        <f t="shared" si="13"/>
        <v>24</v>
      </c>
      <c r="AD1481" s="5"/>
    </row>
    <row r="1482">
      <c r="A1482" s="5" t="str">
        <f>Map!I2146</f>
        <v>0.23 S</v>
      </c>
      <c r="B1482" s="6">
        <f t="shared" si="5"/>
        <v>0.23</v>
      </c>
      <c r="C1482" s="5" t="str">
        <f>IFERROR(__xludf.DUMMYFUNCTION("""COMPUTED_VALUE"""),"S")</f>
        <v>S</v>
      </c>
      <c r="D1482" s="34">
        <f t="shared" si="6"/>
        <v>0.23</v>
      </c>
      <c r="E1482" s="6" t="b">
        <f t="shared" si="7"/>
        <v>0</v>
      </c>
      <c r="F1482" s="34" t="b">
        <f t="shared" si="8"/>
        <v>0</v>
      </c>
      <c r="G1482" s="8">
        <f t="shared" si="9"/>
        <v>4.5747E+29</v>
      </c>
      <c r="H1482" s="8">
        <f t="shared" ref="H1482:J1482" si="2982">if(D1482,$G1482,"")</f>
        <v>4.5747E+29</v>
      </c>
      <c r="I1482" s="8" t="str">
        <f t="shared" si="2982"/>
        <v/>
      </c>
      <c r="J1482" s="8" t="str">
        <f t="shared" si="2982"/>
        <v/>
      </c>
      <c r="K1482" s="5"/>
      <c r="L1482" s="5"/>
      <c r="M1482" s="5"/>
      <c r="N1482" s="36" t="str">
        <f>Map!K2146</f>
        <v/>
      </c>
      <c r="O1482" s="36" t="str">
        <f>Map!L2146</f>
        <v/>
      </c>
      <c r="P1482" s="36" t="str">
        <f>Map!M2146</f>
        <v/>
      </c>
      <c r="Q1482" s="5" t="str">
        <f>Join("-",Map!B2146,Map!C2146,Map!D2146,Map!E2146,Map!F2146)</f>
        <v>South Rim-0-1-2-S</v>
      </c>
      <c r="R1482" s="6" t="b">
        <f t="shared" ref="R1482:T1482" si="2983">IFERROR(VALUE(LEFT(N1482,SEARCH(" ",N1482,1)-1)),FALSE())</f>
        <v>0</v>
      </c>
      <c r="S1482" s="6" t="b">
        <f t="shared" si="2983"/>
        <v>0</v>
      </c>
      <c r="T1482" s="6" t="b">
        <f t="shared" si="2983"/>
        <v>0</v>
      </c>
      <c r="U1482" s="5"/>
      <c r="V1482" s="5"/>
      <c r="W1482" s="5"/>
      <c r="X1482" s="37" t="str">
        <f>Map!G2146</f>
        <v>Star</v>
      </c>
      <c r="Y1482" s="5"/>
      <c r="Z1482" s="7" t="str">
        <f>Map!O2146</f>
        <v/>
      </c>
      <c r="AA1482" s="6" t="str">
        <f t="shared" si="12"/>
        <v/>
      </c>
      <c r="AB1482" s="5"/>
      <c r="AC1482" s="6" t="str">
        <f t="shared" si="13"/>
        <v/>
      </c>
      <c r="AD1482" s="5"/>
    </row>
    <row r="1483">
      <c r="A1483" s="5" t="str">
        <f>Map!I2147</f>
        <v>0.13 E</v>
      </c>
      <c r="B1483" s="6">
        <f t="shared" si="5"/>
        <v>0.13</v>
      </c>
      <c r="C1483" s="5" t="str">
        <f>IFERROR(__xludf.DUMMYFUNCTION("""COMPUTED_VALUE"""),"E")</f>
        <v>E</v>
      </c>
      <c r="D1483" s="34" t="b">
        <f t="shared" si="6"/>
        <v>0</v>
      </c>
      <c r="E1483" s="6" t="b">
        <f t="shared" si="7"/>
        <v>0</v>
      </c>
      <c r="F1483" s="34">
        <f t="shared" si="8"/>
        <v>0.13</v>
      </c>
      <c r="G1483" s="8">
        <f t="shared" si="9"/>
        <v>7.7636E+23</v>
      </c>
      <c r="H1483" s="8" t="str">
        <f t="shared" ref="H1483:J1483" si="2984">if(D1483,$G1483,"")</f>
        <v/>
      </c>
      <c r="I1483" s="8" t="str">
        <f t="shared" si="2984"/>
        <v/>
      </c>
      <c r="J1483" s="8">
        <f t="shared" si="2984"/>
        <v>7.7636E+23</v>
      </c>
      <c r="K1483" s="5"/>
      <c r="L1483" s="5"/>
      <c r="M1483" s="5"/>
      <c r="N1483" s="36">
        <f>Map!K2147</f>
        <v>1231</v>
      </c>
      <c r="O1483" s="36">
        <f>Map!L2147</f>
        <v>274</v>
      </c>
      <c r="P1483" s="36">
        <f>Map!M2147</f>
        <v>752</v>
      </c>
      <c r="Q1483" s="5" t="str">
        <f>Join("-",Map!B2147,Map!C2147,Map!D2147,Map!E2147,Map!F2147)</f>
        <v>South Rim-0-1-3-a</v>
      </c>
      <c r="R1483" s="6">
        <f t="shared" ref="R1483:T1483" si="2985">IFERROR(VALUE(LEFT(N1483,SEARCH(" ",N1483,1)-1)),FALSE())</f>
        <v>1231</v>
      </c>
      <c r="S1483" s="6">
        <f t="shared" si="2985"/>
        <v>274</v>
      </c>
      <c r="T1483" s="6">
        <f t="shared" si="2985"/>
        <v>752</v>
      </c>
      <c r="U1483" s="5"/>
      <c r="V1483" s="5"/>
      <c r="W1483" s="5"/>
      <c r="X1483" s="37" t="str">
        <f>Map!G2147</f>
        <v>Terrestrial</v>
      </c>
      <c r="Y1483" s="5"/>
      <c r="Z1483" s="7" t="str">
        <f>Map!O2147</f>
        <v>11 H</v>
      </c>
      <c r="AA1483" s="6">
        <f t="shared" si="12"/>
        <v>11</v>
      </c>
      <c r="AB1483" s="5" t="str">
        <f>IFERROR(__xludf.DUMMYFUNCTION("""COMPUTED_VALUE"""),"H")</f>
        <v>H</v>
      </c>
      <c r="AC1483" s="6">
        <f t="shared" si="13"/>
        <v>11</v>
      </c>
      <c r="AD1483" s="5"/>
    </row>
    <row r="1484">
      <c r="A1484" s="5" t="str">
        <f>Map!I2148</f>
        <v>1.24 J</v>
      </c>
      <c r="B1484" s="6">
        <f t="shared" si="5"/>
        <v>1.24</v>
      </c>
      <c r="C1484" s="5" t="str">
        <f>IFERROR(__xludf.DUMMYFUNCTION("""COMPUTED_VALUE"""),"J")</f>
        <v>J</v>
      </c>
      <c r="D1484" s="34" t="b">
        <f t="shared" si="6"/>
        <v>0</v>
      </c>
      <c r="E1484" s="6">
        <f t="shared" si="7"/>
        <v>1.24</v>
      </c>
      <c r="F1484" s="34" t="b">
        <f t="shared" si="8"/>
        <v>0</v>
      </c>
      <c r="G1484" s="8">
        <f t="shared" si="9"/>
        <v>2.356E+27</v>
      </c>
      <c r="H1484" s="8" t="str">
        <f t="shared" ref="H1484:J1484" si="2986">if(D1484,$G1484,"")</f>
        <v/>
      </c>
      <c r="I1484" s="8">
        <f t="shared" si="2986"/>
        <v>2.356E+27</v>
      </c>
      <c r="J1484" s="8" t="str">
        <f t="shared" si="2986"/>
        <v/>
      </c>
      <c r="K1484" s="5"/>
      <c r="L1484" s="5"/>
      <c r="M1484" s="5"/>
      <c r="N1484" s="36">
        <f>Map!K2148</f>
        <v>-13</v>
      </c>
      <c r="O1484" s="36">
        <f>Map!L2148</f>
        <v>-45</v>
      </c>
      <c r="P1484" s="36">
        <f>Map!M2148</f>
        <v>-29</v>
      </c>
      <c r="Q1484" s="5" t="str">
        <f>Join("-",Map!B2148,Map!C2148,Map!D2148,Map!E2148,Map!F2148)</f>
        <v>South Rim-0-1-3-b</v>
      </c>
      <c r="R1484" s="6">
        <f t="shared" ref="R1484:T1484" si="2987">IFERROR(VALUE(LEFT(N1484,SEARCH(" ",N1484,1)-1)),FALSE())</f>
        <v>-13</v>
      </c>
      <c r="S1484" s="6">
        <f t="shared" si="2987"/>
        <v>-45</v>
      </c>
      <c r="T1484" s="6">
        <f t="shared" si="2987"/>
        <v>-29</v>
      </c>
      <c r="U1484" s="5"/>
      <c r="V1484" s="5"/>
      <c r="W1484" s="5"/>
      <c r="X1484" s="37" t="str">
        <f>Map!G2148</f>
        <v>Gas Giant</v>
      </c>
      <c r="Y1484" s="5"/>
      <c r="Z1484" s="7" t="str">
        <f>Map!O2148</f>
        <v>19 H</v>
      </c>
      <c r="AA1484" s="6">
        <f t="shared" si="12"/>
        <v>19</v>
      </c>
      <c r="AB1484" s="5" t="str">
        <f>IFERROR(__xludf.DUMMYFUNCTION("""COMPUTED_VALUE"""),"H")</f>
        <v>H</v>
      </c>
      <c r="AC1484" s="6">
        <f t="shared" si="13"/>
        <v>19</v>
      </c>
      <c r="AD1484" s="5"/>
    </row>
    <row r="1485">
      <c r="A1485" s="5" t="str">
        <f>Map!I2149</f>
        <v>1.82 J</v>
      </c>
      <c r="B1485" s="6">
        <f t="shared" si="5"/>
        <v>1.82</v>
      </c>
      <c r="C1485" s="5" t="str">
        <f>IFERROR(__xludf.DUMMYFUNCTION("""COMPUTED_VALUE"""),"J")</f>
        <v>J</v>
      </c>
      <c r="D1485" s="34" t="b">
        <f t="shared" si="6"/>
        <v>0</v>
      </c>
      <c r="E1485" s="6">
        <f t="shared" si="7"/>
        <v>1.82</v>
      </c>
      <c r="F1485" s="34" t="b">
        <f t="shared" si="8"/>
        <v>0</v>
      </c>
      <c r="G1485" s="8">
        <f t="shared" si="9"/>
        <v>3.458E+27</v>
      </c>
      <c r="H1485" s="8" t="str">
        <f t="shared" ref="H1485:J1485" si="2988">if(D1485,$G1485,"")</f>
        <v/>
      </c>
      <c r="I1485" s="8">
        <f t="shared" si="2988"/>
        <v>3.458E+27</v>
      </c>
      <c r="J1485" s="8" t="str">
        <f t="shared" si="2988"/>
        <v/>
      </c>
      <c r="K1485" s="5"/>
      <c r="L1485" s="5"/>
      <c r="M1485" s="5"/>
      <c r="N1485" s="36">
        <f>Map!K2149</f>
        <v>-216</v>
      </c>
      <c r="O1485" s="36">
        <f>Map!L2149</f>
        <v>-249</v>
      </c>
      <c r="P1485" s="36">
        <f>Map!M2149</f>
        <v>-235</v>
      </c>
      <c r="Q1485" s="5" t="str">
        <f>Join("-",Map!B2149,Map!C2149,Map!D2149,Map!E2149,Map!F2149)</f>
        <v>South Rim-0-1-3-c</v>
      </c>
      <c r="R1485" s="6">
        <f t="shared" ref="R1485:T1485" si="2989">IFERROR(VALUE(LEFT(N1485,SEARCH(" ",N1485,1)-1)),FALSE())</f>
        <v>-216</v>
      </c>
      <c r="S1485" s="6">
        <f t="shared" si="2989"/>
        <v>-249</v>
      </c>
      <c r="T1485" s="6">
        <f t="shared" si="2989"/>
        <v>-235</v>
      </c>
      <c r="U1485" s="5"/>
      <c r="V1485" s="5"/>
      <c r="W1485" s="5"/>
      <c r="X1485" s="37" t="str">
        <f>Map!G2149</f>
        <v>Gas Giant</v>
      </c>
      <c r="Y1485" s="5"/>
      <c r="Z1485" s="7" t="str">
        <f>Map!O2149</f>
        <v>20 H</v>
      </c>
      <c r="AA1485" s="6">
        <f t="shared" si="12"/>
        <v>20</v>
      </c>
      <c r="AB1485" s="5" t="str">
        <f>IFERROR(__xludf.DUMMYFUNCTION("""COMPUTED_VALUE"""),"H")</f>
        <v>H</v>
      </c>
      <c r="AC1485" s="6">
        <f t="shared" si="13"/>
        <v>20</v>
      </c>
      <c r="AD1485" s="5"/>
    </row>
    <row r="1486">
      <c r="A1486" s="5" t="str">
        <f>Map!I2150</f>
        <v>0.46 S</v>
      </c>
      <c r="B1486" s="6">
        <f t="shared" si="5"/>
        <v>0.46</v>
      </c>
      <c r="C1486" s="5" t="str">
        <f>IFERROR(__xludf.DUMMYFUNCTION("""COMPUTED_VALUE"""),"S")</f>
        <v>S</v>
      </c>
      <c r="D1486" s="34">
        <f t="shared" si="6"/>
        <v>0.46</v>
      </c>
      <c r="E1486" s="6" t="b">
        <f t="shared" si="7"/>
        <v>0</v>
      </c>
      <c r="F1486" s="34" t="b">
        <f t="shared" si="8"/>
        <v>0</v>
      </c>
      <c r="G1486" s="8">
        <f t="shared" si="9"/>
        <v>9.1494E+29</v>
      </c>
      <c r="H1486" s="8">
        <f t="shared" ref="H1486:J1486" si="2990">if(D1486,$G1486,"")</f>
        <v>9.1494E+29</v>
      </c>
      <c r="I1486" s="8" t="str">
        <f t="shared" si="2990"/>
        <v/>
      </c>
      <c r="J1486" s="8" t="str">
        <f t="shared" si="2990"/>
        <v/>
      </c>
      <c r="K1486" s="5"/>
      <c r="L1486" s="5"/>
      <c r="M1486" s="5"/>
      <c r="N1486" s="36" t="str">
        <f>Map!K2150</f>
        <v/>
      </c>
      <c r="O1486" s="36" t="str">
        <f>Map!L2150</f>
        <v/>
      </c>
      <c r="P1486" s="36" t="str">
        <f>Map!M2150</f>
        <v/>
      </c>
      <c r="Q1486" s="5" t="str">
        <f>Join("-",Map!B2150,Map!C2150,Map!D2150,Map!E2150,Map!F2150)</f>
        <v>South Rim-0-1-3-S</v>
      </c>
      <c r="R1486" s="6" t="b">
        <f t="shared" ref="R1486:T1486" si="2991">IFERROR(VALUE(LEFT(N1486,SEARCH(" ",N1486,1)-1)),FALSE())</f>
        <v>0</v>
      </c>
      <c r="S1486" s="6" t="b">
        <f t="shared" si="2991"/>
        <v>0</v>
      </c>
      <c r="T1486" s="6" t="b">
        <f t="shared" si="2991"/>
        <v>0</v>
      </c>
      <c r="U1486" s="5"/>
      <c r="V1486" s="5"/>
      <c r="W1486" s="5"/>
      <c r="X1486" s="37" t="str">
        <f>Map!G2150</f>
        <v>Star</v>
      </c>
      <c r="Y1486" s="5"/>
      <c r="Z1486" s="7" t="str">
        <f>Map!O2150</f>
        <v/>
      </c>
      <c r="AA1486" s="6" t="str">
        <f t="shared" si="12"/>
        <v/>
      </c>
      <c r="AB1486" s="5"/>
      <c r="AC1486" s="6" t="str">
        <f t="shared" si="13"/>
        <v/>
      </c>
      <c r="AD1486" s="5"/>
    </row>
    <row r="1487">
      <c r="A1487" s="5" t="str">
        <f>Map!I2151</f>
        <v>0.41 E</v>
      </c>
      <c r="B1487" s="6">
        <f t="shared" si="5"/>
        <v>0.41</v>
      </c>
      <c r="C1487" s="5" t="str">
        <f>IFERROR(__xludf.DUMMYFUNCTION("""COMPUTED_VALUE"""),"E")</f>
        <v>E</v>
      </c>
      <c r="D1487" s="34" t="b">
        <f t="shared" si="6"/>
        <v>0</v>
      </c>
      <c r="E1487" s="6" t="b">
        <f t="shared" si="7"/>
        <v>0</v>
      </c>
      <c r="F1487" s="34">
        <f t="shared" si="8"/>
        <v>0.41</v>
      </c>
      <c r="G1487" s="8">
        <f t="shared" si="9"/>
        <v>2.44852E+24</v>
      </c>
      <c r="H1487" s="8" t="str">
        <f t="shared" ref="H1487:J1487" si="2992">if(D1487,$G1487,"")</f>
        <v/>
      </c>
      <c r="I1487" s="8" t="str">
        <f t="shared" si="2992"/>
        <v/>
      </c>
      <c r="J1487" s="8">
        <f t="shared" si="2992"/>
        <v>2.44852E+24</v>
      </c>
      <c r="K1487" s="5"/>
      <c r="L1487" s="5"/>
      <c r="M1487" s="5"/>
      <c r="N1487" s="36">
        <f>Map!K2151</f>
        <v>-134</v>
      </c>
      <c r="O1487" s="36">
        <f>Map!L2151</f>
        <v>-162</v>
      </c>
      <c r="P1487" s="36">
        <f>Map!M2151</f>
        <v>-149</v>
      </c>
      <c r="Q1487" s="5" t="str">
        <f>Join("-",Map!B2151,Map!C2151,Map!D2151,Map!E2151,Map!F2151)</f>
        <v>South Rim-0-1-4-a</v>
      </c>
      <c r="R1487" s="6">
        <f t="shared" ref="R1487:T1487" si="2993">IFERROR(VALUE(LEFT(N1487,SEARCH(" ",N1487,1)-1)),FALSE())</f>
        <v>-134</v>
      </c>
      <c r="S1487" s="6">
        <f t="shared" si="2993"/>
        <v>-162</v>
      </c>
      <c r="T1487" s="6">
        <f t="shared" si="2993"/>
        <v>-149</v>
      </c>
      <c r="U1487" s="5"/>
      <c r="V1487" s="5"/>
      <c r="W1487" s="5"/>
      <c r="X1487" s="37" t="str">
        <f>Map!G2151</f>
        <v>Terrestrial</v>
      </c>
      <c r="Y1487" s="5"/>
      <c r="Z1487" s="7" t="str">
        <f>Map!O2151</f>
        <v>32 H</v>
      </c>
      <c r="AA1487" s="6">
        <f t="shared" si="12"/>
        <v>32</v>
      </c>
      <c r="AB1487" s="5" t="str">
        <f>IFERROR(__xludf.DUMMYFUNCTION("""COMPUTED_VALUE"""),"H")</f>
        <v>H</v>
      </c>
      <c r="AC1487" s="6">
        <f t="shared" si="13"/>
        <v>32</v>
      </c>
      <c r="AD1487" s="5"/>
    </row>
    <row r="1488">
      <c r="A1488" s="5" t="str">
        <f>Map!I2152</f>
        <v>0.21 S</v>
      </c>
      <c r="B1488" s="6">
        <f t="shared" si="5"/>
        <v>0.21</v>
      </c>
      <c r="C1488" s="5" t="str">
        <f>IFERROR(__xludf.DUMMYFUNCTION("""COMPUTED_VALUE"""),"S")</f>
        <v>S</v>
      </c>
      <c r="D1488" s="34">
        <f t="shared" si="6"/>
        <v>0.21</v>
      </c>
      <c r="E1488" s="6" t="b">
        <f t="shared" si="7"/>
        <v>0</v>
      </c>
      <c r="F1488" s="34" t="b">
        <f t="shared" si="8"/>
        <v>0</v>
      </c>
      <c r="G1488" s="8">
        <f t="shared" si="9"/>
        <v>4.1769E+29</v>
      </c>
      <c r="H1488" s="8">
        <f t="shared" ref="H1488:J1488" si="2994">if(D1488,$G1488,"")</f>
        <v>4.1769E+29</v>
      </c>
      <c r="I1488" s="8" t="str">
        <f t="shared" si="2994"/>
        <v/>
      </c>
      <c r="J1488" s="8" t="str">
        <f t="shared" si="2994"/>
        <v/>
      </c>
      <c r="K1488" s="5"/>
      <c r="L1488" s="5"/>
      <c r="M1488" s="5"/>
      <c r="N1488" s="36" t="str">
        <f>Map!K2152</f>
        <v/>
      </c>
      <c r="O1488" s="36" t="str">
        <f>Map!L2152</f>
        <v/>
      </c>
      <c r="P1488" s="36" t="str">
        <f>Map!M2152</f>
        <v/>
      </c>
      <c r="Q1488" s="5" t="str">
        <f>Join("-",Map!B2152,Map!C2152,Map!D2152,Map!E2152,Map!F2152)</f>
        <v>South Rim-0-1-4-S</v>
      </c>
      <c r="R1488" s="6" t="b">
        <f t="shared" ref="R1488:T1488" si="2995">IFERROR(VALUE(LEFT(N1488,SEARCH(" ",N1488,1)-1)),FALSE())</f>
        <v>0</v>
      </c>
      <c r="S1488" s="6" t="b">
        <f t="shared" si="2995"/>
        <v>0</v>
      </c>
      <c r="T1488" s="6" t="b">
        <f t="shared" si="2995"/>
        <v>0</v>
      </c>
      <c r="U1488" s="5"/>
      <c r="V1488" s="5"/>
      <c r="W1488" s="5"/>
      <c r="X1488" s="37" t="str">
        <f>Map!G2152</f>
        <v>Star</v>
      </c>
      <c r="Y1488" s="5"/>
      <c r="Z1488" s="7" t="str">
        <f>Map!O2152</f>
        <v/>
      </c>
      <c r="AA1488" s="6" t="str">
        <f t="shared" si="12"/>
        <v/>
      </c>
      <c r="AB1488" s="5"/>
      <c r="AC1488" s="6" t="str">
        <f t="shared" si="13"/>
        <v/>
      </c>
      <c r="AD1488" s="5"/>
    </row>
    <row r="1489">
      <c r="A1489" s="5" t="str">
        <f>Map!I2153</f>
        <v>0.53 E</v>
      </c>
      <c r="B1489" s="6">
        <f t="shared" si="5"/>
        <v>0.53</v>
      </c>
      <c r="C1489" s="5" t="str">
        <f>IFERROR(__xludf.DUMMYFUNCTION("""COMPUTED_VALUE"""),"E")</f>
        <v>E</v>
      </c>
      <c r="D1489" s="34" t="b">
        <f t="shared" si="6"/>
        <v>0</v>
      </c>
      <c r="E1489" s="6" t="b">
        <f t="shared" si="7"/>
        <v>0</v>
      </c>
      <c r="F1489" s="34">
        <f t="shared" si="8"/>
        <v>0.53</v>
      </c>
      <c r="G1489" s="8">
        <f t="shared" si="9"/>
        <v>3.16516E+24</v>
      </c>
      <c r="H1489" s="8" t="str">
        <f t="shared" ref="H1489:J1489" si="2996">if(D1489,$G1489,"")</f>
        <v/>
      </c>
      <c r="I1489" s="8" t="str">
        <f t="shared" si="2996"/>
        <v/>
      </c>
      <c r="J1489" s="8">
        <f t="shared" si="2996"/>
        <v>3.16516E+24</v>
      </c>
      <c r="K1489" s="5"/>
      <c r="L1489" s="5"/>
      <c r="M1489" s="5"/>
      <c r="N1489" s="36">
        <f>Map!K2153</f>
        <v>234</v>
      </c>
      <c r="O1489" s="36">
        <f>Map!L2153</f>
        <v>192</v>
      </c>
      <c r="P1489" s="36">
        <f>Map!M2153</f>
        <v>214</v>
      </c>
      <c r="Q1489" s="5" t="str">
        <f>Join("-",Map!B2153,Map!C2153,Map!D2153,Map!E2153,Map!F2153)</f>
        <v>South Rim-0-1-5-a</v>
      </c>
      <c r="R1489" s="6">
        <f t="shared" ref="R1489:T1489" si="2997">IFERROR(VALUE(LEFT(N1489,SEARCH(" ",N1489,1)-1)),FALSE())</f>
        <v>234</v>
      </c>
      <c r="S1489" s="6">
        <f t="shared" si="2997"/>
        <v>192</v>
      </c>
      <c r="T1489" s="6">
        <f t="shared" si="2997"/>
        <v>214</v>
      </c>
      <c r="U1489" s="5"/>
      <c r="V1489" s="5"/>
      <c r="W1489" s="5"/>
      <c r="X1489" s="37" t="str">
        <f>Map!G2153</f>
        <v>Terrestrial</v>
      </c>
      <c r="Y1489" s="5"/>
      <c r="Z1489" s="7" t="str">
        <f>Map!O2153</f>
        <v>30 H</v>
      </c>
      <c r="AA1489" s="6">
        <f t="shared" si="12"/>
        <v>30</v>
      </c>
      <c r="AB1489" s="5" t="str">
        <f>IFERROR(__xludf.DUMMYFUNCTION("""COMPUTED_VALUE"""),"H")</f>
        <v>H</v>
      </c>
      <c r="AC1489" s="6">
        <f t="shared" si="13"/>
        <v>30</v>
      </c>
      <c r="AD1489" s="5"/>
    </row>
    <row r="1490">
      <c r="A1490" s="5" t="str">
        <f>Map!I2154</f>
        <v>0.41 E</v>
      </c>
      <c r="B1490" s="6">
        <f t="shared" si="5"/>
        <v>0.41</v>
      </c>
      <c r="C1490" s="5" t="str">
        <f>IFERROR(__xludf.DUMMYFUNCTION("""COMPUTED_VALUE"""),"E")</f>
        <v>E</v>
      </c>
      <c r="D1490" s="34" t="b">
        <f t="shared" si="6"/>
        <v>0</v>
      </c>
      <c r="E1490" s="6" t="b">
        <f t="shared" si="7"/>
        <v>0</v>
      </c>
      <c r="F1490" s="34">
        <f t="shared" si="8"/>
        <v>0.41</v>
      </c>
      <c r="G1490" s="8">
        <f t="shared" si="9"/>
        <v>2.44852E+24</v>
      </c>
      <c r="H1490" s="8" t="str">
        <f t="shared" ref="H1490:J1490" si="2998">if(D1490,$G1490,"")</f>
        <v/>
      </c>
      <c r="I1490" s="8" t="str">
        <f t="shared" si="2998"/>
        <v/>
      </c>
      <c r="J1490" s="8">
        <f t="shared" si="2998"/>
        <v>2.44852E+24</v>
      </c>
      <c r="K1490" s="5"/>
      <c r="L1490" s="5"/>
      <c r="M1490" s="5"/>
      <c r="N1490" s="36">
        <f>Map!K2154</f>
        <v>34</v>
      </c>
      <c r="O1490" s="36">
        <f>Map!L2154</f>
        <v>12</v>
      </c>
      <c r="P1490" s="36">
        <f>Map!M2154</f>
        <v>22</v>
      </c>
      <c r="Q1490" s="5" t="str">
        <f>Join("-",Map!B2154,Map!C2154,Map!D2154,Map!E2154,Map!F2154)</f>
        <v>South Rim-0-1-5-b</v>
      </c>
      <c r="R1490" s="6">
        <f t="shared" ref="R1490:T1490" si="2999">IFERROR(VALUE(LEFT(N1490,SEARCH(" ",N1490,1)-1)),FALSE())</f>
        <v>34</v>
      </c>
      <c r="S1490" s="6">
        <f t="shared" si="2999"/>
        <v>12</v>
      </c>
      <c r="T1490" s="6">
        <f t="shared" si="2999"/>
        <v>22</v>
      </c>
      <c r="U1490" s="5"/>
      <c r="V1490" s="5"/>
      <c r="W1490" s="5"/>
      <c r="X1490" s="37" t="str">
        <f>Map!G2154</f>
        <v>Terrestrial</v>
      </c>
      <c r="Y1490" s="5"/>
      <c r="Z1490" s="7" t="str">
        <f>Map!O2154</f>
        <v>5964 H</v>
      </c>
      <c r="AA1490" s="6">
        <f t="shared" si="12"/>
        <v>5964</v>
      </c>
      <c r="AB1490" s="5" t="str">
        <f>IFERROR(__xludf.DUMMYFUNCTION("""COMPUTED_VALUE"""),"H")</f>
        <v>H</v>
      </c>
      <c r="AC1490" s="6">
        <f t="shared" si="13"/>
        <v>5964</v>
      </c>
      <c r="AD1490" s="5"/>
    </row>
    <row r="1491">
      <c r="A1491" s="5" t="str">
        <f>Map!I2155</f>
        <v>0.9 E</v>
      </c>
      <c r="B1491" s="6">
        <f t="shared" si="5"/>
        <v>0.9</v>
      </c>
      <c r="C1491" s="5" t="str">
        <f>IFERROR(__xludf.DUMMYFUNCTION("""COMPUTED_VALUE"""),"E")</f>
        <v>E</v>
      </c>
      <c r="D1491" s="34" t="b">
        <f t="shared" si="6"/>
        <v>0</v>
      </c>
      <c r="E1491" s="6" t="b">
        <f t="shared" si="7"/>
        <v>0</v>
      </c>
      <c r="F1491" s="34">
        <f t="shared" si="8"/>
        <v>0.9</v>
      </c>
      <c r="G1491" s="8">
        <f t="shared" si="9"/>
        <v>5.3748E+24</v>
      </c>
      <c r="H1491" s="8" t="str">
        <f t="shared" ref="H1491:J1491" si="3000">if(D1491,$G1491,"")</f>
        <v/>
      </c>
      <c r="I1491" s="8" t="str">
        <f t="shared" si="3000"/>
        <v/>
      </c>
      <c r="J1491" s="8">
        <f t="shared" si="3000"/>
        <v>5.3748E+24</v>
      </c>
      <c r="K1491" s="5"/>
      <c r="L1491" s="5"/>
      <c r="M1491" s="5"/>
      <c r="N1491" s="36">
        <f>Map!K2155</f>
        <v>10</v>
      </c>
      <c r="O1491" s="36">
        <f>Map!L2155</f>
        <v>-5</v>
      </c>
      <c r="P1491" s="36">
        <f>Map!M2155</f>
        <v>4</v>
      </c>
      <c r="Q1491" s="5" t="str">
        <f>Join("-",Map!B2155,Map!C2155,Map!D2155,Map!E2155,Map!F2155)</f>
        <v>South Rim-0-1-5-c</v>
      </c>
      <c r="R1491" s="6">
        <f t="shared" ref="R1491:T1491" si="3001">IFERROR(VALUE(LEFT(N1491,SEARCH(" ",N1491,1)-1)),FALSE())</f>
        <v>10</v>
      </c>
      <c r="S1491" s="6">
        <f t="shared" si="3001"/>
        <v>-5</v>
      </c>
      <c r="T1491" s="6">
        <f t="shared" si="3001"/>
        <v>4</v>
      </c>
      <c r="U1491" s="5"/>
      <c r="V1491" s="5"/>
      <c r="W1491" s="5"/>
      <c r="X1491" s="37" t="str">
        <f>Map!G2155</f>
        <v>Habitable</v>
      </c>
      <c r="Y1491" s="5"/>
      <c r="Z1491" s="7" t="str">
        <f>Map!O2155</f>
        <v>20 H</v>
      </c>
      <c r="AA1491" s="6">
        <f t="shared" si="12"/>
        <v>20</v>
      </c>
      <c r="AB1491" s="5" t="str">
        <f>IFERROR(__xludf.DUMMYFUNCTION("""COMPUTED_VALUE"""),"H")</f>
        <v>H</v>
      </c>
      <c r="AC1491" s="6">
        <f t="shared" si="13"/>
        <v>20</v>
      </c>
      <c r="AD1491" s="5"/>
    </row>
    <row r="1492">
      <c r="A1492" s="5" t="str">
        <f>Map!I2156</f>
        <v>0.07 J</v>
      </c>
      <c r="B1492" s="6">
        <f t="shared" si="5"/>
        <v>0.07</v>
      </c>
      <c r="C1492" s="5" t="str">
        <f>IFERROR(__xludf.DUMMYFUNCTION("""COMPUTED_VALUE"""),"J")</f>
        <v>J</v>
      </c>
      <c r="D1492" s="34" t="b">
        <f t="shared" si="6"/>
        <v>0</v>
      </c>
      <c r="E1492" s="6">
        <f t="shared" si="7"/>
        <v>0.07</v>
      </c>
      <c r="F1492" s="34" t="b">
        <f t="shared" si="8"/>
        <v>0</v>
      </c>
      <c r="G1492" s="8">
        <f t="shared" si="9"/>
        <v>1.33E+26</v>
      </c>
      <c r="H1492" s="8" t="str">
        <f t="shared" ref="H1492:J1492" si="3002">if(D1492,$G1492,"")</f>
        <v/>
      </c>
      <c r="I1492" s="8">
        <f t="shared" si="3002"/>
        <v>1.33E+26</v>
      </c>
      <c r="J1492" s="8" t="str">
        <f t="shared" si="3002"/>
        <v/>
      </c>
      <c r="K1492" s="5"/>
      <c r="L1492" s="5"/>
      <c r="M1492" s="5"/>
      <c r="N1492" s="36">
        <f>Map!K2156</f>
        <v>-128</v>
      </c>
      <c r="O1492" s="36">
        <f>Map!L2156</f>
        <v>-145</v>
      </c>
      <c r="P1492" s="36">
        <f>Map!M2156</f>
        <v>-139</v>
      </c>
      <c r="Q1492" s="5" t="str">
        <f>Join("-",Map!B2156,Map!C2156,Map!D2156,Map!E2156,Map!F2156)</f>
        <v>South Rim-0-1-5-d</v>
      </c>
      <c r="R1492" s="6">
        <f t="shared" ref="R1492:T1492" si="3003">IFERROR(VALUE(LEFT(N1492,SEARCH(" ",N1492,1)-1)),FALSE())</f>
        <v>-128</v>
      </c>
      <c r="S1492" s="6">
        <f t="shared" si="3003"/>
        <v>-145</v>
      </c>
      <c r="T1492" s="6">
        <f t="shared" si="3003"/>
        <v>-139</v>
      </c>
      <c r="U1492" s="5"/>
      <c r="V1492" s="5"/>
      <c r="W1492" s="5"/>
      <c r="X1492" s="37" t="str">
        <f>Map!G2156</f>
        <v>Gas Giant</v>
      </c>
      <c r="Y1492" s="5"/>
      <c r="Z1492" s="7" t="str">
        <f>Map!O2156</f>
        <v>21 H</v>
      </c>
      <c r="AA1492" s="6">
        <f t="shared" si="12"/>
        <v>21</v>
      </c>
      <c r="AB1492" s="5" t="str">
        <f>IFERROR(__xludf.DUMMYFUNCTION("""COMPUTED_VALUE"""),"H")</f>
        <v>H</v>
      </c>
      <c r="AC1492" s="6">
        <f t="shared" si="13"/>
        <v>21</v>
      </c>
      <c r="AD1492" s="5"/>
    </row>
    <row r="1493">
      <c r="A1493" s="5" t="str">
        <f>Map!I2157</f>
        <v>7.2 J</v>
      </c>
      <c r="B1493" s="6">
        <f t="shared" si="5"/>
        <v>7.2</v>
      </c>
      <c r="C1493" s="5" t="str">
        <f>IFERROR(__xludf.DUMMYFUNCTION("""COMPUTED_VALUE"""),"J")</f>
        <v>J</v>
      </c>
      <c r="D1493" s="34" t="b">
        <f t="shared" si="6"/>
        <v>0</v>
      </c>
      <c r="E1493" s="6">
        <f t="shared" si="7"/>
        <v>7.2</v>
      </c>
      <c r="F1493" s="34" t="b">
        <f t="shared" si="8"/>
        <v>0</v>
      </c>
      <c r="G1493" s="8">
        <f t="shared" si="9"/>
        <v>1.368E+28</v>
      </c>
      <c r="H1493" s="8" t="str">
        <f t="shared" ref="H1493:J1493" si="3004">if(D1493,$G1493,"")</f>
        <v/>
      </c>
      <c r="I1493" s="8">
        <f t="shared" si="3004"/>
        <v>1.368E+28</v>
      </c>
      <c r="J1493" s="8" t="str">
        <f t="shared" si="3004"/>
        <v/>
      </c>
      <c r="K1493" s="5"/>
      <c r="L1493" s="5"/>
      <c r="M1493" s="5"/>
      <c r="N1493" s="36">
        <f>Map!K2157</f>
        <v>-138</v>
      </c>
      <c r="O1493" s="36">
        <f>Map!L2157</f>
        <v>-140</v>
      </c>
      <c r="P1493" s="36">
        <f>Map!M2157</f>
        <v>-141</v>
      </c>
      <c r="Q1493" s="5" t="str">
        <f>Join("-",Map!B2157,Map!C2157,Map!D2157,Map!E2157,Map!F2157)</f>
        <v>South Rim-0-1-5-e</v>
      </c>
      <c r="R1493" s="6">
        <f t="shared" ref="R1493:T1493" si="3005">IFERROR(VALUE(LEFT(N1493,SEARCH(" ",N1493,1)-1)),FALSE())</f>
        <v>-138</v>
      </c>
      <c r="S1493" s="6">
        <f t="shared" si="3005"/>
        <v>-140</v>
      </c>
      <c r="T1493" s="6">
        <f t="shared" si="3005"/>
        <v>-141</v>
      </c>
      <c r="U1493" s="5"/>
      <c r="V1493" s="5"/>
      <c r="W1493" s="5"/>
      <c r="X1493" s="37" t="str">
        <f>Map!G2157</f>
        <v>Gas Giant</v>
      </c>
      <c r="Y1493" s="5"/>
      <c r="Z1493" s="7" t="str">
        <f>Map!O2157</f>
        <v>15 H</v>
      </c>
      <c r="AA1493" s="6">
        <f t="shared" si="12"/>
        <v>15</v>
      </c>
      <c r="AB1493" s="5" t="str">
        <f>IFERROR(__xludf.DUMMYFUNCTION("""COMPUTED_VALUE"""),"H")</f>
        <v>H</v>
      </c>
      <c r="AC1493" s="6">
        <f t="shared" si="13"/>
        <v>15</v>
      </c>
      <c r="AD1493" s="5"/>
    </row>
    <row r="1494">
      <c r="A1494" s="5" t="str">
        <f>Map!I2158</f>
        <v>5.63 J</v>
      </c>
      <c r="B1494" s="6">
        <f t="shared" si="5"/>
        <v>5.63</v>
      </c>
      <c r="C1494" s="5" t="str">
        <f>IFERROR(__xludf.DUMMYFUNCTION("""COMPUTED_VALUE"""),"J")</f>
        <v>J</v>
      </c>
      <c r="D1494" s="34" t="b">
        <f t="shared" si="6"/>
        <v>0</v>
      </c>
      <c r="E1494" s="6">
        <f t="shared" si="7"/>
        <v>5.63</v>
      </c>
      <c r="F1494" s="34" t="b">
        <f t="shared" si="8"/>
        <v>0</v>
      </c>
      <c r="G1494" s="8">
        <f t="shared" si="9"/>
        <v>1.0697E+28</v>
      </c>
      <c r="H1494" s="8" t="str">
        <f t="shared" ref="H1494:J1494" si="3006">if(D1494,$G1494,"")</f>
        <v/>
      </c>
      <c r="I1494" s="8">
        <f t="shared" si="3006"/>
        <v>1.0697E+28</v>
      </c>
      <c r="J1494" s="8" t="str">
        <f t="shared" si="3006"/>
        <v/>
      </c>
      <c r="K1494" s="5"/>
      <c r="L1494" s="5"/>
      <c r="M1494" s="5"/>
      <c r="N1494" s="36">
        <f>Map!K2158</f>
        <v>-218</v>
      </c>
      <c r="O1494" s="36">
        <f>Map!L2158</f>
        <v>-246</v>
      </c>
      <c r="P1494" s="36">
        <f>Map!M2158</f>
        <v>-234</v>
      </c>
      <c r="Q1494" s="5" t="str">
        <f>Join("-",Map!B2158,Map!C2158,Map!D2158,Map!E2158,Map!F2158)</f>
        <v>South Rim-0-1-5-f</v>
      </c>
      <c r="R1494" s="6">
        <f t="shared" ref="R1494:T1494" si="3007">IFERROR(VALUE(LEFT(N1494,SEARCH(" ",N1494,1)-1)),FALSE())</f>
        <v>-218</v>
      </c>
      <c r="S1494" s="6">
        <f t="shared" si="3007"/>
        <v>-246</v>
      </c>
      <c r="T1494" s="6">
        <f t="shared" si="3007"/>
        <v>-234</v>
      </c>
      <c r="U1494" s="5"/>
      <c r="V1494" s="5"/>
      <c r="W1494" s="5"/>
      <c r="X1494" s="37" t="str">
        <f>Map!G2158</f>
        <v>Gas Giant</v>
      </c>
      <c r="Y1494" s="5"/>
      <c r="Z1494" s="7" t="str">
        <f>Map!O2158</f>
        <v>13 H</v>
      </c>
      <c r="AA1494" s="6">
        <f t="shared" si="12"/>
        <v>13</v>
      </c>
      <c r="AB1494" s="5" t="str">
        <f>IFERROR(__xludf.DUMMYFUNCTION("""COMPUTED_VALUE"""),"H")</f>
        <v>H</v>
      </c>
      <c r="AC1494" s="6">
        <f t="shared" si="13"/>
        <v>13</v>
      </c>
      <c r="AD1494" s="5"/>
    </row>
    <row r="1495">
      <c r="A1495" s="5" t="str">
        <f>Map!I2159</f>
        <v>0.24 S</v>
      </c>
      <c r="B1495" s="6">
        <f t="shared" si="5"/>
        <v>0.24</v>
      </c>
      <c r="C1495" s="5" t="str">
        <f>IFERROR(__xludf.DUMMYFUNCTION("""COMPUTED_VALUE"""),"S")</f>
        <v>S</v>
      </c>
      <c r="D1495" s="34">
        <f t="shared" si="6"/>
        <v>0.24</v>
      </c>
      <c r="E1495" s="6" t="b">
        <f t="shared" si="7"/>
        <v>0</v>
      </c>
      <c r="F1495" s="34" t="b">
        <f t="shared" si="8"/>
        <v>0</v>
      </c>
      <c r="G1495" s="8">
        <f t="shared" si="9"/>
        <v>4.7736E+29</v>
      </c>
      <c r="H1495" s="8">
        <f t="shared" ref="H1495:J1495" si="3008">if(D1495,$G1495,"")</f>
        <v>4.7736E+29</v>
      </c>
      <c r="I1495" s="8" t="str">
        <f t="shared" si="3008"/>
        <v/>
      </c>
      <c r="J1495" s="8" t="str">
        <f t="shared" si="3008"/>
        <v/>
      </c>
      <c r="K1495" s="5"/>
      <c r="L1495" s="5"/>
      <c r="M1495" s="5"/>
      <c r="N1495" s="36" t="str">
        <f>Map!K2159</f>
        <v/>
      </c>
      <c r="O1495" s="36" t="str">
        <f>Map!L2159</f>
        <v/>
      </c>
      <c r="P1495" s="36" t="str">
        <f>Map!M2159</f>
        <v/>
      </c>
      <c r="Q1495" s="5" t="str">
        <f>Join("-",Map!B2159,Map!C2159,Map!D2159,Map!E2159,Map!F2159)</f>
        <v>South Rim-0-1-5-S</v>
      </c>
      <c r="R1495" s="6" t="b">
        <f t="shared" ref="R1495:T1495" si="3009">IFERROR(VALUE(LEFT(N1495,SEARCH(" ",N1495,1)-1)),FALSE())</f>
        <v>0</v>
      </c>
      <c r="S1495" s="6" t="b">
        <f t="shared" si="3009"/>
        <v>0</v>
      </c>
      <c r="T1495" s="6" t="b">
        <f t="shared" si="3009"/>
        <v>0</v>
      </c>
      <c r="U1495" s="5"/>
      <c r="V1495" s="5"/>
      <c r="W1495" s="5"/>
      <c r="X1495" s="37" t="str">
        <f>Map!G2159</f>
        <v>Star</v>
      </c>
      <c r="Y1495" s="5"/>
      <c r="Z1495" s="7" t="str">
        <f>Map!O2159</f>
        <v/>
      </c>
      <c r="AA1495" s="6" t="str">
        <f t="shared" si="12"/>
        <v/>
      </c>
      <c r="AB1495" s="5"/>
      <c r="AC1495" s="6" t="str">
        <f t="shared" si="13"/>
        <v/>
      </c>
      <c r="AD1495" s="5"/>
    </row>
    <row r="1496">
      <c r="A1496" s="5" t="str">
        <f>Map!I2160</f>
        <v>0.3 E</v>
      </c>
      <c r="B1496" s="6">
        <f t="shared" si="5"/>
        <v>0.3</v>
      </c>
      <c r="C1496" s="5" t="str">
        <f>IFERROR(__xludf.DUMMYFUNCTION("""COMPUTED_VALUE"""),"E")</f>
        <v>E</v>
      </c>
      <c r="D1496" s="34" t="b">
        <f t="shared" si="6"/>
        <v>0</v>
      </c>
      <c r="E1496" s="6" t="b">
        <f t="shared" si="7"/>
        <v>0</v>
      </c>
      <c r="F1496" s="34">
        <f t="shared" si="8"/>
        <v>0.3</v>
      </c>
      <c r="G1496" s="8">
        <f t="shared" si="9"/>
        <v>1.7916E+24</v>
      </c>
      <c r="H1496" s="8" t="str">
        <f t="shared" ref="H1496:J1496" si="3010">if(D1496,$G1496,"")</f>
        <v/>
      </c>
      <c r="I1496" s="8" t="str">
        <f t="shared" si="3010"/>
        <v/>
      </c>
      <c r="J1496" s="8">
        <f t="shared" si="3010"/>
        <v>1.7916E+24</v>
      </c>
      <c r="K1496" s="5"/>
      <c r="L1496" s="5"/>
      <c r="M1496" s="5"/>
      <c r="N1496" s="36">
        <f>Map!K2160</f>
        <v>600</v>
      </c>
      <c r="O1496" s="36">
        <f>Map!L2160</f>
        <v>481</v>
      </c>
      <c r="P1496" s="36">
        <f>Map!M2160</f>
        <v>540</v>
      </c>
      <c r="Q1496" s="5" t="str">
        <f>Join("-",Map!B2160,Map!C2160,Map!D2160,Map!E2160,Map!F2160)</f>
        <v>South Rim-0-1-6-a</v>
      </c>
      <c r="R1496" s="6">
        <f t="shared" ref="R1496:T1496" si="3011">IFERROR(VALUE(LEFT(N1496,SEARCH(" ",N1496,1)-1)),FALSE())</f>
        <v>600</v>
      </c>
      <c r="S1496" s="6">
        <f t="shared" si="3011"/>
        <v>481</v>
      </c>
      <c r="T1496" s="6">
        <f t="shared" si="3011"/>
        <v>540</v>
      </c>
      <c r="U1496" s="5"/>
      <c r="V1496" s="5"/>
      <c r="W1496" s="5"/>
      <c r="X1496" s="37" t="str">
        <f>Map!G2160</f>
        <v>Terrestrial</v>
      </c>
      <c r="Y1496" s="5"/>
      <c r="Z1496" s="7" t="str">
        <f>Map!O2160</f>
        <v>18 H</v>
      </c>
      <c r="AA1496" s="6">
        <f t="shared" si="12"/>
        <v>18</v>
      </c>
      <c r="AB1496" s="5" t="str">
        <f>IFERROR(__xludf.DUMMYFUNCTION("""COMPUTED_VALUE"""),"H")</f>
        <v>H</v>
      </c>
      <c r="AC1496" s="6">
        <f t="shared" si="13"/>
        <v>18</v>
      </c>
      <c r="AD1496" s="5"/>
    </row>
    <row r="1497">
      <c r="A1497" s="5" t="str">
        <f>Map!I2161</f>
        <v>0.59 S</v>
      </c>
      <c r="B1497" s="6">
        <f t="shared" si="5"/>
        <v>0.59</v>
      </c>
      <c r="C1497" s="5" t="str">
        <f>IFERROR(__xludf.DUMMYFUNCTION("""COMPUTED_VALUE"""),"S")</f>
        <v>S</v>
      </c>
      <c r="D1497" s="34">
        <f t="shared" si="6"/>
        <v>0.59</v>
      </c>
      <c r="E1497" s="6" t="b">
        <f t="shared" si="7"/>
        <v>0</v>
      </c>
      <c r="F1497" s="34" t="b">
        <f t="shared" si="8"/>
        <v>0</v>
      </c>
      <c r="G1497" s="8">
        <f t="shared" si="9"/>
        <v>1.17351E+30</v>
      </c>
      <c r="H1497" s="8">
        <f t="shared" ref="H1497:J1497" si="3012">if(D1497,$G1497,"")</f>
        <v>1.17351E+30</v>
      </c>
      <c r="I1497" s="8" t="str">
        <f t="shared" si="3012"/>
        <v/>
      </c>
      <c r="J1497" s="8" t="str">
        <f t="shared" si="3012"/>
        <v/>
      </c>
      <c r="K1497" s="5"/>
      <c r="L1497" s="5"/>
      <c r="M1497" s="5"/>
      <c r="N1497" s="36" t="str">
        <f>Map!K2161</f>
        <v/>
      </c>
      <c r="O1497" s="36" t="str">
        <f>Map!L2161</f>
        <v/>
      </c>
      <c r="P1497" s="36" t="str">
        <f>Map!M2161</f>
        <v/>
      </c>
      <c r="Q1497" s="5" t="str">
        <f>Join("-",Map!B2161,Map!C2161,Map!D2161,Map!E2161,Map!F2161)</f>
        <v>South Rim-0-1-6-S</v>
      </c>
      <c r="R1497" s="6" t="b">
        <f t="shared" ref="R1497:T1497" si="3013">IFERROR(VALUE(LEFT(N1497,SEARCH(" ",N1497,1)-1)),FALSE())</f>
        <v>0</v>
      </c>
      <c r="S1497" s="6" t="b">
        <f t="shared" si="3013"/>
        <v>0</v>
      </c>
      <c r="T1497" s="6" t="b">
        <f t="shared" si="3013"/>
        <v>0</v>
      </c>
      <c r="U1497" s="5"/>
      <c r="V1497" s="5"/>
      <c r="W1497" s="5"/>
      <c r="X1497" s="37" t="str">
        <f>Map!G2161</f>
        <v>Star</v>
      </c>
      <c r="Y1497" s="5"/>
      <c r="Z1497" s="7" t="str">
        <f>Map!O2161</f>
        <v/>
      </c>
      <c r="AA1497" s="6" t="str">
        <f t="shared" si="12"/>
        <v/>
      </c>
      <c r="AB1497" s="5"/>
      <c r="AC1497" s="6" t="str">
        <f t="shared" si="13"/>
        <v/>
      </c>
      <c r="AD1497" s="5"/>
    </row>
    <row r="1498">
      <c r="A1498" s="5" t="str">
        <f>Map!I2162</f>
        <v>0.47 E</v>
      </c>
      <c r="B1498" s="6">
        <f t="shared" si="5"/>
        <v>0.47</v>
      </c>
      <c r="C1498" s="5" t="str">
        <f>IFERROR(__xludf.DUMMYFUNCTION("""COMPUTED_VALUE"""),"E")</f>
        <v>E</v>
      </c>
      <c r="D1498" s="34" t="b">
        <f t="shared" si="6"/>
        <v>0</v>
      </c>
      <c r="E1498" s="6" t="b">
        <f t="shared" si="7"/>
        <v>0</v>
      </c>
      <c r="F1498" s="34">
        <f t="shared" si="8"/>
        <v>0.47</v>
      </c>
      <c r="G1498" s="8">
        <f t="shared" si="9"/>
        <v>2.80684E+24</v>
      </c>
      <c r="H1498" s="8" t="str">
        <f t="shared" ref="H1498:J1498" si="3014">if(D1498,$G1498,"")</f>
        <v/>
      </c>
      <c r="I1498" s="8" t="str">
        <f t="shared" si="3014"/>
        <v/>
      </c>
      <c r="J1498" s="8">
        <f t="shared" si="3014"/>
        <v>2.80684E+24</v>
      </c>
      <c r="K1498" s="5"/>
      <c r="L1498" s="5"/>
      <c r="M1498" s="5"/>
      <c r="N1498" s="36">
        <f>Map!K2162</f>
        <v>1162</v>
      </c>
      <c r="O1498" s="36">
        <f>Map!L2162</f>
        <v>361</v>
      </c>
      <c r="P1498" s="36">
        <f>Map!M2162</f>
        <v>761</v>
      </c>
      <c r="Q1498" s="5" t="str">
        <f>Join("-",Map!B2162,Map!C2162,Map!D2162,Map!E2162,Map!F2162)</f>
        <v>South Rim-0-1-7-a</v>
      </c>
      <c r="R1498" s="6">
        <f t="shared" ref="R1498:T1498" si="3015">IFERROR(VALUE(LEFT(N1498,SEARCH(" ",N1498,1)-1)),FALSE())</f>
        <v>1162</v>
      </c>
      <c r="S1498" s="6">
        <f t="shared" si="3015"/>
        <v>361</v>
      </c>
      <c r="T1498" s="6">
        <f t="shared" si="3015"/>
        <v>761</v>
      </c>
      <c r="U1498" s="5"/>
      <c r="V1498" s="5"/>
      <c r="W1498" s="5"/>
      <c r="X1498" s="37" t="str">
        <f>Map!G2162</f>
        <v>Terrestrial</v>
      </c>
      <c r="Y1498" s="5"/>
      <c r="Z1498" s="7" t="str">
        <f>Map!O2162</f>
        <v>48 H</v>
      </c>
      <c r="AA1498" s="6">
        <f t="shared" si="12"/>
        <v>48</v>
      </c>
      <c r="AB1498" s="5" t="str">
        <f>IFERROR(__xludf.DUMMYFUNCTION("""COMPUTED_VALUE"""),"H")</f>
        <v>H</v>
      </c>
      <c r="AC1498" s="6">
        <f t="shared" si="13"/>
        <v>48</v>
      </c>
      <c r="AD1498" s="5"/>
    </row>
    <row r="1499">
      <c r="A1499" s="5" t="str">
        <f>Map!I2163</f>
        <v>1.24 E</v>
      </c>
      <c r="B1499" s="6">
        <f t="shared" si="5"/>
        <v>1.24</v>
      </c>
      <c r="C1499" s="5" t="str">
        <f>IFERROR(__xludf.DUMMYFUNCTION("""COMPUTED_VALUE"""),"E")</f>
        <v>E</v>
      </c>
      <c r="D1499" s="34" t="b">
        <f t="shared" si="6"/>
        <v>0</v>
      </c>
      <c r="E1499" s="6" t="b">
        <f t="shared" si="7"/>
        <v>0</v>
      </c>
      <c r="F1499" s="34">
        <f t="shared" si="8"/>
        <v>1.24</v>
      </c>
      <c r="G1499" s="8">
        <f t="shared" si="9"/>
        <v>7.40528E+24</v>
      </c>
      <c r="H1499" s="8" t="str">
        <f t="shared" ref="H1499:J1499" si="3016">if(D1499,$G1499,"")</f>
        <v/>
      </c>
      <c r="I1499" s="8" t="str">
        <f t="shared" si="3016"/>
        <v/>
      </c>
      <c r="J1499" s="8">
        <f t="shared" si="3016"/>
        <v>7.40528E+24</v>
      </c>
      <c r="K1499" s="5"/>
      <c r="L1499" s="5"/>
      <c r="M1499" s="5"/>
      <c r="N1499" s="36">
        <f>Map!K2163</f>
        <v>816</v>
      </c>
      <c r="O1499" s="36">
        <f>Map!L2163</f>
        <v>664</v>
      </c>
      <c r="P1499" s="36">
        <f>Map!M2163</f>
        <v>740</v>
      </c>
      <c r="Q1499" s="5" t="str">
        <f>Join("-",Map!B2163,Map!C2163,Map!D2163,Map!E2163,Map!F2163)</f>
        <v>South Rim-0-1-7-b</v>
      </c>
      <c r="R1499" s="6">
        <f t="shared" ref="R1499:T1499" si="3017">IFERROR(VALUE(LEFT(N1499,SEARCH(" ",N1499,1)-1)),FALSE())</f>
        <v>816</v>
      </c>
      <c r="S1499" s="6">
        <f t="shared" si="3017"/>
        <v>664</v>
      </c>
      <c r="T1499" s="6">
        <f t="shared" si="3017"/>
        <v>740</v>
      </c>
      <c r="U1499" s="5"/>
      <c r="V1499" s="5"/>
      <c r="W1499" s="5"/>
      <c r="X1499" s="37" t="str">
        <f>Map!G2163</f>
        <v>Terrestrial</v>
      </c>
      <c r="Y1499" s="5"/>
      <c r="Z1499" s="7" t="str">
        <f>Map!O2163</f>
        <v>226 H</v>
      </c>
      <c r="AA1499" s="6">
        <f t="shared" si="12"/>
        <v>226</v>
      </c>
      <c r="AB1499" s="5" t="str">
        <f>IFERROR(__xludf.DUMMYFUNCTION("""COMPUTED_VALUE"""),"H")</f>
        <v>H</v>
      </c>
      <c r="AC1499" s="6">
        <f t="shared" si="13"/>
        <v>226</v>
      </c>
      <c r="AD1499" s="5"/>
    </row>
    <row r="1500">
      <c r="A1500" s="5" t="str">
        <f>Map!I2164</f>
        <v>0.62 E</v>
      </c>
      <c r="B1500" s="6">
        <f t="shared" si="5"/>
        <v>0.62</v>
      </c>
      <c r="C1500" s="5" t="str">
        <f>IFERROR(__xludf.DUMMYFUNCTION("""COMPUTED_VALUE"""),"E")</f>
        <v>E</v>
      </c>
      <c r="D1500" s="34" t="b">
        <f t="shared" si="6"/>
        <v>0</v>
      </c>
      <c r="E1500" s="6" t="b">
        <f t="shared" si="7"/>
        <v>0</v>
      </c>
      <c r="F1500" s="34">
        <f t="shared" si="8"/>
        <v>0.62</v>
      </c>
      <c r="G1500" s="8">
        <f t="shared" si="9"/>
        <v>3.70264E+24</v>
      </c>
      <c r="H1500" s="8" t="str">
        <f t="shared" ref="H1500:J1500" si="3018">if(D1500,$G1500,"")</f>
        <v/>
      </c>
      <c r="I1500" s="8" t="str">
        <f t="shared" si="3018"/>
        <v/>
      </c>
      <c r="J1500" s="8">
        <f t="shared" si="3018"/>
        <v>3.70264E+24</v>
      </c>
      <c r="K1500" s="5"/>
      <c r="L1500" s="5"/>
      <c r="M1500" s="5"/>
      <c r="N1500" s="36">
        <f>Map!K2164</f>
        <v>-209</v>
      </c>
      <c r="O1500" s="36">
        <f>Map!L2164</f>
        <v>-246</v>
      </c>
      <c r="P1500" s="36">
        <f>Map!M2164</f>
        <v>-229</v>
      </c>
      <c r="Q1500" s="5" t="str">
        <f>Join("-",Map!B2164,Map!C2164,Map!D2164,Map!E2164,Map!F2164)</f>
        <v>South Rim-0-1-7-c</v>
      </c>
      <c r="R1500" s="6">
        <f t="shared" ref="R1500:T1500" si="3019">IFERROR(VALUE(LEFT(N1500,SEARCH(" ",N1500,1)-1)),FALSE())</f>
        <v>-209</v>
      </c>
      <c r="S1500" s="6">
        <f t="shared" si="3019"/>
        <v>-246</v>
      </c>
      <c r="T1500" s="6">
        <f t="shared" si="3019"/>
        <v>-229</v>
      </c>
      <c r="U1500" s="5"/>
      <c r="V1500" s="5"/>
      <c r="W1500" s="5"/>
      <c r="X1500" s="37" t="str">
        <f>Map!G2164</f>
        <v>Terrestrial</v>
      </c>
      <c r="Y1500" s="5"/>
      <c r="Z1500" s="7" t="str">
        <f>Map!O2164</f>
        <v>45 H</v>
      </c>
      <c r="AA1500" s="6">
        <f t="shared" si="12"/>
        <v>45</v>
      </c>
      <c r="AB1500" s="5" t="str">
        <f>IFERROR(__xludf.DUMMYFUNCTION("""COMPUTED_VALUE"""),"H")</f>
        <v>H</v>
      </c>
      <c r="AC1500" s="6">
        <f t="shared" si="13"/>
        <v>45</v>
      </c>
      <c r="AD1500" s="5"/>
    </row>
    <row r="1501">
      <c r="A1501" s="5" t="str">
        <f>Map!I2165</f>
        <v>2.81 J</v>
      </c>
      <c r="B1501" s="6">
        <f t="shared" si="5"/>
        <v>2.81</v>
      </c>
      <c r="C1501" s="5" t="str">
        <f>IFERROR(__xludf.DUMMYFUNCTION("""COMPUTED_VALUE"""),"J")</f>
        <v>J</v>
      </c>
      <c r="D1501" s="34" t="b">
        <f t="shared" si="6"/>
        <v>0</v>
      </c>
      <c r="E1501" s="6">
        <f t="shared" si="7"/>
        <v>2.81</v>
      </c>
      <c r="F1501" s="34" t="b">
        <f t="shared" si="8"/>
        <v>0</v>
      </c>
      <c r="G1501" s="8">
        <f t="shared" si="9"/>
        <v>5.339E+27</v>
      </c>
      <c r="H1501" s="8" t="str">
        <f t="shared" ref="H1501:J1501" si="3020">if(D1501,$G1501,"")</f>
        <v/>
      </c>
      <c r="I1501" s="8">
        <f t="shared" si="3020"/>
        <v>5.339E+27</v>
      </c>
      <c r="J1501" s="8" t="str">
        <f t="shared" si="3020"/>
        <v/>
      </c>
      <c r="K1501" s="5"/>
      <c r="L1501" s="5"/>
      <c r="M1501" s="5"/>
      <c r="N1501" s="36">
        <f>Map!K2165</f>
        <v>-220</v>
      </c>
      <c r="O1501" s="36">
        <f>Map!L2165</f>
        <v>-221</v>
      </c>
      <c r="P1501" s="36">
        <f>Map!M2165</f>
        <v>-221</v>
      </c>
      <c r="Q1501" s="5" t="str">
        <f>Join("-",Map!B2165,Map!C2165,Map!D2165,Map!E2165,Map!F2165)</f>
        <v>South Rim-0-1-7-d</v>
      </c>
      <c r="R1501" s="6">
        <f t="shared" ref="R1501:T1501" si="3021">IFERROR(VALUE(LEFT(N1501,SEARCH(" ",N1501,1)-1)),FALSE())</f>
        <v>-220</v>
      </c>
      <c r="S1501" s="6">
        <f t="shared" si="3021"/>
        <v>-221</v>
      </c>
      <c r="T1501" s="6">
        <f t="shared" si="3021"/>
        <v>-221</v>
      </c>
      <c r="U1501" s="5"/>
      <c r="V1501" s="5"/>
      <c r="W1501" s="5"/>
      <c r="X1501" s="37" t="str">
        <f>Map!G2165</f>
        <v>Gas Giant</v>
      </c>
      <c r="Y1501" s="5"/>
      <c r="Z1501" s="7" t="str">
        <f>Map!O2165</f>
        <v>10 H</v>
      </c>
      <c r="AA1501" s="6">
        <f t="shared" si="12"/>
        <v>10</v>
      </c>
      <c r="AB1501" s="5" t="str">
        <f>IFERROR(__xludf.DUMMYFUNCTION("""COMPUTED_VALUE"""),"H")</f>
        <v>H</v>
      </c>
      <c r="AC1501" s="6">
        <f t="shared" si="13"/>
        <v>10</v>
      </c>
      <c r="AD1501" s="5"/>
    </row>
    <row r="1502">
      <c r="A1502" s="5" t="str">
        <f>Map!I2166</f>
        <v>0.48 S</v>
      </c>
      <c r="B1502" s="6">
        <f t="shared" si="5"/>
        <v>0.48</v>
      </c>
      <c r="C1502" s="5" t="str">
        <f>IFERROR(__xludf.DUMMYFUNCTION("""COMPUTED_VALUE"""),"S")</f>
        <v>S</v>
      </c>
      <c r="D1502" s="34">
        <f t="shared" si="6"/>
        <v>0.48</v>
      </c>
      <c r="E1502" s="6" t="b">
        <f t="shared" si="7"/>
        <v>0</v>
      </c>
      <c r="F1502" s="34" t="b">
        <f t="shared" si="8"/>
        <v>0</v>
      </c>
      <c r="G1502" s="8">
        <f t="shared" si="9"/>
        <v>9.5472E+29</v>
      </c>
      <c r="H1502" s="8">
        <f t="shared" ref="H1502:J1502" si="3022">if(D1502,$G1502,"")</f>
        <v>9.5472E+29</v>
      </c>
      <c r="I1502" s="8" t="str">
        <f t="shared" si="3022"/>
        <v/>
      </c>
      <c r="J1502" s="8" t="str">
        <f t="shared" si="3022"/>
        <v/>
      </c>
      <c r="K1502" s="5"/>
      <c r="L1502" s="5"/>
      <c r="M1502" s="5"/>
      <c r="N1502" s="36" t="str">
        <f>Map!K2166</f>
        <v/>
      </c>
      <c r="O1502" s="36" t="str">
        <f>Map!L2166</f>
        <v/>
      </c>
      <c r="P1502" s="36" t="str">
        <f>Map!M2166</f>
        <v/>
      </c>
      <c r="Q1502" s="5" t="str">
        <f>Join("-",Map!B2166,Map!C2166,Map!D2166,Map!E2166,Map!F2166)</f>
        <v>South Rim-0-1-7-S</v>
      </c>
      <c r="R1502" s="6" t="b">
        <f t="shared" ref="R1502:T1502" si="3023">IFERROR(VALUE(LEFT(N1502,SEARCH(" ",N1502,1)-1)),FALSE())</f>
        <v>0</v>
      </c>
      <c r="S1502" s="6" t="b">
        <f t="shared" si="3023"/>
        <v>0</v>
      </c>
      <c r="T1502" s="6" t="b">
        <f t="shared" si="3023"/>
        <v>0</v>
      </c>
      <c r="U1502" s="5"/>
      <c r="V1502" s="5"/>
      <c r="W1502" s="5"/>
      <c r="X1502" s="37" t="str">
        <f>Map!G2166</f>
        <v>Star</v>
      </c>
      <c r="Y1502" s="5"/>
      <c r="Z1502" s="7" t="str">
        <f>Map!O2166</f>
        <v/>
      </c>
      <c r="AA1502" s="6" t="str">
        <f t="shared" si="12"/>
        <v/>
      </c>
      <c r="AB1502" s="5"/>
      <c r="AC1502" s="6" t="str">
        <f t="shared" si="13"/>
        <v/>
      </c>
      <c r="AD1502" s="5"/>
    </row>
    <row r="1503">
      <c r="A1503" s="5" t="str">
        <f>Map!I2167</f>
        <v>0.22 E</v>
      </c>
      <c r="B1503" s="6">
        <f t="shared" si="5"/>
        <v>0.22</v>
      </c>
      <c r="C1503" s="5" t="str">
        <f>IFERROR(__xludf.DUMMYFUNCTION("""COMPUTED_VALUE"""),"E")</f>
        <v>E</v>
      </c>
      <c r="D1503" s="34" t="b">
        <f t="shared" si="6"/>
        <v>0</v>
      </c>
      <c r="E1503" s="6" t="b">
        <f t="shared" si="7"/>
        <v>0</v>
      </c>
      <c r="F1503" s="34">
        <f t="shared" si="8"/>
        <v>0.22</v>
      </c>
      <c r="G1503" s="8">
        <f t="shared" si="9"/>
        <v>1.31384E+24</v>
      </c>
      <c r="H1503" s="8" t="str">
        <f t="shared" ref="H1503:J1503" si="3024">if(D1503,$G1503,"")</f>
        <v/>
      </c>
      <c r="I1503" s="8" t="str">
        <f t="shared" si="3024"/>
        <v/>
      </c>
      <c r="J1503" s="8">
        <f t="shared" si="3024"/>
        <v>1.31384E+24</v>
      </c>
      <c r="K1503" s="5"/>
      <c r="L1503" s="5"/>
      <c r="M1503" s="5"/>
      <c r="N1503" s="36">
        <f>Map!K2167</f>
        <v>918</v>
      </c>
      <c r="O1503" s="36">
        <f>Map!L2167</f>
        <v>900</v>
      </c>
      <c r="P1503" s="36">
        <f>Map!M2167</f>
        <v>911</v>
      </c>
      <c r="Q1503" s="5" t="str">
        <f>Join("-",Map!B2167,Map!C2167,Map!D2167,Map!E2167,Map!F2167)</f>
        <v>South Rim-0-1-8-a</v>
      </c>
      <c r="R1503" s="6">
        <f t="shared" ref="R1503:T1503" si="3025">IFERROR(VALUE(LEFT(N1503,SEARCH(" ",N1503,1)-1)),FALSE())</f>
        <v>918</v>
      </c>
      <c r="S1503" s="6">
        <f t="shared" si="3025"/>
        <v>900</v>
      </c>
      <c r="T1503" s="6">
        <f t="shared" si="3025"/>
        <v>911</v>
      </c>
      <c r="U1503" s="5"/>
      <c r="V1503" s="5"/>
      <c r="W1503" s="5"/>
      <c r="X1503" s="37" t="str">
        <f>Map!G2167</f>
        <v>Terrestrial</v>
      </c>
      <c r="Y1503" s="5"/>
      <c r="Z1503" s="7" t="str">
        <f>Map!O2167</f>
        <v>210 H</v>
      </c>
      <c r="AA1503" s="6">
        <f t="shared" si="12"/>
        <v>210</v>
      </c>
      <c r="AB1503" s="5" t="str">
        <f>IFERROR(__xludf.DUMMYFUNCTION("""COMPUTED_VALUE"""),"H")</f>
        <v>H</v>
      </c>
      <c r="AC1503" s="6">
        <f t="shared" si="13"/>
        <v>210</v>
      </c>
      <c r="AD1503" s="5"/>
    </row>
    <row r="1504">
      <c r="A1504" s="5" t="str">
        <f>Map!I2168</f>
        <v>0.67 E</v>
      </c>
      <c r="B1504" s="6">
        <f t="shared" si="5"/>
        <v>0.67</v>
      </c>
      <c r="C1504" s="5" t="str">
        <f>IFERROR(__xludf.DUMMYFUNCTION("""COMPUTED_VALUE"""),"E")</f>
        <v>E</v>
      </c>
      <c r="D1504" s="34" t="b">
        <f t="shared" si="6"/>
        <v>0</v>
      </c>
      <c r="E1504" s="6" t="b">
        <f t="shared" si="7"/>
        <v>0</v>
      </c>
      <c r="F1504" s="34">
        <f t="shared" si="8"/>
        <v>0.67</v>
      </c>
      <c r="G1504" s="8">
        <f t="shared" si="9"/>
        <v>4.00124E+24</v>
      </c>
      <c r="H1504" s="8" t="str">
        <f t="shared" ref="H1504:J1504" si="3026">if(D1504,$G1504,"")</f>
        <v/>
      </c>
      <c r="I1504" s="8" t="str">
        <f t="shared" si="3026"/>
        <v/>
      </c>
      <c r="J1504" s="8">
        <f t="shared" si="3026"/>
        <v>4.00124E+24</v>
      </c>
      <c r="K1504" s="5"/>
      <c r="L1504" s="5"/>
      <c r="M1504" s="5"/>
      <c r="N1504" s="36">
        <f>Map!K2168</f>
        <v>837</v>
      </c>
      <c r="O1504" s="36">
        <f>Map!L2168</f>
        <v>792</v>
      </c>
      <c r="P1504" s="36">
        <f>Map!M2168</f>
        <v>817</v>
      </c>
      <c r="Q1504" s="5" t="str">
        <f>Join("-",Map!B2168,Map!C2168,Map!D2168,Map!E2168,Map!F2168)</f>
        <v>South Rim-0-1-8-b</v>
      </c>
      <c r="R1504" s="6">
        <f t="shared" ref="R1504:T1504" si="3027">IFERROR(VALUE(LEFT(N1504,SEARCH(" ",N1504,1)-1)),FALSE())</f>
        <v>837</v>
      </c>
      <c r="S1504" s="6">
        <f t="shared" si="3027"/>
        <v>792</v>
      </c>
      <c r="T1504" s="6">
        <f t="shared" si="3027"/>
        <v>817</v>
      </c>
      <c r="U1504" s="5"/>
      <c r="V1504" s="5"/>
      <c r="W1504" s="5"/>
      <c r="X1504" s="37" t="str">
        <f>Map!G2168</f>
        <v>Terrestrial</v>
      </c>
      <c r="Y1504" s="5"/>
      <c r="Z1504" s="7" t="str">
        <f>Map!O2168</f>
        <v>32 H</v>
      </c>
      <c r="AA1504" s="6">
        <f t="shared" si="12"/>
        <v>32</v>
      </c>
      <c r="AB1504" s="5" t="str">
        <f>IFERROR(__xludf.DUMMYFUNCTION("""COMPUTED_VALUE"""),"H")</f>
        <v>H</v>
      </c>
      <c r="AC1504" s="6">
        <f t="shared" si="13"/>
        <v>32</v>
      </c>
      <c r="AD1504" s="5"/>
    </row>
    <row r="1505">
      <c r="A1505" s="5" t="str">
        <f>Map!I2169</f>
        <v>1.64 E</v>
      </c>
      <c r="B1505" s="6">
        <f t="shared" si="5"/>
        <v>1.64</v>
      </c>
      <c r="C1505" s="5" t="str">
        <f>IFERROR(__xludf.DUMMYFUNCTION("""COMPUTED_VALUE"""),"E")</f>
        <v>E</v>
      </c>
      <c r="D1505" s="34" t="b">
        <f t="shared" si="6"/>
        <v>0</v>
      </c>
      <c r="E1505" s="6" t="b">
        <f t="shared" si="7"/>
        <v>0</v>
      </c>
      <c r="F1505" s="34">
        <f t="shared" si="8"/>
        <v>1.64</v>
      </c>
      <c r="G1505" s="8">
        <f t="shared" si="9"/>
        <v>9.79408E+24</v>
      </c>
      <c r="H1505" s="8" t="str">
        <f t="shared" ref="H1505:J1505" si="3028">if(D1505,$G1505,"")</f>
        <v/>
      </c>
      <c r="I1505" s="8" t="str">
        <f t="shared" si="3028"/>
        <v/>
      </c>
      <c r="J1505" s="8">
        <f t="shared" si="3028"/>
        <v>9.79408E+24</v>
      </c>
      <c r="K1505" s="5"/>
      <c r="L1505" s="5"/>
      <c r="M1505" s="5"/>
      <c r="N1505" s="36">
        <f>Map!K2169</f>
        <v>197</v>
      </c>
      <c r="O1505" s="36">
        <f>Map!L2169</f>
        <v>152</v>
      </c>
      <c r="P1505" s="36">
        <f>Map!M2169</f>
        <v>175</v>
      </c>
      <c r="Q1505" s="5" t="str">
        <f>Join("-",Map!B2169,Map!C2169,Map!D2169,Map!E2169,Map!F2169)</f>
        <v>South Rim-0-1-8-c</v>
      </c>
      <c r="R1505" s="6">
        <f t="shared" ref="R1505:T1505" si="3029">IFERROR(VALUE(LEFT(N1505,SEARCH(" ",N1505,1)-1)),FALSE())</f>
        <v>197</v>
      </c>
      <c r="S1505" s="6">
        <f t="shared" si="3029"/>
        <v>152</v>
      </c>
      <c r="T1505" s="6">
        <f t="shared" si="3029"/>
        <v>175</v>
      </c>
      <c r="U1505" s="5"/>
      <c r="V1505" s="5"/>
      <c r="W1505" s="5"/>
      <c r="X1505" s="37" t="str">
        <f>Map!G2169</f>
        <v>Terrestrial</v>
      </c>
      <c r="Y1505" s="5"/>
      <c r="Z1505" s="7" t="str">
        <f>Map!O2169</f>
        <v>24 H</v>
      </c>
      <c r="AA1505" s="6">
        <f t="shared" si="12"/>
        <v>24</v>
      </c>
      <c r="AB1505" s="5" t="str">
        <f>IFERROR(__xludf.DUMMYFUNCTION("""COMPUTED_VALUE"""),"H")</f>
        <v>H</v>
      </c>
      <c r="AC1505" s="6">
        <f t="shared" si="13"/>
        <v>24</v>
      </c>
      <c r="AD1505" s="5"/>
    </row>
    <row r="1506">
      <c r="A1506" s="5" t="str">
        <f>Map!I2170</f>
        <v>1.63 J</v>
      </c>
      <c r="B1506" s="6">
        <f t="shared" si="5"/>
        <v>1.63</v>
      </c>
      <c r="C1506" s="5" t="str">
        <f>IFERROR(__xludf.DUMMYFUNCTION("""COMPUTED_VALUE"""),"J")</f>
        <v>J</v>
      </c>
      <c r="D1506" s="34" t="b">
        <f t="shared" si="6"/>
        <v>0</v>
      </c>
      <c r="E1506" s="6">
        <f t="shared" si="7"/>
        <v>1.63</v>
      </c>
      <c r="F1506" s="34" t="b">
        <f t="shared" si="8"/>
        <v>0</v>
      </c>
      <c r="G1506" s="8">
        <f t="shared" si="9"/>
        <v>3.097E+27</v>
      </c>
      <c r="H1506" s="8" t="str">
        <f t="shared" ref="H1506:J1506" si="3030">if(D1506,$G1506,"")</f>
        <v/>
      </c>
      <c r="I1506" s="8">
        <f t="shared" si="3030"/>
        <v>3.097E+27</v>
      </c>
      <c r="J1506" s="8" t="str">
        <f t="shared" si="3030"/>
        <v/>
      </c>
      <c r="K1506" s="5"/>
      <c r="L1506" s="5"/>
      <c r="M1506" s="5"/>
      <c r="N1506" s="36">
        <f>Map!K2170</f>
        <v>-68</v>
      </c>
      <c r="O1506" s="36">
        <f>Map!L2170</f>
        <v>-70</v>
      </c>
      <c r="P1506" s="36">
        <f>Map!M2170</f>
        <v>-67</v>
      </c>
      <c r="Q1506" s="5" t="str">
        <f>Join("-",Map!B2170,Map!C2170,Map!D2170,Map!E2170,Map!F2170)</f>
        <v>South Rim-0-1-8-d</v>
      </c>
      <c r="R1506" s="6">
        <f t="shared" ref="R1506:T1506" si="3031">IFERROR(VALUE(LEFT(N1506,SEARCH(" ",N1506,1)-1)),FALSE())</f>
        <v>-68</v>
      </c>
      <c r="S1506" s="6">
        <f t="shared" si="3031"/>
        <v>-70</v>
      </c>
      <c r="T1506" s="6">
        <f t="shared" si="3031"/>
        <v>-67</v>
      </c>
      <c r="U1506" s="5"/>
      <c r="V1506" s="5"/>
      <c r="W1506" s="5"/>
      <c r="X1506" s="37" t="str">
        <f>Map!G2170</f>
        <v>Gas Giant</v>
      </c>
      <c r="Y1506" s="5"/>
      <c r="Z1506" s="7" t="str">
        <f>Map!O2170</f>
        <v>22 H</v>
      </c>
      <c r="AA1506" s="6">
        <f t="shared" si="12"/>
        <v>22</v>
      </c>
      <c r="AB1506" s="5" t="str">
        <f>IFERROR(__xludf.DUMMYFUNCTION("""COMPUTED_VALUE"""),"H")</f>
        <v>H</v>
      </c>
      <c r="AC1506" s="6">
        <f t="shared" si="13"/>
        <v>22</v>
      </c>
      <c r="AD1506" s="5"/>
    </row>
    <row r="1507">
      <c r="A1507" s="5" t="str">
        <f>Map!I2171</f>
        <v>0.32 J</v>
      </c>
      <c r="B1507" s="6">
        <f t="shared" si="5"/>
        <v>0.32</v>
      </c>
      <c r="C1507" s="5" t="str">
        <f>IFERROR(__xludf.DUMMYFUNCTION("""COMPUTED_VALUE"""),"J")</f>
        <v>J</v>
      </c>
      <c r="D1507" s="34" t="b">
        <f t="shared" si="6"/>
        <v>0</v>
      </c>
      <c r="E1507" s="6">
        <f t="shared" si="7"/>
        <v>0.32</v>
      </c>
      <c r="F1507" s="34" t="b">
        <f t="shared" si="8"/>
        <v>0</v>
      </c>
      <c r="G1507" s="8">
        <f t="shared" si="9"/>
        <v>6.08E+26</v>
      </c>
      <c r="H1507" s="8" t="str">
        <f t="shared" ref="H1507:J1507" si="3032">if(D1507,$G1507,"")</f>
        <v/>
      </c>
      <c r="I1507" s="8">
        <f t="shared" si="3032"/>
        <v>6.08E+26</v>
      </c>
      <c r="J1507" s="8" t="str">
        <f t="shared" si="3032"/>
        <v/>
      </c>
      <c r="K1507" s="5"/>
      <c r="L1507" s="5"/>
      <c r="M1507" s="5"/>
      <c r="N1507" s="36">
        <f>Map!K2171</f>
        <v>-83</v>
      </c>
      <c r="O1507" s="36">
        <f>Map!L2171</f>
        <v>-88</v>
      </c>
      <c r="P1507" s="36">
        <f>Map!M2171</f>
        <v>-84</v>
      </c>
      <c r="Q1507" s="5" t="str">
        <f>Join("-",Map!B2171,Map!C2171,Map!D2171,Map!E2171,Map!F2171)</f>
        <v>South Rim-0-1-8-e</v>
      </c>
      <c r="R1507" s="6">
        <f t="shared" ref="R1507:T1507" si="3033">IFERROR(VALUE(LEFT(N1507,SEARCH(" ",N1507,1)-1)),FALSE())</f>
        <v>-83</v>
      </c>
      <c r="S1507" s="6">
        <f t="shared" si="3033"/>
        <v>-88</v>
      </c>
      <c r="T1507" s="6">
        <f t="shared" si="3033"/>
        <v>-84</v>
      </c>
      <c r="U1507" s="5"/>
      <c r="V1507" s="5"/>
      <c r="W1507" s="5"/>
      <c r="X1507" s="37" t="str">
        <f>Map!G2171</f>
        <v>Gas Giant</v>
      </c>
      <c r="Y1507" s="5"/>
      <c r="Z1507" s="7" t="str">
        <f>Map!O2171</f>
        <v>17 H</v>
      </c>
      <c r="AA1507" s="6">
        <f t="shared" si="12"/>
        <v>17</v>
      </c>
      <c r="AB1507" s="5" t="str">
        <f>IFERROR(__xludf.DUMMYFUNCTION("""COMPUTED_VALUE"""),"H")</f>
        <v>H</v>
      </c>
      <c r="AC1507" s="6">
        <f t="shared" si="13"/>
        <v>17</v>
      </c>
      <c r="AD1507" s="5"/>
    </row>
    <row r="1508">
      <c r="A1508" s="5" t="str">
        <f>Map!I2172</f>
        <v>0.05 J</v>
      </c>
      <c r="B1508" s="6">
        <f t="shared" si="5"/>
        <v>0.05</v>
      </c>
      <c r="C1508" s="5" t="str">
        <f>IFERROR(__xludf.DUMMYFUNCTION("""COMPUTED_VALUE"""),"J")</f>
        <v>J</v>
      </c>
      <c r="D1508" s="34" t="b">
        <f t="shared" si="6"/>
        <v>0</v>
      </c>
      <c r="E1508" s="6">
        <f t="shared" si="7"/>
        <v>0.05</v>
      </c>
      <c r="F1508" s="34" t="b">
        <f t="shared" si="8"/>
        <v>0</v>
      </c>
      <c r="G1508" s="8">
        <f t="shared" si="9"/>
        <v>9.5E+25</v>
      </c>
      <c r="H1508" s="8" t="str">
        <f t="shared" ref="H1508:J1508" si="3034">if(D1508,$G1508,"")</f>
        <v/>
      </c>
      <c r="I1508" s="8">
        <f t="shared" si="3034"/>
        <v>9.5E+25</v>
      </c>
      <c r="J1508" s="8" t="str">
        <f t="shared" si="3034"/>
        <v/>
      </c>
      <c r="K1508" s="5"/>
      <c r="L1508" s="5"/>
      <c r="M1508" s="5"/>
      <c r="N1508" s="36">
        <f>Map!K2172</f>
        <v>-118</v>
      </c>
      <c r="O1508" s="36">
        <f>Map!L2172</f>
        <v>-138</v>
      </c>
      <c r="P1508" s="36">
        <f>Map!M2172</f>
        <v>-130</v>
      </c>
      <c r="Q1508" s="5" t="str">
        <f>Join("-",Map!B2172,Map!C2172,Map!D2172,Map!E2172,Map!F2172)</f>
        <v>South Rim-0-1-8-f</v>
      </c>
      <c r="R1508" s="6">
        <f t="shared" ref="R1508:T1508" si="3035">IFERROR(VALUE(LEFT(N1508,SEARCH(" ",N1508,1)-1)),FALSE())</f>
        <v>-118</v>
      </c>
      <c r="S1508" s="6">
        <f t="shared" si="3035"/>
        <v>-138</v>
      </c>
      <c r="T1508" s="6">
        <f t="shared" si="3035"/>
        <v>-130</v>
      </c>
      <c r="U1508" s="5"/>
      <c r="V1508" s="5"/>
      <c r="W1508" s="5"/>
      <c r="X1508" s="37" t="str">
        <f>Map!G2172</f>
        <v>Gas Giant</v>
      </c>
      <c r="Y1508" s="5"/>
      <c r="Z1508" s="7" t="str">
        <f>Map!O2172</f>
        <v>22 H</v>
      </c>
      <c r="AA1508" s="6">
        <f t="shared" si="12"/>
        <v>22</v>
      </c>
      <c r="AB1508" s="5" t="str">
        <f>IFERROR(__xludf.DUMMYFUNCTION("""COMPUTED_VALUE"""),"H")</f>
        <v>H</v>
      </c>
      <c r="AC1508" s="6">
        <f t="shared" si="13"/>
        <v>22</v>
      </c>
      <c r="AD1508" s="5"/>
    </row>
    <row r="1509">
      <c r="A1509" s="5" t="str">
        <f>Map!I2173</f>
        <v>0.32 J</v>
      </c>
      <c r="B1509" s="6">
        <f t="shared" si="5"/>
        <v>0.32</v>
      </c>
      <c r="C1509" s="5" t="str">
        <f>IFERROR(__xludf.DUMMYFUNCTION("""COMPUTED_VALUE"""),"J")</f>
        <v>J</v>
      </c>
      <c r="D1509" s="34" t="b">
        <f t="shared" si="6"/>
        <v>0</v>
      </c>
      <c r="E1509" s="6">
        <f t="shared" si="7"/>
        <v>0.32</v>
      </c>
      <c r="F1509" s="34" t="b">
        <f t="shared" si="8"/>
        <v>0</v>
      </c>
      <c r="G1509" s="8">
        <f t="shared" si="9"/>
        <v>6.08E+26</v>
      </c>
      <c r="H1509" s="8" t="str">
        <f t="shared" ref="H1509:J1509" si="3036">if(D1509,$G1509,"")</f>
        <v/>
      </c>
      <c r="I1509" s="8">
        <f t="shared" si="3036"/>
        <v>6.08E+26</v>
      </c>
      <c r="J1509" s="8" t="str">
        <f t="shared" si="3036"/>
        <v/>
      </c>
      <c r="K1509" s="5"/>
      <c r="L1509" s="5"/>
      <c r="M1509" s="5"/>
      <c r="N1509" s="36">
        <f>Map!K2173</f>
        <v>-201</v>
      </c>
      <c r="O1509" s="36">
        <f>Map!L2173</f>
        <v>-223</v>
      </c>
      <c r="P1509" s="36">
        <f>Map!M2173</f>
        <v>-210</v>
      </c>
      <c r="Q1509" s="5" t="str">
        <f>Join("-",Map!B2173,Map!C2173,Map!D2173,Map!E2173,Map!F2173)</f>
        <v>South Rim-0-1-8-g</v>
      </c>
      <c r="R1509" s="6">
        <f t="shared" ref="R1509:T1509" si="3037">IFERROR(VALUE(LEFT(N1509,SEARCH(" ",N1509,1)-1)),FALSE())</f>
        <v>-201</v>
      </c>
      <c r="S1509" s="6">
        <f t="shared" si="3037"/>
        <v>-223</v>
      </c>
      <c r="T1509" s="6">
        <f t="shared" si="3037"/>
        <v>-210</v>
      </c>
      <c r="U1509" s="5"/>
      <c r="V1509" s="5"/>
      <c r="W1509" s="5"/>
      <c r="X1509" s="37" t="str">
        <f>Map!G2173</f>
        <v>Gas Giant</v>
      </c>
      <c r="Y1509" s="5"/>
      <c r="Z1509" s="7" t="str">
        <f>Map!O2173</f>
        <v>19 H</v>
      </c>
      <c r="AA1509" s="6">
        <f t="shared" si="12"/>
        <v>19</v>
      </c>
      <c r="AB1509" s="5" t="str">
        <f>IFERROR(__xludf.DUMMYFUNCTION("""COMPUTED_VALUE"""),"H")</f>
        <v>H</v>
      </c>
      <c r="AC1509" s="6">
        <f t="shared" si="13"/>
        <v>19</v>
      </c>
      <c r="AD1509" s="5"/>
    </row>
    <row r="1510">
      <c r="A1510" s="5" t="str">
        <f>Map!I2174</f>
        <v>0.46 S</v>
      </c>
      <c r="B1510" s="6">
        <f t="shared" si="5"/>
        <v>0.46</v>
      </c>
      <c r="C1510" s="5" t="str">
        <f>IFERROR(__xludf.DUMMYFUNCTION("""COMPUTED_VALUE"""),"S")</f>
        <v>S</v>
      </c>
      <c r="D1510" s="34">
        <f t="shared" si="6"/>
        <v>0.46</v>
      </c>
      <c r="E1510" s="6" t="b">
        <f t="shared" si="7"/>
        <v>0</v>
      </c>
      <c r="F1510" s="34" t="b">
        <f t="shared" si="8"/>
        <v>0</v>
      </c>
      <c r="G1510" s="8">
        <f t="shared" si="9"/>
        <v>9.1494E+29</v>
      </c>
      <c r="H1510" s="8">
        <f t="shared" ref="H1510:J1510" si="3038">if(D1510,$G1510,"")</f>
        <v>9.1494E+29</v>
      </c>
      <c r="I1510" s="8" t="str">
        <f t="shared" si="3038"/>
        <v/>
      </c>
      <c r="J1510" s="8" t="str">
        <f t="shared" si="3038"/>
        <v/>
      </c>
      <c r="K1510" s="5"/>
      <c r="L1510" s="5"/>
      <c r="M1510" s="5"/>
      <c r="N1510" s="36" t="str">
        <f>Map!K2174</f>
        <v/>
      </c>
      <c r="O1510" s="36" t="str">
        <f>Map!L2174</f>
        <v/>
      </c>
      <c r="P1510" s="36" t="str">
        <f>Map!M2174</f>
        <v/>
      </c>
      <c r="Q1510" s="5" t="str">
        <f>Join("-",Map!B2174,Map!C2174,Map!D2174,Map!E2174,Map!F2174)</f>
        <v>South Rim-0-1-8-S</v>
      </c>
      <c r="R1510" s="6" t="b">
        <f t="shared" ref="R1510:T1510" si="3039">IFERROR(VALUE(LEFT(N1510,SEARCH(" ",N1510,1)-1)),FALSE())</f>
        <v>0</v>
      </c>
      <c r="S1510" s="6" t="b">
        <f t="shared" si="3039"/>
        <v>0</v>
      </c>
      <c r="T1510" s="6" t="b">
        <f t="shared" si="3039"/>
        <v>0</v>
      </c>
      <c r="U1510" s="5"/>
      <c r="V1510" s="5"/>
      <c r="W1510" s="5"/>
      <c r="X1510" s="37" t="str">
        <f>Map!G2174</f>
        <v>Star</v>
      </c>
      <c r="Y1510" s="5"/>
      <c r="Z1510" s="7" t="str">
        <f>Map!O2174</f>
        <v/>
      </c>
      <c r="AA1510" s="6" t="str">
        <f t="shared" si="12"/>
        <v/>
      </c>
      <c r="AB1510" s="5"/>
      <c r="AC1510" s="6" t="str">
        <f t="shared" si="13"/>
        <v/>
      </c>
      <c r="AD1510" s="5"/>
    </row>
    <row r="1511">
      <c r="A1511" s="5" t="str">
        <f>Map!I2175</f>
        <v>0.08 E</v>
      </c>
      <c r="B1511" s="6">
        <f t="shared" si="5"/>
        <v>0.08</v>
      </c>
      <c r="C1511" s="5" t="str">
        <f>IFERROR(__xludf.DUMMYFUNCTION("""COMPUTED_VALUE"""),"E")</f>
        <v>E</v>
      </c>
      <c r="D1511" s="34" t="b">
        <f t="shared" si="6"/>
        <v>0</v>
      </c>
      <c r="E1511" s="6" t="b">
        <f t="shared" si="7"/>
        <v>0</v>
      </c>
      <c r="F1511" s="34">
        <f t="shared" si="8"/>
        <v>0.08</v>
      </c>
      <c r="G1511" s="8">
        <f t="shared" si="9"/>
        <v>4.7776E+23</v>
      </c>
      <c r="H1511" s="8" t="str">
        <f t="shared" ref="H1511:J1511" si="3040">if(D1511,$G1511,"")</f>
        <v/>
      </c>
      <c r="I1511" s="8" t="str">
        <f t="shared" si="3040"/>
        <v/>
      </c>
      <c r="J1511" s="8">
        <f t="shared" si="3040"/>
        <v>4.7776E+23</v>
      </c>
      <c r="K1511" s="5"/>
      <c r="L1511" s="5"/>
      <c r="M1511" s="5"/>
      <c r="N1511" s="36">
        <f>Map!K2175</f>
        <v>1663</v>
      </c>
      <c r="O1511" s="36">
        <f>Map!L2175</f>
        <v>811</v>
      </c>
      <c r="P1511" s="36">
        <f>Map!M2175</f>
        <v>1236</v>
      </c>
      <c r="Q1511" s="5" t="str">
        <f>Join("-",Map!B2175,Map!C2175,Map!D2175,Map!E2175,Map!F2175)</f>
        <v>South Rim-0-1-9-a</v>
      </c>
      <c r="R1511" s="6">
        <f t="shared" ref="R1511:T1511" si="3041">IFERROR(VALUE(LEFT(N1511,SEARCH(" ",N1511,1)-1)),FALSE())</f>
        <v>1663</v>
      </c>
      <c r="S1511" s="6">
        <f t="shared" si="3041"/>
        <v>811</v>
      </c>
      <c r="T1511" s="6">
        <f t="shared" si="3041"/>
        <v>1236</v>
      </c>
      <c r="U1511" s="5"/>
      <c r="V1511" s="5"/>
      <c r="W1511" s="5"/>
      <c r="X1511" s="37" t="str">
        <f>Map!G2175</f>
        <v>Terrestrial</v>
      </c>
      <c r="Y1511" s="5"/>
      <c r="Z1511" s="7" t="str">
        <f>Map!O2175</f>
        <v>51 H</v>
      </c>
      <c r="AA1511" s="6">
        <f t="shared" si="12"/>
        <v>51</v>
      </c>
      <c r="AB1511" s="5" t="str">
        <f>IFERROR(__xludf.DUMMYFUNCTION("""COMPUTED_VALUE"""),"H")</f>
        <v>H</v>
      </c>
      <c r="AC1511" s="6">
        <f t="shared" si="13"/>
        <v>51</v>
      </c>
      <c r="AD1511" s="5"/>
    </row>
    <row r="1512">
      <c r="A1512" s="5" t="str">
        <f>Map!I2176</f>
        <v>2.64 E</v>
      </c>
      <c r="B1512" s="6">
        <f t="shared" si="5"/>
        <v>2.64</v>
      </c>
      <c r="C1512" s="5" t="str">
        <f>IFERROR(__xludf.DUMMYFUNCTION("""COMPUTED_VALUE"""),"E")</f>
        <v>E</v>
      </c>
      <c r="D1512" s="34" t="b">
        <f t="shared" si="6"/>
        <v>0</v>
      </c>
      <c r="E1512" s="6" t="b">
        <f t="shared" si="7"/>
        <v>0</v>
      </c>
      <c r="F1512" s="34">
        <f t="shared" si="8"/>
        <v>2.64</v>
      </c>
      <c r="G1512" s="8">
        <f t="shared" si="9"/>
        <v>1.57661E+25</v>
      </c>
      <c r="H1512" s="8" t="str">
        <f t="shared" ref="H1512:J1512" si="3042">if(D1512,$G1512,"")</f>
        <v/>
      </c>
      <c r="I1512" s="8" t="str">
        <f t="shared" si="3042"/>
        <v/>
      </c>
      <c r="J1512" s="8">
        <f t="shared" si="3042"/>
        <v>1.57661E+25</v>
      </c>
      <c r="K1512" s="5"/>
      <c r="L1512" s="5"/>
      <c r="M1512" s="5"/>
      <c r="N1512" s="36">
        <f>Map!K2176</f>
        <v>154</v>
      </c>
      <c r="O1512" s="36">
        <f>Map!L2176</f>
        <v>-147</v>
      </c>
      <c r="P1512" s="36">
        <f>Map!M2176</f>
        <v>6</v>
      </c>
      <c r="Q1512" s="5" t="str">
        <f>Join("-",Map!B2176,Map!C2176,Map!D2176,Map!E2176,Map!F2176)</f>
        <v>South Rim-0-1-9-b</v>
      </c>
      <c r="R1512" s="6">
        <f t="shared" ref="R1512:T1512" si="3043">IFERROR(VALUE(LEFT(N1512,SEARCH(" ",N1512,1)-1)),FALSE())</f>
        <v>154</v>
      </c>
      <c r="S1512" s="6">
        <f t="shared" si="3043"/>
        <v>-147</v>
      </c>
      <c r="T1512" s="6">
        <f t="shared" si="3043"/>
        <v>6</v>
      </c>
      <c r="U1512" s="5"/>
      <c r="V1512" s="5"/>
      <c r="W1512" s="5"/>
      <c r="X1512" s="37" t="str">
        <f>Map!G2176</f>
        <v>Terrestrial</v>
      </c>
      <c r="Y1512" s="5"/>
      <c r="Z1512" s="7" t="str">
        <f>Map!O2176</f>
        <v>245 H</v>
      </c>
      <c r="AA1512" s="6">
        <f t="shared" si="12"/>
        <v>245</v>
      </c>
      <c r="AB1512" s="5" t="str">
        <f>IFERROR(__xludf.DUMMYFUNCTION("""COMPUTED_VALUE"""),"H")</f>
        <v>H</v>
      </c>
      <c r="AC1512" s="6">
        <f t="shared" si="13"/>
        <v>245</v>
      </c>
      <c r="AD1512" s="5"/>
    </row>
    <row r="1513">
      <c r="A1513" s="5" t="str">
        <f>Map!I2177</f>
        <v>1.05 E</v>
      </c>
      <c r="B1513" s="6">
        <f t="shared" si="5"/>
        <v>1.05</v>
      </c>
      <c r="C1513" s="5" t="str">
        <f>IFERROR(__xludf.DUMMYFUNCTION("""COMPUTED_VALUE"""),"E")</f>
        <v>E</v>
      </c>
      <c r="D1513" s="34" t="b">
        <f t="shared" si="6"/>
        <v>0</v>
      </c>
      <c r="E1513" s="6" t="b">
        <f t="shared" si="7"/>
        <v>0</v>
      </c>
      <c r="F1513" s="34">
        <f t="shared" si="8"/>
        <v>1.05</v>
      </c>
      <c r="G1513" s="8">
        <f t="shared" si="9"/>
        <v>6.2706E+24</v>
      </c>
      <c r="H1513" s="8" t="str">
        <f t="shared" ref="H1513:J1513" si="3044">if(D1513,$G1513,"")</f>
        <v/>
      </c>
      <c r="I1513" s="8" t="str">
        <f t="shared" si="3044"/>
        <v/>
      </c>
      <c r="J1513" s="8">
        <f t="shared" si="3044"/>
        <v>6.2706E+24</v>
      </c>
      <c r="K1513" s="5"/>
      <c r="L1513" s="5"/>
      <c r="M1513" s="5"/>
      <c r="N1513" s="36">
        <f>Map!K2177</f>
        <v>11</v>
      </c>
      <c r="O1513" s="36">
        <f>Map!L2177</f>
        <v>-7</v>
      </c>
      <c r="P1513" s="36">
        <f>Map!M2177</f>
        <v>0</v>
      </c>
      <c r="Q1513" s="5" t="str">
        <f>Join("-",Map!B2177,Map!C2177,Map!D2177,Map!E2177,Map!F2177)</f>
        <v>South Rim-0-1-9-c</v>
      </c>
      <c r="R1513" s="6">
        <f t="shared" ref="R1513:T1513" si="3045">IFERROR(VALUE(LEFT(N1513,SEARCH(" ",N1513,1)-1)),FALSE())</f>
        <v>11</v>
      </c>
      <c r="S1513" s="6">
        <f t="shared" si="3045"/>
        <v>-7</v>
      </c>
      <c r="T1513" s="6">
        <f t="shared" si="3045"/>
        <v>0</v>
      </c>
      <c r="U1513" s="5"/>
      <c r="V1513" s="5"/>
      <c r="W1513" s="5"/>
      <c r="X1513" s="37" t="str">
        <f>Map!G2177</f>
        <v>Habitable</v>
      </c>
      <c r="Y1513" s="5"/>
      <c r="Z1513" s="7" t="str">
        <f>Map!O2177</f>
        <v>14 H</v>
      </c>
      <c r="AA1513" s="6">
        <f t="shared" si="12"/>
        <v>14</v>
      </c>
      <c r="AB1513" s="5" t="str">
        <f>IFERROR(__xludf.DUMMYFUNCTION("""COMPUTED_VALUE"""),"H")</f>
        <v>H</v>
      </c>
      <c r="AC1513" s="6">
        <f t="shared" si="13"/>
        <v>14</v>
      </c>
      <c r="AD1513" s="5"/>
    </row>
    <row r="1514">
      <c r="A1514" s="5" t="str">
        <f>Map!I2178</f>
        <v>0.91 E</v>
      </c>
      <c r="B1514" s="6">
        <f t="shared" si="5"/>
        <v>0.91</v>
      </c>
      <c r="C1514" s="5" t="str">
        <f>IFERROR(__xludf.DUMMYFUNCTION("""COMPUTED_VALUE"""),"E")</f>
        <v>E</v>
      </c>
      <c r="D1514" s="34" t="b">
        <f t="shared" si="6"/>
        <v>0</v>
      </c>
      <c r="E1514" s="6" t="b">
        <f t="shared" si="7"/>
        <v>0</v>
      </c>
      <c r="F1514" s="34">
        <f t="shared" si="8"/>
        <v>0.91</v>
      </c>
      <c r="G1514" s="8">
        <f t="shared" si="9"/>
        <v>5.43452E+24</v>
      </c>
      <c r="H1514" s="8" t="str">
        <f t="shared" ref="H1514:J1514" si="3046">if(D1514,$G1514,"")</f>
        <v/>
      </c>
      <c r="I1514" s="8" t="str">
        <f t="shared" si="3046"/>
        <v/>
      </c>
      <c r="J1514" s="8">
        <f t="shared" si="3046"/>
        <v>5.43452E+24</v>
      </c>
      <c r="K1514" s="5"/>
      <c r="L1514" s="5"/>
      <c r="M1514" s="5"/>
      <c r="N1514" s="36">
        <f>Map!K2178</f>
        <v>-3</v>
      </c>
      <c r="O1514" s="36">
        <f>Map!L2178</f>
        <v>-18</v>
      </c>
      <c r="P1514" s="36">
        <f>Map!M2178</f>
        <v>-9</v>
      </c>
      <c r="Q1514" s="5" t="str">
        <f>Join("-",Map!B2178,Map!C2178,Map!D2178,Map!E2178,Map!F2178)</f>
        <v>South Rim-0-1-9-d</v>
      </c>
      <c r="R1514" s="6">
        <f t="shared" ref="R1514:T1514" si="3047">IFERROR(VALUE(LEFT(N1514,SEARCH(" ",N1514,1)-1)),FALSE())</f>
        <v>-3</v>
      </c>
      <c r="S1514" s="6">
        <f t="shared" si="3047"/>
        <v>-18</v>
      </c>
      <c r="T1514" s="6">
        <f t="shared" si="3047"/>
        <v>-9</v>
      </c>
      <c r="U1514" s="5"/>
      <c r="V1514" s="5"/>
      <c r="W1514" s="5"/>
      <c r="X1514" s="37" t="str">
        <f>Map!G2178</f>
        <v>Habitable</v>
      </c>
      <c r="Y1514" s="5"/>
      <c r="Z1514" s="7" t="str">
        <f>Map!O2178</f>
        <v>18 H</v>
      </c>
      <c r="AA1514" s="6">
        <f t="shared" si="12"/>
        <v>18</v>
      </c>
      <c r="AB1514" s="5" t="str">
        <f>IFERROR(__xludf.DUMMYFUNCTION("""COMPUTED_VALUE"""),"H")</f>
        <v>H</v>
      </c>
      <c r="AC1514" s="6">
        <f t="shared" si="13"/>
        <v>18</v>
      </c>
      <c r="AD1514" s="5"/>
    </row>
    <row r="1515">
      <c r="A1515" s="5" t="str">
        <f>Map!I2179</f>
        <v>1.99 J</v>
      </c>
      <c r="B1515" s="6">
        <f t="shared" si="5"/>
        <v>1.99</v>
      </c>
      <c r="C1515" s="5" t="str">
        <f>IFERROR(__xludf.DUMMYFUNCTION("""COMPUTED_VALUE"""),"J")</f>
        <v>J</v>
      </c>
      <c r="D1515" s="34" t="b">
        <f t="shared" si="6"/>
        <v>0</v>
      </c>
      <c r="E1515" s="6">
        <f t="shared" si="7"/>
        <v>1.99</v>
      </c>
      <c r="F1515" s="34" t="b">
        <f t="shared" si="8"/>
        <v>0</v>
      </c>
      <c r="G1515" s="8">
        <f t="shared" si="9"/>
        <v>3.781E+27</v>
      </c>
      <c r="H1515" s="8" t="str">
        <f t="shared" ref="H1515:J1515" si="3048">if(D1515,$G1515,"")</f>
        <v/>
      </c>
      <c r="I1515" s="8">
        <f t="shared" si="3048"/>
        <v>3.781E+27</v>
      </c>
      <c r="J1515" s="8" t="str">
        <f t="shared" si="3048"/>
        <v/>
      </c>
      <c r="K1515" s="5"/>
      <c r="L1515" s="5"/>
      <c r="M1515" s="5"/>
      <c r="N1515" s="36">
        <f>Map!K2179</f>
        <v>-60</v>
      </c>
      <c r="O1515" s="36">
        <f>Map!L2179</f>
        <v>-148</v>
      </c>
      <c r="P1515" s="36">
        <f>Map!M2179</f>
        <v>-103</v>
      </c>
      <c r="Q1515" s="5" t="str">
        <f>Join("-",Map!B2179,Map!C2179,Map!D2179,Map!E2179,Map!F2179)</f>
        <v>South Rim-0-1-9-e</v>
      </c>
      <c r="R1515" s="6">
        <f t="shared" ref="R1515:T1515" si="3049">IFERROR(VALUE(LEFT(N1515,SEARCH(" ",N1515,1)-1)),FALSE())</f>
        <v>-60</v>
      </c>
      <c r="S1515" s="6">
        <f t="shared" si="3049"/>
        <v>-148</v>
      </c>
      <c r="T1515" s="6">
        <f t="shared" si="3049"/>
        <v>-103</v>
      </c>
      <c r="U1515" s="5"/>
      <c r="V1515" s="5"/>
      <c r="W1515" s="5"/>
      <c r="X1515" s="37" t="str">
        <f>Map!G2179</f>
        <v>Gas Giant</v>
      </c>
      <c r="Y1515" s="5"/>
      <c r="Z1515" s="7" t="str">
        <f>Map!O2179</f>
        <v>15 H</v>
      </c>
      <c r="AA1515" s="6">
        <f t="shared" si="12"/>
        <v>15</v>
      </c>
      <c r="AB1515" s="5" t="str">
        <f>IFERROR(__xludf.DUMMYFUNCTION("""COMPUTED_VALUE"""),"H")</f>
        <v>H</v>
      </c>
      <c r="AC1515" s="6">
        <f t="shared" si="13"/>
        <v>15</v>
      </c>
      <c r="AD1515" s="5"/>
    </row>
    <row r="1516">
      <c r="A1516" s="5" t="str">
        <f>Map!I2180</f>
        <v>0.06 J</v>
      </c>
      <c r="B1516" s="6">
        <f t="shared" si="5"/>
        <v>0.06</v>
      </c>
      <c r="C1516" s="5" t="str">
        <f>IFERROR(__xludf.DUMMYFUNCTION("""COMPUTED_VALUE"""),"J")</f>
        <v>J</v>
      </c>
      <c r="D1516" s="34" t="b">
        <f t="shared" si="6"/>
        <v>0</v>
      </c>
      <c r="E1516" s="6">
        <f t="shared" si="7"/>
        <v>0.06</v>
      </c>
      <c r="F1516" s="34" t="b">
        <f t="shared" si="8"/>
        <v>0</v>
      </c>
      <c r="G1516" s="8">
        <f t="shared" si="9"/>
        <v>1.14E+26</v>
      </c>
      <c r="H1516" s="8" t="str">
        <f t="shared" ref="H1516:J1516" si="3050">if(D1516,$G1516,"")</f>
        <v/>
      </c>
      <c r="I1516" s="8">
        <f t="shared" si="3050"/>
        <v>1.14E+26</v>
      </c>
      <c r="J1516" s="8" t="str">
        <f t="shared" si="3050"/>
        <v/>
      </c>
      <c r="K1516" s="5"/>
      <c r="L1516" s="5"/>
      <c r="M1516" s="5"/>
      <c r="N1516" s="36">
        <f>Map!K2180</f>
        <v>-64</v>
      </c>
      <c r="O1516" s="36">
        <f>Map!L2180</f>
        <v>-118</v>
      </c>
      <c r="P1516" s="36">
        <f>Map!M2180</f>
        <v>-93</v>
      </c>
      <c r="Q1516" s="5" t="str">
        <f>Join("-",Map!B2180,Map!C2180,Map!D2180,Map!E2180,Map!F2180)</f>
        <v>South Rim-0-1-9-f</v>
      </c>
      <c r="R1516" s="6">
        <f t="shared" ref="R1516:T1516" si="3051">IFERROR(VALUE(LEFT(N1516,SEARCH(" ",N1516,1)-1)),FALSE())</f>
        <v>-64</v>
      </c>
      <c r="S1516" s="6">
        <f t="shared" si="3051"/>
        <v>-118</v>
      </c>
      <c r="T1516" s="6">
        <f t="shared" si="3051"/>
        <v>-93</v>
      </c>
      <c r="U1516" s="5"/>
      <c r="V1516" s="5"/>
      <c r="W1516" s="5"/>
      <c r="X1516" s="37" t="str">
        <f>Map!G2180</f>
        <v>Gas Giant</v>
      </c>
      <c r="Y1516" s="5"/>
      <c r="Z1516" s="7" t="str">
        <f>Map!O2180</f>
        <v>17 H</v>
      </c>
      <c r="AA1516" s="6">
        <f t="shared" si="12"/>
        <v>17</v>
      </c>
      <c r="AB1516" s="5" t="str">
        <f>IFERROR(__xludf.DUMMYFUNCTION("""COMPUTED_VALUE"""),"H")</f>
        <v>H</v>
      </c>
      <c r="AC1516" s="6">
        <f t="shared" si="13"/>
        <v>17</v>
      </c>
      <c r="AD1516" s="5"/>
    </row>
    <row r="1517">
      <c r="A1517" s="5" t="str">
        <f>Map!I2181</f>
        <v>9.03 J</v>
      </c>
      <c r="B1517" s="6">
        <f t="shared" si="5"/>
        <v>9.03</v>
      </c>
      <c r="C1517" s="5" t="str">
        <f>IFERROR(__xludf.DUMMYFUNCTION("""COMPUTED_VALUE"""),"J")</f>
        <v>J</v>
      </c>
      <c r="D1517" s="34" t="b">
        <f t="shared" si="6"/>
        <v>0</v>
      </c>
      <c r="E1517" s="6">
        <f t="shared" si="7"/>
        <v>9.03</v>
      </c>
      <c r="F1517" s="34" t="b">
        <f t="shared" si="8"/>
        <v>0</v>
      </c>
      <c r="G1517" s="8">
        <f t="shared" si="9"/>
        <v>1.7157E+28</v>
      </c>
      <c r="H1517" s="8" t="str">
        <f t="shared" ref="H1517:J1517" si="3052">if(D1517,$G1517,"")</f>
        <v/>
      </c>
      <c r="I1517" s="8">
        <f t="shared" si="3052"/>
        <v>1.7157E+28</v>
      </c>
      <c r="J1517" s="8" t="str">
        <f t="shared" si="3052"/>
        <v/>
      </c>
      <c r="K1517" s="5"/>
      <c r="L1517" s="5"/>
      <c r="M1517" s="5"/>
      <c r="N1517" s="36">
        <f>Map!K2181</f>
        <v>-185</v>
      </c>
      <c r="O1517" s="36">
        <f>Map!L2181</f>
        <v>-250</v>
      </c>
      <c r="P1517" s="36">
        <f>Map!M2181</f>
        <v>-219</v>
      </c>
      <c r="Q1517" s="5" t="str">
        <f>Join("-",Map!B2181,Map!C2181,Map!D2181,Map!E2181,Map!F2181)</f>
        <v>South Rim-0-1-9-g</v>
      </c>
      <c r="R1517" s="6">
        <f t="shared" ref="R1517:T1517" si="3053">IFERROR(VALUE(LEFT(N1517,SEARCH(" ",N1517,1)-1)),FALSE())</f>
        <v>-185</v>
      </c>
      <c r="S1517" s="6">
        <f t="shared" si="3053"/>
        <v>-250</v>
      </c>
      <c r="T1517" s="6">
        <f t="shared" si="3053"/>
        <v>-219</v>
      </c>
      <c r="U1517" s="5"/>
      <c r="V1517" s="5"/>
      <c r="W1517" s="5"/>
      <c r="X1517" s="37" t="str">
        <f>Map!G2181</f>
        <v>Gas Giant</v>
      </c>
      <c r="Y1517" s="5"/>
      <c r="Z1517" s="7" t="str">
        <f>Map!O2181</f>
        <v>18 H</v>
      </c>
      <c r="AA1517" s="6">
        <f t="shared" si="12"/>
        <v>18</v>
      </c>
      <c r="AB1517" s="5" t="str">
        <f>IFERROR(__xludf.DUMMYFUNCTION("""COMPUTED_VALUE"""),"H")</f>
        <v>H</v>
      </c>
      <c r="AC1517" s="6">
        <f t="shared" si="13"/>
        <v>18</v>
      </c>
      <c r="AD1517" s="5"/>
    </row>
    <row r="1518">
      <c r="A1518" s="5" t="str">
        <f>Map!I2182</f>
        <v>0.31 S</v>
      </c>
      <c r="B1518" s="6">
        <f t="shared" si="5"/>
        <v>0.31</v>
      </c>
      <c r="C1518" s="5" t="str">
        <f>IFERROR(__xludf.DUMMYFUNCTION("""COMPUTED_VALUE"""),"S")</f>
        <v>S</v>
      </c>
      <c r="D1518" s="34">
        <f t="shared" si="6"/>
        <v>0.31</v>
      </c>
      <c r="E1518" s="6" t="b">
        <f t="shared" si="7"/>
        <v>0</v>
      </c>
      <c r="F1518" s="34" t="b">
        <f t="shared" si="8"/>
        <v>0</v>
      </c>
      <c r="G1518" s="8">
        <f t="shared" si="9"/>
        <v>6.1659E+29</v>
      </c>
      <c r="H1518" s="8">
        <f t="shared" ref="H1518:J1518" si="3054">if(D1518,$G1518,"")</f>
        <v>6.1659E+29</v>
      </c>
      <c r="I1518" s="8" t="str">
        <f t="shared" si="3054"/>
        <v/>
      </c>
      <c r="J1518" s="8" t="str">
        <f t="shared" si="3054"/>
        <v/>
      </c>
      <c r="K1518" s="5"/>
      <c r="L1518" s="5"/>
      <c r="M1518" s="5"/>
      <c r="N1518" s="36" t="str">
        <f>Map!K2182</f>
        <v/>
      </c>
      <c r="O1518" s="36" t="str">
        <f>Map!L2182</f>
        <v/>
      </c>
      <c r="P1518" s="36" t="str">
        <f>Map!M2182</f>
        <v/>
      </c>
      <c r="Q1518" s="5" t="str">
        <f>Join("-",Map!B2182,Map!C2182,Map!D2182,Map!E2182,Map!F2182)</f>
        <v>South Rim-0-1-9-S</v>
      </c>
      <c r="R1518" s="6" t="b">
        <f t="shared" ref="R1518:T1518" si="3055">IFERROR(VALUE(LEFT(N1518,SEARCH(" ",N1518,1)-1)),FALSE())</f>
        <v>0</v>
      </c>
      <c r="S1518" s="6" t="b">
        <f t="shared" si="3055"/>
        <v>0</v>
      </c>
      <c r="T1518" s="6" t="b">
        <f t="shared" si="3055"/>
        <v>0</v>
      </c>
      <c r="U1518" s="5"/>
      <c r="V1518" s="5"/>
      <c r="W1518" s="5"/>
      <c r="X1518" s="37" t="str">
        <f>Map!G2182</f>
        <v>Star</v>
      </c>
      <c r="Y1518" s="5"/>
      <c r="Z1518" s="7" t="str">
        <f>Map!O2182</f>
        <v/>
      </c>
      <c r="AA1518" s="6" t="str">
        <f t="shared" si="12"/>
        <v/>
      </c>
      <c r="AB1518" s="5"/>
      <c r="AC1518" s="6" t="str">
        <f t="shared" si="13"/>
        <v/>
      </c>
      <c r="AD1518" s="5"/>
    </row>
    <row r="1519">
      <c r="A1519" s="5" t="str">
        <f>Map!I2183</f>
        <v>1.12 E</v>
      </c>
      <c r="B1519" s="6">
        <f t="shared" si="5"/>
        <v>1.12</v>
      </c>
      <c r="C1519" s="5" t="str">
        <f>IFERROR(__xludf.DUMMYFUNCTION("""COMPUTED_VALUE"""),"E")</f>
        <v>E</v>
      </c>
      <c r="D1519" s="34" t="b">
        <f t="shared" si="6"/>
        <v>0</v>
      </c>
      <c r="E1519" s="6" t="b">
        <f t="shared" si="7"/>
        <v>0</v>
      </c>
      <c r="F1519" s="34">
        <f t="shared" si="8"/>
        <v>1.12</v>
      </c>
      <c r="G1519" s="8">
        <f t="shared" si="9"/>
        <v>6.68864E+24</v>
      </c>
      <c r="H1519" s="8" t="str">
        <f t="shared" ref="H1519:J1519" si="3056">if(D1519,$G1519,"")</f>
        <v/>
      </c>
      <c r="I1519" s="8" t="str">
        <f t="shared" si="3056"/>
        <v/>
      </c>
      <c r="J1519" s="8">
        <f t="shared" si="3056"/>
        <v>6.68864E+24</v>
      </c>
      <c r="K1519" s="5"/>
      <c r="L1519" s="5"/>
      <c r="M1519" s="5"/>
      <c r="N1519" s="36">
        <f>Map!K2183</f>
        <v>443</v>
      </c>
      <c r="O1519" s="36">
        <f>Map!L2183</f>
        <v>394</v>
      </c>
      <c r="P1519" s="36">
        <f>Map!M2183</f>
        <v>417</v>
      </c>
      <c r="Q1519" s="5" t="str">
        <f>Join("-",Map!B2183,Map!C2183,Map!D2183,Map!E2183,Map!F2183)</f>
        <v>South Rim-0-1-10-a</v>
      </c>
      <c r="R1519" s="6">
        <f t="shared" ref="R1519:T1519" si="3057">IFERROR(VALUE(LEFT(N1519,SEARCH(" ",N1519,1)-1)),FALSE())</f>
        <v>443</v>
      </c>
      <c r="S1519" s="6">
        <f t="shared" si="3057"/>
        <v>394</v>
      </c>
      <c r="T1519" s="6">
        <f t="shared" si="3057"/>
        <v>417</v>
      </c>
      <c r="U1519" s="5"/>
      <c r="V1519" s="5"/>
      <c r="W1519" s="5"/>
      <c r="X1519" s="37" t="str">
        <f>Map!G2183</f>
        <v>Terrestrial</v>
      </c>
      <c r="Y1519" s="5"/>
      <c r="Z1519" s="7" t="str">
        <f>Map!O2183</f>
        <v>9 H</v>
      </c>
      <c r="AA1519" s="6">
        <f t="shared" si="12"/>
        <v>9</v>
      </c>
      <c r="AB1519" s="5" t="str">
        <f>IFERROR(__xludf.DUMMYFUNCTION("""COMPUTED_VALUE"""),"H")</f>
        <v>H</v>
      </c>
      <c r="AC1519" s="6">
        <f t="shared" si="13"/>
        <v>9</v>
      </c>
      <c r="AD1519" s="5"/>
    </row>
    <row r="1520">
      <c r="A1520" s="5" t="str">
        <f>Map!I2184</f>
        <v>5.14 J</v>
      </c>
      <c r="B1520" s="6">
        <f t="shared" si="5"/>
        <v>5.14</v>
      </c>
      <c r="C1520" s="5" t="str">
        <f>IFERROR(__xludf.DUMMYFUNCTION("""COMPUTED_VALUE"""),"J")</f>
        <v>J</v>
      </c>
      <c r="D1520" s="34" t="b">
        <f t="shared" si="6"/>
        <v>0</v>
      </c>
      <c r="E1520" s="6">
        <f t="shared" si="7"/>
        <v>5.14</v>
      </c>
      <c r="F1520" s="34" t="b">
        <f t="shared" si="8"/>
        <v>0</v>
      </c>
      <c r="G1520" s="8">
        <f t="shared" si="9"/>
        <v>9.766E+27</v>
      </c>
      <c r="H1520" s="8" t="str">
        <f t="shared" ref="H1520:J1520" si="3058">if(D1520,$G1520,"")</f>
        <v/>
      </c>
      <c r="I1520" s="8">
        <f t="shared" si="3058"/>
        <v>9.766E+27</v>
      </c>
      <c r="J1520" s="8" t="str">
        <f t="shared" si="3058"/>
        <v/>
      </c>
      <c r="K1520" s="5"/>
      <c r="L1520" s="5"/>
      <c r="M1520" s="5"/>
      <c r="N1520" s="36">
        <f>Map!K2184</f>
        <v>-39</v>
      </c>
      <c r="O1520" s="36">
        <f>Map!L2184</f>
        <v>-65</v>
      </c>
      <c r="P1520" s="36">
        <f>Map!M2184</f>
        <v>-50</v>
      </c>
      <c r="Q1520" s="5" t="str">
        <f>Join("-",Map!B2184,Map!C2184,Map!D2184,Map!E2184,Map!F2184)</f>
        <v>South Rim-0-1-10-b</v>
      </c>
      <c r="R1520" s="6">
        <f t="shared" ref="R1520:T1520" si="3059">IFERROR(VALUE(LEFT(N1520,SEARCH(" ",N1520,1)-1)),FALSE())</f>
        <v>-39</v>
      </c>
      <c r="S1520" s="6">
        <f t="shared" si="3059"/>
        <v>-65</v>
      </c>
      <c r="T1520" s="6">
        <f t="shared" si="3059"/>
        <v>-50</v>
      </c>
      <c r="U1520" s="5"/>
      <c r="V1520" s="5"/>
      <c r="W1520" s="5"/>
      <c r="X1520" s="37" t="str">
        <f>Map!G2184</f>
        <v>Gas Giant</v>
      </c>
      <c r="Y1520" s="5"/>
      <c r="Z1520" s="7" t="str">
        <f>Map!O2184</f>
        <v>22 H</v>
      </c>
      <c r="AA1520" s="6">
        <f t="shared" si="12"/>
        <v>22</v>
      </c>
      <c r="AB1520" s="5" t="str">
        <f>IFERROR(__xludf.DUMMYFUNCTION("""COMPUTED_VALUE"""),"H")</f>
        <v>H</v>
      </c>
      <c r="AC1520" s="6">
        <f t="shared" si="13"/>
        <v>22</v>
      </c>
      <c r="AD1520" s="5"/>
    </row>
    <row r="1521">
      <c r="A1521" s="5" t="str">
        <f>Map!I2185</f>
        <v>0.04 J</v>
      </c>
      <c r="B1521" s="6">
        <f t="shared" si="5"/>
        <v>0.04</v>
      </c>
      <c r="C1521" s="5" t="str">
        <f>IFERROR(__xludf.DUMMYFUNCTION("""COMPUTED_VALUE"""),"J")</f>
        <v>J</v>
      </c>
      <c r="D1521" s="34" t="b">
        <f t="shared" si="6"/>
        <v>0</v>
      </c>
      <c r="E1521" s="6">
        <f t="shared" si="7"/>
        <v>0.04</v>
      </c>
      <c r="F1521" s="34" t="b">
        <f t="shared" si="8"/>
        <v>0</v>
      </c>
      <c r="G1521" s="8">
        <f t="shared" si="9"/>
        <v>7.6E+25</v>
      </c>
      <c r="H1521" s="8" t="str">
        <f t="shared" ref="H1521:J1521" si="3060">if(D1521,$G1521,"")</f>
        <v/>
      </c>
      <c r="I1521" s="8">
        <f t="shared" si="3060"/>
        <v>7.6E+25</v>
      </c>
      <c r="J1521" s="8" t="str">
        <f t="shared" si="3060"/>
        <v/>
      </c>
      <c r="K1521" s="5"/>
      <c r="L1521" s="5"/>
      <c r="M1521" s="5"/>
      <c r="N1521" s="36">
        <f>Map!K2185</f>
        <v>-65</v>
      </c>
      <c r="O1521" s="36">
        <f>Map!L2185</f>
        <v>-66</v>
      </c>
      <c r="P1521" s="36">
        <f>Map!M2185</f>
        <v>-64</v>
      </c>
      <c r="Q1521" s="5" t="str">
        <f>Join("-",Map!B2185,Map!C2185,Map!D2185,Map!E2185,Map!F2185)</f>
        <v>South Rim-0-1-10-c</v>
      </c>
      <c r="R1521" s="6">
        <f t="shared" ref="R1521:T1521" si="3061">IFERROR(VALUE(LEFT(N1521,SEARCH(" ",N1521,1)-1)),FALSE())</f>
        <v>-65</v>
      </c>
      <c r="S1521" s="6">
        <f t="shared" si="3061"/>
        <v>-66</v>
      </c>
      <c r="T1521" s="6">
        <f t="shared" si="3061"/>
        <v>-64</v>
      </c>
      <c r="U1521" s="5"/>
      <c r="V1521" s="5"/>
      <c r="W1521" s="5"/>
      <c r="X1521" s="37" t="str">
        <f>Map!G2185</f>
        <v>Gas Giant</v>
      </c>
      <c r="Y1521" s="5"/>
      <c r="Z1521" s="7" t="str">
        <f>Map!O2185</f>
        <v>14 H</v>
      </c>
      <c r="AA1521" s="6">
        <f t="shared" si="12"/>
        <v>14</v>
      </c>
      <c r="AB1521" s="5" t="str">
        <f>IFERROR(__xludf.DUMMYFUNCTION("""COMPUTED_VALUE"""),"H")</f>
        <v>H</v>
      </c>
      <c r="AC1521" s="6">
        <f t="shared" si="13"/>
        <v>14</v>
      </c>
      <c r="AD1521" s="5"/>
    </row>
    <row r="1522">
      <c r="A1522" s="5" t="str">
        <f>Map!I2186</f>
        <v>0.03 J</v>
      </c>
      <c r="B1522" s="6">
        <f t="shared" si="5"/>
        <v>0.03</v>
      </c>
      <c r="C1522" s="5" t="str">
        <f>IFERROR(__xludf.DUMMYFUNCTION("""COMPUTED_VALUE"""),"J")</f>
        <v>J</v>
      </c>
      <c r="D1522" s="34" t="b">
        <f t="shared" si="6"/>
        <v>0</v>
      </c>
      <c r="E1522" s="6">
        <f t="shared" si="7"/>
        <v>0.03</v>
      </c>
      <c r="F1522" s="34" t="b">
        <f t="shared" si="8"/>
        <v>0</v>
      </c>
      <c r="G1522" s="8">
        <f t="shared" si="9"/>
        <v>5.7E+25</v>
      </c>
      <c r="H1522" s="8" t="str">
        <f t="shared" ref="H1522:J1522" si="3062">if(D1522,$G1522,"")</f>
        <v/>
      </c>
      <c r="I1522" s="8">
        <f t="shared" si="3062"/>
        <v>5.7E+25</v>
      </c>
      <c r="J1522" s="8" t="str">
        <f t="shared" si="3062"/>
        <v/>
      </c>
      <c r="K1522" s="5"/>
      <c r="L1522" s="5"/>
      <c r="M1522" s="5"/>
      <c r="N1522" s="36">
        <f>Map!K2186</f>
        <v>-211</v>
      </c>
      <c r="O1522" s="36">
        <f>Map!L2186</f>
        <v>-234</v>
      </c>
      <c r="P1522" s="36">
        <f>Map!M2186</f>
        <v>-222</v>
      </c>
      <c r="Q1522" s="5" t="str">
        <f>Join("-",Map!B2186,Map!C2186,Map!D2186,Map!E2186,Map!F2186)</f>
        <v>South Rim-0-1-10-d</v>
      </c>
      <c r="R1522" s="6">
        <f t="shared" ref="R1522:T1522" si="3063">IFERROR(VALUE(LEFT(N1522,SEARCH(" ",N1522,1)-1)),FALSE())</f>
        <v>-211</v>
      </c>
      <c r="S1522" s="6">
        <f t="shared" si="3063"/>
        <v>-234</v>
      </c>
      <c r="T1522" s="6">
        <f t="shared" si="3063"/>
        <v>-222</v>
      </c>
      <c r="U1522" s="5"/>
      <c r="V1522" s="5"/>
      <c r="W1522" s="5"/>
      <c r="X1522" s="37" t="str">
        <f>Map!G2186</f>
        <v>Gas Giant</v>
      </c>
      <c r="Y1522" s="5"/>
      <c r="Z1522" s="7" t="str">
        <f>Map!O2186</f>
        <v>11 H</v>
      </c>
      <c r="AA1522" s="6">
        <f t="shared" si="12"/>
        <v>11</v>
      </c>
      <c r="AB1522" s="5" t="str">
        <f>IFERROR(__xludf.DUMMYFUNCTION("""COMPUTED_VALUE"""),"H")</f>
        <v>H</v>
      </c>
      <c r="AC1522" s="6">
        <f t="shared" si="13"/>
        <v>11</v>
      </c>
      <c r="AD1522" s="5"/>
    </row>
    <row r="1523">
      <c r="A1523" s="5" t="str">
        <f>Map!I2187</f>
        <v>0.47 J</v>
      </c>
      <c r="B1523" s="6">
        <f t="shared" si="5"/>
        <v>0.47</v>
      </c>
      <c r="C1523" s="5" t="str">
        <f>IFERROR(__xludf.DUMMYFUNCTION("""COMPUTED_VALUE"""),"J")</f>
        <v>J</v>
      </c>
      <c r="D1523" s="34" t="b">
        <f t="shared" si="6"/>
        <v>0</v>
      </c>
      <c r="E1523" s="6">
        <f t="shared" si="7"/>
        <v>0.47</v>
      </c>
      <c r="F1523" s="34" t="b">
        <f t="shared" si="8"/>
        <v>0</v>
      </c>
      <c r="G1523" s="8">
        <f t="shared" si="9"/>
        <v>8.93E+26</v>
      </c>
      <c r="H1523" s="8" t="str">
        <f t="shared" ref="H1523:J1523" si="3064">if(D1523,$G1523,"")</f>
        <v/>
      </c>
      <c r="I1523" s="8">
        <f t="shared" si="3064"/>
        <v>8.93E+26</v>
      </c>
      <c r="J1523" s="8" t="str">
        <f t="shared" si="3064"/>
        <v/>
      </c>
      <c r="K1523" s="5"/>
      <c r="L1523" s="5"/>
      <c r="M1523" s="5"/>
      <c r="N1523" s="36">
        <f>Map!K2187</f>
        <v>-223</v>
      </c>
      <c r="O1523" s="36">
        <f>Map!L2187</f>
        <v>-250</v>
      </c>
      <c r="P1523" s="36">
        <f>Map!M2187</f>
        <v>-237</v>
      </c>
      <c r="Q1523" s="5" t="str">
        <f>Join("-",Map!B2187,Map!C2187,Map!D2187,Map!E2187,Map!F2187)</f>
        <v>South Rim-0-1-10-e</v>
      </c>
      <c r="R1523" s="6">
        <f t="shared" ref="R1523:T1523" si="3065">IFERROR(VALUE(LEFT(N1523,SEARCH(" ",N1523,1)-1)),FALSE())</f>
        <v>-223</v>
      </c>
      <c r="S1523" s="6">
        <f t="shared" si="3065"/>
        <v>-250</v>
      </c>
      <c r="T1523" s="6">
        <f t="shared" si="3065"/>
        <v>-237</v>
      </c>
      <c r="U1523" s="5"/>
      <c r="V1523" s="5"/>
      <c r="W1523" s="5"/>
      <c r="X1523" s="37" t="str">
        <f>Map!G2187</f>
        <v>Gas Giant</v>
      </c>
      <c r="Y1523" s="5"/>
      <c r="Z1523" s="7" t="str">
        <f>Map!O2187</f>
        <v>12 H</v>
      </c>
      <c r="AA1523" s="6">
        <f t="shared" si="12"/>
        <v>12</v>
      </c>
      <c r="AB1523" s="5" t="str">
        <f>IFERROR(__xludf.DUMMYFUNCTION("""COMPUTED_VALUE"""),"H")</f>
        <v>H</v>
      </c>
      <c r="AC1523" s="6">
        <f t="shared" si="13"/>
        <v>12</v>
      </c>
      <c r="AD1523" s="5"/>
    </row>
    <row r="1524">
      <c r="A1524" s="5" t="str">
        <f>Map!I2188</f>
        <v>0.23 S</v>
      </c>
      <c r="B1524" s="6">
        <f t="shared" si="5"/>
        <v>0.23</v>
      </c>
      <c r="C1524" s="5" t="str">
        <f>IFERROR(__xludf.DUMMYFUNCTION("""COMPUTED_VALUE"""),"S")</f>
        <v>S</v>
      </c>
      <c r="D1524" s="34">
        <f t="shared" si="6"/>
        <v>0.23</v>
      </c>
      <c r="E1524" s="6" t="b">
        <f t="shared" si="7"/>
        <v>0</v>
      </c>
      <c r="F1524" s="34" t="b">
        <f t="shared" si="8"/>
        <v>0</v>
      </c>
      <c r="G1524" s="8">
        <f t="shared" si="9"/>
        <v>4.5747E+29</v>
      </c>
      <c r="H1524" s="8">
        <f t="shared" ref="H1524:J1524" si="3066">if(D1524,$G1524,"")</f>
        <v>4.5747E+29</v>
      </c>
      <c r="I1524" s="8" t="str">
        <f t="shared" si="3066"/>
        <v/>
      </c>
      <c r="J1524" s="8" t="str">
        <f t="shared" si="3066"/>
        <v/>
      </c>
      <c r="K1524" s="5"/>
      <c r="L1524" s="5"/>
      <c r="M1524" s="5"/>
      <c r="N1524" s="36" t="str">
        <f>Map!K2188</f>
        <v/>
      </c>
      <c r="O1524" s="36" t="str">
        <f>Map!L2188</f>
        <v/>
      </c>
      <c r="P1524" s="36" t="str">
        <f>Map!M2188</f>
        <v/>
      </c>
      <c r="Q1524" s="5" t="str">
        <f>Join("-",Map!B2188,Map!C2188,Map!D2188,Map!E2188,Map!F2188)</f>
        <v>South Rim-0-1-10-S</v>
      </c>
      <c r="R1524" s="6" t="b">
        <f t="shared" ref="R1524:T1524" si="3067">IFERROR(VALUE(LEFT(N1524,SEARCH(" ",N1524,1)-1)),FALSE())</f>
        <v>0</v>
      </c>
      <c r="S1524" s="6" t="b">
        <f t="shared" si="3067"/>
        <v>0</v>
      </c>
      <c r="T1524" s="6" t="b">
        <f t="shared" si="3067"/>
        <v>0</v>
      </c>
      <c r="U1524" s="5"/>
      <c r="V1524" s="5"/>
      <c r="W1524" s="5"/>
      <c r="X1524" s="37" t="str">
        <f>Map!G2188</f>
        <v>Star</v>
      </c>
      <c r="Y1524" s="5"/>
      <c r="Z1524" s="7" t="str">
        <f>Map!O2188</f>
        <v/>
      </c>
      <c r="AA1524" s="6" t="str">
        <f t="shared" si="12"/>
        <v/>
      </c>
      <c r="AB1524" s="5"/>
      <c r="AC1524" s="6" t="str">
        <f t="shared" si="13"/>
        <v/>
      </c>
      <c r="AD1524" s="5"/>
    </row>
    <row r="1525">
      <c r="A1525" s="5" t="str">
        <f>Map!I2189</f>
        <v>1.32 E</v>
      </c>
      <c r="B1525" s="6">
        <f t="shared" si="5"/>
        <v>1.32</v>
      </c>
      <c r="C1525" s="5" t="str">
        <f>IFERROR(__xludf.DUMMYFUNCTION("""COMPUTED_VALUE"""),"E")</f>
        <v>E</v>
      </c>
      <c r="D1525" s="34" t="b">
        <f t="shared" si="6"/>
        <v>0</v>
      </c>
      <c r="E1525" s="6" t="b">
        <f t="shared" si="7"/>
        <v>0</v>
      </c>
      <c r="F1525" s="34">
        <f t="shared" si="8"/>
        <v>1.32</v>
      </c>
      <c r="G1525" s="8">
        <f t="shared" si="9"/>
        <v>7.88304E+24</v>
      </c>
      <c r="H1525" s="8" t="str">
        <f t="shared" ref="H1525:J1525" si="3068">if(D1525,$G1525,"")</f>
        <v/>
      </c>
      <c r="I1525" s="8" t="str">
        <f t="shared" si="3068"/>
        <v/>
      </c>
      <c r="J1525" s="8">
        <f t="shared" si="3068"/>
        <v>7.88304E+24</v>
      </c>
      <c r="K1525" s="5"/>
      <c r="L1525" s="5"/>
      <c r="M1525" s="5"/>
      <c r="N1525" s="36">
        <f>Map!K2189</f>
        <v>23</v>
      </c>
      <c r="O1525" s="36">
        <f>Map!L2189</f>
        <v>4</v>
      </c>
      <c r="P1525" s="36">
        <f>Map!M2189</f>
        <v>13</v>
      </c>
      <c r="Q1525" s="5" t="str">
        <f>Join("-",Map!B2189,Map!C2189,Map!D2189,Map!E2189,Map!F2189)</f>
        <v>South Rim-0-1-11-a</v>
      </c>
      <c r="R1525" s="6">
        <f t="shared" ref="R1525:T1525" si="3069">IFERROR(VALUE(LEFT(N1525,SEARCH(" ",N1525,1)-1)),FALSE())</f>
        <v>23</v>
      </c>
      <c r="S1525" s="6">
        <f t="shared" si="3069"/>
        <v>4</v>
      </c>
      <c r="T1525" s="6">
        <f t="shared" si="3069"/>
        <v>13</v>
      </c>
      <c r="U1525" s="5"/>
      <c r="V1525" s="5"/>
      <c r="W1525" s="5"/>
      <c r="X1525" s="37" t="str">
        <f>Map!G2189</f>
        <v>Habitable</v>
      </c>
      <c r="Y1525" s="5"/>
      <c r="Z1525" s="7" t="str">
        <f>Map!O2189</f>
        <v>12 H</v>
      </c>
      <c r="AA1525" s="6">
        <f t="shared" si="12"/>
        <v>12</v>
      </c>
      <c r="AB1525" s="5" t="str">
        <f>IFERROR(__xludf.DUMMYFUNCTION("""COMPUTED_VALUE"""),"H")</f>
        <v>H</v>
      </c>
      <c r="AC1525" s="6">
        <f t="shared" si="13"/>
        <v>12</v>
      </c>
      <c r="AD1525" s="5"/>
    </row>
    <row r="1526">
      <c r="A1526" s="5" t="str">
        <f>Map!I2190</f>
        <v>0.03 J</v>
      </c>
      <c r="B1526" s="6">
        <f t="shared" si="5"/>
        <v>0.03</v>
      </c>
      <c r="C1526" s="5" t="str">
        <f>IFERROR(__xludf.DUMMYFUNCTION("""COMPUTED_VALUE"""),"J")</f>
        <v>J</v>
      </c>
      <c r="D1526" s="34" t="b">
        <f t="shared" si="6"/>
        <v>0</v>
      </c>
      <c r="E1526" s="6">
        <f t="shared" si="7"/>
        <v>0.03</v>
      </c>
      <c r="F1526" s="34" t="b">
        <f t="shared" si="8"/>
        <v>0</v>
      </c>
      <c r="G1526" s="8">
        <f t="shared" si="9"/>
        <v>5.7E+25</v>
      </c>
      <c r="H1526" s="8" t="str">
        <f t="shared" ref="H1526:J1526" si="3070">if(D1526,$G1526,"")</f>
        <v/>
      </c>
      <c r="I1526" s="8">
        <f t="shared" si="3070"/>
        <v>5.7E+25</v>
      </c>
      <c r="J1526" s="8" t="str">
        <f t="shared" si="3070"/>
        <v/>
      </c>
      <c r="K1526" s="5"/>
      <c r="L1526" s="5"/>
      <c r="M1526" s="5"/>
      <c r="N1526" s="36">
        <f>Map!K2190</f>
        <v>-12</v>
      </c>
      <c r="O1526" s="36">
        <f>Map!L2190</f>
        <v>-28</v>
      </c>
      <c r="P1526" s="36">
        <f>Map!M2190</f>
        <v>-22</v>
      </c>
      <c r="Q1526" s="5" t="str">
        <f>Join("-",Map!B2190,Map!C2190,Map!D2190,Map!E2190,Map!F2190)</f>
        <v>South Rim-0-1-11-b</v>
      </c>
      <c r="R1526" s="6">
        <f t="shared" ref="R1526:T1526" si="3071">IFERROR(VALUE(LEFT(N1526,SEARCH(" ",N1526,1)-1)),FALSE())</f>
        <v>-12</v>
      </c>
      <c r="S1526" s="6">
        <f t="shared" si="3071"/>
        <v>-28</v>
      </c>
      <c r="T1526" s="6">
        <f t="shared" si="3071"/>
        <v>-22</v>
      </c>
      <c r="U1526" s="5"/>
      <c r="V1526" s="5"/>
      <c r="W1526" s="5"/>
      <c r="X1526" s="37" t="str">
        <f>Map!G2190</f>
        <v>Gas Giant</v>
      </c>
      <c r="Y1526" s="5"/>
      <c r="Z1526" s="7" t="str">
        <f>Map!O2190</f>
        <v>18 H</v>
      </c>
      <c r="AA1526" s="6">
        <f t="shared" si="12"/>
        <v>18</v>
      </c>
      <c r="AB1526" s="5" t="str">
        <f>IFERROR(__xludf.DUMMYFUNCTION("""COMPUTED_VALUE"""),"H")</f>
        <v>H</v>
      </c>
      <c r="AC1526" s="6">
        <f t="shared" si="13"/>
        <v>18</v>
      </c>
      <c r="AD1526" s="5"/>
    </row>
    <row r="1527">
      <c r="A1527" s="5" t="str">
        <f>Map!I2191</f>
        <v>8.95 J</v>
      </c>
      <c r="B1527" s="6">
        <f t="shared" si="5"/>
        <v>8.95</v>
      </c>
      <c r="C1527" s="5" t="str">
        <f>IFERROR(__xludf.DUMMYFUNCTION("""COMPUTED_VALUE"""),"J")</f>
        <v>J</v>
      </c>
      <c r="D1527" s="34" t="b">
        <f t="shared" si="6"/>
        <v>0</v>
      </c>
      <c r="E1527" s="6">
        <f t="shared" si="7"/>
        <v>8.95</v>
      </c>
      <c r="F1527" s="34" t="b">
        <f t="shared" si="8"/>
        <v>0</v>
      </c>
      <c r="G1527" s="8">
        <f t="shared" si="9"/>
        <v>1.7005E+28</v>
      </c>
      <c r="H1527" s="8" t="str">
        <f t="shared" ref="H1527:J1527" si="3072">if(D1527,$G1527,"")</f>
        <v/>
      </c>
      <c r="I1527" s="8">
        <f t="shared" si="3072"/>
        <v>1.7005E+28</v>
      </c>
      <c r="J1527" s="8" t="str">
        <f t="shared" si="3072"/>
        <v/>
      </c>
      <c r="K1527" s="5"/>
      <c r="L1527" s="5"/>
      <c r="M1527" s="5"/>
      <c r="N1527" s="36">
        <f>Map!K2191</f>
        <v>-34</v>
      </c>
      <c r="O1527" s="36">
        <f>Map!L2191</f>
        <v>-45</v>
      </c>
      <c r="P1527" s="36">
        <f>Map!M2191</f>
        <v>-42</v>
      </c>
      <c r="Q1527" s="5" t="str">
        <f>Join("-",Map!B2191,Map!C2191,Map!D2191,Map!E2191,Map!F2191)</f>
        <v>South Rim-0-1-11-c</v>
      </c>
      <c r="R1527" s="6">
        <f t="shared" ref="R1527:T1527" si="3073">IFERROR(VALUE(LEFT(N1527,SEARCH(" ",N1527,1)-1)),FALSE())</f>
        <v>-34</v>
      </c>
      <c r="S1527" s="6">
        <f t="shared" si="3073"/>
        <v>-45</v>
      </c>
      <c r="T1527" s="6">
        <f t="shared" si="3073"/>
        <v>-42</v>
      </c>
      <c r="U1527" s="5"/>
      <c r="V1527" s="5"/>
      <c r="W1527" s="5"/>
      <c r="X1527" s="37" t="str">
        <f>Map!G2191</f>
        <v>Gas Giant</v>
      </c>
      <c r="Y1527" s="5"/>
      <c r="Z1527" s="7" t="str">
        <f>Map!O2191</f>
        <v>14 H</v>
      </c>
      <c r="AA1527" s="6">
        <f t="shared" si="12"/>
        <v>14</v>
      </c>
      <c r="AB1527" s="5" t="str">
        <f>IFERROR(__xludf.DUMMYFUNCTION("""COMPUTED_VALUE"""),"H")</f>
        <v>H</v>
      </c>
      <c r="AC1527" s="6">
        <f t="shared" si="13"/>
        <v>14</v>
      </c>
      <c r="AD1527" s="5"/>
    </row>
    <row r="1528">
      <c r="A1528" s="5" t="str">
        <f>Map!I2192</f>
        <v>0.22 S</v>
      </c>
      <c r="B1528" s="6">
        <f t="shared" si="5"/>
        <v>0.22</v>
      </c>
      <c r="C1528" s="5" t="str">
        <f>IFERROR(__xludf.DUMMYFUNCTION("""COMPUTED_VALUE"""),"S")</f>
        <v>S</v>
      </c>
      <c r="D1528" s="34">
        <f t="shared" si="6"/>
        <v>0.22</v>
      </c>
      <c r="E1528" s="6" t="b">
        <f t="shared" si="7"/>
        <v>0</v>
      </c>
      <c r="F1528" s="34" t="b">
        <f t="shared" si="8"/>
        <v>0</v>
      </c>
      <c r="G1528" s="8">
        <f t="shared" si="9"/>
        <v>4.3758E+29</v>
      </c>
      <c r="H1528" s="8">
        <f t="shared" ref="H1528:J1528" si="3074">if(D1528,$G1528,"")</f>
        <v>4.3758E+29</v>
      </c>
      <c r="I1528" s="8" t="str">
        <f t="shared" si="3074"/>
        <v/>
      </c>
      <c r="J1528" s="8" t="str">
        <f t="shared" si="3074"/>
        <v/>
      </c>
      <c r="K1528" s="5"/>
      <c r="L1528" s="5"/>
      <c r="M1528" s="5"/>
      <c r="N1528" s="36" t="str">
        <f>Map!K2192</f>
        <v/>
      </c>
      <c r="O1528" s="36" t="str">
        <f>Map!L2192</f>
        <v/>
      </c>
      <c r="P1528" s="36" t="str">
        <f>Map!M2192</f>
        <v/>
      </c>
      <c r="Q1528" s="5" t="str">
        <f>Join("-",Map!B2192,Map!C2192,Map!D2192,Map!E2192,Map!F2192)</f>
        <v>South Rim-0-1-11-S</v>
      </c>
      <c r="R1528" s="6" t="b">
        <f t="shared" ref="R1528:T1528" si="3075">IFERROR(VALUE(LEFT(N1528,SEARCH(" ",N1528,1)-1)),FALSE())</f>
        <v>0</v>
      </c>
      <c r="S1528" s="6" t="b">
        <f t="shared" si="3075"/>
        <v>0</v>
      </c>
      <c r="T1528" s="6" t="b">
        <f t="shared" si="3075"/>
        <v>0</v>
      </c>
      <c r="U1528" s="5"/>
      <c r="V1528" s="5"/>
      <c r="W1528" s="5"/>
      <c r="X1528" s="37" t="str">
        <f>Map!G2192</f>
        <v>Star</v>
      </c>
      <c r="Y1528" s="5"/>
      <c r="Z1528" s="7" t="str">
        <f>Map!O2192</f>
        <v/>
      </c>
      <c r="AA1528" s="6" t="str">
        <f t="shared" si="12"/>
        <v/>
      </c>
      <c r="AB1528" s="5"/>
      <c r="AC1528" s="6" t="str">
        <f t="shared" si="13"/>
        <v/>
      </c>
      <c r="AD1528" s="5"/>
    </row>
    <row r="1529">
      <c r="A1529" s="5" t="str">
        <f>Map!I2193</f>
        <v>1.16 E</v>
      </c>
      <c r="B1529" s="6">
        <f t="shared" si="5"/>
        <v>1.16</v>
      </c>
      <c r="C1529" s="5" t="str">
        <f>IFERROR(__xludf.DUMMYFUNCTION("""COMPUTED_VALUE"""),"E")</f>
        <v>E</v>
      </c>
      <c r="D1529" s="34" t="b">
        <f t="shared" si="6"/>
        <v>0</v>
      </c>
      <c r="E1529" s="6" t="b">
        <f t="shared" si="7"/>
        <v>0</v>
      </c>
      <c r="F1529" s="34">
        <f t="shared" si="8"/>
        <v>1.16</v>
      </c>
      <c r="G1529" s="8">
        <f t="shared" si="9"/>
        <v>6.92752E+24</v>
      </c>
      <c r="H1529" s="8" t="str">
        <f t="shared" ref="H1529:J1529" si="3076">if(D1529,$G1529,"")</f>
        <v/>
      </c>
      <c r="I1529" s="8" t="str">
        <f t="shared" si="3076"/>
        <v/>
      </c>
      <c r="J1529" s="8">
        <f t="shared" si="3076"/>
        <v>6.92752E+24</v>
      </c>
      <c r="K1529" s="5"/>
      <c r="L1529" s="5"/>
      <c r="M1529" s="5"/>
      <c r="N1529" s="36">
        <f>Map!K2193</f>
        <v>638</v>
      </c>
      <c r="O1529" s="36">
        <f>Map!L2193</f>
        <v>621</v>
      </c>
      <c r="P1529" s="36">
        <f>Map!M2193</f>
        <v>632</v>
      </c>
      <c r="Q1529" s="5" t="str">
        <f>Join("-",Map!B2193,Map!C2193,Map!D2193,Map!E2193,Map!F2193)</f>
        <v>South Rim-0-2-0-a</v>
      </c>
      <c r="R1529" s="6">
        <f t="shared" ref="R1529:T1529" si="3077">IFERROR(VALUE(LEFT(N1529,SEARCH(" ",N1529,1)-1)),FALSE())</f>
        <v>638</v>
      </c>
      <c r="S1529" s="6">
        <f t="shared" si="3077"/>
        <v>621</v>
      </c>
      <c r="T1529" s="6">
        <f t="shared" si="3077"/>
        <v>632</v>
      </c>
      <c r="U1529" s="5"/>
      <c r="V1529" s="5"/>
      <c r="W1529" s="5"/>
      <c r="X1529" s="37" t="str">
        <f>Map!G2193</f>
        <v>Terrestrial</v>
      </c>
      <c r="Y1529" s="5"/>
      <c r="Z1529" s="7" t="str">
        <f>Map!O2193</f>
        <v>7 H</v>
      </c>
      <c r="AA1529" s="6">
        <f t="shared" si="12"/>
        <v>7</v>
      </c>
      <c r="AB1529" s="5" t="str">
        <f>IFERROR(__xludf.DUMMYFUNCTION("""COMPUTED_VALUE"""),"H")</f>
        <v>H</v>
      </c>
      <c r="AC1529" s="6">
        <f t="shared" si="13"/>
        <v>7</v>
      </c>
      <c r="AD1529" s="5"/>
    </row>
    <row r="1530">
      <c r="A1530" s="5" t="str">
        <f>Map!I2194</f>
        <v>2.95 E</v>
      </c>
      <c r="B1530" s="6">
        <f t="shared" si="5"/>
        <v>2.95</v>
      </c>
      <c r="C1530" s="5" t="str">
        <f>IFERROR(__xludf.DUMMYFUNCTION("""COMPUTED_VALUE"""),"E")</f>
        <v>E</v>
      </c>
      <c r="D1530" s="34" t="b">
        <f t="shared" si="6"/>
        <v>0</v>
      </c>
      <c r="E1530" s="6" t="b">
        <f t="shared" si="7"/>
        <v>0</v>
      </c>
      <c r="F1530" s="34">
        <f t="shared" si="8"/>
        <v>2.95</v>
      </c>
      <c r="G1530" s="8">
        <f t="shared" si="9"/>
        <v>1.76174E+25</v>
      </c>
      <c r="H1530" s="8" t="str">
        <f t="shared" ref="H1530:J1530" si="3078">if(D1530,$G1530,"")</f>
        <v/>
      </c>
      <c r="I1530" s="8" t="str">
        <f t="shared" si="3078"/>
        <v/>
      </c>
      <c r="J1530" s="8">
        <f t="shared" si="3078"/>
        <v>1.76174E+25</v>
      </c>
      <c r="K1530" s="5"/>
      <c r="L1530" s="5"/>
      <c r="M1530" s="5"/>
      <c r="N1530" s="36">
        <f>Map!K2194</f>
        <v>549</v>
      </c>
      <c r="O1530" s="36">
        <f>Map!L2194</f>
        <v>528</v>
      </c>
      <c r="P1530" s="36">
        <f>Map!M2194</f>
        <v>538</v>
      </c>
      <c r="Q1530" s="5" t="str">
        <f>Join("-",Map!B2194,Map!C2194,Map!D2194,Map!E2194,Map!F2194)</f>
        <v>South Rim-0-2-0-b</v>
      </c>
      <c r="R1530" s="6">
        <f t="shared" ref="R1530:T1530" si="3079">IFERROR(VALUE(LEFT(N1530,SEARCH(" ",N1530,1)-1)),FALSE())</f>
        <v>549</v>
      </c>
      <c r="S1530" s="6">
        <f t="shared" si="3079"/>
        <v>528</v>
      </c>
      <c r="T1530" s="6">
        <f t="shared" si="3079"/>
        <v>538</v>
      </c>
      <c r="U1530" s="5"/>
      <c r="V1530" s="5"/>
      <c r="W1530" s="5"/>
      <c r="X1530" s="37" t="str">
        <f>Map!G2194</f>
        <v>Terrestrial</v>
      </c>
      <c r="Y1530" s="5"/>
      <c r="Z1530" s="7" t="str">
        <f>Map!O2194</f>
        <v>3750 H</v>
      </c>
      <c r="AA1530" s="6">
        <f t="shared" si="12"/>
        <v>3750</v>
      </c>
      <c r="AB1530" s="5" t="str">
        <f>IFERROR(__xludf.DUMMYFUNCTION("""COMPUTED_VALUE"""),"H")</f>
        <v>H</v>
      </c>
      <c r="AC1530" s="6">
        <f t="shared" si="13"/>
        <v>3750</v>
      </c>
      <c r="AD1530" s="5"/>
    </row>
    <row r="1531">
      <c r="A1531" s="5" t="str">
        <f>Map!I2195</f>
        <v>0.05 J</v>
      </c>
      <c r="B1531" s="6">
        <f t="shared" si="5"/>
        <v>0.05</v>
      </c>
      <c r="C1531" s="5" t="str">
        <f>IFERROR(__xludf.DUMMYFUNCTION("""COMPUTED_VALUE"""),"J")</f>
        <v>J</v>
      </c>
      <c r="D1531" s="34" t="b">
        <f t="shared" si="6"/>
        <v>0</v>
      </c>
      <c r="E1531" s="6">
        <f t="shared" si="7"/>
        <v>0.05</v>
      </c>
      <c r="F1531" s="34" t="b">
        <f t="shared" si="8"/>
        <v>0</v>
      </c>
      <c r="G1531" s="8">
        <f t="shared" si="9"/>
        <v>9.5E+25</v>
      </c>
      <c r="H1531" s="8" t="str">
        <f t="shared" ref="H1531:J1531" si="3080">if(D1531,$G1531,"")</f>
        <v/>
      </c>
      <c r="I1531" s="8">
        <f t="shared" si="3080"/>
        <v>9.5E+25</v>
      </c>
      <c r="J1531" s="8" t="str">
        <f t="shared" si="3080"/>
        <v/>
      </c>
      <c r="K1531" s="5"/>
      <c r="L1531" s="5"/>
      <c r="M1531" s="5"/>
      <c r="N1531" s="36">
        <f>Map!K2195</f>
        <v>-114</v>
      </c>
      <c r="O1531" s="36">
        <f>Map!L2195</f>
        <v>-115</v>
      </c>
      <c r="P1531" s="36">
        <f>Map!M2195</f>
        <v>-113</v>
      </c>
      <c r="Q1531" s="5" t="str">
        <f>Join("-",Map!B2195,Map!C2195,Map!D2195,Map!E2195,Map!F2195)</f>
        <v>South Rim-0-2-0-c</v>
      </c>
      <c r="R1531" s="6">
        <f t="shared" ref="R1531:T1531" si="3081">IFERROR(VALUE(LEFT(N1531,SEARCH(" ",N1531,1)-1)),FALSE())</f>
        <v>-114</v>
      </c>
      <c r="S1531" s="6">
        <f t="shared" si="3081"/>
        <v>-115</v>
      </c>
      <c r="T1531" s="6">
        <f t="shared" si="3081"/>
        <v>-113</v>
      </c>
      <c r="U1531" s="5"/>
      <c r="V1531" s="5"/>
      <c r="W1531" s="5"/>
      <c r="X1531" s="37" t="str">
        <f>Map!G2195</f>
        <v>Gas Giant</v>
      </c>
      <c r="Y1531" s="5"/>
      <c r="Z1531" s="7" t="str">
        <f>Map!O2195</f>
        <v>13 H</v>
      </c>
      <c r="AA1531" s="6">
        <f t="shared" si="12"/>
        <v>13</v>
      </c>
      <c r="AB1531" s="5" t="str">
        <f>IFERROR(__xludf.DUMMYFUNCTION("""COMPUTED_VALUE"""),"H")</f>
        <v>H</v>
      </c>
      <c r="AC1531" s="6">
        <f t="shared" si="13"/>
        <v>13</v>
      </c>
      <c r="AD1531" s="5"/>
    </row>
    <row r="1532">
      <c r="A1532" s="5" t="str">
        <f>Map!I2196</f>
        <v>0.03 J</v>
      </c>
      <c r="B1532" s="6">
        <f t="shared" si="5"/>
        <v>0.03</v>
      </c>
      <c r="C1532" s="5" t="str">
        <f>IFERROR(__xludf.DUMMYFUNCTION("""COMPUTED_VALUE"""),"J")</f>
        <v>J</v>
      </c>
      <c r="D1532" s="34" t="b">
        <f t="shared" si="6"/>
        <v>0</v>
      </c>
      <c r="E1532" s="6">
        <f t="shared" si="7"/>
        <v>0.03</v>
      </c>
      <c r="F1532" s="34" t="b">
        <f t="shared" si="8"/>
        <v>0</v>
      </c>
      <c r="G1532" s="8">
        <f t="shared" si="9"/>
        <v>5.7E+25</v>
      </c>
      <c r="H1532" s="8" t="str">
        <f t="shared" ref="H1532:J1532" si="3082">if(D1532,$G1532,"")</f>
        <v/>
      </c>
      <c r="I1532" s="8">
        <f t="shared" si="3082"/>
        <v>5.7E+25</v>
      </c>
      <c r="J1532" s="8" t="str">
        <f t="shared" si="3082"/>
        <v/>
      </c>
      <c r="K1532" s="5"/>
      <c r="L1532" s="5"/>
      <c r="M1532" s="5"/>
      <c r="N1532" s="36">
        <f>Map!K2196</f>
        <v>-153</v>
      </c>
      <c r="O1532" s="36">
        <f>Map!L2196</f>
        <v>-178</v>
      </c>
      <c r="P1532" s="36">
        <f>Map!M2196</f>
        <v>-167</v>
      </c>
      <c r="Q1532" s="5" t="str">
        <f>Join("-",Map!B2196,Map!C2196,Map!D2196,Map!E2196,Map!F2196)</f>
        <v>South Rim-0-2-0-d</v>
      </c>
      <c r="R1532" s="6">
        <f t="shared" ref="R1532:T1532" si="3083">IFERROR(VALUE(LEFT(N1532,SEARCH(" ",N1532,1)-1)),FALSE())</f>
        <v>-153</v>
      </c>
      <c r="S1532" s="6">
        <f t="shared" si="3083"/>
        <v>-178</v>
      </c>
      <c r="T1532" s="6">
        <f t="shared" si="3083"/>
        <v>-167</v>
      </c>
      <c r="U1532" s="5"/>
      <c r="V1532" s="5"/>
      <c r="W1532" s="5"/>
      <c r="X1532" s="37" t="str">
        <f>Map!G2196</f>
        <v>Gas Giant</v>
      </c>
      <c r="Y1532" s="5"/>
      <c r="Z1532" s="7" t="str">
        <f>Map!O2196</f>
        <v>23 H</v>
      </c>
      <c r="AA1532" s="6">
        <f t="shared" si="12"/>
        <v>23</v>
      </c>
      <c r="AB1532" s="5" t="str">
        <f>IFERROR(__xludf.DUMMYFUNCTION("""COMPUTED_VALUE"""),"H")</f>
        <v>H</v>
      </c>
      <c r="AC1532" s="6">
        <f t="shared" si="13"/>
        <v>23</v>
      </c>
      <c r="AD1532" s="5"/>
    </row>
    <row r="1533">
      <c r="A1533" s="5" t="str">
        <f>Map!I2197</f>
        <v>0.48 S</v>
      </c>
      <c r="B1533" s="6">
        <f t="shared" si="5"/>
        <v>0.48</v>
      </c>
      <c r="C1533" s="5" t="str">
        <f>IFERROR(__xludf.DUMMYFUNCTION("""COMPUTED_VALUE"""),"S")</f>
        <v>S</v>
      </c>
      <c r="D1533" s="34">
        <f t="shared" si="6"/>
        <v>0.48</v>
      </c>
      <c r="E1533" s="6" t="b">
        <f t="shared" si="7"/>
        <v>0</v>
      </c>
      <c r="F1533" s="34" t="b">
        <f t="shared" si="8"/>
        <v>0</v>
      </c>
      <c r="G1533" s="8">
        <f t="shared" si="9"/>
        <v>9.5472E+29</v>
      </c>
      <c r="H1533" s="8">
        <f t="shared" ref="H1533:J1533" si="3084">if(D1533,$G1533,"")</f>
        <v>9.5472E+29</v>
      </c>
      <c r="I1533" s="8" t="str">
        <f t="shared" si="3084"/>
        <v/>
      </c>
      <c r="J1533" s="8" t="str">
        <f t="shared" si="3084"/>
        <v/>
      </c>
      <c r="K1533" s="5"/>
      <c r="L1533" s="5"/>
      <c r="M1533" s="5"/>
      <c r="N1533" s="36" t="str">
        <f>Map!K2197</f>
        <v/>
      </c>
      <c r="O1533" s="36" t="str">
        <f>Map!L2197</f>
        <v/>
      </c>
      <c r="P1533" s="36" t="str">
        <f>Map!M2197</f>
        <v/>
      </c>
      <c r="Q1533" s="5" t="str">
        <f>Join("-",Map!B2197,Map!C2197,Map!D2197,Map!E2197,Map!F2197)</f>
        <v>South Rim-0-2-0-S</v>
      </c>
      <c r="R1533" s="6" t="b">
        <f t="shared" ref="R1533:T1533" si="3085">IFERROR(VALUE(LEFT(N1533,SEARCH(" ",N1533,1)-1)),FALSE())</f>
        <v>0</v>
      </c>
      <c r="S1533" s="6" t="b">
        <f t="shared" si="3085"/>
        <v>0</v>
      </c>
      <c r="T1533" s="6" t="b">
        <f t="shared" si="3085"/>
        <v>0</v>
      </c>
      <c r="U1533" s="5"/>
      <c r="V1533" s="5"/>
      <c r="W1533" s="5"/>
      <c r="X1533" s="37" t="str">
        <f>Map!G2197</f>
        <v>Star</v>
      </c>
      <c r="Y1533" s="5"/>
      <c r="Z1533" s="7" t="str">
        <f>Map!O2197</f>
        <v/>
      </c>
      <c r="AA1533" s="6" t="str">
        <f t="shared" si="12"/>
        <v/>
      </c>
      <c r="AB1533" s="5"/>
      <c r="AC1533" s="6" t="str">
        <f t="shared" si="13"/>
        <v/>
      </c>
      <c r="AD1533" s="5"/>
    </row>
    <row r="1534">
      <c r="A1534" s="5" t="str">
        <f>Map!I2198</f>
        <v/>
      </c>
      <c r="B1534" s="6" t="str">
        <f t="shared" si="5"/>
        <v/>
      </c>
      <c r="C1534" s="5"/>
      <c r="D1534" s="34" t="b">
        <f t="shared" si="6"/>
        <v>0</v>
      </c>
      <c r="E1534" s="6" t="b">
        <f t="shared" si="7"/>
        <v>0</v>
      </c>
      <c r="F1534" s="34" t="b">
        <f t="shared" si="8"/>
        <v>0</v>
      </c>
      <c r="G1534" s="8" t="str">
        <f t="shared" si="9"/>
        <v/>
      </c>
      <c r="H1534" s="8" t="str">
        <f t="shared" ref="H1534:J1534" si="3086">if(D1534,$G1534,"")</f>
        <v/>
      </c>
      <c r="I1534" s="8" t="str">
        <f t="shared" si="3086"/>
        <v/>
      </c>
      <c r="J1534" s="8" t="str">
        <f t="shared" si="3086"/>
        <v/>
      </c>
      <c r="K1534" s="5"/>
      <c r="L1534" s="5"/>
      <c r="M1534" s="5"/>
      <c r="N1534" s="36" t="str">
        <f>Map!K2198</f>
        <v/>
      </c>
      <c r="O1534" s="36" t="str">
        <f>Map!L2198</f>
        <v/>
      </c>
      <c r="P1534" s="36" t="str">
        <f>Map!M2198</f>
        <v/>
      </c>
      <c r="Q1534" s="5" t="str">
        <f>Join("-",Map!B2198,Map!C2198,Map!D2198,Map!E2198,Map!F2198)</f>
        <v>South Rim-0-2-0-S02 Secondary Relay</v>
      </c>
      <c r="R1534" s="6" t="b">
        <f t="shared" ref="R1534:T1534" si="3087">IFERROR(VALUE(LEFT(N1534,SEARCH(" ",N1534,1)-1)),FALSE())</f>
        <v>0</v>
      </c>
      <c r="S1534" s="6" t="b">
        <f t="shared" si="3087"/>
        <v>0</v>
      </c>
      <c r="T1534" s="6" t="b">
        <f t="shared" si="3087"/>
        <v>0</v>
      </c>
      <c r="U1534" s="5"/>
      <c r="V1534" s="5"/>
      <c r="W1534" s="5"/>
      <c r="X1534" s="37" t="str">
        <f>Map!G2198</f>
        <v>Secondary Relay</v>
      </c>
      <c r="Y1534" s="5"/>
      <c r="Z1534" s="7" t="str">
        <f>Map!O2198</f>
        <v/>
      </c>
      <c r="AA1534" s="6" t="str">
        <f t="shared" si="12"/>
        <v/>
      </c>
      <c r="AB1534" s="5"/>
      <c r="AC1534" s="6" t="str">
        <f t="shared" si="13"/>
        <v/>
      </c>
      <c r="AD1534" s="5"/>
    </row>
    <row r="1535">
      <c r="A1535" s="5" t="str">
        <f>Map!I2199</f>
        <v>0.96 E</v>
      </c>
      <c r="B1535" s="6">
        <f t="shared" si="5"/>
        <v>0.96</v>
      </c>
      <c r="C1535" s="5" t="str">
        <f>IFERROR(__xludf.DUMMYFUNCTION("""COMPUTED_VALUE"""),"E")</f>
        <v>E</v>
      </c>
      <c r="D1535" s="34" t="b">
        <f t="shared" si="6"/>
        <v>0</v>
      </c>
      <c r="E1535" s="6" t="b">
        <f t="shared" si="7"/>
        <v>0</v>
      </c>
      <c r="F1535" s="34">
        <f t="shared" si="8"/>
        <v>0.96</v>
      </c>
      <c r="G1535" s="8">
        <f t="shared" si="9"/>
        <v>5.73312E+24</v>
      </c>
      <c r="H1535" s="8" t="str">
        <f t="shared" ref="H1535:J1535" si="3088">if(D1535,$G1535,"")</f>
        <v/>
      </c>
      <c r="I1535" s="8" t="str">
        <f t="shared" si="3088"/>
        <v/>
      </c>
      <c r="J1535" s="8">
        <f t="shared" si="3088"/>
        <v>5.73312E+24</v>
      </c>
      <c r="K1535" s="5"/>
      <c r="L1535" s="5"/>
      <c r="M1535" s="5"/>
      <c r="N1535" s="36">
        <f>Map!K2199</f>
        <v>73</v>
      </c>
      <c r="O1535" s="36">
        <f>Map!L2199</f>
        <v>-50</v>
      </c>
      <c r="P1535" s="36">
        <f>Map!M2199</f>
        <v>12</v>
      </c>
      <c r="Q1535" s="5" t="str">
        <f>Join("-",Map!B2199,Map!C2199,Map!D2199,Map!E2199,Map!F2199)</f>
        <v>South Rim-0-2-1-a</v>
      </c>
      <c r="R1535" s="6">
        <f t="shared" ref="R1535:T1535" si="3089">IFERROR(VALUE(LEFT(N1535,SEARCH(" ",N1535,1)-1)),FALSE())</f>
        <v>73</v>
      </c>
      <c r="S1535" s="6">
        <f t="shared" si="3089"/>
        <v>-50</v>
      </c>
      <c r="T1535" s="6">
        <f t="shared" si="3089"/>
        <v>12</v>
      </c>
      <c r="U1535" s="5"/>
      <c r="V1535" s="5"/>
      <c r="W1535" s="5"/>
      <c r="X1535" s="37" t="str">
        <f>Map!G2199</f>
        <v>Terrestrial</v>
      </c>
      <c r="Y1535" s="5"/>
      <c r="Z1535" s="7" t="str">
        <f>Map!O2199</f>
        <v>6 H</v>
      </c>
      <c r="AA1535" s="6">
        <f t="shared" si="12"/>
        <v>6</v>
      </c>
      <c r="AB1535" s="5" t="str">
        <f>IFERROR(__xludf.DUMMYFUNCTION("""COMPUTED_VALUE"""),"H")</f>
        <v>H</v>
      </c>
      <c r="AC1535" s="6">
        <f t="shared" si="13"/>
        <v>6</v>
      </c>
      <c r="AD1535" s="5"/>
    </row>
    <row r="1536">
      <c r="A1536" s="5" t="str">
        <f>Map!I2200</f>
        <v>9.07 J</v>
      </c>
      <c r="B1536" s="6">
        <f t="shared" si="5"/>
        <v>9.07</v>
      </c>
      <c r="C1536" s="5" t="str">
        <f>IFERROR(__xludf.DUMMYFUNCTION("""COMPUTED_VALUE"""),"J")</f>
        <v>J</v>
      </c>
      <c r="D1536" s="34" t="b">
        <f t="shared" si="6"/>
        <v>0</v>
      </c>
      <c r="E1536" s="6">
        <f t="shared" si="7"/>
        <v>9.07</v>
      </c>
      <c r="F1536" s="34" t="b">
        <f t="shared" si="8"/>
        <v>0</v>
      </c>
      <c r="G1536" s="8">
        <f t="shared" si="9"/>
        <v>1.7233E+28</v>
      </c>
      <c r="H1536" s="8" t="str">
        <f t="shared" ref="H1536:J1536" si="3090">if(D1536,$G1536,"")</f>
        <v/>
      </c>
      <c r="I1536" s="8">
        <f t="shared" si="3090"/>
        <v>1.7233E+28</v>
      </c>
      <c r="J1536" s="8" t="str">
        <f t="shared" si="3090"/>
        <v/>
      </c>
      <c r="K1536" s="5"/>
      <c r="L1536" s="5"/>
      <c r="M1536" s="5"/>
      <c r="N1536" s="36">
        <f>Map!K2200</f>
        <v>-9</v>
      </c>
      <c r="O1536" s="36">
        <f>Map!L2200</f>
        <v>-78</v>
      </c>
      <c r="P1536" s="36">
        <f>Map!M2200</f>
        <v>-42</v>
      </c>
      <c r="Q1536" s="5" t="str">
        <f>Join("-",Map!B2200,Map!C2200,Map!D2200,Map!E2200,Map!F2200)</f>
        <v>South Rim-0-2-1-b</v>
      </c>
      <c r="R1536" s="6">
        <f t="shared" ref="R1536:T1536" si="3091">IFERROR(VALUE(LEFT(N1536,SEARCH(" ",N1536,1)-1)),FALSE())</f>
        <v>-9</v>
      </c>
      <c r="S1536" s="6">
        <f t="shared" si="3091"/>
        <v>-78</v>
      </c>
      <c r="T1536" s="6">
        <f t="shared" si="3091"/>
        <v>-42</v>
      </c>
      <c r="U1536" s="5"/>
      <c r="V1536" s="5"/>
      <c r="W1536" s="5"/>
      <c r="X1536" s="37" t="str">
        <f>Map!G2200</f>
        <v>Gas Giant</v>
      </c>
      <c r="Y1536" s="5"/>
      <c r="Z1536" s="7" t="str">
        <f>Map!O2200</f>
        <v>23 H</v>
      </c>
      <c r="AA1536" s="6">
        <f t="shared" si="12"/>
        <v>23</v>
      </c>
      <c r="AB1536" s="5" t="str">
        <f>IFERROR(__xludf.DUMMYFUNCTION("""COMPUTED_VALUE"""),"H")</f>
        <v>H</v>
      </c>
      <c r="AC1536" s="6">
        <f t="shared" si="13"/>
        <v>23</v>
      </c>
      <c r="AD1536" s="5"/>
    </row>
    <row r="1537">
      <c r="A1537" s="5" t="str">
        <f>Map!I2201</f>
        <v>2.89 J</v>
      </c>
      <c r="B1537" s="6">
        <f t="shared" si="5"/>
        <v>2.89</v>
      </c>
      <c r="C1537" s="5" t="str">
        <f>IFERROR(__xludf.DUMMYFUNCTION("""COMPUTED_VALUE"""),"J")</f>
        <v>J</v>
      </c>
      <c r="D1537" s="34" t="b">
        <f t="shared" si="6"/>
        <v>0</v>
      </c>
      <c r="E1537" s="6">
        <f t="shared" si="7"/>
        <v>2.89</v>
      </c>
      <c r="F1537" s="34" t="b">
        <f t="shared" si="8"/>
        <v>0</v>
      </c>
      <c r="G1537" s="8">
        <f t="shared" si="9"/>
        <v>5.491E+27</v>
      </c>
      <c r="H1537" s="8" t="str">
        <f t="shared" ref="H1537:J1537" si="3092">if(D1537,$G1537,"")</f>
        <v/>
      </c>
      <c r="I1537" s="8">
        <f t="shared" si="3092"/>
        <v>5.491E+27</v>
      </c>
      <c r="J1537" s="8" t="str">
        <f t="shared" si="3092"/>
        <v/>
      </c>
      <c r="K1537" s="5"/>
      <c r="L1537" s="5"/>
      <c r="M1537" s="5"/>
      <c r="N1537" s="36">
        <f>Map!K2201</f>
        <v>-227</v>
      </c>
      <c r="O1537" s="36">
        <f>Map!L2201</f>
        <v>-253</v>
      </c>
      <c r="P1537" s="36">
        <f>Map!M2201</f>
        <v>-241</v>
      </c>
      <c r="Q1537" s="5" t="str">
        <f>Join("-",Map!B2201,Map!C2201,Map!D2201,Map!E2201,Map!F2201)</f>
        <v>South Rim-0-2-1-c</v>
      </c>
      <c r="R1537" s="6">
        <f t="shared" ref="R1537:T1537" si="3093">IFERROR(VALUE(LEFT(N1537,SEARCH(" ",N1537,1)-1)),FALSE())</f>
        <v>-227</v>
      </c>
      <c r="S1537" s="6">
        <f t="shared" si="3093"/>
        <v>-253</v>
      </c>
      <c r="T1537" s="6">
        <f t="shared" si="3093"/>
        <v>-241</v>
      </c>
      <c r="U1537" s="5"/>
      <c r="V1537" s="5"/>
      <c r="W1537" s="5"/>
      <c r="X1537" s="37" t="str">
        <f>Map!G2201</f>
        <v>Gas Giant</v>
      </c>
      <c r="Y1537" s="5"/>
      <c r="Z1537" s="7" t="str">
        <f>Map!O2201</f>
        <v>11 H</v>
      </c>
      <c r="AA1537" s="6">
        <f t="shared" si="12"/>
        <v>11</v>
      </c>
      <c r="AB1537" s="5" t="str">
        <f>IFERROR(__xludf.DUMMYFUNCTION("""COMPUTED_VALUE"""),"H")</f>
        <v>H</v>
      </c>
      <c r="AC1537" s="6">
        <f t="shared" si="13"/>
        <v>11</v>
      </c>
      <c r="AD1537" s="5"/>
    </row>
    <row r="1538">
      <c r="A1538" s="5" t="str">
        <f>Map!I2202</f>
        <v>0.5 S</v>
      </c>
      <c r="B1538" s="6">
        <f t="shared" si="5"/>
        <v>0.5</v>
      </c>
      <c r="C1538" s="5" t="str">
        <f>IFERROR(__xludf.DUMMYFUNCTION("""COMPUTED_VALUE"""),"S")</f>
        <v>S</v>
      </c>
      <c r="D1538" s="34">
        <f t="shared" si="6"/>
        <v>0.5</v>
      </c>
      <c r="E1538" s="6" t="b">
        <f t="shared" si="7"/>
        <v>0</v>
      </c>
      <c r="F1538" s="34" t="b">
        <f t="shared" si="8"/>
        <v>0</v>
      </c>
      <c r="G1538" s="8">
        <f t="shared" si="9"/>
        <v>9.945E+29</v>
      </c>
      <c r="H1538" s="8">
        <f t="shared" ref="H1538:J1538" si="3094">if(D1538,$G1538,"")</f>
        <v>9.945E+29</v>
      </c>
      <c r="I1538" s="8" t="str">
        <f t="shared" si="3094"/>
        <v/>
      </c>
      <c r="J1538" s="8" t="str">
        <f t="shared" si="3094"/>
        <v/>
      </c>
      <c r="K1538" s="5"/>
      <c r="L1538" s="5"/>
      <c r="M1538" s="5"/>
      <c r="N1538" s="36" t="str">
        <f>Map!K2202</f>
        <v/>
      </c>
      <c r="O1538" s="36" t="str">
        <f>Map!L2202</f>
        <v/>
      </c>
      <c r="P1538" s="36" t="str">
        <f>Map!M2202</f>
        <v/>
      </c>
      <c r="Q1538" s="5" t="str">
        <f>Join("-",Map!B2202,Map!C2202,Map!D2202,Map!E2202,Map!F2202)</f>
        <v>South Rim-0-2-1-S</v>
      </c>
      <c r="R1538" s="6" t="b">
        <f t="shared" ref="R1538:T1538" si="3095">IFERROR(VALUE(LEFT(N1538,SEARCH(" ",N1538,1)-1)),FALSE())</f>
        <v>0</v>
      </c>
      <c r="S1538" s="6" t="b">
        <f t="shared" si="3095"/>
        <v>0</v>
      </c>
      <c r="T1538" s="6" t="b">
        <f t="shared" si="3095"/>
        <v>0</v>
      </c>
      <c r="U1538" s="5"/>
      <c r="V1538" s="5"/>
      <c r="W1538" s="5"/>
      <c r="X1538" s="37" t="str">
        <f>Map!G2202</f>
        <v>Star</v>
      </c>
      <c r="Y1538" s="5"/>
      <c r="Z1538" s="7" t="str">
        <f>Map!O2202</f>
        <v/>
      </c>
      <c r="AA1538" s="6" t="str">
        <f t="shared" si="12"/>
        <v/>
      </c>
      <c r="AB1538" s="5"/>
      <c r="AC1538" s="6" t="str">
        <f t="shared" si="13"/>
        <v/>
      </c>
      <c r="AD1538" s="5"/>
    </row>
    <row r="1539">
      <c r="A1539" s="5" t="str">
        <f>Map!I2203</f>
        <v>0.64 E</v>
      </c>
      <c r="B1539" s="6">
        <f t="shared" si="5"/>
        <v>0.64</v>
      </c>
      <c r="C1539" s="5" t="str">
        <f>IFERROR(__xludf.DUMMYFUNCTION("""COMPUTED_VALUE"""),"E")</f>
        <v>E</v>
      </c>
      <c r="D1539" s="34" t="b">
        <f t="shared" si="6"/>
        <v>0</v>
      </c>
      <c r="E1539" s="6" t="b">
        <f t="shared" si="7"/>
        <v>0</v>
      </c>
      <c r="F1539" s="34">
        <f t="shared" si="8"/>
        <v>0.64</v>
      </c>
      <c r="G1539" s="8">
        <f t="shared" si="9"/>
        <v>3.82208E+24</v>
      </c>
      <c r="H1539" s="8" t="str">
        <f t="shared" ref="H1539:J1539" si="3096">if(D1539,$G1539,"")</f>
        <v/>
      </c>
      <c r="I1539" s="8" t="str">
        <f t="shared" si="3096"/>
        <v/>
      </c>
      <c r="J1539" s="8">
        <f t="shared" si="3096"/>
        <v>3.82208E+24</v>
      </c>
      <c r="K1539" s="5"/>
      <c r="L1539" s="5"/>
      <c r="M1539" s="5"/>
      <c r="N1539" s="36">
        <f>Map!K2203</f>
        <v>442</v>
      </c>
      <c r="O1539" s="36">
        <f>Map!L2203</f>
        <v>435</v>
      </c>
      <c r="P1539" s="36">
        <f>Map!M2203</f>
        <v>439</v>
      </c>
      <c r="Q1539" s="5" t="str">
        <f>Join("-",Map!B2203,Map!C2203,Map!D2203,Map!E2203,Map!F2203)</f>
        <v>South Rim-0-3-0-a</v>
      </c>
      <c r="R1539" s="6">
        <f t="shared" ref="R1539:T1539" si="3097">IFERROR(VALUE(LEFT(N1539,SEARCH(" ",N1539,1)-1)),FALSE())</f>
        <v>442</v>
      </c>
      <c r="S1539" s="6">
        <f t="shared" si="3097"/>
        <v>435</v>
      </c>
      <c r="T1539" s="6">
        <f t="shared" si="3097"/>
        <v>439</v>
      </c>
      <c r="U1539" s="5"/>
      <c r="V1539" s="5"/>
      <c r="W1539" s="5"/>
      <c r="X1539" s="37" t="str">
        <f>Map!G2203</f>
        <v>Terrestrial</v>
      </c>
      <c r="Y1539" s="5"/>
      <c r="Z1539" s="7" t="str">
        <f>Map!O2203</f>
        <v>705 H</v>
      </c>
      <c r="AA1539" s="6">
        <f t="shared" si="12"/>
        <v>705</v>
      </c>
      <c r="AB1539" s="5" t="str">
        <f>IFERROR(__xludf.DUMMYFUNCTION("""COMPUTED_VALUE"""),"H")</f>
        <v>H</v>
      </c>
      <c r="AC1539" s="6">
        <f t="shared" si="13"/>
        <v>705</v>
      </c>
      <c r="AD1539" s="5"/>
    </row>
    <row r="1540">
      <c r="A1540" s="5" t="str">
        <f>Map!I2204</f>
        <v>6 E</v>
      </c>
      <c r="B1540" s="6">
        <f t="shared" si="5"/>
        <v>6</v>
      </c>
      <c r="C1540" s="5" t="str">
        <f>IFERROR(__xludf.DUMMYFUNCTION("""COMPUTED_VALUE"""),"E")</f>
        <v>E</v>
      </c>
      <c r="D1540" s="34" t="b">
        <f t="shared" si="6"/>
        <v>0</v>
      </c>
      <c r="E1540" s="6" t="b">
        <f t="shared" si="7"/>
        <v>0</v>
      </c>
      <c r="F1540" s="34">
        <f t="shared" si="8"/>
        <v>6</v>
      </c>
      <c r="G1540" s="8">
        <f t="shared" si="9"/>
        <v>3.5832E+25</v>
      </c>
      <c r="H1540" s="8" t="str">
        <f t="shared" ref="H1540:J1540" si="3098">if(D1540,$G1540,"")</f>
        <v/>
      </c>
      <c r="I1540" s="8" t="str">
        <f t="shared" si="3098"/>
        <v/>
      </c>
      <c r="J1540" s="8">
        <f t="shared" si="3098"/>
        <v>3.5832E+25</v>
      </c>
      <c r="K1540" s="5"/>
      <c r="L1540" s="5"/>
      <c r="M1540" s="5"/>
      <c r="N1540" s="36">
        <f>Map!K2204</f>
        <v>13</v>
      </c>
      <c r="O1540" s="36">
        <f>Map!L2204</f>
        <v>-26</v>
      </c>
      <c r="P1540" s="36">
        <f>Map!M2204</f>
        <v>-5</v>
      </c>
      <c r="Q1540" s="5" t="str">
        <f>Join("-",Map!B2204,Map!C2204,Map!D2204,Map!E2204,Map!F2204)</f>
        <v>South Rim-0-3-0-b</v>
      </c>
      <c r="R1540" s="6">
        <f t="shared" ref="R1540:T1540" si="3099">IFERROR(VALUE(LEFT(N1540,SEARCH(" ",N1540,1)-1)),FALSE())</f>
        <v>13</v>
      </c>
      <c r="S1540" s="6">
        <f t="shared" si="3099"/>
        <v>-26</v>
      </c>
      <c r="T1540" s="6">
        <f t="shared" si="3099"/>
        <v>-5</v>
      </c>
      <c r="U1540" s="5"/>
      <c r="V1540" s="5"/>
      <c r="W1540" s="5"/>
      <c r="X1540" s="37" t="str">
        <f>Map!G2204</f>
        <v>Terrestrial</v>
      </c>
      <c r="Y1540" s="5"/>
      <c r="Z1540" s="7" t="str">
        <f>Map!O2204</f>
        <v>42 H</v>
      </c>
      <c r="AA1540" s="6">
        <f t="shared" si="12"/>
        <v>42</v>
      </c>
      <c r="AB1540" s="5" t="str">
        <f>IFERROR(__xludf.DUMMYFUNCTION("""COMPUTED_VALUE"""),"H")</f>
        <v>H</v>
      </c>
      <c r="AC1540" s="6">
        <f t="shared" si="13"/>
        <v>42</v>
      </c>
      <c r="AD1540" s="5"/>
    </row>
    <row r="1541">
      <c r="A1541" s="5" t="str">
        <f>Map!I2205</f>
        <v>0.06 J</v>
      </c>
      <c r="B1541" s="6">
        <f t="shared" si="5"/>
        <v>0.06</v>
      </c>
      <c r="C1541" s="5" t="str">
        <f>IFERROR(__xludf.DUMMYFUNCTION("""COMPUTED_VALUE"""),"J")</f>
        <v>J</v>
      </c>
      <c r="D1541" s="34" t="b">
        <f t="shared" si="6"/>
        <v>0</v>
      </c>
      <c r="E1541" s="6">
        <f t="shared" si="7"/>
        <v>0.06</v>
      </c>
      <c r="F1541" s="34" t="b">
        <f t="shared" si="8"/>
        <v>0</v>
      </c>
      <c r="G1541" s="8">
        <f t="shared" si="9"/>
        <v>1.14E+26</v>
      </c>
      <c r="H1541" s="8" t="str">
        <f t="shared" ref="H1541:J1541" si="3100">if(D1541,$G1541,"")</f>
        <v/>
      </c>
      <c r="I1541" s="8">
        <f t="shared" si="3100"/>
        <v>1.14E+26</v>
      </c>
      <c r="J1541" s="8" t="str">
        <f t="shared" si="3100"/>
        <v/>
      </c>
      <c r="K1541" s="5"/>
      <c r="L1541" s="5"/>
      <c r="M1541" s="5"/>
      <c r="N1541" s="36">
        <f>Map!K2205</f>
        <v>-63</v>
      </c>
      <c r="O1541" s="36">
        <f>Map!L2205</f>
        <v>-144</v>
      </c>
      <c r="P1541" s="36">
        <f>Map!M2205</f>
        <v>-102</v>
      </c>
      <c r="Q1541" s="5" t="str">
        <f>Join("-",Map!B2205,Map!C2205,Map!D2205,Map!E2205,Map!F2205)</f>
        <v>South Rim-0-3-0-c</v>
      </c>
      <c r="R1541" s="6">
        <f t="shared" ref="R1541:T1541" si="3101">IFERROR(VALUE(LEFT(N1541,SEARCH(" ",N1541,1)-1)),FALSE())</f>
        <v>-63</v>
      </c>
      <c r="S1541" s="6">
        <f t="shared" si="3101"/>
        <v>-144</v>
      </c>
      <c r="T1541" s="6">
        <f t="shared" si="3101"/>
        <v>-102</v>
      </c>
      <c r="U1541" s="5"/>
      <c r="V1541" s="5"/>
      <c r="W1541" s="5"/>
      <c r="X1541" s="37" t="str">
        <f>Map!G2205</f>
        <v>Gas Giant</v>
      </c>
      <c r="Y1541" s="5"/>
      <c r="Z1541" s="7" t="str">
        <f>Map!O2205</f>
        <v>17 H</v>
      </c>
      <c r="AA1541" s="6">
        <f t="shared" si="12"/>
        <v>17</v>
      </c>
      <c r="AB1541" s="5" t="str">
        <f>IFERROR(__xludf.DUMMYFUNCTION("""COMPUTED_VALUE"""),"H")</f>
        <v>H</v>
      </c>
      <c r="AC1541" s="6">
        <f t="shared" si="13"/>
        <v>17</v>
      </c>
      <c r="AD1541" s="5"/>
    </row>
    <row r="1542">
      <c r="A1542" s="5" t="str">
        <f>Map!I2207</f>
        <v>0.42 S</v>
      </c>
      <c r="B1542" s="6">
        <f t="shared" si="5"/>
        <v>0.42</v>
      </c>
      <c r="C1542" s="5" t="str">
        <f>IFERROR(__xludf.DUMMYFUNCTION("""COMPUTED_VALUE"""),"S")</f>
        <v>S</v>
      </c>
      <c r="D1542" s="34">
        <f t="shared" si="6"/>
        <v>0.42</v>
      </c>
      <c r="E1542" s="6" t="b">
        <f t="shared" si="7"/>
        <v>0</v>
      </c>
      <c r="F1542" s="34" t="b">
        <f t="shared" si="8"/>
        <v>0</v>
      </c>
      <c r="G1542" s="8">
        <f t="shared" si="9"/>
        <v>8.3538E+29</v>
      </c>
      <c r="H1542" s="8">
        <f t="shared" ref="H1542:J1542" si="3102">if(D1542,$G1542,"")</f>
        <v>8.3538E+29</v>
      </c>
      <c r="I1542" s="8" t="str">
        <f t="shared" si="3102"/>
        <v/>
      </c>
      <c r="J1542" s="8" t="str">
        <f t="shared" si="3102"/>
        <v/>
      </c>
      <c r="K1542" s="5"/>
      <c r="L1542" s="5"/>
      <c r="M1542" s="5"/>
      <c r="N1542" s="36" t="str">
        <f>Map!K2207</f>
        <v/>
      </c>
      <c r="O1542" s="36" t="str">
        <f>Map!L2207</f>
        <v/>
      </c>
      <c r="P1542" s="36" t="str">
        <f>Map!M2207</f>
        <v/>
      </c>
      <c r="Q1542" s="5" t="str">
        <f>Join("-",Map!B2207,Map!C2207,Map!D2207,Map!E2207,Map!F2207)</f>
        <v>South Rim-0-3-0-S</v>
      </c>
      <c r="R1542" s="6" t="b">
        <f t="shared" ref="R1542:T1542" si="3103">IFERROR(VALUE(LEFT(N1542,SEARCH(" ",N1542,1)-1)),FALSE())</f>
        <v>0</v>
      </c>
      <c r="S1542" s="6" t="b">
        <f t="shared" si="3103"/>
        <v>0</v>
      </c>
      <c r="T1542" s="6" t="b">
        <f t="shared" si="3103"/>
        <v>0</v>
      </c>
      <c r="U1542" s="5"/>
      <c r="V1542" s="5"/>
      <c r="W1542" s="5"/>
      <c r="X1542" s="37" t="str">
        <f>Map!G2207</f>
        <v>Star</v>
      </c>
      <c r="Y1542" s="5"/>
      <c r="Z1542" s="7" t="str">
        <f>Map!O2207</f>
        <v/>
      </c>
      <c r="AA1542" s="6" t="str">
        <f t="shared" si="12"/>
        <v/>
      </c>
      <c r="AB1542" s="5"/>
      <c r="AC1542" s="6" t="str">
        <f t="shared" si="13"/>
        <v/>
      </c>
      <c r="AD1542" s="5"/>
    </row>
    <row r="1543">
      <c r="A1543" s="5" t="str">
        <f>Map!I2208</f>
        <v/>
      </c>
      <c r="B1543" s="6" t="str">
        <f t="shared" si="5"/>
        <v/>
      </c>
      <c r="C1543" s="5"/>
      <c r="D1543" s="34" t="b">
        <f t="shared" si="6"/>
        <v>0</v>
      </c>
      <c r="E1543" s="6" t="b">
        <f t="shared" si="7"/>
        <v>0</v>
      </c>
      <c r="F1543" s="34" t="b">
        <f t="shared" si="8"/>
        <v>0</v>
      </c>
      <c r="G1543" s="8" t="str">
        <f t="shared" si="9"/>
        <v/>
      </c>
      <c r="H1543" s="8" t="str">
        <f t="shared" ref="H1543:J1543" si="3104">if(D1543,$G1543,"")</f>
        <v/>
      </c>
      <c r="I1543" s="8" t="str">
        <f t="shared" si="3104"/>
        <v/>
      </c>
      <c r="J1543" s="8" t="str">
        <f t="shared" si="3104"/>
        <v/>
      </c>
      <c r="K1543" s="5"/>
      <c r="L1543" s="5"/>
      <c r="M1543" s="5"/>
      <c r="N1543" s="36" t="str">
        <f>Map!K2208</f>
        <v/>
      </c>
      <c r="O1543" s="36" t="str">
        <f>Map!L2208</f>
        <v/>
      </c>
      <c r="P1543" s="36" t="str">
        <f>Map!M2208</f>
        <v/>
      </c>
      <c r="Q1543" s="5" t="str">
        <f>Join("-",Map!B2208,Map!C2208,Map!D2208,Map!E2208,Map!F2208)</f>
        <v>South Rim-0-3-0-S03 Secondary Relay</v>
      </c>
      <c r="R1543" s="6" t="b">
        <f t="shared" ref="R1543:T1543" si="3105">IFERROR(VALUE(LEFT(N1543,SEARCH(" ",N1543,1)-1)),FALSE())</f>
        <v>0</v>
      </c>
      <c r="S1543" s="6" t="b">
        <f t="shared" si="3105"/>
        <v>0</v>
      </c>
      <c r="T1543" s="6" t="b">
        <f t="shared" si="3105"/>
        <v>0</v>
      </c>
      <c r="U1543" s="5"/>
      <c r="V1543" s="5"/>
      <c r="W1543" s="5"/>
      <c r="X1543" s="37" t="str">
        <f>Map!G2208</f>
        <v>Secondary Relay</v>
      </c>
      <c r="Y1543" s="5"/>
      <c r="Z1543" s="7" t="str">
        <f>Map!O2208</f>
        <v/>
      </c>
      <c r="AA1543" s="6" t="str">
        <f t="shared" si="12"/>
        <v/>
      </c>
      <c r="AB1543" s="5"/>
      <c r="AC1543" s="6" t="str">
        <f t="shared" si="13"/>
        <v/>
      </c>
      <c r="AD1543" s="5"/>
    </row>
    <row r="1544">
      <c r="A1544" s="5" t="str">
        <f>Map!I2209</f>
        <v>1.41 E</v>
      </c>
      <c r="B1544" s="6">
        <f t="shared" si="5"/>
        <v>1.41</v>
      </c>
      <c r="C1544" s="5" t="str">
        <f>IFERROR(__xludf.DUMMYFUNCTION("""COMPUTED_VALUE"""),"E")</f>
        <v>E</v>
      </c>
      <c r="D1544" s="34" t="b">
        <f t="shared" si="6"/>
        <v>0</v>
      </c>
      <c r="E1544" s="6" t="b">
        <f t="shared" si="7"/>
        <v>0</v>
      </c>
      <c r="F1544" s="34">
        <f t="shared" si="8"/>
        <v>1.41</v>
      </c>
      <c r="G1544" s="8">
        <f t="shared" si="9"/>
        <v>8.42052E+24</v>
      </c>
      <c r="H1544" s="8" t="str">
        <f t="shared" ref="H1544:J1544" si="3106">if(D1544,$G1544,"")</f>
        <v/>
      </c>
      <c r="I1544" s="8" t="str">
        <f t="shared" si="3106"/>
        <v/>
      </c>
      <c r="J1544" s="8">
        <f t="shared" si="3106"/>
        <v>8.42052E+24</v>
      </c>
      <c r="K1544" s="5"/>
      <c r="L1544" s="5"/>
      <c r="M1544" s="5"/>
      <c r="N1544" s="36">
        <f>Map!K2209</f>
        <v>340</v>
      </c>
      <c r="O1544" s="36">
        <f>Map!L2209</f>
        <v>210</v>
      </c>
      <c r="P1544" s="36">
        <f>Map!M2209</f>
        <v>275</v>
      </c>
      <c r="Q1544" s="5" t="str">
        <f>Join("-",Map!B2209,Map!C2209,Map!D2209,Map!E2209,Map!F2209)</f>
        <v>South Rim-0-3-1-a</v>
      </c>
      <c r="R1544" s="6">
        <f t="shared" ref="R1544:T1544" si="3107">IFERROR(VALUE(LEFT(N1544,SEARCH(" ",N1544,1)-1)),FALSE())</f>
        <v>340</v>
      </c>
      <c r="S1544" s="6">
        <f t="shared" si="3107"/>
        <v>210</v>
      </c>
      <c r="T1544" s="6">
        <f t="shared" si="3107"/>
        <v>275</v>
      </c>
      <c r="U1544" s="5"/>
      <c r="V1544" s="5"/>
      <c r="W1544" s="5"/>
      <c r="X1544" s="37" t="str">
        <f>Map!G2209</f>
        <v>Terrestrial</v>
      </c>
      <c r="Y1544" s="5"/>
      <c r="Z1544" s="7" t="str">
        <f>Map!O2209</f>
        <v>28 H</v>
      </c>
      <c r="AA1544" s="6">
        <f t="shared" si="12"/>
        <v>28</v>
      </c>
      <c r="AB1544" s="5" t="str">
        <f>IFERROR(__xludf.DUMMYFUNCTION("""COMPUTED_VALUE"""),"H")</f>
        <v>H</v>
      </c>
      <c r="AC1544" s="6">
        <f t="shared" si="13"/>
        <v>28</v>
      </c>
      <c r="AD1544" s="5"/>
    </row>
    <row r="1545">
      <c r="A1545" s="5" t="str">
        <f>Map!I2210</f>
        <v>7.06 J</v>
      </c>
      <c r="B1545" s="6">
        <f t="shared" si="5"/>
        <v>7.06</v>
      </c>
      <c r="C1545" s="5" t="str">
        <f>IFERROR(__xludf.DUMMYFUNCTION("""COMPUTED_VALUE"""),"J")</f>
        <v>J</v>
      </c>
      <c r="D1545" s="34" t="b">
        <f t="shared" si="6"/>
        <v>0</v>
      </c>
      <c r="E1545" s="6">
        <f t="shared" si="7"/>
        <v>7.06</v>
      </c>
      <c r="F1545" s="34" t="b">
        <f t="shared" si="8"/>
        <v>0</v>
      </c>
      <c r="G1545" s="8">
        <f t="shared" si="9"/>
        <v>1.3414E+28</v>
      </c>
      <c r="H1545" s="8" t="str">
        <f t="shared" ref="H1545:J1545" si="3108">if(D1545,$G1545,"")</f>
        <v/>
      </c>
      <c r="I1545" s="8">
        <f t="shared" si="3108"/>
        <v>1.3414E+28</v>
      </c>
      <c r="J1545" s="8" t="str">
        <f t="shared" si="3108"/>
        <v/>
      </c>
      <c r="K1545" s="5"/>
      <c r="L1545" s="5"/>
      <c r="M1545" s="5"/>
      <c r="N1545" s="36">
        <f>Map!K2210</f>
        <v>-160</v>
      </c>
      <c r="O1545" s="36">
        <f>Map!L2210</f>
        <v>-191</v>
      </c>
      <c r="P1545" s="36">
        <f>Map!M2210</f>
        <v>-175</v>
      </c>
      <c r="Q1545" s="5" t="str">
        <f>Join("-",Map!B2210,Map!C2210,Map!D2210,Map!E2210,Map!F2210)</f>
        <v>South Rim-0-3-1-b</v>
      </c>
      <c r="R1545" s="6">
        <f t="shared" ref="R1545:T1545" si="3109">IFERROR(VALUE(LEFT(N1545,SEARCH(" ",N1545,1)-1)),FALSE())</f>
        <v>-160</v>
      </c>
      <c r="S1545" s="6">
        <f t="shared" si="3109"/>
        <v>-191</v>
      </c>
      <c r="T1545" s="6">
        <f t="shared" si="3109"/>
        <v>-175</v>
      </c>
      <c r="U1545" s="5"/>
      <c r="V1545" s="5"/>
      <c r="W1545" s="5"/>
      <c r="X1545" s="37" t="str">
        <f>Map!G2210</f>
        <v>Gas Giant</v>
      </c>
      <c r="Y1545" s="5"/>
      <c r="Z1545" s="7" t="str">
        <f>Map!O2210</f>
        <v>21 H</v>
      </c>
      <c r="AA1545" s="6">
        <f t="shared" si="12"/>
        <v>21</v>
      </c>
      <c r="AB1545" s="5" t="str">
        <f>IFERROR(__xludf.DUMMYFUNCTION("""COMPUTED_VALUE"""),"H")</f>
        <v>H</v>
      </c>
      <c r="AC1545" s="6">
        <f t="shared" si="13"/>
        <v>21</v>
      </c>
      <c r="AD1545" s="5"/>
    </row>
    <row r="1546">
      <c r="A1546" s="5" t="str">
        <f>Map!I2211</f>
        <v>0.14 S</v>
      </c>
      <c r="B1546" s="6">
        <f t="shared" si="5"/>
        <v>0.14</v>
      </c>
      <c r="C1546" s="5" t="str">
        <f>IFERROR(__xludf.DUMMYFUNCTION("""COMPUTED_VALUE"""),"S")</f>
        <v>S</v>
      </c>
      <c r="D1546" s="34">
        <f t="shared" si="6"/>
        <v>0.14</v>
      </c>
      <c r="E1546" s="6" t="b">
        <f t="shared" si="7"/>
        <v>0</v>
      </c>
      <c r="F1546" s="34" t="b">
        <f t="shared" si="8"/>
        <v>0</v>
      </c>
      <c r="G1546" s="8">
        <f t="shared" si="9"/>
        <v>2.7846E+29</v>
      </c>
      <c r="H1546" s="8">
        <f t="shared" ref="H1546:J1546" si="3110">if(D1546,$G1546,"")</f>
        <v>2.7846E+29</v>
      </c>
      <c r="I1546" s="8" t="str">
        <f t="shared" si="3110"/>
        <v/>
      </c>
      <c r="J1546" s="8" t="str">
        <f t="shared" si="3110"/>
        <v/>
      </c>
      <c r="K1546" s="5"/>
      <c r="L1546" s="5"/>
      <c r="M1546" s="5"/>
      <c r="N1546" s="36" t="str">
        <f>Map!K2211</f>
        <v/>
      </c>
      <c r="O1546" s="36" t="str">
        <f>Map!L2211</f>
        <v/>
      </c>
      <c r="P1546" s="36" t="str">
        <f>Map!M2211</f>
        <v/>
      </c>
      <c r="Q1546" s="5" t="str">
        <f>Join("-",Map!B2211,Map!C2211,Map!D2211,Map!E2211,Map!F2211)</f>
        <v>South Rim-0-3-1-S</v>
      </c>
      <c r="R1546" s="6" t="b">
        <f t="shared" ref="R1546:T1546" si="3111">IFERROR(VALUE(LEFT(N1546,SEARCH(" ",N1546,1)-1)),FALSE())</f>
        <v>0</v>
      </c>
      <c r="S1546" s="6" t="b">
        <f t="shared" si="3111"/>
        <v>0</v>
      </c>
      <c r="T1546" s="6" t="b">
        <f t="shared" si="3111"/>
        <v>0</v>
      </c>
      <c r="U1546" s="5"/>
      <c r="V1546" s="5"/>
      <c r="W1546" s="5"/>
      <c r="X1546" s="37" t="str">
        <f>Map!G2211</f>
        <v>Star</v>
      </c>
      <c r="Y1546" s="5"/>
      <c r="Z1546" s="7" t="str">
        <f>Map!O2211</f>
        <v/>
      </c>
      <c r="AA1546" s="6" t="str">
        <f t="shared" si="12"/>
        <v/>
      </c>
      <c r="AB1546" s="5"/>
      <c r="AC1546" s="6" t="str">
        <f t="shared" si="13"/>
        <v/>
      </c>
      <c r="AD1546" s="5"/>
    </row>
    <row r="1547">
      <c r="A1547" s="5" t="str">
        <f>Map!I2212</f>
        <v>1.6 E</v>
      </c>
      <c r="B1547" s="6">
        <f t="shared" si="5"/>
        <v>1.6</v>
      </c>
      <c r="C1547" s="5" t="str">
        <f>IFERROR(__xludf.DUMMYFUNCTION("""COMPUTED_VALUE"""),"E")</f>
        <v>E</v>
      </c>
      <c r="D1547" s="34" t="b">
        <f t="shared" si="6"/>
        <v>0</v>
      </c>
      <c r="E1547" s="6" t="b">
        <f t="shared" si="7"/>
        <v>0</v>
      </c>
      <c r="F1547" s="34">
        <f t="shared" si="8"/>
        <v>1.6</v>
      </c>
      <c r="G1547" s="8">
        <f t="shared" si="9"/>
        <v>9.5552E+24</v>
      </c>
      <c r="H1547" s="8" t="str">
        <f t="shared" ref="H1547:J1547" si="3112">if(D1547,$G1547,"")</f>
        <v/>
      </c>
      <c r="I1547" s="8" t="str">
        <f t="shared" si="3112"/>
        <v/>
      </c>
      <c r="J1547" s="8">
        <f t="shared" si="3112"/>
        <v>9.5552E+24</v>
      </c>
      <c r="K1547" s="5"/>
      <c r="L1547" s="5"/>
      <c r="M1547" s="5"/>
      <c r="N1547" s="36">
        <f>Map!K2212</f>
        <v>232</v>
      </c>
      <c r="O1547" s="36">
        <f>Map!L2212</f>
        <v>-244</v>
      </c>
      <c r="P1547" s="36">
        <f>Map!M2212</f>
        <v>-7</v>
      </c>
      <c r="Q1547" s="5" t="str">
        <f>Join("-",Map!B2212,Map!C2212,Map!D2212,Map!E2212,Map!F2212)</f>
        <v>South Rim-0-3-2-a</v>
      </c>
      <c r="R1547" s="6">
        <f t="shared" ref="R1547:T1547" si="3113">IFERROR(VALUE(LEFT(N1547,SEARCH(" ",N1547,1)-1)),FALSE())</f>
        <v>232</v>
      </c>
      <c r="S1547" s="6">
        <f t="shared" si="3113"/>
        <v>-244</v>
      </c>
      <c r="T1547" s="6">
        <f t="shared" si="3113"/>
        <v>-7</v>
      </c>
      <c r="U1547" s="5"/>
      <c r="V1547" s="5"/>
      <c r="W1547" s="5"/>
      <c r="X1547" s="37" t="str">
        <f>Map!G2212</f>
        <v>Terrestrial</v>
      </c>
      <c r="Y1547" s="5"/>
      <c r="Z1547" s="7" t="str">
        <f>Map!O2212</f>
        <v>45 H</v>
      </c>
      <c r="AA1547" s="6">
        <f t="shared" si="12"/>
        <v>45</v>
      </c>
      <c r="AB1547" s="5" t="str">
        <f>IFERROR(__xludf.DUMMYFUNCTION("""COMPUTED_VALUE"""),"H")</f>
        <v>H</v>
      </c>
      <c r="AC1547" s="6">
        <f t="shared" si="13"/>
        <v>45</v>
      </c>
      <c r="AD1547" s="5"/>
    </row>
    <row r="1548">
      <c r="A1548" s="5" t="str">
        <f>Map!I2213</f>
        <v>0.49 E</v>
      </c>
      <c r="B1548" s="6">
        <f t="shared" si="5"/>
        <v>0.49</v>
      </c>
      <c r="C1548" s="5" t="str">
        <f>IFERROR(__xludf.DUMMYFUNCTION("""COMPUTED_VALUE"""),"E")</f>
        <v>E</v>
      </c>
      <c r="D1548" s="34" t="b">
        <f t="shared" si="6"/>
        <v>0</v>
      </c>
      <c r="E1548" s="6" t="b">
        <f t="shared" si="7"/>
        <v>0</v>
      </c>
      <c r="F1548" s="34">
        <f t="shared" si="8"/>
        <v>0.49</v>
      </c>
      <c r="G1548" s="8">
        <f t="shared" si="9"/>
        <v>2.92628E+24</v>
      </c>
      <c r="H1548" s="8" t="str">
        <f t="shared" ref="H1548:J1548" si="3114">if(D1548,$G1548,"")</f>
        <v/>
      </c>
      <c r="I1548" s="8" t="str">
        <f t="shared" si="3114"/>
        <v/>
      </c>
      <c r="J1548" s="8">
        <f t="shared" si="3114"/>
        <v>2.92628E+24</v>
      </c>
      <c r="K1548" s="5"/>
      <c r="L1548" s="5"/>
      <c r="M1548" s="5"/>
      <c r="N1548" s="36">
        <f>Map!K2213</f>
        <v>140</v>
      </c>
      <c r="O1548" s="36">
        <f>Map!L2213</f>
        <v>42</v>
      </c>
      <c r="P1548" s="36">
        <f>Map!M2213</f>
        <v>93</v>
      </c>
      <c r="Q1548" s="5" t="str">
        <f>Join("-",Map!B2213,Map!C2213,Map!D2213,Map!E2213,Map!F2213)</f>
        <v>South Rim-0-3-2-b</v>
      </c>
      <c r="R1548" s="6">
        <f t="shared" ref="R1548:T1548" si="3115">IFERROR(VALUE(LEFT(N1548,SEARCH(" ",N1548,1)-1)),FALSE())</f>
        <v>140</v>
      </c>
      <c r="S1548" s="6">
        <f t="shared" si="3115"/>
        <v>42</v>
      </c>
      <c r="T1548" s="6">
        <f t="shared" si="3115"/>
        <v>93</v>
      </c>
      <c r="U1548" s="5"/>
      <c r="V1548" s="5"/>
      <c r="W1548" s="5"/>
      <c r="X1548" s="37" t="str">
        <f>Map!G2213</f>
        <v>Terrestrial</v>
      </c>
      <c r="Y1548" s="5"/>
      <c r="Z1548" s="7" t="str">
        <f>Map!O2213</f>
        <v>28 H</v>
      </c>
      <c r="AA1548" s="6">
        <f t="shared" si="12"/>
        <v>28</v>
      </c>
      <c r="AB1548" s="5" t="str">
        <f>IFERROR(__xludf.DUMMYFUNCTION("""COMPUTED_VALUE"""),"H")</f>
        <v>H</v>
      </c>
      <c r="AC1548" s="6">
        <f t="shared" si="13"/>
        <v>28</v>
      </c>
      <c r="AD1548" s="5"/>
    </row>
    <row r="1549">
      <c r="A1549" s="5" t="str">
        <f>Map!I2214</f>
        <v>0.91 E</v>
      </c>
      <c r="B1549" s="6">
        <f t="shared" si="5"/>
        <v>0.91</v>
      </c>
      <c r="C1549" s="5" t="str">
        <f>IFERROR(__xludf.DUMMYFUNCTION("""COMPUTED_VALUE"""),"E")</f>
        <v>E</v>
      </c>
      <c r="D1549" s="34" t="b">
        <f t="shared" si="6"/>
        <v>0</v>
      </c>
      <c r="E1549" s="6" t="b">
        <f t="shared" si="7"/>
        <v>0</v>
      </c>
      <c r="F1549" s="34">
        <f t="shared" si="8"/>
        <v>0.91</v>
      </c>
      <c r="G1549" s="8">
        <f t="shared" si="9"/>
        <v>5.43452E+24</v>
      </c>
      <c r="H1549" s="8" t="str">
        <f t="shared" ref="H1549:J1549" si="3116">if(D1549,$G1549,"")</f>
        <v/>
      </c>
      <c r="I1549" s="8" t="str">
        <f t="shared" si="3116"/>
        <v/>
      </c>
      <c r="J1549" s="8">
        <f t="shared" si="3116"/>
        <v>5.43452E+24</v>
      </c>
      <c r="K1549" s="5"/>
      <c r="L1549" s="5"/>
      <c r="M1549" s="5"/>
      <c r="N1549" s="36">
        <f>Map!K2214</f>
        <v>41</v>
      </c>
      <c r="O1549" s="36">
        <f>Map!L2214</f>
        <v>3</v>
      </c>
      <c r="P1549" s="36">
        <f>Map!M2214</f>
        <v>21</v>
      </c>
      <c r="Q1549" s="5" t="str">
        <f>Join("-",Map!B2214,Map!C2214,Map!D2214,Map!E2214,Map!F2214)</f>
        <v>South Rim-0-3-2-c</v>
      </c>
      <c r="R1549" s="6">
        <f t="shared" ref="R1549:T1549" si="3117">IFERROR(VALUE(LEFT(N1549,SEARCH(" ",N1549,1)-1)),FALSE())</f>
        <v>41</v>
      </c>
      <c r="S1549" s="6">
        <f t="shared" si="3117"/>
        <v>3</v>
      </c>
      <c r="T1549" s="6">
        <f t="shared" si="3117"/>
        <v>21</v>
      </c>
      <c r="U1549" s="5"/>
      <c r="V1549" s="5"/>
      <c r="W1549" s="5"/>
      <c r="X1549" s="37" t="str">
        <f>Map!G2214</f>
        <v>Habitable</v>
      </c>
      <c r="Y1549" s="5"/>
      <c r="Z1549" s="7" t="str">
        <f>Map!O2214</f>
        <v>34 H</v>
      </c>
      <c r="AA1549" s="6">
        <f t="shared" si="12"/>
        <v>34</v>
      </c>
      <c r="AB1549" s="5" t="str">
        <f>IFERROR(__xludf.DUMMYFUNCTION("""COMPUTED_VALUE"""),"H")</f>
        <v>H</v>
      </c>
      <c r="AC1549" s="6">
        <f t="shared" si="13"/>
        <v>34</v>
      </c>
      <c r="AD1549" s="5"/>
    </row>
    <row r="1550">
      <c r="A1550" s="5" t="str">
        <f>Map!I2215</f>
        <v>0.78 E</v>
      </c>
      <c r="B1550" s="6">
        <f t="shared" si="5"/>
        <v>0.78</v>
      </c>
      <c r="C1550" s="5" t="str">
        <f>IFERROR(__xludf.DUMMYFUNCTION("""COMPUTED_VALUE"""),"E")</f>
        <v>E</v>
      </c>
      <c r="D1550" s="34" t="b">
        <f t="shared" si="6"/>
        <v>0</v>
      </c>
      <c r="E1550" s="6" t="b">
        <f t="shared" si="7"/>
        <v>0</v>
      </c>
      <c r="F1550" s="34">
        <f t="shared" si="8"/>
        <v>0.78</v>
      </c>
      <c r="G1550" s="8">
        <f t="shared" si="9"/>
        <v>4.65816E+24</v>
      </c>
      <c r="H1550" s="8" t="str">
        <f t="shared" ref="H1550:J1550" si="3118">if(D1550,$G1550,"")</f>
        <v/>
      </c>
      <c r="I1550" s="8" t="str">
        <f t="shared" si="3118"/>
        <v/>
      </c>
      <c r="J1550" s="8">
        <f t="shared" si="3118"/>
        <v>4.65816E+24</v>
      </c>
      <c r="K1550" s="5"/>
      <c r="L1550" s="5"/>
      <c r="M1550" s="5"/>
      <c r="N1550" s="36">
        <f>Map!K2215</f>
        <v>22</v>
      </c>
      <c r="O1550" s="36">
        <f>Map!L2215</f>
        <v>6</v>
      </c>
      <c r="P1550" s="36">
        <f>Map!M2215</f>
        <v>16</v>
      </c>
      <c r="Q1550" s="5" t="str">
        <f>Join("-",Map!B2215,Map!C2215,Map!D2215,Map!E2215,Map!F2215)</f>
        <v>South Rim-0-3-2-d</v>
      </c>
      <c r="R1550" s="6">
        <f t="shared" ref="R1550:T1550" si="3119">IFERROR(VALUE(LEFT(N1550,SEARCH(" ",N1550,1)-1)),FALSE())</f>
        <v>22</v>
      </c>
      <c r="S1550" s="6">
        <f t="shared" si="3119"/>
        <v>6</v>
      </c>
      <c r="T1550" s="6">
        <f t="shared" si="3119"/>
        <v>16</v>
      </c>
      <c r="U1550" s="5"/>
      <c r="V1550" s="5"/>
      <c r="W1550" s="5"/>
      <c r="X1550" s="37" t="str">
        <f>Map!G2215</f>
        <v>Habitable</v>
      </c>
      <c r="Y1550" s="5"/>
      <c r="Z1550" s="7" t="str">
        <f>Map!O2215</f>
        <v>18 H</v>
      </c>
      <c r="AA1550" s="6">
        <f t="shared" si="12"/>
        <v>18</v>
      </c>
      <c r="AB1550" s="5" t="str">
        <f>IFERROR(__xludf.DUMMYFUNCTION("""COMPUTED_VALUE"""),"H")</f>
        <v>H</v>
      </c>
      <c r="AC1550" s="6">
        <f t="shared" si="13"/>
        <v>18</v>
      </c>
      <c r="AD1550" s="5"/>
    </row>
    <row r="1551">
      <c r="A1551" s="5" t="str">
        <f>Map!I2216</f>
        <v>1.03 E</v>
      </c>
      <c r="B1551" s="6">
        <f t="shared" si="5"/>
        <v>1.03</v>
      </c>
      <c r="C1551" s="5" t="str">
        <f>IFERROR(__xludf.DUMMYFUNCTION("""COMPUTED_VALUE"""),"E")</f>
        <v>E</v>
      </c>
      <c r="D1551" s="34" t="b">
        <f t="shared" si="6"/>
        <v>0</v>
      </c>
      <c r="E1551" s="6" t="b">
        <f t="shared" si="7"/>
        <v>0</v>
      </c>
      <c r="F1551" s="34">
        <f t="shared" si="8"/>
        <v>1.03</v>
      </c>
      <c r="G1551" s="8">
        <f t="shared" si="9"/>
        <v>6.15116E+24</v>
      </c>
      <c r="H1551" s="8" t="str">
        <f t="shared" ref="H1551:J1551" si="3120">if(D1551,$G1551,"")</f>
        <v/>
      </c>
      <c r="I1551" s="8" t="str">
        <f t="shared" si="3120"/>
        <v/>
      </c>
      <c r="J1551" s="8">
        <f t="shared" si="3120"/>
        <v>6.15116E+24</v>
      </c>
      <c r="K1551" s="5"/>
      <c r="L1551" s="5"/>
      <c r="M1551" s="5"/>
      <c r="N1551" s="36">
        <f>Map!K2216</f>
        <v>3</v>
      </c>
      <c r="O1551" s="36">
        <f>Map!L2216</f>
        <v>-37</v>
      </c>
      <c r="P1551" s="36">
        <f>Map!M2216</f>
        <v>-15</v>
      </c>
      <c r="Q1551" s="5" t="str">
        <f>Join("-",Map!B2216,Map!C2216,Map!D2216,Map!E2216,Map!F2216)</f>
        <v>South Rim-0-3-2-e</v>
      </c>
      <c r="R1551" s="6">
        <f t="shared" ref="R1551:T1551" si="3121">IFERROR(VALUE(LEFT(N1551,SEARCH(" ",N1551,1)-1)),FALSE())</f>
        <v>3</v>
      </c>
      <c r="S1551" s="6">
        <f t="shared" si="3121"/>
        <v>-37</v>
      </c>
      <c r="T1551" s="6">
        <f t="shared" si="3121"/>
        <v>-15</v>
      </c>
      <c r="U1551" s="5"/>
      <c r="V1551" s="5"/>
      <c r="W1551" s="5"/>
      <c r="X1551" s="37" t="str">
        <f>Map!G2216</f>
        <v>Terrestrial</v>
      </c>
      <c r="Y1551" s="5"/>
      <c r="Z1551" s="7" t="str">
        <f>Map!O2216</f>
        <v>4920 H</v>
      </c>
      <c r="AA1551" s="6">
        <f t="shared" si="12"/>
        <v>4920</v>
      </c>
      <c r="AB1551" s="5" t="str">
        <f>IFERROR(__xludf.DUMMYFUNCTION("""COMPUTED_VALUE"""),"H")</f>
        <v>H</v>
      </c>
      <c r="AC1551" s="6">
        <f t="shared" si="13"/>
        <v>4920</v>
      </c>
      <c r="AD1551" s="5"/>
    </row>
    <row r="1552">
      <c r="A1552" s="5" t="str">
        <f>Map!I2217</f>
        <v>1.39 E</v>
      </c>
      <c r="B1552" s="6">
        <f t="shared" si="5"/>
        <v>1.39</v>
      </c>
      <c r="C1552" s="5" t="str">
        <f>IFERROR(__xludf.DUMMYFUNCTION("""COMPUTED_VALUE"""),"E")</f>
        <v>E</v>
      </c>
      <c r="D1552" s="34" t="b">
        <f t="shared" si="6"/>
        <v>0</v>
      </c>
      <c r="E1552" s="6" t="b">
        <f t="shared" si="7"/>
        <v>0</v>
      </c>
      <c r="F1552" s="34">
        <f t="shared" si="8"/>
        <v>1.39</v>
      </c>
      <c r="G1552" s="8">
        <f t="shared" si="9"/>
        <v>8.30108E+24</v>
      </c>
      <c r="H1552" s="8" t="str">
        <f t="shared" ref="H1552:J1552" si="3122">if(D1552,$G1552,"")</f>
        <v/>
      </c>
      <c r="I1552" s="8" t="str">
        <f t="shared" si="3122"/>
        <v/>
      </c>
      <c r="J1552" s="8">
        <f t="shared" si="3122"/>
        <v>8.30108E+24</v>
      </c>
      <c r="K1552" s="5"/>
      <c r="L1552" s="5"/>
      <c r="M1552" s="5"/>
      <c r="N1552" s="36">
        <f>Map!K2217</f>
        <v>-36</v>
      </c>
      <c r="O1552" s="36">
        <f>Map!L2217</f>
        <v>-113</v>
      </c>
      <c r="P1552" s="36">
        <f>Map!M2217</f>
        <v>-74</v>
      </c>
      <c r="Q1552" s="5" t="str">
        <f>Join("-",Map!B2217,Map!C2217,Map!D2217,Map!E2217,Map!F2217)</f>
        <v>South Rim-0-3-2-f</v>
      </c>
      <c r="R1552" s="6">
        <f t="shared" ref="R1552:T1552" si="3123">IFERROR(VALUE(LEFT(N1552,SEARCH(" ",N1552,1)-1)),FALSE())</f>
        <v>-36</v>
      </c>
      <c r="S1552" s="6">
        <f t="shared" si="3123"/>
        <v>-113</v>
      </c>
      <c r="T1552" s="6">
        <f t="shared" si="3123"/>
        <v>-74</v>
      </c>
      <c r="U1552" s="5"/>
      <c r="V1552" s="5"/>
      <c r="W1552" s="5"/>
      <c r="X1552" s="37" t="str">
        <f>Map!G2217</f>
        <v>Terrestrial</v>
      </c>
      <c r="Y1552" s="5"/>
      <c r="Z1552" s="7" t="str">
        <f>Map!O2217</f>
        <v>129 H</v>
      </c>
      <c r="AA1552" s="6">
        <f t="shared" si="12"/>
        <v>129</v>
      </c>
      <c r="AB1552" s="5" t="str">
        <f>IFERROR(__xludf.DUMMYFUNCTION("""COMPUTED_VALUE"""),"H")</f>
        <v>H</v>
      </c>
      <c r="AC1552" s="6">
        <f t="shared" si="13"/>
        <v>129</v>
      </c>
      <c r="AD1552" s="5"/>
    </row>
    <row r="1553">
      <c r="A1553" s="5" t="str">
        <f>Map!I2218</f>
        <v>2.85 J</v>
      </c>
      <c r="B1553" s="6">
        <f t="shared" si="5"/>
        <v>2.85</v>
      </c>
      <c r="C1553" s="5" t="str">
        <f>IFERROR(__xludf.DUMMYFUNCTION("""COMPUTED_VALUE"""),"J")</f>
        <v>J</v>
      </c>
      <c r="D1553" s="34" t="b">
        <f t="shared" si="6"/>
        <v>0</v>
      </c>
      <c r="E1553" s="6">
        <f t="shared" si="7"/>
        <v>2.85</v>
      </c>
      <c r="F1553" s="34" t="b">
        <f t="shared" si="8"/>
        <v>0</v>
      </c>
      <c r="G1553" s="8">
        <f t="shared" si="9"/>
        <v>5.415E+27</v>
      </c>
      <c r="H1553" s="8" t="str">
        <f t="shared" ref="H1553:J1553" si="3124">if(D1553,$G1553,"")</f>
        <v/>
      </c>
      <c r="I1553" s="8">
        <f t="shared" si="3124"/>
        <v>5.415E+27</v>
      </c>
      <c r="J1553" s="8" t="str">
        <f t="shared" si="3124"/>
        <v/>
      </c>
      <c r="K1553" s="5"/>
      <c r="L1553" s="5"/>
      <c r="M1553" s="5"/>
      <c r="N1553" s="36">
        <f>Map!K2218</f>
        <v>-206</v>
      </c>
      <c r="O1553" s="36">
        <f>Map!L2218</f>
        <v>-236</v>
      </c>
      <c r="P1553" s="36">
        <f>Map!M2218</f>
        <v>-221</v>
      </c>
      <c r="Q1553" s="5" t="str">
        <f>Join("-",Map!B2218,Map!C2218,Map!D2218,Map!E2218,Map!F2218)</f>
        <v>South Rim-0-3-2-g</v>
      </c>
      <c r="R1553" s="6">
        <f t="shared" ref="R1553:T1553" si="3125">IFERROR(VALUE(LEFT(N1553,SEARCH(" ",N1553,1)-1)),FALSE())</f>
        <v>-206</v>
      </c>
      <c r="S1553" s="6">
        <f t="shared" si="3125"/>
        <v>-236</v>
      </c>
      <c r="T1553" s="6">
        <f t="shared" si="3125"/>
        <v>-221</v>
      </c>
      <c r="U1553" s="5"/>
      <c r="V1553" s="5"/>
      <c r="W1553" s="5"/>
      <c r="X1553" s="37" t="str">
        <f>Map!G2218</f>
        <v>Gas Giant</v>
      </c>
      <c r="Y1553" s="5"/>
      <c r="Z1553" s="7" t="str">
        <f>Map!O2218</f>
        <v>24 H</v>
      </c>
      <c r="AA1553" s="6">
        <f t="shared" si="12"/>
        <v>24</v>
      </c>
      <c r="AB1553" s="5" t="str">
        <f>IFERROR(__xludf.DUMMYFUNCTION("""COMPUTED_VALUE"""),"H")</f>
        <v>H</v>
      </c>
      <c r="AC1553" s="6">
        <f t="shared" si="13"/>
        <v>24</v>
      </c>
      <c r="AD1553" s="5"/>
    </row>
    <row r="1554">
      <c r="A1554" s="5" t="str">
        <f>Map!I2219</f>
        <v>1.47 E</v>
      </c>
      <c r="B1554" s="6">
        <f t="shared" si="5"/>
        <v>1.47</v>
      </c>
      <c r="C1554" s="5" t="str">
        <f>IFERROR(__xludf.DUMMYFUNCTION("""COMPUTED_VALUE"""),"E")</f>
        <v>E</v>
      </c>
      <c r="D1554" s="34" t="b">
        <f t="shared" si="6"/>
        <v>0</v>
      </c>
      <c r="E1554" s="6" t="b">
        <f t="shared" si="7"/>
        <v>0</v>
      </c>
      <c r="F1554" s="34">
        <f t="shared" si="8"/>
        <v>1.47</v>
      </c>
      <c r="G1554" s="8">
        <f t="shared" si="9"/>
        <v>8.77884E+24</v>
      </c>
      <c r="H1554" s="8" t="str">
        <f t="shared" ref="H1554:J1554" si="3126">if(D1554,$G1554,"")</f>
        <v/>
      </c>
      <c r="I1554" s="8" t="str">
        <f t="shared" si="3126"/>
        <v/>
      </c>
      <c r="J1554" s="8">
        <f t="shared" si="3126"/>
        <v>8.77884E+24</v>
      </c>
      <c r="K1554" s="5"/>
      <c r="L1554" s="5"/>
      <c r="M1554" s="5"/>
      <c r="N1554" s="36">
        <f>Map!K2219</f>
        <v>-237</v>
      </c>
      <c r="O1554" s="36">
        <f>Map!L2219</f>
        <v>-251</v>
      </c>
      <c r="P1554" s="36">
        <f>Map!M2219</f>
        <v>-242</v>
      </c>
      <c r="Q1554" s="5" t="str">
        <f>Join("-",Map!B2219,Map!C2219,Map!D2219,Map!E2219,Map!F2219)</f>
        <v>South Rim-0-3-2-h</v>
      </c>
      <c r="R1554" s="6">
        <f t="shared" ref="R1554:T1554" si="3127">IFERROR(VALUE(LEFT(N1554,SEARCH(" ",N1554,1)-1)),FALSE())</f>
        <v>-237</v>
      </c>
      <c r="S1554" s="6">
        <f t="shared" si="3127"/>
        <v>-251</v>
      </c>
      <c r="T1554" s="6">
        <f t="shared" si="3127"/>
        <v>-242</v>
      </c>
      <c r="U1554" s="5"/>
      <c r="V1554" s="5"/>
      <c r="W1554" s="5"/>
      <c r="X1554" s="37" t="str">
        <f>Map!G2219</f>
        <v>Terrestrial</v>
      </c>
      <c r="Y1554" s="5"/>
      <c r="Z1554" s="7" t="str">
        <f>Map!O2219</f>
        <v>10 H</v>
      </c>
      <c r="AA1554" s="6">
        <f t="shared" si="12"/>
        <v>10</v>
      </c>
      <c r="AB1554" s="5" t="str">
        <f>IFERROR(__xludf.DUMMYFUNCTION("""COMPUTED_VALUE"""),"H")</f>
        <v>H</v>
      </c>
      <c r="AC1554" s="6">
        <f t="shared" si="13"/>
        <v>10</v>
      </c>
      <c r="AD1554" s="5"/>
    </row>
    <row r="1555">
      <c r="A1555" s="5" t="str">
        <f>Map!I2220</f>
        <v>0.77 S</v>
      </c>
      <c r="B1555" s="6">
        <f t="shared" si="5"/>
        <v>0.77</v>
      </c>
      <c r="C1555" s="5" t="str">
        <f>IFERROR(__xludf.DUMMYFUNCTION("""COMPUTED_VALUE"""),"S")</f>
        <v>S</v>
      </c>
      <c r="D1555" s="34">
        <f t="shared" si="6"/>
        <v>0.77</v>
      </c>
      <c r="E1555" s="6" t="b">
        <f t="shared" si="7"/>
        <v>0</v>
      </c>
      <c r="F1555" s="34" t="b">
        <f t="shared" si="8"/>
        <v>0</v>
      </c>
      <c r="G1555" s="8">
        <f t="shared" si="9"/>
        <v>1.53153E+30</v>
      </c>
      <c r="H1555" s="8">
        <f t="shared" ref="H1555:J1555" si="3128">if(D1555,$G1555,"")</f>
        <v>1.53153E+30</v>
      </c>
      <c r="I1555" s="8" t="str">
        <f t="shared" si="3128"/>
        <v/>
      </c>
      <c r="J1555" s="8" t="str">
        <f t="shared" si="3128"/>
        <v/>
      </c>
      <c r="K1555" s="5"/>
      <c r="L1555" s="5"/>
      <c r="M1555" s="5"/>
      <c r="N1555" s="36" t="str">
        <f>Map!K2220</f>
        <v/>
      </c>
      <c r="O1555" s="36" t="str">
        <f>Map!L2220</f>
        <v/>
      </c>
      <c r="P1555" s="36" t="str">
        <f>Map!M2220</f>
        <v/>
      </c>
      <c r="Q1555" s="5" t="str">
        <f>Join("-",Map!B2220,Map!C2220,Map!D2220,Map!E2220,Map!F2220)</f>
        <v>South Rim-0-3-2-S</v>
      </c>
      <c r="R1555" s="6" t="b">
        <f t="shared" ref="R1555:T1555" si="3129">IFERROR(VALUE(LEFT(N1555,SEARCH(" ",N1555,1)-1)),FALSE())</f>
        <v>0</v>
      </c>
      <c r="S1555" s="6" t="b">
        <f t="shared" si="3129"/>
        <v>0</v>
      </c>
      <c r="T1555" s="6" t="b">
        <f t="shared" si="3129"/>
        <v>0</v>
      </c>
      <c r="U1555" s="5"/>
      <c r="V1555" s="5"/>
      <c r="W1555" s="5"/>
      <c r="X1555" s="37" t="str">
        <f>Map!G2220</f>
        <v>Star</v>
      </c>
      <c r="Y1555" s="5"/>
      <c r="Z1555" s="7" t="str">
        <f>Map!O2220</f>
        <v/>
      </c>
      <c r="AA1555" s="6" t="str">
        <f t="shared" si="12"/>
        <v/>
      </c>
      <c r="AB1555" s="5"/>
      <c r="AC1555" s="6" t="str">
        <f t="shared" si="13"/>
        <v/>
      </c>
      <c r="AD1555" s="5"/>
    </row>
    <row r="1556">
      <c r="A1556" s="5" t="str">
        <f>Map!I2221</f>
        <v>1.35 E</v>
      </c>
      <c r="B1556" s="6">
        <f t="shared" si="5"/>
        <v>1.35</v>
      </c>
      <c r="C1556" s="5" t="str">
        <f>IFERROR(__xludf.DUMMYFUNCTION("""COMPUTED_VALUE"""),"E")</f>
        <v>E</v>
      </c>
      <c r="D1556" s="34" t="b">
        <f t="shared" si="6"/>
        <v>0</v>
      </c>
      <c r="E1556" s="6" t="b">
        <f t="shared" si="7"/>
        <v>0</v>
      </c>
      <c r="F1556" s="34">
        <f t="shared" si="8"/>
        <v>1.35</v>
      </c>
      <c r="G1556" s="8">
        <f t="shared" si="9"/>
        <v>8.0622E+24</v>
      </c>
      <c r="H1556" s="8" t="str">
        <f t="shared" ref="H1556:J1556" si="3130">if(D1556,$G1556,"")</f>
        <v/>
      </c>
      <c r="I1556" s="8" t="str">
        <f t="shared" si="3130"/>
        <v/>
      </c>
      <c r="J1556" s="8">
        <f t="shared" si="3130"/>
        <v>8.0622E+24</v>
      </c>
      <c r="K1556" s="5"/>
      <c r="L1556" s="5"/>
      <c r="M1556" s="5"/>
      <c r="N1556" s="36">
        <f>Map!K2221</f>
        <v>349</v>
      </c>
      <c r="O1556" s="36">
        <f>Map!L2221</f>
        <v>226</v>
      </c>
      <c r="P1556" s="36">
        <f>Map!M2221</f>
        <v>286</v>
      </c>
      <c r="Q1556" s="5" t="str">
        <f>Join("-",Map!B2221,Map!C2221,Map!D2221,Map!E2221,Map!F2221)</f>
        <v>South Rim-0-3-3-a</v>
      </c>
      <c r="R1556" s="6">
        <f t="shared" ref="R1556:T1556" si="3131">IFERROR(VALUE(LEFT(N1556,SEARCH(" ",N1556,1)-1)),FALSE())</f>
        <v>349</v>
      </c>
      <c r="S1556" s="6">
        <f t="shared" si="3131"/>
        <v>226</v>
      </c>
      <c r="T1556" s="6">
        <f t="shared" si="3131"/>
        <v>286</v>
      </c>
      <c r="U1556" s="5"/>
      <c r="V1556" s="5"/>
      <c r="W1556" s="5"/>
      <c r="X1556" s="37" t="str">
        <f>Map!G2221</f>
        <v>Terrestrial</v>
      </c>
      <c r="Y1556" s="5"/>
      <c r="Z1556" s="7" t="str">
        <f>Map!O2221</f>
        <v>45 H</v>
      </c>
      <c r="AA1556" s="6">
        <f t="shared" si="12"/>
        <v>45</v>
      </c>
      <c r="AB1556" s="5" t="str">
        <f>IFERROR(__xludf.DUMMYFUNCTION("""COMPUTED_VALUE"""),"H")</f>
        <v>H</v>
      </c>
      <c r="AC1556" s="6">
        <f t="shared" si="13"/>
        <v>45</v>
      </c>
      <c r="AD1556" s="5"/>
    </row>
    <row r="1557">
      <c r="A1557" s="5" t="str">
        <f>Map!I2222</f>
        <v>0.1 E</v>
      </c>
      <c r="B1557" s="6">
        <f t="shared" si="5"/>
        <v>0.1</v>
      </c>
      <c r="C1557" s="5" t="str">
        <f>IFERROR(__xludf.DUMMYFUNCTION("""COMPUTED_VALUE"""),"E")</f>
        <v>E</v>
      </c>
      <c r="D1557" s="34" t="b">
        <f t="shared" si="6"/>
        <v>0</v>
      </c>
      <c r="E1557" s="6" t="b">
        <f t="shared" si="7"/>
        <v>0</v>
      </c>
      <c r="F1557" s="34">
        <f t="shared" si="8"/>
        <v>0.1</v>
      </c>
      <c r="G1557" s="8">
        <f t="shared" si="9"/>
        <v>5.972E+23</v>
      </c>
      <c r="H1557" s="8" t="str">
        <f t="shared" ref="H1557:J1557" si="3132">if(D1557,$G1557,"")</f>
        <v/>
      </c>
      <c r="I1557" s="8" t="str">
        <f t="shared" si="3132"/>
        <v/>
      </c>
      <c r="J1557" s="8">
        <f t="shared" si="3132"/>
        <v>5.972E+23</v>
      </c>
      <c r="K1557" s="5"/>
      <c r="L1557" s="5"/>
      <c r="M1557" s="5"/>
      <c r="N1557" s="36">
        <f>Map!K2222</f>
        <v>218</v>
      </c>
      <c r="O1557" s="36">
        <f>Map!L2222</f>
        <v>-139</v>
      </c>
      <c r="P1557" s="36">
        <f>Map!M2222</f>
        <v>39</v>
      </c>
      <c r="Q1557" s="5" t="str">
        <f>Join("-",Map!B2222,Map!C2222,Map!D2222,Map!E2222,Map!F2222)</f>
        <v>South Rim-0-3-3-b</v>
      </c>
      <c r="R1557" s="6">
        <f t="shared" ref="R1557:T1557" si="3133">IFERROR(VALUE(LEFT(N1557,SEARCH(" ",N1557,1)-1)),FALSE())</f>
        <v>218</v>
      </c>
      <c r="S1557" s="6">
        <f t="shared" si="3133"/>
        <v>-139</v>
      </c>
      <c r="T1557" s="6">
        <f t="shared" si="3133"/>
        <v>39</v>
      </c>
      <c r="U1557" s="5"/>
      <c r="V1557" s="5"/>
      <c r="W1557" s="5"/>
      <c r="X1557" s="37" t="str">
        <f>Map!G2222</f>
        <v>Terrestrial</v>
      </c>
      <c r="Y1557" s="5"/>
      <c r="Z1557" s="7" t="str">
        <f>Map!O2222</f>
        <v>228 H</v>
      </c>
      <c r="AA1557" s="6">
        <f t="shared" si="12"/>
        <v>228</v>
      </c>
      <c r="AB1557" s="5" t="str">
        <f>IFERROR(__xludf.DUMMYFUNCTION("""COMPUTED_VALUE"""),"H")</f>
        <v>H</v>
      </c>
      <c r="AC1557" s="6">
        <f t="shared" si="13"/>
        <v>228</v>
      </c>
      <c r="AD1557" s="5"/>
    </row>
    <row r="1558">
      <c r="A1558" s="5" t="str">
        <f>Map!I2223</f>
        <v>1.15 J</v>
      </c>
      <c r="B1558" s="6">
        <f t="shared" si="5"/>
        <v>1.15</v>
      </c>
      <c r="C1558" s="5" t="str">
        <f>IFERROR(__xludf.DUMMYFUNCTION("""COMPUTED_VALUE"""),"J")</f>
        <v>J</v>
      </c>
      <c r="D1558" s="34" t="b">
        <f t="shared" si="6"/>
        <v>0</v>
      </c>
      <c r="E1558" s="6">
        <f t="shared" si="7"/>
        <v>1.15</v>
      </c>
      <c r="F1558" s="34" t="b">
        <f t="shared" si="8"/>
        <v>0</v>
      </c>
      <c r="G1558" s="8">
        <f t="shared" si="9"/>
        <v>2.185E+27</v>
      </c>
      <c r="H1558" s="8" t="str">
        <f t="shared" ref="H1558:J1558" si="3134">if(D1558,$G1558,"")</f>
        <v/>
      </c>
      <c r="I1558" s="8">
        <f t="shared" si="3134"/>
        <v>2.185E+27</v>
      </c>
      <c r="J1558" s="8" t="str">
        <f t="shared" si="3134"/>
        <v/>
      </c>
      <c r="K1558" s="5"/>
      <c r="L1558" s="5"/>
      <c r="M1558" s="5"/>
      <c r="N1558" s="36">
        <f>Map!K2223</f>
        <v>-63</v>
      </c>
      <c r="O1558" s="36">
        <f>Map!L2223</f>
        <v>-101</v>
      </c>
      <c r="P1558" s="36">
        <f>Map!M2223</f>
        <v>-82</v>
      </c>
      <c r="Q1558" s="5" t="str">
        <f>Join("-",Map!B2223,Map!C2223,Map!D2223,Map!E2223,Map!F2223)</f>
        <v>South Rim-0-3-3-c</v>
      </c>
      <c r="R1558" s="6">
        <f t="shared" ref="R1558:T1558" si="3135">IFERROR(VALUE(LEFT(N1558,SEARCH(" ",N1558,1)-1)),FALSE())</f>
        <v>-63</v>
      </c>
      <c r="S1558" s="6">
        <f t="shared" si="3135"/>
        <v>-101</v>
      </c>
      <c r="T1558" s="6">
        <f t="shared" si="3135"/>
        <v>-82</v>
      </c>
      <c r="U1558" s="5"/>
      <c r="V1558" s="5"/>
      <c r="W1558" s="5"/>
      <c r="X1558" s="37" t="str">
        <f>Map!G2223</f>
        <v>Gas Giant</v>
      </c>
      <c r="Y1558" s="5"/>
      <c r="Z1558" s="7" t="str">
        <f>Map!O2223</f>
        <v>20 H</v>
      </c>
      <c r="AA1558" s="6">
        <f t="shared" si="12"/>
        <v>20</v>
      </c>
      <c r="AB1558" s="5" t="str">
        <f>IFERROR(__xludf.DUMMYFUNCTION("""COMPUTED_VALUE"""),"H")</f>
        <v>H</v>
      </c>
      <c r="AC1558" s="6">
        <f t="shared" si="13"/>
        <v>20</v>
      </c>
      <c r="AD1558" s="5"/>
    </row>
    <row r="1559">
      <c r="A1559" s="5" t="str">
        <f>Map!I2224</f>
        <v>0.85 E</v>
      </c>
      <c r="B1559" s="6">
        <f t="shared" si="5"/>
        <v>0.85</v>
      </c>
      <c r="C1559" s="5" t="str">
        <f>IFERROR(__xludf.DUMMYFUNCTION("""COMPUTED_VALUE"""),"E")</f>
        <v>E</v>
      </c>
      <c r="D1559" s="34" t="b">
        <f t="shared" si="6"/>
        <v>0</v>
      </c>
      <c r="E1559" s="6" t="b">
        <f t="shared" si="7"/>
        <v>0</v>
      </c>
      <c r="F1559" s="34">
        <f t="shared" si="8"/>
        <v>0.85</v>
      </c>
      <c r="G1559" s="8">
        <f t="shared" si="9"/>
        <v>5.0762E+24</v>
      </c>
      <c r="H1559" s="8" t="str">
        <f t="shared" ref="H1559:J1559" si="3136">if(D1559,$G1559,"")</f>
        <v/>
      </c>
      <c r="I1559" s="8" t="str">
        <f t="shared" si="3136"/>
        <v/>
      </c>
      <c r="J1559" s="8">
        <f t="shared" si="3136"/>
        <v>5.0762E+24</v>
      </c>
      <c r="K1559" s="5"/>
      <c r="L1559" s="5"/>
      <c r="M1559" s="5"/>
      <c r="N1559" s="36">
        <f>Map!K2224</f>
        <v>-139</v>
      </c>
      <c r="O1559" s="36">
        <f>Map!L2224</f>
        <v>-178</v>
      </c>
      <c r="P1559" s="36">
        <f>Map!M2224</f>
        <v>-160</v>
      </c>
      <c r="Q1559" s="5" t="str">
        <f>Join("-",Map!B2224,Map!C2224,Map!D2224,Map!E2224,Map!F2224)</f>
        <v>South Rim-0-3-3-d</v>
      </c>
      <c r="R1559" s="6">
        <f t="shared" ref="R1559:T1559" si="3137">IFERROR(VALUE(LEFT(N1559,SEARCH(" ",N1559,1)-1)),FALSE())</f>
        <v>-139</v>
      </c>
      <c r="S1559" s="6">
        <f t="shared" si="3137"/>
        <v>-178</v>
      </c>
      <c r="T1559" s="6">
        <f t="shared" si="3137"/>
        <v>-160</v>
      </c>
      <c r="U1559" s="5"/>
      <c r="V1559" s="5"/>
      <c r="W1559" s="5"/>
      <c r="X1559" s="37" t="str">
        <f>Map!G2224</f>
        <v>Terrestrial</v>
      </c>
      <c r="Y1559" s="5"/>
      <c r="Z1559" s="7" t="str">
        <f>Map!O2224</f>
        <v>180 H</v>
      </c>
      <c r="AA1559" s="6">
        <f t="shared" si="12"/>
        <v>180</v>
      </c>
      <c r="AB1559" s="5" t="str">
        <f>IFERROR(__xludf.DUMMYFUNCTION("""COMPUTED_VALUE"""),"H")</f>
        <v>H</v>
      </c>
      <c r="AC1559" s="6">
        <f t="shared" si="13"/>
        <v>180</v>
      </c>
      <c r="AD1559" s="5"/>
    </row>
    <row r="1560">
      <c r="A1560" s="5" t="str">
        <f>Map!I2225</f>
        <v>2.27 J</v>
      </c>
      <c r="B1560" s="6">
        <f t="shared" si="5"/>
        <v>2.27</v>
      </c>
      <c r="C1560" s="5" t="str">
        <f>IFERROR(__xludf.DUMMYFUNCTION("""COMPUTED_VALUE"""),"J")</f>
        <v>J</v>
      </c>
      <c r="D1560" s="34" t="b">
        <f t="shared" si="6"/>
        <v>0</v>
      </c>
      <c r="E1560" s="6">
        <f t="shared" si="7"/>
        <v>2.27</v>
      </c>
      <c r="F1560" s="34" t="b">
        <f t="shared" si="8"/>
        <v>0</v>
      </c>
      <c r="G1560" s="8">
        <f t="shared" si="9"/>
        <v>4.313E+27</v>
      </c>
      <c r="H1560" s="8" t="str">
        <f t="shared" ref="H1560:J1560" si="3138">if(D1560,$G1560,"")</f>
        <v/>
      </c>
      <c r="I1560" s="8">
        <f t="shared" si="3138"/>
        <v>4.313E+27</v>
      </c>
      <c r="J1560" s="8" t="str">
        <f t="shared" si="3138"/>
        <v/>
      </c>
      <c r="K1560" s="5"/>
      <c r="L1560" s="5"/>
      <c r="M1560" s="5"/>
      <c r="N1560" s="36">
        <f>Map!K2225</f>
        <v>-213</v>
      </c>
      <c r="O1560" s="36">
        <f>Map!L2225</f>
        <v>-256</v>
      </c>
      <c r="P1560" s="36">
        <f>Map!M2225</f>
        <v>-234</v>
      </c>
      <c r="Q1560" s="5" t="str">
        <f>Join("-",Map!B2225,Map!C2225,Map!D2225,Map!E2225,Map!F2225)</f>
        <v>South Rim-0-3-3-e</v>
      </c>
      <c r="R1560" s="6">
        <f t="shared" ref="R1560:T1560" si="3139">IFERROR(VALUE(LEFT(N1560,SEARCH(" ",N1560,1)-1)),FALSE())</f>
        <v>-213</v>
      </c>
      <c r="S1560" s="6">
        <f t="shared" si="3139"/>
        <v>-256</v>
      </c>
      <c r="T1560" s="6">
        <f t="shared" si="3139"/>
        <v>-234</v>
      </c>
      <c r="U1560" s="5"/>
      <c r="V1560" s="5"/>
      <c r="W1560" s="5"/>
      <c r="X1560" s="37" t="str">
        <f>Map!G2225</f>
        <v>Gas Giant</v>
      </c>
      <c r="Y1560" s="5"/>
      <c r="Z1560" s="7" t="str">
        <f>Map!O2225</f>
        <v>19 H</v>
      </c>
      <c r="AA1560" s="6">
        <f t="shared" si="12"/>
        <v>19</v>
      </c>
      <c r="AB1560" s="5" t="str">
        <f>IFERROR(__xludf.DUMMYFUNCTION("""COMPUTED_VALUE"""),"H")</f>
        <v>H</v>
      </c>
      <c r="AC1560" s="6">
        <f t="shared" si="13"/>
        <v>19</v>
      </c>
      <c r="AD1560" s="5"/>
    </row>
    <row r="1561">
      <c r="A1561" s="5" t="str">
        <f>Map!I2226</f>
        <v>0.14 S</v>
      </c>
      <c r="B1561" s="6">
        <f t="shared" si="5"/>
        <v>0.14</v>
      </c>
      <c r="C1561" s="5" t="str">
        <f>IFERROR(__xludf.DUMMYFUNCTION("""COMPUTED_VALUE"""),"S")</f>
        <v>S</v>
      </c>
      <c r="D1561" s="34">
        <f t="shared" si="6"/>
        <v>0.14</v>
      </c>
      <c r="E1561" s="6" t="b">
        <f t="shared" si="7"/>
        <v>0</v>
      </c>
      <c r="F1561" s="34" t="b">
        <f t="shared" si="8"/>
        <v>0</v>
      </c>
      <c r="G1561" s="8">
        <f t="shared" si="9"/>
        <v>2.7846E+29</v>
      </c>
      <c r="H1561" s="8">
        <f t="shared" ref="H1561:J1561" si="3140">if(D1561,$G1561,"")</f>
        <v>2.7846E+29</v>
      </c>
      <c r="I1561" s="8" t="str">
        <f t="shared" si="3140"/>
        <v/>
      </c>
      <c r="J1561" s="8" t="str">
        <f t="shared" si="3140"/>
        <v/>
      </c>
      <c r="K1561" s="5"/>
      <c r="L1561" s="5"/>
      <c r="M1561" s="5"/>
      <c r="N1561" s="36" t="str">
        <f>Map!K2226</f>
        <v/>
      </c>
      <c r="O1561" s="36" t="str">
        <f>Map!L2226</f>
        <v/>
      </c>
      <c r="P1561" s="36" t="str">
        <f>Map!M2226</f>
        <v/>
      </c>
      <c r="Q1561" s="5" t="str">
        <f>Join("-",Map!B2226,Map!C2226,Map!D2226,Map!E2226,Map!F2226)</f>
        <v>South Rim-0-3-3-S</v>
      </c>
      <c r="R1561" s="6" t="b">
        <f t="shared" ref="R1561:T1561" si="3141">IFERROR(VALUE(LEFT(N1561,SEARCH(" ",N1561,1)-1)),FALSE())</f>
        <v>0</v>
      </c>
      <c r="S1561" s="6" t="b">
        <f t="shared" si="3141"/>
        <v>0</v>
      </c>
      <c r="T1561" s="6" t="b">
        <f t="shared" si="3141"/>
        <v>0</v>
      </c>
      <c r="U1561" s="5"/>
      <c r="V1561" s="5"/>
      <c r="W1561" s="5"/>
      <c r="X1561" s="37" t="str">
        <f>Map!G2226</f>
        <v>Star</v>
      </c>
      <c r="Y1561" s="5"/>
      <c r="Z1561" s="7" t="str">
        <f>Map!O2226</f>
        <v/>
      </c>
      <c r="AA1561" s="6" t="str">
        <f t="shared" si="12"/>
        <v/>
      </c>
      <c r="AB1561" s="5"/>
      <c r="AC1561" s="6" t="str">
        <f t="shared" si="13"/>
        <v/>
      </c>
      <c r="AD1561" s="5"/>
    </row>
    <row r="1562">
      <c r="A1562" s="5" t="str">
        <f>Map!I2227</f>
        <v>0.06 J</v>
      </c>
      <c r="B1562" s="6">
        <f t="shared" si="5"/>
        <v>0.06</v>
      </c>
      <c r="C1562" s="5" t="str">
        <f>IFERROR(__xludf.DUMMYFUNCTION("""COMPUTED_VALUE"""),"J")</f>
        <v>J</v>
      </c>
      <c r="D1562" s="34" t="b">
        <f t="shared" si="6"/>
        <v>0</v>
      </c>
      <c r="E1562" s="6">
        <f t="shared" si="7"/>
        <v>0.06</v>
      </c>
      <c r="F1562" s="34" t="b">
        <f t="shared" si="8"/>
        <v>0</v>
      </c>
      <c r="G1562" s="8">
        <f t="shared" si="9"/>
        <v>1.14E+26</v>
      </c>
      <c r="H1562" s="8" t="str">
        <f t="shared" ref="H1562:J1562" si="3142">if(D1562,$G1562,"")</f>
        <v/>
      </c>
      <c r="I1562" s="8">
        <f t="shared" si="3142"/>
        <v>1.14E+26</v>
      </c>
      <c r="J1562" s="8" t="str">
        <f t="shared" si="3142"/>
        <v/>
      </c>
      <c r="K1562" s="5"/>
      <c r="L1562" s="5"/>
      <c r="M1562" s="5"/>
      <c r="N1562" s="36">
        <f>Map!K2227</f>
        <v>-107</v>
      </c>
      <c r="O1562" s="36">
        <f>Map!L2227</f>
        <v>-140</v>
      </c>
      <c r="P1562" s="36">
        <f>Map!M2227</f>
        <v>-124</v>
      </c>
      <c r="Q1562" s="5" t="str">
        <f>Join("-",Map!B2227,Map!C2227,Map!D2227,Map!E2227,Map!F2227)</f>
        <v>South Rim-0-3-4-a</v>
      </c>
      <c r="R1562" s="6">
        <f t="shared" ref="R1562:T1562" si="3143">IFERROR(VALUE(LEFT(N1562,SEARCH(" ",N1562,1)-1)),FALSE())</f>
        <v>-107</v>
      </c>
      <c r="S1562" s="6">
        <f t="shared" si="3143"/>
        <v>-140</v>
      </c>
      <c r="T1562" s="6">
        <f t="shared" si="3143"/>
        <v>-124</v>
      </c>
      <c r="U1562" s="5"/>
      <c r="V1562" s="5"/>
      <c r="W1562" s="5"/>
      <c r="X1562" s="37" t="str">
        <f>Map!G2227</f>
        <v>Gas Giant</v>
      </c>
      <c r="Y1562" s="5"/>
      <c r="Z1562" s="7" t="str">
        <f>Map!O2227</f>
        <v>19 H</v>
      </c>
      <c r="AA1562" s="6">
        <f t="shared" si="12"/>
        <v>19</v>
      </c>
      <c r="AB1562" s="5" t="str">
        <f>IFERROR(__xludf.DUMMYFUNCTION("""COMPUTED_VALUE"""),"H")</f>
        <v>H</v>
      </c>
      <c r="AC1562" s="6">
        <f t="shared" si="13"/>
        <v>19</v>
      </c>
      <c r="AD1562" s="5"/>
    </row>
    <row r="1563">
      <c r="A1563" s="5" t="str">
        <f>Map!I2228</f>
        <v>0.28 S</v>
      </c>
      <c r="B1563" s="6">
        <f t="shared" si="5"/>
        <v>0.28</v>
      </c>
      <c r="C1563" s="5" t="str">
        <f>IFERROR(__xludf.DUMMYFUNCTION("""COMPUTED_VALUE"""),"S")</f>
        <v>S</v>
      </c>
      <c r="D1563" s="34">
        <f t="shared" si="6"/>
        <v>0.28</v>
      </c>
      <c r="E1563" s="6" t="b">
        <f t="shared" si="7"/>
        <v>0</v>
      </c>
      <c r="F1563" s="34" t="b">
        <f t="shared" si="8"/>
        <v>0</v>
      </c>
      <c r="G1563" s="8">
        <f t="shared" si="9"/>
        <v>5.5692E+29</v>
      </c>
      <c r="H1563" s="8">
        <f t="shared" ref="H1563:J1563" si="3144">if(D1563,$G1563,"")</f>
        <v>5.5692E+29</v>
      </c>
      <c r="I1563" s="8" t="str">
        <f t="shared" si="3144"/>
        <v/>
      </c>
      <c r="J1563" s="8" t="str">
        <f t="shared" si="3144"/>
        <v/>
      </c>
      <c r="K1563" s="5"/>
      <c r="L1563" s="5"/>
      <c r="M1563" s="5"/>
      <c r="N1563" s="36" t="str">
        <f>Map!K2228</f>
        <v/>
      </c>
      <c r="O1563" s="36" t="str">
        <f>Map!L2228</f>
        <v/>
      </c>
      <c r="P1563" s="36" t="str">
        <f>Map!M2228</f>
        <v/>
      </c>
      <c r="Q1563" s="5" t="str">
        <f>Join("-",Map!B2228,Map!C2228,Map!D2228,Map!E2228,Map!F2228)</f>
        <v>South Rim-0-3-4-S</v>
      </c>
      <c r="R1563" s="6" t="b">
        <f t="shared" ref="R1563:T1563" si="3145">IFERROR(VALUE(LEFT(N1563,SEARCH(" ",N1563,1)-1)),FALSE())</f>
        <v>0</v>
      </c>
      <c r="S1563" s="6" t="b">
        <f t="shared" si="3145"/>
        <v>0</v>
      </c>
      <c r="T1563" s="6" t="b">
        <f t="shared" si="3145"/>
        <v>0</v>
      </c>
      <c r="U1563" s="5"/>
      <c r="V1563" s="5"/>
      <c r="W1563" s="5"/>
      <c r="X1563" s="37" t="str">
        <f>Map!G2228</f>
        <v>Star</v>
      </c>
      <c r="Y1563" s="5"/>
      <c r="Z1563" s="7" t="str">
        <f>Map!O2228</f>
        <v/>
      </c>
      <c r="AA1563" s="6" t="str">
        <f t="shared" si="12"/>
        <v/>
      </c>
      <c r="AB1563" s="5"/>
      <c r="AC1563" s="6" t="str">
        <f t="shared" si="13"/>
        <v/>
      </c>
      <c r="AD1563" s="5"/>
    </row>
    <row r="1564">
      <c r="A1564" s="5" t="str">
        <f>Map!I2229</f>
        <v>8 E</v>
      </c>
      <c r="B1564" s="6">
        <f t="shared" si="5"/>
        <v>8</v>
      </c>
      <c r="C1564" s="5" t="str">
        <f>IFERROR(__xludf.DUMMYFUNCTION("""COMPUTED_VALUE"""),"E")</f>
        <v>E</v>
      </c>
      <c r="D1564" s="34" t="b">
        <f t="shared" si="6"/>
        <v>0</v>
      </c>
      <c r="E1564" s="6" t="b">
        <f t="shared" si="7"/>
        <v>0</v>
      </c>
      <c r="F1564" s="34">
        <f t="shared" si="8"/>
        <v>8</v>
      </c>
      <c r="G1564" s="8">
        <f t="shared" si="9"/>
        <v>4.7776E+25</v>
      </c>
      <c r="H1564" s="8" t="str">
        <f t="shared" ref="H1564:J1564" si="3146">if(D1564,$G1564,"")</f>
        <v/>
      </c>
      <c r="I1564" s="8" t="str">
        <f t="shared" si="3146"/>
        <v/>
      </c>
      <c r="J1564" s="8">
        <f t="shared" si="3146"/>
        <v>4.7776E+25</v>
      </c>
      <c r="K1564" s="5"/>
      <c r="L1564" s="5"/>
      <c r="M1564" s="5"/>
      <c r="N1564" s="36">
        <f>Map!K2229</f>
        <v>791</v>
      </c>
      <c r="O1564" s="36">
        <f>Map!L2229</f>
        <v>774</v>
      </c>
      <c r="P1564" s="36">
        <f>Map!M2229</f>
        <v>785</v>
      </c>
      <c r="Q1564" s="5" t="str">
        <f>Join("-",Map!B2229,Map!C2229,Map!D2229,Map!E2229,Map!F2229)</f>
        <v>South Rim-0-3-5-a</v>
      </c>
      <c r="R1564" s="6">
        <f t="shared" ref="R1564:T1564" si="3147">IFERROR(VALUE(LEFT(N1564,SEARCH(" ",N1564,1)-1)),FALSE())</f>
        <v>791</v>
      </c>
      <c r="S1564" s="6">
        <f t="shared" si="3147"/>
        <v>774</v>
      </c>
      <c r="T1564" s="6">
        <f t="shared" si="3147"/>
        <v>785</v>
      </c>
      <c r="U1564" s="5"/>
      <c r="V1564" s="5"/>
      <c r="W1564" s="5"/>
      <c r="X1564" s="37" t="str">
        <f>Map!G2229</f>
        <v>Terrestrial</v>
      </c>
      <c r="Y1564" s="5"/>
      <c r="Z1564" s="7" t="str">
        <f>Map!O2229</f>
        <v>9 H</v>
      </c>
      <c r="AA1564" s="6">
        <f t="shared" si="12"/>
        <v>9</v>
      </c>
      <c r="AB1564" s="5" t="str">
        <f>IFERROR(__xludf.DUMMYFUNCTION("""COMPUTED_VALUE"""),"H")</f>
        <v>H</v>
      </c>
      <c r="AC1564" s="6">
        <f t="shared" si="13"/>
        <v>9</v>
      </c>
      <c r="AD1564" s="5"/>
    </row>
    <row r="1565">
      <c r="A1565" s="5" t="str">
        <f>Map!I2230</f>
        <v>1.1 E</v>
      </c>
      <c r="B1565" s="6">
        <f t="shared" si="5"/>
        <v>1.1</v>
      </c>
      <c r="C1565" s="5" t="str">
        <f>IFERROR(__xludf.DUMMYFUNCTION("""COMPUTED_VALUE"""),"E")</f>
        <v>E</v>
      </c>
      <c r="D1565" s="34" t="b">
        <f t="shared" si="6"/>
        <v>0</v>
      </c>
      <c r="E1565" s="6" t="b">
        <f t="shared" si="7"/>
        <v>0</v>
      </c>
      <c r="F1565" s="34">
        <f t="shared" si="8"/>
        <v>1.1</v>
      </c>
      <c r="G1565" s="8">
        <f t="shared" si="9"/>
        <v>6.5692E+24</v>
      </c>
      <c r="H1565" s="8" t="str">
        <f t="shared" ref="H1565:J1565" si="3148">if(D1565,$G1565,"")</f>
        <v/>
      </c>
      <c r="I1565" s="8" t="str">
        <f t="shared" si="3148"/>
        <v/>
      </c>
      <c r="J1565" s="8">
        <f t="shared" si="3148"/>
        <v>6.5692E+24</v>
      </c>
      <c r="K1565" s="5"/>
      <c r="L1565" s="5"/>
      <c r="M1565" s="5"/>
      <c r="N1565" s="36">
        <f>Map!K2230</f>
        <v>-51</v>
      </c>
      <c r="O1565" s="36">
        <f>Map!L2230</f>
        <v>-90</v>
      </c>
      <c r="P1565" s="36">
        <f>Map!M2230</f>
        <v>-69</v>
      </c>
      <c r="Q1565" s="5" t="str">
        <f>Join("-",Map!B2230,Map!C2230,Map!D2230,Map!E2230,Map!F2230)</f>
        <v>South Rim-0-3-5-b</v>
      </c>
      <c r="R1565" s="6">
        <f t="shared" ref="R1565:T1565" si="3149">IFERROR(VALUE(LEFT(N1565,SEARCH(" ",N1565,1)-1)),FALSE())</f>
        <v>-51</v>
      </c>
      <c r="S1565" s="6">
        <f t="shared" si="3149"/>
        <v>-90</v>
      </c>
      <c r="T1565" s="6">
        <f t="shared" si="3149"/>
        <v>-69</v>
      </c>
      <c r="U1565" s="5"/>
      <c r="V1565" s="5"/>
      <c r="W1565" s="5"/>
      <c r="X1565" s="37" t="str">
        <f>Map!G2230</f>
        <v>Terrestrial</v>
      </c>
      <c r="Y1565" s="5"/>
      <c r="Z1565" s="7" t="str">
        <f>Map!O2230</f>
        <v>16 H</v>
      </c>
      <c r="AA1565" s="6">
        <f t="shared" si="12"/>
        <v>16</v>
      </c>
      <c r="AB1565" s="5" t="str">
        <f>IFERROR(__xludf.DUMMYFUNCTION("""COMPUTED_VALUE"""),"H")</f>
        <v>H</v>
      </c>
      <c r="AC1565" s="6">
        <f t="shared" si="13"/>
        <v>16</v>
      </c>
      <c r="AD1565" s="5"/>
    </row>
    <row r="1566">
      <c r="A1566" s="5" t="str">
        <f>Map!I2231</f>
        <v>6.01 J</v>
      </c>
      <c r="B1566" s="6">
        <f t="shared" si="5"/>
        <v>6.01</v>
      </c>
      <c r="C1566" s="5" t="str">
        <f>IFERROR(__xludf.DUMMYFUNCTION("""COMPUTED_VALUE"""),"J")</f>
        <v>J</v>
      </c>
      <c r="D1566" s="34" t="b">
        <f t="shared" si="6"/>
        <v>0</v>
      </c>
      <c r="E1566" s="6">
        <f t="shared" si="7"/>
        <v>6.01</v>
      </c>
      <c r="F1566" s="34" t="b">
        <f t="shared" si="8"/>
        <v>0</v>
      </c>
      <c r="G1566" s="8">
        <f t="shared" si="9"/>
        <v>1.1419E+28</v>
      </c>
      <c r="H1566" s="8" t="str">
        <f t="shared" ref="H1566:J1566" si="3150">if(D1566,$G1566,"")</f>
        <v/>
      </c>
      <c r="I1566" s="8">
        <f t="shared" si="3150"/>
        <v>1.1419E+28</v>
      </c>
      <c r="J1566" s="8" t="str">
        <f t="shared" si="3150"/>
        <v/>
      </c>
      <c r="K1566" s="5"/>
      <c r="L1566" s="5"/>
      <c r="M1566" s="5"/>
      <c r="N1566" s="36">
        <f>Map!K2231</f>
        <v>-51</v>
      </c>
      <c r="O1566" s="36">
        <f>Map!L2231</f>
        <v>-88</v>
      </c>
      <c r="P1566" s="36">
        <f>Map!M2231</f>
        <v>-71</v>
      </c>
      <c r="Q1566" s="5" t="str">
        <f>Join("-",Map!B2231,Map!C2231,Map!D2231,Map!E2231,Map!F2231)</f>
        <v>South Rim-0-3-5-c</v>
      </c>
      <c r="R1566" s="6">
        <f t="shared" ref="R1566:T1566" si="3151">IFERROR(VALUE(LEFT(N1566,SEARCH(" ",N1566,1)-1)),FALSE())</f>
        <v>-51</v>
      </c>
      <c r="S1566" s="6">
        <f t="shared" si="3151"/>
        <v>-88</v>
      </c>
      <c r="T1566" s="6">
        <f t="shared" si="3151"/>
        <v>-71</v>
      </c>
      <c r="U1566" s="5"/>
      <c r="V1566" s="5"/>
      <c r="W1566" s="5"/>
      <c r="X1566" s="37" t="str">
        <f>Map!G2231</f>
        <v>Gas Giant</v>
      </c>
      <c r="Y1566" s="5"/>
      <c r="Z1566" s="7" t="str">
        <f>Map!O2231</f>
        <v>8 H</v>
      </c>
      <c r="AA1566" s="6">
        <f t="shared" si="12"/>
        <v>8</v>
      </c>
      <c r="AB1566" s="5" t="str">
        <f>IFERROR(__xludf.DUMMYFUNCTION("""COMPUTED_VALUE"""),"H")</f>
        <v>H</v>
      </c>
      <c r="AC1566" s="6">
        <f t="shared" si="13"/>
        <v>8</v>
      </c>
      <c r="AD1566" s="5"/>
    </row>
    <row r="1567">
      <c r="A1567" s="5" t="str">
        <f>Map!I2232</f>
        <v>0.02 J</v>
      </c>
      <c r="B1567" s="6">
        <f t="shared" si="5"/>
        <v>0.02</v>
      </c>
      <c r="C1567" s="5" t="str">
        <f>IFERROR(__xludf.DUMMYFUNCTION("""COMPUTED_VALUE"""),"J")</f>
        <v>J</v>
      </c>
      <c r="D1567" s="34" t="b">
        <f t="shared" si="6"/>
        <v>0</v>
      </c>
      <c r="E1567" s="6">
        <f t="shared" si="7"/>
        <v>0.02</v>
      </c>
      <c r="F1567" s="34" t="b">
        <f t="shared" si="8"/>
        <v>0</v>
      </c>
      <c r="G1567" s="8">
        <f t="shared" si="9"/>
        <v>3.8E+25</v>
      </c>
      <c r="H1567" s="8" t="str">
        <f t="shared" ref="H1567:J1567" si="3152">if(D1567,$G1567,"")</f>
        <v/>
      </c>
      <c r="I1567" s="8">
        <f t="shared" si="3152"/>
        <v>3.8E+25</v>
      </c>
      <c r="J1567" s="8" t="str">
        <f t="shared" si="3152"/>
        <v/>
      </c>
      <c r="K1567" s="5"/>
      <c r="L1567" s="5"/>
      <c r="M1567" s="5"/>
      <c r="N1567" s="36">
        <f>Map!K2232</f>
        <v>-81</v>
      </c>
      <c r="O1567" s="36">
        <f>Map!L2232</f>
        <v>-134</v>
      </c>
      <c r="P1567" s="36">
        <f>Map!M2232</f>
        <v>-106</v>
      </c>
      <c r="Q1567" s="5" t="str">
        <f>Join("-",Map!B2232,Map!C2232,Map!D2232,Map!E2232,Map!F2232)</f>
        <v>South Rim-0-3-5-d</v>
      </c>
      <c r="R1567" s="6">
        <f t="shared" ref="R1567:T1567" si="3153">IFERROR(VALUE(LEFT(N1567,SEARCH(" ",N1567,1)-1)),FALSE())</f>
        <v>-81</v>
      </c>
      <c r="S1567" s="6">
        <f t="shared" si="3153"/>
        <v>-134</v>
      </c>
      <c r="T1567" s="6">
        <f t="shared" si="3153"/>
        <v>-106</v>
      </c>
      <c r="U1567" s="5"/>
      <c r="V1567" s="5"/>
      <c r="W1567" s="5"/>
      <c r="X1567" s="37" t="str">
        <f>Map!G2232</f>
        <v>Gas Giant</v>
      </c>
      <c r="Y1567" s="5"/>
      <c r="Z1567" s="7" t="str">
        <f>Map!O2232</f>
        <v>23 H</v>
      </c>
      <c r="AA1567" s="6">
        <f t="shared" si="12"/>
        <v>23</v>
      </c>
      <c r="AB1567" s="5" t="str">
        <f>IFERROR(__xludf.DUMMYFUNCTION("""COMPUTED_VALUE"""),"H")</f>
        <v>H</v>
      </c>
      <c r="AC1567" s="6">
        <f t="shared" si="13"/>
        <v>23</v>
      </c>
      <c r="AD1567" s="5"/>
    </row>
    <row r="1568">
      <c r="A1568" s="5" t="str">
        <f>Map!I2233</f>
        <v>0.04 J</v>
      </c>
      <c r="B1568" s="6">
        <f t="shared" si="5"/>
        <v>0.04</v>
      </c>
      <c r="C1568" s="5" t="str">
        <f>IFERROR(__xludf.DUMMYFUNCTION("""COMPUTED_VALUE"""),"J")</f>
        <v>J</v>
      </c>
      <c r="D1568" s="34" t="b">
        <f t="shared" si="6"/>
        <v>0</v>
      </c>
      <c r="E1568" s="6">
        <f t="shared" si="7"/>
        <v>0.04</v>
      </c>
      <c r="F1568" s="34" t="b">
        <f t="shared" si="8"/>
        <v>0</v>
      </c>
      <c r="G1568" s="8">
        <f t="shared" si="9"/>
        <v>7.6E+25</v>
      </c>
      <c r="H1568" s="8" t="str">
        <f t="shared" ref="H1568:J1568" si="3154">if(D1568,$G1568,"")</f>
        <v/>
      </c>
      <c r="I1568" s="8">
        <f t="shared" si="3154"/>
        <v>7.6E+25</v>
      </c>
      <c r="J1568" s="8" t="str">
        <f t="shared" si="3154"/>
        <v/>
      </c>
      <c r="K1568" s="5"/>
      <c r="L1568" s="5"/>
      <c r="M1568" s="5"/>
      <c r="N1568" s="36">
        <f>Map!K2233</f>
        <v>-146</v>
      </c>
      <c r="O1568" s="36">
        <f>Map!L2233</f>
        <v>-158</v>
      </c>
      <c r="P1568" s="36">
        <f>Map!M2233</f>
        <v>-152</v>
      </c>
      <c r="Q1568" s="5" t="str">
        <f>Join("-",Map!B2233,Map!C2233,Map!D2233,Map!E2233,Map!F2233)</f>
        <v>South Rim-0-3-5-e</v>
      </c>
      <c r="R1568" s="6">
        <f t="shared" ref="R1568:T1568" si="3155">IFERROR(VALUE(LEFT(N1568,SEARCH(" ",N1568,1)-1)),FALSE())</f>
        <v>-146</v>
      </c>
      <c r="S1568" s="6">
        <f t="shared" si="3155"/>
        <v>-158</v>
      </c>
      <c r="T1568" s="6">
        <f t="shared" si="3155"/>
        <v>-152</v>
      </c>
      <c r="U1568" s="5"/>
      <c r="V1568" s="5"/>
      <c r="W1568" s="5"/>
      <c r="X1568" s="37" t="str">
        <f>Map!G2233</f>
        <v>Gas Giant</v>
      </c>
      <c r="Y1568" s="5"/>
      <c r="Z1568" s="7" t="str">
        <f>Map!O2233</f>
        <v>21 H</v>
      </c>
      <c r="AA1568" s="6">
        <f t="shared" si="12"/>
        <v>21</v>
      </c>
      <c r="AB1568" s="5" t="str">
        <f>IFERROR(__xludf.DUMMYFUNCTION("""COMPUTED_VALUE"""),"H")</f>
        <v>H</v>
      </c>
      <c r="AC1568" s="6">
        <f t="shared" si="13"/>
        <v>21</v>
      </c>
      <c r="AD1568" s="5"/>
    </row>
    <row r="1569">
      <c r="A1569" s="5" t="str">
        <f>Map!I2234</f>
        <v>9.34 J</v>
      </c>
      <c r="B1569" s="6">
        <f t="shared" si="5"/>
        <v>9.34</v>
      </c>
      <c r="C1569" s="5" t="str">
        <f>IFERROR(__xludf.DUMMYFUNCTION("""COMPUTED_VALUE"""),"J")</f>
        <v>J</v>
      </c>
      <c r="D1569" s="34" t="b">
        <f t="shared" si="6"/>
        <v>0</v>
      </c>
      <c r="E1569" s="6">
        <f t="shared" si="7"/>
        <v>9.34</v>
      </c>
      <c r="F1569" s="34" t="b">
        <f t="shared" si="8"/>
        <v>0</v>
      </c>
      <c r="G1569" s="8">
        <f t="shared" si="9"/>
        <v>1.7746E+28</v>
      </c>
      <c r="H1569" s="8" t="str">
        <f t="shared" ref="H1569:J1569" si="3156">if(D1569,$G1569,"")</f>
        <v/>
      </c>
      <c r="I1569" s="8">
        <f t="shared" si="3156"/>
        <v>1.7746E+28</v>
      </c>
      <c r="J1569" s="8" t="str">
        <f t="shared" si="3156"/>
        <v/>
      </c>
      <c r="K1569" s="5"/>
      <c r="L1569" s="5"/>
      <c r="M1569" s="5"/>
      <c r="N1569" s="36">
        <f>Map!K2234</f>
        <v>-221</v>
      </c>
      <c r="O1569" s="36">
        <f>Map!L2234</f>
        <v>-250</v>
      </c>
      <c r="P1569" s="36">
        <f>Map!M2234</f>
        <v>-236</v>
      </c>
      <c r="Q1569" s="5" t="str">
        <f>Join("-",Map!B2234,Map!C2234,Map!D2234,Map!E2234,Map!F2234)</f>
        <v>South Rim-0-3-5-f</v>
      </c>
      <c r="R1569" s="6">
        <f t="shared" ref="R1569:T1569" si="3157">IFERROR(VALUE(LEFT(N1569,SEARCH(" ",N1569,1)-1)),FALSE())</f>
        <v>-221</v>
      </c>
      <c r="S1569" s="6">
        <f t="shared" si="3157"/>
        <v>-250</v>
      </c>
      <c r="T1569" s="6">
        <f t="shared" si="3157"/>
        <v>-236</v>
      </c>
      <c r="U1569" s="5"/>
      <c r="V1569" s="5"/>
      <c r="W1569" s="5"/>
      <c r="X1569" s="37" t="str">
        <f>Map!G2234</f>
        <v>Gas Giant</v>
      </c>
      <c r="Y1569" s="5"/>
      <c r="Z1569" s="7" t="str">
        <f>Map!O2234</f>
        <v>8 H</v>
      </c>
      <c r="AA1569" s="6">
        <f t="shared" si="12"/>
        <v>8</v>
      </c>
      <c r="AB1569" s="5" t="str">
        <f>IFERROR(__xludf.DUMMYFUNCTION("""COMPUTED_VALUE"""),"H")</f>
        <v>H</v>
      </c>
      <c r="AC1569" s="6">
        <f t="shared" si="13"/>
        <v>8</v>
      </c>
      <c r="AD1569" s="5"/>
    </row>
    <row r="1570">
      <c r="A1570" s="5" t="str">
        <f>Map!I2235</f>
        <v>0.48 S</v>
      </c>
      <c r="B1570" s="6">
        <f t="shared" si="5"/>
        <v>0.48</v>
      </c>
      <c r="C1570" s="5" t="str">
        <f>IFERROR(__xludf.DUMMYFUNCTION("""COMPUTED_VALUE"""),"S")</f>
        <v>S</v>
      </c>
      <c r="D1570" s="34">
        <f t="shared" si="6"/>
        <v>0.48</v>
      </c>
      <c r="E1570" s="6" t="b">
        <f t="shared" si="7"/>
        <v>0</v>
      </c>
      <c r="F1570" s="34" t="b">
        <f t="shared" si="8"/>
        <v>0</v>
      </c>
      <c r="G1570" s="8">
        <f t="shared" si="9"/>
        <v>9.5472E+29</v>
      </c>
      <c r="H1570" s="8">
        <f t="shared" ref="H1570:J1570" si="3158">if(D1570,$G1570,"")</f>
        <v>9.5472E+29</v>
      </c>
      <c r="I1570" s="8" t="str">
        <f t="shared" si="3158"/>
        <v/>
      </c>
      <c r="J1570" s="8" t="str">
        <f t="shared" si="3158"/>
        <v/>
      </c>
      <c r="K1570" s="5"/>
      <c r="L1570" s="5"/>
      <c r="M1570" s="5"/>
      <c r="N1570" s="36" t="str">
        <f>Map!K2235</f>
        <v/>
      </c>
      <c r="O1570" s="36" t="str">
        <f>Map!L2235</f>
        <v/>
      </c>
      <c r="P1570" s="36" t="str">
        <f>Map!M2235</f>
        <v/>
      </c>
      <c r="Q1570" s="5" t="str">
        <f>Join("-",Map!B2235,Map!C2235,Map!D2235,Map!E2235,Map!F2235)</f>
        <v>South Rim-0-3-5-S</v>
      </c>
      <c r="R1570" s="6" t="b">
        <f t="shared" ref="R1570:T1570" si="3159">IFERROR(VALUE(LEFT(N1570,SEARCH(" ",N1570,1)-1)),FALSE())</f>
        <v>0</v>
      </c>
      <c r="S1570" s="6" t="b">
        <f t="shared" si="3159"/>
        <v>0</v>
      </c>
      <c r="T1570" s="6" t="b">
        <f t="shared" si="3159"/>
        <v>0</v>
      </c>
      <c r="U1570" s="5"/>
      <c r="V1570" s="5"/>
      <c r="W1570" s="5"/>
      <c r="X1570" s="37" t="str">
        <f>Map!G2235</f>
        <v>Star</v>
      </c>
      <c r="Y1570" s="5"/>
      <c r="Z1570" s="7" t="str">
        <f>Map!O2235</f>
        <v/>
      </c>
      <c r="AA1570" s="6" t="str">
        <f t="shared" si="12"/>
        <v/>
      </c>
      <c r="AB1570" s="5"/>
      <c r="AC1570" s="6" t="str">
        <f t="shared" si="13"/>
        <v/>
      </c>
      <c r="AD1570" s="5"/>
    </row>
    <row r="1571">
      <c r="A1571" s="5" t="str">
        <f>Map!I2236</f>
        <v>0.43 E</v>
      </c>
      <c r="B1571" s="6">
        <f t="shared" si="5"/>
        <v>0.43</v>
      </c>
      <c r="C1571" s="5" t="str">
        <f>IFERROR(__xludf.DUMMYFUNCTION("""COMPUTED_VALUE"""),"E")</f>
        <v>E</v>
      </c>
      <c r="D1571" s="34" t="b">
        <f t="shared" si="6"/>
        <v>0</v>
      </c>
      <c r="E1571" s="6" t="b">
        <f t="shared" si="7"/>
        <v>0</v>
      </c>
      <c r="F1571" s="34">
        <f t="shared" si="8"/>
        <v>0.43</v>
      </c>
      <c r="G1571" s="8">
        <f t="shared" si="9"/>
        <v>2.56796E+24</v>
      </c>
      <c r="H1571" s="8" t="str">
        <f t="shared" ref="H1571:J1571" si="3160">if(D1571,$G1571,"")</f>
        <v/>
      </c>
      <c r="I1571" s="8" t="str">
        <f t="shared" si="3160"/>
        <v/>
      </c>
      <c r="J1571" s="8">
        <f t="shared" si="3160"/>
        <v>2.56796E+24</v>
      </c>
      <c r="K1571" s="5"/>
      <c r="L1571" s="5"/>
      <c r="M1571" s="5"/>
      <c r="N1571" s="36">
        <f>Map!K2236</f>
        <v>193</v>
      </c>
      <c r="O1571" s="36">
        <f>Map!L2236</f>
        <v>173</v>
      </c>
      <c r="P1571" s="36">
        <f>Map!M2236</f>
        <v>184</v>
      </c>
      <c r="Q1571" s="5" t="str">
        <f>Join("-",Map!B2236,Map!C2236,Map!D2236,Map!E2236,Map!F2236)</f>
        <v>South Rim-0-4-0-a</v>
      </c>
      <c r="R1571" s="6">
        <f t="shared" ref="R1571:T1571" si="3161">IFERROR(VALUE(LEFT(N1571,SEARCH(" ",N1571,1)-1)),FALSE())</f>
        <v>193</v>
      </c>
      <c r="S1571" s="6">
        <f t="shared" si="3161"/>
        <v>173</v>
      </c>
      <c r="T1571" s="6">
        <f t="shared" si="3161"/>
        <v>184</v>
      </c>
      <c r="U1571" s="5"/>
      <c r="V1571" s="5"/>
      <c r="W1571" s="5"/>
      <c r="X1571" s="37" t="str">
        <f>Map!G2236</f>
        <v>Terrestrial</v>
      </c>
      <c r="Y1571" s="5"/>
      <c r="Z1571" s="7" t="str">
        <f>Map!O2236</f>
        <v>6 H</v>
      </c>
      <c r="AA1571" s="6">
        <f t="shared" si="12"/>
        <v>6</v>
      </c>
      <c r="AB1571" s="5" t="str">
        <f>IFERROR(__xludf.DUMMYFUNCTION("""COMPUTED_VALUE"""),"H")</f>
        <v>H</v>
      </c>
      <c r="AC1571" s="6">
        <f t="shared" si="13"/>
        <v>6</v>
      </c>
      <c r="AD1571" s="5"/>
    </row>
    <row r="1572">
      <c r="A1572" s="5" t="str">
        <f>Map!I2237</f>
        <v>0.33 E</v>
      </c>
      <c r="B1572" s="6">
        <f t="shared" si="5"/>
        <v>0.33</v>
      </c>
      <c r="C1572" s="5" t="str">
        <f>IFERROR(__xludf.DUMMYFUNCTION("""COMPUTED_VALUE"""),"E")</f>
        <v>E</v>
      </c>
      <c r="D1572" s="34" t="b">
        <f t="shared" si="6"/>
        <v>0</v>
      </c>
      <c r="E1572" s="6" t="b">
        <f t="shared" si="7"/>
        <v>0</v>
      </c>
      <c r="F1572" s="34">
        <f t="shared" si="8"/>
        <v>0.33</v>
      </c>
      <c r="G1572" s="8">
        <f t="shared" si="9"/>
        <v>1.97076E+24</v>
      </c>
      <c r="H1572" s="8" t="str">
        <f t="shared" ref="H1572:J1572" si="3162">if(D1572,$G1572,"")</f>
        <v/>
      </c>
      <c r="I1572" s="8" t="str">
        <f t="shared" si="3162"/>
        <v/>
      </c>
      <c r="J1572" s="8">
        <f t="shared" si="3162"/>
        <v>1.97076E+24</v>
      </c>
      <c r="K1572" s="5"/>
      <c r="L1572" s="5"/>
      <c r="M1572" s="5"/>
      <c r="N1572" s="36">
        <f>Map!K2237</f>
        <v>68</v>
      </c>
      <c r="O1572" s="36">
        <f>Map!L2237</f>
        <v>43</v>
      </c>
      <c r="P1572" s="36">
        <f>Map!M2237</f>
        <v>57</v>
      </c>
      <c r="Q1572" s="5" t="str">
        <f>Join("-",Map!B2237,Map!C2237,Map!D2237,Map!E2237,Map!F2237)</f>
        <v>South Rim-0-4-0-b</v>
      </c>
      <c r="R1572" s="6">
        <f t="shared" ref="R1572:T1572" si="3163">IFERROR(VALUE(LEFT(N1572,SEARCH(" ",N1572,1)-1)),FALSE())</f>
        <v>68</v>
      </c>
      <c r="S1572" s="6">
        <f t="shared" si="3163"/>
        <v>43</v>
      </c>
      <c r="T1572" s="6">
        <f t="shared" si="3163"/>
        <v>57</v>
      </c>
      <c r="U1572" s="5"/>
      <c r="V1572" s="5"/>
      <c r="W1572" s="5"/>
      <c r="X1572" s="37" t="str">
        <f>Map!G2237</f>
        <v>Terrestrial</v>
      </c>
      <c r="Y1572" s="5"/>
      <c r="Z1572" s="7" t="str">
        <f>Map!O2237</f>
        <v>36 H</v>
      </c>
      <c r="AA1572" s="6">
        <f t="shared" si="12"/>
        <v>36</v>
      </c>
      <c r="AB1572" s="5" t="str">
        <f>IFERROR(__xludf.DUMMYFUNCTION("""COMPUTED_VALUE"""),"H")</f>
        <v>H</v>
      </c>
      <c r="AC1572" s="6">
        <f t="shared" si="13"/>
        <v>36</v>
      </c>
      <c r="AD1572" s="5"/>
    </row>
    <row r="1573">
      <c r="A1573" s="5" t="str">
        <f>Map!I2238</f>
        <v>1.25 E</v>
      </c>
      <c r="B1573" s="6">
        <f t="shared" si="5"/>
        <v>1.25</v>
      </c>
      <c r="C1573" s="5" t="str">
        <f>IFERROR(__xludf.DUMMYFUNCTION("""COMPUTED_VALUE"""),"E")</f>
        <v>E</v>
      </c>
      <c r="D1573" s="34" t="b">
        <f t="shared" si="6"/>
        <v>0</v>
      </c>
      <c r="E1573" s="6" t="b">
        <f t="shared" si="7"/>
        <v>0</v>
      </c>
      <c r="F1573" s="34">
        <f t="shared" si="8"/>
        <v>1.25</v>
      </c>
      <c r="G1573" s="8">
        <f t="shared" si="9"/>
        <v>7.465E+24</v>
      </c>
      <c r="H1573" s="8" t="str">
        <f t="shared" ref="H1573:J1573" si="3164">if(D1573,$G1573,"")</f>
        <v/>
      </c>
      <c r="I1573" s="8" t="str">
        <f t="shared" si="3164"/>
        <v/>
      </c>
      <c r="J1573" s="8">
        <f t="shared" si="3164"/>
        <v>7.465E+24</v>
      </c>
      <c r="K1573" s="5"/>
      <c r="L1573" s="5"/>
      <c r="M1573" s="5"/>
      <c r="N1573" s="36">
        <f>Map!K2238</f>
        <v>49</v>
      </c>
      <c r="O1573" s="36">
        <f>Map!L2238</f>
        <v>11</v>
      </c>
      <c r="P1573" s="36">
        <f>Map!M2238</f>
        <v>30</v>
      </c>
      <c r="Q1573" s="5" t="str">
        <f>Join("-",Map!B2238,Map!C2238,Map!D2238,Map!E2238,Map!F2238)</f>
        <v>South Rim-0-4-0-c</v>
      </c>
      <c r="R1573" s="6">
        <f t="shared" ref="R1573:T1573" si="3165">IFERROR(VALUE(LEFT(N1573,SEARCH(" ",N1573,1)-1)),FALSE())</f>
        <v>49</v>
      </c>
      <c r="S1573" s="6">
        <f t="shared" si="3165"/>
        <v>11</v>
      </c>
      <c r="T1573" s="6">
        <f t="shared" si="3165"/>
        <v>30</v>
      </c>
      <c r="U1573" s="5"/>
      <c r="V1573" s="5"/>
      <c r="W1573" s="5"/>
      <c r="X1573" s="37" t="str">
        <f>Map!G2238</f>
        <v>Habitable</v>
      </c>
      <c r="Y1573" s="5"/>
      <c r="Z1573" s="7" t="str">
        <f>Map!O2238</f>
        <v>20 H</v>
      </c>
      <c r="AA1573" s="6">
        <f t="shared" si="12"/>
        <v>20</v>
      </c>
      <c r="AB1573" s="5" t="str">
        <f>IFERROR(__xludf.DUMMYFUNCTION("""COMPUTED_VALUE"""),"H")</f>
        <v>H</v>
      </c>
      <c r="AC1573" s="6">
        <f t="shared" si="13"/>
        <v>20</v>
      </c>
      <c r="AD1573" s="5"/>
    </row>
    <row r="1574">
      <c r="A1574" s="5" t="str">
        <f>Map!I2239</f>
        <v>0.04 J</v>
      </c>
      <c r="B1574" s="6">
        <f t="shared" si="5"/>
        <v>0.04</v>
      </c>
      <c r="C1574" s="5" t="str">
        <f>IFERROR(__xludf.DUMMYFUNCTION("""COMPUTED_VALUE"""),"J")</f>
        <v>J</v>
      </c>
      <c r="D1574" s="34" t="b">
        <f t="shared" si="6"/>
        <v>0</v>
      </c>
      <c r="E1574" s="6">
        <f t="shared" si="7"/>
        <v>0.04</v>
      </c>
      <c r="F1574" s="34" t="b">
        <f t="shared" si="8"/>
        <v>0</v>
      </c>
      <c r="G1574" s="8">
        <f t="shared" si="9"/>
        <v>7.6E+25</v>
      </c>
      <c r="H1574" s="8" t="str">
        <f t="shared" ref="H1574:J1574" si="3166">if(D1574,$G1574,"")</f>
        <v/>
      </c>
      <c r="I1574" s="8">
        <f t="shared" si="3166"/>
        <v>7.6E+25</v>
      </c>
      <c r="J1574" s="8" t="str">
        <f t="shared" si="3166"/>
        <v/>
      </c>
      <c r="K1574" s="5"/>
      <c r="L1574" s="5"/>
      <c r="M1574" s="5"/>
      <c r="N1574" s="36">
        <f>Map!K2239</f>
        <v>-68</v>
      </c>
      <c r="O1574" s="36">
        <f>Map!L2239</f>
        <v>-141</v>
      </c>
      <c r="P1574" s="36">
        <f>Map!M2239</f>
        <v>-106</v>
      </c>
      <c r="Q1574" s="5" t="str">
        <f>Join("-",Map!B2239,Map!C2239,Map!D2239,Map!E2239,Map!F2239)</f>
        <v>South Rim-0-4-0-d</v>
      </c>
      <c r="R1574" s="6">
        <f t="shared" ref="R1574:T1574" si="3167">IFERROR(VALUE(LEFT(N1574,SEARCH(" ",N1574,1)-1)),FALSE())</f>
        <v>-68</v>
      </c>
      <c r="S1574" s="6">
        <f t="shared" si="3167"/>
        <v>-141</v>
      </c>
      <c r="T1574" s="6">
        <f t="shared" si="3167"/>
        <v>-106</v>
      </c>
      <c r="U1574" s="5"/>
      <c r="V1574" s="5"/>
      <c r="W1574" s="5"/>
      <c r="X1574" s="37" t="str">
        <f>Map!G2239</f>
        <v>Gas Giant</v>
      </c>
      <c r="Y1574" s="5"/>
      <c r="Z1574" s="7" t="str">
        <f>Map!O2239</f>
        <v>18 H</v>
      </c>
      <c r="AA1574" s="6">
        <f t="shared" si="12"/>
        <v>18</v>
      </c>
      <c r="AB1574" s="5" t="str">
        <f>IFERROR(__xludf.DUMMYFUNCTION("""COMPUTED_VALUE"""),"H")</f>
        <v>H</v>
      </c>
      <c r="AC1574" s="6">
        <f t="shared" si="13"/>
        <v>18</v>
      </c>
      <c r="AD1574" s="5"/>
    </row>
    <row r="1575">
      <c r="A1575" s="5" t="str">
        <f>Map!I2240</f>
        <v>0.07 J</v>
      </c>
      <c r="B1575" s="6">
        <f t="shared" si="5"/>
        <v>0.07</v>
      </c>
      <c r="C1575" s="5" t="str">
        <f>IFERROR(__xludf.DUMMYFUNCTION("""COMPUTED_VALUE"""),"J")</f>
        <v>J</v>
      </c>
      <c r="D1575" s="34" t="b">
        <f t="shared" si="6"/>
        <v>0</v>
      </c>
      <c r="E1575" s="6">
        <f t="shared" si="7"/>
        <v>0.07</v>
      </c>
      <c r="F1575" s="34" t="b">
        <f t="shared" si="8"/>
        <v>0</v>
      </c>
      <c r="G1575" s="8">
        <f t="shared" si="9"/>
        <v>1.33E+26</v>
      </c>
      <c r="H1575" s="8" t="str">
        <f t="shared" ref="H1575:J1575" si="3168">if(D1575,$G1575,"")</f>
        <v/>
      </c>
      <c r="I1575" s="8">
        <f t="shared" si="3168"/>
        <v>1.33E+26</v>
      </c>
      <c r="J1575" s="8" t="str">
        <f t="shared" si="3168"/>
        <v/>
      </c>
      <c r="K1575" s="5"/>
      <c r="L1575" s="5"/>
      <c r="M1575" s="5"/>
      <c r="N1575" s="36">
        <f>Map!K2240</f>
        <v>-124</v>
      </c>
      <c r="O1575" s="36">
        <f>Map!L2240</f>
        <v>-147</v>
      </c>
      <c r="P1575" s="36">
        <f>Map!M2240</f>
        <v>-135</v>
      </c>
      <c r="Q1575" s="5" t="str">
        <f>Join("-",Map!B2240,Map!C2240,Map!D2240,Map!E2240,Map!F2240)</f>
        <v>South Rim-0-4-0-e</v>
      </c>
      <c r="R1575" s="6">
        <f t="shared" ref="R1575:T1575" si="3169">IFERROR(VALUE(LEFT(N1575,SEARCH(" ",N1575,1)-1)),FALSE())</f>
        <v>-124</v>
      </c>
      <c r="S1575" s="6">
        <f t="shared" si="3169"/>
        <v>-147</v>
      </c>
      <c r="T1575" s="6">
        <f t="shared" si="3169"/>
        <v>-135</v>
      </c>
      <c r="U1575" s="5"/>
      <c r="V1575" s="5"/>
      <c r="W1575" s="5"/>
      <c r="X1575" s="37" t="str">
        <f>Map!G2240</f>
        <v>Gas Giant</v>
      </c>
      <c r="Y1575" s="5"/>
      <c r="Z1575" s="7" t="str">
        <f>Map!O2240</f>
        <v>17 H</v>
      </c>
      <c r="AA1575" s="6">
        <f t="shared" si="12"/>
        <v>17</v>
      </c>
      <c r="AB1575" s="5" t="str">
        <f>IFERROR(__xludf.DUMMYFUNCTION("""COMPUTED_VALUE"""),"H")</f>
        <v>H</v>
      </c>
      <c r="AC1575" s="6">
        <f t="shared" si="13"/>
        <v>17</v>
      </c>
      <c r="AD1575" s="5"/>
    </row>
    <row r="1576">
      <c r="A1576" s="5" t="str">
        <f>Map!I2242</f>
        <v>0.43 S</v>
      </c>
      <c r="B1576" s="6">
        <f t="shared" si="5"/>
        <v>0.43</v>
      </c>
      <c r="C1576" s="5" t="str">
        <f>IFERROR(__xludf.DUMMYFUNCTION("""COMPUTED_VALUE"""),"S")</f>
        <v>S</v>
      </c>
      <c r="D1576" s="34">
        <f t="shared" si="6"/>
        <v>0.43</v>
      </c>
      <c r="E1576" s="6" t="b">
        <f t="shared" si="7"/>
        <v>0</v>
      </c>
      <c r="F1576" s="34" t="b">
        <f t="shared" si="8"/>
        <v>0</v>
      </c>
      <c r="G1576" s="8">
        <f t="shared" si="9"/>
        <v>8.5527E+29</v>
      </c>
      <c r="H1576" s="8">
        <f t="shared" ref="H1576:J1576" si="3170">if(D1576,$G1576,"")</f>
        <v>8.5527E+29</v>
      </c>
      <c r="I1576" s="8" t="str">
        <f t="shared" si="3170"/>
        <v/>
      </c>
      <c r="J1576" s="8" t="str">
        <f t="shared" si="3170"/>
        <v/>
      </c>
      <c r="K1576" s="5"/>
      <c r="L1576" s="5"/>
      <c r="M1576" s="5"/>
      <c r="N1576" s="36" t="str">
        <f>Map!K2242</f>
        <v/>
      </c>
      <c r="O1576" s="36" t="str">
        <f>Map!L2242</f>
        <v/>
      </c>
      <c r="P1576" s="36" t="str">
        <f>Map!M2242</f>
        <v/>
      </c>
      <c r="Q1576" s="5" t="str">
        <f>Join("-",Map!B2242,Map!C2242,Map!D2242,Map!E2242,Map!F2242)</f>
        <v>South Rim-0-4-0-S</v>
      </c>
      <c r="R1576" s="6" t="b">
        <f t="shared" ref="R1576:T1576" si="3171">IFERROR(VALUE(LEFT(N1576,SEARCH(" ",N1576,1)-1)),FALSE())</f>
        <v>0</v>
      </c>
      <c r="S1576" s="6" t="b">
        <f t="shared" si="3171"/>
        <v>0</v>
      </c>
      <c r="T1576" s="6" t="b">
        <f t="shared" si="3171"/>
        <v>0</v>
      </c>
      <c r="U1576" s="5"/>
      <c r="V1576" s="5"/>
      <c r="W1576" s="5"/>
      <c r="X1576" s="37" t="str">
        <f>Map!G2242</f>
        <v>Star</v>
      </c>
      <c r="Y1576" s="5"/>
      <c r="Z1576" s="7" t="str">
        <f>Map!O2242</f>
        <v/>
      </c>
      <c r="AA1576" s="6" t="str">
        <f t="shared" si="12"/>
        <v/>
      </c>
      <c r="AB1576" s="5"/>
      <c r="AC1576" s="6" t="str">
        <f t="shared" si="13"/>
        <v/>
      </c>
      <c r="AD1576" s="5"/>
    </row>
    <row r="1577">
      <c r="A1577" s="5" t="str">
        <f>Map!I2243</f>
        <v> </v>
      </c>
      <c r="B1577" s="6" t="str">
        <f t="shared" si="5"/>
        <v> </v>
      </c>
      <c r="C1577" s="5"/>
      <c r="D1577" s="34" t="b">
        <f t="shared" si="6"/>
        <v>0</v>
      </c>
      <c r="E1577" s="6" t="b">
        <f t="shared" si="7"/>
        <v>0</v>
      </c>
      <c r="F1577" s="34" t="b">
        <f t="shared" si="8"/>
        <v>0</v>
      </c>
      <c r="G1577" s="8" t="str">
        <f t="shared" si="9"/>
        <v/>
      </c>
      <c r="H1577" s="8" t="str">
        <f t="shared" ref="H1577:J1577" si="3172">if(D1577,$G1577,"")</f>
        <v/>
      </c>
      <c r="I1577" s="8" t="str">
        <f t="shared" si="3172"/>
        <v/>
      </c>
      <c r="J1577" s="8" t="str">
        <f t="shared" si="3172"/>
        <v/>
      </c>
      <c r="K1577" s="5"/>
      <c r="L1577" s="5"/>
      <c r="M1577" s="5"/>
      <c r="N1577" s="36" t="str">
        <f>Map!K2243</f>
        <v/>
      </c>
      <c r="O1577" s="36" t="str">
        <f>Map!L2243</f>
        <v/>
      </c>
      <c r="P1577" s="36" t="str">
        <f>Map!M2243</f>
        <v/>
      </c>
      <c r="Q1577" s="5" t="str">
        <f>Join("-",Map!B2243,Map!C2243,Map!D2243,Map!E2243,Map!F2243)</f>
        <v>South Rim-0-4-0-S04 Secondary Relay</v>
      </c>
      <c r="R1577" s="6" t="b">
        <f t="shared" ref="R1577:T1577" si="3173">IFERROR(VALUE(LEFT(N1577,SEARCH(" ",N1577,1)-1)),FALSE())</f>
        <v>0</v>
      </c>
      <c r="S1577" s="6" t="b">
        <f t="shared" si="3173"/>
        <v>0</v>
      </c>
      <c r="T1577" s="6" t="b">
        <f t="shared" si="3173"/>
        <v>0</v>
      </c>
      <c r="U1577" s="5"/>
      <c r="V1577" s="5"/>
      <c r="W1577" s="5"/>
      <c r="X1577" s="37" t="str">
        <f>Map!G2243</f>
        <v>Secondary Relay</v>
      </c>
      <c r="Y1577" s="5"/>
      <c r="Z1577" s="7" t="str">
        <f>Map!O2243</f>
        <v/>
      </c>
      <c r="AA1577" s="6" t="str">
        <f t="shared" si="12"/>
        <v/>
      </c>
      <c r="AB1577" s="5"/>
      <c r="AC1577" s="6" t="str">
        <f t="shared" si="13"/>
        <v/>
      </c>
      <c r="AD1577" s="5"/>
    </row>
    <row r="1578">
      <c r="A1578" s="5" t="str">
        <f>Map!I2244</f>
        <v>2.93 E</v>
      </c>
      <c r="B1578" s="6">
        <f t="shared" si="5"/>
        <v>2.93</v>
      </c>
      <c r="C1578" s="5" t="str">
        <f>IFERROR(__xludf.DUMMYFUNCTION("""COMPUTED_VALUE"""),"E")</f>
        <v>E</v>
      </c>
      <c r="D1578" s="34" t="b">
        <f t="shared" si="6"/>
        <v>0</v>
      </c>
      <c r="E1578" s="6" t="b">
        <f t="shared" si="7"/>
        <v>0</v>
      </c>
      <c r="F1578" s="34">
        <f t="shared" si="8"/>
        <v>2.93</v>
      </c>
      <c r="G1578" s="8">
        <f t="shared" si="9"/>
        <v>1.7498E+25</v>
      </c>
      <c r="H1578" s="8" t="str">
        <f t="shared" ref="H1578:J1578" si="3174">if(D1578,$G1578,"")</f>
        <v/>
      </c>
      <c r="I1578" s="8" t="str">
        <f t="shared" si="3174"/>
        <v/>
      </c>
      <c r="J1578" s="8">
        <f t="shared" si="3174"/>
        <v>1.7498E+25</v>
      </c>
      <c r="K1578" s="5"/>
      <c r="L1578" s="5"/>
      <c r="M1578" s="5"/>
      <c r="N1578" s="36">
        <f>Map!K2244</f>
        <v>118</v>
      </c>
      <c r="O1578" s="36">
        <f>Map!L2244</f>
        <v>79</v>
      </c>
      <c r="P1578" s="36">
        <f>Map!M2244</f>
        <v>100</v>
      </c>
      <c r="Q1578" s="5" t="str">
        <f>Join("-",Map!B2244,Map!C2244,Map!D2244,Map!E2244,Map!F2244)</f>
        <v>South Rim-0-4-1-a</v>
      </c>
      <c r="R1578" s="6">
        <f t="shared" ref="R1578:T1578" si="3175">IFERROR(VALUE(LEFT(N1578,SEARCH(" ",N1578,1)-1)),FALSE())</f>
        <v>118</v>
      </c>
      <c r="S1578" s="6">
        <f t="shared" si="3175"/>
        <v>79</v>
      </c>
      <c r="T1578" s="6">
        <f t="shared" si="3175"/>
        <v>100</v>
      </c>
      <c r="U1578" s="5"/>
      <c r="V1578" s="5"/>
      <c r="W1578" s="5"/>
      <c r="X1578" s="37" t="str">
        <f>Map!G2244</f>
        <v>Terrestrial</v>
      </c>
      <c r="Y1578" s="5"/>
      <c r="Z1578" s="7" t="str">
        <f>Map!O2244</f>
        <v>90 H</v>
      </c>
      <c r="AA1578" s="6">
        <f t="shared" si="12"/>
        <v>90</v>
      </c>
      <c r="AB1578" s="5" t="str">
        <f>IFERROR(__xludf.DUMMYFUNCTION("""COMPUTED_VALUE"""),"H")</f>
        <v>H</v>
      </c>
      <c r="AC1578" s="6">
        <f t="shared" si="13"/>
        <v>90</v>
      </c>
      <c r="AD1578" s="5"/>
    </row>
    <row r="1579">
      <c r="A1579" s="5" t="str">
        <f>Map!I2245</f>
        <v>2.46 S</v>
      </c>
      <c r="B1579" s="6">
        <f t="shared" si="5"/>
        <v>2.46</v>
      </c>
      <c r="C1579" s="5" t="str">
        <f>IFERROR(__xludf.DUMMYFUNCTION("""COMPUTED_VALUE"""),"S")</f>
        <v>S</v>
      </c>
      <c r="D1579" s="34">
        <f t="shared" si="6"/>
        <v>2.46</v>
      </c>
      <c r="E1579" s="6" t="b">
        <f t="shared" si="7"/>
        <v>0</v>
      </c>
      <c r="F1579" s="34" t="b">
        <f t="shared" si="8"/>
        <v>0</v>
      </c>
      <c r="G1579" s="8">
        <f t="shared" si="9"/>
        <v>4.89294E+30</v>
      </c>
      <c r="H1579" s="8">
        <f t="shared" ref="H1579:J1579" si="3176">if(D1579,$G1579,"")</f>
        <v>4.89294E+30</v>
      </c>
      <c r="I1579" s="8" t="str">
        <f t="shared" si="3176"/>
        <v/>
      </c>
      <c r="J1579" s="8" t="str">
        <f t="shared" si="3176"/>
        <v/>
      </c>
      <c r="K1579" s="5"/>
      <c r="L1579" s="5"/>
      <c r="M1579" s="5"/>
      <c r="N1579" s="36" t="str">
        <f>Map!K2245</f>
        <v/>
      </c>
      <c r="O1579" s="36" t="str">
        <f>Map!L2245</f>
        <v/>
      </c>
      <c r="P1579" s="36" t="str">
        <f>Map!M2245</f>
        <v/>
      </c>
      <c r="Q1579" s="5" t="str">
        <f>Join("-",Map!B2245,Map!C2245,Map!D2245,Map!E2245,Map!F2245)</f>
        <v>South Rim-0-4-1-S</v>
      </c>
      <c r="R1579" s="6" t="b">
        <f t="shared" ref="R1579:T1579" si="3177">IFERROR(VALUE(LEFT(N1579,SEARCH(" ",N1579,1)-1)),FALSE())</f>
        <v>0</v>
      </c>
      <c r="S1579" s="6" t="b">
        <f t="shared" si="3177"/>
        <v>0</v>
      </c>
      <c r="T1579" s="6" t="b">
        <f t="shared" si="3177"/>
        <v>0</v>
      </c>
      <c r="U1579" s="5"/>
      <c r="V1579" s="5"/>
      <c r="W1579" s="5"/>
      <c r="X1579" s="37" t="str">
        <f>Map!G2245</f>
        <v>Star</v>
      </c>
      <c r="Y1579" s="5"/>
      <c r="Z1579" s="7" t="str">
        <f>Map!O2245</f>
        <v/>
      </c>
      <c r="AA1579" s="6" t="str">
        <f t="shared" si="12"/>
        <v/>
      </c>
      <c r="AB1579" s="5"/>
      <c r="AC1579" s="6" t="str">
        <f t="shared" si="13"/>
        <v/>
      </c>
      <c r="AD1579" s="5"/>
    </row>
    <row r="1580">
      <c r="A1580" s="5" t="str">
        <f>Map!I2246</f>
        <v>0.21 E</v>
      </c>
      <c r="B1580" s="6">
        <f t="shared" si="5"/>
        <v>0.21</v>
      </c>
      <c r="C1580" s="5" t="str">
        <f>IFERROR(__xludf.DUMMYFUNCTION("""COMPUTED_VALUE"""),"E")</f>
        <v>E</v>
      </c>
      <c r="D1580" s="34" t="b">
        <f t="shared" si="6"/>
        <v>0</v>
      </c>
      <c r="E1580" s="6" t="b">
        <f t="shared" si="7"/>
        <v>0</v>
      </c>
      <c r="F1580" s="34">
        <f t="shared" si="8"/>
        <v>0.21</v>
      </c>
      <c r="G1580" s="8">
        <f t="shared" si="9"/>
        <v>1.25412E+24</v>
      </c>
      <c r="H1580" s="8" t="str">
        <f t="shared" ref="H1580:J1580" si="3178">if(D1580,$G1580,"")</f>
        <v/>
      </c>
      <c r="I1580" s="8" t="str">
        <f t="shared" si="3178"/>
        <v/>
      </c>
      <c r="J1580" s="8">
        <f t="shared" si="3178"/>
        <v>1.25412E+24</v>
      </c>
      <c r="K1580" s="5"/>
      <c r="L1580" s="5"/>
      <c r="M1580" s="5"/>
      <c r="N1580" s="36">
        <f>Map!K2246</f>
        <v>1292</v>
      </c>
      <c r="O1580" s="36">
        <f>Map!L2246</f>
        <v>361</v>
      </c>
      <c r="P1580" s="36">
        <f>Map!M2246</f>
        <v>829</v>
      </c>
      <c r="Q1580" s="5" t="str">
        <f>Join("-",Map!B2246,Map!C2246,Map!D2246,Map!E2246,Map!F2246)</f>
        <v>South Rim-0-4-2-a</v>
      </c>
      <c r="R1580" s="6">
        <f t="shared" ref="R1580:T1580" si="3179">IFERROR(VALUE(LEFT(N1580,SEARCH(" ",N1580,1)-1)),FALSE())</f>
        <v>1292</v>
      </c>
      <c r="S1580" s="6">
        <f t="shared" si="3179"/>
        <v>361</v>
      </c>
      <c r="T1580" s="6">
        <f t="shared" si="3179"/>
        <v>829</v>
      </c>
      <c r="U1580" s="5"/>
      <c r="V1580" s="5"/>
      <c r="W1580" s="5"/>
      <c r="X1580" s="37" t="str">
        <f>Map!G2246</f>
        <v>Terrestrial</v>
      </c>
      <c r="Y1580" s="5"/>
      <c r="Z1580" s="7" t="str">
        <f>Map!O2246</f>
        <v>26 H</v>
      </c>
      <c r="AA1580" s="6">
        <f t="shared" si="12"/>
        <v>26</v>
      </c>
      <c r="AB1580" s="5" t="str">
        <f>IFERROR(__xludf.DUMMYFUNCTION("""COMPUTED_VALUE"""),"H")</f>
        <v>H</v>
      </c>
      <c r="AC1580" s="6">
        <f t="shared" si="13"/>
        <v>26</v>
      </c>
      <c r="AD1580" s="5"/>
    </row>
    <row r="1581">
      <c r="A1581" s="5" t="str">
        <f>Map!I2247</f>
        <v>7 E</v>
      </c>
      <c r="B1581" s="6">
        <f t="shared" si="5"/>
        <v>7</v>
      </c>
      <c r="C1581" s="5" t="str">
        <f>IFERROR(__xludf.DUMMYFUNCTION("""COMPUTED_VALUE"""),"E")</f>
        <v>E</v>
      </c>
      <c r="D1581" s="34" t="b">
        <f t="shared" si="6"/>
        <v>0</v>
      </c>
      <c r="E1581" s="6" t="b">
        <f t="shared" si="7"/>
        <v>0</v>
      </c>
      <c r="F1581" s="34">
        <f t="shared" si="8"/>
        <v>7</v>
      </c>
      <c r="G1581" s="8">
        <f t="shared" si="9"/>
        <v>4.1804E+25</v>
      </c>
      <c r="H1581" s="8" t="str">
        <f t="shared" ref="H1581:J1581" si="3180">if(D1581,$G1581,"")</f>
        <v/>
      </c>
      <c r="I1581" s="8" t="str">
        <f t="shared" si="3180"/>
        <v/>
      </c>
      <c r="J1581" s="8">
        <f t="shared" si="3180"/>
        <v>4.1804E+25</v>
      </c>
      <c r="K1581" s="5"/>
      <c r="L1581" s="5"/>
      <c r="M1581" s="5"/>
      <c r="N1581" s="36">
        <f>Map!K2247</f>
        <v>1151</v>
      </c>
      <c r="O1581" s="36">
        <f>Map!L2247</f>
        <v>175</v>
      </c>
      <c r="P1581" s="36">
        <f>Map!M2247</f>
        <v>665</v>
      </c>
      <c r="Q1581" s="5" t="str">
        <f>Join("-",Map!B2247,Map!C2247,Map!D2247,Map!E2247,Map!F2247)</f>
        <v>South Rim-0-4-2-b</v>
      </c>
      <c r="R1581" s="6">
        <f t="shared" ref="R1581:T1581" si="3181">IFERROR(VALUE(LEFT(N1581,SEARCH(" ",N1581,1)-1)),FALSE())</f>
        <v>1151</v>
      </c>
      <c r="S1581" s="6">
        <f t="shared" si="3181"/>
        <v>175</v>
      </c>
      <c r="T1581" s="6">
        <f t="shared" si="3181"/>
        <v>665</v>
      </c>
      <c r="U1581" s="5"/>
      <c r="V1581" s="5"/>
      <c r="W1581" s="5"/>
      <c r="X1581" s="37" t="str">
        <f>Map!G2247</f>
        <v>Terrestrial</v>
      </c>
      <c r="Y1581" s="5"/>
      <c r="Z1581" s="7" t="str">
        <f>Map!O2247</f>
        <v>36 H</v>
      </c>
      <c r="AA1581" s="6">
        <f t="shared" si="12"/>
        <v>36</v>
      </c>
      <c r="AB1581" s="5" t="str">
        <f>IFERROR(__xludf.DUMMYFUNCTION("""COMPUTED_VALUE"""),"H")</f>
        <v>H</v>
      </c>
      <c r="AC1581" s="6">
        <f t="shared" si="13"/>
        <v>36</v>
      </c>
      <c r="AD1581" s="5"/>
    </row>
    <row r="1582">
      <c r="A1582" s="5" t="str">
        <f>Map!I2248</f>
        <v>0.14 S</v>
      </c>
      <c r="B1582" s="6">
        <f t="shared" si="5"/>
        <v>0.14</v>
      </c>
      <c r="C1582" s="5" t="str">
        <f>IFERROR(__xludf.DUMMYFUNCTION("""COMPUTED_VALUE"""),"S")</f>
        <v>S</v>
      </c>
      <c r="D1582" s="34">
        <f t="shared" si="6"/>
        <v>0.14</v>
      </c>
      <c r="E1582" s="6" t="b">
        <f t="shared" si="7"/>
        <v>0</v>
      </c>
      <c r="F1582" s="34" t="b">
        <f t="shared" si="8"/>
        <v>0</v>
      </c>
      <c r="G1582" s="8">
        <f t="shared" si="9"/>
        <v>2.7846E+29</v>
      </c>
      <c r="H1582" s="8">
        <f t="shared" ref="H1582:J1582" si="3182">if(D1582,$G1582,"")</f>
        <v>2.7846E+29</v>
      </c>
      <c r="I1582" s="8" t="str">
        <f t="shared" si="3182"/>
        <v/>
      </c>
      <c r="J1582" s="8" t="str">
        <f t="shared" si="3182"/>
        <v/>
      </c>
      <c r="K1582" s="5"/>
      <c r="L1582" s="5"/>
      <c r="M1582" s="5"/>
      <c r="N1582" s="36" t="str">
        <f>Map!K2248</f>
        <v/>
      </c>
      <c r="O1582" s="36" t="str">
        <f>Map!L2248</f>
        <v/>
      </c>
      <c r="P1582" s="36" t="str">
        <f>Map!M2248</f>
        <v/>
      </c>
      <c r="Q1582" s="5" t="str">
        <f>Join("-",Map!B2248,Map!C2248,Map!D2248,Map!E2248,Map!F2248)</f>
        <v>South Rim-0-4-2-S</v>
      </c>
      <c r="R1582" s="6" t="b">
        <f t="shared" ref="R1582:T1582" si="3183">IFERROR(VALUE(LEFT(N1582,SEARCH(" ",N1582,1)-1)),FALSE())</f>
        <v>0</v>
      </c>
      <c r="S1582" s="6" t="b">
        <f t="shared" si="3183"/>
        <v>0</v>
      </c>
      <c r="T1582" s="6" t="b">
        <f t="shared" si="3183"/>
        <v>0</v>
      </c>
      <c r="U1582" s="5"/>
      <c r="V1582" s="5"/>
      <c r="W1582" s="5"/>
      <c r="X1582" s="37" t="str">
        <f>Map!G2248</f>
        <v>Star</v>
      </c>
      <c r="Y1582" s="5"/>
      <c r="Z1582" s="7" t="str">
        <f>Map!O2248</f>
        <v/>
      </c>
      <c r="AA1582" s="6" t="str">
        <f t="shared" si="12"/>
        <v/>
      </c>
      <c r="AB1582" s="5"/>
      <c r="AC1582" s="6" t="str">
        <f t="shared" si="13"/>
        <v/>
      </c>
      <c r="AD1582" s="5"/>
    </row>
    <row r="1583">
      <c r="A1583" s="5" t="str">
        <f>Map!I2249</f>
        <v>1.08 E</v>
      </c>
      <c r="B1583" s="6">
        <f t="shared" si="5"/>
        <v>1.08</v>
      </c>
      <c r="C1583" s="5" t="str">
        <f>IFERROR(__xludf.DUMMYFUNCTION("""COMPUTED_VALUE"""),"E")</f>
        <v>E</v>
      </c>
      <c r="D1583" s="34" t="b">
        <f t="shared" si="6"/>
        <v>0</v>
      </c>
      <c r="E1583" s="6" t="b">
        <f t="shared" si="7"/>
        <v>0</v>
      </c>
      <c r="F1583" s="34">
        <f t="shared" si="8"/>
        <v>1.08</v>
      </c>
      <c r="G1583" s="8">
        <f t="shared" si="9"/>
        <v>6.44976E+24</v>
      </c>
      <c r="H1583" s="8" t="str">
        <f t="shared" ref="H1583:J1583" si="3184">if(D1583,$G1583,"")</f>
        <v/>
      </c>
      <c r="I1583" s="8" t="str">
        <f t="shared" si="3184"/>
        <v/>
      </c>
      <c r="J1583" s="8">
        <f t="shared" si="3184"/>
        <v>6.44976E+24</v>
      </c>
      <c r="K1583" s="5"/>
      <c r="L1583" s="5"/>
      <c r="M1583" s="5"/>
      <c r="N1583" s="36">
        <f>Map!K2249</f>
        <v>15</v>
      </c>
      <c r="O1583" s="36">
        <f>Map!L2249</f>
        <v>-7</v>
      </c>
      <c r="P1583" s="36">
        <f>Map!M2249</f>
        <v>3</v>
      </c>
      <c r="Q1583" s="5" t="str">
        <f>Join("-",Map!B2249,Map!C2249,Map!D2249,Map!E2249,Map!F2249)</f>
        <v>South Rim-0-4-3-a</v>
      </c>
      <c r="R1583" s="6">
        <f t="shared" ref="R1583:T1583" si="3185">IFERROR(VALUE(LEFT(N1583,SEARCH(" ",N1583,1)-1)),FALSE())</f>
        <v>15</v>
      </c>
      <c r="S1583" s="6">
        <f t="shared" si="3185"/>
        <v>-7</v>
      </c>
      <c r="T1583" s="6">
        <f t="shared" si="3185"/>
        <v>3</v>
      </c>
      <c r="U1583" s="5"/>
      <c r="V1583" s="5"/>
      <c r="W1583" s="5"/>
      <c r="X1583" s="37" t="str">
        <f>Map!G2249</f>
        <v>Habitable</v>
      </c>
      <c r="Y1583" s="5"/>
      <c r="Z1583" s="7" t="str">
        <f>Map!O2249</f>
        <v>14 H</v>
      </c>
      <c r="AA1583" s="6">
        <f t="shared" si="12"/>
        <v>14</v>
      </c>
      <c r="AB1583" s="5" t="str">
        <f>IFERROR(__xludf.DUMMYFUNCTION("""COMPUTED_VALUE"""),"H")</f>
        <v>H</v>
      </c>
      <c r="AC1583" s="6">
        <f t="shared" si="13"/>
        <v>14</v>
      </c>
      <c r="AD1583" s="5"/>
    </row>
    <row r="1584">
      <c r="A1584" s="5" t="str">
        <f>Map!I2250</f>
        <v>0.46 E</v>
      </c>
      <c r="B1584" s="6">
        <f t="shared" si="5"/>
        <v>0.46</v>
      </c>
      <c r="C1584" s="5" t="str">
        <f>IFERROR(__xludf.DUMMYFUNCTION("""COMPUTED_VALUE"""),"E")</f>
        <v>E</v>
      </c>
      <c r="D1584" s="34" t="b">
        <f t="shared" si="6"/>
        <v>0</v>
      </c>
      <c r="E1584" s="6" t="b">
        <f t="shared" si="7"/>
        <v>0</v>
      </c>
      <c r="F1584" s="34">
        <f t="shared" si="8"/>
        <v>0.46</v>
      </c>
      <c r="G1584" s="8">
        <f t="shared" si="9"/>
        <v>2.74712E+24</v>
      </c>
      <c r="H1584" s="8" t="str">
        <f t="shared" ref="H1584:J1584" si="3186">if(D1584,$G1584,"")</f>
        <v/>
      </c>
      <c r="I1584" s="8" t="str">
        <f t="shared" si="3186"/>
        <v/>
      </c>
      <c r="J1584" s="8">
        <f t="shared" si="3186"/>
        <v>2.74712E+24</v>
      </c>
      <c r="K1584" s="5"/>
      <c r="L1584" s="5"/>
      <c r="M1584" s="5"/>
      <c r="N1584" s="36">
        <f>Map!K2250</f>
        <v>8</v>
      </c>
      <c r="O1584" s="36">
        <f>Map!L2250</f>
        <v>-53</v>
      </c>
      <c r="P1584" s="36">
        <f>Map!M2250</f>
        <v>-24</v>
      </c>
      <c r="Q1584" s="5" t="str">
        <f>Join("-",Map!B2250,Map!C2250,Map!D2250,Map!E2250,Map!F2250)</f>
        <v>South Rim-0-4-3-b</v>
      </c>
      <c r="R1584" s="6">
        <f t="shared" ref="R1584:T1584" si="3187">IFERROR(VALUE(LEFT(N1584,SEARCH(" ",N1584,1)-1)),FALSE())</f>
        <v>8</v>
      </c>
      <c r="S1584" s="6">
        <f t="shared" si="3187"/>
        <v>-53</v>
      </c>
      <c r="T1584" s="6">
        <f t="shared" si="3187"/>
        <v>-24</v>
      </c>
      <c r="U1584" s="5"/>
      <c r="V1584" s="5"/>
      <c r="W1584" s="5"/>
      <c r="X1584" s="37" t="str">
        <f>Map!G2250</f>
        <v>Terrestrial</v>
      </c>
      <c r="Y1584" s="5"/>
      <c r="Z1584" s="7" t="str">
        <f>Map!O2250</f>
        <v>18 H</v>
      </c>
      <c r="AA1584" s="6">
        <f t="shared" si="12"/>
        <v>18</v>
      </c>
      <c r="AB1584" s="5" t="str">
        <f>IFERROR(__xludf.DUMMYFUNCTION("""COMPUTED_VALUE"""),"H")</f>
        <v>H</v>
      </c>
      <c r="AC1584" s="6">
        <f t="shared" si="13"/>
        <v>18</v>
      </c>
      <c r="AD1584" s="5"/>
    </row>
    <row r="1585">
      <c r="A1585" s="5" t="str">
        <f>Map!I2251</f>
        <v>1.39 S</v>
      </c>
      <c r="B1585" s="6">
        <f t="shared" si="5"/>
        <v>1.39</v>
      </c>
      <c r="C1585" s="5" t="str">
        <f>IFERROR(__xludf.DUMMYFUNCTION("""COMPUTED_VALUE"""),"S")</f>
        <v>S</v>
      </c>
      <c r="D1585" s="34">
        <f t="shared" si="6"/>
        <v>1.39</v>
      </c>
      <c r="E1585" s="6" t="b">
        <f t="shared" si="7"/>
        <v>0</v>
      </c>
      <c r="F1585" s="34" t="b">
        <f t="shared" si="8"/>
        <v>0</v>
      </c>
      <c r="G1585" s="8">
        <f t="shared" si="9"/>
        <v>2.76471E+30</v>
      </c>
      <c r="H1585" s="8">
        <f t="shared" ref="H1585:J1585" si="3188">if(D1585,$G1585,"")</f>
        <v>2.76471E+30</v>
      </c>
      <c r="I1585" s="8" t="str">
        <f t="shared" si="3188"/>
        <v/>
      </c>
      <c r="J1585" s="8" t="str">
        <f t="shared" si="3188"/>
        <v/>
      </c>
      <c r="K1585" s="5"/>
      <c r="L1585" s="5"/>
      <c r="M1585" s="5"/>
      <c r="N1585" s="36" t="str">
        <f>Map!K2251</f>
        <v/>
      </c>
      <c r="O1585" s="36" t="str">
        <f>Map!L2251</f>
        <v/>
      </c>
      <c r="P1585" s="36" t="str">
        <f>Map!M2251</f>
        <v/>
      </c>
      <c r="Q1585" s="5" t="str">
        <f>Join("-",Map!B2251,Map!C2251,Map!D2251,Map!E2251,Map!F2251)</f>
        <v>South Rim-0-4-3-S</v>
      </c>
      <c r="R1585" s="6" t="b">
        <f t="shared" ref="R1585:T1585" si="3189">IFERROR(VALUE(LEFT(N1585,SEARCH(" ",N1585,1)-1)),FALSE())</f>
        <v>0</v>
      </c>
      <c r="S1585" s="6" t="b">
        <f t="shared" si="3189"/>
        <v>0</v>
      </c>
      <c r="T1585" s="6" t="b">
        <f t="shared" si="3189"/>
        <v>0</v>
      </c>
      <c r="U1585" s="5"/>
      <c r="V1585" s="5"/>
      <c r="W1585" s="5"/>
      <c r="X1585" s="37" t="str">
        <f>Map!G2251</f>
        <v>Star</v>
      </c>
      <c r="Y1585" s="5"/>
      <c r="Z1585" s="7" t="str">
        <f>Map!O2251</f>
        <v/>
      </c>
      <c r="AA1585" s="6" t="str">
        <f t="shared" si="12"/>
        <v/>
      </c>
      <c r="AB1585" s="5"/>
      <c r="AC1585" s="6" t="str">
        <f t="shared" si="13"/>
        <v/>
      </c>
      <c r="AD1585" s="5"/>
    </row>
    <row r="1586">
      <c r="A1586" s="5" t="str">
        <f>Map!I2252</f>
        <v>0.99 E</v>
      </c>
      <c r="B1586" s="6">
        <f t="shared" si="5"/>
        <v>0.99</v>
      </c>
      <c r="C1586" s="5" t="str">
        <f>IFERROR(__xludf.DUMMYFUNCTION("""COMPUTED_VALUE"""),"E")</f>
        <v>E</v>
      </c>
      <c r="D1586" s="34" t="b">
        <f t="shared" si="6"/>
        <v>0</v>
      </c>
      <c r="E1586" s="6" t="b">
        <f t="shared" si="7"/>
        <v>0</v>
      </c>
      <c r="F1586" s="34">
        <f t="shared" si="8"/>
        <v>0.99</v>
      </c>
      <c r="G1586" s="8">
        <f t="shared" si="9"/>
        <v>5.91228E+24</v>
      </c>
      <c r="H1586" s="8" t="str">
        <f t="shared" ref="H1586:J1586" si="3190">if(D1586,$G1586,"")</f>
        <v/>
      </c>
      <c r="I1586" s="8" t="str">
        <f t="shared" si="3190"/>
        <v/>
      </c>
      <c r="J1586" s="8">
        <f t="shared" si="3190"/>
        <v>5.91228E+24</v>
      </c>
      <c r="K1586" s="5"/>
      <c r="L1586" s="5"/>
      <c r="M1586" s="5"/>
      <c r="N1586" s="36">
        <f>Map!K2252</f>
        <v>481</v>
      </c>
      <c r="O1586" s="36">
        <f>Map!L2252</f>
        <v>465</v>
      </c>
      <c r="P1586" s="36">
        <f>Map!M2252</f>
        <v>475</v>
      </c>
      <c r="Q1586" s="5" t="str">
        <f>Join("-",Map!B2252,Map!C2252,Map!D2252,Map!E2252,Map!F2252)</f>
        <v>South Rim-0-4-4-a</v>
      </c>
      <c r="R1586" s="6">
        <f t="shared" ref="R1586:T1586" si="3191">IFERROR(VALUE(LEFT(N1586,SEARCH(" ",N1586,1)-1)),FALSE())</f>
        <v>481</v>
      </c>
      <c r="S1586" s="6">
        <f t="shared" si="3191"/>
        <v>465</v>
      </c>
      <c r="T1586" s="6">
        <f t="shared" si="3191"/>
        <v>475</v>
      </c>
      <c r="U1586" s="5"/>
      <c r="V1586" s="5"/>
      <c r="W1586" s="5"/>
      <c r="X1586" s="37" t="str">
        <f>Map!G2252</f>
        <v>Terrestrial</v>
      </c>
      <c r="Y1586" s="5"/>
      <c r="Z1586" s="7" t="str">
        <f>Map!O2252</f>
        <v>10 H</v>
      </c>
      <c r="AA1586" s="6">
        <f t="shared" si="12"/>
        <v>10</v>
      </c>
      <c r="AB1586" s="5" t="str">
        <f>IFERROR(__xludf.DUMMYFUNCTION("""COMPUTED_VALUE"""),"H")</f>
        <v>H</v>
      </c>
      <c r="AC1586" s="6">
        <f t="shared" si="13"/>
        <v>10</v>
      </c>
      <c r="AD1586" s="5"/>
    </row>
    <row r="1587">
      <c r="A1587" s="5" t="str">
        <f>Map!I2253</f>
        <v>2.97 J</v>
      </c>
      <c r="B1587" s="6">
        <f t="shared" si="5"/>
        <v>2.97</v>
      </c>
      <c r="C1587" s="5" t="str">
        <f>IFERROR(__xludf.DUMMYFUNCTION("""COMPUTED_VALUE"""),"J")</f>
        <v>J</v>
      </c>
      <c r="D1587" s="34" t="b">
        <f t="shared" si="6"/>
        <v>0</v>
      </c>
      <c r="E1587" s="6">
        <f t="shared" si="7"/>
        <v>2.97</v>
      </c>
      <c r="F1587" s="34" t="b">
        <f t="shared" si="8"/>
        <v>0</v>
      </c>
      <c r="G1587" s="8">
        <f t="shared" si="9"/>
        <v>5.643E+27</v>
      </c>
      <c r="H1587" s="8" t="str">
        <f t="shared" ref="H1587:J1587" si="3192">if(D1587,$G1587,"")</f>
        <v/>
      </c>
      <c r="I1587" s="8">
        <f t="shared" si="3192"/>
        <v>5.643E+27</v>
      </c>
      <c r="J1587" s="8" t="str">
        <f t="shared" si="3192"/>
        <v/>
      </c>
      <c r="K1587" s="5"/>
      <c r="L1587" s="5"/>
      <c r="M1587" s="5"/>
      <c r="N1587" s="36">
        <f>Map!K2253</f>
        <v>-131</v>
      </c>
      <c r="O1587" s="36">
        <f>Map!L2253</f>
        <v>-143</v>
      </c>
      <c r="P1587" s="36">
        <f>Map!M2253</f>
        <v>-139</v>
      </c>
      <c r="Q1587" s="5" t="str">
        <f>Join("-",Map!B2253,Map!C2253,Map!D2253,Map!E2253,Map!F2253)</f>
        <v>South Rim-0-4-4-b</v>
      </c>
      <c r="R1587" s="6">
        <f t="shared" ref="R1587:T1587" si="3193">IFERROR(VALUE(LEFT(N1587,SEARCH(" ",N1587,1)-1)),FALSE())</f>
        <v>-131</v>
      </c>
      <c r="S1587" s="6">
        <f t="shared" si="3193"/>
        <v>-143</v>
      </c>
      <c r="T1587" s="6">
        <f t="shared" si="3193"/>
        <v>-139</v>
      </c>
      <c r="U1587" s="5"/>
      <c r="V1587" s="5"/>
      <c r="W1587" s="5"/>
      <c r="X1587" s="37" t="str">
        <f>Map!G2253</f>
        <v>Gas Giant</v>
      </c>
      <c r="Y1587" s="5"/>
      <c r="Z1587" s="7" t="str">
        <f>Map!O2253</f>
        <v>21 H</v>
      </c>
      <c r="AA1587" s="6">
        <f t="shared" si="12"/>
        <v>21</v>
      </c>
      <c r="AB1587" s="5" t="str">
        <f>IFERROR(__xludf.DUMMYFUNCTION("""COMPUTED_VALUE"""),"H")</f>
        <v>H</v>
      </c>
      <c r="AC1587" s="6">
        <f t="shared" si="13"/>
        <v>21</v>
      </c>
      <c r="AD1587" s="5"/>
    </row>
    <row r="1588">
      <c r="A1588" s="5" t="str">
        <f>Map!I2254</f>
        <v>0.4 S</v>
      </c>
      <c r="B1588" s="6">
        <f t="shared" si="5"/>
        <v>0.4</v>
      </c>
      <c r="C1588" s="5" t="str">
        <f>IFERROR(__xludf.DUMMYFUNCTION("""COMPUTED_VALUE"""),"S")</f>
        <v>S</v>
      </c>
      <c r="D1588" s="34">
        <f t="shared" si="6"/>
        <v>0.4</v>
      </c>
      <c r="E1588" s="6" t="b">
        <f t="shared" si="7"/>
        <v>0</v>
      </c>
      <c r="F1588" s="34" t="b">
        <f t="shared" si="8"/>
        <v>0</v>
      </c>
      <c r="G1588" s="8">
        <f t="shared" si="9"/>
        <v>7.956E+29</v>
      </c>
      <c r="H1588" s="8">
        <f t="shared" ref="H1588:J1588" si="3194">if(D1588,$G1588,"")</f>
        <v>7.956E+29</v>
      </c>
      <c r="I1588" s="8" t="str">
        <f t="shared" si="3194"/>
        <v/>
      </c>
      <c r="J1588" s="8" t="str">
        <f t="shared" si="3194"/>
        <v/>
      </c>
      <c r="K1588" s="5"/>
      <c r="L1588" s="5"/>
      <c r="M1588" s="5"/>
      <c r="N1588" s="36" t="str">
        <f>Map!K2254</f>
        <v/>
      </c>
      <c r="O1588" s="36" t="str">
        <f>Map!L2254</f>
        <v/>
      </c>
      <c r="P1588" s="36" t="str">
        <f>Map!M2254</f>
        <v/>
      </c>
      <c r="Q1588" s="5" t="str">
        <f>Join("-",Map!B2254,Map!C2254,Map!D2254,Map!E2254,Map!F2254)</f>
        <v>South Rim-0-4-4-S</v>
      </c>
      <c r="R1588" s="6" t="b">
        <f t="shared" ref="R1588:T1588" si="3195">IFERROR(VALUE(LEFT(N1588,SEARCH(" ",N1588,1)-1)),FALSE())</f>
        <v>0</v>
      </c>
      <c r="S1588" s="6" t="b">
        <f t="shared" si="3195"/>
        <v>0</v>
      </c>
      <c r="T1588" s="6" t="b">
        <f t="shared" si="3195"/>
        <v>0</v>
      </c>
      <c r="U1588" s="5"/>
      <c r="V1588" s="5"/>
      <c r="W1588" s="5"/>
      <c r="X1588" s="37" t="str">
        <f>Map!G2254</f>
        <v>Star</v>
      </c>
      <c r="Y1588" s="5"/>
      <c r="Z1588" s="7" t="str">
        <f>Map!O2254</f>
        <v/>
      </c>
      <c r="AA1588" s="6" t="str">
        <f t="shared" si="12"/>
        <v/>
      </c>
      <c r="AB1588" s="5"/>
      <c r="AC1588" s="6" t="str">
        <f t="shared" si="13"/>
        <v/>
      </c>
      <c r="AD1588" s="5"/>
    </row>
    <row r="1589">
      <c r="A1589" s="5" t="str">
        <f>Map!I2255</f>
        <v>0.03 J</v>
      </c>
      <c r="B1589" s="6">
        <f t="shared" si="5"/>
        <v>0.03</v>
      </c>
      <c r="C1589" s="5" t="str">
        <f>IFERROR(__xludf.DUMMYFUNCTION("""COMPUTED_VALUE"""),"J")</f>
        <v>J</v>
      </c>
      <c r="D1589" s="34" t="b">
        <f t="shared" si="6"/>
        <v>0</v>
      </c>
      <c r="E1589" s="6">
        <f t="shared" si="7"/>
        <v>0.03</v>
      </c>
      <c r="F1589" s="34" t="b">
        <f t="shared" si="8"/>
        <v>0</v>
      </c>
      <c r="G1589" s="8">
        <f t="shared" si="9"/>
        <v>5.7E+25</v>
      </c>
      <c r="H1589" s="8" t="str">
        <f t="shared" ref="H1589:J1589" si="3196">if(D1589,$G1589,"")</f>
        <v/>
      </c>
      <c r="I1589" s="8">
        <f t="shared" si="3196"/>
        <v>5.7E+25</v>
      </c>
      <c r="J1589" s="8" t="str">
        <f t="shared" si="3196"/>
        <v/>
      </c>
      <c r="K1589" s="5"/>
      <c r="L1589" s="5"/>
      <c r="M1589" s="5"/>
      <c r="N1589" s="36">
        <f>Map!K2255</f>
        <v>-62</v>
      </c>
      <c r="O1589" s="36">
        <f>Map!L2255</f>
        <v>-79</v>
      </c>
      <c r="P1589" s="36">
        <f>Map!M2255</f>
        <v>-71</v>
      </c>
      <c r="Q1589" s="5" t="str">
        <f>Join("-",Map!B2255,Map!C2255,Map!D2255,Map!E2255,Map!F2255)</f>
        <v>South Rim-1-0-0-a</v>
      </c>
      <c r="R1589" s="6">
        <f t="shared" ref="R1589:T1589" si="3197">IFERROR(VALUE(LEFT(N1589,SEARCH(" ",N1589,1)-1)),FALSE())</f>
        <v>-62</v>
      </c>
      <c r="S1589" s="6">
        <f t="shared" si="3197"/>
        <v>-79</v>
      </c>
      <c r="T1589" s="6">
        <f t="shared" si="3197"/>
        <v>-71</v>
      </c>
      <c r="U1589" s="5"/>
      <c r="V1589" s="5"/>
      <c r="W1589" s="5"/>
      <c r="X1589" s="37" t="str">
        <f>Map!G2255</f>
        <v>Gas Giant</v>
      </c>
      <c r="Y1589" s="5"/>
      <c r="Z1589" s="7" t="str">
        <f>Map!O2255</f>
        <v>8 H</v>
      </c>
      <c r="AA1589" s="6">
        <f t="shared" si="12"/>
        <v>8</v>
      </c>
      <c r="AB1589" s="5" t="str">
        <f>IFERROR(__xludf.DUMMYFUNCTION("""COMPUTED_VALUE"""),"H")</f>
        <v>H</v>
      </c>
      <c r="AC1589" s="6">
        <f t="shared" si="13"/>
        <v>8</v>
      </c>
      <c r="AD1589" s="5"/>
    </row>
    <row r="1590">
      <c r="A1590" s="5" t="str">
        <f>Map!I2256</f>
        <v>0.43 E</v>
      </c>
      <c r="B1590" s="6">
        <f t="shared" si="5"/>
        <v>0.43</v>
      </c>
      <c r="C1590" s="5" t="str">
        <f>IFERROR(__xludf.DUMMYFUNCTION("""COMPUTED_VALUE"""),"E")</f>
        <v>E</v>
      </c>
      <c r="D1590" s="34" t="b">
        <f t="shared" si="6"/>
        <v>0</v>
      </c>
      <c r="E1590" s="6" t="b">
        <f t="shared" si="7"/>
        <v>0</v>
      </c>
      <c r="F1590" s="34">
        <f t="shared" si="8"/>
        <v>0.43</v>
      </c>
      <c r="G1590" s="8">
        <f t="shared" si="9"/>
        <v>2.56796E+24</v>
      </c>
      <c r="H1590" s="8" t="str">
        <f t="shared" ref="H1590:J1590" si="3198">if(D1590,$G1590,"")</f>
        <v/>
      </c>
      <c r="I1590" s="8" t="str">
        <f t="shared" si="3198"/>
        <v/>
      </c>
      <c r="J1590" s="8">
        <f t="shared" si="3198"/>
        <v>2.56796E+24</v>
      </c>
      <c r="K1590" s="5"/>
      <c r="L1590" s="5"/>
      <c r="M1590" s="5"/>
      <c r="N1590" s="36">
        <f>Map!K2256</f>
        <v>-136</v>
      </c>
      <c r="O1590" s="36">
        <f>Map!L2256</f>
        <v>-161</v>
      </c>
      <c r="P1590" s="36">
        <f>Map!M2256</f>
        <v>-151</v>
      </c>
      <c r="Q1590" s="5" t="str">
        <f>Join("-",Map!B2256,Map!C2256,Map!D2256,Map!E2256,Map!F2256)</f>
        <v>South Rim-1-0-0-b</v>
      </c>
      <c r="R1590" s="6">
        <f t="shared" ref="R1590:T1590" si="3199">IFERROR(VALUE(LEFT(N1590,SEARCH(" ",N1590,1)-1)),FALSE())</f>
        <v>-136</v>
      </c>
      <c r="S1590" s="6">
        <f t="shared" si="3199"/>
        <v>-161</v>
      </c>
      <c r="T1590" s="6">
        <f t="shared" si="3199"/>
        <v>-151</v>
      </c>
      <c r="U1590" s="5"/>
      <c r="V1590" s="5"/>
      <c r="W1590" s="5"/>
      <c r="X1590" s="37" t="str">
        <f>Map!G2256</f>
        <v>Terrestrial</v>
      </c>
      <c r="Y1590" s="5"/>
      <c r="Z1590" s="7" t="str">
        <f>Map!O2256</f>
        <v>3408 H</v>
      </c>
      <c r="AA1590" s="6">
        <f t="shared" si="12"/>
        <v>3408</v>
      </c>
      <c r="AB1590" s="5" t="str">
        <f>IFERROR(__xludf.DUMMYFUNCTION("""COMPUTED_VALUE"""),"H")</f>
        <v>H</v>
      </c>
      <c r="AC1590" s="6">
        <f t="shared" si="13"/>
        <v>3408</v>
      </c>
      <c r="AD1590" s="5"/>
    </row>
    <row r="1591">
      <c r="A1591" s="5" t="str">
        <f>Map!I2258</f>
        <v/>
      </c>
      <c r="B1591" s="6" t="str">
        <f t="shared" si="5"/>
        <v/>
      </c>
      <c r="C1591" s="5"/>
      <c r="D1591" s="34" t="b">
        <f t="shared" si="6"/>
        <v>0</v>
      </c>
      <c r="E1591" s="6" t="b">
        <f t="shared" si="7"/>
        <v>0</v>
      </c>
      <c r="F1591" s="34" t="b">
        <f t="shared" si="8"/>
        <v>0</v>
      </c>
      <c r="G1591" s="8" t="str">
        <f t="shared" si="9"/>
        <v/>
      </c>
      <c r="H1591" s="8" t="str">
        <f t="shared" ref="H1591:J1591" si="3200">if(D1591,$G1591,"")</f>
        <v/>
      </c>
      <c r="I1591" s="8" t="str">
        <f t="shared" si="3200"/>
        <v/>
      </c>
      <c r="J1591" s="8" t="str">
        <f t="shared" si="3200"/>
        <v/>
      </c>
      <c r="K1591" s="5"/>
      <c r="L1591" s="5"/>
      <c r="M1591" s="5"/>
      <c r="N1591" s="36" t="str">
        <f>Map!K2258</f>
        <v/>
      </c>
      <c r="O1591" s="36" t="str">
        <f>Map!L2258</f>
        <v/>
      </c>
      <c r="P1591" s="36" t="str">
        <f>Map!M2258</f>
        <v/>
      </c>
      <c r="Q1591" s="5" t="str">
        <f>Join("-",Map!B2258,Map!C2258,Map!D2258,Map!E2258,Map!F2258)</f>
        <v>South Rim-1-0-0-S10 Secondary Relay</v>
      </c>
      <c r="R1591" s="6" t="b">
        <f t="shared" ref="R1591:T1591" si="3201">IFERROR(VALUE(LEFT(N1591,SEARCH(" ",N1591,1)-1)),FALSE())</f>
        <v>0</v>
      </c>
      <c r="S1591" s="6" t="b">
        <f t="shared" si="3201"/>
        <v>0</v>
      </c>
      <c r="T1591" s="6" t="b">
        <f t="shared" si="3201"/>
        <v>0</v>
      </c>
      <c r="U1591" s="5"/>
      <c r="V1591" s="5"/>
      <c r="W1591" s="5"/>
      <c r="X1591" s="37" t="str">
        <f>Map!G2258</f>
        <v>Secondary Relay</v>
      </c>
      <c r="Y1591" s="5"/>
      <c r="Z1591" s="7" t="str">
        <f>Map!O2258</f>
        <v/>
      </c>
      <c r="AA1591" s="6" t="str">
        <f t="shared" si="12"/>
        <v/>
      </c>
      <c r="AB1591" s="5"/>
      <c r="AC1591" s="6" t="str">
        <f t="shared" si="13"/>
        <v/>
      </c>
      <c r="AD1591" s="5"/>
    </row>
    <row r="1592">
      <c r="A1592" s="5" t="str">
        <f>Map!I2259</f>
        <v>0.18 E</v>
      </c>
      <c r="B1592" s="6">
        <f t="shared" si="5"/>
        <v>0.18</v>
      </c>
      <c r="C1592" s="5" t="str">
        <f>IFERROR(__xludf.DUMMYFUNCTION("""COMPUTED_VALUE"""),"E")</f>
        <v>E</v>
      </c>
      <c r="D1592" s="34" t="b">
        <f t="shared" si="6"/>
        <v>0</v>
      </c>
      <c r="E1592" s="6" t="b">
        <f t="shared" si="7"/>
        <v>0</v>
      </c>
      <c r="F1592" s="34">
        <f t="shared" si="8"/>
        <v>0.18</v>
      </c>
      <c r="G1592" s="8">
        <f t="shared" si="9"/>
        <v>1.07496E+24</v>
      </c>
      <c r="H1592" s="8" t="str">
        <f t="shared" ref="H1592:J1592" si="3202">if(D1592,$G1592,"")</f>
        <v/>
      </c>
      <c r="I1592" s="8" t="str">
        <f t="shared" si="3202"/>
        <v/>
      </c>
      <c r="J1592" s="8">
        <f t="shared" si="3202"/>
        <v>1.07496E+24</v>
      </c>
      <c r="K1592" s="5"/>
      <c r="L1592" s="5"/>
      <c r="M1592" s="5"/>
      <c r="N1592" s="36">
        <f>Map!K2259</f>
        <v>1468</v>
      </c>
      <c r="O1592" s="36">
        <f>Map!L2259</f>
        <v>537</v>
      </c>
      <c r="P1592" s="36">
        <f>Map!M2259</f>
        <v>1005</v>
      </c>
      <c r="Q1592" s="5" t="str">
        <f>Join("-",Map!B2259,Map!C2259,Map!D2259,Map!E2259,Map!F2259)</f>
        <v>South Rim-1-0-1-a</v>
      </c>
      <c r="R1592" s="6">
        <f t="shared" ref="R1592:T1592" si="3203">IFERROR(VALUE(LEFT(N1592,SEARCH(" ",N1592,1)-1)),FALSE())</f>
        <v>1468</v>
      </c>
      <c r="S1592" s="6">
        <f t="shared" si="3203"/>
        <v>537</v>
      </c>
      <c r="T1592" s="6">
        <f t="shared" si="3203"/>
        <v>1005</v>
      </c>
      <c r="U1592" s="5"/>
      <c r="V1592" s="5"/>
      <c r="W1592" s="5"/>
      <c r="X1592" s="37" t="str">
        <f>Map!G2259</f>
        <v>Terrestrial</v>
      </c>
      <c r="Y1592" s="5"/>
      <c r="Z1592" s="7" t="str">
        <f>Map!O2259</f>
        <v>18 H</v>
      </c>
      <c r="AA1592" s="6">
        <f t="shared" si="12"/>
        <v>18</v>
      </c>
      <c r="AB1592" s="5" t="str">
        <f>IFERROR(__xludf.DUMMYFUNCTION("""COMPUTED_VALUE"""),"H")</f>
        <v>H</v>
      </c>
      <c r="AC1592" s="6">
        <f t="shared" si="13"/>
        <v>18</v>
      </c>
      <c r="AD1592" s="5"/>
    </row>
    <row r="1593">
      <c r="A1593" s="5" t="str">
        <f>Map!I2260</f>
        <v>0.5 E</v>
      </c>
      <c r="B1593" s="6">
        <f t="shared" si="5"/>
        <v>0.5</v>
      </c>
      <c r="C1593" s="5" t="str">
        <f>IFERROR(__xludf.DUMMYFUNCTION("""COMPUTED_VALUE"""),"E")</f>
        <v>E</v>
      </c>
      <c r="D1593" s="34" t="b">
        <f t="shared" si="6"/>
        <v>0</v>
      </c>
      <c r="E1593" s="6" t="b">
        <f t="shared" si="7"/>
        <v>0</v>
      </c>
      <c r="F1593" s="34">
        <f t="shared" si="8"/>
        <v>0.5</v>
      </c>
      <c r="G1593" s="8">
        <f t="shared" si="9"/>
        <v>2.986E+24</v>
      </c>
      <c r="H1593" s="8" t="str">
        <f t="shared" ref="H1593:J1593" si="3204">if(D1593,$G1593,"")</f>
        <v/>
      </c>
      <c r="I1593" s="8" t="str">
        <f t="shared" si="3204"/>
        <v/>
      </c>
      <c r="J1593" s="8">
        <f t="shared" si="3204"/>
        <v>2.986E+24</v>
      </c>
      <c r="K1593" s="5"/>
      <c r="L1593" s="5"/>
      <c r="M1593" s="5"/>
      <c r="N1593" s="36">
        <f>Map!K2260</f>
        <v>49</v>
      </c>
      <c r="O1593" s="36">
        <f>Map!L2260</f>
        <v>-2</v>
      </c>
      <c r="P1593" s="36">
        <f>Map!M2260</f>
        <v>23</v>
      </c>
      <c r="Q1593" s="5" t="str">
        <f>Join("-",Map!B2260,Map!C2260,Map!D2260,Map!E2260,Map!F2260)</f>
        <v>South Rim-1-0-1-b</v>
      </c>
      <c r="R1593" s="6">
        <f t="shared" ref="R1593:T1593" si="3205">IFERROR(VALUE(LEFT(N1593,SEARCH(" ",N1593,1)-1)),FALSE())</f>
        <v>49</v>
      </c>
      <c r="S1593" s="6">
        <f t="shared" si="3205"/>
        <v>-2</v>
      </c>
      <c r="T1593" s="6">
        <f t="shared" si="3205"/>
        <v>23</v>
      </c>
      <c r="U1593" s="5"/>
      <c r="V1593" s="5"/>
      <c r="W1593" s="5"/>
      <c r="X1593" s="37" t="str">
        <f>Map!G2260</f>
        <v>Terrestrial</v>
      </c>
      <c r="Y1593" s="5"/>
      <c r="Z1593" s="7" t="str">
        <f>Map!O2260</f>
        <v>9 H</v>
      </c>
      <c r="AA1593" s="6">
        <f t="shared" si="12"/>
        <v>9</v>
      </c>
      <c r="AB1593" s="5" t="str">
        <f>IFERROR(__xludf.DUMMYFUNCTION("""COMPUTED_VALUE"""),"H")</f>
        <v>H</v>
      </c>
      <c r="AC1593" s="6">
        <f t="shared" si="13"/>
        <v>9</v>
      </c>
      <c r="AD1593" s="5"/>
    </row>
    <row r="1594">
      <c r="A1594" s="5" t="str">
        <f>Map!I2261</f>
        <v>1.92 J</v>
      </c>
      <c r="B1594" s="6">
        <f t="shared" si="5"/>
        <v>1.92</v>
      </c>
      <c r="C1594" s="5" t="str">
        <f>IFERROR(__xludf.DUMMYFUNCTION("""COMPUTED_VALUE"""),"J")</f>
        <v>J</v>
      </c>
      <c r="D1594" s="34" t="b">
        <f t="shared" si="6"/>
        <v>0</v>
      </c>
      <c r="E1594" s="6">
        <f t="shared" si="7"/>
        <v>1.92</v>
      </c>
      <c r="F1594" s="34" t="b">
        <f t="shared" si="8"/>
        <v>0</v>
      </c>
      <c r="G1594" s="8">
        <f t="shared" si="9"/>
        <v>3.648E+27</v>
      </c>
      <c r="H1594" s="8" t="str">
        <f t="shared" ref="H1594:J1594" si="3206">if(D1594,$G1594,"")</f>
        <v/>
      </c>
      <c r="I1594" s="8">
        <f t="shared" si="3206"/>
        <v>3.648E+27</v>
      </c>
      <c r="J1594" s="8" t="str">
        <f t="shared" si="3206"/>
        <v/>
      </c>
      <c r="K1594" s="5"/>
      <c r="L1594" s="5"/>
      <c r="M1594" s="5"/>
      <c r="N1594" s="36">
        <f>Map!K2261</f>
        <v>-104</v>
      </c>
      <c r="O1594" s="36">
        <f>Map!L2261</f>
        <v>-127</v>
      </c>
      <c r="P1594" s="36">
        <f>Map!M2261</f>
        <v>-117</v>
      </c>
      <c r="Q1594" s="5" t="str">
        <f>Join("-",Map!B2261,Map!C2261,Map!D2261,Map!E2261,Map!F2261)</f>
        <v>South Rim-1-0-1-c</v>
      </c>
      <c r="R1594" s="6">
        <f t="shared" ref="R1594:T1594" si="3207">IFERROR(VALUE(LEFT(N1594,SEARCH(" ",N1594,1)-1)),FALSE())</f>
        <v>-104</v>
      </c>
      <c r="S1594" s="6">
        <f t="shared" si="3207"/>
        <v>-127</v>
      </c>
      <c r="T1594" s="6">
        <f t="shared" si="3207"/>
        <v>-117</v>
      </c>
      <c r="U1594" s="5"/>
      <c r="V1594" s="5"/>
      <c r="W1594" s="5"/>
      <c r="X1594" s="37" t="str">
        <f>Map!G2261</f>
        <v>Gas Giant</v>
      </c>
      <c r="Y1594" s="5"/>
      <c r="Z1594" s="7" t="str">
        <f>Map!O2261</f>
        <v>9 H</v>
      </c>
      <c r="AA1594" s="6">
        <f t="shared" si="12"/>
        <v>9</v>
      </c>
      <c r="AB1594" s="5" t="str">
        <f>IFERROR(__xludf.DUMMYFUNCTION("""COMPUTED_VALUE"""),"H")</f>
        <v>H</v>
      </c>
      <c r="AC1594" s="6">
        <f t="shared" si="13"/>
        <v>9</v>
      </c>
      <c r="AD1594" s="5"/>
    </row>
    <row r="1595">
      <c r="A1595" s="5" t="str">
        <f>Map!I2262</f>
        <v>2.46 J</v>
      </c>
      <c r="B1595" s="6">
        <f t="shared" si="5"/>
        <v>2.46</v>
      </c>
      <c r="C1595" s="5" t="str">
        <f>IFERROR(__xludf.DUMMYFUNCTION("""COMPUTED_VALUE"""),"J")</f>
        <v>J</v>
      </c>
      <c r="D1595" s="34" t="b">
        <f t="shared" si="6"/>
        <v>0</v>
      </c>
      <c r="E1595" s="6">
        <f t="shared" si="7"/>
        <v>2.46</v>
      </c>
      <c r="F1595" s="34" t="b">
        <f t="shared" si="8"/>
        <v>0</v>
      </c>
      <c r="G1595" s="8">
        <f t="shared" si="9"/>
        <v>4.674E+27</v>
      </c>
      <c r="H1595" s="8" t="str">
        <f t="shared" ref="H1595:J1595" si="3208">if(D1595,$G1595,"")</f>
        <v/>
      </c>
      <c r="I1595" s="8">
        <f t="shared" si="3208"/>
        <v>4.674E+27</v>
      </c>
      <c r="J1595" s="8" t="str">
        <f t="shared" si="3208"/>
        <v/>
      </c>
      <c r="K1595" s="5"/>
      <c r="L1595" s="5"/>
      <c r="M1595" s="5"/>
      <c r="N1595" s="36">
        <f>Map!K2262</f>
        <v>-201</v>
      </c>
      <c r="O1595" s="36">
        <f>Map!L2262</f>
        <v>-212</v>
      </c>
      <c r="P1595" s="36">
        <f>Map!M2262</f>
        <v>-209</v>
      </c>
      <c r="Q1595" s="5" t="str">
        <f>Join("-",Map!B2262,Map!C2262,Map!D2262,Map!E2262,Map!F2262)</f>
        <v>South Rim-1-0-1-d</v>
      </c>
      <c r="R1595" s="6">
        <f t="shared" ref="R1595:T1595" si="3209">IFERROR(VALUE(LEFT(N1595,SEARCH(" ",N1595,1)-1)),FALSE())</f>
        <v>-201</v>
      </c>
      <c r="S1595" s="6">
        <f t="shared" si="3209"/>
        <v>-212</v>
      </c>
      <c r="T1595" s="6">
        <f t="shared" si="3209"/>
        <v>-209</v>
      </c>
      <c r="U1595" s="5"/>
      <c r="V1595" s="5"/>
      <c r="W1595" s="5"/>
      <c r="X1595" s="37" t="str">
        <f>Map!G2262</f>
        <v>Gas Giant</v>
      </c>
      <c r="Y1595" s="5"/>
      <c r="Z1595" s="7" t="str">
        <f>Map!O2262</f>
        <v>23 H</v>
      </c>
      <c r="AA1595" s="6">
        <f t="shared" si="12"/>
        <v>23</v>
      </c>
      <c r="AB1595" s="5" t="str">
        <f>IFERROR(__xludf.DUMMYFUNCTION("""COMPUTED_VALUE"""),"H")</f>
        <v>H</v>
      </c>
      <c r="AC1595" s="6">
        <f t="shared" si="13"/>
        <v>23</v>
      </c>
      <c r="AD1595" s="5"/>
    </row>
    <row r="1596">
      <c r="A1596" s="5" t="str">
        <f>Map!I2263</f>
        <v>0.05 J</v>
      </c>
      <c r="B1596" s="6">
        <f t="shared" si="5"/>
        <v>0.05</v>
      </c>
      <c r="C1596" s="5" t="str">
        <f>IFERROR(__xludf.DUMMYFUNCTION("""COMPUTED_VALUE"""),"J")</f>
        <v>J</v>
      </c>
      <c r="D1596" s="34" t="b">
        <f t="shared" si="6"/>
        <v>0</v>
      </c>
      <c r="E1596" s="6">
        <f t="shared" si="7"/>
        <v>0.05</v>
      </c>
      <c r="F1596" s="34" t="b">
        <f t="shared" si="8"/>
        <v>0</v>
      </c>
      <c r="G1596" s="8">
        <f t="shared" si="9"/>
        <v>9.5E+25</v>
      </c>
      <c r="H1596" s="8" t="str">
        <f t="shared" ref="H1596:J1596" si="3210">if(D1596,$G1596,"")</f>
        <v/>
      </c>
      <c r="I1596" s="8">
        <f t="shared" si="3210"/>
        <v>9.5E+25</v>
      </c>
      <c r="J1596" s="8" t="str">
        <f t="shared" si="3210"/>
        <v/>
      </c>
      <c r="K1596" s="5"/>
      <c r="L1596" s="5"/>
      <c r="M1596" s="5"/>
      <c r="N1596" s="36">
        <f>Map!K2263</f>
        <v>-204</v>
      </c>
      <c r="O1596" s="36">
        <f>Map!L2263</f>
        <v>-228</v>
      </c>
      <c r="P1596" s="36">
        <f>Map!M2263</f>
        <v>-217</v>
      </c>
      <c r="Q1596" s="5" t="str">
        <f>Join("-",Map!B2263,Map!C2263,Map!D2263,Map!E2263,Map!F2263)</f>
        <v>South Rim-1-0-1-e</v>
      </c>
      <c r="R1596" s="6">
        <f t="shared" ref="R1596:T1596" si="3211">IFERROR(VALUE(LEFT(N1596,SEARCH(" ",N1596,1)-1)),FALSE())</f>
        <v>-204</v>
      </c>
      <c r="S1596" s="6">
        <f t="shared" si="3211"/>
        <v>-228</v>
      </c>
      <c r="T1596" s="6">
        <f t="shared" si="3211"/>
        <v>-217</v>
      </c>
      <c r="U1596" s="5"/>
      <c r="V1596" s="5"/>
      <c r="W1596" s="5"/>
      <c r="X1596" s="37" t="str">
        <f>Map!G2263</f>
        <v>Gas Giant</v>
      </c>
      <c r="Y1596" s="5"/>
      <c r="Z1596" s="7" t="str">
        <f>Map!O2263</f>
        <v>14 H</v>
      </c>
      <c r="AA1596" s="6">
        <f t="shared" si="12"/>
        <v>14</v>
      </c>
      <c r="AB1596" s="5" t="str">
        <f>IFERROR(__xludf.DUMMYFUNCTION("""COMPUTED_VALUE"""),"H")</f>
        <v>H</v>
      </c>
      <c r="AC1596" s="6">
        <f t="shared" si="13"/>
        <v>14</v>
      </c>
      <c r="AD1596" s="5"/>
    </row>
    <row r="1597">
      <c r="A1597" s="5" t="str">
        <f>Map!I2264</f>
        <v>2.46 S</v>
      </c>
      <c r="B1597" s="6">
        <f t="shared" si="5"/>
        <v>2.46</v>
      </c>
      <c r="C1597" s="5" t="str">
        <f>IFERROR(__xludf.DUMMYFUNCTION("""COMPUTED_VALUE"""),"S")</f>
        <v>S</v>
      </c>
      <c r="D1597" s="34">
        <f t="shared" si="6"/>
        <v>2.46</v>
      </c>
      <c r="E1597" s="6" t="b">
        <f t="shared" si="7"/>
        <v>0</v>
      </c>
      <c r="F1597" s="34" t="b">
        <f t="shared" si="8"/>
        <v>0</v>
      </c>
      <c r="G1597" s="8">
        <f t="shared" si="9"/>
        <v>4.89294E+30</v>
      </c>
      <c r="H1597" s="8">
        <f t="shared" ref="H1597:J1597" si="3212">if(D1597,$G1597,"")</f>
        <v>4.89294E+30</v>
      </c>
      <c r="I1597" s="8" t="str">
        <f t="shared" si="3212"/>
        <v/>
      </c>
      <c r="J1597" s="8" t="str">
        <f t="shared" si="3212"/>
        <v/>
      </c>
      <c r="K1597" s="5"/>
      <c r="L1597" s="5"/>
      <c r="M1597" s="5"/>
      <c r="N1597" s="36" t="str">
        <f>Map!K2264</f>
        <v/>
      </c>
      <c r="O1597" s="36" t="str">
        <f>Map!L2264</f>
        <v/>
      </c>
      <c r="P1597" s="36" t="str">
        <f>Map!M2264</f>
        <v/>
      </c>
      <c r="Q1597" s="5" t="str">
        <f>Join("-",Map!B2264,Map!C2264,Map!D2264,Map!E2264,Map!F2264)</f>
        <v>South Rim-1-0-1-S</v>
      </c>
      <c r="R1597" s="6" t="b">
        <f t="shared" ref="R1597:T1597" si="3213">IFERROR(VALUE(LEFT(N1597,SEARCH(" ",N1597,1)-1)),FALSE())</f>
        <v>0</v>
      </c>
      <c r="S1597" s="6" t="b">
        <f t="shared" si="3213"/>
        <v>0</v>
      </c>
      <c r="T1597" s="6" t="b">
        <f t="shared" si="3213"/>
        <v>0</v>
      </c>
      <c r="U1597" s="5"/>
      <c r="V1597" s="5"/>
      <c r="W1597" s="5"/>
      <c r="X1597" s="37" t="str">
        <f>Map!G2264</f>
        <v>Star</v>
      </c>
      <c r="Y1597" s="5"/>
      <c r="Z1597" s="7" t="str">
        <f>Map!O2264</f>
        <v/>
      </c>
      <c r="AA1597" s="6" t="str">
        <f t="shared" si="12"/>
        <v/>
      </c>
      <c r="AB1597" s="5"/>
      <c r="AC1597" s="6" t="str">
        <f t="shared" si="13"/>
        <v/>
      </c>
      <c r="AD1597" s="5"/>
    </row>
    <row r="1598">
      <c r="A1598" s="5" t="str">
        <f>Map!I2265</f>
        <v>0.52 E</v>
      </c>
      <c r="B1598" s="6">
        <f t="shared" si="5"/>
        <v>0.52</v>
      </c>
      <c r="C1598" s="5" t="str">
        <f>IFERROR(__xludf.DUMMYFUNCTION("""COMPUTED_VALUE"""),"E")</f>
        <v>E</v>
      </c>
      <c r="D1598" s="34" t="b">
        <f t="shared" si="6"/>
        <v>0</v>
      </c>
      <c r="E1598" s="6" t="b">
        <f t="shared" si="7"/>
        <v>0</v>
      </c>
      <c r="F1598" s="34">
        <f t="shared" si="8"/>
        <v>0.52</v>
      </c>
      <c r="G1598" s="8">
        <f t="shared" si="9"/>
        <v>3.10544E+24</v>
      </c>
      <c r="H1598" s="8" t="str">
        <f t="shared" ref="H1598:J1598" si="3214">if(D1598,$G1598,"")</f>
        <v/>
      </c>
      <c r="I1598" s="8" t="str">
        <f t="shared" si="3214"/>
        <v/>
      </c>
      <c r="J1598" s="8">
        <f t="shared" si="3214"/>
        <v>3.10544E+24</v>
      </c>
      <c r="K1598" s="5"/>
      <c r="L1598" s="5"/>
      <c r="M1598" s="5"/>
      <c r="N1598" s="36">
        <f>Map!K2265</f>
        <v>1027</v>
      </c>
      <c r="O1598" s="36">
        <f>Map!L2265</f>
        <v>838</v>
      </c>
      <c r="P1598" s="36">
        <f>Map!M2265</f>
        <v>932</v>
      </c>
      <c r="Q1598" s="5" t="str">
        <f>Join("-",Map!B2265,Map!C2265,Map!D2265,Map!E2265,Map!F2265)</f>
        <v>South Rim-1-0-2-a</v>
      </c>
      <c r="R1598" s="6">
        <f t="shared" ref="R1598:T1598" si="3215">IFERROR(VALUE(LEFT(N1598,SEARCH(" ",N1598,1)-1)),FALSE())</f>
        <v>1027</v>
      </c>
      <c r="S1598" s="6">
        <f t="shared" si="3215"/>
        <v>838</v>
      </c>
      <c r="T1598" s="6">
        <f t="shared" si="3215"/>
        <v>932</v>
      </c>
      <c r="U1598" s="5"/>
      <c r="V1598" s="5"/>
      <c r="W1598" s="5"/>
      <c r="X1598" s="37" t="str">
        <f>Map!G2265</f>
        <v>Terrestrial</v>
      </c>
      <c r="Y1598" s="5"/>
      <c r="Z1598" s="7" t="str">
        <f>Map!O2265</f>
        <v>14 H</v>
      </c>
      <c r="AA1598" s="6">
        <f t="shared" si="12"/>
        <v>14</v>
      </c>
      <c r="AB1598" s="5" t="str">
        <f>IFERROR(__xludf.DUMMYFUNCTION("""COMPUTED_VALUE"""),"H")</f>
        <v>H</v>
      </c>
      <c r="AC1598" s="6">
        <f t="shared" si="13"/>
        <v>14</v>
      </c>
      <c r="AD1598" s="5"/>
    </row>
    <row r="1599">
      <c r="A1599" s="5" t="str">
        <f>Map!I2266</f>
        <v>1.62 E</v>
      </c>
      <c r="B1599" s="6">
        <f t="shared" si="5"/>
        <v>1.62</v>
      </c>
      <c r="C1599" s="5" t="str">
        <f>IFERROR(__xludf.DUMMYFUNCTION("""COMPUTED_VALUE"""),"E")</f>
        <v>E</v>
      </c>
      <c r="D1599" s="34" t="b">
        <f t="shared" si="6"/>
        <v>0</v>
      </c>
      <c r="E1599" s="6" t="b">
        <f t="shared" si="7"/>
        <v>0</v>
      </c>
      <c r="F1599" s="34">
        <f t="shared" si="8"/>
        <v>1.62</v>
      </c>
      <c r="G1599" s="8">
        <f t="shared" si="9"/>
        <v>9.67464E+24</v>
      </c>
      <c r="H1599" s="8" t="str">
        <f t="shared" ref="H1599:J1599" si="3216">if(D1599,$G1599,"")</f>
        <v/>
      </c>
      <c r="I1599" s="8" t="str">
        <f t="shared" si="3216"/>
        <v/>
      </c>
      <c r="J1599" s="8">
        <f t="shared" si="3216"/>
        <v>9.67464E+24</v>
      </c>
      <c r="K1599" s="5"/>
      <c r="L1599" s="5"/>
      <c r="M1599" s="5"/>
      <c r="N1599" s="36">
        <f>Map!K2266</f>
        <v>970</v>
      </c>
      <c r="O1599" s="36">
        <f>Map!L2266</f>
        <v>945</v>
      </c>
      <c r="P1599" s="36">
        <f>Map!M2266</f>
        <v>959</v>
      </c>
      <c r="Q1599" s="5" t="str">
        <f>Join("-",Map!B2266,Map!C2266,Map!D2266,Map!E2266,Map!F2266)</f>
        <v>South Rim-1-0-2-b</v>
      </c>
      <c r="R1599" s="6">
        <f t="shared" ref="R1599:T1599" si="3217">IFERROR(VALUE(LEFT(N1599,SEARCH(" ",N1599,1)-1)),FALSE())</f>
        <v>970</v>
      </c>
      <c r="S1599" s="6">
        <f t="shared" si="3217"/>
        <v>945</v>
      </c>
      <c r="T1599" s="6">
        <f t="shared" si="3217"/>
        <v>959</v>
      </c>
      <c r="U1599" s="5"/>
      <c r="V1599" s="5"/>
      <c r="W1599" s="5"/>
      <c r="X1599" s="37" t="str">
        <f>Map!G2266</f>
        <v>Terrestrial</v>
      </c>
      <c r="Y1599" s="5"/>
      <c r="Z1599" s="7" t="str">
        <f>Map!O2266</f>
        <v>16 H</v>
      </c>
      <c r="AA1599" s="6">
        <f t="shared" si="12"/>
        <v>16</v>
      </c>
      <c r="AB1599" s="5" t="str">
        <f>IFERROR(__xludf.DUMMYFUNCTION("""COMPUTED_VALUE"""),"H")</f>
        <v>H</v>
      </c>
      <c r="AC1599" s="6">
        <f t="shared" si="13"/>
        <v>16</v>
      </c>
      <c r="AD1599" s="5"/>
    </row>
    <row r="1600">
      <c r="A1600" s="5" t="str">
        <f>Map!I2267</f>
        <v>0.93 E</v>
      </c>
      <c r="B1600" s="6">
        <f t="shared" si="5"/>
        <v>0.93</v>
      </c>
      <c r="C1600" s="5" t="str">
        <f>IFERROR(__xludf.DUMMYFUNCTION("""COMPUTED_VALUE"""),"E")</f>
        <v>E</v>
      </c>
      <c r="D1600" s="34" t="b">
        <f t="shared" si="6"/>
        <v>0</v>
      </c>
      <c r="E1600" s="6" t="b">
        <f t="shared" si="7"/>
        <v>0</v>
      </c>
      <c r="F1600" s="34">
        <f t="shared" si="8"/>
        <v>0.93</v>
      </c>
      <c r="G1600" s="8">
        <f t="shared" si="9"/>
        <v>5.55396E+24</v>
      </c>
      <c r="H1600" s="8" t="str">
        <f t="shared" ref="H1600:J1600" si="3218">if(D1600,$G1600,"")</f>
        <v/>
      </c>
      <c r="I1600" s="8" t="str">
        <f t="shared" si="3218"/>
        <v/>
      </c>
      <c r="J1600" s="8">
        <f t="shared" si="3218"/>
        <v>5.55396E+24</v>
      </c>
      <c r="K1600" s="5"/>
      <c r="L1600" s="5"/>
      <c r="M1600" s="5"/>
      <c r="N1600" s="36">
        <f>Map!K2267</f>
        <v>30</v>
      </c>
      <c r="O1600" s="36">
        <f>Map!L2267</f>
        <v>19</v>
      </c>
      <c r="P1600" s="36">
        <f>Map!M2267</f>
        <v>23</v>
      </c>
      <c r="Q1600" s="5" t="str">
        <f>Join("-",Map!B2267,Map!C2267,Map!D2267,Map!E2267,Map!F2267)</f>
        <v>South Rim-1-0-2-c</v>
      </c>
      <c r="R1600" s="6">
        <f t="shared" ref="R1600:T1600" si="3219">IFERROR(VALUE(LEFT(N1600,SEARCH(" ",N1600,1)-1)),FALSE())</f>
        <v>30</v>
      </c>
      <c r="S1600" s="6">
        <f t="shared" si="3219"/>
        <v>19</v>
      </c>
      <c r="T1600" s="6">
        <f t="shared" si="3219"/>
        <v>23</v>
      </c>
      <c r="U1600" s="5"/>
      <c r="V1600" s="5"/>
      <c r="W1600" s="5"/>
      <c r="X1600" s="37" t="str">
        <f>Map!G2267</f>
        <v>Habitable</v>
      </c>
      <c r="Y1600" s="5"/>
      <c r="Z1600" s="7" t="str">
        <f>Map!O2267</f>
        <v>48 H</v>
      </c>
      <c r="AA1600" s="6">
        <f t="shared" si="12"/>
        <v>48</v>
      </c>
      <c r="AB1600" s="5" t="str">
        <f>IFERROR(__xludf.DUMMYFUNCTION("""COMPUTED_VALUE"""),"H")</f>
        <v>H</v>
      </c>
      <c r="AC1600" s="6">
        <f t="shared" si="13"/>
        <v>48</v>
      </c>
      <c r="AD1600" s="5"/>
    </row>
    <row r="1601">
      <c r="A1601" s="5" t="str">
        <f>Map!I2268</f>
        <v>0.93 E</v>
      </c>
      <c r="B1601" s="6">
        <f t="shared" si="5"/>
        <v>0.93</v>
      </c>
      <c r="C1601" s="5" t="str">
        <f>IFERROR(__xludf.DUMMYFUNCTION("""COMPUTED_VALUE"""),"E")</f>
        <v>E</v>
      </c>
      <c r="D1601" s="34" t="b">
        <f t="shared" si="6"/>
        <v>0</v>
      </c>
      <c r="E1601" s="6" t="b">
        <f t="shared" si="7"/>
        <v>0</v>
      </c>
      <c r="F1601" s="34">
        <f t="shared" si="8"/>
        <v>0.93</v>
      </c>
      <c r="G1601" s="8">
        <f t="shared" si="9"/>
        <v>5.55396E+24</v>
      </c>
      <c r="H1601" s="8" t="str">
        <f t="shared" ref="H1601:J1601" si="3220">if(D1601,$G1601,"")</f>
        <v/>
      </c>
      <c r="I1601" s="8" t="str">
        <f t="shared" si="3220"/>
        <v/>
      </c>
      <c r="J1601" s="8">
        <f t="shared" si="3220"/>
        <v>5.55396E+24</v>
      </c>
      <c r="K1601" s="5"/>
      <c r="L1601" s="5"/>
      <c r="M1601" s="5"/>
      <c r="N1601" s="36">
        <f>Map!K2268</f>
        <v>23</v>
      </c>
      <c r="O1601" s="36">
        <f>Map!L2268</f>
        <v>9</v>
      </c>
      <c r="P1601" s="36">
        <f>Map!M2268</f>
        <v>16</v>
      </c>
      <c r="Q1601" s="5" t="str">
        <f>Join("-",Map!B2268,Map!C2268,Map!D2268,Map!E2268,Map!F2268)</f>
        <v>South Rim-1-0-2-d</v>
      </c>
      <c r="R1601" s="6">
        <f t="shared" ref="R1601:T1601" si="3221">IFERROR(VALUE(LEFT(N1601,SEARCH(" ",N1601,1)-1)),FALSE())</f>
        <v>23</v>
      </c>
      <c r="S1601" s="6">
        <f t="shared" si="3221"/>
        <v>9</v>
      </c>
      <c r="T1601" s="6">
        <f t="shared" si="3221"/>
        <v>16</v>
      </c>
      <c r="U1601" s="5"/>
      <c r="V1601" s="5"/>
      <c r="W1601" s="5"/>
      <c r="X1601" s="37" t="str">
        <f>Map!G2268</f>
        <v>Habitable</v>
      </c>
      <c r="Y1601" s="5"/>
      <c r="Z1601" s="7" t="str">
        <f>Map!O2268</f>
        <v>30 H</v>
      </c>
      <c r="AA1601" s="6">
        <f t="shared" si="12"/>
        <v>30</v>
      </c>
      <c r="AB1601" s="5" t="str">
        <f>IFERROR(__xludf.DUMMYFUNCTION("""COMPUTED_VALUE"""),"H")</f>
        <v>H</v>
      </c>
      <c r="AC1601" s="6">
        <f t="shared" si="13"/>
        <v>30</v>
      </c>
      <c r="AD1601" s="5"/>
    </row>
    <row r="1602">
      <c r="A1602" s="5" t="str">
        <f>Map!I2269</f>
        <v>0.03 J</v>
      </c>
      <c r="B1602" s="6">
        <f t="shared" si="5"/>
        <v>0.03</v>
      </c>
      <c r="C1602" s="5" t="str">
        <f>IFERROR(__xludf.DUMMYFUNCTION("""COMPUTED_VALUE"""),"J")</f>
        <v>J</v>
      </c>
      <c r="D1602" s="34" t="b">
        <f t="shared" si="6"/>
        <v>0</v>
      </c>
      <c r="E1602" s="6">
        <f t="shared" si="7"/>
        <v>0.03</v>
      </c>
      <c r="F1602" s="34" t="b">
        <f t="shared" si="8"/>
        <v>0</v>
      </c>
      <c r="G1602" s="8">
        <f t="shared" si="9"/>
        <v>5.7E+25</v>
      </c>
      <c r="H1602" s="8" t="str">
        <f t="shared" ref="H1602:J1602" si="3222">if(D1602,$G1602,"")</f>
        <v/>
      </c>
      <c r="I1602" s="8">
        <f t="shared" si="3222"/>
        <v>5.7E+25</v>
      </c>
      <c r="J1602" s="8" t="str">
        <f t="shared" si="3222"/>
        <v/>
      </c>
      <c r="K1602" s="5"/>
      <c r="L1602" s="5"/>
      <c r="M1602" s="5"/>
      <c r="N1602" s="36">
        <f>Map!K2269</f>
        <v>-64</v>
      </c>
      <c r="O1602" s="36">
        <f>Map!L2269</f>
        <v>-73</v>
      </c>
      <c r="P1602" s="36">
        <f>Map!M2269</f>
        <v>-69</v>
      </c>
      <c r="Q1602" s="5" t="str">
        <f>Join("-",Map!B2269,Map!C2269,Map!D2269,Map!E2269,Map!F2269)</f>
        <v>South Rim-1-0-2-e</v>
      </c>
      <c r="R1602" s="6">
        <f t="shared" ref="R1602:T1602" si="3223">IFERROR(VALUE(LEFT(N1602,SEARCH(" ",N1602,1)-1)),FALSE())</f>
        <v>-64</v>
      </c>
      <c r="S1602" s="6">
        <f t="shared" si="3223"/>
        <v>-73</v>
      </c>
      <c r="T1602" s="6">
        <f t="shared" si="3223"/>
        <v>-69</v>
      </c>
      <c r="U1602" s="5"/>
      <c r="V1602" s="5"/>
      <c r="W1602" s="5"/>
      <c r="X1602" s="37" t="str">
        <f>Map!G2269</f>
        <v>Gas Giant</v>
      </c>
      <c r="Y1602" s="5"/>
      <c r="Z1602" s="7" t="str">
        <f>Map!O2269</f>
        <v>24 H</v>
      </c>
      <c r="AA1602" s="6">
        <f t="shared" si="12"/>
        <v>24</v>
      </c>
      <c r="AB1602" s="5" t="str">
        <f>IFERROR(__xludf.DUMMYFUNCTION("""COMPUTED_VALUE"""),"H")</f>
        <v>H</v>
      </c>
      <c r="AC1602" s="6">
        <f t="shared" si="13"/>
        <v>24</v>
      </c>
      <c r="AD1602" s="5"/>
    </row>
    <row r="1603">
      <c r="A1603" s="5" t="str">
        <f>Map!I2270</f>
        <v>2.51 J</v>
      </c>
      <c r="B1603" s="6">
        <f t="shared" si="5"/>
        <v>2.51</v>
      </c>
      <c r="C1603" s="5" t="str">
        <f>IFERROR(__xludf.DUMMYFUNCTION("""COMPUTED_VALUE"""),"J")</f>
        <v>J</v>
      </c>
      <c r="D1603" s="34" t="b">
        <f t="shared" si="6"/>
        <v>0</v>
      </c>
      <c r="E1603" s="6">
        <f t="shared" si="7"/>
        <v>2.51</v>
      </c>
      <c r="F1603" s="34" t="b">
        <f t="shared" si="8"/>
        <v>0</v>
      </c>
      <c r="G1603" s="8">
        <f t="shared" si="9"/>
        <v>4.769E+27</v>
      </c>
      <c r="H1603" s="8" t="str">
        <f t="shared" ref="H1603:J1603" si="3224">if(D1603,$G1603,"")</f>
        <v/>
      </c>
      <c r="I1603" s="8">
        <f t="shared" si="3224"/>
        <v>4.769E+27</v>
      </c>
      <c r="J1603" s="8" t="str">
        <f t="shared" si="3224"/>
        <v/>
      </c>
      <c r="K1603" s="5"/>
      <c r="L1603" s="5"/>
      <c r="M1603" s="5"/>
      <c r="N1603" s="36">
        <f>Map!K2270</f>
        <v>-202</v>
      </c>
      <c r="O1603" s="36">
        <f>Map!L2270</f>
        <v>-230</v>
      </c>
      <c r="P1603" s="36">
        <f>Map!M2270</f>
        <v>-216</v>
      </c>
      <c r="Q1603" s="5" t="str">
        <f>Join("-",Map!B2270,Map!C2270,Map!D2270,Map!E2270,Map!F2270)</f>
        <v>South Rim-1-0-2-f</v>
      </c>
      <c r="R1603" s="6">
        <f t="shared" ref="R1603:T1603" si="3225">IFERROR(VALUE(LEFT(N1603,SEARCH(" ",N1603,1)-1)),FALSE())</f>
        <v>-202</v>
      </c>
      <c r="S1603" s="6">
        <f t="shared" si="3225"/>
        <v>-230</v>
      </c>
      <c r="T1603" s="6">
        <f t="shared" si="3225"/>
        <v>-216</v>
      </c>
      <c r="U1603" s="5"/>
      <c r="V1603" s="5"/>
      <c r="W1603" s="5"/>
      <c r="X1603" s="37" t="str">
        <f>Map!G2270</f>
        <v>Gas Giant</v>
      </c>
      <c r="Y1603" s="5"/>
      <c r="Z1603" s="7" t="str">
        <f>Map!O2270</f>
        <v>10 H</v>
      </c>
      <c r="AA1603" s="6">
        <f t="shared" si="12"/>
        <v>10</v>
      </c>
      <c r="AB1603" s="5" t="str">
        <f>IFERROR(__xludf.DUMMYFUNCTION("""COMPUTED_VALUE"""),"H")</f>
        <v>H</v>
      </c>
      <c r="AC1603" s="6">
        <f t="shared" si="13"/>
        <v>10</v>
      </c>
      <c r="AD1603" s="5"/>
    </row>
    <row r="1604">
      <c r="A1604" s="5" t="str">
        <f>Map!I2271</f>
        <v>0.04 J</v>
      </c>
      <c r="B1604" s="6">
        <f t="shared" si="5"/>
        <v>0.04</v>
      </c>
      <c r="C1604" s="5" t="str">
        <f>IFERROR(__xludf.DUMMYFUNCTION("""COMPUTED_VALUE"""),"J")</f>
        <v>J</v>
      </c>
      <c r="D1604" s="34" t="b">
        <f t="shared" si="6"/>
        <v>0</v>
      </c>
      <c r="E1604" s="6">
        <f t="shared" si="7"/>
        <v>0.04</v>
      </c>
      <c r="F1604" s="34" t="b">
        <f t="shared" si="8"/>
        <v>0</v>
      </c>
      <c r="G1604" s="8">
        <f t="shared" si="9"/>
        <v>7.6E+25</v>
      </c>
      <c r="H1604" s="8" t="str">
        <f t="shared" ref="H1604:J1604" si="3226">if(D1604,$G1604,"")</f>
        <v/>
      </c>
      <c r="I1604" s="8">
        <f t="shared" si="3226"/>
        <v>7.6E+25</v>
      </c>
      <c r="J1604" s="8" t="str">
        <f t="shared" si="3226"/>
        <v/>
      </c>
      <c r="K1604" s="5"/>
      <c r="L1604" s="5"/>
      <c r="M1604" s="5"/>
      <c r="N1604" s="36">
        <f>Map!K2271</f>
        <v>-224</v>
      </c>
      <c r="O1604" s="36">
        <f>Map!L2271</f>
        <v>-227</v>
      </c>
      <c r="P1604" s="36">
        <f>Map!M2271</f>
        <v>-228</v>
      </c>
      <c r="Q1604" s="5" t="str">
        <f>Join("-",Map!B2271,Map!C2271,Map!D2271,Map!E2271,Map!F2271)</f>
        <v>South Rim-1-0-2-g</v>
      </c>
      <c r="R1604" s="6">
        <f t="shared" ref="R1604:T1604" si="3227">IFERROR(VALUE(LEFT(N1604,SEARCH(" ",N1604,1)-1)),FALSE())</f>
        <v>-224</v>
      </c>
      <c r="S1604" s="6">
        <f t="shared" si="3227"/>
        <v>-227</v>
      </c>
      <c r="T1604" s="6">
        <f t="shared" si="3227"/>
        <v>-228</v>
      </c>
      <c r="U1604" s="5"/>
      <c r="V1604" s="5"/>
      <c r="W1604" s="5"/>
      <c r="X1604" s="37" t="str">
        <f>Map!G2271</f>
        <v>Gas Giant</v>
      </c>
      <c r="Y1604" s="5"/>
      <c r="Z1604" s="7" t="str">
        <f>Map!O2271</f>
        <v>23 H</v>
      </c>
      <c r="AA1604" s="6">
        <f t="shared" si="12"/>
        <v>23</v>
      </c>
      <c r="AB1604" s="5" t="str">
        <f>IFERROR(__xludf.DUMMYFUNCTION("""COMPUTED_VALUE"""),"H")</f>
        <v>H</v>
      </c>
      <c r="AC1604" s="6">
        <f t="shared" si="13"/>
        <v>23</v>
      </c>
      <c r="AD1604" s="5"/>
    </row>
    <row r="1605">
      <c r="A1605" s="5" t="str">
        <f>Map!I2272</f>
        <v>0.39 S</v>
      </c>
      <c r="B1605" s="6">
        <f t="shared" si="5"/>
        <v>0.39</v>
      </c>
      <c r="C1605" s="5" t="str">
        <f>IFERROR(__xludf.DUMMYFUNCTION("""COMPUTED_VALUE"""),"S")</f>
        <v>S</v>
      </c>
      <c r="D1605" s="34">
        <f t="shared" si="6"/>
        <v>0.39</v>
      </c>
      <c r="E1605" s="6" t="b">
        <f t="shared" si="7"/>
        <v>0</v>
      </c>
      <c r="F1605" s="34" t="b">
        <f t="shared" si="8"/>
        <v>0</v>
      </c>
      <c r="G1605" s="8">
        <f t="shared" si="9"/>
        <v>7.7571E+29</v>
      </c>
      <c r="H1605" s="8">
        <f t="shared" ref="H1605:J1605" si="3228">if(D1605,$G1605,"")</f>
        <v>7.7571E+29</v>
      </c>
      <c r="I1605" s="8" t="str">
        <f t="shared" si="3228"/>
        <v/>
      </c>
      <c r="J1605" s="8" t="str">
        <f t="shared" si="3228"/>
        <v/>
      </c>
      <c r="K1605" s="5"/>
      <c r="L1605" s="5"/>
      <c r="M1605" s="5"/>
      <c r="N1605" s="36" t="str">
        <f>Map!K2272</f>
        <v/>
      </c>
      <c r="O1605" s="36" t="str">
        <f>Map!L2272</f>
        <v/>
      </c>
      <c r="P1605" s="36" t="str">
        <f>Map!M2272</f>
        <v/>
      </c>
      <c r="Q1605" s="5" t="str">
        <f>Join("-",Map!B2272,Map!C2272,Map!D2272,Map!E2272,Map!F2272)</f>
        <v>South Rim-1-0-2-S</v>
      </c>
      <c r="R1605" s="6" t="b">
        <f t="shared" ref="R1605:T1605" si="3229">IFERROR(VALUE(LEFT(N1605,SEARCH(" ",N1605,1)-1)),FALSE())</f>
        <v>0</v>
      </c>
      <c r="S1605" s="6" t="b">
        <f t="shared" si="3229"/>
        <v>0</v>
      </c>
      <c r="T1605" s="6" t="b">
        <f t="shared" si="3229"/>
        <v>0</v>
      </c>
      <c r="U1605" s="5"/>
      <c r="V1605" s="5"/>
      <c r="W1605" s="5"/>
      <c r="X1605" s="37" t="str">
        <f>Map!G2272</f>
        <v>Star</v>
      </c>
      <c r="Y1605" s="5"/>
      <c r="Z1605" s="7" t="str">
        <f>Map!O2272</f>
        <v/>
      </c>
      <c r="AA1605" s="6" t="str">
        <f t="shared" si="12"/>
        <v/>
      </c>
      <c r="AB1605" s="5"/>
      <c r="AC1605" s="6" t="str">
        <f t="shared" si="13"/>
        <v/>
      </c>
      <c r="AD1605" s="5"/>
    </row>
    <row r="1606">
      <c r="A1606" s="5" t="str">
        <f>Map!I2273</f>
        <v>1.47 E</v>
      </c>
      <c r="B1606" s="6">
        <f t="shared" si="5"/>
        <v>1.47</v>
      </c>
      <c r="C1606" s="5" t="str">
        <f>IFERROR(__xludf.DUMMYFUNCTION("""COMPUTED_VALUE"""),"E")</f>
        <v>E</v>
      </c>
      <c r="D1606" s="34" t="b">
        <f t="shared" si="6"/>
        <v>0</v>
      </c>
      <c r="E1606" s="6" t="b">
        <f t="shared" si="7"/>
        <v>0</v>
      </c>
      <c r="F1606" s="34">
        <f t="shared" si="8"/>
        <v>1.47</v>
      </c>
      <c r="G1606" s="8">
        <f t="shared" si="9"/>
        <v>8.77884E+24</v>
      </c>
      <c r="H1606" s="8" t="str">
        <f t="shared" ref="H1606:J1606" si="3230">if(D1606,$G1606,"")</f>
        <v/>
      </c>
      <c r="I1606" s="8" t="str">
        <f t="shared" si="3230"/>
        <v/>
      </c>
      <c r="J1606" s="8">
        <f t="shared" si="3230"/>
        <v>8.77884E+24</v>
      </c>
      <c r="K1606" s="5"/>
      <c r="L1606" s="5"/>
      <c r="M1606" s="5"/>
      <c r="N1606" s="36">
        <f>Map!K2273</f>
        <v>342</v>
      </c>
      <c r="O1606" s="36">
        <f>Map!L2273</f>
        <v>340</v>
      </c>
      <c r="P1606" s="36">
        <f>Map!M2273</f>
        <v>342</v>
      </c>
      <c r="Q1606" s="5" t="str">
        <f>Join("-",Map!B2273,Map!C2273,Map!D2273,Map!E2273,Map!F2273)</f>
        <v>South Rim-1-0-3-a</v>
      </c>
      <c r="R1606" s="6">
        <f t="shared" ref="R1606:T1606" si="3231">IFERROR(VALUE(LEFT(N1606,SEARCH(" ",N1606,1)-1)),FALSE())</f>
        <v>342</v>
      </c>
      <c r="S1606" s="6">
        <f t="shared" si="3231"/>
        <v>340</v>
      </c>
      <c r="T1606" s="6">
        <f t="shared" si="3231"/>
        <v>342</v>
      </c>
      <c r="U1606" s="5"/>
      <c r="V1606" s="5"/>
      <c r="W1606" s="5"/>
      <c r="X1606" s="37" t="str">
        <f>Map!G2273</f>
        <v>Terrestrial</v>
      </c>
      <c r="Y1606" s="5"/>
      <c r="Z1606" s="7" t="str">
        <f>Map!O2273</f>
        <v>22 H</v>
      </c>
      <c r="AA1606" s="6">
        <f t="shared" si="12"/>
        <v>22</v>
      </c>
      <c r="AB1606" s="5" t="str">
        <f>IFERROR(__xludf.DUMMYFUNCTION("""COMPUTED_VALUE"""),"H")</f>
        <v>H</v>
      </c>
      <c r="AC1606" s="6">
        <f t="shared" si="13"/>
        <v>22</v>
      </c>
      <c r="AD1606" s="5"/>
    </row>
    <row r="1607">
      <c r="A1607" s="5" t="str">
        <f>Map!I2275</f>
        <v/>
      </c>
      <c r="B1607" s="6" t="str">
        <f t="shared" si="5"/>
        <v/>
      </c>
      <c r="C1607" s="5"/>
      <c r="D1607" s="34" t="b">
        <f t="shared" si="6"/>
        <v>0</v>
      </c>
      <c r="E1607" s="6" t="b">
        <f t="shared" si="7"/>
        <v>0</v>
      </c>
      <c r="F1607" s="34" t="b">
        <f t="shared" si="8"/>
        <v>0</v>
      </c>
      <c r="G1607" s="8" t="str">
        <f t="shared" si="9"/>
        <v/>
      </c>
      <c r="H1607" s="8" t="str">
        <f t="shared" ref="H1607:J1607" si="3232">if(D1607,$G1607,"")</f>
        <v/>
      </c>
      <c r="I1607" s="8" t="str">
        <f t="shared" si="3232"/>
        <v/>
      </c>
      <c r="J1607" s="8" t="str">
        <f t="shared" si="3232"/>
        <v/>
      </c>
      <c r="K1607" s="5"/>
      <c r="L1607" s="5"/>
      <c r="M1607" s="5"/>
      <c r="N1607" s="36" t="str">
        <f>Map!K2275</f>
        <v/>
      </c>
      <c r="O1607" s="36" t="str">
        <f>Map!L2275</f>
        <v/>
      </c>
      <c r="P1607" s="36" t="str">
        <f>Map!M2275</f>
        <v/>
      </c>
      <c r="Q1607" s="5" t="str">
        <f>Join("-",Map!B2275,Map!C2275,Map!D2275,Map!E2275,Map!F2275)</f>
        <v>South Rim-1-0-3-S10-S30 Primary Relay</v>
      </c>
      <c r="R1607" s="6" t="b">
        <f t="shared" ref="R1607:T1607" si="3233">IFERROR(VALUE(LEFT(N1607,SEARCH(" ",N1607,1)-1)),FALSE())</f>
        <v>0</v>
      </c>
      <c r="S1607" s="6" t="b">
        <f t="shared" si="3233"/>
        <v>0</v>
      </c>
      <c r="T1607" s="6" t="b">
        <f t="shared" si="3233"/>
        <v>0</v>
      </c>
      <c r="U1607" s="5"/>
      <c r="V1607" s="5"/>
      <c r="W1607" s="5"/>
      <c r="X1607" s="37" t="str">
        <f>Map!G2275</f>
        <v>Prime Relay</v>
      </c>
      <c r="Y1607" s="5"/>
      <c r="Z1607" s="7" t="str">
        <f>Map!O2275</f>
        <v/>
      </c>
      <c r="AA1607" s="6" t="str">
        <f t="shared" si="12"/>
        <v/>
      </c>
      <c r="AB1607" s="5"/>
      <c r="AC1607" s="6" t="str">
        <f t="shared" si="13"/>
        <v/>
      </c>
      <c r="AD1607" s="5"/>
    </row>
    <row r="1608">
      <c r="A1608" s="5" t="str">
        <f>Map!I2276</f>
        <v>6 E</v>
      </c>
      <c r="B1608" s="6">
        <f t="shared" si="5"/>
        <v>6</v>
      </c>
      <c r="C1608" s="5" t="str">
        <f>IFERROR(__xludf.DUMMYFUNCTION("""COMPUTED_VALUE"""),"E")</f>
        <v>E</v>
      </c>
      <c r="D1608" s="34" t="b">
        <f t="shared" si="6"/>
        <v>0</v>
      </c>
      <c r="E1608" s="6" t="b">
        <f t="shared" si="7"/>
        <v>0</v>
      </c>
      <c r="F1608" s="34">
        <f t="shared" si="8"/>
        <v>6</v>
      </c>
      <c r="G1608" s="8">
        <f t="shared" si="9"/>
        <v>3.5832E+25</v>
      </c>
      <c r="H1608" s="8" t="str">
        <f t="shared" ref="H1608:J1608" si="3234">if(D1608,$G1608,"")</f>
        <v/>
      </c>
      <c r="I1608" s="8" t="str">
        <f t="shared" si="3234"/>
        <v/>
      </c>
      <c r="J1608" s="8">
        <f t="shared" si="3234"/>
        <v>3.5832E+25</v>
      </c>
      <c r="K1608" s="5"/>
      <c r="L1608" s="5"/>
      <c r="M1608" s="5"/>
      <c r="N1608" s="36">
        <f>Map!K2276</f>
        <v>1229</v>
      </c>
      <c r="O1608" s="36">
        <f>Map!L2276</f>
        <v>269</v>
      </c>
      <c r="P1608" s="36">
        <f>Map!M2276</f>
        <v>748</v>
      </c>
      <c r="Q1608" s="5" t="str">
        <f>Join("-",Map!B2276,Map!C2276,Map!D2276,Map!E2276,Map!F2276)</f>
        <v>South Rim-1-0-4-a</v>
      </c>
      <c r="R1608" s="6">
        <f t="shared" ref="R1608:T1608" si="3235">IFERROR(VALUE(LEFT(N1608,SEARCH(" ",N1608,1)-1)),FALSE())</f>
        <v>1229</v>
      </c>
      <c r="S1608" s="6">
        <f t="shared" si="3235"/>
        <v>269</v>
      </c>
      <c r="T1608" s="6">
        <f t="shared" si="3235"/>
        <v>748</v>
      </c>
      <c r="U1608" s="5"/>
      <c r="V1608" s="5"/>
      <c r="W1608" s="5"/>
      <c r="X1608" s="37" t="str">
        <f>Map!G2276</f>
        <v>Terrestrial</v>
      </c>
      <c r="Y1608" s="5"/>
      <c r="Z1608" s="7" t="str">
        <f>Map!O2276</f>
        <v>8 H</v>
      </c>
      <c r="AA1608" s="6">
        <f t="shared" si="12"/>
        <v>8</v>
      </c>
      <c r="AB1608" s="5" t="str">
        <f>IFERROR(__xludf.DUMMYFUNCTION("""COMPUTED_VALUE"""),"H")</f>
        <v>H</v>
      </c>
      <c r="AC1608" s="6">
        <f t="shared" si="13"/>
        <v>8</v>
      </c>
      <c r="AD1608" s="5"/>
    </row>
    <row r="1609">
      <c r="A1609" s="5" t="str">
        <f>Map!I2277</f>
        <v>2.8 J</v>
      </c>
      <c r="B1609" s="6">
        <f t="shared" si="5"/>
        <v>2.8</v>
      </c>
      <c r="C1609" s="5" t="str">
        <f>IFERROR(__xludf.DUMMYFUNCTION("""COMPUTED_VALUE"""),"J")</f>
        <v>J</v>
      </c>
      <c r="D1609" s="34" t="b">
        <f t="shared" si="6"/>
        <v>0</v>
      </c>
      <c r="E1609" s="6">
        <f t="shared" si="7"/>
        <v>2.8</v>
      </c>
      <c r="F1609" s="34" t="b">
        <f t="shared" si="8"/>
        <v>0</v>
      </c>
      <c r="G1609" s="8">
        <f t="shared" si="9"/>
        <v>5.32E+27</v>
      </c>
      <c r="H1609" s="8" t="str">
        <f t="shared" ref="H1609:J1609" si="3236">if(D1609,$G1609,"")</f>
        <v/>
      </c>
      <c r="I1609" s="8">
        <f t="shared" si="3236"/>
        <v>5.32E+27</v>
      </c>
      <c r="J1609" s="8" t="str">
        <f t="shared" si="3236"/>
        <v/>
      </c>
      <c r="K1609" s="5"/>
      <c r="L1609" s="5"/>
      <c r="M1609" s="5"/>
      <c r="N1609" s="36">
        <f>Map!K2277</f>
        <v>-50</v>
      </c>
      <c r="O1609" s="36">
        <f>Map!L2277</f>
        <v>-130</v>
      </c>
      <c r="P1609" s="36">
        <f>Map!M2277</f>
        <v>-88</v>
      </c>
      <c r="Q1609" s="5" t="str">
        <f>Join("-",Map!B2277,Map!C2277,Map!D2277,Map!E2277,Map!F2277)</f>
        <v>South Rim-1-0-4-b</v>
      </c>
      <c r="R1609" s="6">
        <f t="shared" ref="R1609:T1609" si="3237">IFERROR(VALUE(LEFT(N1609,SEARCH(" ",N1609,1)-1)),FALSE())</f>
        <v>-50</v>
      </c>
      <c r="S1609" s="6">
        <f t="shared" si="3237"/>
        <v>-130</v>
      </c>
      <c r="T1609" s="6">
        <f t="shared" si="3237"/>
        <v>-88</v>
      </c>
      <c r="U1609" s="5"/>
      <c r="V1609" s="5"/>
      <c r="W1609" s="5"/>
      <c r="X1609" s="37" t="str">
        <f>Map!G2277</f>
        <v>Gas Giant</v>
      </c>
      <c r="Y1609" s="5"/>
      <c r="Z1609" s="7" t="str">
        <f>Map!O2277</f>
        <v>12 H</v>
      </c>
      <c r="AA1609" s="6">
        <f t="shared" si="12"/>
        <v>12</v>
      </c>
      <c r="AB1609" s="5" t="str">
        <f>IFERROR(__xludf.DUMMYFUNCTION("""COMPUTED_VALUE"""),"H")</f>
        <v>H</v>
      </c>
      <c r="AC1609" s="6">
        <f t="shared" si="13"/>
        <v>12</v>
      </c>
      <c r="AD1609" s="5"/>
    </row>
    <row r="1610">
      <c r="A1610" s="5" t="str">
        <f>Map!I2278</f>
        <v>0.17 S</v>
      </c>
      <c r="B1610" s="6">
        <f t="shared" si="5"/>
        <v>0.17</v>
      </c>
      <c r="C1610" s="5" t="str">
        <f>IFERROR(__xludf.DUMMYFUNCTION("""COMPUTED_VALUE"""),"S")</f>
        <v>S</v>
      </c>
      <c r="D1610" s="34">
        <f t="shared" si="6"/>
        <v>0.17</v>
      </c>
      <c r="E1610" s="6" t="b">
        <f t="shared" si="7"/>
        <v>0</v>
      </c>
      <c r="F1610" s="34" t="b">
        <f t="shared" si="8"/>
        <v>0</v>
      </c>
      <c r="G1610" s="8">
        <f t="shared" si="9"/>
        <v>3.3813E+29</v>
      </c>
      <c r="H1610" s="8">
        <f t="shared" ref="H1610:J1610" si="3238">if(D1610,$G1610,"")</f>
        <v>3.3813E+29</v>
      </c>
      <c r="I1610" s="8" t="str">
        <f t="shared" si="3238"/>
        <v/>
      </c>
      <c r="J1610" s="8" t="str">
        <f t="shared" si="3238"/>
        <v/>
      </c>
      <c r="K1610" s="5"/>
      <c r="L1610" s="5"/>
      <c r="M1610" s="5"/>
      <c r="N1610" s="36" t="str">
        <f>Map!K2278</f>
        <v/>
      </c>
      <c r="O1610" s="36" t="str">
        <f>Map!L2278</f>
        <v/>
      </c>
      <c r="P1610" s="36" t="str">
        <f>Map!M2278</f>
        <v/>
      </c>
      <c r="Q1610" s="5" t="str">
        <f>Join("-",Map!B2278,Map!C2278,Map!D2278,Map!E2278,Map!F2278)</f>
        <v>South Rim-1-0-4-S</v>
      </c>
      <c r="R1610" s="6" t="b">
        <f t="shared" ref="R1610:T1610" si="3239">IFERROR(VALUE(LEFT(N1610,SEARCH(" ",N1610,1)-1)),FALSE())</f>
        <v>0</v>
      </c>
      <c r="S1610" s="6" t="b">
        <f t="shared" si="3239"/>
        <v>0</v>
      </c>
      <c r="T1610" s="6" t="b">
        <f t="shared" si="3239"/>
        <v>0</v>
      </c>
      <c r="U1610" s="5"/>
      <c r="V1610" s="5"/>
      <c r="W1610" s="5"/>
      <c r="X1610" s="37" t="str">
        <f>Map!G2278</f>
        <v>Star</v>
      </c>
      <c r="Y1610" s="5"/>
      <c r="Z1610" s="7" t="str">
        <f>Map!O2278</f>
        <v/>
      </c>
      <c r="AA1610" s="6" t="str">
        <f t="shared" si="12"/>
        <v/>
      </c>
      <c r="AB1610" s="5"/>
      <c r="AC1610" s="6" t="str">
        <f t="shared" si="13"/>
        <v/>
      </c>
      <c r="AD1610" s="5"/>
    </row>
    <row r="1611">
      <c r="A1611" s="5" t="str">
        <f>Map!I2279</f>
        <v>5 E</v>
      </c>
      <c r="B1611" s="6">
        <f t="shared" si="5"/>
        <v>5</v>
      </c>
      <c r="C1611" s="5" t="str">
        <f>IFERROR(__xludf.DUMMYFUNCTION("""COMPUTED_VALUE"""),"E")</f>
        <v>E</v>
      </c>
      <c r="D1611" s="34" t="b">
        <f t="shared" si="6"/>
        <v>0</v>
      </c>
      <c r="E1611" s="6" t="b">
        <f t="shared" si="7"/>
        <v>0</v>
      </c>
      <c r="F1611" s="34">
        <f t="shared" si="8"/>
        <v>5</v>
      </c>
      <c r="G1611" s="8">
        <f t="shared" si="9"/>
        <v>2.986E+25</v>
      </c>
      <c r="H1611" s="8" t="str">
        <f t="shared" ref="H1611:J1611" si="3240">if(D1611,$G1611,"")</f>
        <v/>
      </c>
      <c r="I1611" s="8" t="str">
        <f t="shared" si="3240"/>
        <v/>
      </c>
      <c r="J1611" s="8">
        <f t="shared" si="3240"/>
        <v>2.986E+25</v>
      </c>
      <c r="K1611" s="5"/>
      <c r="L1611" s="5"/>
      <c r="M1611" s="5"/>
      <c r="N1611" s="36">
        <f>Map!K2279</f>
        <v>944</v>
      </c>
      <c r="O1611" s="36">
        <f>Map!L2279</f>
        <v>843</v>
      </c>
      <c r="P1611" s="36">
        <f>Map!M2279</f>
        <v>896</v>
      </c>
      <c r="Q1611" s="5" t="str">
        <f>Join("-",Map!B2279,Map!C2279,Map!D2279,Map!E2279,Map!F2279)</f>
        <v>South Rim-1-0-5-a</v>
      </c>
      <c r="R1611" s="6">
        <f t="shared" ref="R1611:T1611" si="3241">IFERROR(VALUE(LEFT(N1611,SEARCH(" ",N1611,1)-1)),FALSE())</f>
        <v>944</v>
      </c>
      <c r="S1611" s="6">
        <f t="shared" si="3241"/>
        <v>843</v>
      </c>
      <c r="T1611" s="6">
        <f t="shared" si="3241"/>
        <v>896</v>
      </c>
      <c r="U1611" s="5"/>
      <c r="V1611" s="5"/>
      <c r="W1611" s="5"/>
      <c r="X1611" s="37" t="str">
        <f>Map!G2279</f>
        <v>Terrestrial</v>
      </c>
      <c r="Y1611" s="5"/>
      <c r="Z1611" s="7" t="str">
        <f>Map!O2279</f>
        <v>195 H</v>
      </c>
      <c r="AA1611" s="6">
        <f t="shared" si="12"/>
        <v>195</v>
      </c>
      <c r="AB1611" s="5" t="str">
        <f>IFERROR(__xludf.DUMMYFUNCTION("""COMPUTED_VALUE"""),"H")</f>
        <v>H</v>
      </c>
      <c r="AC1611" s="6">
        <f t="shared" si="13"/>
        <v>195</v>
      </c>
      <c r="AD1611" s="5"/>
    </row>
    <row r="1612">
      <c r="A1612" s="5" t="str">
        <f>Map!I2280</f>
        <v>0.35 E</v>
      </c>
      <c r="B1612" s="6">
        <f t="shared" si="5"/>
        <v>0.35</v>
      </c>
      <c r="C1612" s="5" t="str">
        <f>IFERROR(__xludf.DUMMYFUNCTION("""COMPUTED_VALUE"""),"E")</f>
        <v>E</v>
      </c>
      <c r="D1612" s="34" t="b">
        <f t="shared" si="6"/>
        <v>0</v>
      </c>
      <c r="E1612" s="6" t="b">
        <f t="shared" si="7"/>
        <v>0</v>
      </c>
      <c r="F1612" s="34">
        <f t="shared" si="8"/>
        <v>0.35</v>
      </c>
      <c r="G1612" s="8">
        <f t="shared" si="9"/>
        <v>2.0902E+24</v>
      </c>
      <c r="H1612" s="8" t="str">
        <f t="shared" ref="H1612:J1612" si="3242">if(D1612,$G1612,"")</f>
        <v/>
      </c>
      <c r="I1612" s="8" t="str">
        <f t="shared" si="3242"/>
        <v/>
      </c>
      <c r="J1612" s="8">
        <f t="shared" si="3242"/>
        <v>2.0902E+24</v>
      </c>
      <c r="K1612" s="5"/>
      <c r="L1612" s="5"/>
      <c r="M1612" s="5"/>
      <c r="N1612" s="36">
        <f>Map!K2280</f>
        <v>36</v>
      </c>
      <c r="O1612" s="36">
        <f>Map!L2280</f>
        <v>-84</v>
      </c>
      <c r="P1612" s="36">
        <f>Map!M2280</f>
        <v>-25</v>
      </c>
      <c r="Q1612" s="5" t="str">
        <f>Join("-",Map!B2280,Map!C2280,Map!D2280,Map!E2280,Map!F2280)</f>
        <v>South Rim-1-0-5-b</v>
      </c>
      <c r="R1612" s="6">
        <f t="shared" ref="R1612:T1612" si="3243">IFERROR(VALUE(LEFT(N1612,SEARCH(" ",N1612,1)-1)),FALSE())</f>
        <v>36</v>
      </c>
      <c r="S1612" s="6">
        <f t="shared" si="3243"/>
        <v>-84</v>
      </c>
      <c r="T1612" s="6">
        <f t="shared" si="3243"/>
        <v>-25</v>
      </c>
      <c r="U1612" s="5"/>
      <c r="V1612" s="5"/>
      <c r="W1612" s="5"/>
      <c r="X1612" s="37" t="str">
        <f>Map!G2280</f>
        <v>Terrestrial</v>
      </c>
      <c r="Y1612" s="5"/>
      <c r="Z1612" s="7" t="str">
        <f>Map!O2280</f>
        <v>190 H</v>
      </c>
      <c r="AA1612" s="6">
        <f t="shared" si="12"/>
        <v>190</v>
      </c>
      <c r="AB1612" s="5" t="str">
        <f>IFERROR(__xludf.DUMMYFUNCTION("""COMPUTED_VALUE"""),"H")</f>
        <v>H</v>
      </c>
      <c r="AC1612" s="6">
        <f t="shared" si="13"/>
        <v>190</v>
      </c>
      <c r="AD1612" s="5"/>
    </row>
    <row r="1613">
      <c r="A1613" s="5" t="str">
        <f>Map!I2281</f>
        <v>1.08 S</v>
      </c>
      <c r="B1613" s="6">
        <f t="shared" si="5"/>
        <v>1.08</v>
      </c>
      <c r="C1613" s="5" t="str">
        <f>IFERROR(__xludf.DUMMYFUNCTION("""COMPUTED_VALUE"""),"S")</f>
        <v>S</v>
      </c>
      <c r="D1613" s="34">
        <f t="shared" si="6"/>
        <v>1.08</v>
      </c>
      <c r="E1613" s="6" t="b">
        <f t="shared" si="7"/>
        <v>0</v>
      </c>
      <c r="F1613" s="34" t="b">
        <f t="shared" si="8"/>
        <v>0</v>
      </c>
      <c r="G1613" s="8">
        <f t="shared" si="9"/>
        <v>2.14812E+30</v>
      </c>
      <c r="H1613" s="8">
        <f t="shared" ref="H1613:J1613" si="3244">if(D1613,$G1613,"")</f>
        <v>2.14812E+30</v>
      </c>
      <c r="I1613" s="8" t="str">
        <f t="shared" si="3244"/>
        <v/>
      </c>
      <c r="J1613" s="8" t="str">
        <f t="shared" si="3244"/>
        <v/>
      </c>
      <c r="K1613" s="5"/>
      <c r="L1613" s="5"/>
      <c r="M1613" s="5"/>
      <c r="N1613" s="36" t="str">
        <f>Map!K2281</f>
        <v/>
      </c>
      <c r="O1613" s="36" t="str">
        <f>Map!L2281</f>
        <v/>
      </c>
      <c r="P1613" s="36" t="str">
        <f>Map!M2281</f>
        <v/>
      </c>
      <c r="Q1613" s="5" t="str">
        <f>Join("-",Map!B2281,Map!C2281,Map!D2281,Map!E2281,Map!F2281)</f>
        <v>South Rim-1-0-5-S</v>
      </c>
      <c r="R1613" s="6" t="b">
        <f t="shared" ref="R1613:T1613" si="3245">IFERROR(VALUE(LEFT(N1613,SEARCH(" ",N1613,1)-1)),FALSE())</f>
        <v>0</v>
      </c>
      <c r="S1613" s="6" t="b">
        <f t="shared" si="3245"/>
        <v>0</v>
      </c>
      <c r="T1613" s="6" t="b">
        <f t="shared" si="3245"/>
        <v>0</v>
      </c>
      <c r="U1613" s="5"/>
      <c r="V1613" s="5"/>
      <c r="W1613" s="5"/>
      <c r="X1613" s="37" t="str">
        <f>Map!G2281</f>
        <v>Star</v>
      </c>
      <c r="Y1613" s="5"/>
      <c r="Z1613" s="7" t="str">
        <f>Map!O2281</f>
        <v/>
      </c>
      <c r="AA1613" s="6" t="str">
        <f t="shared" si="12"/>
        <v/>
      </c>
      <c r="AB1613" s="5"/>
      <c r="AC1613" s="6" t="str">
        <f t="shared" si="13"/>
        <v/>
      </c>
      <c r="AD1613" s="5"/>
    </row>
    <row r="1614">
      <c r="A1614" s="5" t="str">
        <f>Map!I2282</f>
        <v>1.6 J</v>
      </c>
      <c r="B1614" s="6">
        <f t="shared" si="5"/>
        <v>1.6</v>
      </c>
      <c r="C1614" s="5" t="str">
        <f>IFERROR(__xludf.DUMMYFUNCTION("""COMPUTED_VALUE"""),"J")</f>
        <v>J</v>
      </c>
      <c r="D1614" s="34" t="b">
        <f t="shared" si="6"/>
        <v>0</v>
      </c>
      <c r="E1614" s="6">
        <f t="shared" si="7"/>
        <v>1.6</v>
      </c>
      <c r="F1614" s="34" t="b">
        <f t="shared" si="8"/>
        <v>0</v>
      </c>
      <c r="G1614" s="8">
        <f t="shared" si="9"/>
        <v>3.04E+27</v>
      </c>
      <c r="H1614" s="8" t="str">
        <f t="shared" ref="H1614:J1614" si="3246">if(D1614,$G1614,"")</f>
        <v/>
      </c>
      <c r="I1614" s="8">
        <f t="shared" si="3246"/>
        <v>3.04E+27</v>
      </c>
      <c r="J1614" s="8" t="str">
        <f t="shared" si="3246"/>
        <v/>
      </c>
      <c r="K1614" s="5"/>
      <c r="L1614" s="5"/>
      <c r="M1614" s="5"/>
      <c r="N1614" s="36">
        <f>Map!K2282</f>
        <v>-5</v>
      </c>
      <c r="O1614" s="36">
        <f>Map!L2282</f>
        <v>-83</v>
      </c>
      <c r="P1614" s="36">
        <f>Map!M2282</f>
        <v>-45</v>
      </c>
      <c r="Q1614" s="5" t="str">
        <f>Join("-",Map!B2282,Map!C2282,Map!D2282,Map!E2282,Map!F2282)</f>
        <v>South Rim-1-0-6-a</v>
      </c>
      <c r="R1614" s="6">
        <f t="shared" ref="R1614:T1614" si="3247">IFERROR(VALUE(LEFT(N1614,SEARCH(" ",N1614,1)-1)),FALSE())</f>
        <v>-5</v>
      </c>
      <c r="S1614" s="6">
        <f t="shared" si="3247"/>
        <v>-83</v>
      </c>
      <c r="T1614" s="6">
        <f t="shared" si="3247"/>
        <v>-45</v>
      </c>
      <c r="U1614" s="5"/>
      <c r="V1614" s="5"/>
      <c r="W1614" s="5"/>
      <c r="X1614" s="37" t="str">
        <f>Map!G2282</f>
        <v>Gas Giant</v>
      </c>
      <c r="Y1614" s="5"/>
      <c r="Z1614" s="7" t="str">
        <f>Map!O2282</f>
        <v>18 H</v>
      </c>
      <c r="AA1614" s="6">
        <f t="shared" si="12"/>
        <v>18</v>
      </c>
      <c r="AB1614" s="5" t="str">
        <f>IFERROR(__xludf.DUMMYFUNCTION("""COMPUTED_VALUE"""),"H")</f>
        <v>H</v>
      </c>
      <c r="AC1614" s="6">
        <f t="shared" si="13"/>
        <v>18</v>
      </c>
      <c r="AD1614" s="5"/>
    </row>
    <row r="1615">
      <c r="A1615" s="5" t="str">
        <f>Map!I2283</f>
        <v>0.18 S</v>
      </c>
      <c r="B1615" s="6">
        <f t="shared" si="5"/>
        <v>0.18</v>
      </c>
      <c r="C1615" s="5" t="str">
        <f>IFERROR(__xludf.DUMMYFUNCTION("""COMPUTED_VALUE"""),"S")</f>
        <v>S</v>
      </c>
      <c r="D1615" s="34">
        <f t="shared" si="6"/>
        <v>0.18</v>
      </c>
      <c r="E1615" s="6" t="b">
        <f t="shared" si="7"/>
        <v>0</v>
      </c>
      <c r="F1615" s="34" t="b">
        <f t="shared" si="8"/>
        <v>0</v>
      </c>
      <c r="G1615" s="8">
        <f t="shared" si="9"/>
        <v>3.5802E+29</v>
      </c>
      <c r="H1615" s="8">
        <f t="shared" ref="H1615:J1615" si="3248">if(D1615,$G1615,"")</f>
        <v>3.5802E+29</v>
      </c>
      <c r="I1615" s="8" t="str">
        <f t="shared" si="3248"/>
        <v/>
      </c>
      <c r="J1615" s="8" t="str">
        <f t="shared" si="3248"/>
        <v/>
      </c>
      <c r="K1615" s="5"/>
      <c r="L1615" s="5"/>
      <c r="M1615" s="5"/>
      <c r="N1615" s="36" t="str">
        <f>Map!K2283</f>
        <v/>
      </c>
      <c r="O1615" s="36" t="str">
        <f>Map!L2283</f>
        <v/>
      </c>
      <c r="P1615" s="36" t="str">
        <f>Map!M2283</f>
        <v/>
      </c>
      <c r="Q1615" s="5" t="str">
        <f>Join("-",Map!B2283,Map!C2283,Map!D2283,Map!E2283,Map!F2283)</f>
        <v>South Rim-1-0-6-S</v>
      </c>
      <c r="R1615" s="6" t="b">
        <f t="shared" ref="R1615:T1615" si="3249">IFERROR(VALUE(LEFT(N1615,SEARCH(" ",N1615,1)-1)),FALSE())</f>
        <v>0</v>
      </c>
      <c r="S1615" s="6" t="b">
        <f t="shared" si="3249"/>
        <v>0</v>
      </c>
      <c r="T1615" s="6" t="b">
        <f t="shared" si="3249"/>
        <v>0</v>
      </c>
      <c r="U1615" s="5"/>
      <c r="V1615" s="5"/>
      <c r="W1615" s="5"/>
      <c r="X1615" s="37" t="str">
        <f>Map!G2283</f>
        <v>Star</v>
      </c>
      <c r="Y1615" s="5"/>
      <c r="Z1615" s="7" t="str">
        <f>Map!O2283</f>
        <v/>
      </c>
      <c r="AA1615" s="6" t="str">
        <f t="shared" si="12"/>
        <v/>
      </c>
      <c r="AB1615" s="5"/>
      <c r="AC1615" s="6" t="str">
        <f t="shared" si="13"/>
        <v/>
      </c>
      <c r="AD1615" s="5"/>
    </row>
    <row r="1616">
      <c r="A1616" s="5" t="str">
        <f>Map!I2284</f>
        <v>0.16 E</v>
      </c>
      <c r="B1616" s="6">
        <f t="shared" si="5"/>
        <v>0.16</v>
      </c>
      <c r="C1616" s="5" t="str">
        <f>IFERROR(__xludf.DUMMYFUNCTION("""COMPUTED_VALUE"""),"E")</f>
        <v>E</v>
      </c>
      <c r="D1616" s="34" t="b">
        <f t="shared" si="6"/>
        <v>0</v>
      </c>
      <c r="E1616" s="6" t="b">
        <f t="shared" si="7"/>
        <v>0</v>
      </c>
      <c r="F1616" s="34">
        <f t="shared" si="8"/>
        <v>0.16</v>
      </c>
      <c r="G1616" s="8">
        <f t="shared" si="9"/>
        <v>9.5552E+23</v>
      </c>
      <c r="H1616" s="8" t="str">
        <f t="shared" ref="H1616:J1616" si="3250">if(D1616,$G1616,"")</f>
        <v/>
      </c>
      <c r="I1616" s="8" t="str">
        <f t="shared" si="3250"/>
        <v/>
      </c>
      <c r="J1616" s="8">
        <f t="shared" si="3250"/>
        <v>9.5552E+23</v>
      </c>
      <c r="K1616" s="5"/>
      <c r="L1616" s="5"/>
      <c r="M1616" s="5"/>
      <c r="N1616" s="36">
        <f>Map!K2284</f>
        <v>717</v>
      </c>
      <c r="O1616" s="36">
        <f>Map!L2284</f>
        <v>674</v>
      </c>
      <c r="P1616" s="36">
        <f>Map!M2284</f>
        <v>695</v>
      </c>
      <c r="Q1616" s="5" t="str">
        <f>Join("-",Map!B2284,Map!C2284,Map!D2284,Map!E2284,Map!F2284)</f>
        <v>South Rim-1-0-7-a</v>
      </c>
      <c r="R1616" s="6">
        <f t="shared" ref="R1616:T1616" si="3251">IFERROR(VALUE(LEFT(N1616,SEARCH(" ",N1616,1)-1)),FALSE())</f>
        <v>717</v>
      </c>
      <c r="S1616" s="6">
        <f t="shared" si="3251"/>
        <v>674</v>
      </c>
      <c r="T1616" s="6">
        <f t="shared" si="3251"/>
        <v>695</v>
      </c>
      <c r="U1616" s="5"/>
      <c r="V1616" s="5"/>
      <c r="W1616" s="5"/>
      <c r="X1616" s="37" t="str">
        <f>Map!G2284</f>
        <v>Terrestrial</v>
      </c>
      <c r="Y1616" s="5"/>
      <c r="Z1616" s="7" t="str">
        <f>Map!O2284</f>
        <v>39 H</v>
      </c>
      <c r="AA1616" s="6">
        <f t="shared" si="12"/>
        <v>39</v>
      </c>
      <c r="AB1616" s="5" t="str">
        <f>IFERROR(__xludf.DUMMYFUNCTION("""COMPUTED_VALUE"""),"H")</f>
        <v>H</v>
      </c>
      <c r="AC1616" s="6">
        <f t="shared" si="13"/>
        <v>39</v>
      </c>
      <c r="AD1616" s="5"/>
    </row>
    <row r="1617">
      <c r="A1617" s="5" t="str">
        <f>Map!I2285</f>
        <v>0.51 E</v>
      </c>
      <c r="B1617" s="6">
        <f t="shared" si="5"/>
        <v>0.51</v>
      </c>
      <c r="C1617" s="5" t="str">
        <f>IFERROR(__xludf.DUMMYFUNCTION("""COMPUTED_VALUE"""),"E")</f>
        <v>E</v>
      </c>
      <c r="D1617" s="34" t="b">
        <f t="shared" si="6"/>
        <v>0</v>
      </c>
      <c r="E1617" s="6" t="b">
        <f t="shared" si="7"/>
        <v>0</v>
      </c>
      <c r="F1617" s="34">
        <f t="shared" si="8"/>
        <v>0.51</v>
      </c>
      <c r="G1617" s="8">
        <f t="shared" si="9"/>
        <v>3.04572E+24</v>
      </c>
      <c r="H1617" s="8" t="str">
        <f t="shared" ref="H1617:J1617" si="3252">if(D1617,$G1617,"")</f>
        <v/>
      </c>
      <c r="I1617" s="8" t="str">
        <f t="shared" si="3252"/>
        <v/>
      </c>
      <c r="J1617" s="8">
        <f t="shared" si="3252"/>
        <v>3.04572E+24</v>
      </c>
      <c r="K1617" s="5"/>
      <c r="L1617" s="5"/>
      <c r="M1617" s="5"/>
      <c r="N1617" s="36">
        <f>Map!K2285</f>
        <v>245</v>
      </c>
      <c r="O1617" s="36">
        <f>Map!L2285</f>
        <v>-252</v>
      </c>
      <c r="P1617" s="36">
        <f>Map!M2285</f>
        <v>-6</v>
      </c>
      <c r="Q1617" s="5" t="str">
        <f>Join("-",Map!B2285,Map!C2285,Map!D2285,Map!E2285,Map!F2285)</f>
        <v>South Rim-1-0-7-b</v>
      </c>
      <c r="R1617" s="6">
        <f t="shared" ref="R1617:T1617" si="3253">IFERROR(VALUE(LEFT(N1617,SEARCH(" ",N1617,1)-1)),FALSE())</f>
        <v>245</v>
      </c>
      <c r="S1617" s="6">
        <f t="shared" si="3253"/>
        <v>-252</v>
      </c>
      <c r="T1617" s="6">
        <f t="shared" si="3253"/>
        <v>-6</v>
      </c>
      <c r="U1617" s="5"/>
      <c r="V1617" s="5"/>
      <c r="W1617" s="5"/>
      <c r="X1617" s="37" t="str">
        <f>Map!G2285</f>
        <v>Terrestrial</v>
      </c>
      <c r="Y1617" s="5"/>
      <c r="Z1617" s="7" t="str">
        <f>Map!O2285</f>
        <v>7 H</v>
      </c>
      <c r="AA1617" s="6">
        <f t="shared" si="12"/>
        <v>7</v>
      </c>
      <c r="AB1617" s="5" t="str">
        <f>IFERROR(__xludf.DUMMYFUNCTION("""COMPUTED_VALUE"""),"H")</f>
        <v>H</v>
      </c>
      <c r="AC1617" s="6">
        <f t="shared" si="13"/>
        <v>7</v>
      </c>
      <c r="AD1617" s="5"/>
    </row>
    <row r="1618">
      <c r="A1618" s="5" t="str">
        <f>Map!I2286</f>
        <v>0.71 E</v>
      </c>
      <c r="B1618" s="6">
        <f t="shared" si="5"/>
        <v>0.71</v>
      </c>
      <c r="C1618" s="5" t="str">
        <f>IFERROR(__xludf.DUMMYFUNCTION("""COMPUTED_VALUE"""),"E")</f>
        <v>E</v>
      </c>
      <c r="D1618" s="34" t="b">
        <f t="shared" si="6"/>
        <v>0</v>
      </c>
      <c r="E1618" s="6" t="b">
        <f t="shared" si="7"/>
        <v>0</v>
      </c>
      <c r="F1618" s="34">
        <f t="shared" si="8"/>
        <v>0.71</v>
      </c>
      <c r="G1618" s="8">
        <f t="shared" si="9"/>
        <v>4.24012E+24</v>
      </c>
      <c r="H1618" s="8" t="str">
        <f t="shared" ref="H1618:J1618" si="3254">if(D1618,$G1618,"")</f>
        <v/>
      </c>
      <c r="I1618" s="8" t="str">
        <f t="shared" si="3254"/>
        <v/>
      </c>
      <c r="J1618" s="8">
        <f t="shared" si="3254"/>
        <v>4.24012E+24</v>
      </c>
      <c r="K1618" s="5"/>
      <c r="L1618" s="5"/>
      <c r="M1618" s="5"/>
      <c r="N1618" s="36">
        <f>Map!K2286</f>
        <v>59</v>
      </c>
      <c r="O1618" s="36">
        <f>Map!L2286</f>
        <v>6</v>
      </c>
      <c r="P1618" s="36">
        <f>Map!M2286</f>
        <v>31</v>
      </c>
      <c r="Q1618" s="5" t="str">
        <f>Join("-",Map!B2286,Map!C2286,Map!D2286,Map!E2286,Map!F2286)</f>
        <v>South Rim-1-0-7-c</v>
      </c>
      <c r="R1618" s="6">
        <f t="shared" ref="R1618:T1618" si="3255">IFERROR(VALUE(LEFT(N1618,SEARCH(" ",N1618,1)-1)),FALSE())</f>
        <v>59</v>
      </c>
      <c r="S1618" s="6">
        <f t="shared" si="3255"/>
        <v>6</v>
      </c>
      <c r="T1618" s="6">
        <f t="shared" si="3255"/>
        <v>31</v>
      </c>
      <c r="U1618" s="5"/>
      <c r="V1618" s="5"/>
      <c r="W1618" s="5"/>
      <c r="X1618" s="37" t="str">
        <f>Map!G2286</f>
        <v>Terrestrial</v>
      </c>
      <c r="Y1618" s="5"/>
      <c r="Z1618" s="7" t="str">
        <f>Map!O2286</f>
        <v>176 H</v>
      </c>
      <c r="AA1618" s="6">
        <f t="shared" si="12"/>
        <v>176</v>
      </c>
      <c r="AB1618" s="5" t="str">
        <f>IFERROR(__xludf.DUMMYFUNCTION("""COMPUTED_VALUE"""),"H")</f>
        <v>H</v>
      </c>
      <c r="AC1618" s="6">
        <f t="shared" si="13"/>
        <v>176</v>
      </c>
      <c r="AD1618" s="5"/>
    </row>
    <row r="1619">
      <c r="A1619" s="5" t="str">
        <f>Map!I2287</f>
        <v>0.18 S</v>
      </c>
      <c r="B1619" s="6">
        <f t="shared" si="5"/>
        <v>0.18</v>
      </c>
      <c r="C1619" s="5" t="str">
        <f>IFERROR(__xludf.DUMMYFUNCTION("""COMPUTED_VALUE"""),"S")</f>
        <v>S</v>
      </c>
      <c r="D1619" s="34">
        <f t="shared" si="6"/>
        <v>0.18</v>
      </c>
      <c r="E1619" s="6" t="b">
        <f t="shared" si="7"/>
        <v>0</v>
      </c>
      <c r="F1619" s="34" t="b">
        <f t="shared" si="8"/>
        <v>0</v>
      </c>
      <c r="G1619" s="8">
        <f t="shared" si="9"/>
        <v>3.5802E+29</v>
      </c>
      <c r="H1619" s="8">
        <f t="shared" ref="H1619:J1619" si="3256">if(D1619,$G1619,"")</f>
        <v>3.5802E+29</v>
      </c>
      <c r="I1619" s="8" t="str">
        <f t="shared" si="3256"/>
        <v/>
      </c>
      <c r="J1619" s="8" t="str">
        <f t="shared" si="3256"/>
        <v/>
      </c>
      <c r="K1619" s="5"/>
      <c r="L1619" s="5"/>
      <c r="M1619" s="5"/>
      <c r="N1619" s="36" t="str">
        <f>Map!K2287</f>
        <v/>
      </c>
      <c r="O1619" s="36" t="str">
        <f>Map!L2287</f>
        <v/>
      </c>
      <c r="P1619" s="36" t="str">
        <f>Map!M2287</f>
        <v/>
      </c>
      <c r="Q1619" s="5" t="str">
        <f>Join("-",Map!B2287,Map!C2287,Map!D2287,Map!E2287,Map!F2287)</f>
        <v>South Rim-1-0-7-S</v>
      </c>
      <c r="R1619" s="6" t="b">
        <f t="shared" ref="R1619:T1619" si="3257">IFERROR(VALUE(LEFT(N1619,SEARCH(" ",N1619,1)-1)),FALSE())</f>
        <v>0</v>
      </c>
      <c r="S1619" s="6" t="b">
        <f t="shared" si="3257"/>
        <v>0</v>
      </c>
      <c r="T1619" s="6" t="b">
        <f t="shared" si="3257"/>
        <v>0</v>
      </c>
      <c r="U1619" s="5"/>
      <c r="V1619" s="5"/>
      <c r="W1619" s="5"/>
      <c r="X1619" s="37" t="str">
        <f>Map!G2287</f>
        <v>Star</v>
      </c>
      <c r="Y1619" s="5"/>
      <c r="Z1619" s="7" t="str">
        <f>Map!O2287</f>
        <v/>
      </c>
      <c r="AA1619" s="6" t="str">
        <f t="shared" si="12"/>
        <v/>
      </c>
      <c r="AB1619" s="5"/>
      <c r="AC1619" s="6" t="str">
        <f t="shared" si="13"/>
        <v/>
      </c>
      <c r="AD1619" s="5"/>
    </row>
    <row r="1620">
      <c r="A1620" s="5" t="str">
        <f>Map!I2288</f>
        <v>1.33 E</v>
      </c>
      <c r="B1620" s="6">
        <f t="shared" si="5"/>
        <v>1.33</v>
      </c>
      <c r="C1620" s="5" t="str">
        <f>IFERROR(__xludf.DUMMYFUNCTION("""COMPUTED_VALUE"""),"E")</f>
        <v>E</v>
      </c>
      <c r="D1620" s="34" t="b">
        <f t="shared" si="6"/>
        <v>0</v>
      </c>
      <c r="E1620" s="6" t="b">
        <f t="shared" si="7"/>
        <v>0</v>
      </c>
      <c r="F1620" s="34">
        <f t="shared" si="8"/>
        <v>1.33</v>
      </c>
      <c r="G1620" s="8">
        <f t="shared" si="9"/>
        <v>7.94276E+24</v>
      </c>
      <c r="H1620" s="8" t="str">
        <f t="shared" ref="H1620:J1620" si="3258">if(D1620,$G1620,"")</f>
        <v/>
      </c>
      <c r="I1620" s="8" t="str">
        <f t="shared" si="3258"/>
        <v/>
      </c>
      <c r="J1620" s="8">
        <f t="shared" si="3258"/>
        <v>7.94276E+24</v>
      </c>
      <c r="K1620" s="5"/>
      <c r="L1620" s="5"/>
      <c r="M1620" s="5"/>
      <c r="N1620" s="36">
        <f>Map!K2288</f>
        <v>276</v>
      </c>
      <c r="O1620" s="36">
        <f>Map!L2288</f>
        <v>266</v>
      </c>
      <c r="P1620" s="36">
        <f>Map!M2288</f>
        <v>271</v>
      </c>
      <c r="Q1620" s="5" t="str">
        <f>Join("-",Map!B2288,Map!C2288,Map!D2288,Map!E2288,Map!F2288)</f>
        <v>South Rim-1-0-8-a</v>
      </c>
      <c r="R1620" s="6">
        <f t="shared" ref="R1620:T1620" si="3259">IFERROR(VALUE(LEFT(N1620,SEARCH(" ",N1620,1)-1)),FALSE())</f>
        <v>276</v>
      </c>
      <c r="S1620" s="6">
        <f t="shared" si="3259"/>
        <v>266</v>
      </c>
      <c r="T1620" s="6">
        <f t="shared" si="3259"/>
        <v>271</v>
      </c>
      <c r="U1620" s="5"/>
      <c r="V1620" s="5"/>
      <c r="W1620" s="5"/>
      <c r="X1620" s="37" t="str">
        <f>Map!G2288</f>
        <v>Terrestrial</v>
      </c>
      <c r="Y1620" s="5"/>
      <c r="Z1620" s="7" t="str">
        <f>Map!O2288</f>
        <v>18 H</v>
      </c>
      <c r="AA1620" s="6">
        <f t="shared" si="12"/>
        <v>18</v>
      </c>
      <c r="AB1620" s="5" t="str">
        <f>IFERROR(__xludf.DUMMYFUNCTION("""COMPUTED_VALUE"""),"H")</f>
        <v>H</v>
      </c>
      <c r="AC1620" s="6">
        <f t="shared" si="13"/>
        <v>18</v>
      </c>
      <c r="AD1620" s="5"/>
    </row>
    <row r="1621">
      <c r="A1621" s="5" t="str">
        <f>Map!I2289</f>
        <v>1.06 E</v>
      </c>
      <c r="B1621" s="6">
        <f t="shared" si="5"/>
        <v>1.06</v>
      </c>
      <c r="C1621" s="5" t="str">
        <f>IFERROR(__xludf.DUMMYFUNCTION("""COMPUTED_VALUE"""),"E")</f>
        <v>E</v>
      </c>
      <c r="D1621" s="34" t="b">
        <f t="shared" si="6"/>
        <v>0</v>
      </c>
      <c r="E1621" s="6" t="b">
        <f t="shared" si="7"/>
        <v>0</v>
      </c>
      <c r="F1621" s="34">
        <f t="shared" si="8"/>
        <v>1.06</v>
      </c>
      <c r="G1621" s="8">
        <f t="shared" si="9"/>
        <v>6.33032E+24</v>
      </c>
      <c r="H1621" s="8" t="str">
        <f t="shared" ref="H1621:J1621" si="3260">if(D1621,$G1621,"")</f>
        <v/>
      </c>
      <c r="I1621" s="8" t="str">
        <f t="shared" si="3260"/>
        <v/>
      </c>
      <c r="J1621" s="8">
        <f t="shared" si="3260"/>
        <v>6.33032E+24</v>
      </c>
      <c r="K1621" s="5"/>
      <c r="L1621" s="5"/>
      <c r="M1621" s="5"/>
      <c r="N1621" s="36">
        <f>Map!K2289</f>
        <v>22</v>
      </c>
      <c r="O1621" s="36">
        <f>Map!L2289</f>
        <v>-24</v>
      </c>
      <c r="P1621" s="36">
        <f>Map!M2289</f>
        <v>0</v>
      </c>
      <c r="Q1621" s="5" t="str">
        <f>Join("-",Map!B2289,Map!C2289,Map!D2289,Map!E2289,Map!F2289)</f>
        <v>South Rim-1-0-8-b</v>
      </c>
      <c r="R1621" s="6">
        <f t="shared" ref="R1621:T1621" si="3261">IFERROR(VALUE(LEFT(N1621,SEARCH(" ",N1621,1)-1)),FALSE())</f>
        <v>22</v>
      </c>
      <c r="S1621" s="6">
        <f t="shared" si="3261"/>
        <v>-24</v>
      </c>
      <c r="T1621" s="6">
        <f t="shared" si="3261"/>
        <v>0</v>
      </c>
      <c r="U1621" s="5"/>
      <c r="V1621" s="5"/>
      <c r="W1621" s="5"/>
      <c r="X1621" s="37" t="str">
        <f>Map!G2289</f>
        <v>Terrestrial</v>
      </c>
      <c r="Y1621" s="5"/>
      <c r="Z1621" s="7" t="str">
        <f>Map!O2289</f>
        <v>295 H</v>
      </c>
      <c r="AA1621" s="6">
        <f t="shared" si="12"/>
        <v>295</v>
      </c>
      <c r="AB1621" s="5" t="str">
        <f>IFERROR(__xludf.DUMMYFUNCTION("""COMPUTED_VALUE"""),"H")</f>
        <v>H</v>
      </c>
      <c r="AC1621" s="6">
        <f t="shared" si="13"/>
        <v>295</v>
      </c>
      <c r="AD1621" s="5"/>
    </row>
    <row r="1622">
      <c r="A1622" s="5" t="str">
        <f>Map!I2290</f>
        <v>8 E</v>
      </c>
      <c r="B1622" s="6">
        <f t="shared" si="5"/>
        <v>8</v>
      </c>
      <c r="C1622" s="5" t="str">
        <f>IFERROR(__xludf.DUMMYFUNCTION("""COMPUTED_VALUE"""),"E")</f>
        <v>E</v>
      </c>
      <c r="D1622" s="34" t="b">
        <f t="shared" si="6"/>
        <v>0</v>
      </c>
      <c r="E1622" s="6" t="b">
        <f t="shared" si="7"/>
        <v>0</v>
      </c>
      <c r="F1622" s="34">
        <f t="shared" si="8"/>
        <v>8</v>
      </c>
      <c r="G1622" s="8">
        <f t="shared" si="9"/>
        <v>4.7776E+25</v>
      </c>
      <c r="H1622" s="8" t="str">
        <f t="shared" ref="H1622:J1622" si="3262">if(D1622,$G1622,"")</f>
        <v/>
      </c>
      <c r="I1622" s="8" t="str">
        <f t="shared" si="3262"/>
        <v/>
      </c>
      <c r="J1622" s="8">
        <f t="shared" si="3262"/>
        <v>4.7776E+25</v>
      </c>
      <c r="K1622" s="5"/>
      <c r="L1622" s="5"/>
      <c r="M1622" s="5"/>
      <c r="N1622" s="36">
        <f>Map!K2290</f>
        <v>-43</v>
      </c>
      <c r="O1622" s="36">
        <f>Map!L2290</f>
        <v>-58</v>
      </c>
      <c r="P1622" s="36">
        <f>Map!M2290</f>
        <v>-52</v>
      </c>
      <c r="Q1622" s="5" t="str">
        <f>Join("-",Map!B2290,Map!C2290,Map!D2290,Map!E2290,Map!F2290)</f>
        <v>South Rim-1-0-8-c</v>
      </c>
      <c r="R1622" s="6">
        <f t="shared" ref="R1622:T1622" si="3263">IFERROR(VALUE(LEFT(N1622,SEARCH(" ",N1622,1)-1)),FALSE())</f>
        <v>-43</v>
      </c>
      <c r="S1622" s="6">
        <f t="shared" si="3263"/>
        <v>-58</v>
      </c>
      <c r="T1622" s="6">
        <f t="shared" si="3263"/>
        <v>-52</v>
      </c>
      <c r="U1622" s="5"/>
      <c r="V1622" s="5"/>
      <c r="W1622" s="5"/>
      <c r="X1622" s="37" t="str">
        <f>Map!G2290</f>
        <v>Terrestrial</v>
      </c>
      <c r="Y1622" s="5"/>
      <c r="Z1622" s="7" t="str">
        <f>Map!O2290</f>
        <v>15 H</v>
      </c>
      <c r="AA1622" s="6">
        <f t="shared" si="12"/>
        <v>15</v>
      </c>
      <c r="AB1622" s="5" t="str">
        <f>IFERROR(__xludf.DUMMYFUNCTION("""COMPUTED_VALUE"""),"H")</f>
        <v>H</v>
      </c>
      <c r="AC1622" s="6">
        <f t="shared" si="13"/>
        <v>15</v>
      </c>
      <c r="AD1622" s="5"/>
    </row>
    <row r="1623">
      <c r="A1623" s="5" t="str">
        <f>Map!I2291</f>
        <v>0.77 S</v>
      </c>
      <c r="B1623" s="6">
        <f t="shared" si="5"/>
        <v>0.77</v>
      </c>
      <c r="C1623" s="5" t="str">
        <f>IFERROR(__xludf.DUMMYFUNCTION("""COMPUTED_VALUE"""),"S")</f>
        <v>S</v>
      </c>
      <c r="D1623" s="34">
        <f t="shared" si="6"/>
        <v>0.77</v>
      </c>
      <c r="E1623" s="6" t="b">
        <f t="shared" si="7"/>
        <v>0</v>
      </c>
      <c r="F1623" s="34" t="b">
        <f t="shared" si="8"/>
        <v>0</v>
      </c>
      <c r="G1623" s="8">
        <f t="shared" si="9"/>
        <v>1.53153E+30</v>
      </c>
      <c r="H1623" s="8">
        <f t="shared" ref="H1623:J1623" si="3264">if(D1623,$G1623,"")</f>
        <v>1.53153E+30</v>
      </c>
      <c r="I1623" s="8" t="str">
        <f t="shared" si="3264"/>
        <v/>
      </c>
      <c r="J1623" s="8" t="str">
        <f t="shared" si="3264"/>
        <v/>
      </c>
      <c r="K1623" s="5"/>
      <c r="L1623" s="5"/>
      <c r="M1623" s="5"/>
      <c r="N1623" s="36" t="str">
        <f>Map!K2291</f>
        <v/>
      </c>
      <c r="O1623" s="36" t="str">
        <f>Map!L2291</f>
        <v/>
      </c>
      <c r="P1623" s="36" t="str">
        <f>Map!M2291</f>
        <v/>
      </c>
      <c r="Q1623" s="5" t="str">
        <f>Join("-",Map!B2291,Map!C2291,Map!D2291,Map!E2291,Map!F2291)</f>
        <v>South Rim-1-0-8-S</v>
      </c>
      <c r="R1623" s="6" t="b">
        <f t="shared" ref="R1623:T1623" si="3265">IFERROR(VALUE(LEFT(N1623,SEARCH(" ",N1623,1)-1)),FALSE())</f>
        <v>0</v>
      </c>
      <c r="S1623" s="6" t="b">
        <f t="shared" si="3265"/>
        <v>0</v>
      </c>
      <c r="T1623" s="6" t="b">
        <f t="shared" si="3265"/>
        <v>0</v>
      </c>
      <c r="U1623" s="5"/>
      <c r="V1623" s="5"/>
      <c r="W1623" s="5"/>
      <c r="X1623" s="37" t="str">
        <f>Map!G2291</f>
        <v>Star</v>
      </c>
      <c r="Y1623" s="5"/>
      <c r="Z1623" s="7" t="str">
        <f>Map!O2291</f>
        <v/>
      </c>
      <c r="AA1623" s="6" t="str">
        <f t="shared" si="12"/>
        <v/>
      </c>
      <c r="AB1623" s="5"/>
      <c r="AC1623" s="6" t="str">
        <f t="shared" si="13"/>
        <v/>
      </c>
      <c r="AD1623" s="5"/>
    </row>
    <row r="1624">
      <c r="A1624" s="5" t="str">
        <f>Map!I2292</f>
        <v>8.33 J</v>
      </c>
      <c r="B1624" s="6">
        <f t="shared" si="5"/>
        <v>8.33</v>
      </c>
      <c r="C1624" s="5" t="str">
        <f>IFERROR(__xludf.DUMMYFUNCTION("""COMPUTED_VALUE"""),"J")</f>
        <v>J</v>
      </c>
      <c r="D1624" s="34" t="b">
        <f t="shared" si="6"/>
        <v>0</v>
      </c>
      <c r="E1624" s="6">
        <f t="shared" si="7"/>
        <v>8.33</v>
      </c>
      <c r="F1624" s="34" t="b">
        <f t="shared" si="8"/>
        <v>0</v>
      </c>
      <c r="G1624" s="8">
        <f t="shared" si="9"/>
        <v>1.5827E+28</v>
      </c>
      <c r="H1624" s="8" t="str">
        <f t="shared" ref="H1624:J1624" si="3266">if(D1624,$G1624,"")</f>
        <v/>
      </c>
      <c r="I1624" s="8">
        <f t="shared" si="3266"/>
        <v>1.5827E+28</v>
      </c>
      <c r="J1624" s="8" t="str">
        <f t="shared" si="3266"/>
        <v/>
      </c>
      <c r="K1624" s="5"/>
      <c r="L1624" s="5"/>
      <c r="M1624" s="5"/>
      <c r="N1624" s="36">
        <f>Map!K2292</f>
        <v>-36</v>
      </c>
      <c r="O1624" s="36">
        <f>Map!L2292</f>
        <v>-38</v>
      </c>
      <c r="P1624" s="36">
        <f>Map!M2292</f>
        <v>-35</v>
      </c>
      <c r="Q1624" s="5" t="str">
        <f>Join("-",Map!B2292,Map!C2292,Map!D2292,Map!E2292,Map!F2292)</f>
        <v>South Rim-1-0-9-a</v>
      </c>
      <c r="R1624" s="6">
        <f t="shared" ref="R1624:T1624" si="3267">IFERROR(VALUE(LEFT(N1624,SEARCH(" ",N1624,1)-1)),FALSE())</f>
        <v>-36</v>
      </c>
      <c r="S1624" s="6">
        <f t="shared" si="3267"/>
        <v>-38</v>
      </c>
      <c r="T1624" s="6">
        <f t="shared" si="3267"/>
        <v>-35</v>
      </c>
      <c r="U1624" s="5"/>
      <c r="V1624" s="5"/>
      <c r="W1624" s="5"/>
      <c r="X1624" s="37" t="str">
        <f>Map!G2292</f>
        <v>Gas Giant</v>
      </c>
      <c r="Y1624" s="5"/>
      <c r="Z1624" s="7" t="str">
        <f>Map!O2292</f>
        <v>18 H</v>
      </c>
      <c r="AA1624" s="6">
        <f t="shared" si="12"/>
        <v>18</v>
      </c>
      <c r="AB1624" s="5" t="str">
        <f>IFERROR(__xludf.DUMMYFUNCTION("""COMPUTED_VALUE"""),"H")</f>
        <v>H</v>
      </c>
      <c r="AC1624" s="6">
        <f t="shared" si="13"/>
        <v>18</v>
      </c>
      <c r="AD1624" s="5"/>
    </row>
    <row r="1625">
      <c r="A1625" s="5" t="str">
        <f>Map!I2293</f>
        <v>5.92 J</v>
      </c>
      <c r="B1625" s="6">
        <f t="shared" si="5"/>
        <v>5.92</v>
      </c>
      <c r="C1625" s="5" t="str">
        <f>IFERROR(__xludf.DUMMYFUNCTION("""COMPUTED_VALUE"""),"J")</f>
        <v>J</v>
      </c>
      <c r="D1625" s="34" t="b">
        <f t="shared" si="6"/>
        <v>0</v>
      </c>
      <c r="E1625" s="6">
        <f t="shared" si="7"/>
        <v>5.92</v>
      </c>
      <c r="F1625" s="34" t="b">
        <f t="shared" si="8"/>
        <v>0</v>
      </c>
      <c r="G1625" s="8">
        <f t="shared" si="9"/>
        <v>1.1248E+28</v>
      </c>
      <c r="H1625" s="8" t="str">
        <f t="shared" ref="H1625:J1625" si="3268">if(D1625,$G1625,"")</f>
        <v/>
      </c>
      <c r="I1625" s="8">
        <f t="shared" si="3268"/>
        <v>1.1248E+28</v>
      </c>
      <c r="J1625" s="8" t="str">
        <f t="shared" si="3268"/>
        <v/>
      </c>
      <c r="K1625" s="5"/>
      <c r="L1625" s="5"/>
      <c r="M1625" s="5"/>
      <c r="N1625" s="36">
        <f>Map!K2293</f>
        <v>-51</v>
      </c>
      <c r="O1625" s="36">
        <f>Map!L2293</f>
        <v>-105</v>
      </c>
      <c r="P1625" s="36">
        <f>Map!M2293</f>
        <v>-79</v>
      </c>
      <c r="Q1625" s="5" t="str">
        <f>Join("-",Map!B2293,Map!C2293,Map!D2293,Map!E2293,Map!F2293)</f>
        <v>South Rim-1-0-9-b</v>
      </c>
      <c r="R1625" s="6">
        <f t="shared" ref="R1625:T1625" si="3269">IFERROR(VALUE(LEFT(N1625,SEARCH(" ",N1625,1)-1)),FALSE())</f>
        <v>-51</v>
      </c>
      <c r="S1625" s="6">
        <f t="shared" si="3269"/>
        <v>-105</v>
      </c>
      <c r="T1625" s="6">
        <f t="shared" si="3269"/>
        <v>-79</v>
      </c>
      <c r="U1625" s="5"/>
      <c r="V1625" s="5"/>
      <c r="W1625" s="5"/>
      <c r="X1625" s="37" t="str">
        <f>Map!G2293</f>
        <v>Gas Giant</v>
      </c>
      <c r="Y1625" s="5"/>
      <c r="Z1625" s="7" t="str">
        <f>Map!O2293</f>
        <v>19 H</v>
      </c>
      <c r="AA1625" s="6">
        <f t="shared" si="12"/>
        <v>19</v>
      </c>
      <c r="AB1625" s="5" t="str">
        <f>IFERROR(__xludf.DUMMYFUNCTION("""COMPUTED_VALUE"""),"H")</f>
        <v>H</v>
      </c>
      <c r="AC1625" s="6">
        <f t="shared" si="13"/>
        <v>19</v>
      </c>
      <c r="AD1625" s="5"/>
    </row>
    <row r="1626">
      <c r="A1626" s="5" t="str">
        <f>Map!I2294</f>
        <v>2.66 J</v>
      </c>
      <c r="B1626" s="6">
        <f t="shared" si="5"/>
        <v>2.66</v>
      </c>
      <c r="C1626" s="5" t="str">
        <f>IFERROR(__xludf.DUMMYFUNCTION("""COMPUTED_VALUE"""),"J")</f>
        <v>J</v>
      </c>
      <c r="D1626" s="34" t="b">
        <f t="shared" si="6"/>
        <v>0</v>
      </c>
      <c r="E1626" s="6">
        <f t="shared" si="7"/>
        <v>2.66</v>
      </c>
      <c r="F1626" s="34" t="b">
        <f t="shared" si="8"/>
        <v>0</v>
      </c>
      <c r="G1626" s="8">
        <f t="shared" si="9"/>
        <v>5.054E+27</v>
      </c>
      <c r="H1626" s="8" t="str">
        <f t="shared" ref="H1626:J1626" si="3270">if(D1626,$G1626,"")</f>
        <v/>
      </c>
      <c r="I1626" s="8">
        <f t="shared" si="3270"/>
        <v>5.054E+27</v>
      </c>
      <c r="J1626" s="8" t="str">
        <f t="shared" si="3270"/>
        <v/>
      </c>
      <c r="K1626" s="5"/>
      <c r="L1626" s="5"/>
      <c r="M1626" s="5"/>
      <c r="N1626" s="36">
        <f>Map!K2294</f>
        <v>-218</v>
      </c>
      <c r="O1626" s="36">
        <f>Map!L2294</f>
        <v>-240</v>
      </c>
      <c r="P1626" s="36">
        <f>Map!M2294</f>
        <v>-227</v>
      </c>
      <c r="Q1626" s="5" t="str">
        <f>Join("-",Map!B2294,Map!C2294,Map!D2294,Map!E2294,Map!F2294)</f>
        <v>South Rim-1-0-9-c</v>
      </c>
      <c r="R1626" s="6">
        <f t="shared" ref="R1626:T1626" si="3271">IFERROR(VALUE(LEFT(N1626,SEARCH(" ",N1626,1)-1)),FALSE())</f>
        <v>-218</v>
      </c>
      <c r="S1626" s="6">
        <f t="shared" si="3271"/>
        <v>-240</v>
      </c>
      <c r="T1626" s="6">
        <f t="shared" si="3271"/>
        <v>-227</v>
      </c>
      <c r="U1626" s="5"/>
      <c r="V1626" s="5"/>
      <c r="W1626" s="5"/>
      <c r="X1626" s="37" t="str">
        <f>Map!G2294</f>
        <v>Gas Giant</v>
      </c>
      <c r="Y1626" s="5"/>
      <c r="Z1626" s="7" t="str">
        <f>Map!O2294</f>
        <v>14 H</v>
      </c>
      <c r="AA1626" s="6">
        <f t="shared" si="12"/>
        <v>14</v>
      </c>
      <c r="AB1626" s="5" t="str">
        <f>IFERROR(__xludf.DUMMYFUNCTION("""COMPUTED_VALUE"""),"H")</f>
        <v>H</v>
      </c>
      <c r="AC1626" s="6">
        <f t="shared" si="13"/>
        <v>14</v>
      </c>
      <c r="AD1626" s="5"/>
    </row>
    <row r="1627">
      <c r="A1627" s="5" t="str">
        <f>Map!I2295</f>
        <v>0.04 J</v>
      </c>
      <c r="B1627" s="6">
        <f t="shared" si="5"/>
        <v>0.04</v>
      </c>
      <c r="C1627" s="5" t="str">
        <f>IFERROR(__xludf.DUMMYFUNCTION("""COMPUTED_VALUE"""),"J")</f>
        <v>J</v>
      </c>
      <c r="D1627" s="34" t="b">
        <f t="shared" si="6"/>
        <v>0</v>
      </c>
      <c r="E1627" s="6">
        <f t="shared" si="7"/>
        <v>0.04</v>
      </c>
      <c r="F1627" s="34" t="b">
        <f t="shared" si="8"/>
        <v>0</v>
      </c>
      <c r="G1627" s="8">
        <f t="shared" si="9"/>
        <v>7.6E+25</v>
      </c>
      <c r="H1627" s="8" t="str">
        <f t="shared" ref="H1627:J1627" si="3272">if(D1627,$G1627,"")</f>
        <v/>
      </c>
      <c r="I1627" s="8">
        <f t="shared" si="3272"/>
        <v>7.6E+25</v>
      </c>
      <c r="J1627" s="8" t="str">
        <f t="shared" si="3272"/>
        <v/>
      </c>
      <c r="K1627" s="5"/>
      <c r="L1627" s="5"/>
      <c r="M1627" s="5"/>
      <c r="N1627" s="36">
        <f>Map!K2295</f>
        <v>-245</v>
      </c>
      <c r="O1627" s="36">
        <f>Map!L2295</f>
        <v>-253</v>
      </c>
      <c r="P1627" s="36">
        <f>Map!M2295</f>
        <v>-251</v>
      </c>
      <c r="Q1627" s="5" t="str">
        <f>Join("-",Map!B2295,Map!C2295,Map!D2295,Map!E2295,Map!F2295)</f>
        <v>South Rim-1-0-9-d</v>
      </c>
      <c r="R1627" s="6">
        <f t="shared" ref="R1627:T1627" si="3273">IFERROR(VALUE(LEFT(N1627,SEARCH(" ",N1627,1)-1)),FALSE())</f>
        <v>-245</v>
      </c>
      <c r="S1627" s="6">
        <f t="shared" si="3273"/>
        <v>-253</v>
      </c>
      <c r="T1627" s="6">
        <f t="shared" si="3273"/>
        <v>-251</v>
      </c>
      <c r="U1627" s="5"/>
      <c r="V1627" s="5"/>
      <c r="W1627" s="5"/>
      <c r="X1627" s="37" t="str">
        <f>Map!G2295</f>
        <v>Gas Giant</v>
      </c>
      <c r="Y1627" s="5"/>
      <c r="Z1627" s="7" t="str">
        <f>Map!O2295</f>
        <v>14 H</v>
      </c>
      <c r="AA1627" s="6">
        <f t="shared" si="12"/>
        <v>14</v>
      </c>
      <c r="AB1627" s="5" t="str">
        <f>IFERROR(__xludf.DUMMYFUNCTION("""COMPUTED_VALUE"""),"H")</f>
        <v>H</v>
      </c>
      <c r="AC1627" s="6">
        <f t="shared" si="13"/>
        <v>14</v>
      </c>
      <c r="AD1627" s="5"/>
    </row>
    <row r="1628">
      <c r="A1628" s="5" t="str">
        <f>Map!I2296</f>
        <v>0.76 S</v>
      </c>
      <c r="B1628" s="6">
        <f t="shared" si="5"/>
        <v>0.76</v>
      </c>
      <c r="C1628" s="5" t="str">
        <f>IFERROR(__xludf.DUMMYFUNCTION("""COMPUTED_VALUE"""),"S")</f>
        <v>S</v>
      </c>
      <c r="D1628" s="34">
        <f t="shared" si="6"/>
        <v>0.76</v>
      </c>
      <c r="E1628" s="6" t="b">
        <f t="shared" si="7"/>
        <v>0</v>
      </c>
      <c r="F1628" s="34" t="b">
        <f t="shared" si="8"/>
        <v>0</v>
      </c>
      <c r="G1628" s="8">
        <f t="shared" si="9"/>
        <v>1.51164E+30</v>
      </c>
      <c r="H1628" s="8">
        <f t="shared" ref="H1628:J1628" si="3274">if(D1628,$G1628,"")</f>
        <v>1.51164E+30</v>
      </c>
      <c r="I1628" s="8" t="str">
        <f t="shared" si="3274"/>
        <v/>
      </c>
      <c r="J1628" s="8" t="str">
        <f t="shared" si="3274"/>
        <v/>
      </c>
      <c r="K1628" s="5"/>
      <c r="L1628" s="5"/>
      <c r="M1628" s="5"/>
      <c r="N1628" s="36" t="str">
        <f>Map!K2296</f>
        <v/>
      </c>
      <c r="O1628" s="36" t="str">
        <f>Map!L2296</f>
        <v/>
      </c>
      <c r="P1628" s="36" t="str">
        <f>Map!M2296</f>
        <v/>
      </c>
      <c r="Q1628" s="5" t="str">
        <f>Join("-",Map!B2296,Map!C2296,Map!D2296,Map!E2296,Map!F2296)</f>
        <v>South Rim-1-0-9-S</v>
      </c>
      <c r="R1628" s="6" t="b">
        <f t="shared" ref="R1628:T1628" si="3275">IFERROR(VALUE(LEFT(N1628,SEARCH(" ",N1628,1)-1)),FALSE())</f>
        <v>0</v>
      </c>
      <c r="S1628" s="6" t="b">
        <f t="shared" si="3275"/>
        <v>0</v>
      </c>
      <c r="T1628" s="6" t="b">
        <f t="shared" si="3275"/>
        <v>0</v>
      </c>
      <c r="U1628" s="5"/>
      <c r="V1628" s="5"/>
      <c r="W1628" s="5"/>
      <c r="X1628" s="37" t="str">
        <f>Map!G2296</f>
        <v>Star</v>
      </c>
      <c r="Y1628" s="5"/>
      <c r="Z1628" s="7" t="str">
        <f>Map!O2296</f>
        <v/>
      </c>
      <c r="AA1628" s="6" t="str">
        <f t="shared" si="12"/>
        <v/>
      </c>
      <c r="AB1628" s="5"/>
      <c r="AC1628" s="6" t="str">
        <f t="shared" si="13"/>
        <v/>
      </c>
      <c r="AD1628" s="5"/>
    </row>
    <row r="1629">
      <c r="A1629" s="5" t="str">
        <f>Map!I2297</f>
        <v>0.96 E</v>
      </c>
      <c r="B1629" s="6">
        <f t="shared" si="5"/>
        <v>0.96</v>
      </c>
      <c r="C1629" s="5" t="str">
        <f>IFERROR(__xludf.DUMMYFUNCTION("""COMPUTED_VALUE"""),"E")</f>
        <v>E</v>
      </c>
      <c r="D1629" s="34" t="b">
        <f t="shared" si="6"/>
        <v>0</v>
      </c>
      <c r="E1629" s="6" t="b">
        <f t="shared" si="7"/>
        <v>0</v>
      </c>
      <c r="F1629" s="34">
        <f t="shared" si="8"/>
        <v>0.96</v>
      </c>
      <c r="G1629" s="8">
        <f t="shared" si="9"/>
        <v>5.73312E+24</v>
      </c>
      <c r="H1629" s="8" t="str">
        <f t="shared" ref="H1629:J1629" si="3276">if(D1629,$G1629,"")</f>
        <v/>
      </c>
      <c r="I1629" s="8" t="str">
        <f t="shared" si="3276"/>
        <v/>
      </c>
      <c r="J1629" s="8">
        <f t="shared" si="3276"/>
        <v>5.73312E+24</v>
      </c>
      <c r="K1629" s="5"/>
      <c r="L1629" s="5"/>
      <c r="M1629" s="5"/>
      <c r="N1629" s="36">
        <f>Map!K2297</f>
        <v>60</v>
      </c>
      <c r="O1629" s="36">
        <f>Map!L2297</f>
        <v>-108</v>
      </c>
      <c r="P1629" s="36">
        <f>Map!M2297</f>
        <v>-22</v>
      </c>
      <c r="Q1629" s="5" t="str">
        <f>Join("-",Map!B2297,Map!C2297,Map!D2297,Map!E2297,Map!F2297)</f>
        <v>South Rim-1-0-10-a</v>
      </c>
      <c r="R1629" s="6">
        <f t="shared" ref="R1629:T1629" si="3277">IFERROR(VALUE(LEFT(N1629,SEARCH(" ",N1629,1)-1)),FALSE())</f>
        <v>60</v>
      </c>
      <c r="S1629" s="6">
        <f t="shared" si="3277"/>
        <v>-108</v>
      </c>
      <c r="T1629" s="6">
        <f t="shared" si="3277"/>
        <v>-22</v>
      </c>
      <c r="U1629" s="5"/>
      <c r="V1629" s="5"/>
      <c r="W1629" s="5"/>
      <c r="X1629" s="37" t="str">
        <f>Map!G2297</f>
        <v>Terrestrial</v>
      </c>
      <c r="Y1629" s="5"/>
      <c r="Z1629" s="7" t="str">
        <f>Map!O2297</f>
        <v>7 H</v>
      </c>
      <c r="AA1629" s="6">
        <f t="shared" si="12"/>
        <v>7</v>
      </c>
      <c r="AB1629" s="5" t="str">
        <f>IFERROR(__xludf.DUMMYFUNCTION("""COMPUTED_VALUE"""),"H")</f>
        <v>H</v>
      </c>
      <c r="AC1629" s="6">
        <f t="shared" si="13"/>
        <v>7</v>
      </c>
      <c r="AD1629" s="5"/>
    </row>
    <row r="1630">
      <c r="A1630" s="5" t="str">
        <f>Map!I2298</f>
        <v>2.53 J</v>
      </c>
      <c r="B1630" s="6">
        <f t="shared" si="5"/>
        <v>2.53</v>
      </c>
      <c r="C1630" s="5" t="str">
        <f>IFERROR(__xludf.DUMMYFUNCTION("""COMPUTED_VALUE"""),"J")</f>
        <v>J</v>
      </c>
      <c r="D1630" s="34" t="b">
        <f t="shared" si="6"/>
        <v>0</v>
      </c>
      <c r="E1630" s="6">
        <f t="shared" si="7"/>
        <v>2.53</v>
      </c>
      <c r="F1630" s="34" t="b">
        <f t="shared" si="8"/>
        <v>0</v>
      </c>
      <c r="G1630" s="8">
        <f t="shared" si="9"/>
        <v>4.807E+27</v>
      </c>
      <c r="H1630" s="8" t="str">
        <f t="shared" ref="H1630:J1630" si="3278">if(D1630,$G1630,"")</f>
        <v/>
      </c>
      <c r="I1630" s="8">
        <f t="shared" si="3278"/>
        <v>4.807E+27</v>
      </c>
      <c r="J1630" s="8" t="str">
        <f t="shared" si="3278"/>
        <v/>
      </c>
      <c r="K1630" s="5"/>
      <c r="L1630" s="5"/>
      <c r="M1630" s="5"/>
      <c r="N1630" s="36">
        <f>Map!K2298</f>
        <v>-171</v>
      </c>
      <c r="O1630" s="36">
        <f>Map!L2298</f>
        <v>-237</v>
      </c>
      <c r="P1630" s="36">
        <f>Map!M2298</f>
        <v>-203</v>
      </c>
      <c r="Q1630" s="5" t="str">
        <f>Join("-",Map!B2298,Map!C2298,Map!D2298,Map!E2298,Map!F2298)</f>
        <v>South Rim-1-0-10-b</v>
      </c>
      <c r="R1630" s="6">
        <f t="shared" ref="R1630:T1630" si="3279">IFERROR(VALUE(LEFT(N1630,SEARCH(" ",N1630,1)-1)),FALSE())</f>
        <v>-171</v>
      </c>
      <c r="S1630" s="6">
        <f t="shared" si="3279"/>
        <v>-237</v>
      </c>
      <c r="T1630" s="6">
        <f t="shared" si="3279"/>
        <v>-203</v>
      </c>
      <c r="U1630" s="5"/>
      <c r="V1630" s="5"/>
      <c r="W1630" s="5"/>
      <c r="X1630" s="37" t="str">
        <f>Map!G2298</f>
        <v>Gas Giant</v>
      </c>
      <c r="Y1630" s="5"/>
      <c r="Z1630" s="7" t="str">
        <f>Map!O2298</f>
        <v>20 H</v>
      </c>
      <c r="AA1630" s="6">
        <f t="shared" si="12"/>
        <v>20</v>
      </c>
      <c r="AB1630" s="5" t="str">
        <f>IFERROR(__xludf.DUMMYFUNCTION("""COMPUTED_VALUE"""),"H")</f>
        <v>H</v>
      </c>
      <c r="AC1630" s="6">
        <f t="shared" si="13"/>
        <v>20</v>
      </c>
      <c r="AD1630" s="5"/>
    </row>
    <row r="1631">
      <c r="A1631" s="5" t="str">
        <f>Map!I2299</f>
        <v>6.56 J</v>
      </c>
      <c r="B1631" s="6">
        <f t="shared" si="5"/>
        <v>6.56</v>
      </c>
      <c r="C1631" s="5" t="str">
        <f>IFERROR(__xludf.DUMMYFUNCTION("""COMPUTED_VALUE"""),"J")</f>
        <v>J</v>
      </c>
      <c r="D1631" s="34" t="b">
        <f t="shared" si="6"/>
        <v>0</v>
      </c>
      <c r="E1631" s="6">
        <f t="shared" si="7"/>
        <v>6.56</v>
      </c>
      <c r="F1631" s="34" t="b">
        <f t="shared" si="8"/>
        <v>0</v>
      </c>
      <c r="G1631" s="8">
        <f t="shared" si="9"/>
        <v>1.2464E+28</v>
      </c>
      <c r="H1631" s="8" t="str">
        <f t="shared" ref="H1631:J1631" si="3280">if(D1631,$G1631,"")</f>
        <v/>
      </c>
      <c r="I1631" s="8">
        <f t="shared" si="3280"/>
        <v>1.2464E+28</v>
      </c>
      <c r="J1631" s="8" t="str">
        <f t="shared" si="3280"/>
        <v/>
      </c>
      <c r="K1631" s="5"/>
      <c r="L1631" s="5"/>
      <c r="M1631" s="5"/>
      <c r="N1631" s="36">
        <f>Map!K2299</f>
        <v>-243</v>
      </c>
      <c r="O1631" s="36">
        <f>Map!L2299</f>
        <v>-255</v>
      </c>
      <c r="P1631" s="36">
        <f>Map!M2299</f>
        <v>-248</v>
      </c>
      <c r="Q1631" s="5" t="str">
        <f>Join("-",Map!B2299,Map!C2299,Map!D2299,Map!E2299,Map!F2299)</f>
        <v>South Rim-1-0-10-c</v>
      </c>
      <c r="R1631" s="6">
        <f t="shared" ref="R1631:T1631" si="3281">IFERROR(VALUE(LEFT(N1631,SEARCH(" ",N1631,1)-1)),FALSE())</f>
        <v>-243</v>
      </c>
      <c r="S1631" s="6">
        <f t="shared" si="3281"/>
        <v>-255</v>
      </c>
      <c r="T1631" s="6">
        <f t="shared" si="3281"/>
        <v>-248</v>
      </c>
      <c r="U1631" s="5"/>
      <c r="V1631" s="5"/>
      <c r="W1631" s="5"/>
      <c r="X1631" s="37" t="str">
        <f>Map!G2299</f>
        <v>Gas Giant</v>
      </c>
      <c r="Y1631" s="5"/>
      <c r="Z1631" s="7" t="str">
        <f>Map!O2299</f>
        <v>17 H</v>
      </c>
      <c r="AA1631" s="6">
        <f t="shared" si="12"/>
        <v>17</v>
      </c>
      <c r="AB1631" s="5" t="str">
        <f>IFERROR(__xludf.DUMMYFUNCTION("""COMPUTED_VALUE"""),"H")</f>
        <v>H</v>
      </c>
      <c r="AC1631" s="6">
        <f t="shared" si="13"/>
        <v>17</v>
      </c>
      <c r="AD1631" s="5"/>
    </row>
    <row r="1632">
      <c r="A1632" s="5" t="str">
        <f>Map!I2300</f>
        <v>0.42 S</v>
      </c>
      <c r="B1632" s="6">
        <f t="shared" si="5"/>
        <v>0.42</v>
      </c>
      <c r="C1632" s="5" t="str">
        <f>IFERROR(__xludf.DUMMYFUNCTION("""COMPUTED_VALUE"""),"S")</f>
        <v>S</v>
      </c>
      <c r="D1632" s="34">
        <f t="shared" si="6"/>
        <v>0.42</v>
      </c>
      <c r="E1632" s="6" t="b">
        <f t="shared" si="7"/>
        <v>0</v>
      </c>
      <c r="F1632" s="34" t="b">
        <f t="shared" si="8"/>
        <v>0</v>
      </c>
      <c r="G1632" s="8">
        <f t="shared" si="9"/>
        <v>8.3538E+29</v>
      </c>
      <c r="H1632" s="8">
        <f t="shared" ref="H1632:J1632" si="3282">if(D1632,$G1632,"")</f>
        <v>8.3538E+29</v>
      </c>
      <c r="I1632" s="8" t="str">
        <f t="shared" si="3282"/>
        <v/>
      </c>
      <c r="J1632" s="8" t="str">
        <f t="shared" si="3282"/>
        <v/>
      </c>
      <c r="K1632" s="5"/>
      <c r="L1632" s="5"/>
      <c r="M1632" s="5"/>
      <c r="N1632" s="36" t="str">
        <f>Map!K2300</f>
        <v/>
      </c>
      <c r="O1632" s="36" t="str">
        <f>Map!L2300</f>
        <v/>
      </c>
      <c r="P1632" s="36" t="str">
        <f>Map!M2300</f>
        <v/>
      </c>
      <c r="Q1632" s="5" t="str">
        <f>Join("-",Map!B2300,Map!C2300,Map!D2300,Map!E2300,Map!F2300)</f>
        <v>South Rim-1-0-10-S</v>
      </c>
      <c r="R1632" s="6" t="b">
        <f t="shared" ref="R1632:T1632" si="3283">IFERROR(VALUE(LEFT(N1632,SEARCH(" ",N1632,1)-1)),FALSE())</f>
        <v>0</v>
      </c>
      <c r="S1632" s="6" t="b">
        <f t="shared" si="3283"/>
        <v>0</v>
      </c>
      <c r="T1632" s="6" t="b">
        <f t="shared" si="3283"/>
        <v>0</v>
      </c>
      <c r="U1632" s="5"/>
      <c r="V1632" s="5"/>
      <c r="W1632" s="5"/>
      <c r="X1632" s="37" t="str">
        <f>Map!G2300</f>
        <v>Star</v>
      </c>
      <c r="Y1632" s="5"/>
      <c r="Z1632" s="7" t="str">
        <f>Map!O2300</f>
        <v/>
      </c>
      <c r="AA1632" s="6" t="str">
        <f t="shared" si="12"/>
        <v/>
      </c>
      <c r="AB1632" s="5"/>
      <c r="AC1632" s="6" t="str">
        <f t="shared" si="13"/>
        <v/>
      </c>
      <c r="AD1632" s="5"/>
    </row>
    <row r="1633">
      <c r="A1633" s="5" t="str">
        <f>Map!I2301</f>
        <v>0.89 E</v>
      </c>
      <c r="B1633" s="6">
        <f t="shared" si="5"/>
        <v>0.89</v>
      </c>
      <c r="C1633" s="5" t="str">
        <f>IFERROR(__xludf.DUMMYFUNCTION("""COMPUTED_VALUE"""),"E")</f>
        <v>E</v>
      </c>
      <c r="D1633" s="34" t="b">
        <f t="shared" si="6"/>
        <v>0</v>
      </c>
      <c r="E1633" s="6" t="b">
        <f t="shared" si="7"/>
        <v>0</v>
      </c>
      <c r="F1633" s="34">
        <f t="shared" si="8"/>
        <v>0.89</v>
      </c>
      <c r="G1633" s="8">
        <f t="shared" si="9"/>
        <v>5.31508E+24</v>
      </c>
      <c r="H1633" s="8" t="str">
        <f t="shared" ref="H1633:J1633" si="3284">if(D1633,$G1633,"")</f>
        <v/>
      </c>
      <c r="I1633" s="8" t="str">
        <f t="shared" si="3284"/>
        <v/>
      </c>
      <c r="J1633" s="8">
        <f t="shared" si="3284"/>
        <v>5.31508E+24</v>
      </c>
      <c r="K1633" s="5"/>
      <c r="L1633" s="5"/>
      <c r="M1633" s="5"/>
      <c r="N1633" s="36">
        <f>Map!K2301</f>
        <v>25</v>
      </c>
      <c r="O1633" s="36">
        <f>Map!L2301</f>
        <v>15</v>
      </c>
      <c r="P1633" s="36">
        <f>Map!M2301</f>
        <v>22</v>
      </c>
      <c r="Q1633" s="5" t="str">
        <f>Join("-",Map!B2301,Map!C2301,Map!D2301,Map!E2301,Map!F2301)</f>
        <v>South Rim-1-1-0-a</v>
      </c>
      <c r="R1633" s="6">
        <f t="shared" ref="R1633:T1633" si="3285">IFERROR(VALUE(LEFT(N1633,SEARCH(" ",N1633,1)-1)),FALSE())</f>
        <v>25</v>
      </c>
      <c r="S1633" s="6">
        <f t="shared" si="3285"/>
        <v>15</v>
      </c>
      <c r="T1633" s="6">
        <f t="shared" si="3285"/>
        <v>22</v>
      </c>
      <c r="U1633" s="5"/>
      <c r="V1633" s="5"/>
      <c r="W1633" s="5"/>
      <c r="X1633" s="37" t="str">
        <f>Map!G2301</f>
        <v>Habitable</v>
      </c>
      <c r="Y1633" s="5"/>
      <c r="Z1633" s="7" t="str">
        <f>Map!O2301</f>
        <v>12 H</v>
      </c>
      <c r="AA1633" s="6">
        <f t="shared" si="12"/>
        <v>12</v>
      </c>
      <c r="AB1633" s="5" t="str">
        <f>IFERROR(__xludf.DUMMYFUNCTION("""COMPUTED_VALUE"""),"H")</f>
        <v>H</v>
      </c>
      <c r="AC1633" s="6">
        <f t="shared" si="13"/>
        <v>12</v>
      </c>
      <c r="AD1633" s="5"/>
    </row>
    <row r="1634">
      <c r="A1634" s="5" t="str">
        <f>Map!I2302</f>
        <v>6.06 J</v>
      </c>
      <c r="B1634" s="6">
        <f t="shared" si="5"/>
        <v>6.06</v>
      </c>
      <c r="C1634" s="5" t="str">
        <f>IFERROR(__xludf.DUMMYFUNCTION("""COMPUTED_VALUE"""),"J")</f>
        <v>J</v>
      </c>
      <c r="D1634" s="34" t="b">
        <f t="shared" si="6"/>
        <v>0</v>
      </c>
      <c r="E1634" s="6">
        <f t="shared" si="7"/>
        <v>6.06</v>
      </c>
      <c r="F1634" s="34" t="b">
        <f t="shared" si="8"/>
        <v>0</v>
      </c>
      <c r="G1634" s="8">
        <f t="shared" si="9"/>
        <v>1.1514E+28</v>
      </c>
      <c r="H1634" s="8" t="str">
        <f t="shared" ref="H1634:J1634" si="3286">if(D1634,$G1634,"")</f>
        <v/>
      </c>
      <c r="I1634" s="8">
        <f t="shared" si="3286"/>
        <v>1.1514E+28</v>
      </c>
      <c r="J1634" s="8" t="str">
        <f t="shared" si="3286"/>
        <v/>
      </c>
      <c r="K1634" s="5"/>
      <c r="L1634" s="5"/>
      <c r="M1634" s="5"/>
      <c r="N1634" s="36">
        <f>Map!K2302</f>
        <v>-70</v>
      </c>
      <c r="O1634" s="36">
        <f>Map!L2302</f>
        <v>-125</v>
      </c>
      <c r="P1634" s="36">
        <f>Map!M2302</f>
        <v>-96</v>
      </c>
      <c r="Q1634" s="5" t="str">
        <f>Join("-",Map!B2302,Map!C2302,Map!D2302,Map!E2302,Map!F2302)</f>
        <v>South Rim-1-1-0-b</v>
      </c>
      <c r="R1634" s="6">
        <f t="shared" ref="R1634:T1634" si="3287">IFERROR(VALUE(LEFT(N1634,SEARCH(" ",N1634,1)-1)),FALSE())</f>
        <v>-70</v>
      </c>
      <c r="S1634" s="6">
        <f t="shared" si="3287"/>
        <v>-125</v>
      </c>
      <c r="T1634" s="6">
        <f t="shared" si="3287"/>
        <v>-96</v>
      </c>
      <c r="U1634" s="5"/>
      <c r="V1634" s="5"/>
      <c r="W1634" s="5"/>
      <c r="X1634" s="37" t="str">
        <f>Map!G2302</f>
        <v>Gas Giant</v>
      </c>
      <c r="Y1634" s="5"/>
      <c r="Z1634" s="7" t="str">
        <f>Map!O2302</f>
        <v>16 H</v>
      </c>
      <c r="AA1634" s="6">
        <f t="shared" si="12"/>
        <v>16</v>
      </c>
      <c r="AB1634" s="5" t="str">
        <f>IFERROR(__xludf.DUMMYFUNCTION("""COMPUTED_VALUE"""),"H")</f>
        <v>H</v>
      </c>
      <c r="AC1634" s="6">
        <f t="shared" si="13"/>
        <v>16</v>
      </c>
      <c r="AD1634" s="5"/>
    </row>
    <row r="1635">
      <c r="A1635" s="5" t="str">
        <f>Map!I2303</f>
        <v>6.88 J</v>
      </c>
      <c r="B1635" s="6">
        <f t="shared" si="5"/>
        <v>6.88</v>
      </c>
      <c r="C1635" s="5" t="str">
        <f>IFERROR(__xludf.DUMMYFUNCTION("""COMPUTED_VALUE"""),"J")</f>
        <v>J</v>
      </c>
      <c r="D1635" s="34" t="b">
        <f t="shared" si="6"/>
        <v>0</v>
      </c>
      <c r="E1635" s="6">
        <f t="shared" si="7"/>
        <v>6.88</v>
      </c>
      <c r="F1635" s="34" t="b">
        <f t="shared" si="8"/>
        <v>0</v>
      </c>
      <c r="G1635" s="8">
        <f t="shared" si="9"/>
        <v>1.3072E+28</v>
      </c>
      <c r="H1635" s="8" t="str">
        <f t="shared" ref="H1635:J1635" si="3288">if(D1635,$G1635,"")</f>
        <v/>
      </c>
      <c r="I1635" s="8">
        <f t="shared" si="3288"/>
        <v>1.3072E+28</v>
      </c>
      <c r="J1635" s="8" t="str">
        <f t="shared" si="3288"/>
        <v/>
      </c>
      <c r="K1635" s="5"/>
      <c r="L1635" s="5"/>
      <c r="M1635" s="5"/>
      <c r="N1635" s="36">
        <f>Map!K2303</f>
        <v>-201</v>
      </c>
      <c r="O1635" s="36">
        <f>Map!L2303</f>
        <v>-222</v>
      </c>
      <c r="P1635" s="36">
        <f>Map!M2303</f>
        <v>-212</v>
      </c>
      <c r="Q1635" s="5" t="str">
        <f>Join("-",Map!B2303,Map!C2303,Map!D2303,Map!E2303,Map!F2303)</f>
        <v>South Rim-1-1-0-c</v>
      </c>
      <c r="R1635" s="6">
        <f t="shared" ref="R1635:T1635" si="3289">IFERROR(VALUE(LEFT(N1635,SEARCH(" ",N1635,1)-1)),FALSE())</f>
        <v>-201</v>
      </c>
      <c r="S1635" s="6">
        <f t="shared" si="3289"/>
        <v>-222</v>
      </c>
      <c r="T1635" s="6">
        <f t="shared" si="3289"/>
        <v>-212</v>
      </c>
      <c r="U1635" s="5"/>
      <c r="V1635" s="5"/>
      <c r="W1635" s="5"/>
      <c r="X1635" s="37" t="str">
        <f>Map!G2303</f>
        <v>Gas Giant</v>
      </c>
      <c r="Y1635" s="5"/>
      <c r="Z1635" s="7" t="str">
        <f>Map!O2303</f>
        <v>16 H</v>
      </c>
      <c r="AA1635" s="6">
        <f t="shared" si="12"/>
        <v>16</v>
      </c>
      <c r="AB1635" s="5" t="str">
        <f>IFERROR(__xludf.DUMMYFUNCTION("""COMPUTED_VALUE"""),"H")</f>
        <v>H</v>
      </c>
      <c r="AC1635" s="6">
        <f t="shared" si="13"/>
        <v>16</v>
      </c>
      <c r="AD1635" s="5"/>
    </row>
    <row r="1636">
      <c r="A1636" s="5" t="str">
        <f>Map!I2304</f>
        <v>1.06 E</v>
      </c>
      <c r="B1636" s="6">
        <f t="shared" si="5"/>
        <v>1.06</v>
      </c>
      <c r="C1636" s="5" t="str">
        <f>IFERROR(__xludf.DUMMYFUNCTION("""COMPUTED_VALUE"""),"E")</f>
        <v>E</v>
      </c>
      <c r="D1636" s="34" t="b">
        <f t="shared" si="6"/>
        <v>0</v>
      </c>
      <c r="E1636" s="6" t="b">
        <f t="shared" si="7"/>
        <v>0</v>
      </c>
      <c r="F1636" s="34">
        <f t="shared" si="8"/>
        <v>1.06</v>
      </c>
      <c r="G1636" s="8">
        <f t="shared" si="9"/>
        <v>6.33032E+24</v>
      </c>
      <c r="H1636" s="8" t="str">
        <f t="shared" ref="H1636:J1636" si="3290">if(D1636,$G1636,"")</f>
        <v/>
      </c>
      <c r="I1636" s="8" t="str">
        <f t="shared" si="3290"/>
        <v/>
      </c>
      <c r="J1636" s="8">
        <f t="shared" si="3290"/>
        <v>6.33032E+24</v>
      </c>
      <c r="K1636" s="5"/>
      <c r="L1636" s="5"/>
      <c r="M1636" s="5"/>
      <c r="N1636" s="36">
        <f>Map!K2304</f>
        <v>-201</v>
      </c>
      <c r="O1636" s="36">
        <f>Map!L2304</f>
        <v>-239</v>
      </c>
      <c r="P1636" s="36">
        <f>Map!M2304</f>
        <v>-220</v>
      </c>
      <c r="Q1636" s="5" t="str">
        <f>Join("-",Map!B2304,Map!C2304,Map!D2304,Map!E2304,Map!F2304)</f>
        <v>South Rim-1-1-0-d</v>
      </c>
      <c r="R1636" s="6">
        <f t="shared" ref="R1636:T1636" si="3291">IFERROR(VALUE(LEFT(N1636,SEARCH(" ",N1636,1)-1)),FALSE())</f>
        <v>-201</v>
      </c>
      <c r="S1636" s="6">
        <f t="shared" si="3291"/>
        <v>-239</v>
      </c>
      <c r="T1636" s="6">
        <f t="shared" si="3291"/>
        <v>-220</v>
      </c>
      <c r="U1636" s="5"/>
      <c r="V1636" s="5"/>
      <c r="W1636" s="5"/>
      <c r="X1636" s="37" t="str">
        <f>Map!G2304</f>
        <v>Terrestrial</v>
      </c>
      <c r="Y1636" s="5"/>
      <c r="Z1636" s="7" t="str">
        <f>Map!O2304</f>
        <v>10 H</v>
      </c>
      <c r="AA1636" s="6">
        <f t="shared" si="12"/>
        <v>10</v>
      </c>
      <c r="AB1636" s="5" t="str">
        <f>IFERROR(__xludf.DUMMYFUNCTION("""COMPUTED_VALUE"""),"H")</f>
        <v>H</v>
      </c>
      <c r="AC1636" s="6">
        <f t="shared" si="13"/>
        <v>10</v>
      </c>
      <c r="AD1636" s="5"/>
    </row>
    <row r="1637">
      <c r="A1637" s="5" t="str">
        <f>Map!I2305</f>
        <v>0.48 S</v>
      </c>
      <c r="B1637" s="6">
        <f t="shared" si="5"/>
        <v>0.48</v>
      </c>
      <c r="C1637" s="5" t="str">
        <f>IFERROR(__xludf.DUMMYFUNCTION("""COMPUTED_VALUE"""),"S")</f>
        <v>S</v>
      </c>
      <c r="D1637" s="34">
        <f t="shared" si="6"/>
        <v>0.48</v>
      </c>
      <c r="E1637" s="6" t="b">
        <f t="shared" si="7"/>
        <v>0</v>
      </c>
      <c r="F1637" s="34" t="b">
        <f t="shared" si="8"/>
        <v>0</v>
      </c>
      <c r="G1637" s="8">
        <f t="shared" si="9"/>
        <v>9.5472E+29</v>
      </c>
      <c r="H1637" s="8">
        <f t="shared" ref="H1637:J1637" si="3292">if(D1637,$G1637,"")</f>
        <v>9.5472E+29</v>
      </c>
      <c r="I1637" s="8" t="str">
        <f t="shared" si="3292"/>
        <v/>
      </c>
      <c r="J1637" s="8" t="str">
        <f t="shared" si="3292"/>
        <v/>
      </c>
      <c r="K1637" s="5"/>
      <c r="L1637" s="5"/>
      <c r="M1637" s="5"/>
      <c r="N1637" s="36" t="str">
        <f>Map!K2305</f>
        <v/>
      </c>
      <c r="O1637" s="36" t="str">
        <f>Map!L2305</f>
        <v/>
      </c>
      <c r="P1637" s="36" t="str">
        <f>Map!M2305</f>
        <v/>
      </c>
      <c r="Q1637" s="5" t="str">
        <f>Join("-",Map!B2305,Map!C2305,Map!D2305,Map!E2305,Map!F2305)</f>
        <v>South Rim-1-1-0-S</v>
      </c>
      <c r="R1637" s="6" t="b">
        <f t="shared" ref="R1637:T1637" si="3293">IFERROR(VALUE(LEFT(N1637,SEARCH(" ",N1637,1)-1)),FALSE())</f>
        <v>0</v>
      </c>
      <c r="S1637" s="6" t="b">
        <f t="shared" si="3293"/>
        <v>0</v>
      </c>
      <c r="T1637" s="6" t="b">
        <f t="shared" si="3293"/>
        <v>0</v>
      </c>
      <c r="U1637" s="5"/>
      <c r="V1637" s="5"/>
      <c r="W1637" s="5"/>
      <c r="X1637" s="37" t="str">
        <f>Map!G2305</f>
        <v>Star</v>
      </c>
      <c r="Y1637" s="5"/>
      <c r="Z1637" s="7" t="str">
        <f>Map!O2305</f>
        <v/>
      </c>
      <c r="AA1637" s="6" t="str">
        <f t="shared" si="12"/>
        <v/>
      </c>
      <c r="AB1637" s="5"/>
      <c r="AC1637" s="6" t="str">
        <f t="shared" si="13"/>
        <v/>
      </c>
      <c r="AD1637" s="5"/>
    </row>
    <row r="1638">
      <c r="A1638" s="5" t="str">
        <f>Map!I2306</f>
        <v> </v>
      </c>
      <c r="B1638" s="6" t="str">
        <f t="shared" si="5"/>
        <v> </v>
      </c>
      <c r="C1638" s="5"/>
      <c r="D1638" s="34" t="b">
        <f t="shared" si="6"/>
        <v>0</v>
      </c>
      <c r="E1638" s="6" t="b">
        <f t="shared" si="7"/>
        <v>0</v>
      </c>
      <c r="F1638" s="34" t="b">
        <f t="shared" si="8"/>
        <v>0</v>
      </c>
      <c r="G1638" s="8" t="str">
        <f t="shared" si="9"/>
        <v/>
      </c>
      <c r="H1638" s="8" t="str">
        <f t="shared" ref="H1638:J1638" si="3294">if(D1638,$G1638,"")</f>
        <v/>
      </c>
      <c r="I1638" s="8" t="str">
        <f t="shared" si="3294"/>
        <v/>
      </c>
      <c r="J1638" s="8" t="str">
        <f t="shared" si="3294"/>
        <v/>
      </c>
      <c r="K1638" s="5"/>
      <c r="L1638" s="5"/>
      <c r="M1638" s="5"/>
      <c r="N1638" s="36" t="str">
        <f>Map!K2306</f>
        <v/>
      </c>
      <c r="O1638" s="36" t="str">
        <f>Map!L2306</f>
        <v/>
      </c>
      <c r="P1638" s="36" t="str">
        <f>Map!M2306</f>
        <v/>
      </c>
      <c r="Q1638" s="5" t="str">
        <f>Join("-",Map!B2306,Map!C2306,Map!D2306,Map!E2306,Map!F2306)</f>
        <v>South Rim-1-1-0-S11 Secondary Relay</v>
      </c>
      <c r="R1638" s="6" t="b">
        <f t="shared" ref="R1638:T1638" si="3295">IFERROR(VALUE(LEFT(N1638,SEARCH(" ",N1638,1)-1)),FALSE())</f>
        <v>0</v>
      </c>
      <c r="S1638" s="6" t="b">
        <f t="shared" si="3295"/>
        <v>0</v>
      </c>
      <c r="T1638" s="6" t="b">
        <f t="shared" si="3295"/>
        <v>0</v>
      </c>
      <c r="U1638" s="5"/>
      <c r="V1638" s="5"/>
      <c r="W1638" s="5"/>
      <c r="X1638" s="37" t="str">
        <f>Map!G2306</f>
        <v>Secondary Relay</v>
      </c>
      <c r="Y1638" s="5"/>
      <c r="Z1638" s="7" t="str">
        <f>Map!O2306</f>
        <v/>
      </c>
      <c r="AA1638" s="6" t="str">
        <f t="shared" si="12"/>
        <v/>
      </c>
      <c r="AB1638" s="5"/>
      <c r="AC1638" s="6" t="str">
        <f t="shared" si="13"/>
        <v/>
      </c>
      <c r="AD1638" s="5"/>
    </row>
    <row r="1639">
      <c r="A1639" s="5" t="str">
        <f>Map!I2307</f>
        <v>0.64 E</v>
      </c>
      <c r="B1639" s="6">
        <f t="shared" si="5"/>
        <v>0.64</v>
      </c>
      <c r="C1639" s="5" t="str">
        <f>IFERROR(__xludf.DUMMYFUNCTION("""COMPUTED_VALUE"""),"E")</f>
        <v>E</v>
      </c>
      <c r="D1639" s="34" t="b">
        <f t="shared" si="6"/>
        <v>0</v>
      </c>
      <c r="E1639" s="6" t="b">
        <f t="shared" si="7"/>
        <v>0</v>
      </c>
      <c r="F1639" s="34">
        <f t="shared" si="8"/>
        <v>0.64</v>
      </c>
      <c r="G1639" s="8">
        <f t="shared" si="9"/>
        <v>3.82208E+24</v>
      </c>
      <c r="H1639" s="8" t="str">
        <f t="shared" ref="H1639:J1639" si="3296">if(D1639,$G1639,"")</f>
        <v/>
      </c>
      <c r="I1639" s="8" t="str">
        <f t="shared" si="3296"/>
        <v/>
      </c>
      <c r="J1639" s="8">
        <f t="shared" si="3296"/>
        <v>3.82208E+24</v>
      </c>
      <c r="K1639" s="5"/>
      <c r="L1639" s="5"/>
      <c r="M1639" s="5"/>
      <c r="N1639" s="36">
        <f>Map!K2307</f>
        <v>229</v>
      </c>
      <c r="O1639" s="36">
        <f>Map!L2307</f>
        <v>172</v>
      </c>
      <c r="P1639" s="36">
        <f>Map!M2307</f>
        <v>200</v>
      </c>
      <c r="Q1639" s="5" t="str">
        <f>Join("-",Map!B2307,Map!C2307,Map!D2307,Map!E2307,Map!F2307)</f>
        <v>South Rim-1-1-1-a</v>
      </c>
      <c r="R1639" s="6">
        <f t="shared" ref="R1639:T1639" si="3297">IFERROR(VALUE(LEFT(N1639,SEARCH(" ",N1639,1)-1)),FALSE())</f>
        <v>229</v>
      </c>
      <c r="S1639" s="6">
        <f t="shared" si="3297"/>
        <v>172</v>
      </c>
      <c r="T1639" s="6">
        <f t="shared" si="3297"/>
        <v>200</v>
      </c>
      <c r="U1639" s="5"/>
      <c r="V1639" s="5"/>
      <c r="W1639" s="5"/>
      <c r="X1639" s="37" t="str">
        <f>Map!G2307</f>
        <v>Terrestrial</v>
      </c>
      <c r="Y1639" s="5"/>
      <c r="Z1639" s="7" t="str">
        <f>Map!O2307</f>
        <v>14 H</v>
      </c>
      <c r="AA1639" s="6">
        <f t="shared" si="12"/>
        <v>14</v>
      </c>
      <c r="AB1639" s="5" t="str">
        <f>IFERROR(__xludf.DUMMYFUNCTION("""COMPUTED_VALUE"""),"H")</f>
        <v>H</v>
      </c>
      <c r="AC1639" s="6">
        <f t="shared" si="13"/>
        <v>14</v>
      </c>
      <c r="AD1639" s="5"/>
    </row>
    <row r="1640">
      <c r="A1640" s="5" t="str">
        <f>Map!I2308</f>
        <v>0.31 S</v>
      </c>
      <c r="B1640" s="6">
        <f t="shared" si="5"/>
        <v>0.31</v>
      </c>
      <c r="C1640" s="5" t="str">
        <f>IFERROR(__xludf.DUMMYFUNCTION("""COMPUTED_VALUE"""),"S")</f>
        <v>S</v>
      </c>
      <c r="D1640" s="34">
        <f t="shared" si="6"/>
        <v>0.31</v>
      </c>
      <c r="E1640" s="6" t="b">
        <f t="shared" si="7"/>
        <v>0</v>
      </c>
      <c r="F1640" s="34" t="b">
        <f t="shared" si="8"/>
        <v>0</v>
      </c>
      <c r="G1640" s="8">
        <f t="shared" si="9"/>
        <v>6.1659E+29</v>
      </c>
      <c r="H1640" s="8">
        <f t="shared" ref="H1640:J1640" si="3298">if(D1640,$G1640,"")</f>
        <v>6.1659E+29</v>
      </c>
      <c r="I1640" s="8" t="str">
        <f t="shared" si="3298"/>
        <v/>
      </c>
      <c r="J1640" s="8" t="str">
        <f t="shared" si="3298"/>
        <v/>
      </c>
      <c r="K1640" s="5"/>
      <c r="L1640" s="5"/>
      <c r="M1640" s="5"/>
      <c r="N1640" s="36" t="str">
        <f>Map!K2308</f>
        <v/>
      </c>
      <c r="O1640" s="36" t="str">
        <f>Map!L2308</f>
        <v/>
      </c>
      <c r="P1640" s="36" t="str">
        <f>Map!M2308</f>
        <v/>
      </c>
      <c r="Q1640" s="5" t="str">
        <f>Join("-",Map!B2308,Map!C2308,Map!D2308,Map!E2308,Map!F2308)</f>
        <v>South Rim-1-1-1-S</v>
      </c>
      <c r="R1640" s="6" t="b">
        <f t="shared" ref="R1640:T1640" si="3299">IFERROR(VALUE(LEFT(N1640,SEARCH(" ",N1640,1)-1)),FALSE())</f>
        <v>0</v>
      </c>
      <c r="S1640" s="6" t="b">
        <f t="shared" si="3299"/>
        <v>0</v>
      </c>
      <c r="T1640" s="6" t="b">
        <f t="shared" si="3299"/>
        <v>0</v>
      </c>
      <c r="U1640" s="5"/>
      <c r="V1640" s="5"/>
      <c r="W1640" s="5"/>
      <c r="X1640" s="37" t="str">
        <f>Map!G2308</f>
        <v>Star</v>
      </c>
      <c r="Y1640" s="5"/>
      <c r="Z1640" s="7" t="str">
        <f>Map!O2308</f>
        <v/>
      </c>
      <c r="AA1640" s="6" t="str">
        <f t="shared" si="12"/>
        <v/>
      </c>
      <c r="AB1640" s="5"/>
      <c r="AC1640" s="6" t="str">
        <f t="shared" si="13"/>
        <v/>
      </c>
      <c r="AD1640" s="5"/>
    </row>
    <row r="1641">
      <c r="A1641" s="5" t="str">
        <f>Map!I2309</f>
        <v>1.19 E</v>
      </c>
      <c r="B1641" s="6">
        <f t="shared" si="5"/>
        <v>1.19</v>
      </c>
      <c r="C1641" s="5" t="str">
        <f>IFERROR(__xludf.DUMMYFUNCTION("""COMPUTED_VALUE"""),"E")</f>
        <v>E</v>
      </c>
      <c r="D1641" s="34" t="b">
        <f t="shared" si="6"/>
        <v>0</v>
      </c>
      <c r="E1641" s="6" t="b">
        <f t="shared" si="7"/>
        <v>0</v>
      </c>
      <c r="F1641" s="34">
        <f t="shared" si="8"/>
        <v>1.19</v>
      </c>
      <c r="G1641" s="8">
        <f t="shared" si="9"/>
        <v>7.10668E+24</v>
      </c>
      <c r="H1641" s="8" t="str">
        <f t="shared" ref="H1641:J1641" si="3300">if(D1641,$G1641,"")</f>
        <v/>
      </c>
      <c r="I1641" s="8" t="str">
        <f t="shared" si="3300"/>
        <v/>
      </c>
      <c r="J1641" s="8">
        <f t="shared" si="3300"/>
        <v>7.10668E+24</v>
      </c>
      <c r="K1641" s="5"/>
      <c r="L1641" s="5"/>
      <c r="M1641" s="5"/>
      <c r="N1641" s="36">
        <f>Map!K2309</f>
        <v>14</v>
      </c>
      <c r="O1641" s="36">
        <f>Map!L2309</f>
        <v>1</v>
      </c>
      <c r="P1641" s="36">
        <f>Map!M2309</f>
        <v>8</v>
      </c>
      <c r="Q1641" s="5" t="str">
        <f>Join("-",Map!B2309,Map!C2309,Map!D2309,Map!E2309,Map!F2309)</f>
        <v>South Rim-1-1-2-a</v>
      </c>
      <c r="R1641" s="6">
        <f t="shared" ref="R1641:T1641" si="3301">IFERROR(VALUE(LEFT(N1641,SEARCH(" ",N1641,1)-1)),FALSE())</f>
        <v>14</v>
      </c>
      <c r="S1641" s="6">
        <f t="shared" si="3301"/>
        <v>1</v>
      </c>
      <c r="T1641" s="6">
        <f t="shared" si="3301"/>
        <v>8</v>
      </c>
      <c r="U1641" s="5"/>
      <c r="V1641" s="5"/>
      <c r="W1641" s="5"/>
      <c r="X1641" s="37" t="str">
        <f>Map!G2309</f>
        <v>Habitable</v>
      </c>
      <c r="Y1641" s="5"/>
      <c r="Z1641" s="7" t="str">
        <f>Map!O2309</f>
        <v>16 H</v>
      </c>
      <c r="AA1641" s="6">
        <f t="shared" si="12"/>
        <v>16</v>
      </c>
      <c r="AB1641" s="5" t="str">
        <f>IFERROR(__xludf.DUMMYFUNCTION("""COMPUTED_VALUE"""),"H")</f>
        <v>H</v>
      </c>
      <c r="AC1641" s="6">
        <f t="shared" si="13"/>
        <v>16</v>
      </c>
      <c r="AD1641" s="5"/>
    </row>
    <row r="1642">
      <c r="A1642" s="5" t="str">
        <f>Map!I2310</f>
        <v>2.14 J</v>
      </c>
      <c r="B1642" s="6">
        <f t="shared" si="5"/>
        <v>2.14</v>
      </c>
      <c r="C1642" s="5" t="str">
        <f>IFERROR(__xludf.DUMMYFUNCTION("""COMPUTED_VALUE"""),"J")</f>
        <v>J</v>
      </c>
      <c r="D1642" s="34" t="b">
        <f t="shared" si="6"/>
        <v>0</v>
      </c>
      <c r="E1642" s="6">
        <f t="shared" si="7"/>
        <v>2.14</v>
      </c>
      <c r="F1642" s="34" t="b">
        <f t="shared" si="8"/>
        <v>0</v>
      </c>
      <c r="G1642" s="8">
        <f t="shared" si="9"/>
        <v>4.066E+27</v>
      </c>
      <c r="H1642" s="8" t="str">
        <f t="shared" ref="H1642:J1642" si="3302">if(D1642,$G1642,"")</f>
        <v/>
      </c>
      <c r="I1642" s="8">
        <f t="shared" si="3302"/>
        <v>4.066E+27</v>
      </c>
      <c r="J1642" s="8" t="str">
        <f t="shared" si="3302"/>
        <v/>
      </c>
      <c r="K1642" s="5"/>
      <c r="L1642" s="5"/>
      <c r="M1642" s="5"/>
      <c r="N1642" s="36">
        <f>Map!K2310</f>
        <v>-7</v>
      </c>
      <c r="O1642" s="36">
        <f>Map!L2310</f>
        <v>-71</v>
      </c>
      <c r="P1642" s="36">
        <f>Map!M2310</f>
        <v>-37</v>
      </c>
      <c r="Q1642" s="5" t="str">
        <f>Join("-",Map!B2310,Map!C2310,Map!D2310,Map!E2310,Map!F2310)</f>
        <v>South Rim-1-1-2-b</v>
      </c>
      <c r="R1642" s="6">
        <f t="shared" ref="R1642:T1642" si="3303">IFERROR(VALUE(LEFT(N1642,SEARCH(" ",N1642,1)-1)),FALSE())</f>
        <v>-7</v>
      </c>
      <c r="S1642" s="6">
        <f t="shared" si="3303"/>
        <v>-71</v>
      </c>
      <c r="T1642" s="6">
        <f t="shared" si="3303"/>
        <v>-37</v>
      </c>
      <c r="U1642" s="5"/>
      <c r="V1642" s="5"/>
      <c r="W1642" s="5"/>
      <c r="X1642" s="37" t="str">
        <f>Map!G2310</f>
        <v>Gas Giant</v>
      </c>
      <c r="Y1642" s="5"/>
      <c r="Z1642" s="7" t="str">
        <f>Map!O2310</f>
        <v>22 H</v>
      </c>
      <c r="AA1642" s="6">
        <f t="shared" si="12"/>
        <v>22</v>
      </c>
      <c r="AB1642" s="5" t="str">
        <f>IFERROR(__xludf.DUMMYFUNCTION("""COMPUTED_VALUE"""),"H")</f>
        <v>H</v>
      </c>
      <c r="AC1642" s="6">
        <f t="shared" si="13"/>
        <v>22</v>
      </c>
      <c r="AD1642" s="5"/>
    </row>
    <row r="1643">
      <c r="A1643" s="5" t="str">
        <f>Map!I2311</f>
        <v>2.77 E</v>
      </c>
      <c r="B1643" s="6">
        <f t="shared" si="5"/>
        <v>2.77</v>
      </c>
      <c r="C1643" s="5" t="str">
        <f>IFERROR(__xludf.DUMMYFUNCTION("""COMPUTED_VALUE"""),"E")</f>
        <v>E</v>
      </c>
      <c r="D1643" s="34" t="b">
        <f t="shared" si="6"/>
        <v>0</v>
      </c>
      <c r="E1643" s="6" t="b">
        <f t="shared" si="7"/>
        <v>0</v>
      </c>
      <c r="F1643" s="34">
        <f t="shared" si="8"/>
        <v>2.77</v>
      </c>
      <c r="G1643" s="8">
        <f t="shared" si="9"/>
        <v>1.65424E+25</v>
      </c>
      <c r="H1643" s="8" t="str">
        <f t="shared" ref="H1643:J1643" si="3304">if(D1643,$G1643,"")</f>
        <v/>
      </c>
      <c r="I1643" s="8" t="str">
        <f t="shared" si="3304"/>
        <v/>
      </c>
      <c r="J1643" s="8">
        <f t="shared" si="3304"/>
        <v>1.65424E+25</v>
      </c>
      <c r="K1643" s="5"/>
      <c r="L1643" s="5"/>
      <c r="M1643" s="5"/>
      <c r="N1643" s="36">
        <f>Map!K2311</f>
        <v>-17</v>
      </c>
      <c r="O1643" s="36">
        <f>Map!L2311</f>
        <v>-18</v>
      </c>
      <c r="P1643" s="36">
        <f>Map!M2311</f>
        <v>-17</v>
      </c>
      <c r="Q1643" s="5" t="str">
        <f>Join("-",Map!B2311,Map!C2311,Map!D2311,Map!E2311,Map!F2311)</f>
        <v>South Rim-1-1-2-c</v>
      </c>
      <c r="R1643" s="6">
        <f t="shared" ref="R1643:T1643" si="3305">IFERROR(VALUE(LEFT(N1643,SEARCH(" ",N1643,1)-1)),FALSE())</f>
        <v>-17</v>
      </c>
      <c r="S1643" s="6">
        <f t="shared" si="3305"/>
        <v>-18</v>
      </c>
      <c r="T1643" s="6">
        <f t="shared" si="3305"/>
        <v>-17</v>
      </c>
      <c r="U1643" s="5"/>
      <c r="V1643" s="5"/>
      <c r="W1643" s="5"/>
      <c r="X1643" s="37" t="str">
        <f>Map!G2311</f>
        <v>Terrestrial</v>
      </c>
      <c r="Y1643" s="5"/>
      <c r="Z1643" s="7" t="str">
        <f>Map!O2311</f>
        <v>18 H</v>
      </c>
      <c r="AA1643" s="6">
        <f t="shared" si="12"/>
        <v>18</v>
      </c>
      <c r="AB1643" s="5" t="str">
        <f>IFERROR(__xludf.DUMMYFUNCTION("""COMPUTED_VALUE"""),"H")</f>
        <v>H</v>
      </c>
      <c r="AC1643" s="6">
        <f t="shared" si="13"/>
        <v>18</v>
      </c>
      <c r="AD1643" s="5"/>
    </row>
    <row r="1644">
      <c r="A1644" s="5" t="str">
        <f>Map!I2312</f>
        <v>0.48 J</v>
      </c>
      <c r="B1644" s="6">
        <f t="shared" si="5"/>
        <v>0.48</v>
      </c>
      <c r="C1644" s="5" t="str">
        <f>IFERROR(__xludf.DUMMYFUNCTION("""COMPUTED_VALUE"""),"J")</f>
        <v>J</v>
      </c>
      <c r="D1644" s="34" t="b">
        <f t="shared" si="6"/>
        <v>0</v>
      </c>
      <c r="E1644" s="6">
        <f t="shared" si="7"/>
        <v>0.48</v>
      </c>
      <c r="F1644" s="34" t="b">
        <f t="shared" si="8"/>
        <v>0</v>
      </c>
      <c r="G1644" s="8">
        <f t="shared" si="9"/>
        <v>9.12E+26</v>
      </c>
      <c r="H1644" s="8" t="str">
        <f t="shared" ref="H1644:J1644" si="3306">if(D1644,$G1644,"")</f>
        <v/>
      </c>
      <c r="I1644" s="8">
        <f t="shared" si="3306"/>
        <v>9.12E+26</v>
      </c>
      <c r="J1644" s="8" t="str">
        <f t="shared" si="3306"/>
        <v/>
      </c>
      <c r="K1644" s="5"/>
      <c r="L1644" s="5"/>
      <c r="M1644" s="5"/>
      <c r="N1644" s="36">
        <f>Map!K2312</f>
        <v>-18</v>
      </c>
      <c r="O1644" s="36">
        <f>Map!L2312</f>
        <v>-42</v>
      </c>
      <c r="P1644" s="36">
        <f>Map!M2312</f>
        <v>-32</v>
      </c>
      <c r="Q1644" s="5" t="str">
        <f>Join("-",Map!B2312,Map!C2312,Map!D2312,Map!E2312,Map!F2312)</f>
        <v>South Rim-1-1-2-d</v>
      </c>
      <c r="R1644" s="6">
        <f t="shared" ref="R1644:T1644" si="3307">IFERROR(VALUE(LEFT(N1644,SEARCH(" ",N1644,1)-1)),FALSE())</f>
        <v>-18</v>
      </c>
      <c r="S1644" s="6">
        <f t="shared" si="3307"/>
        <v>-42</v>
      </c>
      <c r="T1644" s="6">
        <f t="shared" si="3307"/>
        <v>-32</v>
      </c>
      <c r="U1644" s="5"/>
      <c r="V1644" s="5"/>
      <c r="W1644" s="5"/>
      <c r="X1644" s="37" t="str">
        <f>Map!G2312</f>
        <v>Gas Giant</v>
      </c>
      <c r="Y1644" s="5"/>
      <c r="Z1644" s="7" t="str">
        <f>Map!O2312</f>
        <v>20 H</v>
      </c>
      <c r="AA1644" s="6">
        <f t="shared" si="12"/>
        <v>20</v>
      </c>
      <c r="AB1644" s="5" t="str">
        <f>IFERROR(__xludf.DUMMYFUNCTION("""COMPUTED_VALUE"""),"H")</f>
        <v>H</v>
      </c>
      <c r="AC1644" s="6">
        <f t="shared" si="13"/>
        <v>20</v>
      </c>
      <c r="AD1644" s="5"/>
    </row>
    <row r="1645">
      <c r="A1645" s="5" t="str">
        <f>Map!I2313</f>
        <v>8.15 J</v>
      </c>
      <c r="B1645" s="6">
        <f t="shared" si="5"/>
        <v>8.15</v>
      </c>
      <c r="C1645" s="5" t="str">
        <f>IFERROR(__xludf.DUMMYFUNCTION("""COMPUTED_VALUE"""),"J")</f>
        <v>J</v>
      </c>
      <c r="D1645" s="34" t="b">
        <f t="shared" si="6"/>
        <v>0</v>
      </c>
      <c r="E1645" s="6">
        <f t="shared" si="7"/>
        <v>8.15</v>
      </c>
      <c r="F1645" s="34" t="b">
        <f t="shared" si="8"/>
        <v>0</v>
      </c>
      <c r="G1645" s="8">
        <f t="shared" si="9"/>
        <v>1.5485E+28</v>
      </c>
      <c r="H1645" s="8" t="str">
        <f t="shared" ref="H1645:J1645" si="3308">if(D1645,$G1645,"")</f>
        <v/>
      </c>
      <c r="I1645" s="8">
        <f t="shared" si="3308"/>
        <v>1.5485E+28</v>
      </c>
      <c r="J1645" s="8" t="str">
        <f t="shared" si="3308"/>
        <v/>
      </c>
      <c r="K1645" s="5"/>
      <c r="L1645" s="5"/>
      <c r="M1645" s="5"/>
      <c r="N1645" s="36">
        <f>Map!K2313</f>
        <v>-31</v>
      </c>
      <c r="O1645" s="36">
        <f>Map!L2313</f>
        <v>-97</v>
      </c>
      <c r="P1645" s="36">
        <f>Map!M2313</f>
        <v>-62</v>
      </c>
      <c r="Q1645" s="5" t="str">
        <f>Join("-",Map!B2313,Map!C2313,Map!D2313,Map!E2313,Map!F2313)</f>
        <v>South Rim-1-1-2-e</v>
      </c>
      <c r="R1645" s="6">
        <f t="shared" ref="R1645:T1645" si="3309">IFERROR(VALUE(LEFT(N1645,SEARCH(" ",N1645,1)-1)),FALSE())</f>
        <v>-31</v>
      </c>
      <c r="S1645" s="6">
        <f t="shared" si="3309"/>
        <v>-97</v>
      </c>
      <c r="T1645" s="6">
        <f t="shared" si="3309"/>
        <v>-62</v>
      </c>
      <c r="U1645" s="5"/>
      <c r="V1645" s="5"/>
      <c r="W1645" s="5"/>
      <c r="X1645" s="37" t="str">
        <f>Map!G2313</f>
        <v>Gas Giant</v>
      </c>
      <c r="Y1645" s="5"/>
      <c r="Z1645" s="7" t="str">
        <f>Map!O2313</f>
        <v>11 H</v>
      </c>
      <c r="AA1645" s="6">
        <f t="shared" si="12"/>
        <v>11</v>
      </c>
      <c r="AB1645" s="5" t="str">
        <f>IFERROR(__xludf.DUMMYFUNCTION("""COMPUTED_VALUE"""),"H")</f>
        <v>H</v>
      </c>
      <c r="AC1645" s="6">
        <f t="shared" si="13"/>
        <v>11</v>
      </c>
      <c r="AD1645" s="5"/>
    </row>
    <row r="1646">
      <c r="A1646" s="5" t="str">
        <f>Map!I2314</f>
        <v>1.11 J</v>
      </c>
      <c r="B1646" s="6">
        <f t="shared" si="5"/>
        <v>1.11</v>
      </c>
      <c r="C1646" s="5" t="str">
        <f>IFERROR(__xludf.DUMMYFUNCTION("""COMPUTED_VALUE"""),"J")</f>
        <v>J</v>
      </c>
      <c r="D1646" s="34" t="b">
        <f t="shared" si="6"/>
        <v>0</v>
      </c>
      <c r="E1646" s="6">
        <f t="shared" si="7"/>
        <v>1.11</v>
      </c>
      <c r="F1646" s="34" t="b">
        <f t="shared" si="8"/>
        <v>0</v>
      </c>
      <c r="G1646" s="8">
        <f t="shared" si="9"/>
        <v>2.109E+27</v>
      </c>
      <c r="H1646" s="8" t="str">
        <f t="shared" ref="H1646:J1646" si="3310">if(D1646,$G1646,"")</f>
        <v/>
      </c>
      <c r="I1646" s="8">
        <f t="shared" si="3310"/>
        <v>2.109E+27</v>
      </c>
      <c r="J1646" s="8" t="str">
        <f t="shared" si="3310"/>
        <v/>
      </c>
      <c r="K1646" s="5"/>
      <c r="L1646" s="5"/>
      <c r="M1646" s="5"/>
      <c r="N1646" s="36">
        <f>Map!K2314</f>
        <v>-66</v>
      </c>
      <c r="O1646" s="36">
        <f>Map!L2314</f>
        <v>-128</v>
      </c>
      <c r="P1646" s="36">
        <f>Map!M2314</f>
        <v>-95</v>
      </c>
      <c r="Q1646" s="5" t="str">
        <f>Join("-",Map!B2314,Map!C2314,Map!D2314,Map!E2314,Map!F2314)</f>
        <v>South Rim-1-1-2-f</v>
      </c>
      <c r="R1646" s="6">
        <f t="shared" ref="R1646:T1646" si="3311">IFERROR(VALUE(LEFT(N1646,SEARCH(" ",N1646,1)-1)),FALSE())</f>
        <v>-66</v>
      </c>
      <c r="S1646" s="6">
        <f t="shared" si="3311"/>
        <v>-128</v>
      </c>
      <c r="T1646" s="6">
        <f t="shared" si="3311"/>
        <v>-95</v>
      </c>
      <c r="U1646" s="5"/>
      <c r="V1646" s="5"/>
      <c r="W1646" s="5"/>
      <c r="X1646" s="37" t="str">
        <f>Map!G2314</f>
        <v>Gas Giant</v>
      </c>
      <c r="Y1646" s="5"/>
      <c r="Z1646" s="7" t="str">
        <f>Map!O2314</f>
        <v>24 H</v>
      </c>
      <c r="AA1646" s="6">
        <f t="shared" si="12"/>
        <v>24</v>
      </c>
      <c r="AB1646" s="5" t="str">
        <f>IFERROR(__xludf.DUMMYFUNCTION("""COMPUTED_VALUE"""),"H")</f>
        <v>H</v>
      </c>
      <c r="AC1646" s="6">
        <f t="shared" si="13"/>
        <v>24</v>
      </c>
      <c r="AD1646" s="5"/>
    </row>
    <row r="1647">
      <c r="A1647" s="5" t="str">
        <f>Map!I2315</f>
        <v>5.9 J</v>
      </c>
      <c r="B1647" s="6">
        <f t="shared" si="5"/>
        <v>5.9</v>
      </c>
      <c r="C1647" s="5" t="str">
        <f>IFERROR(__xludf.DUMMYFUNCTION("""COMPUTED_VALUE"""),"J")</f>
        <v>J</v>
      </c>
      <c r="D1647" s="34" t="b">
        <f t="shared" si="6"/>
        <v>0</v>
      </c>
      <c r="E1647" s="6">
        <f t="shared" si="7"/>
        <v>5.9</v>
      </c>
      <c r="F1647" s="34" t="b">
        <f t="shared" si="8"/>
        <v>0</v>
      </c>
      <c r="G1647" s="8">
        <f t="shared" si="9"/>
        <v>1.121E+28</v>
      </c>
      <c r="H1647" s="8" t="str">
        <f t="shared" ref="H1647:J1647" si="3312">if(D1647,$G1647,"")</f>
        <v/>
      </c>
      <c r="I1647" s="8">
        <f t="shared" si="3312"/>
        <v>1.121E+28</v>
      </c>
      <c r="J1647" s="8" t="str">
        <f t="shared" si="3312"/>
        <v/>
      </c>
      <c r="K1647" s="5"/>
      <c r="L1647" s="5"/>
      <c r="M1647" s="5"/>
      <c r="N1647" s="36">
        <f>Map!K2315</f>
        <v>-218</v>
      </c>
      <c r="O1647" s="36">
        <f>Map!L2315</f>
        <v>-237</v>
      </c>
      <c r="P1647" s="36">
        <f>Map!M2315</f>
        <v>-227</v>
      </c>
      <c r="Q1647" s="5" t="str">
        <f>Join("-",Map!B2315,Map!C2315,Map!D2315,Map!E2315,Map!F2315)</f>
        <v>South Rim-1-1-2-g</v>
      </c>
      <c r="R1647" s="6">
        <f t="shared" ref="R1647:T1647" si="3313">IFERROR(VALUE(LEFT(N1647,SEARCH(" ",N1647,1)-1)),FALSE())</f>
        <v>-218</v>
      </c>
      <c r="S1647" s="6">
        <f t="shared" si="3313"/>
        <v>-237</v>
      </c>
      <c r="T1647" s="6">
        <f t="shared" si="3313"/>
        <v>-227</v>
      </c>
      <c r="U1647" s="5"/>
      <c r="V1647" s="5"/>
      <c r="W1647" s="5"/>
      <c r="X1647" s="37" t="str">
        <f>Map!G2315</f>
        <v>Gas Giant</v>
      </c>
      <c r="Y1647" s="5"/>
      <c r="Z1647" s="7" t="str">
        <f>Map!O2315</f>
        <v>8 H</v>
      </c>
      <c r="AA1647" s="6">
        <f t="shared" si="12"/>
        <v>8</v>
      </c>
      <c r="AB1647" s="5" t="str">
        <f>IFERROR(__xludf.DUMMYFUNCTION("""COMPUTED_VALUE"""),"H")</f>
        <v>H</v>
      </c>
      <c r="AC1647" s="6">
        <f t="shared" si="13"/>
        <v>8</v>
      </c>
      <c r="AD1647" s="5"/>
    </row>
    <row r="1648">
      <c r="A1648" s="5" t="str">
        <f>Map!I2316</f>
        <v>0.34 S</v>
      </c>
      <c r="B1648" s="6">
        <f t="shared" si="5"/>
        <v>0.34</v>
      </c>
      <c r="C1648" s="5" t="str">
        <f>IFERROR(__xludf.DUMMYFUNCTION("""COMPUTED_VALUE"""),"S")</f>
        <v>S</v>
      </c>
      <c r="D1648" s="34">
        <f t="shared" si="6"/>
        <v>0.34</v>
      </c>
      <c r="E1648" s="6" t="b">
        <f t="shared" si="7"/>
        <v>0</v>
      </c>
      <c r="F1648" s="34" t="b">
        <f t="shared" si="8"/>
        <v>0</v>
      </c>
      <c r="G1648" s="8">
        <f t="shared" si="9"/>
        <v>6.7626E+29</v>
      </c>
      <c r="H1648" s="8">
        <f t="shared" ref="H1648:J1648" si="3314">if(D1648,$G1648,"")</f>
        <v>6.7626E+29</v>
      </c>
      <c r="I1648" s="8" t="str">
        <f t="shared" si="3314"/>
        <v/>
      </c>
      <c r="J1648" s="8" t="str">
        <f t="shared" si="3314"/>
        <v/>
      </c>
      <c r="K1648" s="5"/>
      <c r="L1648" s="5"/>
      <c r="M1648" s="5"/>
      <c r="N1648" s="36" t="str">
        <f>Map!K2316</f>
        <v/>
      </c>
      <c r="O1648" s="36" t="str">
        <f>Map!L2316</f>
        <v/>
      </c>
      <c r="P1648" s="36" t="str">
        <f>Map!M2316</f>
        <v/>
      </c>
      <c r="Q1648" s="5" t="str">
        <f>Join("-",Map!B2316,Map!C2316,Map!D2316,Map!E2316,Map!F2316)</f>
        <v>South Rim-1-1-2-S</v>
      </c>
      <c r="R1648" s="6" t="b">
        <f t="shared" ref="R1648:T1648" si="3315">IFERROR(VALUE(LEFT(N1648,SEARCH(" ",N1648,1)-1)),FALSE())</f>
        <v>0</v>
      </c>
      <c r="S1648" s="6" t="b">
        <f t="shared" si="3315"/>
        <v>0</v>
      </c>
      <c r="T1648" s="6" t="b">
        <f t="shared" si="3315"/>
        <v>0</v>
      </c>
      <c r="U1648" s="5"/>
      <c r="V1648" s="5"/>
      <c r="W1648" s="5"/>
      <c r="X1648" s="37" t="str">
        <f>Map!G2316</f>
        <v>Star</v>
      </c>
      <c r="Y1648" s="5"/>
      <c r="Z1648" s="7" t="str">
        <f>Map!O2316</f>
        <v/>
      </c>
      <c r="AA1648" s="6" t="str">
        <f t="shared" si="12"/>
        <v/>
      </c>
      <c r="AB1648" s="5"/>
      <c r="AC1648" s="6" t="str">
        <f t="shared" si="13"/>
        <v/>
      </c>
      <c r="AD1648" s="5"/>
    </row>
    <row r="1649">
      <c r="A1649" s="5" t="str">
        <f>Map!I2317</f>
        <v>8 E</v>
      </c>
      <c r="B1649" s="6">
        <f t="shared" si="5"/>
        <v>8</v>
      </c>
      <c r="C1649" s="5" t="str">
        <f>IFERROR(__xludf.DUMMYFUNCTION("""COMPUTED_VALUE"""),"E")</f>
        <v>E</v>
      </c>
      <c r="D1649" s="34" t="b">
        <f t="shared" si="6"/>
        <v>0</v>
      </c>
      <c r="E1649" s="6" t="b">
        <f t="shared" si="7"/>
        <v>0</v>
      </c>
      <c r="F1649" s="34">
        <f t="shared" si="8"/>
        <v>8</v>
      </c>
      <c r="G1649" s="8">
        <f t="shared" si="9"/>
        <v>4.7776E+25</v>
      </c>
      <c r="H1649" s="8" t="str">
        <f t="shared" ref="H1649:J1649" si="3316">if(D1649,$G1649,"")</f>
        <v/>
      </c>
      <c r="I1649" s="8" t="str">
        <f t="shared" si="3316"/>
        <v/>
      </c>
      <c r="J1649" s="8">
        <f t="shared" si="3316"/>
        <v>4.7776E+25</v>
      </c>
      <c r="K1649" s="5"/>
      <c r="L1649" s="5"/>
      <c r="M1649" s="5"/>
      <c r="N1649" s="36">
        <f>Map!K2317</f>
        <v>9</v>
      </c>
      <c r="O1649" s="36">
        <f>Map!L2317</f>
        <v>-25</v>
      </c>
      <c r="P1649" s="36">
        <f>Map!M2317</f>
        <v>-8</v>
      </c>
      <c r="Q1649" s="5" t="str">
        <f>Join("-",Map!B2317,Map!C2317,Map!D2317,Map!E2317,Map!F2317)</f>
        <v>South Rim-1-2-0-a</v>
      </c>
      <c r="R1649" s="6">
        <f t="shared" ref="R1649:T1649" si="3317">IFERROR(VALUE(LEFT(N1649,SEARCH(" ",N1649,1)-1)),FALSE())</f>
        <v>9</v>
      </c>
      <c r="S1649" s="6">
        <f t="shared" si="3317"/>
        <v>-25</v>
      </c>
      <c r="T1649" s="6">
        <f t="shared" si="3317"/>
        <v>-8</v>
      </c>
      <c r="U1649" s="5"/>
      <c r="V1649" s="5"/>
      <c r="W1649" s="5"/>
      <c r="X1649" s="37" t="str">
        <f>Map!G2317</f>
        <v>Terrestrial</v>
      </c>
      <c r="Y1649" s="5"/>
      <c r="Z1649" s="7" t="str">
        <f>Map!O2317</f>
        <v>172 H</v>
      </c>
      <c r="AA1649" s="6">
        <f t="shared" si="12"/>
        <v>172</v>
      </c>
      <c r="AB1649" s="5" t="str">
        <f>IFERROR(__xludf.DUMMYFUNCTION("""COMPUTED_VALUE"""),"H")</f>
        <v>H</v>
      </c>
      <c r="AC1649" s="6">
        <f t="shared" si="13"/>
        <v>172</v>
      </c>
      <c r="AD1649" s="5"/>
    </row>
    <row r="1650">
      <c r="A1650" s="5" t="str">
        <f>Map!I2318</f>
        <v>0.03 J</v>
      </c>
      <c r="B1650" s="6">
        <f t="shared" si="5"/>
        <v>0.03</v>
      </c>
      <c r="C1650" s="5" t="str">
        <f>IFERROR(__xludf.DUMMYFUNCTION("""COMPUTED_VALUE"""),"J")</f>
        <v>J</v>
      </c>
      <c r="D1650" s="34" t="b">
        <f t="shared" si="6"/>
        <v>0</v>
      </c>
      <c r="E1650" s="6">
        <f t="shared" si="7"/>
        <v>0.03</v>
      </c>
      <c r="F1650" s="34" t="b">
        <f t="shared" si="8"/>
        <v>0</v>
      </c>
      <c r="G1650" s="8">
        <f t="shared" si="9"/>
        <v>5.7E+25</v>
      </c>
      <c r="H1650" s="8" t="str">
        <f t="shared" ref="H1650:J1650" si="3318">if(D1650,$G1650,"")</f>
        <v/>
      </c>
      <c r="I1650" s="8">
        <f t="shared" si="3318"/>
        <v>5.7E+25</v>
      </c>
      <c r="J1650" s="8" t="str">
        <f t="shared" si="3318"/>
        <v/>
      </c>
      <c r="K1650" s="5"/>
      <c r="L1650" s="5"/>
      <c r="M1650" s="5"/>
      <c r="N1650" s="36">
        <f>Map!K2318</f>
        <v>-211</v>
      </c>
      <c r="O1650" s="36">
        <f>Map!L2318</f>
        <v>-239</v>
      </c>
      <c r="P1650" s="36">
        <f>Map!M2318</f>
        <v>-226</v>
      </c>
      <c r="Q1650" s="5" t="str">
        <f>Join("-",Map!B2318,Map!C2318,Map!D2318,Map!E2318,Map!F2318)</f>
        <v>South Rim-1-2-0-b</v>
      </c>
      <c r="R1650" s="6">
        <f t="shared" ref="R1650:T1650" si="3319">IFERROR(VALUE(LEFT(N1650,SEARCH(" ",N1650,1)-1)),FALSE())</f>
        <v>-211</v>
      </c>
      <c r="S1650" s="6">
        <f t="shared" si="3319"/>
        <v>-239</v>
      </c>
      <c r="T1650" s="6">
        <f t="shared" si="3319"/>
        <v>-226</v>
      </c>
      <c r="U1650" s="5"/>
      <c r="V1650" s="5"/>
      <c r="W1650" s="5"/>
      <c r="X1650" s="37" t="str">
        <f>Map!G2318</f>
        <v>Gas Giant</v>
      </c>
      <c r="Y1650" s="5"/>
      <c r="Z1650" s="7" t="str">
        <f>Map!O2318</f>
        <v>20 H</v>
      </c>
      <c r="AA1650" s="6">
        <f t="shared" si="12"/>
        <v>20</v>
      </c>
      <c r="AB1650" s="5" t="str">
        <f>IFERROR(__xludf.DUMMYFUNCTION("""COMPUTED_VALUE"""),"H")</f>
        <v>H</v>
      </c>
      <c r="AC1650" s="6">
        <f t="shared" si="13"/>
        <v>20</v>
      </c>
      <c r="AD1650" s="5"/>
    </row>
    <row r="1651">
      <c r="A1651" s="5" t="str">
        <f>Map!I2319</f>
        <v>2.91 S</v>
      </c>
      <c r="B1651" s="6">
        <f t="shared" si="5"/>
        <v>2.91</v>
      </c>
      <c r="C1651" s="5" t="str">
        <f>IFERROR(__xludf.DUMMYFUNCTION("""COMPUTED_VALUE"""),"S")</f>
        <v>S</v>
      </c>
      <c r="D1651" s="34">
        <f t="shared" si="6"/>
        <v>2.91</v>
      </c>
      <c r="E1651" s="6" t="b">
        <f t="shared" si="7"/>
        <v>0</v>
      </c>
      <c r="F1651" s="34" t="b">
        <f t="shared" si="8"/>
        <v>0</v>
      </c>
      <c r="G1651" s="8">
        <f t="shared" si="9"/>
        <v>5.78799E+30</v>
      </c>
      <c r="H1651" s="8">
        <f t="shared" ref="H1651:J1651" si="3320">if(D1651,$G1651,"")</f>
        <v>5.78799E+30</v>
      </c>
      <c r="I1651" s="8" t="str">
        <f t="shared" si="3320"/>
        <v/>
      </c>
      <c r="J1651" s="8" t="str">
        <f t="shared" si="3320"/>
        <v/>
      </c>
      <c r="K1651" s="5"/>
      <c r="L1651" s="5"/>
      <c r="M1651" s="5"/>
      <c r="N1651" s="36" t="str">
        <f>Map!K2319</f>
        <v/>
      </c>
      <c r="O1651" s="36" t="str">
        <f>Map!L2319</f>
        <v/>
      </c>
      <c r="P1651" s="36" t="str">
        <f>Map!M2319</f>
        <v/>
      </c>
      <c r="Q1651" s="5" t="str">
        <f>Join("-",Map!B2319,Map!C2319,Map!D2319,Map!E2319,Map!F2319)</f>
        <v>South Rim-1-2-0-S</v>
      </c>
      <c r="R1651" s="6" t="b">
        <f t="shared" ref="R1651:T1651" si="3321">IFERROR(VALUE(LEFT(N1651,SEARCH(" ",N1651,1)-1)),FALSE())</f>
        <v>0</v>
      </c>
      <c r="S1651" s="6" t="b">
        <f t="shared" si="3321"/>
        <v>0</v>
      </c>
      <c r="T1651" s="6" t="b">
        <f t="shared" si="3321"/>
        <v>0</v>
      </c>
      <c r="U1651" s="5"/>
      <c r="V1651" s="5"/>
      <c r="W1651" s="5"/>
      <c r="X1651" s="37" t="str">
        <f>Map!G2319</f>
        <v>Star</v>
      </c>
      <c r="Y1651" s="5"/>
      <c r="Z1651" s="7" t="str">
        <f>Map!O2319</f>
        <v/>
      </c>
      <c r="AA1651" s="6" t="str">
        <f t="shared" si="12"/>
        <v/>
      </c>
      <c r="AB1651" s="5"/>
      <c r="AC1651" s="6" t="str">
        <f t="shared" si="13"/>
        <v/>
      </c>
      <c r="AD1651" s="5"/>
    </row>
    <row r="1652">
      <c r="A1652" s="5" t="str">
        <f>Map!I2320</f>
        <v> </v>
      </c>
      <c r="B1652" s="6" t="str">
        <f t="shared" si="5"/>
        <v> </v>
      </c>
      <c r="C1652" s="5"/>
      <c r="D1652" s="34" t="b">
        <f t="shared" si="6"/>
        <v>0</v>
      </c>
      <c r="E1652" s="6" t="b">
        <f t="shared" si="7"/>
        <v>0</v>
      </c>
      <c r="F1652" s="34" t="b">
        <f t="shared" si="8"/>
        <v>0</v>
      </c>
      <c r="G1652" s="8" t="str">
        <f t="shared" si="9"/>
        <v/>
      </c>
      <c r="H1652" s="8" t="str">
        <f t="shared" ref="H1652:J1652" si="3322">if(D1652,$G1652,"")</f>
        <v/>
      </c>
      <c r="I1652" s="8" t="str">
        <f t="shared" si="3322"/>
        <v/>
      </c>
      <c r="J1652" s="8" t="str">
        <f t="shared" si="3322"/>
        <v/>
      </c>
      <c r="K1652" s="5"/>
      <c r="L1652" s="5"/>
      <c r="M1652" s="5"/>
      <c r="N1652" s="36" t="str">
        <f>Map!K2320</f>
        <v/>
      </c>
      <c r="O1652" s="36" t="str">
        <f>Map!L2320</f>
        <v/>
      </c>
      <c r="P1652" s="36" t="str">
        <f>Map!M2320</f>
        <v/>
      </c>
      <c r="Q1652" s="5" t="str">
        <f>Join("-",Map!B2320,Map!C2320,Map!D2320,Map!E2320,Map!F2320)</f>
        <v>South Rim-1-2-0-S12 Secondary Relay</v>
      </c>
      <c r="R1652" s="6" t="b">
        <f t="shared" ref="R1652:T1652" si="3323">IFERROR(VALUE(LEFT(N1652,SEARCH(" ",N1652,1)-1)),FALSE())</f>
        <v>0</v>
      </c>
      <c r="S1652" s="6" t="b">
        <f t="shared" si="3323"/>
        <v>0</v>
      </c>
      <c r="T1652" s="6" t="b">
        <f t="shared" si="3323"/>
        <v>0</v>
      </c>
      <c r="U1652" s="5"/>
      <c r="V1652" s="5"/>
      <c r="W1652" s="5"/>
      <c r="X1652" s="37" t="str">
        <f>Map!G2320</f>
        <v>Secondary Relay</v>
      </c>
      <c r="Y1652" s="5"/>
      <c r="Z1652" s="7" t="str">
        <f>Map!O2320</f>
        <v/>
      </c>
      <c r="AA1652" s="6" t="str">
        <f t="shared" si="12"/>
        <v/>
      </c>
      <c r="AB1652" s="5"/>
      <c r="AC1652" s="6" t="str">
        <f t="shared" si="13"/>
        <v/>
      </c>
      <c r="AD1652" s="5"/>
    </row>
    <row r="1653">
      <c r="A1653" s="5" t="str">
        <f>Map!I2321</f>
        <v>0.36 E</v>
      </c>
      <c r="B1653" s="6">
        <f t="shared" si="5"/>
        <v>0.36</v>
      </c>
      <c r="C1653" s="5" t="str">
        <f>IFERROR(__xludf.DUMMYFUNCTION("""COMPUTED_VALUE"""),"E")</f>
        <v>E</v>
      </c>
      <c r="D1653" s="34" t="b">
        <f t="shared" si="6"/>
        <v>0</v>
      </c>
      <c r="E1653" s="6" t="b">
        <f t="shared" si="7"/>
        <v>0</v>
      </c>
      <c r="F1653" s="34">
        <f t="shared" si="8"/>
        <v>0.36</v>
      </c>
      <c r="G1653" s="8">
        <f t="shared" si="9"/>
        <v>2.14992E+24</v>
      </c>
      <c r="H1653" s="8" t="str">
        <f t="shared" ref="H1653:J1653" si="3324">if(D1653,$G1653,"")</f>
        <v/>
      </c>
      <c r="I1653" s="8" t="str">
        <f t="shared" si="3324"/>
        <v/>
      </c>
      <c r="J1653" s="8">
        <f t="shared" si="3324"/>
        <v>2.14992E+24</v>
      </c>
      <c r="K1653" s="5"/>
      <c r="L1653" s="5"/>
      <c r="M1653" s="5"/>
      <c r="N1653" s="36">
        <f>Map!K2321</f>
        <v>874</v>
      </c>
      <c r="O1653" s="36">
        <f>Map!L2321</f>
        <v>8</v>
      </c>
      <c r="P1653" s="36">
        <f>Map!M2321</f>
        <v>439</v>
      </c>
      <c r="Q1653" s="5" t="str">
        <f>Join("-",Map!B2321,Map!C2321,Map!D2321,Map!E2321,Map!F2321)</f>
        <v>South Rim-1-2-1-a</v>
      </c>
      <c r="R1653" s="6">
        <f t="shared" ref="R1653:T1653" si="3325">IFERROR(VALUE(LEFT(N1653,SEARCH(" ",N1653,1)-1)),FALSE())</f>
        <v>874</v>
      </c>
      <c r="S1653" s="6">
        <f t="shared" si="3325"/>
        <v>8</v>
      </c>
      <c r="T1653" s="6">
        <f t="shared" si="3325"/>
        <v>439</v>
      </c>
      <c r="U1653" s="5"/>
      <c r="V1653" s="5"/>
      <c r="W1653" s="5"/>
      <c r="X1653" s="37" t="str">
        <f>Map!G2321</f>
        <v>Terrestrial</v>
      </c>
      <c r="Y1653" s="5"/>
      <c r="Z1653" s="7" t="str">
        <f>Map!O2321</f>
        <v>603 H</v>
      </c>
      <c r="AA1653" s="6">
        <f t="shared" si="12"/>
        <v>603</v>
      </c>
      <c r="AB1653" s="5" t="str">
        <f>IFERROR(__xludf.DUMMYFUNCTION("""COMPUTED_VALUE"""),"H")</f>
        <v>H</v>
      </c>
      <c r="AC1653" s="6">
        <f t="shared" si="13"/>
        <v>603</v>
      </c>
      <c r="AD1653" s="5"/>
    </row>
    <row r="1654">
      <c r="A1654" s="5" t="str">
        <f>Map!I2322</f>
        <v>0.52 E</v>
      </c>
      <c r="B1654" s="6">
        <f t="shared" si="5"/>
        <v>0.52</v>
      </c>
      <c r="C1654" s="5" t="str">
        <f>IFERROR(__xludf.DUMMYFUNCTION("""COMPUTED_VALUE"""),"E")</f>
        <v>E</v>
      </c>
      <c r="D1654" s="34" t="b">
        <f t="shared" si="6"/>
        <v>0</v>
      </c>
      <c r="E1654" s="6" t="b">
        <f t="shared" si="7"/>
        <v>0</v>
      </c>
      <c r="F1654" s="34">
        <f t="shared" si="8"/>
        <v>0.52</v>
      </c>
      <c r="G1654" s="8">
        <f t="shared" si="9"/>
        <v>3.10544E+24</v>
      </c>
      <c r="H1654" s="8" t="str">
        <f t="shared" ref="H1654:J1654" si="3326">if(D1654,$G1654,"")</f>
        <v/>
      </c>
      <c r="I1654" s="8" t="str">
        <f t="shared" si="3326"/>
        <v/>
      </c>
      <c r="J1654" s="8">
        <f t="shared" si="3326"/>
        <v>3.10544E+24</v>
      </c>
      <c r="K1654" s="5"/>
      <c r="L1654" s="5"/>
      <c r="M1654" s="5"/>
      <c r="N1654" s="36">
        <f>Map!K2322</f>
        <v>101</v>
      </c>
      <c r="O1654" s="36">
        <f>Map!L2322</f>
        <v>33</v>
      </c>
      <c r="P1654" s="36">
        <f>Map!M2322</f>
        <v>67</v>
      </c>
      <c r="Q1654" s="5" t="str">
        <f>Join("-",Map!B2322,Map!C2322,Map!D2322,Map!E2322,Map!F2322)</f>
        <v>South Rim-1-2-1-b</v>
      </c>
      <c r="R1654" s="6">
        <f t="shared" ref="R1654:T1654" si="3327">IFERROR(VALUE(LEFT(N1654,SEARCH(" ",N1654,1)-1)),FALSE())</f>
        <v>101</v>
      </c>
      <c r="S1654" s="6">
        <f t="shared" si="3327"/>
        <v>33</v>
      </c>
      <c r="T1654" s="6">
        <f t="shared" si="3327"/>
        <v>67</v>
      </c>
      <c r="U1654" s="5"/>
      <c r="V1654" s="5"/>
      <c r="W1654" s="5"/>
      <c r="X1654" s="37" t="str">
        <f>Map!G2322</f>
        <v>Terrestrial</v>
      </c>
      <c r="Y1654" s="5"/>
      <c r="Z1654" s="7" t="str">
        <f>Map!O2322</f>
        <v>6 H</v>
      </c>
      <c r="AA1654" s="6">
        <f t="shared" si="12"/>
        <v>6</v>
      </c>
      <c r="AB1654" s="5" t="str">
        <f>IFERROR(__xludf.DUMMYFUNCTION("""COMPUTED_VALUE"""),"H")</f>
        <v>H</v>
      </c>
      <c r="AC1654" s="6">
        <f t="shared" si="13"/>
        <v>6</v>
      </c>
      <c r="AD1654" s="5"/>
    </row>
    <row r="1655">
      <c r="A1655" s="5" t="str">
        <f>Map!I2323</f>
        <v>0.97 E</v>
      </c>
      <c r="B1655" s="6">
        <f t="shared" si="5"/>
        <v>0.97</v>
      </c>
      <c r="C1655" s="5" t="str">
        <f>IFERROR(__xludf.DUMMYFUNCTION("""COMPUTED_VALUE"""),"E")</f>
        <v>E</v>
      </c>
      <c r="D1655" s="34" t="b">
        <f t="shared" si="6"/>
        <v>0</v>
      </c>
      <c r="E1655" s="6" t="b">
        <f t="shared" si="7"/>
        <v>0</v>
      </c>
      <c r="F1655" s="34">
        <f t="shared" si="8"/>
        <v>0.97</v>
      </c>
      <c r="G1655" s="8">
        <f t="shared" si="9"/>
        <v>5.79284E+24</v>
      </c>
      <c r="H1655" s="8" t="str">
        <f t="shared" ref="H1655:J1655" si="3328">if(D1655,$G1655,"")</f>
        <v/>
      </c>
      <c r="I1655" s="8" t="str">
        <f t="shared" si="3328"/>
        <v/>
      </c>
      <c r="J1655" s="8">
        <f t="shared" si="3328"/>
        <v>5.79284E+24</v>
      </c>
      <c r="K1655" s="5"/>
      <c r="L1655" s="5"/>
      <c r="M1655" s="5"/>
      <c r="N1655" s="36">
        <f>Map!K2323</f>
        <v>13</v>
      </c>
      <c r="O1655" s="36">
        <f>Map!L2323</f>
        <v>3</v>
      </c>
      <c r="P1655" s="36">
        <f>Map!M2323</f>
        <v>6</v>
      </c>
      <c r="Q1655" s="5" t="str">
        <f>Join("-",Map!B2323,Map!C2323,Map!D2323,Map!E2323,Map!F2323)</f>
        <v>South Rim-1-2-1-c</v>
      </c>
      <c r="R1655" s="6">
        <f t="shared" ref="R1655:T1655" si="3329">IFERROR(VALUE(LEFT(N1655,SEARCH(" ",N1655,1)-1)),FALSE())</f>
        <v>13</v>
      </c>
      <c r="S1655" s="6">
        <f t="shared" si="3329"/>
        <v>3</v>
      </c>
      <c r="T1655" s="6">
        <f t="shared" si="3329"/>
        <v>6</v>
      </c>
      <c r="U1655" s="5"/>
      <c r="V1655" s="5"/>
      <c r="W1655" s="5"/>
      <c r="X1655" s="37" t="str">
        <f>Map!G2323</f>
        <v>Habitable</v>
      </c>
      <c r="Y1655" s="5"/>
      <c r="Z1655" s="7" t="str">
        <f>Map!O2323</f>
        <v>18 H</v>
      </c>
      <c r="AA1655" s="6">
        <f t="shared" si="12"/>
        <v>18</v>
      </c>
      <c r="AB1655" s="5" t="str">
        <f>IFERROR(__xludf.DUMMYFUNCTION("""COMPUTED_VALUE"""),"H")</f>
        <v>H</v>
      </c>
      <c r="AC1655" s="6">
        <f t="shared" si="13"/>
        <v>18</v>
      </c>
      <c r="AD1655" s="5"/>
    </row>
    <row r="1656">
      <c r="A1656" s="5" t="str">
        <f>Map!I2324</f>
        <v>1.06 E</v>
      </c>
      <c r="B1656" s="6">
        <f t="shared" si="5"/>
        <v>1.06</v>
      </c>
      <c r="C1656" s="5" t="str">
        <f>IFERROR(__xludf.DUMMYFUNCTION("""COMPUTED_VALUE"""),"E")</f>
        <v>E</v>
      </c>
      <c r="D1656" s="34" t="b">
        <f t="shared" si="6"/>
        <v>0</v>
      </c>
      <c r="E1656" s="6" t="b">
        <f t="shared" si="7"/>
        <v>0</v>
      </c>
      <c r="F1656" s="34">
        <f t="shared" si="8"/>
        <v>1.06</v>
      </c>
      <c r="G1656" s="8">
        <f t="shared" si="9"/>
        <v>6.33032E+24</v>
      </c>
      <c r="H1656" s="8" t="str">
        <f t="shared" ref="H1656:J1656" si="3330">if(D1656,$G1656,"")</f>
        <v/>
      </c>
      <c r="I1656" s="8" t="str">
        <f t="shared" si="3330"/>
        <v/>
      </c>
      <c r="J1656" s="8">
        <f t="shared" si="3330"/>
        <v>6.33032E+24</v>
      </c>
      <c r="K1656" s="5"/>
      <c r="L1656" s="5"/>
      <c r="M1656" s="5"/>
      <c r="N1656" s="36">
        <f>Map!K2324</f>
        <v>11</v>
      </c>
      <c r="O1656" s="36">
        <f>Map!L2324</f>
        <v>11</v>
      </c>
      <c r="P1656" s="36">
        <f>Map!M2324</f>
        <v>13</v>
      </c>
      <c r="Q1656" s="5" t="str">
        <f>Join("-",Map!B2324,Map!C2324,Map!D2324,Map!E2324,Map!F2324)</f>
        <v>South Rim-1-2-1-d</v>
      </c>
      <c r="R1656" s="6">
        <f t="shared" ref="R1656:T1656" si="3331">IFERROR(VALUE(LEFT(N1656,SEARCH(" ",N1656,1)-1)),FALSE())</f>
        <v>11</v>
      </c>
      <c r="S1656" s="6">
        <f t="shared" si="3331"/>
        <v>11</v>
      </c>
      <c r="T1656" s="6">
        <f t="shared" si="3331"/>
        <v>13</v>
      </c>
      <c r="U1656" s="5"/>
      <c r="V1656" s="5"/>
      <c r="W1656" s="5"/>
      <c r="X1656" s="37" t="str">
        <f>Map!G2324</f>
        <v>Habitable</v>
      </c>
      <c r="Y1656" s="5"/>
      <c r="Z1656" s="7" t="str">
        <f>Map!O2324</f>
        <v>39 H</v>
      </c>
      <c r="AA1656" s="6">
        <f t="shared" si="12"/>
        <v>39</v>
      </c>
      <c r="AB1656" s="5" t="str">
        <f>IFERROR(__xludf.DUMMYFUNCTION("""COMPUTED_VALUE"""),"H")</f>
        <v>H</v>
      </c>
      <c r="AC1656" s="6">
        <f t="shared" si="13"/>
        <v>39</v>
      </c>
      <c r="AD1656" s="5"/>
    </row>
    <row r="1657">
      <c r="A1657" s="5" t="str">
        <f>Map!I2325</f>
        <v>2.07 E</v>
      </c>
      <c r="B1657" s="6">
        <f t="shared" si="5"/>
        <v>2.07</v>
      </c>
      <c r="C1657" s="5" t="str">
        <f>IFERROR(__xludf.DUMMYFUNCTION("""COMPUTED_VALUE"""),"E")</f>
        <v>E</v>
      </c>
      <c r="D1657" s="34" t="b">
        <f t="shared" si="6"/>
        <v>0</v>
      </c>
      <c r="E1657" s="6" t="b">
        <f t="shared" si="7"/>
        <v>0</v>
      </c>
      <c r="F1657" s="34">
        <f t="shared" si="8"/>
        <v>2.07</v>
      </c>
      <c r="G1657" s="8">
        <f t="shared" si="9"/>
        <v>1.2362E+25</v>
      </c>
      <c r="H1657" s="8" t="str">
        <f t="shared" ref="H1657:J1657" si="3332">if(D1657,$G1657,"")</f>
        <v/>
      </c>
      <c r="I1657" s="8" t="str">
        <f t="shared" si="3332"/>
        <v/>
      </c>
      <c r="J1657" s="8">
        <f t="shared" si="3332"/>
        <v>1.2362E+25</v>
      </c>
      <c r="K1657" s="5"/>
      <c r="L1657" s="5"/>
      <c r="M1657" s="5"/>
      <c r="N1657" s="36">
        <f>Map!K2325</f>
        <v>-106</v>
      </c>
      <c r="O1657" s="36">
        <f>Map!L2325</f>
        <v>-111</v>
      </c>
      <c r="P1657" s="36">
        <f>Map!M2325</f>
        <v>-110</v>
      </c>
      <c r="Q1657" s="5" t="str">
        <f>Join("-",Map!B2325,Map!C2325,Map!D2325,Map!E2325,Map!F2325)</f>
        <v>South Rim-1-2-1-e</v>
      </c>
      <c r="R1657" s="6">
        <f t="shared" ref="R1657:T1657" si="3333">IFERROR(VALUE(LEFT(N1657,SEARCH(" ",N1657,1)-1)),FALSE())</f>
        <v>-106</v>
      </c>
      <c r="S1657" s="6">
        <f t="shared" si="3333"/>
        <v>-111</v>
      </c>
      <c r="T1657" s="6">
        <f t="shared" si="3333"/>
        <v>-110</v>
      </c>
      <c r="U1657" s="5"/>
      <c r="V1657" s="5"/>
      <c r="W1657" s="5"/>
      <c r="X1657" s="37" t="str">
        <f>Map!G2325</f>
        <v>Terrestrial</v>
      </c>
      <c r="Y1657" s="5"/>
      <c r="Z1657" s="7" t="str">
        <f>Map!O2325</f>
        <v>16 H</v>
      </c>
      <c r="AA1657" s="6">
        <f t="shared" si="12"/>
        <v>16</v>
      </c>
      <c r="AB1657" s="5" t="str">
        <f>IFERROR(__xludf.DUMMYFUNCTION("""COMPUTED_VALUE"""),"H")</f>
        <v>H</v>
      </c>
      <c r="AC1657" s="6">
        <f t="shared" si="13"/>
        <v>16</v>
      </c>
      <c r="AD1657" s="5"/>
    </row>
    <row r="1658">
      <c r="A1658" s="5" t="str">
        <f>Map!I2326</f>
        <v>10 J</v>
      </c>
      <c r="B1658" s="6">
        <f t="shared" si="5"/>
        <v>10</v>
      </c>
      <c r="C1658" s="5" t="str">
        <f>IFERROR(__xludf.DUMMYFUNCTION("""COMPUTED_VALUE"""),"J")</f>
        <v>J</v>
      </c>
      <c r="D1658" s="34" t="b">
        <f t="shared" si="6"/>
        <v>0</v>
      </c>
      <c r="E1658" s="6">
        <f t="shared" si="7"/>
        <v>10</v>
      </c>
      <c r="F1658" s="34" t="b">
        <f t="shared" si="8"/>
        <v>0</v>
      </c>
      <c r="G1658" s="8">
        <f t="shared" si="9"/>
        <v>1.9E+28</v>
      </c>
      <c r="H1658" s="8" t="str">
        <f t="shared" ref="H1658:J1658" si="3334">if(D1658,$G1658,"")</f>
        <v/>
      </c>
      <c r="I1658" s="8">
        <f t="shared" si="3334"/>
        <v>1.9E+28</v>
      </c>
      <c r="J1658" s="8" t="str">
        <f t="shared" si="3334"/>
        <v/>
      </c>
      <c r="K1658" s="5"/>
      <c r="L1658" s="5"/>
      <c r="M1658" s="5"/>
      <c r="N1658" s="36">
        <f>Map!K2326</f>
        <v>-107</v>
      </c>
      <c r="O1658" s="36">
        <f>Map!L2326</f>
        <v>-153</v>
      </c>
      <c r="P1658" s="36">
        <f>Map!M2326</f>
        <v>-132</v>
      </c>
      <c r="Q1658" s="5" t="str">
        <f>Join("-",Map!B2326,Map!C2326,Map!D2326,Map!E2326,Map!F2326)</f>
        <v>South Rim-1-2-1-f</v>
      </c>
      <c r="R1658" s="6">
        <f t="shared" ref="R1658:T1658" si="3335">IFERROR(VALUE(LEFT(N1658,SEARCH(" ",N1658,1)-1)),FALSE())</f>
        <v>-107</v>
      </c>
      <c r="S1658" s="6">
        <f t="shared" si="3335"/>
        <v>-153</v>
      </c>
      <c r="T1658" s="6">
        <f t="shared" si="3335"/>
        <v>-132</v>
      </c>
      <c r="U1658" s="5"/>
      <c r="V1658" s="5"/>
      <c r="W1658" s="5"/>
      <c r="X1658" s="37" t="str">
        <f>Map!G2326</f>
        <v>Gas Giant</v>
      </c>
      <c r="Y1658" s="5"/>
      <c r="Z1658" s="7" t="str">
        <f>Map!O2326</f>
        <v>10 H</v>
      </c>
      <c r="AA1658" s="6">
        <f t="shared" si="12"/>
        <v>10</v>
      </c>
      <c r="AB1658" s="5" t="str">
        <f>IFERROR(__xludf.DUMMYFUNCTION("""COMPUTED_VALUE"""),"H")</f>
        <v>H</v>
      </c>
      <c r="AC1658" s="6">
        <f t="shared" si="13"/>
        <v>10</v>
      </c>
      <c r="AD1658" s="5"/>
    </row>
    <row r="1659">
      <c r="A1659" s="5" t="str">
        <f>Map!I2327</f>
        <v>0.77 S</v>
      </c>
      <c r="B1659" s="6">
        <f t="shared" si="5"/>
        <v>0.77</v>
      </c>
      <c r="C1659" s="5" t="str">
        <f>IFERROR(__xludf.DUMMYFUNCTION("""COMPUTED_VALUE"""),"S")</f>
        <v>S</v>
      </c>
      <c r="D1659" s="34">
        <f t="shared" si="6"/>
        <v>0.77</v>
      </c>
      <c r="E1659" s="6" t="b">
        <f t="shared" si="7"/>
        <v>0</v>
      </c>
      <c r="F1659" s="34" t="b">
        <f t="shared" si="8"/>
        <v>0</v>
      </c>
      <c r="G1659" s="8">
        <f t="shared" si="9"/>
        <v>1.53153E+30</v>
      </c>
      <c r="H1659" s="8">
        <f t="shared" ref="H1659:J1659" si="3336">if(D1659,$G1659,"")</f>
        <v>1.53153E+30</v>
      </c>
      <c r="I1659" s="8" t="str">
        <f t="shared" si="3336"/>
        <v/>
      </c>
      <c r="J1659" s="8" t="str">
        <f t="shared" si="3336"/>
        <v/>
      </c>
      <c r="K1659" s="5"/>
      <c r="L1659" s="5"/>
      <c r="M1659" s="5"/>
      <c r="N1659" s="36" t="str">
        <f>Map!K2327</f>
        <v/>
      </c>
      <c r="O1659" s="36" t="str">
        <f>Map!L2327</f>
        <v/>
      </c>
      <c r="P1659" s="36" t="str">
        <f>Map!M2327</f>
        <v/>
      </c>
      <c r="Q1659" s="5" t="str">
        <f>Join("-",Map!B2327,Map!C2327,Map!D2327,Map!E2327,Map!F2327)</f>
        <v>South Rim-1-2-1-S</v>
      </c>
      <c r="R1659" s="6" t="b">
        <f t="shared" ref="R1659:T1659" si="3337">IFERROR(VALUE(LEFT(N1659,SEARCH(" ",N1659,1)-1)),FALSE())</f>
        <v>0</v>
      </c>
      <c r="S1659" s="6" t="b">
        <f t="shared" si="3337"/>
        <v>0</v>
      </c>
      <c r="T1659" s="6" t="b">
        <f t="shared" si="3337"/>
        <v>0</v>
      </c>
      <c r="U1659" s="5"/>
      <c r="V1659" s="5"/>
      <c r="W1659" s="5"/>
      <c r="X1659" s="37" t="str">
        <f>Map!G2327</f>
        <v>Star</v>
      </c>
      <c r="Y1659" s="5"/>
      <c r="Z1659" s="7" t="str">
        <f>Map!O2327</f>
        <v/>
      </c>
      <c r="AA1659" s="6" t="str">
        <f t="shared" si="12"/>
        <v/>
      </c>
      <c r="AB1659" s="5"/>
      <c r="AC1659" s="6" t="str">
        <f t="shared" si="13"/>
        <v/>
      </c>
      <c r="AD1659" s="5"/>
    </row>
    <row r="1660">
      <c r="A1660" s="5" t="str">
        <f>Map!I2328</f>
        <v>0.15 E</v>
      </c>
      <c r="B1660" s="6">
        <f t="shared" si="5"/>
        <v>0.15</v>
      </c>
      <c r="C1660" s="5" t="str">
        <f>IFERROR(__xludf.DUMMYFUNCTION("""COMPUTED_VALUE"""),"E")</f>
        <v>E</v>
      </c>
      <c r="D1660" s="34" t="b">
        <f t="shared" si="6"/>
        <v>0</v>
      </c>
      <c r="E1660" s="6" t="b">
        <f t="shared" si="7"/>
        <v>0</v>
      </c>
      <c r="F1660" s="34">
        <f t="shared" si="8"/>
        <v>0.15</v>
      </c>
      <c r="G1660" s="8">
        <f t="shared" si="9"/>
        <v>8.958E+23</v>
      </c>
      <c r="H1660" s="8" t="str">
        <f t="shared" ref="H1660:J1660" si="3338">if(D1660,$G1660,"")</f>
        <v/>
      </c>
      <c r="I1660" s="8" t="str">
        <f t="shared" si="3338"/>
        <v/>
      </c>
      <c r="J1660" s="8">
        <f t="shared" si="3338"/>
        <v>8.958E+23</v>
      </c>
      <c r="K1660" s="5"/>
      <c r="L1660" s="5"/>
      <c r="M1660" s="5"/>
      <c r="N1660" s="36">
        <f>Map!K2328</f>
        <v>807</v>
      </c>
      <c r="O1660" s="36">
        <f>Map!L2328</f>
        <v>785</v>
      </c>
      <c r="P1660" s="36">
        <f>Map!M2328</f>
        <v>794</v>
      </c>
      <c r="Q1660" s="5" t="str">
        <f>Join("-",Map!B2328,Map!C2328,Map!D2328,Map!E2328,Map!F2328)</f>
        <v>South Rim-1-2-2-a</v>
      </c>
      <c r="R1660" s="6">
        <f t="shared" ref="R1660:T1660" si="3339">IFERROR(VALUE(LEFT(N1660,SEARCH(" ",N1660,1)-1)),FALSE())</f>
        <v>807</v>
      </c>
      <c r="S1660" s="6">
        <f t="shared" si="3339"/>
        <v>785</v>
      </c>
      <c r="T1660" s="6">
        <f t="shared" si="3339"/>
        <v>794</v>
      </c>
      <c r="U1660" s="5"/>
      <c r="V1660" s="5"/>
      <c r="W1660" s="5"/>
      <c r="X1660" s="37" t="str">
        <f>Map!G2328</f>
        <v>Terrestrial</v>
      </c>
      <c r="Y1660" s="5"/>
      <c r="Z1660" s="7" t="str">
        <f>Map!O2328</f>
        <v>36 H</v>
      </c>
      <c r="AA1660" s="6">
        <f t="shared" si="12"/>
        <v>36</v>
      </c>
      <c r="AB1660" s="5" t="str">
        <f>IFERROR(__xludf.DUMMYFUNCTION("""COMPUTED_VALUE"""),"H")</f>
        <v>H</v>
      </c>
      <c r="AC1660" s="6">
        <f t="shared" si="13"/>
        <v>36</v>
      </c>
      <c r="AD1660" s="5"/>
    </row>
    <row r="1661">
      <c r="A1661" s="5" t="str">
        <f>Map!I2329</f>
        <v>1.72 E</v>
      </c>
      <c r="B1661" s="6">
        <f t="shared" si="5"/>
        <v>1.72</v>
      </c>
      <c r="C1661" s="5" t="str">
        <f>IFERROR(__xludf.DUMMYFUNCTION("""COMPUTED_VALUE"""),"E")</f>
        <v>E</v>
      </c>
      <c r="D1661" s="34" t="b">
        <f t="shared" si="6"/>
        <v>0</v>
      </c>
      <c r="E1661" s="6" t="b">
        <f t="shared" si="7"/>
        <v>0</v>
      </c>
      <c r="F1661" s="34">
        <f t="shared" si="8"/>
        <v>1.72</v>
      </c>
      <c r="G1661" s="8">
        <f t="shared" si="9"/>
        <v>1.02718E+25</v>
      </c>
      <c r="H1661" s="8" t="str">
        <f t="shared" ref="H1661:J1661" si="3340">if(D1661,$G1661,"")</f>
        <v/>
      </c>
      <c r="I1661" s="8" t="str">
        <f t="shared" si="3340"/>
        <v/>
      </c>
      <c r="J1661" s="8">
        <f t="shared" si="3340"/>
        <v>1.02718E+25</v>
      </c>
      <c r="K1661" s="5"/>
      <c r="L1661" s="5"/>
      <c r="M1661" s="5"/>
      <c r="N1661" s="36">
        <f>Map!K2329</f>
        <v>136</v>
      </c>
      <c r="O1661" s="36">
        <f>Map!L2329</f>
        <v>133</v>
      </c>
      <c r="P1661" s="36">
        <f>Map!M2329</f>
        <v>133</v>
      </c>
      <c r="Q1661" s="5" t="str">
        <f>Join("-",Map!B2329,Map!C2329,Map!D2329,Map!E2329,Map!F2329)</f>
        <v>South Rim-1-2-2-b</v>
      </c>
      <c r="R1661" s="6">
        <f t="shared" ref="R1661:T1661" si="3341">IFERROR(VALUE(LEFT(N1661,SEARCH(" ",N1661,1)-1)),FALSE())</f>
        <v>136</v>
      </c>
      <c r="S1661" s="6">
        <f t="shared" si="3341"/>
        <v>133</v>
      </c>
      <c r="T1661" s="6">
        <f t="shared" si="3341"/>
        <v>133</v>
      </c>
      <c r="U1661" s="5"/>
      <c r="V1661" s="5"/>
      <c r="W1661" s="5"/>
      <c r="X1661" s="37" t="str">
        <f>Map!G2329</f>
        <v>Terrestrial</v>
      </c>
      <c r="Y1661" s="5"/>
      <c r="Z1661" s="7" t="str">
        <f>Map!O2329</f>
        <v>18 H</v>
      </c>
      <c r="AA1661" s="6">
        <f t="shared" si="12"/>
        <v>18</v>
      </c>
      <c r="AB1661" s="5" t="str">
        <f>IFERROR(__xludf.DUMMYFUNCTION("""COMPUTED_VALUE"""),"H")</f>
        <v>H</v>
      </c>
      <c r="AC1661" s="6">
        <f t="shared" si="13"/>
        <v>18</v>
      </c>
      <c r="AD1661" s="5"/>
    </row>
    <row r="1662">
      <c r="A1662" s="5" t="str">
        <f>Map!I2330</f>
        <v>0.79 E</v>
      </c>
      <c r="B1662" s="6">
        <f t="shared" si="5"/>
        <v>0.79</v>
      </c>
      <c r="C1662" s="5" t="str">
        <f>IFERROR(__xludf.DUMMYFUNCTION("""COMPUTED_VALUE"""),"E")</f>
        <v>E</v>
      </c>
      <c r="D1662" s="34" t="b">
        <f t="shared" si="6"/>
        <v>0</v>
      </c>
      <c r="E1662" s="6" t="b">
        <f t="shared" si="7"/>
        <v>0</v>
      </c>
      <c r="F1662" s="34">
        <f t="shared" si="8"/>
        <v>0.79</v>
      </c>
      <c r="G1662" s="8">
        <f t="shared" si="9"/>
        <v>4.71788E+24</v>
      </c>
      <c r="H1662" s="8" t="str">
        <f t="shared" ref="H1662:J1662" si="3342">if(D1662,$G1662,"")</f>
        <v/>
      </c>
      <c r="I1662" s="8" t="str">
        <f t="shared" si="3342"/>
        <v/>
      </c>
      <c r="J1662" s="8">
        <f t="shared" si="3342"/>
        <v>4.71788E+24</v>
      </c>
      <c r="K1662" s="5"/>
      <c r="L1662" s="5"/>
      <c r="M1662" s="5"/>
      <c r="N1662" s="36">
        <f>Map!K2330</f>
        <v>35</v>
      </c>
      <c r="O1662" s="36">
        <f>Map!L2330</f>
        <v>9</v>
      </c>
      <c r="P1662" s="36">
        <f>Map!M2330</f>
        <v>22</v>
      </c>
      <c r="Q1662" s="5" t="str">
        <f>Join("-",Map!B2330,Map!C2330,Map!D2330,Map!E2330,Map!F2330)</f>
        <v>South Rim-1-2-2-c</v>
      </c>
      <c r="R1662" s="6">
        <f t="shared" ref="R1662:T1662" si="3343">IFERROR(VALUE(LEFT(N1662,SEARCH(" ",N1662,1)-1)),FALSE())</f>
        <v>35</v>
      </c>
      <c r="S1662" s="6">
        <f t="shared" si="3343"/>
        <v>9</v>
      </c>
      <c r="T1662" s="6">
        <f t="shared" si="3343"/>
        <v>22</v>
      </c>
      <c r="U1662" s="5"/>
      <c r="V1662" s="5"/>
      <c r="W1662" s="5"/>
      <c r="X1662" s="37" t="str">
        <f>Map!G2330</f>
        <v>Habitable</v>
      </c>
      <c r="Y1662" s="5"/>
      <c r="Z1662" s="7" t="str">
        <f>Map!O2330</f>
        <v>34 H</v>
      </c>
      <c r="AA1662" s="6">
        <f t="shared" si="12"/>
        <v>34</v>
      </c>
      <c r="AB1662" s="5" t="str">
        <f>IFERROR(__xludf.DUMMYFUNCTION("""COMPUTED_VALUE"""),"H")</f>
        <v>H</v>
      </c>
      <c r="AC1662" s="6">
        <f t="shared" si="13"/>
        <v>34</v>
      </c>
      <c r="AD1662" s="5"/>
    </row>
    <row r="1663">
      <c r="A1663" s="5" t="str">
        <f>Map!I2331</f>
        <v>1.32 E</v>
      </c>
      <c r="B1663" s="6">
        <f t="shared" si="5"/>
        <v>1.32</v>
      </c>
      <c r="C1663" s="5" t="str">
        <f>IFERROR(__xludf.DUMMYFUNCTION("""COMPUTED_VALUE"""),"E")</f>
        <v>E</v>
      </c>
      <c r="D1663" s="34" t="b">
        <f t="shared" si="6"/>
        <v>0</v>
      </c>
      <c r="E1663" s="6" t="b">
        <f t="shared" si="7"/>
        <v>0</v>
      </c>
      <c r="F1663" s="34">
        <f t="shared" si="8"/>
        <v>1.32</v>
      </c>
      <c r="G1663" s="8">
        <f t="shared" si="9"/>
        <v>7.88304E+24</v>
      </c>
      <c r="H1663" s="8" t="str">
        <f t="shared" ref="H1663:J1663" si="3344">if(D1663,$G1663,"")</f>
        <v/>
      </c>
      <c r="I1663" s="8" t="str">
        <f t="shared" si="3344"/>
        <v/>
      </c>
      <c r="J1663" s="8">
        <f t="shared" si="3344"/>
        <v>7.88304E+24</v>
      </c>
      <c r="K1663" s="5"/>
      <c r="L1663" s="5"/>
      <c r="M1663" s="5"/>
      <c r="N1663" s="36">
        <f>Map!K2331</f>
        <v>34</v>
      </c>
      <c r="O1663" s="36">
        <f>Map!L2331</f>
        <v>26</v>
      </c>
      <c r="P1663" s="36">
        <f>Map!M2331</f>
        <v>32</v>
      </c>
      <c r="Q1663" s="5" t="str">
        <f>Join("-",Map!B2331,Map!C2331,Map!D2331,Map!E2331,Map!F2331)</f>
        <v>South Rim-1-2-2-d</v>
      </c>
      <c r="R1663" s="6">
        <f t="shared" ref="R1663:T1663" si="3345">IFERROR(VALUE(LEFT(N1663,SEARCH(" ",N1663,1)-1)),FALSE())</f>
        <v>34</v>
      </c>
      <c r="S1663" s="6">
        <f t="shared" si="3345"/>
        <v>26</v>
      </c>
      <c r="T1663" s="6">
        <f t="shared" si="3345"/>
        <v>32</v>
      </c>
      <c r="U1663" s="5"/>
      <c r="V1663" s="5"/>
      <c r="W1663" s="5"/>
      <c r="X1663" s="37" t="str">
        <f>Map!G2331</f>
        <v>Habitable</v>
      </c>
      <c r="Y1663" s="5"/>
      <c r="Z1663" s="7" t="str">
        <f>Map!O2331</f>
        <v>32 H</v>
      </c>
      <c r="AA1663" s="6">
        <f t="shared" si="12"/>
        <v>32</v>
      </c>
      <c r="AB1663" s="5" t="str">
        <f>IFERROR(__xludf.DUMMYFUNCTION("""COMPUTED_VALUE"""),"H")</f>
        <v>H</v>
      </c>
      <c r="AC1663" s="6">
        <f t="shared" si="13"/>
        <v>32</v>
      </c>
      <c r="AD1663" s="5"/>
    </row>
    <row r="1664">
      <c r="A1664" s="5" t="str">
        <f>Map!I2332</f>
        <v>1.95 J</v>
      </c>
      <c r="B1664" s="6">
        <f t="shared" si="5"/>
        <v>1.95</v>
      </c>
      <c r="C1664" s="5" t="str">
        <f>IFERROR(__xludf.DUMMYFUNCTION("""COMPUTED_VALUE"""),"J")</f>
        <v>J</v>
      </c>
      <c r="D1664" s="34" t="b">
        <f t="shared" si="6"/>
        <v>0</v>
      </c>
      <c r="E1664" s="6">
        <f t="shared" si="7"/>
        <v>1.95</v>
      </c>
      <c r="F1664" s="34" t="b">
        <f t="shared" si="8"/>
        <v>0</v>
      </c>
      <c r="G1664" s="8">
        <f t="shared" si="9"/>
        <v>3.705E+27</v>
      </c>
      <c r="H1664" s="8" t="str">
        <f t="shared" ref="H1664:J1664" si="3346">if(D1664,$G1664,"")</f>
        <v/>
      </c>
      <c r="I1664" s="8">
        <f t="shared" si="3346"/>
        <v>3.705E+27</v>
      </c>
      <c r="J1664" s="8" t="str">
        <f t="shared" si="3346"/>
        <v/>
      </c>
      <c r="K1664" s="5"/>
      <c r="L1664" s="5"/>
      <c r="M1664" s="5"/>
      <c r="N1664" s="36">
        <f>Map!K2332</f>
        <v>-130</v>
      </c>
      <c r="O1664" s="36">
        <f>Map!L2332</f>
        <v>-141</v>
      </c>
      <c r="P1664" s="36">
        <f>Map!M2332</f>
        <v>-134</v>
      </c>
      <c r="Q1664" s="5" t="str">
        <f>Join("-",Map!B2332,Map!C2332,Map!D2332,Map!E2332,Map!F2332)</f>
        <v>South Rim-1-2-2-e</v>
      </c>
      <c r="R1664" s="6">
        <f t="shared" ref="R1664:T1664" si="3347">IFERROR(VALUE(LEFT(N1664,SEARCH(" ",N1664,1)-1)),FALSE())</f>
        <v>-130</v>
      </c>
      <c r="S1664" s="6">
        <f t="shared" si="3347"/>
        <v>-141</v>
      </c>
      <c r="T1664" s="6">
        <f t="shared" si="3347"/>
        <v>-134</v>
      </c>
      <c r="U1664" s="5"/>
      <c r="V1664" s="5"/>
      <c r="W1664" s="5"/>
      <c r="X1664" s="37" t="str">
        <f>Map!G2332</f>
        <v>Gas Giant</v>
      </c>
      <c r="Y1664" s="5"/>
      <c r="Z1664" s="7" t="str">
        <f>Map!O2332</f>
        <v>24 H</v>
      </c>
      <c r="AA1664" s="6">
        <f t="shared" si="12"/>
        <v>24</v>
      </c>
      <c r="AB1664" s="5" t="str">
        <f>IFERROR(__xludf.DUMMYFUNCTION("""COMPUTED_VALUE"""),"H")</f>
        <v>H</v>
      </c>
      <c r="AC1664" s="6">
        <f t="shared" si="13"/>
        <v>24</v>
      </c>
      <c r="AD1664" s="5"/>
    </row>
    <row r="1665">
      <c r="A1665" s="5" t="str">
        <f>Map!I2333</f>
        <v>0.06 J</v>
      </c>
      <c r="B1665" s="6">
        <f t="shared" si="5"/>
        <v>0.06</v>
      </c>
      <c r="C1665" s="5" t="str">
        <f>IFERROR(__xludf.DUMMYFUNCTION("""COMPUTED_VALUE"""),"J")</f>
        <v>J</v>
      </c>
      <c r="D1665" s="34" t="b">
        <f t="shared" si="6"/>
        <v>0</v>
      </c>
      <c r="E1665" s="6">
        <f t="shared" si="7"/>
        <v>0.06</v>
      </c>
      <c r="F1665" s="34" t="b">
        <f t="shared" si="8"/>
        <v>0</v>
      </c>
      <c r="G1665" s="8">
        <f t="shared" si="9"/>
        <v>1.14E+26</v>
      </c>
      <c r="H1665" s="8" t="str">
        <f t="shared" ref="H1665:J1665" si="3348">if(D1665,$G1665,"")</f>
        <v/>
      </c>
      <c r="I1665" s="8">
        <f t="shared" si="3348"/>
        <v>1.14E+26</v>
      </c>
      <c r="J1665" s="8" t="str">
        <f t="shared" si="3348"/>
        <v/>
      </c>
      <c r="K1665" s="5"/>
      <c r="L1665" s="5"/>
      <c r="M1665" s="5"/>
      <c r="N1665" s="36">
        <f>Map!K2333</f>
        <v>-202</v>
      </c>
      <c r="O1665" s="36">
        <f>Map!L2333</f>
        <v>-205</v>
      </c>
      <c r="P1665" s="36">
        <f>Map!M2333</f>
        <v>-204</v>
      </c>
      <c r="Q1665" s="5" t="str">
        <f>Join("-",Map!B2333,Map!C2333,Map!D2333,Map!E2333,Map!F2333)</f>
        <v>South Rim-1-2-2-f</v>
      </c>
      <c r="R1665" s="6">
        <f t="shared" ref="R1665:T1665" si="3349">IFERROR(VALUE(LEFT(N1665,SEARCH(" ",N1665,1)-1)),FALSE())</f>
        <v>-202</v>
      </c>
      <c r="S1665" s="6">
        <f t="shared" si="3349"/>
        <v>-205</v>
      </c>
      <c r="T1665" s="6">
        <f t="shared" si="3349"/>
        <v>-204</v>
      </c>
      <c r="U1665" s="5"/>
      <c r="V1665" s="5"/>
      <c r="W1665" s="5"/>
      <c r="X1665" s="37" t="str">
        <f>Map!G2333</f>
        <v>Gas Giant</v>
      </c>
      <c r="Y1665" s="5"/>
      <c r="Z1665" s="7" t="str">
        <f>Map!O2333</f>
        <v>11 H</v>
      </c>
      <c r="AA1665" s="6">
        <f t="shared" si="12"/>
        <v>11</v>
      </c>
      <c r="AB1665" s="5" t="str">
        <f>IFERROR(__xludf.DUMMYFUNCTION("""COMPUTED_VALUE"""),"H")</f>
        <v>H</v>
      </c>
      <c r="AC1665" s="6">
        <f t="shared" si="13"/>
        <v>11</v>
      </c>
      <c r="AD1665" s="5"/>
    </row>
    <row r="1666">
      <c r="A1666" s="5" t="str">
        <f>Map!I2334</f>
        <v>1.66 S</v>
      </c>
      <c r="B1666" s="6">
        <f t="shared" si="5"/>
        <v>1.66</v>
      </c>
      <c r="C1666" s="5" t="str">
        <f>IFERROR(__xludf.DUMMYFUNCTION("""COMPUTED_VALUE"""),"S")</f>
        <v>S</v>
      </c>
      <c r="D1666" s="34">
        <f t="shared" si="6"/>
        <v>1.66</v>
      </c>
      <c r="E1666" s="6" t="b">
        <f t="shared" si="7"/>
        <v>0</v>
      </c>
      <c r="F1666" s="34" t="b">
        <f t="shared" si="8"/>
        <v>0</v>
      </c>
      <c r="G1666" s="8">
        <f t="shared" si="9"/>
        <v>3.30174E+30</v>
      </c>
      <c r="H1666" s="8">
        <f t="shared" ref="H1666:J1666" si="3350">if(D1666,$G1666,"")</f>
        <v>3.30174E+30</v>
      </c>
      <c r="I1666" s="8" t="str">
        <f t="shared" si="3350"/>
        <v/>
      </c>
      <c r="J1666" s="8" t="str">
        <f t="shared" si="3350"/>
        <v/>
      </c>
      <c r="K1666" s="5"/>
      <c r="L1666" s="5"/>
      <c r="M1666" s="5"/>
      <c r="N1666" s="36" t="str">
        <f>Map!K2334</f>
        <v/>
      </c>
      <c r="O1666" s="36" t="str">
        <f>Map!L2334</f>
        <v/>
      </c>
      <c r="P1666" s="36" t="str">
        <f>Map!M2334</f>
        <v/>
      </c>
      <c r="Q1666" s="5" t="str">
        <f>Join("-",Map!B2334,Map!C2334,Map!D2334,Map!E2334,Map!F2334)</f>
        <v>South Rim-1-2-2-S</v>
      </c>
      <c r="R1666" s="6" t="b">
        <f t="shared" ref="R1666:T1666" si="3351">IFERROR(VALUE(LEFT(N1666,SEARCH(" ",N1666,1)-1)),FALSE())</f>
        <v>0</v>
      </c>
      <c r="S1666" s="6" t="b">
        <f t="shared" si="3351"/>
        <v>0</v>
      </c>
      <c r="T1666" s="6" t="b">
        <f t="shared" si="3351"/>
        <v>0</v>
      </c>
      <c r="U1666" s="5"/>
      <c r="V1666" s="5"/>
      <c r="W1666" s="5"/>
      <c r="X1666" s="37" t="str">
        <f>Map!G2334</f>
        <v>Star</v>
      </c>
      <c r="Y1666" s="5"/>
      <c r="Z1666" s="7" t="str">
        <f>Map!O2334</f>
        <v/>
      </c>
      <c r="AA1666" s="6" t="str">
        <f t="shared" si="12"/>
        <v/>
      </c>
      <c r="AB1666" s="5"/>
      <c r="AC1666" s="6" t="str">
        <f t="shared" si="13"/>
        <v/>
      </c>
      <c r="AD1666" s="5"/>
    </row>
    <row r="1667">
      <c r="A1667" s="5" t="str">
        <f>Map!I2335</f>
        <v>1.17 E</v>
      </c>
      <c r="B1667" s="6">
        <f t="shared" si="5"/>
        <v>1.17</v>
      </c>
      <c r="C1667" s="5" t="str">
        <f>IFERROR(__xludf.DUMMYFUNCTION("""COMPUTED_VALUE"""),"E")</f>
        <v>E</v>
      </c>
      <c r="D1667" s="34" t="b">
        <f t="shared" si="6"/>
        <v>0</v>
      </c>
      <c r="E1667" s="6" t="b">
        <f t="shared" si="7"/>
        <v>0</v>
      </c>
      <c r="F1667" s="34">
        <f t="shared" si="8"/>
        <v>1.17</v>
      </c>
      <c r="G1667" s="8">
        <f t="shared" si="9"/>
        <v>6.98724E+24</v>
      </c>
      <c r="H1667" s="8" t="str">
        <f t="shared" ref="H1667:J1667" si="3352">if(D1667,$G1667,"")</f>
        <v/>
      </c>
      <c r="I1667" s="8" t="str">
        <f t="shared" si="3352"/>
        <v/>
      </c>
      <c r="J1667" s="8">
        <f t="shared" si="3352"/>
        <v>6.98724E+24</v>
      </c>
      <c r="K1667" s="5"/>
      <c r="L1667" s="5"/>
      <c r="M1667" s="5"/>
      <c r="N1667" s="36">
        <f>Map!K2335</f>
        <v>49</v>
      </c>
      <c r="O1667" s="36">
        <f>Map!L2335</f>
        <v>34</v>
      </c>
      <c r="P1667" s="36">
        <f>Map!M2335</f>
        <v>44</v>
      </c>
      <c r="Q1667" s="5" t="str">
        <f>Join("-",Map!B2335,Map!C2335,Map!D2335,Map!E2335,Map!F2335)</f>
        <v>South Rim-1-2-3-a</v>
      </c>
      <c r="R1667" s="6">
        <f t="shared" ref="R1667:T1667" si="3353">IFERROR(VALUE(LEFT(N1667,SEARCH(" ",N1667,1)-1)),FALSE())</f>
        <v>49</v>
      </c>
      <c r="S1667" s="6">
        <f t="shared" si="3353"/>
        <v>34</v>
      </c>
      <c r="T1667" s="6">
        <f t="shared" si="3353"/>
        <v>44</v>
      </c>
      <c r="U1667" s="5"/>
      <c r="V1667" s="5"/>
      <c r="W1667" s="5"/>
      <c r="X1667" s="37" t="str">
        <f>Map!G2335</f>
        <v>Habitable</v>
      </c>
      <c r="Y1667" s="5"/>
      <c r="Z1667" s="7" t="str">
        <f>Map!O2335</f>
        <v>32 H</v>
      </c>
      <c r="AA1667" s="6">
        <f t="shared" si="12"/>
        <v>32</v>
      </c>
      <c r="AB1667" s="5" t="str">
        <f>IFERROR(__xludf.DUMMYFUNCTION("""COMPUTED_VALUE"""),"H")</f>
        <v>H</v>
      </c>
      <c r="AC1667" s="6">
        <f t="shared" si="13"/>
        <v>32</v>
      </c>
      <c r="AD1667" s="5"/>
    </row>
    <row r="1668">
      <c r="A1668" s="5" t="str">
        <f>Map!I2336</f>
        <v>3.55 E</v>
      </c>
      <c r="B1668" s="6">
        <f t="shared" si="5"/>
        <v>3.55</v>
      </c>
      <c r="C1668" s="5" t="str">
        <f>IFERROR(__xludf.DUMMYFUNCTION("""COMPUTED_VALUE"""),"E")</f>
        <v>E</v>
      </c>
      <c r="D1668" s="34" t="b">
        <f t="shared" si="6"/>
        <v>0</v>
      </c>
      <c r="E1668" s="6" t="b">
        <f t="shared" si="7"/>
        <v>0</v>
      </c>
      <c r="F1668" s="34">
        <f t="shared" si="8"/>
        <v>3.55</v>
      </c>
      <c r="G1668" s="8">
        <f t="shared" si="9"/>
        <v>2.12006E+25</v>
      </c>
      <c r="H1668" s="8" t="str">
        <f t="shared" ref="H1668:J1668" si="3354">if(D1668,$G1668,"")</f>
        <v/>
      </c>
      <c r="I1668" s="8" t="str">
        <f t="shared" si="3354"/>
        <v/>
      </c>
      <c r="J1668" s="8">
        <f t="shared" si="3354"/>
        <v>2.12006E+25</v>
      </c>
      <c r="K1668" s="5"/>
      <c r="L1668" s="5"/>
      <c r="M1668" s="5"/>
      <c r="N1668" s="36">
        <f>Map!K2336</f>
        <v>39</v>
      </c>
      <c r="O1668" s="36">
        <f>Map!L2336</f>
        <v>29</v>
      </c>
      <c r="P1668" s="36">
        <f>Map!M2336</f>
        <v>36</v>
      </c>
      <c r="Q1668" s="5" t="str">
        <f>Join("-",Map!B2336,Map!C2336,Map!D2336,Map!E2336,Map!F2336)</f>
        <v>South Rim-1-2-3-b</v>
      </c>
      <c r="R1668" s="6">
        <f t="shared" ref="R1668:T1668" si="3355">IFERROR(VALUE(LEFT(N1668,SEARCH(" ",N1668,1)-1)),FALSE())</f>
        <v>39</v>
      </c>
      <c r="S1668" s="6">
        <f t="shared" si="3355"/>
        <v>29</v>
      </c>
      <c r="T1668" s="6">
        <f t="shared" si="3355"/>
        <v>36</v>
      </c>
      <c r="U1668" s="5"/>
      <c r="V1668" s="5"/>
      <c r="W1668" s="5"/>
      <c r="X1668" s="37" t="str">
        <f>Map!G2336</f>
        <v>Habitable</v>
      </c>
      <c r="Y1668" s="5"/>
      <c r="Z1668" s="7" t="str">
        <f>Map!O2336</f>
        <v>26 H</v>
      </c>
      <c r="AA1668" s="6">
        <f t="shared" si="12"/>
        <v>26</v>
      </c>
      <c r="AB1668" s="5" t="str">
        <f>IFERROR(__xludf.DUMMYFUNCTION("""COMPUTED_VALUE"""),"H")</f>
        <v>H</v>
      </c>
      <c r="AC1668" s="6">
        <f t="shared" si="13"/>
        <v>26</v>
      </c>
      <c r="AD1668" s="5"/>
    </row>
    <row r="1669">
      <c r="A1669" s="5" t="str">
        <f>Map!I2337</f>
        <v>2.73 J</v>
      </c>
      <c r="B1669" s="6">
        <f t="shared" si="5"/>
        <v>2.73</v>
      </c>
      <c r="C1669" s="5" t="str">
        <f>IFERROR(__xludf.DUMMYFUNCTION("""COMPUTED_VALUE"""),"J")</f>
        <v>J</v>
      </c>
      <c r="D1669" s="34" t="b">
        <f t="shared" si="6"/>
        <v>0</v>
      </c>
      <c r="E1669" s="6">
        <f t="shared" si="7"/>
        <v>2.73</v>
      </c>
      <c r="F1669" s="34" t="b">
        <f t="shared" si="8"/>
        <v>0</v>
      </c>
      <c r="G1669" s="8">
        <f t="shared" si="9"/>
        <v>5.187E+27</v>
      </c>
      <c r="H1669" s="8" t="str">
        <f t="shared" ref="H1669:J1669" si="3356">if(D1669,$G1669,"")</f>
        <v/>
      </c>
      <c r="I1669" s="8">
        <f t="shared" si="3356"/>
        <v>5.187E+27</v>
      </c>
      <c r="J1669" s="8" t="str">
        <f t="shared" si="3356"/>
        <v/>
      </c>
      <c r="K1669" s="5"/>
      <c r="L1669" s="5"/>
      <c r="M1669" s="5"/>
      <c r="N1669" s="36">
        <f>Map!K2337</f>
        <v>-14</v>
      </c>
      <c r="O1669" s="36">
        <f>Map!L2337</f>
        <v>-36</v>
      </c>
      <c r="P1669" s="36">
        <f>Map!M2337</f>
        <v>-24</v>
      </c>
      <c r="Q1669" s="5" t="str">
        <f>Join("-",Map!B2337,Map!C2337,Map!D2337,Map!E2337,Map!F2337)</f>
        <v>South Rim-1-2-3-c</v>
      </c>
      <c r="R1669" s="6">
        <f t="shared" ref="R1669:T1669" si="3357">IFERROR(VALUE(LEFT(N1669,SEARCH(" ",N1669,1)-1)),FALSE())</f>
        <v>-14</v>
      </c>
      <c r="S1669" s="6">
        <f t="shared" si="3357"/>
        <v>-36</v>
      </c>
      <c r="T1669" s="6">
        <f t="shared" si="3357"/>
        <v>-24</v>
      </c>
      <c r="U1669" s="5"/>
      <c r="V1669" s="5"/>
      <c r="W1669" s="5"/>
      <c r="X1669" s="37" t="str">
        <f>Map!G2337</f>
        <v>Gas Giant</v>
      </c>
      <c r="Y1669" s="5"/>
      <c r="Z1669" s="7" t="str">
        <f>Map!O2337</f>
        <v>18 H</v>
      </c>
      <c r="AA1669" s="6">
        <f t="shared" si="12"/>
        <v>18</v>
      </c>
      <c r="AB1669" s="5" t="str">
        <f>IFERROR(__xludf.DUMMYFUNCTION("""COMPUTED_VALUE"""),"H")</f>
        <v>H</v>
      </c>
      <c r="AC1669" s="6">
        <f t="shared" si="13"/>
        <v>18</v>
      </c>
      <c r="AD1669" s="5"/>
    </row>
    <row r="1670">
      <c r="A1670" s="5" t="str">
        <f>Map!I2338</f>
        <v>0.05 J</v>
      </c>
      <c r="B1670" s="6">
        <f t="shared" si="5"/>
        <v>0.05</v>
      </c>
      <c r="C1670" s="5" t="str">
        <f>IFERROR(__xludf.DUMMYFUNCTION("""COMPUTED_VALUE"""),"J")</f>
        <v>J</v>
      </c>
      <c r="D1670" s="34" t="b">
        <f t="shared" si="6"/>
        <v>0</v>
      </c>
      <c r="E1670" s="6">
        <f t="shared" si="7"/>
        <v>0.05</v>
      </c>
      <c r="F1670" s="34" t="b">
        <f t="shared" si="8"/>
        <v>0</v>
      </c>
      <c r="G1670" s="8">
        <f t="shared" si="9"/>
        <v>9.5E+25</v>
      </c>
      <c r="H1670" s="8" t="str">
        <f t="shared" ref="H1670:J1670" si="3358">if(D1670,$G1670,"")</f>
        <v/>
      </c>
      <c r="I1670" s="8">
        <f t="shared" si="3358"/>
        <v>9.5E+25</v>
      </c>
      <c r="J1670" s="8" t="str">
        <f t="shared" si="3358"/>
        <v/>
      </c>
      <c r="K1670" s="5"/>
      <c r="L1670" s="5"/>
      <c r="M1670" s="5"/>
      <c r="N1670" s="36">
        <f>Map!K2338</f>
        <v>-101</v>
      </c>
      <c r="O1670" s="36">
        <f>Map!L2338</f>
        <v>-164</v>
      </c>
      <c r="P1670" s="36">
        <f>Map!M2338</f>
        <v>-132</v>
      </c>
      <c r="Q1670" s="5" t="str">
        <f>Join("-",Map!B2338,Map!C2338,Map!D2338,Map!E2338,Map!F2338)</f>
        <v>South Rim-1-2-3-d</v>
      </c>
      <c r="R1670" s="6">
        <f t="shared" ref="R1670:T1670" si="3359">IFERROR(VALUE(LEFT(N1670,SEARCH(" ",N1670,1)-1)),FALSE())</f>
        <v>-101</v>
      </c>
      <c r="S1670" s="6">
        <f t="shared" si="3359"/>
        <v>-164</v>
      </c>
      <c r="T1670" s="6">
        <f t="shared" si="3359"/>
        <v>-132</v>
      </c>
      <c r="U1670" s="5"/>
      <c r="V1670" s="5"/>
      <c r="W1670" s="5"/>
      <c r="X1670" s="37" t="str">
        <f>Map!G2338</f>
        <v>Gas Giant</v>
      </c>
      <c r="Y1670" s="5"/>
      <c r="Z1670" s="7" t="str">
        <f>Map!O2338</f>
        <v>22 H</v>
      </c>
      <c r="AA1670" s="6">
        <f t="shared" si="12"/>
        <v>22</v>
      </c>
      <c r="AB1670" s="5" t="str">
        <f>IFERROR(__xludf.DUMMYFUNCTION("""COMPUTED_VALUE"""),"H")</f>
        <v>H</v>
      </c>
      <c r="AC1670" s="6">
        <f t="shared" si="13"/>
        <v>22</v>
      </c>
      <c r="AD1670" s="5"/>
    </row>
    <row r="1671">
      <c r="A1671" s="5" t="str">
        <f>Map!I2339</f>
        <v>0.26 S</v>
      </c>
      <c r="B1671" s="6">
        <f t="shared" si="5"/>
        <v>0.26</v>
      </c>
      <c r="C1671" s="5" t="str">
        <f>IFERROR(__xludf.DUMMYFUNCTION("""COMPUTED_VALUE"""),"S")</f>
        <v>S</v>
      </c>
      <c r="D1671" s="34">
        <f t="shared" si="6"/>
        <v>0.26</v>
      </c>
      <c r="E1671" s="6" t="b">
        <f t="shared" si="7"/>
        <v>0</v>
      </c>
      <c r="F1671" s="34" t="b">
        <f t="shared" si="8"/>
        <v>0</v>
      </c>
      <c r="G1671" s="8">
        <f t="shared" si="9"/>
        <v>5.1714E+29</v>
      </c>
      <c r="H1671" s="8">
        <f t="shared" ref="H1671:J1671" si="3360">if(D1671,$G1671,"")</f>
        <v>5.1714E+29</v>
      </c>
      <c r="I1671" s="8" t="str">
        <f t="shared" si="3360"/>
        <v/>
      </c>
      <c r="J1671" s="8" t="str">
        <f t="shared" si="3360"/>
        <v/>
      </c>
      <c r="K1671" s="5"/>
      <c r="L1671" s="5"/>
      <c r="M1671" s="5"/>
      <c r="N1671" s="36" t="str">
        <f>Map!K2339</f>
        <v/>
      </c>
      <c r="O1671" s="36" t="str">
        <f>Map!L2339</f>
        <v/>
      </c>
      <c r="P1671" s="36" t="str">
        <f>Map!M2339</f>
        <v/>
      </c>
      <c r="Q1671" s="5" t="str">
        <f>Join("-",Map!B2339,Map!C2339,Map!D2339,Map!E2339,Map!F2339)</f>
        <v>South Rim-1-2-3-S</v>
      </c>
      <c r="R1671" s="6" t="b">
        <f t="shared" ref="R1671:T1671" si="3361">IFERROR(VALUE(LEFT(N1671,SEARCH(" ",N1671,1)-1)),FALSE())</f>
        <v>0</v>
      </c>
      <c r="S1671" s="6" t="b">
        <f t="shared" si="3361"/>
        <v>0</v>
      </c>
      <c r="T1671" s="6" t="b">
        <f t="shared" si="3361"/>
        <v>0</v>
      </c>
      <c r="U1671" s="5"/>
      <c r="V1671" s="5"/>
      <c r="W1671" s="5"/>
      <c r="X1671" s="37" t="str">
        <f>Map!G2339</f>
        <v>Star</v>
      </c>
      <c r="Y1671" s="5"/>
      <c r="Z1671" s="7" t="str">
        <f>Map!O2339</f>
        <v/>
      </c>
      <c r="AA1671" s="6" t="str">
        <f t="shared" si="12"/>
        <v/>
      </c>
      <c r="AB1671" s="5"/>
      <c r="AC1671" s="6" t="str">
        <f t="shared" si="13"/>
        <v/>
      </c>
      <c r="AD1671" s="5"/>
    </row>
    <row r="1672">
      <c r="A1672" s="5" t="str">
        <f>Map!I2340</f>
        <v>1.05 E</v>
      </c>
      <c r="B1672" s="6">
        <f t="shared" si="5"/>
        <v>1.05</v>
      </c>
      <c r="C1672" s="5" t="str">
        <f>IFERROR(__xludf.DUMMYFUNCTION("""COMPUTED_VALUE"""),"E")</f>
        <v>E</v>
      </c>
      <c r="D1672" s="34" t="b">
        <f t="shared" si="6"/>
        <v>0</v>
      </c>
      <c r="E1672" s="6" t="b">
        <f t="shared" si="7"/>
        <v>0</v>
      </c>
      <c r="F1672" s="34">
        <f t="shared" si="8"/>
        <v>1.05</v>
      </c>
      <c r="G1672" s="8">
        <f t="shared" si="9"/>
        <v>6.2706E+24</v>
      </c>
      <c r="H1672" s="8" t="str">
        <f t="shared" ref="H1672:J1672" si="3362">if(D1672,$G1672,"")</f>
        <v/>
      </c>
      <c r="I1672" s="8" t="str">
        <f t="shared" si="3362"/>
        <v/>
      </c>
      <c r="J1672" s="8">
        <f t="shared" si="3362"/>
        <v>6.2706E+24</v>
      </c>
      <c r="K1672" s="5"/>
      <c r="L1672" s="5"/>
      <c r="M1672" s="5"/>
      <c r="N1672" s="36">
        <f>Map!K2340</f>
        <v>21</v>
      </c>
      <c r="O1672" s="36">
        <f>Map!L2340</f>
        <v>17</v>
      </c>
      <c r="P1672" s="36">
        <f>Map!M2340</f>
        <v>20</v>
      </c>
      <c r="Q1672" s="5" t="str">
        <f>Join("-",Map!B2340,Map!C2340,Map!D2340,Map!E2340,Map!F2340)</f>
        <v>South Rim-1-2-4-a</v>
      </c>
      <c r="R1672" s="6">
        <f t="shared" ref="R1672:T1672" si="3363">IFERROR(VALUE(LEFT(N1672,SEARCH(" ",N1672,1)-1)),FALSE())</f>
        <v>21</v>
      </c>
      <c r="S1672" s="6">
        <f t="shared" si="3363"/>
        <v>17</v>
      </c>
      <c r="T1672" s="6">
        <f t="shared" si="3363"/>
        <v>20</v>
      </c>
      <c r="U1672" s="5"/>
      <c r="V1672" s="5"/>
      <c r="W1672" s="5"/>
      <c r="X1672" s="37" t="str">
        <f>Map!G2340</f>
        <v>Habitable</v>
      </c>
      <c r="Y1672" s="5"/>
      <c r="Z1672" s="7" t="str">
        <f>Map!O2340</f>
        <v>22 H</v>
      </c>
      <c r="AA1672" s="6">
        <f t="shared" si="12"/>
        <v>22</v>
      </c>
      <c r="AB1672" s="5" t="str">
        <f>IFERROR(__xludf.DUMMYFUNCTION("""COMPUTED_VALUE"""),"H")</f>
        <v>H</v>
      </c>
      <c r="AC1672" s="6">
        <f t="shared" si="13"/>
        <v>22</v>
      </c>
      <c r="AD1672" s="5"/>
    </row>
    <row r="1673">
      <c r="A1673" s="5" t="str">
        <f>Map!I2341</f>
        <v>0.19 S</v>
      </c>
      <c r="B1673" s="6">
        <f t="shared" si="5"/>
        <v>0.19</v>
      </c>
      <c r="C1673" s="5" t="str">
        <f>IFERROR(__xludf.DUMMYFUNCTION("""COMPUTED_VALUE"""),"S")</f>
        <v>S</v>
      </c>
      <c r="D1673" s="34">
        <f t="shared" si="6"/>
        <v>0.19</v>
      </c>
      <c r="E1673" s="6" t="b">
        <f t="shared" si="7"/>
        <v>0</v>
      </c>
      <c r="F1673" s="34" t="b">
        <f t="shared" si="8"/>
        <v>0</v>
      </c>
      <c r="G1673" s="8">
        <f t="shared" si="9"/>
        <v>3.7791E+29</v>
      </c>
      <c r="H1673" s="8">
        <f t="shared" ref="H1673:J1673" si="3364">if(D1673,$G1673,"")</f>
        <v>3.7791E+29</v>
      </c>
      <c r="I1673" s="8" t="str">
        <f t="shared" si="3364"/>
        <v/>
      </c>
      <c r="J1673" s="8" t="str">
        <f t="shared" si="3364"/>
        <v/>
      </c>
      <c r="K1673" s="5"/>
      <c r="L1673" s="5"/>
      <c r="M1673" s="5"/>
      <c r="N1673" s="36" t="str">
        <f>Map!K2341</f>
        <v/>
      </c>
      <c r="O1673" s="36" t="str">
        <f>Map!L2341</f>
        <v/>
      </c>
      <c r="P1673" s="36" t="str">
        <f>Map!M2341</f>
        <v/>
      </c>
      <c r="Q1673" s="5" t="str">
        <f>Join("-",Map!B2341,Map!C2341,Map!D2341,Map!E2341,Map!F2341)</f>
        <v>South Rim-1-2-4-S</v>
      </c>
      <c r="R1673" s="6" t="b">
        <f t="shared" ref="R1673:T1673" si="3365">IFERROR(VALUE(LEFT(N1673,SEARCH(" ",N1673,1)-1)),FALSE())</f>
        <v>0</v>
      </c>
      <c r="S1673" s="6" t="b">
        <f t="shared" si="3365"/>
        <v>0</v>
      </c>
      <c r="T1673" s="6" t="b">
        <f t="shared" si="3365"/>
        <v>0</v>
      </c>
      <c r="U1673" s="5"/>
      <c r="V1673" s="5"/>
      <c r="W1673" s="5"/>
      <c r="X1673" s="37" t="str">
        <f>Map!G2341</f>
        <v>Star</v>
      </c>
      <c r="Y1673" s="5"/>
      <c r="Z1673" s="7" t="str">
        <f>Map!O2341</f>
        <v/>
      </c>
      <c r="AA1673" s="6" t="str">
        <f t="shared" si="12"/>
        <v/>
      </c>
      <c r="AB1673" s="5"/>
      <c r="AC1673" s="6" t="str">
        <f t="shared" si="13"/>
        <v/>
      </c>
      <c r="AD1673" s="5"/>
    </row>
    <row r="1674">
      <c r="A1674" s="5" t="str">
        <f>Map!I2342</f>
        <v>0.06 J</v>
      </c>
      <c r="B1674" s="6">
        <f t="shared" si="5"/>
        <v>0.06</v>
      </c>
      <c r="C1674" s="5" t="str">
        <f>IFERROR(__xludf.DUMMYFUNCTION("""COMPUTED_VALUE"""),"J")</f>
        <v>J</v>
      </c>
      <c r="D1674" s="34" t="b">
        <f t="shared" si="6"/>
        <v>0</v>
      </c>
      <c r="E1674" s="6">
        <f t="shared" si="7"/>
        <v>0.06</v>
      </c>
      <c r="F1674" s="34" t="b">
        <f t="shared" si="8"/>
        <v>0</v>
      </c>
      <c r="G1674" s="8">
        <f t="shared" si="9"/>
        <v>1.14E+26</v>
      </c>
      <c r="H1674" s="8" t="str">
        <f t="shared" ref="H1674:J1674" si="3366">if(D1674,$G1674,"")</f>
        <v/>
      </c>
      <c r="I1674" s="8">
        <f t="shared" si="3366"/>
        <v>1.14E+26</v>
      </c>
      <c r="J1674" s="8" t="str">
        <f t="shared" si="3366"/>
        <v/>
      </c>
      <c r="K1674" s="5"/>
      <c r="L1674" s="5"/>
      <c r="M1674" s="5"/>
      <c r="N1674" s="36">
        <f>Map!K2342</f>
        <v>-200</v>
      </c>
      <c r="O1674" s="36">
        <f>Map!L2342</f>
        <v>-233</v>
      </c>
      <c r="P1674" s="36">
        <f>Map!M2342</f>
        <v>-215</v>
      </c>
      <c r="Q1674" s="5" t="str">
        <f>Join("-",Map!B2342,Map!C2342,Map!D2342,Map!E2342,Map!F2342)</f>
        <v>South Rim-1-2-5-a</v>
      </c>
      <c r="R1674" s="6">
        <f t="shared" ref="R1674:T1674" si="3367">IFERROR(VALUE(LEFT(N1674,SEARCH(" ",N1674,1)-1)),FALSE())</f>
        <v>-200</v>
      </c>
      <c r="S1674" s="6">
        <f t="shared" si="3367"/>
        <v>-233</v>
      </c>
      <c r="T1674" s="6">
        <f t="shared" si="3367"/>
        <v>-215</v>
      </c>
      <c r="U1674" s="5"/>
      <c r="V1674" s="5"/>
      <c r="W1674" s="5"/>
      <c r="X1674" s="37" t="str">
        <f>Map!G2342</f>
        <v>Gas Giant</v>
      </c>
      <c r="Y1674" s="5"/>
      <c r="Z1674" s="7" t="str">
        <f>Map!O2342</f>
        <v>9 H</v>
      </c>
      <c r="AA1674" s="6">
        <f t="shared" si="12"/>
        <v>9</v>
      </c>
      <c r="AB1674" s="5" t="str">
        <f>IFERROR(__xludf.DUMMYFUNCTION("""COMPUTED_VALUE"""),"H")</f>
        <v>H</v>
      </c>
      <c r="AC1674" s="6">
        <f t="shared" si="13"/>
        <v>9</v>
      </c>
      <c r="AD1674" s="5"/>
    </row>
    <row r="1675">
      <c r="A1675" s="5" t="str">
        <f>Map!I2343</f>
        <v>2.91 S</v>
      </c>
      <c r="B1675" s="6">
        <f t="shared" si="5"/>
        <v>2.91</v>
      </c>
      <c r="C1675" s="5" t="str">
        <f>IFERROR(__xludf.DUMMYFUNCTION("""COMPUTED_VALUE"""),"S")</f>
        <v>S</v>
      </c>
      <c r="D1675" s="34">
        <f t="shared" si="6"/>
        <v>2.91</v>
      </c>
      <c r="E1675" s="6" t="b">
        <f t="shared" si="7"/>
        <v>0</v>
      </c>
      <c r="F1675" s="34" t="b">
        <f t="shared" si="8"/>
        <v>0</v>
      </c>
      <c r="G1675" s="8">
        <f t="shared" si="9"/>
        <v>5.78799E+30</v>
      </c>
      <c r="H1675" s="8">
        <f t="shared" ref="H1675:J1675" si="3368">if(D1675,$G1675,"")</f>
        <v>5.78799E+30</v>
      </c>
      <c r="I1675" s="8" t="str">
        <f t="shared" si="3368"/>
        <v/>
      </c>
      <c r="J1675" s="8" t="str">
        <f t="shared" si="3368"/>
        <v/>
      </c>
      <c r="K1675" s="5"/>
      <c r="L1675" s="5"/>
      <c r="M1675" s="5"/>
      <c r="N1675" s="36" t="str">
        <f>Map!K2343</f>
        <v/>
      </c>
      <c r="O1675" s="36" t="str">
        <f>Map!L2343</f>
        <v/>
      </c>
      <c r="P1675" s="36" t="str">
        <f>Map!M2343</f>
        <v/>
      </c>
      <c r="Q1675" s="5" t="str">
        <f>Join("-",Map!B2343,Map!C2343,Map!D2343,Map!E2343,Map!F2343)</f>
        <v>South Rim-1-2-5-S</v>
      </c>
      <c r="R1675" s="6" t="b">
        <f t="shared" ref="R1675:T1675" si="3369">IFERROR(VALUE(LEFT(N1675,SEARCH(" ",N1675,1)-1)),FALSE())</f>
        <v>0</v>
      </c>
      <c r="S1675" s="6" t="b">
        <f t="shared" si="3369"/>
        <v>0</v>
      </c>
      <c r="T1675" s="6" t="b">
        <f t="shared" si="3369"/>
        <v>0</v>
      </c>
      <c r="U1675" s="5"/>
      <c r="V1675" s="5"/>
      <c r="W1675" s="5"/>
      <c r="X1675" s="37" t="str">
        <f>Map!G2343</f>
        <v>Star</v>
      </c>
      <c r="Y1675" s="5"/>
      <c r="Z1675" s="7" t="str">
        <f>Map!O2343</f>
        <v/>
      </c>
      <c r="AA1675" s="6" t="str">
        <f t="shared" si="12"/>
        <v/>
      </c>
      <c r="AB1675" s="5"/>
      <c r="AC1675" s="6" t="str">
        <f t="shared" si="13"/>
        <v/>
      </c>
      <c r="AD1675" s="5"/>
    </row>
    <row r="1676">
      <c r="A1676" s="5" t="str">
        <f>Map!I2344</f>
        <v>0.9 E</v>
      </c>
      <c r="B1676" s="6">
        <f t="shared" si="5"/>
        <v>0.9</v>
      </c>
      <c r="C1676" s="5" t="str">
        <f>IFERROR(__xludf.DUMMYFUNCTION("""COMPUTED_VALUE"""),"E")</f>
        <v>E</v>
      </c>
      <c r="D1676" s="34" t="b">
        <f t="shared" si="6"/>
        <v>0</v>
      </c>
      <c r="E1676" s="6" t="b">
        <f t="shared" si="7"/>
        <v>0</v>
      </c>
      <c r="F1676" s="34">
        <f t="shared" si="8"/>
        <v>0.9</v>
      </c>
      <c r="G1676" s="8">
        <f t="shared" si="9"/>
        <v>5.3748E+24</v>
      </c>
      <c r="H1676" s="8" t="str">
        <f t="shared" ref="H1676:J1676" si="3370">if(D1676,$G1676,"")</f>
        <v/>
      </c>
      <c r="I1676" s="8" t="str">
        <f t="shared" si="3370"/>
        <v/>
      </c>
      <c r="J1676" s="8">
        <f t="shared" si="3370"/>
        <v>5.3748E+24</v>
      </c>
      <c r="K1676" s="5"/>
      <c r="L1676" s="5"/>
      <c r="M1676" s="5"/>
      <c r="N1676" s="36">
        <f>Map!K2344</f>
        <v>20</v>
      </c>
      <c r="O1676" s="36">
        <f>Map!L2344</f>
        <v>19</v>
      </c>
      <c r="P1676" s="36">
        <f>Map!M2344</f>
        <v>18</v>
      </c>
      <c r="Q1676" s="5" t="str">
        <f>Join("-",Map!B2344,Map!C2344,Map!D2344,Map!E2344,Map!F2344)</f>
        <v>South Rim-1-2-6-a</v>
      </c>
      <c r="R1676" s="6">
        <f t="shared" ref="R1676:T1676" si="3371">IFERROR(VALUE(LEFT(N1676,SEARCH(" ",N1676,1)-1)),FALSE())</f>
        <v>20</v>
      </c>
      <c r="S1676" s="6">
        <f t="shared" si="3371"/>
        <v>19</v>
      </c>
      <c r="T1676" s="6">
        <f t="shared" si="3371"/>
        <v>18</v>
      </c>
      <c r="U1676" s="5"/>
      <c r="V1676" s="5"/>
      <c r="W1676" s="5"/>
      <c r="X1676" s="37" t="str">
        <f>Map!G2344</f>
        <v>Habitable</v>
      </c>
      <c r="Y1676" s="5"/>
      <c r="Z1676" s="7" t="str">
        <f>Map!O2344</f>
        <v>48 H</v>
      </c>
      <c r="AA1676" s="6">
        <f t="shared" si="12"/>
        <v>48</v>
      </c>
      <c r="AB1676" s="5" t="str">
        <f>IFERROR(__xludf.DUMMYFUNCTION("""COMPUTED_VALUE"""),"H")</f>
        <v>H</v>
      </c>
      <c r="AC1676" s="6">
        <f t="shared" si="13"/>
        <v>48</v>
      </c>
      <c r="AD1676" s="5"/>
    </row>
    <row r="1677">
      <c r="A1677" s="5" t="str">
        <f>Map!I2345</f>
        <v>0.58 S</v>
      </c>
      <c r="B1677" s="6">
        <f t="shared" si="5"/>
        <v>0.58</v>
      </c>
      <c r="C1677" s="5" t="str">
        <f>IFERROR(__xludf.DUMMYFUNCTION("""COMPUTED_VALUE"""),"S")</f>
        <v>S</v>
      </c>
      <c r="D1677" s="34">
        <f t="shared" si="6"/>
        <v>0.58</v>
      </c>
      <c r="E1677" s="6" t="b">
        <f t="shared" si="7"/>
        <v>0</v>
      </c>
      <c r="F1677" s="34" t="b">
        <f t="shared" si="8"/>
        <v>0</v>
      </c>
      <c r="G1677" s="8">
        <f t="shared" si="9"/>
        <v>1.15362E+30</v>
      </c>
      <c r="H1677" s="8">
        <f t="shared" ref="H1677:J1677" si="3372">if(D1677,$G1677,"")</f>
        <v>1.15362E+30</v>
      </c>
      <c r="I1677" s="8" t="str">
        <f t="shared" si="3372"/>
        <v/>
      </c>
      <c r="J1677" s="8" t="str">
        <f t="shared" si="3372"/>
        <v/>
      </c>
      <c r="K1677" s="5"/>
      <c r="L1677" s="5"/>
      <c r="M1677" s="5"/>
      <c r="N1677" s="36" t="str">
        <f>Map!K2345</f>
        <v/>
      </c>
      <c r="O1677" s="36" t="str">
        <f>Map!L2345</f>
        <v/>
      </c>
      <c r="P1677" s="36" t="str">
        <f>Map!M2345</f>
        <v/>
      </c>
      <c r="Q1677" s="5" t="str">
        <f>Join("-",Map!B2345,Map!C2345,Map!D2345,Map!E2345,Map!F2345)</f>
        <v>South Rim-1-2-6-S</v>
      </c>
      <c r="R1677" s="6" t="b">
        <f t="shared" ref="R1677:T1677" si="3373">IFERROR(VALUE(LEFT(N1677,SEARCH(" ",N1677,1)-1)),FALSE())</f>
        <v>0</v>
      </c>
      <c r="S1677" s="6" t="b">
        <f t="shared" si="3373"/>
        <v>0</v>
      </c>
      <c r="T1677" s="6" t="b">
        <f t="shared" si="3373"/>
        <v>0</v>
      </c>
      <c r="U1677" s="5"/>
      <c r="V1677" s="5"/>
      <c r="W1677" s="5"/>
      <c r="X1677" s="37" t="str">
        <f>Map!G2345</f>
        <v>Star</v>
      </c>
      <c r="Y1677" s="5"/>
      <c r="Z1677" s="7" t="str">
        <f>Map!O2345</f>
        <v/>
      </c>
      <c r="AA1677" s="6" t="str">
        <f t="shared" si="12"/>
        <v/>
      </c>
      <c r="AB1677" s="5"/>
      <c r="AC1677" s="6" t="str">
        <f t="shared" si="13"/>
        <v/>
      </c>
      <c r="AD1677" s="5"/>
    </row>
    <row r="1678">
      <c r="A1678" s="5" t="str">
        <f>Map!I2346</f>
        <v>0.14 E</v>
      </c>
      <c r="B1678" s="6">
        <f t="shared" si="5"/>
        <v>0.14</v>
      </c>
      <c r="C1678" s="5" t="str">
        <f>IFERROR(__xludf.DUMMYFUNCTION("""COMPUTED_VALUE"""),"E")</f>
        <v>E</v>
      </c>
      <c r="D1678" s="34" t="b">
        <f t="shared" si="6"/>
        <v>0</v>
      </c>
      <c r="E1678" s="6" t="b">
        <f t="shared" si="7"/>
        <v>0</v>
      </c>
      <c r="F1678" s="34">
        <f t="shared" si="8"/>
        <v>0.14</v>
      </c>
      <c r="G1678" s="8">
        <f t="shared" si="9"/>
        <v>8.3608E+23</v>
      </c>
      <c r="H1678" s="8" t="str">
        <f t="shared" ref="H1678:J1678" si="3374">if(D1678,$G1678,"")</f>
        <v/>
      </c>
      <c r="I1678" s="8" t="str">
        <f t="shared" si="3374"/>
        <v/>
      </c>
      <c r="J1678" s="8">
        <f t="shared" si="3374"/>
        <v>8.3608E+23</v>
      </c>
      <c r="K1678" s="5"/>
      <c r="L1678" s="5"/>
      <c r="M1678" s="5"/>
      <c r="N1678" s="36">
        <f>Map!K2346</f>
        <v>157</v>
      </c>
      <c r="O1678" s="36">
        <f>Map!L2346</f>
        <v>65</v>
      </c>
      <c r="P1678" s="36">
        <f>Map!M2346</f>
        <v>111</v>
      </c>
      <c r="Q1678" s="5" t="str">
        <f>Join("-",Map!B2346,Map!C2346,Map!D2346,Map!E2346,Map!F2346)</f>
        <v>South Rim-1-3-0-a</v>
      </c>
      <c r="R1678" s="6">
        <f t="shared" ref="R1678:T1678" si="3375">IFERROR(VALUE(LEFT(N1678,SEARCH(" ",N1678,1)-1)),FALSE())</f>
        <v>157</v>
      </c>
      <c r="S1678" s="6">
        <f t="shared" si="3375"/>
        <v>65</v>
      </c>
      <c r="T1678" s="6">
        <f t="shared" si="3375"/>
        <v>111</v>
      </c>
      <c r="U1678" s="5"/>
      <c r="V1678" s="5"/>
      <c r="W1678" s="5"/>
      <c r="X1678" s="37" t="str">
        <f>Map!G2346</f>
        <v>Terrestrial</v>
      </c>
      <c r="Y1678" s="5"/>
      <c r="Z1678" s="7" t="str">
        <f>Map!O2346</f>
        <v>190 H</v>
      </c>
      <c r="AA1678" s="6">
        <f t="shared" si="12"/>
        <v>190</v>
      </c>
      <c r="AB1678" s="5" t="str">
        <f>IFERROR(__xludf.DUMMYFUNCTION("""COMPUTED_VALUE"""),"H")</f>
        <v>H</v>
      </c>
      <c r="AC1678" s="6">
        <f t="shared" si="13"/>
        <v>190</v>
      </c>
      <c r="AD1678" s="5"/>
    </row>
    <row r="1679">
      <c r="A1679" s="5" t="str">
        <f>Map!I2347</f>
        <v>0.8 E</v>
      </c>
      <c r="B1679" s="6">
        <f t="shared" si="5"/>
        <v>0.8</v>
      </c>
      <c r="C1679" s="5" t="str">
        <f>IFERROR(__xludf.DUMMYFUNCTION("""COMPUTED_VALUE"""),"E")</f>
        <v>E</v>
      </c>
      <c r="D1679" s="34" t="b">
        <f t="shared" si="6"/>
        <v>0</v>
      </c>
      <c r="E1679" s="6" t="b">
        <f t="shared" si="7"/>
        <v>0</v>
      </c>
      <c r="F1679" s="34">
        <f t="shared" si="8"/>
        <v>0.8</v>
      </c>
      <c r="G1679" s="8">
        <f t="shared" si="9"/>
        <v>4.7776E+24</v>
      </c>
      <c r="H1679" s="8" t="str">
        <f t="shared" ref="H1679:J1679" si="3376">if(D1679,$G1679,"")</f>
        <v/>
      </c>
      <c r="I1679" s="8" t="str">
        <f t="shared" si="3376"/>
        <v/>
      </c>
      <c r="J1679" s="8">
        <f t="shared" si="3376"/>
        <v>4.7776E+24</v>
      </c>
      <c r="K1679" s="5"/>
      <c r="L1679" s="5"/>
      <c r="M1679" s="5"/>
      <c r="N1679" s="36">
        <f>Map!K2347</f>
        <v>-10</v>
      </c>
      <c r="O1679" s="36">
        <f>Map!L2347</f>
        <v>-25</v>
      </c>
      <c r="P1679" s="36">
        <f>Map!M2347</f>
        <v>-16</v>
      </c>
      <c r="Q1679" s="5" t="str">
        <f>Join("-",Map!B2347,Map!C2347,Map!D2347,Map!E2347,Map!F2347)</f>
        <v>South Rim-1-3-0-b</v>
      </c>
      <c r="R1679" s="6">
        <f t="shared" ref="R1679:T1679" si="3377">IFERROR(VALUE(LEFT(N1679,SEARCH(" ",N1679,1)-1)),FALSE())</f>
        <v>-10</v>
      </c>
      <c r="S1679" s="6">
        <f t="shared" si="3377"/>
        <v>-25</v>
      </c>
      <c r="T1679" s="6">
        <f t="shared" si="3377"/>
        <v>-16</v>
      </c>
      <c r="U1679" s="5"/>
      <c r="V1679" s="5"/>
      <c r="W1679" s="5"/>
      <c r="X1679" s="37" t="str">
        <f>Map!G2347</f>
        <v>Habitable</v>
      </c>
      <c r="Y1679" s="5"/>
      <c r="Z1679" s="7" t="str">
        <f>Map!O2347</f>
        <v>36 H</v>
      </c>
      <c r="AA1679" s="6">
        <f t="shared" si="12"/>
        <v>36</v>
      </c>
      <c r="AB1679" s="5" t="str">
        <f>IFERROR(__xludf.DUMMYFUNCTION("""COMPUTED_VALUE"""),"H")</f>
        <v>H</v>
      </c>
      <c r="AC1679" s="6">
        <f t="shared" si="13"/>
        <v>36</v>
      </c>
      <c r="AD1679" s="5"/>
    </row>
    <row r="1680">
      <c r="A1680" s="5" t="str">
        <f>Map!I2348</f>
        <v>1.96 J</v>
      </c>
      <c r="B1680" s="6">
        <f t="shared" si="5"/>
        <v>1.96</v>
      </c>
      <c r="C1680" s="5" t="str">
        <f>IFERROR(__xludf.DUMMYFUNCTION("""COMPUTED_VALUE"""),"J")</f>
        <v>J</v>
      </c>
      <c r="D1680" s="34" t="b">
        <f t="shared" si="6"/>
        <v>0</v>
      </c>
      <c r="E1680" s="6">
        <f t="shared" si="7"/>
        <v>1.96</v>
      </c>
      <c r="F1680" s="34" t="b">
        <f t="shared" si="8"/>
        <v>0</v>
      </c>
      <c r="G1680" s="8">
        <f t="shared" si="9"/>
        <v>3.724E+27</v>
      </c>
      <c r="H1680" s="8" t="str">
        <f t="shared" ref="H1680:J1680" si="3378">if(D1680,$G1680,"")</f>
        <v/>
      </c>
      <c r="I1680" s="8">
        <f t="shared" si="3378"/>
        <v>3.724E+27</v>
      </c>
      <c r="J1680" s="8" t="str">
        <f t="shared" si="3378"/>
        <v/>
      </c>
      <c r="K1680" s="5"/>
      <c r="L1680" s="5"/>
      <c r="M1680" s="5"/>
      <c r="N1680" s="36">
        <f>Map!K2348</f>
        <v>-120</v>
      </c>
      <c r="O1680" s="36">
        <f>Map!L2348</f>
        <v>-200</v>
      </c>
      <c r="P1680" s="36">
        <f>Map!M2348</f>
        <v>-158</v>
      </c>
      <c r="Q1680" s="5" t="str">
        <f>Join("-",Map!B2348,Map!C2348,Map!D2348,Map!E2348,Map!F2348)</f>
        <v>South Rim-1-3-0-c</v>
      </c>
      <c r="R1680" s="6">
        <f t="shared" ref="R1680:T1680" si="3379">IFERROR(VALUE(LEFT(N1680,SEARCH(" ",N1680,1)-1)),FALSE())</f>
        <v>-120</v>
      </c>
      <c r="S1680" s="6">
        <f t="shared" si="3379"/>
        <v>-200</v>
      </c>
      <c r="T1680" s="6">
        <f t="shared" si="3379"/>
        <v>-158</v>
      </c>
      <c r="U1680" s="5"/>
      <c r="V1680" s="5"/>
      <c r="W1680" s="5"/>
      <c r="X1680" s="37" t="str">
        <f>Map!G2348</f>
        <v>Gas Giant</v>
      </c>
      <c r="Y1680" s="5"/>
      <c r="Z1680" s="7" t="str">
        <f>Map!O2348</f>
        <v>13 H</v>
      </c>
      <c r="AA1680" s="6">
        <f t="shared" si="12"/>
        <v>13</v>
      </c>
      <c r="AB1680" s="5" t="str">
        <f>IFERROR(__xludf.DUMMYFUNCTION("""COMPUTED_VALUE"""),"H")</f>
        <v>H</v>
      </c>
      <c r="AC1680" s="6">
        <f t="shared" si="13"/>
        <v>13</v>
      </c>
      <c r="AD1680" s="5"/>
    </row>
    <row r="1681">
      <c r="A1681" s="5" t="str">
        <f>Map!I2349</f>
        <v>5.46 J</v>
      </c>
      <c r="B1681" s="6">
        <f t="shared" si="5"/>
        <v>5.46</v>
      </c>
      <c r="C1681" s="5" t="str">
        <f>IFERROR(__xludf.DUMMYFUNCTION("""COMPUTED_VALUE"""),"J")</f>
        <v>J</v>
      </c>
      <c r="D1681" s="34" t="b">
        <f t="shared" si="6"/>
        <v>0</v>
      </c>
      <c r="E1681" s="6">
        <f t="shared" si="7"/>
        <v>5.46</v>
      </c>
      <c r="F1681" s="34" t="b">
        <f t="shared" si="8"/>
        <v>0</v>
      </c>
      <c r="G1681" s="8">
        <f t="shared" si="9"/>
        <v>1.0374E+28</v>
      </c>
      <c r="H1681" s="8" t="str">
        <f t="shared" ref="H1681:J1681" si="3380">if(D1681,$G1681,"")</f>
        <v/>
      </c>
      <c r="I1681" s="8">
        <f t="shared" si="3380"/>
        <v>1.0374E+28</v>
      </c>
      <c r="J1681" s="8" t="str">
        <f t="shared" si="3380"/>
        <v/>
      </c>
      <c r="K1681" s="5"/>
      <c r="L1681" s="5"/>
      <c r="M1681" s="5"/>
      <c r="N1681" s="36">
        <f>Map!K2349</f>
        <v>-134</v>
      </c>
      <c r="O1681" s="36">
        <f>Map!L2349</f>
        <v>-190</v>
      </c>
      <c r="P1681" s="36">
        <f>Map!M2349</f>
        <v>-160</v>
      </c>
      <c r="Q1681" s="5" t="str">
        <f>Join("-",Map!B2349,Map!C2349,Map!D2349,Map!E2349,Map!F2349)</f>
        <v>South Rim-1-3-0-d</v>
      </c>
      <c r="R1681" s="6">
        <f t="shared" ref="R1681:T1681" si="3381">IFERROR(VALUE(LEFT(N1681,SEARCH(" ",N1681,1)-1)),FALSE())</f>
        <v>-134</v>
      </c>
      <c r="S1681" s="6">
        <f t="shared" si="3381"/>
        <v>-190</v>
      </c>
      <c r="T1681" s="6">
        <f t="shared" si="3381"/>
        <v>-160</v>
      </c>
      <c r="U1681" s="5"/>
      <c r="V1681" s="5"/>
      <c r="W1681" s="5"/>
      <c r="X1681" s="37" t="str">
        <f>Map!G2349</f>
        <v>Gas Giant</v>
      </c>
      <c r="Y1681" s="5"/>
      <c r="Z1681" s="7" t="str">
        <f>Map!O2349</f>
        <v>13 H</v>
      </c>
      <c r="AA1681" s="6">
        <f t="shared" si="12"/>
        <v>13</v>
      </c>
      <c r="AB1681" s="5" t="str">
        <f>IFERROR(__xludf.DUMMYFUNCTION("""COMPUTED_VALUE"""),"H")</f>
        <v>H</v>
      </c>
      <c r="AC1681" s="6">
        <f t="shared" si="13"/>
        <v>13</v>
      </c>
      <c r="AD1681" s="5"/>
    </row>
    <row r="1682">
      <c r="A1682" s="5" t="str">
        <f>Map!I2350</f>
        <v>9.72 J</v>
      </c>
      <c r="B1682" s="6">
        <f t="shared" si="5"/>
        <v>9.72</v>
      </c>
      <c r="C1682" s="5" t="str">
        <f>IFERROR(__xludf.DUMMYFUNCTION("""COMPUTED_VALUE"""),"J")</f>
        <v>J</v>
      </c>
      <c r="D1682" s="34" t="b">
        <f t="shared" si="6"/>
        <v>0</v>
      </c>
      <c r="E1682" s="6">
        <f t="shared" si="7"/>
        <v>9.72</v>
      </c>
      <c r="F1682" s="34" t="b">
        <f t="shared" si="8"/>
        <v>0</v>
      </c>
      <c r="G1682" s="8">
        <f t="shared" si="9"/>
        <v>1.8468E+28</v>
      </c>
      <c r="H1682" s="8" t="str">
        <f t="shared" ref="H1682:J1682" si="3382">if(D1682,$G1682,"")</f>
        <v/>
      </c>
      <c r="I1682" s="8">
        <f t="shared" si="3382"/>
        <v>1.8468E+28</v>
      </c>
      <c r="J1682" s="8" t="str">
        <f t="shared" si="3382"/>
        <v/>
      </c>
      <c r="K1682" s="5"/>
      <c r="L1682" s="5"/>
      <c r="M1682" s="5"/>
      <c r="N1682" s="36">
        <f>Map!K2350</f>
        <v>-189</v>
      </c>
      <c r="O1682" s="36">
        <f>Map!L2350</f>
        <v>-242</v>
      </c>
      <c r="P1682" s="36">
        <f>Map!M2350</f>
        <v>-215</v>
      </c>
      <c r="Q1682" s="5" t="str">
        <f>Join("-",Map!B2350,Map!C2350,Map!D2350,Map!E2350,Map!F2350)</f>
        <v>South Rim-1-3-0-e</v>
      </c>
      <c r="R1682" s="6">
        <f t="shared" ref="R1682:T1682" si="3383">IFERROR(VALUE(LEFT(N1682,SEARCH(" ",N1682,1)-1)),FALSE())</f>
        <v>-189</v>
      </c>
      <c r="S1682" s="6">
        <f t="shared" si="3383"/>
        <v>-242</v>
      </c>
      <c r="T1682" s="6">
        <f t="shared" si="3383"/>
        <v>-215</v>
      </c>
      <c r="U1682" s="5"/>
      <c r="V1682" s="5"/>
      <c r="W1682" s="5"/>
      <c r="X1682" s="37" t="str">
        <f>Map!G2350</f>
        <v>Gas Giant</v>
      </c>
      <c r="Y1682" s="5"/>
      <c r="Z1682" s="7" t="str">
        <f>Map!O2350</f>
        <v>10 H</v>
      </c>
      <c r="AA1682" s="6">
        <f t="shared" si="12"/>
        <v>10</v>
      </c>
      <c r="AB1682" s="5" t="str">
        <f>IFERROR(__xludf.DUMMYFUNCTION("""COMPUTED_VALUE"""),"H")</f>
        <v>H</v>
      </c>
      <c r="AC1682" s="6">
        <f t="shared" si="13"/>
        <v>10</v>
      </c>
      <c r="AD1682" s="5"/>
    </row>
    <row r="1683">
      <c r="A1683" s="5" t="str">
        <f>Map!I2351</f>
        <v>8.3 J</v>
      </c>
      <c r="B1683" s="6">
        <f t="shared" si="5"/>
        <v>8.3</v>
      </c>
      <c r="C1683" s="5" t="str">
        <f>IFERROR(__xludf.DUMMYFUNCTION("""COMPUTED_VALUE"""),"J")</f>
        <v>J</v>
      </c>
      <c r="D1683" s="34" t="b">
        <f t="shared" si="6"/>
        <v>0</v>
      </c>
      <c r="E1683" s="6">
        <f t="shared" si="7"/>
        <v>8.3</v>
      </c>
      <c r="F1683" s="34" t="b">
        <f t="shared" si="8"/>
        <v>0</v>
      </c>
      <c r="G1683" s="8">
        <f t="shared" si="9"/>
        <v>1.577E+28</v>
      </c>
      <c r="H1683" s="8" t="str">
        <f t="shared" ref="H1683:J1683" si="3384">if(D1683,$G1683,"")</f>
        <v/>
      </c>
      <c r="I1683" s="8">
        <f t="shared" si="3384"/>
        <v>1.577E+28</v>
      </c>
      <c r="J1683" s="8" t="str">
        <f t="shared" si="3384"/>
        <v/>
      </c>
      <c r="K1683" s="5"/>
      <c r="L1683" s="5"/>
      <c r="M1683" s="5"/>
      <c r="N1683" s="36">
        <f>Map!K2351</f>
        <v>-196</v>
      </c>
      <c r="O1683" s="36">
        <f>Map!L2351</f>
        <v>-238</v>
      </c>
      <c r="P1683" s="36">
        <f>Map!M2351</f>
        <v>-216</v>
      </c>
      <c r="Q1683" s="5" t="str">
        <f>Join("-",Map!B2351,Map!C2351,Map!D2351,Map!E2351,Map!F2351)</f>
        <v>South Rim-1-3-0-f</v>
      </c>
      <c r="R1683" s="6">
        <f t="shared" ref="R1683:T1683" si="3385">IFERROR(VALUE(LEFT(N1683,SEARCH(" ",N1683,1)-1)),FALSE())</f>
        <v>-196</v>
      </c>
      <c r="S1683" s="6">
        <f t="shared" si="3385"/>
        <v>-238</v>
      </c>
      <c r="T1683" s="6">
        <f t="shared" si="3385"/>
        <v>-216</v>
      </c>
      <c r="U1683" s="5"/>
      <c r="V1683" s="5"/>
      <c r="W1683" s="5"/>
      <c r="X1683" s="37" t="str">
        <f>Map!G2351</f>
        <v>Gas Giant</v>
      </c>
      <c r="Y1683" s="5"/>
      <c r="Z1683" s="7" t="str">
        <f>Map!O2351</f>
        <v>15 H</v>
      </c>
      <c r="AA1683" s="6">
        <f t="shared" si="12"/>
        <v>15</v>
      </c>
      <c r="AB1683" s="5" t="str">
        <f>IFERROR(__xludf.DUMMYFUNCTION("""COMPUTED_VALUE"""),"H")</f>
        <v>H</v>
      </c>
      <c r="AC1683" s="6">
        <f t="shared" si="13"/>
        <v>15</v>
      </c>
      <c r="AD1683" s="5"/>
    </row>
    <row r="1684">
      <c r="A1684" s="5" t="str">
        <f>Map!I2352</f>
        <v>1.2 E</v>
      </c>
      <c r="B1684" s="6">
        <f t="shared" si="5"/>
        <v>1.2</v>
      </c>
      <c r="C1684" s="5" t="str">
        <f>IFERROR(__xludf.DUMMYFUNCTION("""COMPUTED_VALUE"""),"E")</f>
        <v>E</v>
      </c>
      <c r="D1684" s="34" t="b">
        <f t="shared" si="6"/>
        <v>0</v>
      </c>
      <c r="E1684" s="6" t="b">
        <f t="shared" si="7"/>
        <v>0</v>
      </c>
      <c r="F1684" s="34">
        <f t="shared" si="8"/>
        <v>1.2</v>
      </c>
      <c r="G1684" s="8">
        <f t="shared" si="9"/>
        <v>7.1664E+24</v>
      </c>
      <c r="H1684" s="8" t="str">
        <f t="shared" ref="H1684:J1684" si="3386">if(D1684,$G1684,"")</f>
        <v/>
      </c>
      <c r="I1684" s="8" t="str">
        <f t="shared" si="3386"/>
        <v/>
      </c>
      <c r="J1684" s="8">
        <f t="shared" si="3386"/>
        <v>7.1664E+24</v>
      </c>
      <c r="K1684" s="5"/>
      <c r="L1684" s="5"/>
      <c r="M1684" s="5"/>
      <c r="N1684" s="36">
        <f>Map!K2352</f>
        <v>-207</v>
      </c>
      <c r="O1684" s="36">
        <f>Map!L2352</f>
        <v>-214</v>
      </c>
      <c r="P1684" s="36">
        <f>Map!M2352</f>
        <v>-209</v>
      </c>
      <c r="Q1684" s="5" t="str">
        <f>Join("-",Map!B2352,Map!C2352,Map!D2352,Map!E2352,Map!F2352)</f>
        <v>South Rim-1-3-0-g</v>
      </c>
      <c r="R1684" s="6">
        <f t="shared" ref="R1684:T1684" si="3387">IFERROR(VALUE(LEFT(N1684,SEARCH(" ",N1684,1)-1)),FALSE())</f>
        <v>-207</v>
      </c>
      <c r="S1684" s="6">
        <f t="shared" si="3387"/>
        <v>-214</v>
      </c>
      <c r="T1684" s="6">
        <f t="shared" si="3387"/>
        <v>-209</v>
      </c>
      <c r="U1684" s="5"/>
      <c r="V1684" s="5"/>
      <c r="W1684" s="5"/>
      <c r="X1684" s="37" t="str">
        <f>Map!G2352</f>
        <v>Terrestrial</v>
      </c>
      <c r="Y1684" s="5"/>
      <c r="Z1684" s="7" t="str">
        <f>Map!O2352</f>
        <v>14 H</v>
      </c>
      <c r="AA1684" s="6">
        <f t="shared" si="12"/>
        <v>14</v>
      </c>
      <c r="AB1684" s="5" t="str">
        <f>IFERROR(__xludf.DUMMYFUNCTION("""COMPUTED_VALUE"""),"H")</f>
        <v>H</v>
      </c>
      <c r="AC1684" s="6">
        <f t="shared" si="13"/>
        <v>14</v>
      </c>
      <c r="AD1684" s="5"/>
    </row>
    <row r="1685">
      <c r="A1685" s="5" t="str">
        <f>Map!I2353</f>
        <v>0.09 J</v>
      </c>
      <c r="B1685" s="6">
        <f t="shared" si="5"/>
        <v>0.09</v>
      </c>
      <c r="C1685" s="5" t="str">
        <f>IFERROR(__xludf.DUMMYFUNCTION("""COMPUTED_VALUE"""),"J")</f>
        <v>J</v>
      </c>
      <c r="D1685" s="34" t="b">
        <f t="shared" si="6"/>
        <v>0</v>
      </c>
      <c r="E1685" s="6">
        <f t="shared" si="7"/>
        <v>0.09</v>
      </c>
      <c r="F1685" s="34" t="b">
        <f t="shared" si="8"/>
        <v>0</v>
      </c>
      <c r="G1685" s="8">
        <f t="shared" si="9"/>
        <v>1.71E+26</v>
      </c>
      <c r="H1685" s="8" t="str">
        <f t="shared" ref="H1685:J1685" si="3388">if(D1685,$G1685,"")</f>
        <v/>
      </c>
      <c r="I1685" s="8">
        <f t="shared" si="3388"/>
        <v>1.71E+26</v>
      </c>
      <c r="J1685" s="8" t="str">
        <f t="shared" si="3388"/>
        <v/>
      </c>
      <c r="K1685" s="5"/>
      <c r="L1685" s="5"/>
      <c r="M1685" s="5"/>
      <c r="N1685" s="36">
        <f>Map!K2353</f>
        <v>-221</v>
      </c>
      <c r="O1685" s="36">
        <f>Map!L2353</f>
        <v>-246</v>
      </c>
      <c r="P1685" s="36">
        <f>Map!M2353</f>
        <v>-236</v>
      </c>
      <c r="Q1685" s="5" t="str">
        <f>Join("-",Map!B2353,Map!C2353,Map!D2353,Map!E2353,Map!F2353)</f>
        <v>South Rim-1-3-0-h</v>
      </c>
      <c r="R1685" s="6">
        <f t="shared" ref="R1685:T1685" si="3389">IFERROR(VALUE(LEFT(N1685,SEARCH(" ",N1685,1)-1)),FALSE())</f>
        <v>-221</v>
      </c>
      <c r="S1685" s="6">
        <f t="shared" si="3389"/>
        <v>-246</v>
      </c>
      <c r="T1685" s="6">
        <f t="shared" si="3389"/>
        <v>-236</v>
      </c>
      <c r="U1685" s="5"/>
      <c r="V1685" s="5"/>
      <c r="W1685" s="5"/>
      <c r="X1685" s="37" t="str">
        <f>Map!G2353</f>
        <v>Gas Giant</v>
      </c>
      <c r="Y1685" s="5"/>
      <c r="Z1685" s="7" t="str">
        <f>Map!O2353</f>
        <v>8 H</v>
      </c>
      <c r="AA1685" s="6">
        <f t="shared" si="12"/>
        <v>8</v>
      </c>
      <c r="AB1685" s="5" t="str">
        <f>IFERROR(__xludf.DUMMYFUNCTION("""COMPUTED_VALUE"""),"H")</f>
        <v>H</v>
      </c>
      <c r="AC1685" s="6">
        <f t="shared" si="13"/>
        <v>8</v>
      </c>
      <c r="AD1685" s="5"/>
    </row>
    <row r="1686">
      <c r="A1686" s="5" t="str">
        <f>Map!I2354</f>
        <v>1.48 S</v>
      </c>
      <c r="B1686" s="6">
        <f t="shared" si="5"/>
        <v>1.48</v>
      </c>
      <c r="C1686" s="5" t="str">
        <f>IFERROR(__xludf.DUMMYFUNCTION("""COMPUTED_VALUE"""),"S")</f>
        <v>S</v>
      </c>
      <c r="D1686" s="34">
        <f t="shared" si="6"/>
        <v>1.48</v>
      </c>
      <c r="E1686" s="6" t="b">
        <f t="shared" si="7"/>
        <v>0</v>
      </c>
      <c r="F1686" s="34" t="b">
        <f t="shared" si="8"/>
        <v>0</v>
      </c>
      <c r="G1686" s="8">
        <f t="shared" si="9"/>
        <v>2.94372E+30</v>
      </c>
      <c r="H1686" s="8">
        <f t="shared" ref="H1686:J1686" si="3390">if(D1686,$G1686,"")</f>
        <v>2.94372E+30</v>
      </c>
      <c r="I1686" s="8" t="str">
        <f t="shared" si="3390"/>
        <v/>
      </c>
      <c r="J1686" s="8" t="str">
        <f t="shared" si="3390"/>
        <v/>
      </c>
      <c r="K1686" s="5"/>
      <c r="L1686" s="5"/>
      <c r="M1686" s="5"/>
      <c r="N1686" s="36" t="str">
        <f>Map!K2354</f>
        <v/>
      </c>
      <c r="O1686" s="36" t="str">
        <f>Map!L2354</f>
        <v/>
      </c>
      <c r="P1686" s="36" t="str">
        <f>Map!M2354</f>
        <v/>
      </c>
      <c r="Q1686" s="5" t="str">
        <f>Join("-",Map!B2354,Map!C2354,Map!D2354,Map!E2354,Map!F2354)</f>
        <v>South Rim-1-3-0-S</v>
      </c>
      <c r="R1686" s="6" t="b">
        <f t="shared" ref="R1686:T1686" si="3391">IFERROR(VALUE(LEFT(N1686,SEARCH(" ",N1686,1)-1)),FALSE())</f>
        <v>0</v>
      </c>
      <c r="S1686" s="6" t="b">
        <f t="shared" si="3391"/>
        <v>0</v>
      </c>
      <c r="T1686" s="6" t="b">
        <f t="shared" si="3391"/>
        <v>0</v>
      </c>
      <c r="U1686" s="5"/>
      <c r="V1686" s="5"/>
      <c r="W1686" s="5"/>
      <c r="X1686" s="37" t="str">
        <f>Map!G2354</f>
        <v>Star</v>
      </c>
      <c r="Y1686" s="5"/>
      <c r="Z1686" s="7" t="str">
        <f>Map!O2354</f>
        <v/>
      </c>
      <c r="AA1686" s="6" t="str">
        <f t="shared" si="12"/>
        <v/>
      </c>
      <c r="AB1686" s="5"/>
      <c r="AC1686" s="6" t="str">
        <f t="shared" si="13"/>
        <v/>
      </c>
      <c r="AD1686" s="5"/>
    </row>
    <row r="1687">
      <c r="A1687" s="5" t="str">
        <f>Map!I2355</f>
        <v/>
      </c>
      <c r="B1687" s="6" t="str">
        <f t="shared" si="5"/>
        <v/>
      </c>
      <c r="C1687" s="5"/>
      <c r="D1687" s="34" t="b">
        <f t="shared" si="6"/>
        <v>0</v>
      </c>
      <c r="E1687" s="6" t="b">
        <f t="shared" si="7"/>
        <v>0</v>
      </c>
      <c r="F1687" s="34" t="b">
        <f t="shared" si="8"/>
        <v>0</v>
      </c>
      <c r="G1687" s="8" t="str">
        <f t="shared" si="9"/>
        <v/>
      </c>
      <c r="H1687" s="8" t="str">
        <f t="shared" ref="H1687:J1687" si="3392">if(D1687,$G1687,"")</f>
        <v/>
      </c>
      <c r="I1687" s="8" t="str">
        <f t="shared" si="3392"/>
        <v/>
      </c>
      <c r="J1687" s="8" t="str">
        <f t="shared" si="3392"/>
        <v/>
      </c>
      <c r="K1687" s="5"/>
      <c r="L1687" s="5"/>
      <c r="M1687" s="5"/>
      <c r="N1687" s="36" t="str">
        <f>Map!K2355</f>
        <v/>
      </c>
      <c r="O1687" s="36" t="str">
        <f>Map!L2355</f>
        <v/>
      </c>
      <c r="P1687" s="36" t="str">
        <f>Map!M2355</f>
        <v/>
      </c>
      <c r="Q1687" s="5" t="str">
        <f>Join("-",Map!B2355,Map!C2355,Map!D2355,Map!E2355,Map!F2355)</f>
        <v>South Rim-1-3-0-S13 Secondary Relay</v>
      </c>
      <c r="R1687" s="6" t="b">
        <f t="shared" ref="R1687:T1687" si="3393">IFERROR(VALUE(LEFT(N1687,SEARCH(" ",N1687,1)-1)),FALSE())</f>
        <v>0</v>
      </c>
      <c r="S1687" s="6" t="b">
        <f t="shared" si="3393"/>
        <v>0</v>
      </c>
      <c r="T1687" s="6" t="b">
        <f t="shared" si="3393"/>
        <v>0</v>
      </c>
      <c r="U1687" s="5"/>
      <c r="V1687" s="5"/>
      <c r="W1687" s="5"/>
      <c r="X1687" s="37" t="str">
        <f>Map!G2355</f>
        <v>Secondary Relay</v>
      </c>
      <c r="Y1687" s="5"/>
      <c r="Z1687" s="7" t="str">
        <f>Map!O2355</f>
        <v/>
      </c>
      <c r="AA1687" s="6" t="str">
        <f t="shared" si="12"/>
        <v/>
      </c>
      <c r="AB1687" s="5"/>
      <c r="AC1687" s="6" t="str">
        <f t="shared" si="13"/>
        <v/>
      </c>
      <c r="AD1687" s="5"/>
    </row>
    <row r="1688">
      <c r="A1688" s="5" t="str">
        <f>Map!I2356</f>
        <v>1.49 E</v>
      </c>
      <c r="B1688" s="6">
        <f t="shared" si="5"/>
        <v>1.49</v>
      </c>
      <c r="C1688" s="5" t="str">
        <f>IFERROR(__xludf.DUMMYFUNCTION("""COMPUTED_VALUE"""),"E")</f>
        <v>E</v>
      </c>
      <c r="D1688" s="34" t="b">
        <f t="shared" si="6"/>
        <v>0</v>
      </c>
      <c r="E1688" s="6" t="b">
        <f t="shared" si="7"/>
        <v>0</v>
      </c>
      <c r="F1688" s="34">
        <f t="shared" si="8"/>
        <v>1.49</v>
      </c>
      <c r="G1688" s="8">
        <f t="shared" si="9"/>
        <v>8.89828E+24</v>
      </c>
      <c r="H1688" s="8" t="str">
        <f t="shared" ref="H1688:J1688" si="3394">if(D1688,$G1688,"")</f>
        <v/>
      </c>
      <c r="I1688" s="8" t="str">
        <f t="shared" si="3394"/>
        <v/>
      </c>
      <c r="J1688" s="8">
        <f t="shared" si="3394"/>
        <v>8.89828E+24</v>
      </c>
      <c r="K1688" s="5"/>
      <c r="L1688" s="5"/>
      <c r="M1688" s="5"/>
      <c r="N1688" s="36">
        <f>Map!K2356</f>
        <v>524</v>
      </c>
      <c r="O1688" s="36">
        <f>Map!L2356</f>
        <v>496</v>
      </c>
      <c r="P1688" s="36">
        <f>Map!M2356</f>
        <v>510</v>
      </c>
      <c r="Q1688" s="5" t="str">
        <f>Join("-",Map!B2356,Map!C2356,Map!D2356,Map!E2356,Map!F2356)</f>
        <v>South Rim-1-3-1-a</v>
      </c>
      <c r="R1688" s="6">
        <f t="shared" ref="R1688:T1688" si="3395">IFERROR(VALUE(LEFT(N1688,SEARCH(" ",N1688,1)-1)),FALSE())</f>
        <v>524</v>
      </c>
      <c r="S1688" s="6">
        <f t="shared" si="3395"/>
        <v>496</v>
      </c>
      <c r="T1688" s="6">
        <f t="shared" si="3395"/>
        <v>510</v>
      </c>
      <c r="U1688" s="5"/>
      <c r="V1688" s="5"/>
      <c r="W1688" s="5"/>
      <c r="X1688" s="37" t="str">
        <f>Map!G2356</f>
        <v>Terrestrial</v>
      </c>
      <c r="Y1688" s="5"/>
      <c r="Z1688" s="7" t="str">
        <f>Map!O2356</f>
        <v>6 H</v>
      </c>
      <c r="AA1688" s="6">
        <f t="shared" si="12"/>
        <v>6</v>
      </c>
      <c r="AB1688" s="5" t="str">
        <f>IFERROR(__xludf.DUMMYFUNCTION("""COMPUTED_VALUE"""),"H")</f>
        <v>H</v>
      </c>
      <c r="AC1688" s="6">
        <f t="shared" si="13"/>
        <v>6</v>
      </c>
      <c r="AD1688" s="5"/>
    </row>
    <row r="1689">
      <c r="A1689" s="5" t="str">
        <f>Map!I2357</f>
        <v>1.11 E</v>
      </c>
      <c r="B1689" s="6">
        <f t="shared" si="5"/>
        <v>1.11</v>
      </c>
      <c r="C1689" s="5" t="str">
        <f>IFERROR(__xludf.DUMMYFUNCTION("""COMPUTED_VALUE"""),"E")</f>
        <v>E</v>
      </c>
      <c r="D1689" s="34" t="b">
        <f t="shared" si="6"/>
        <v>0</v>
      </c>
      <c r="E1689" s="6" t="b">
        <f t="shared" si="7"/>
        <v>0</v>
      </c>
      <c r="F1689" s="34">
        <f t="shared" si="8"/>
        <v>1.11</v>
      </c>
      <c r="G1689" s="8">
        <f t="shared" si="9"/>
        <v>6.62892E+24</v>
      </c>
      <c r="H1689" s="8" t="str">
        <f t="shared" ref="H1689:J1689" si="3396">if(D1689,$G1689,"")</f>
        <v/>
      </c>
      <c r="I1689" s="8" t="str">
        <f t="shared" si="3396"/>
        <v/>
      </c>
      <c r="J1689" s="8">
        <f t="shared" si="3396"/>
        <v>6.62892E+24</v>
      </c>
      <c r="K1689" s="5"/>
      <c r="L1689" s="5"/>
      <c r="M1689" s="5"/>
      <c r="N1689" s="36">
        <f>Map!K2357</f>
        <v>14</v>
      </c>
      <c r="O1689" s="36">
        <f>Map!L2357</f>
        <v>14</v>
      </c>
      <c r="P1689" s="36">
        <f>Map!M2357</f>
        <v>13</v>
      </c>
      <c r="Q1689" s="5" t="str">
        <f>Join("-",Map!B2357,Map!C2357,Map!D2357,Map!E2357,Map!F2357)</f>
        <v>South Rim-1-3-1-b</v>
      </c>
      <c r="R1689" s="6">
        <f t="shared" ref="R1689:T1689" si="3397">IFERROR(VALUE(LEFT(N1689,SEARCH(" ",N1689,1)-1)),FALSE())</f>
        <v>14</v>
      </c>
      <c r="S1689" s="6">
        <f t="shared" si="3397"/>
        <v>14</v>
      </c>
      <c r="T1689" s="6">
        <f t="shared" si="3397"/>
        <v>13</v>
      </c>
      <c r="U1689" s="5"/>
      <c r="V1689" s="5"/>
      <c r="W1689" s="5"/>
      <c r="X1689" s="37" t="str">
        <f>Map!G2357</f>
        <v>Habitable</v>
      </c>
      <c r="Y1689" s="5"/>
      <c r="Z1689" s="7" t="str">
        <f>Map!O2357</f>
        <v>48 H</v>
      </c>
      <c r="AA1689" s="6">
        <f t="shared" si="12"/>
        <v>48</v>
      </c>
      <c r="AB1689" s="5" t="str">
        <f>IFERROR(__xludf.DUMMYFUNCTION("""COMPUTED_VALUE"""),"H")</f>
        <v>H</v>
      </c>
      <c r="AC1689" s="6">
        <f t="shared" si="13"/>
        <v>48</v>
      </c>
      <c r="AD1689" s="5"/>
    </row>
    <row r="1690">
      <c r="A1690" s="5" t="str">
        <f>Map!I2358</f>
        <v>0.04 J</v>
      </c>
      <c r="B1690" s="6">
        <f t="shared" si="5"/>
        <v>0.04</v>
      </c>
      <c r="C1690" s="5" t="str">
        <f>IFERROR(__xludf.DUMMYFUNCTION("""COMPUTED_VALUE"""),"J")</f>
        <v>J</v>
      </c>
      <c r="D1690" s="34" t="b">
        <f t="shared" si="6"/>
        <v>0</v>
      </c>
      <c r="E1690" s="6">
        <f t="shared" si="7"/>
        <v>0.04</v>
      </c>
      <c r="F1690" s="34" t="b">
        <f t="shared" si="8"/>
        <v>0</v>
      </c>
      <c r="G1690" s="8">
        <f t="shared" si="9"/>
        <v>7.6E+25</v>
      </c>
      <c r="H1690" s="8" t="str">
        <f t="shared" ref="H1690:J1690" si="3398">if(D1690,$G1690,"")</f>
        <v/>
      </c>
      <c r="I1690" s="8">
        <f t="shared" si="3398"/>
        <v>7.6E+25</v>
      </c>
      <c r="J1690" s="8" t="str">
        <f t="shared" si="3398"/>
        <v/>
      </c>
      <c r="K1690" s="5"/>
      <c r="L1690" s="5"/>
      <c r="M1690" s="5"/>
      <c r="N1690" s="36">
        <f>Map!K2358</f>
        <v>-123</v>
      </c>
      <c r="O1690" s="36">
        <f>Map!L2358</f>
        <v>-141</v>
      </c>
      <c r="P1690" s="36">
        <f>Map!M2358</f>
        <v>-134</v>
      </c>
      <c r="Q1690" s="5" t="str">
        <f>Join("-",Map!B2358,Map!C2358,Map!D2358,Map!E2358,Map!F2358)</f>
        <v>South Rim-1-3-1-c</v>
      </c>
      <c r="R1690" s="6">
        <f t="shared" ref="R1690:T1690" si="3399">IFERROR(VALUE(LEFT(N1690,SEARCH(" ",N1690,1)-1)),FALSE())</f>
        <v>-123</v>
      </c>
      <c r="S1690" s="6">
        <f t="shared" si="3399"/>
        <v>-141</v>
      </c>
      <c r="T1690" s="6">
        <f t="shared" si="3399"/>
        <v>-134</v>
      </c>
      <c r="U1690" s="5"/>
      <c r="V1690" s="5"/>
      <c r="W1690" s="5"/>
      <c r="X1690" s="37" t="str">
        <f>Map!G2358</f>
        <v>Gas Giant</v>
      </c>
      <c r="Y1690" s="5"/>
      <c r="Z1690" s="7" t="str">
        <f>Map!O2358</f>
        <v>18 H</v>
      </c>
      <c r="AA1690" s="6">
        <f t="shared" si="12"/>
        <v>18</v>
      </c>
      <c r="AB1690" s="5" t="str">
        <f>IFERROR(__xludf.DUMMYFUNCTION("""COMPUTED_VALUE"""),"H")</f>
        <v>H</v>
      </c>
      <c r="AC1690" s="6">
        <f t="shared" si="13"/>
        <v>18</v>
      </c>
      <c r="AD1690" s="5"/>
    </row>
    <row r="1691">
      <c r="A1691" s="5" t="str">
        <f>Map!I2359</f>
        <v>0.04 J</v>
      </c>
      <c r="B1691" s="6">
        <f t="shared" si="5"/>
        <v>0.04</v>
      </c>
      <c r="C1691" s="5" t="str">
        <f>IFERROR(__xludf.DUMMYFUNCTION("""COMPUTED_VALUE"""),"J")</f>
        <v>J</v>
      </c>
      <c r="D1691" s="34" t="b">
        <f t="shared" si="6"/>
        <v>0</v>
      </c>
      <c r="E1691" s="6">
        <f t="shared" si="7"/>
        <v>0.04</v>
      </c>
      <c r="F1691" s="34" t="b">
        <f t="shared" si="8"/>
        <v>0</v>
      </c>
      <c r="G1691" s="8">
        <f t="shared" si="9"/>
        <v>7.6E+25</v>
      </c>
      <c r="H1691" s="8" t="str">
        <f t="shared" ref="H1691:J1691" si="3400">if(D1691,$G1691,"")</f>
        <v/>
      </c>
      <c r="I1691" s="8">
        <f t="shared" si="3400"/>
        <v>7.6E+25</v>
      </c>
      <c r="J1691" s="8" t="str">
        <f t="shared" si="3400"/>
        <v/>
      </c>
      <c r="K1691" s="5"/>
      <c r="L1691" s="5"/>
      <c r="M1691" s="5"/>
      <c r="N1691" s="36">
        <f>Map!K2359</f>
        <v>-134</v>
      </c>
      <c r="O1691" s="36">
        <f>Map!L2359</f>
        <v>-147</v>
      </c>
      <c r="P1691" s="36">
        <f>Map!M2359</f>
        <v>-141</v>
      </c>
      <c r="Q1691" s="5" t="str">
        <f>Join("-",Map!B2359,Map!C2359,Map!D2359,Map!E2359,Map!F2359)</f>
        <v>South Rim-1-3-1-d</v>
      </c>
      <c r="R1691" s="6">
        <f t="shared" ref="R1691:T1691" si="3401">IFERROR(VALUE(LEFT(N1691,SEARCH(" ",N1691,1)-1)),FALSE())</f>
        <v>-134</v>
      </c>
      <c r="S1691" s="6">
        <f t="shared" si="3401"/>
        <v>-147</v>
      </c>
      <c r="T1691" s="6">
        <f t="shared" si="3401"/>
        <v>-141</v>
      </c>
      <c r="U1691" s="5"/>
      <c r="V1691" s="5"/>
      <c r="W1691" s="5"/>
      <c r="X1691" s="37" t="str">
        <f>Map!G2359</f>
        <v>Gas Giant</v>
      </c>
      <c r="Y1691" s="5"/>
      <c r="Z1691" s="7" t="str">
        <f>Map!O2359</f>
        <v>12 H</v>
      </c>
      <c r="AA1691" s="6">
        <f t="shared" si="12"/>
        <v>12</v>
      </c>
      <c r="AB1691" s="5" t="str">
        <f>IFERROR(__xludf.DUMMYFUNCTION("""COMPUTED_VALUE"""),"H")</f>
        <v>H</v>
      </c>
      <c r="AC1691" s="6">
        <f t="shared" si="13"/>
        <v>12</v>
      </c>
      <c r="AD1691" s="5"/>
    </row>
    <row r="1692">
      <c r="A1692" s="5" t="str">
        <f>Map!I2360</f>
        <v>0.04 J</v>
      </c>
      <c r="B1692" s="6">
        <f t="shared" si="5"/>
        <v>0.04</v>
      </c>
      <c r="C1692" s="5" t="str">
        <f>IFERROR(__xludf.DUMMYFUNCTION("""COMPUTED_VALUE"""),"J")</f>
        <v>J</v>
      </c>
      <c r="D1692" s="34" t="b">
        <f t="shared" si="6"/>
        <v>0</v>
      </c>
      <c r="E1692" s="6">
        <f t="shared" si="7"/>
        <v>0.04</v>
      </c>
      <c r="F1692" s="34" t="b">
        <f t="shared" si="8"/>
        <v>0</v>
      </c>
      <c r="G1692" s="8">
        <f t="shared" si="9"/>
        <v>7.6E+25</v>
      </c>
      <c r="H1692" s="8" t="str">
        <f t="shared" ref="H1692:J1692" si="3402">if(D1692,$G1692,"")</f>
        <v/>
      </c>
      <c r="I1692" s="8">
        <f t="shared" si="3402"/>
        <v>7.6E+25</v>
      </c>
      <c r="J1692" s="8" t="str">
        <f t="shared" si="3402"/>
        <v/>
      </c>
      <c r="K1692" s="5"/>
      <c r="L1692" s="5"/>
      <c r="M1692" s="5"/>
      <c r="N1692" s="36">
        <f>Map!K2360</f>
        <v>-167</v>
      </c>
      <c r="O1692" s="36">
        <f>Map!L2360</f>
        <v>-240</v>
      </c>
      <c r="P1692" s="36">
        <f>Map!M2360</f>
        <v>-205</v>
      </c>
      <c r="Q1692" s="5" t="str">
        <f>Join("-",Map!B2360,Map!C2360,Map!D2360,Map!E2360,Map!F2360)</f>
        <v>South Rim-1-3-1-e</v>
      </c>
      <c r="R1692" s="6">
        <f t="shared" ref="R1692:T1692" si="3403">IFERROR(VALUE(LEFT(N1692,SEARCH(" ",N1692,1)-1)),FALSE())</f>
        <v>-167</v>
      </c>
      <c r="S1692" s="6">
        <f t="shared" si="3403"/>
        <v>-240</v>
      </c>
      <c r="T1692" s="6">
        <f t="shared" si="3403"/>
        <v>-205</v>
      </c>
      <c r="U1692" s="5"/>
      <c r="V1692" s="5"/>
      <c r="W1692" s="5"/>
      <c r="X1692" s="37" t="str">
        <f>Map!G2360</f>
        <v>Gas Giant</v>
      </c>
      <c r="Y1692" s="5"/>
      <c r="Z1692" s="7" t="str">
        <f>Map!O2360</f>
        <v>15 H</v>
      </c>
      <c r="AA1692" s="6">
        <f t="shared" si="12"/>
        <v>15</v>
      </c>
      <c r="AB1692" s="5" t="str">
        <f>IFERROR(__xludf.DUMMYFUNCTION("""COMPUTED_VALUE"""),"H")</f>
        <v>H</v>
      </c>
      <c r="AC1692" s="6">
        <f t="shared" si="13"/>
        <v>15</v>
      </c>
      <c r="AD1692" s="5"/>
    </row>
    <row r="1693">
      <c r="A1693" s="5" t="str">
        <f>Map!I2361</f>
        <v>0.04 J</v>
      </c>
      <c r="B1693" s="6">
        <f t="shared" si="5"/>
        <v>0.04</v>
      </c>
      <c r="C1693" s="5" t="str">
        <f>IFERROR(__xludf.DUMMYFUNCTION("""COMPUTED_VALUE"""),"J")</f>
        <v>J</v>
      </c>
      <c r="D1693" s="34" t="b">
        <f t="shared" si="6"/>
        <v>0</v>
      </c>
      <c r="E1693" s="6">
        <f t="shared" si="7"/>
        <v>0.04</v>
      </c>
      <c r="F1693" s="34" t="b">
        <f t="shared" si="8"/>
        <v>0</v>
      </c>
      <c r="G1693" s="8">
        <f t="shared" si="9"/>
        <v>7.6E+25</v>
      </c>
      <c r="H1693" s="8" t="str">
        <f t="shared" ref="H1693:J1693" si="3404">if(D1693,$G1693,"")</f>
        <v/>
      </c>
      <c r="I1693" s="8">
        <f t="shared" si="3404"/>
        <v>7.6E+25</v>
      </c>
      <c r="J1693" s="8" t="str">
        <f t="shared" si="3404"/>
        <v/>
      </c>
      <c r="K1693" s="5"/>
      <c r="L1693" s="5"/>
      <c r="M1693" s="5"/>
      <c r="N1693" s="36">
        <f>Map!K2361</f>
        <v>-201</v>
      </c>
      <c r="O1693" s="36">
        <f>Map!L2361</f>
        <v>-234</v>
      </c>
      <c r="P1693" s="36">
        <f>Map!M2361</f>
        <v>-217</v>
      </c>
      <c r="Q1693" s="5" t="str">
        <f>Join("-",Map!B2361,Map!C2361,Map!D2361,Map!E2361,Map!F2361)</f>
        <v>South Rim-1-3-1-f</v>
      </c>
      <c r="R1693" s="6">
        <f t="shared" ref="R1693:T1693" si="3405">IFERROR(VALUE(LEFT(N1693,SEARCH(" ",N1693,1)-1)),FALSE())</f>
        <v>-201</v>
      </c>
      <c r="S1693" s="6">
        <f t="shared" si="3405"/>
        <v>-234</v>
      </c>
      <c r="T1693" s="6">
        <f t="shared" si="3405"/>
        <v>-217</v>
      </c>
      <c r="U1693" s="5"/>
      <c r="V1693" s="5"/>
      <c r="W1693" s="5"/>
      <c r="X1693" s="37" t="str">
        <f>Map!G2361</f>
        <v>Gas Giant</v>
      </c>
      <c r="Y1693" s="5"/>
      <c r="Z1693" s="7" t="str">
        <f>Map!O2361</f>
        <v>13 H</v>
      </c>
      <c r="AA1693" s="6">
        <f t="shared" si="12"/>
        <v>13</v>
      </c>
      <c r="AB1693" s="5" t="str">
        <f>IFERROR(__xludf.DUMMYFUNCTION("""COMPUTED_VALUE"""),"H")</f>
        <v>H</v>
      </c>
      <c r="AC1693" s="6">
        <f t="shared" si="13"/>
        <v>13</v>
      </c>
      <c r="AD1693" s="5"/>
    </row>
    <row r="1694">
      <c r="A1694" s="5" t="str">
        <f>Map!I2362</f>
        <v>0.07 J</v>
      </c>
      <c r="B1694" s="6">
        <f t="shared" si="5"/>
        <v>0.07</v>
      </c>
      <c r="C1694" s="5" t="str">
        <f>IFERROR(__xludf.DUMMYFUNCTION("""COMPUTED_VALUE"""),"J")</f>
        <v>J</v>
      </c>
      <c r="D1694" s="34" t="b">
        <f t="shared" si="6"/>
        <v>0</v>
      </c>
      <c r="E1694" s="6">
        <f t="shared" si="7"/>
        <v>0.07</v>
      </c>
      <c r="F1694" s="34" t="b">
        <f t="shared" si="8"/>
        <v>0</v>
      </c>
      <c r="G1694" s="8">
        <f t="shared" si="9"/>
        <v>1.33E+26</v>
      </c>
      <c r="H1694" s="8" t="str">
        <f t="shared" ref="H1694:J1694" si="3406">if(D1694,$G1694,"")</f>
        <v/>
      </c>
      <c r="I1694" s="8">
        <f t="shared" si="3406"/>
        <v>1.33E+26</v>
      </c>
      <c r="J1694" s="8" t="str">
        <f t="shared" si="3406"/>
        <v/>
      </c>
      <c r="K1694" s="5"/>
      <c r="L1694" s="5"/>
      <c r="M1694" s="5"/>
      <c r="N1694" s="36">
        <f>Map!K2362</f>
        <v>-206</v>
      </c>
      <c r="O1694" s="36">
        <f>Map!L2362</f>
        <v>-237</v>
      </c>
      <c r="P1694" s="36">
        <f>Map!M2362</f>
        <v>-220</v>
      </c>
      <c r="Q1694" s="5" t="str">
        <f>Join("-",Map!B2362,Map!C2362,Map!D2362,Map!E2362,Map!F2362)</f>
        <v>South Rim-1-3-1-g</v>
      </c>
      <c r="R1694" s="6">
        <f t="shared" ref="R1694:T1694" si="3407">IFERROR(VALUE(LEFT(N1694,SEARCH(" ",N1694,1)-1)),FALSE())</f>
        <v>-206</v>
      </c>
      <c r="S1694" s="6">
        <f t="shared" si="3407"/>
        <v>-237</v>
      </c>
      <c r="T1694" s="6">
        <f t="shared" si="3407"/>
        <v>-220</v>
      </c>
      <c r="U1694" s="5"/>
      <c r="V1694" s="5"/>
      <c r="W1694" s="5"/>
      <c r="X1694" s="37" t="str">
        <f>Map!G2362</f>
        <v>Gas Giant</v>
      </c>
      <c r="Y1694" s="5"/>
      <c r="Z1694" s="7" t="str">
        <f>Map!O2362</f>
        <v>21 H</v>
      </c>
      <c r="AA1694" s="6">
        <f t="shared" si="12"/>
        <v>21</v>
      </c>
      <c r="AB1694" s="5" t="str">
        <f>IFERROR(__xludf.DUMMYFUNCTION("""COMPUTED_VALUE"""),"H")</f>
        <v>H</v>
      </c>
      <c r="AC1694" s="6">
        <f t="shared" si="13"/>
        <v>21</v>
      </c>
      <c r="AD1694" s="5"/>
    </row>
    <row r="1695">
      <c r="A1695" s="5" t="str">
        <f>Map!I2363</f>
        <v>0.46 S</v>
      </c>
      <c r="B1695" s="6">
        <f t="shared" si="5"/>
        <v>0.46</v>
      </c>
      <c r="C1695" s="5" t="str">
        <f>IFERROR(__xludf.DUMMYFUNCTION("""COMPUTED_VALUE"""),"S")</f>
        <v>S</v>
      </c>
      <c r="D1695" s="34">
        <f t="shared" si="6"/>
        <v>0.46</v>
      </c>
      <c r="E1695" s="6" t="b">
        <f t="shared" si="7"/>
        <v>0</v>
      </c>
      <c r="F1695" s="34" t="b">
        <f t="shared" si="8"/>
        <v>0</v>
      </c>
      <c r="G1695" s="8">
        <f t="shared" si="9"/>
        <v>9.1494E+29</v>
      </c>
      <c r="H1695" s="8">
        <f t="shared" ref="H1695:J1695" si="3408">if(D1695,$G1695,"")</f>
        <v>9.1494E+29</v>
      </c>
      <c r="I1695" s="8" t="str">
        <f t="shared" si="3408"/>
        <v/>
      </c>
      <c r="J1695" s="8" t="str">
        <f t="shared" si="3408"/>
        <v/>
      </c>
      <c r="K1695" s="5"/>
      <c r="L1695" s="5"/>
      <c r="M1695" s="5"/>
      <c r="N1695" s="36" t="str">
        <f>Map!K2363</f>
        <v/>
      </c>
      <c r="O1695" s="36" t="str">
        <f>Map!L2363</f>
        <v/>
      </c>
      <c r="P1695" s="36" t="str">
        <f>Map!M2363</f>
        <v/>
      </c>
      <c r="Q1695" s="5" t="str">
        <f>Join("-",Map!B2363,Map!C2363,Map!D2363,Map!E2363,Map!F2363)</f>
        <v>South Rim-1-3-1-S</v>
      </c>
      <c r="R1695" s="6" t="b">
        <f t="shared" ref="R1695:T1695" si="3409">IFERROR(VALUE(LEFT(N1695,SEARCH(" ",N1695,1)-1)),FALSE())</f>
        <v>0</v>
      </c>
      <c r="S1695" s="6" t="b">
        <f t="shared" si="3409"/>
        <v>0</v>
      </c>
      <c r="T1695" s="6" t="b">
        <f t="shared" si="3409"/>
        <v>0</v>
      </c>
      <c r="U1695" s="5"/>
      <c r="V1695" s="5"/>
      <c r="W1695" s="5"/>
      <c r="X1695" s="37" t="str">
        <f>Map!G2363</f>
        <v>Star</v>
      </c>
      <c r="Y1695" s="5"/>
      <c r="Z1695" s="7" t="str">
        <f>Map!O2363</f>
        <v/>
      </c>
      <c r="AA1695" s="6" t="str">
        <f t="shared" si="12"/>
        <v/>
      </c>
      <c r="AB1695" s="5"/>
      <c r="AC1695" s="6" t="str">
        <f t="shared" si="13"/>
        <v/>
      </c>
      <c r="AD1695" s="5"/>
    </row>
    <row r="1696">
      <c r="A1696" s="5" t="str">
        <f>Map!I2364</f>
        <v>0.67 E</v>
      </c>
      <c r="B1696" s="6">
        <f t="shared" si="5"/>
        <v>0.67</v>
      </c>
      <c r="C1696" s="5" t="str">
        <f>IFERROR(__xludf.DUMMYFUNCTION("""COMPUTED_VALUE"""),"E")</f>
        <v>E</v>
      </c>
      <c r="D1696" s="34" t="b">
        <f t="shared" si="6"/>
        <v>0</v>
      </c>
      <c r="E1696" s="6" t="b">
        <f t="shared" si="7"/>
        <v>0</v>
      </c>
      <c r="F1696" s="34">
        <f t="shared" si="8"/>
        <v>0.67</v>
      </c>
      <c r="G1696" s="8">
        <f t="shared" si="9"/>
        <v>4.00124E+24</v>
      </c>
      <c r="H1696" s="8" t="str">
        <f t="shared" ref="H1696:J1696" si="3410">if(D1696,$G1696,"")</f>
        <v/>
      </c>
      <c r="I1696" s="8" t="str">
        <f t="shared" si="3410"/>
        <v/>
      </c>
      <c r="J1696" s="8">
        <f t="shared" si="3410"/>
        <v>4.00124E+24</v>
      </c>
      <c r="K1696" s="5"/>
      <c r="L1696" s="5"/>
      <c r="M1696" s="5"/>
      <c r="N1696" s="36">
        <f>Map!K2364</f>
        <v>199</v>
      </c>
      <c r="O1696" s="36">
        <f>Map!L2364</f>
        <v>160</v>
      </c>
      <c r="P1696" s="36">
        <f>Map!M2364</f>
        <v>179</v>
      </c>
      <c r="Q1696" s="5" t="str">
        <f>Join("-",Map!B2364,Map!C2364,Map!D2364,Map!E2364,Map!F2364)</f>
        <v>South Rim-1-3-2-a</v>
      </c>
      <c r="R1696" s="6">
        <f t="shared" ref="R1696:T1696" si="3411">IFERROR(VALUE(LEFT(N1696,SEARCH(" ",N1696,1)-1)),FALSE())</f>
        <v>199</v>
      </c>
      <c r="S1696" s="6">
        <f t="shared" si="3411"/>
        <v>160</v>
      </c>
      <c r="T1696" s="6">
        <f t="shared" si="3411"/>
        <v>179</v>
      </c>
      <c r="U1696" s="5"/>
      <c r="V1696" s="5"/>
      <c r="W1696" s="5"/>
      <c r="X1696" s="37" t="str">
        <f>Map!G2364</f>
        <v>Terrestrial</v>
      </c>
      <c r="Y1696" s="5"/>
      <c r="Z1696" s="7" t="str">
        <f>Map!O2364</f>
        <v>12 H</v>
      </c>
      <c r="AA1696" s="6">
        <f t="shared" si="12"/>
        <v>12</v>
      </c>
      <c r="AB1696" s="5" t="str">
        <f>IFERROR(__xludf.DUMMYFUNCTION("""COMPUTED_VALUE"""),"H")</f>
        <v>H</v>
      </c>
      <c r="AC1696" s="6">
        <f t="shared" si="13"/>
        <v>12</v>
      </c>
      <c r="AD1696" s="5"/>
    </row>
    <row r="1697">
      <c r="A1697" s="5" t="str">
        <f>Map!I2365</f>
        <v>0.11 E</v>
      </c>
      <c r="B1697" s="6">
        <f t="shared" si="5"/>
        <v>0.11</v>
      </c>
      <c r="C1697" s="5" t="str">
        <f>IFERROR(__xludf.DUMMYFUNCTION("""COMPUTED_VALUE"""),"E")</f>
        <v>E</v>
      </c>
      <c r="D1697" s="34" t="b">
        <f t="shared" si="6"/>
        <v>0</v>
      </c>
      <c r="E1697" s="6" t="b">
        <f t="shared" si="7"/>
        <v>0</v>
      </c>
      <c r="F1697" s="34">
        <f t="shared" si="8"/>
        <v>0.11</v>
      </c>
      <c r="G1697" s="8">
        <f t="shared" si="9"/>
        <v>6.5692E+23</v>
      </c>
      <c r="H1697" s="8" t="str">
        <f t="shared" ref="H1697:J1697" si="3412">if(D1697,$G1697,"")</f>
        <v/>
      </c>
      <c r="I1697" s="8" t="str">
        <f t="shared" si="3412"/>
        <v/>
      </c>
      <c r="J1697" s="8">
        <f t="shared" si="3412"/>
        <v>6.5692E+23</v>
      </c>
      <c r="K1697" s="5"/>
      <c r="L1697" s="5"/>
      <c r="M1697" s="5"/>
      <c r="N1697" s="36">
        <f>Map!K2365</f>
        <v>155</v>
      </c>
      <c r="O1697" s="36">
        <f>Map!L2365</f>
        <v>120</v>
      </c>
      <c r="P1697" s="36">
        <f>Map!M2365</f>
        <v>137</v>
      </c>
      <c r="Q1697" s="5" t="str">
        <f>Join("-",Map!B2365,Map!C2365,Map!D2365,Map!E2365,Map!F2365)</f>
        <v>South Rim-1-3-2-b</v>
      </c>
      <c r="R1697" s="6">
        <f t="shared" ref="R1697:T1697" si="3413">IFERROR(VALUE(LEFT(N1697,SEARCH(" ",N1697,1)-1)),FALSE())</f>
        <v>155</v>
      </c>
      <c r="S1697" s="6">
        <f t="shared" si="3413"/>
        <v>120</v>
      </c>
      <c r="T1697" s="6">
        <f t="shared" si="3413"/>
        <v>137</v>
      </c>
      <c r="U1697" s="5"/>
      <c r="V1697" s="5"/>
      <c r="W1697" s="5"/>
      <c r="X1697" s="37" t="str">
        <f>Map!G2365</f>
        <v>Terrestrial</v>
      </c>
      <c r="Y1697" s="5"/>
      <c r="Z1697" s="7" t="str">
        <f>Map!O2365</f>
        <v>21 H</v>
      </c>
      <c r="AA1697" s="6">
        <f t="shared" si="12"/>
        <v>21</v>
      </c>
      <c r="AB1697" s="5" t="str">
        <f>IFERROR(__xludf.DUMMYFUNCTION("""COMPUTED_VALUE"""),"H")</f>
        <v>H</v>
      </c>
      <c r="AC1697" s="6">
        <f t="shared" si="13"/>
        <v>21</v>
      </c>
      <c r="AD1697" s="5"/>
    </row>
    <row r="1698">
      <c r="A1698" s="5" t="str">
        <f>Map!I2366</f>
        <v>0.77 E</v>
      </c>
      <c r="B1698" s="6">
        <f t="shared" si="5"/>
        <v>0.77</v>
      </c>
      <c r="C1698" s="5" t="str">
        <f>IFERROR(__xludf.DUMMYFUNCTION("""COMPUTED_VALUE"""),"E")</f>
        <v>E</v>
      </c>
      <c r="D1698" s="34" t="b">
        <f t="shared" si="6"/>
        <v>0</v>
      </c>
      <c r="E1698" s="6" t="b">
        <f t="shared" si="7"/>
        <v>0</v>
      </c>
      <c r="F1698" s="34">
        <f t="shared" si="8"/>
        <v>0.77</v>
      </c>
      <c r="G1698" s="8">
        <f t="shared" si="9"/>
        <v>4.59844E+24</v>
      </c>
      <c r="H1698" s="8" t="str">
        <f t="shared" ref="H1698:J1698" si="3414">if(D1698,$G1698,"")</f>
        <v/>
      </c>
      <c r="I1698" s="8" t="str">
        <f t="shared" si="3414"/>
        <v/>
      </c>
      <c r="J1698" s="8">
        <f t="shared" si="3414"/>
        <v>4.59844E+24</v>
      </c>
      <c r="K1698" s="5"/>
      <c r="L1698" s="5"/>
      <c r="M1698" s="5"/>
      <c r="N1698" s="36">
        <f>Map!K2366</f>
        <v>21</v>
      </c>
      <c r="O1698" s="36">
        <f>Map!L2366</f>
        <v>14</v>
      </c>
      <c r="P1698" s="36">
        <f>Map!M2366</f>
        <v>17</v>
      </c>
      <c r="Q1698" s="5" t="str">
        <f>Join("-",Map!B2366,Map!C2366,Map!D2366,Map!E2366,Map!F2366)</f>
        <v>South Rim-1-3-2-c</v>
      </c>
      <c r="R1698" s="6">
        <f t="shared" ref="R1698:T1698" si="3415">IFERROR(VALUE(LEFT(N1698,SEARCH(" ",N1698,1)-1)),FALSE())</f>
        <v>21</v>
      </c>
      <c r="S1698" s="6">
        <f t="shared" si="3415"/>
        <v>14</v>
      </c>
      <c r="T1698" s="6">
        <f t="shared" si="3415"/>
        <v>17</v>
      </c>
      <c r="U1698" s="5"/>
      <c r="V1698" s="5"/>
      <c r="W1698" s="5"/>
      <c r="X1698" s="37" t="str">
        <f>Map!G2366</f>
        <v>Habitable</v>
      </c>
      <c r="Y1698" s="5"/>
      <c r="Z1698" s="7" t="str">
        <f>Map!O2366</f>
        <v>20 H</v>
      </c>
      <c r="AA1698" s="6">
        <f t="shared" si="12"/>
        <v>20</v>
      </c>
      <c r="AB1698" s="5" t="str">
        <f>IFERROR(__xludf.DUMMYFUNCTION("""COMPUTED_VALUE"""),"H")</f>
        <v>H</v>
      </c>
      <c r="AC1698" s="6">
        <f t="shared" si="13"/>
        <v>20</v>
      </c>
      <c r="AD1698" s="5"/>
    </row>
    <row r="1699">
      <c r="A1699" s="5" t="str">
        <f>Map!I2367</f>
        <v>0.94 E</v>
      </c>
      <c r="B1699" s="6">
        <f t="shared" si="5"/>
        <v>0.94</v>
      </c>
      <c r="C1699" s="5" t="str">
        <f>IFERROR(__xludf.DUMMYFUNCTION("""COMPUTED_VALUE"""),"E")</f>
        <v>E</v>
      </c>
      <c r="D1699" s="34" t="b">
        <f t="shared" si="6"/>
        <v>0</v>
      </c>
      <c r="E1699" s="6" t="b">
        <f t="shared" si="7"/>
        <v>0</v>
      </c>
      <c r="F1699" s="34">
        <f t="shared" si="8"/>
        <v>0.94</v>
      </c>
      <c r="G1699" s="8">
        <f t="shared" si="9"/>
        <v>5.61368E+24</v>
      </c>
      <c r="H1699" s="8" t="str">
        <f t="shared" ref="H1699:J1699" si="3416">if(D1699,$G1699,"")</f>
        <v/>
      </c>
      <c r="I1699" s="8" t="str">
        <f t="shared" si="3416"/>
        <v/>
      </c>
      <c r="J1699" s="8">
        <f t="shared" si="3416"/>
        <v>5.61368E+24</v>
      </c>
      <c r="K1699" s="5"/>
      <c r="L1699" s="5"/>
      <c r="M1699" s="5"/>
      <c r="N1699" s="36">
        <f>Map!K2367</f>
        <v>-6</v>
      </c>
      <c r="O1699" s="36">
        <f>Map!L2367</f>
        <v>-6</v>
      </c>
      <c r="P1699" s="36">
        <f>Map!M2367</f>
        <v>-4</v>
      </c>
      <c r="Q1699" s="5" t="str">
        <f>Join("-",Map!B2367,Map!C2367,Map!D2367,Map!E2367,Map!F2367)</f>
        <v>South Rim-1-3-2-d</v>
      </c>
      <c r="R1699" s="6">
        <f t="shared" ref="R1699:T1699" si="3417">IFERROR(VALUE(LEFT(N1699,SEARCH(" ",N1699,1)-1)),FALSE())</f>
        <v>-6</v>
      </c>
      <c r="S1699" s="6">
        <f t="shared" si="3417"/>
        <v>-6</v>
      </c>
      <c r="T1699" s="6">
        <f t="shared" si="3417"/>
        <v>-4</v>
      </c>
      <c r="U1699" s="5"/>
      <c r="V1699" s="5"/>
      <c r="W1699" s="5"/>
      <c r="X1699" s="37" t="str">
        <f>Map!G2367</f>
        <v>Habitable</v>
      </c>
      <c r="Y1699" s="5"/>
      <c r="Z1699" s="7" t="str">
        <f>Map!O2367</f>
        <v>42 H</v>
      </c>
      <c r="AA1699" s="6">
        <f t="shared" si="12"/>
        <v>42</v>
      </c>
      <c r="AB1699" s="5" t="str">
        <f>IFERROR(__xludf.DUMMYFUNCTION("""COMPUTED_VALUE"""),"H")</f>
        <v>H</v>
      </c>
      <c r="AC1699" s="6">
        <f t="shared" si="13"/>
        <v>42</v>
      </c>
      <c r="AD1699" s="5"/>
    </row>
    <row r="1700">
      <c r="A1700" s="5" t="str">
        <f>Map!I2368</f>
        <v>9.81 J</v>
      </c>
      <c r="B1700" s="6">
        <f t="shared" si="5"/>
        <v>9.81</v>
      </c>
      <c r="C1700" s="5" t="str">
        <f>IFERROR(__xludf.DUMMYFUNCTION("""COMPUTED_VALUE"""),"J")</f>
        <v>J</v>
      </c>
      <c r="D1700" s="34" t="b">
        <f t="shared" si="6"/>
        <v>0</v>
      </c>
      <c r="E1700" s="6">
        <f t="shared" si="7"/>
        <v>9.81</v>
      </c>
      <c r="F1700" s="34" t="b">
        <f t="shared" si="8"/>
        <v>0</v>
      </c>
      <c r="G1700" s="8">
        <f t="shared" si="9"/>
        <v>1.8639E+28</v>
      </c>
      <c r="H1700" s="8" t="str">
        <f t="shared" ref="H1700:J1700" si="3418">if(D1700,$G1700,"")</f>
        <v/>
      </c>
      <c r="I1700" s="8">
        <f t="shared" si="3418"/>
        <v>1.8639E+28</v>
      </c>
      <c r="J1700" s="8" t="str">
        <f t="shared" si="3418"/>
        <v/>
      </c>
      <c r="K1700" s="5"/>
      <c r="L1700" s="5"/>
      <c r="M1700" s="5"/>
      <c r="N1700" s="36">
        <f>Map!K2368</f>
        <v>-25</v>
      </c>
      <c r="O1700" s="36">
        <f>Map!L2368</f>
        <v>-100</v>
      </c>
      <c r="P1700" s="36">
        <f>Map!M2368</f>
        <v>-64</v>
      </c>
      <c r="Q1700" s="5" t="str">
        <f>Join("-",Map!B2368,Map!C2368,Map!D2368,Map!E2368,Map!F2368)</f>
        <v>South Rim-1-3-2-e</v>
      </c>
      <c r="R1700" s="6">
        <f t="shared" ref="R1700:T1700" si="3419">IFERROR(VALUE(LEFT(N1700,SEARCH(" ",N1700,1)-1)),FALSE())</f>
        <v>-25</v>
      </c>
      <c r="S1700" s="6">
        <f t="shared" si="3419"/>
        <v>-100</v>
      </c>
      <c r="T1700" s="6">
        <f t="shared" si="3419"/>
        <v>-64</v>
      </c>
      <c r="U1700" s="5"/>
      <c r="V1700" s="5"/>
      <c r="W1700" s="5"/>
      <c r="X1700" s="37" t="str">
        <f>Map!G2368</f>
        <v>Gas Giant</v>
      </c>
      <c r="Y1700" s="5"/>
      <c r="Z1700" s="7" t="str">
        <f>Map!O2368</f>
        <v>13 H</v>
      </c>
      <c r="AA1700" s="6">
        <f t="shared" si="12"/>
        <v>13</v>
      </c>
      <c r="AB1700" s="5" t="str">
        <f>IFERROR(__xludf.DUMMYFUNCTION("""COMPUTED_VALUE"""),"H")</f>
        <v>H</v>
      </c>
      <c r="AC1700" s="6">
        <f t="shared" si="13"/>
        <v>13</v>
      </c>
      <c r="AD1700" s="5"/>
    </row>
    <row r="1701">
      <c r="A1701" s="5" t="str">
        <f>Map!I2369</f>
        <v>0.05 J</v>
      </c>
      <c r="B1701" s="6">
        <f t="shared" si="5"/>
        <v>0.05</v>
      </c>
      <c r="C1701" s="5" t="str">
        <f>IFERROR(__xludf.DUMMYFUNCTION("""COMPUTED_VALUE"""),"J")</f>
        <v>J</v>
      </c>
      <c r="D1701" s="34" t="b">
        <f t="shared" si="6"/>
        <v>0</v>
      </c>
      <c r="E1701" s="6">
        <f t="shared" si="7"/>
        <v>0.05</v>
      </c>
      <c r="F1701" s="34" t="b">
        <f t="shared" si="8"/>
        <v>0</v>
      </c>
      <c r="G1701" s="8">
        <f t="shared" si="9"/>
        <v>9.5E+25</v>
      </c>
      <c r="H1701" s="8" t="str">
        <f t="shared" ref="H1701:J1701" si="3420">if(D1701,$G1701,"")</f>
        <v/>
      </c>
      <c r="I1701" s="8">
        <f t="shared" si="3420"/>
        <v>9.5E+25</v>
      </c>
      <c r="J1701" s="8" t="str">
        <f t="shared" si="3420"/>
        <v/>
      </c>
      <c r="K1701" s="5"/>
      <c r="L1701" s="5"/>
      <c r="M1701" s="5"/>
      <c r="N1701" s="36">
        <f>Map!K2369</f>
        <v>-127</v>
      </c>
      <c r="O1701" s="36">
        <f>Map!L2369</f>
        <v>-146</v>
      </c>
      <c r="P1701" s="36">
        <f>Map!M2369</f>
        <v>-135</v>
      </c>
      <c r="Q1701" s="5" t="str">
        <f>Join("-",Map!B2369,Map!C2369,Map!D2369,Map!E2369,Map!F2369)</f>
        <v>South Rim-1-3-2-f</v>
      </c>
      <c r="R1701" s="6">
        <f t="shared" ref="R1701:T1701" si="3421">IFERROR(VALUE(LEFT(N1701,SEARCH(" ",N1701,1)-1)),FALSE())</f>
        <v>-127</v>
      </c>
      <c r="S1701" s="6">
        <f t="shared" si="3421"/>
        <v>-146</v>
      </c>
      <c r="T1701" s="6">
        <f t="shared" si="3421"/>
        <v>-135</v>
      </c>
      <c r="U1701" s="5"/>
      <c r="V1701" s="5"/>
      <c r="W1701" s="5"/>
      <c r="X1701" s="37" t="str">
        <f>Map!G2369</f>
        <v>Gas Giant</v>
      </c>
      <c r="Y1701" s="5"/>
      <c r="Z1701" s="7" t="str">
        <f>Map!O2369</f>
        <v>20 H</v>
      </c>
      <c r="AA1701" s="6">
        <f t="shared" si="12"/>
        <v>20</v>
      </c>
      <c r="AB1701" s="5" t="str">
        <f>IFERROR(__xludf.DUMMYFUNCTION("""COMPUTED_VALUE"""),"H")</f>
        <v>H</v>
      </c>
      <c r="AC1701" s="6">
        <f t="shared" si="13"/>
        <v>20</v>
      </c>
      <c r="AD1701" s="5"/>
    </row>
    <row r="1702">
      <c r="A1702" s="5" t="str">
        <f>Map!I2370</f>
        <v>0.29 S</v>
      </c>
      <c r="B1702" s="6">
        <f t="shared" si="5"/>
        <v>0.29</v>
      </c>
      <c r="C1702" s="5" t="str">
        <f>IFERROR(__xludf.DUMMYFUNCTION("""COMPUTED_VALUE"""),"S")</f>
        <v>S</v>
      </c>
      <c r="D1702" s="34">
        <f t="shared" si="6"/>
        <v>0.29</v>
      </c>
      <c r="E1702" s="6" t="b">
        <f t="shared" si="7"/>
        <v>0</v>
      </c>
      <c r="F1702" s="34" t="b">
        <f t="shared" si="8"/>
        <v>0</v>
      </c>
      <c r="G1702" s="8">
        <f t="shared" si="9"/>
        <v>5.7681E+29</v>
      </c>
      <c r="H1702" s="8">
        <f t="shared" ref="H1702:J1702" si="3422">if(D1702,$G1702,"")</f>
        <v>5.7681E+29</v>
      </c>
      <c r="I1702" s="8" t="str">
        <f t="shared" si="3422"/>
        <v/>
      </c>
      <c r="J1702" s="8" t="str">
        <f t="shared" si="3422"/>
        <v/>
      </c>
      <c r="K1702" s="5"/>
      <c r="L1702" s="5"/>
      <c r="M1702" s="5"/>
      <c r="N1702" s="36" t="str">
        <f>Map!K2370</f>
        <v/>
      </c>
      <c r="O1702" s="36" t="str">
        <f>Map!L2370</f>
        <v/>
      </c>
      <c r="P1702" s="36" t="str">
        <f>Map!M2370</f>
        <v/>
      </c>
      <c r="Q1702" s="5" t="str">
        <f>Join("-",Map!B2370,Map!C2370,Map!D2370,Map!E2370,Map!F2370)</f>
        <v>South Rim-1-3-2-S</v>
      </c>
      <c r="R1702" s="6" t="b">
        <f t="shared" ref="R1702:T1702" si="3423">IFERROR(VALUE(LEFT(N1702,SEARCH(" ",N1702,1)-1)),FALSE())</f>
        <v>0</v>
      </c>
      <c r="S1702" s="6" t="b">
        <f t="shared" si="3423"/>
        <v>0</v>
      </c>
      <c r="T1702" s="6" t="b">
        <f t="shared" si="3423"/>
        <v>0</v>
      </c>
      <c r="U1702" s="5"/>
      <c r="V1702" s="5"/>
      <c r="W1702" s="5"/>
      <c r="X1702" s="37" t="str">
        <f>Map!G2370</f>
        <v>Star</v>
      </c>
      <c r="Y1702" s="5"/>
      <c r="Z1702" s="7" t="str">
        <f>Map!O2370</f>
        <v/>
      </c>
      <c r="AA1702" s="6" t="str">
        <f t="shared" si="12"/>
        <v/>
      </c>
      <c r="AB1702" s="5"/>
      <c r="AC1702" s="6" t="str">
        <f t="shared" si="13"/>
        <v/>
      </c>
      <c r="AD1702" s="5"/>
    </row>
    <row r="1703">
      <c r="A1703" s="5" t="str">
        <f>Map!I2371</f>
        <v>1.47 E</v>
      </c>
      <c r="B1703" s="6">
        <f t="shared" si="5"/>
        <v>1.47</v>
      </c>
      <c r="C1703" s="5" t="str">
        <f>IFERROR(__xludf.DUMMYFUNCTION("""COMPUTED_VALUE"""),"E")</f>
        <v>E</v>
      </c>
      <c r="D1703" s="34" t="b">
        <f t="shared" si="6"/>
        <v>0</v>
      </c>
      <c r="E1703" s="6" t="b">
        <f t="shared" si="7"/>
        <v>0</v>
      </c>
      <c r="F1703" s="34">
        <f t="shared" si="8"/>
        <v>1.47</v>
      </c>
      <c r="G1703" s="8">
        <f t="shared" si="9"/>
        <v>8.77884E+24</v>
      </c>
      <c r="H1703" s="8" t="str">
        <f t="shared" ref="H1703:J1703" si="3424">if(D1703,$G1703,"")</f>
        <v/>
      </c>
      <c r="I1703" s="8" t="str">
        <f t="shared" si="3424"/>
        <v/>
      </c>
      <c r="J1703" s="8">
        <f t="shared" si="3424"/>
        <v>8.77884E+24</v>
      </c>
      <c r="K1703" s="5"/>
      <c r="L1703" s="5"/>
      <c r="M1703" s="5"/>
      <c r="N1703" s="36">
        <f>Map!K2371</f>
        <v>1093</v>
      </c>
      <c r="O1703" s="36">
        <f>Map!L2371</f>
        <v>182</v>
      </c>
      <c r="P1703" s="36">
        <f>Map!M2371</f>
        <v>638</v>
      </c>
      <c r="Q1703" s="5" t="str">
        <f>Join("-",Map!B2371,Map!C2371,Map!D2371,Map!E2371,Map!F2371)</f>
        <v>South Rim-1-3-3-a</v>
      </c>
      <c r="R1703" s="6">
        <f t="shared" ref="R1703:T1703" si="3425">IFERROR(VALUE(LEFT(N1703,SEARCH(" ",N1703,1)-1)),FALSE())</f>
        <v>1093</v>
      </c>
      <c r="S1703" s="6">
        <f t="shared" si="3425"/>
        <v>182</v>
      </c>
      <c r="T1703" s="6">
        <f t="shared" si="3425"/>
        <v>638</v>
      </c>
      <c r="U1703" s="5"/>
      <c r="V1703" s="5"/>
      <c r="W1703" s="5"/>
      <c r="X1703" s="37" t="str">
        <f>Map!G2371</f>
        <v>Terrestrial</v>
      </c>
      <c r="Y1703" s="5"/>
      <c r="Z1703" s="7" t="str">
        <f>Map!O2371</f>
        <v>18 H</v>
      </c>
      <c r="AA1703" s="6">
        <f t="shared" si="12"/>
        <v>18</v>
      </c>
      <c r="AB1703" s="5" t="str">
        <f>IFERROR(__xludf.DUMMYFUNCTION("""COMPUTED_VALUE"""),"H")</f>
        <v>H</v>
      </c>
      <c r="AC1703" s="6">
        <f t="shared" si="13"/>
        <v>18</v>
      </c>
      <c r="AD1703" s="5"/>
    </row>
    <row r="1704">
      <c r="A1704" s="5" t="str">
        <f>Map!I2372</f>
        <v>2.8 E</v>
      </c>
      <c r="B1704" s="6">
        <f t="shared" si="5"/>
        <v>2.8</v>
      </c>
      <c r="C1704" s="5" t="str">
        <f>IFERROR(__xludf.DUMMYFUNCTION("""COMPUTED_VALUE"""),"E")</f>
        <v>E</v>
      </c>
      <c r="D1704" s="34" t="b">
        <f t="shared" si="6"/>
        <v>0</v>
      </c>
      <c r="E1704" s="6" t="b">
        <f t="shared" si="7"/>
        <v>0</v>
      </c>
      <c r="F1704" s="34">
        <f t="shared" si="8"/>
        <v>2.8</v>
      </c>
      <c r="G1704" s="8">
        <f t="shared" si="9"/>
        <v>1.67216E+25</v>
      </c>
      <c r="H1704" s="8" t="str">
        <f t="shared" ref="H1704:J1704" si="3426">if(D1704,$G1704,"")</f>
        <v/>
      </c>
      <c r="I1704" s="8" t="str">
        <f t="shared" si="3426"/>
        <v/>
      </c>
      <c r="J1704" s="8">
        <f t="shared" si="3426"/>
        <v>1.67216E+25</v>
      </c>
      <c r="K1704" s="5"/>
      <c r="L1704" s="5"/>
      <c r="M1704" s="5"/>
      <c r="N1704" s="36">
        <f>Map!K2372</f>
        <v>218</v>
      </c>
      <c r="O1704" s="36">
        <f>Map!L2372</f>
        <v>-227</v>
      </c>
      <c r="P1704" s="36">
        <f>Map!M2372</f>
        <v>-7</v>
      </c>
      <c r="Q1704" s="5" t="str">
        <f>Join("-",Map!B2372,Map!C2372,Map!D2372,Map!E2372,Map!F2372)</f>
        <v>South Rim-1-3-3-b</v>
      </c>
      <c r="R1704" s="6">
        <f t="shared" ref="R1704:T1704" si="3427">IFERROR(VALUE(LEFT(N1704,SEARCH(" ",N1704,1)-1)),FALSE())</f>
        <v>218</v>
      </c>
      <c r="S1704" s="6">
        <f t="shared" si="3427"/>
        <v>-227</v>
      </c>
      <c r="T1704" s="6">
        <f t="shared" si="3427"/>
        <v>-7</v>
      </c>
      <c r="U1704" s="5"/>
      <c r="V1704" s="5"/>
      <c r="W1704" s="5"/>
      <c r="X1704" s="37" t="str">
        <f>Map!G2372</f>
        <v>Terrestrial</v>
      </c>
      <c r="Y1704" s="5"/>
      <c r="Z1704" s="7" t="str">
        <f>Map!O2372</f>
        <v>14 H</v>
      </c>
      <c r="AA1704" s="6">
        <f t="shared" si="12"/>
        <v>14</v>
      </c>
      <c r="AB1704" s="5" t="str">
        <f>IFERROR(__xludf.DUMMYFUNCTION("""COMPUTED_VALUE"""),"H")</f>
        <v>H</v>
      </c>
      <c r="AC1704" s="6">
        <f t="shared" si="13"/>
        <v>14</v>
      </c>
      <c r="AD1704" s="5"/>
    </row>
    <row r="1705">
      <c r="A1705" s="5" t="str">
        <f>Map!I2373</f>
        <v>0.98 E</v>
      </c>
      <c r="B1705" s="6">
        <f t="shared" si="5"/>
        <v>0.98</v>
      </c>
      <c r="C1705" s="5" t="str">
        <f>IFERROR(__xludf.DUMMYFUNCTION("""COMPUTED_VALUE"""),"E")</f>
        <v>E</v>
      </c>
      <c r="D1705" s="34" t="b">
        <f t="shared" si="6"/>
        <v>0</v>
      </c>
      <c r="E1705" s="6" t="b">
        <f t="shared" si="7"/>
        <v>0</v>
      </c>
      <c r="F1705" s="34">
        <f t="shared" si="8"/>
        <v>0.98</v>
      </c>
      <c r="G1705" s="8">
        <f t="shared" si="9"/>
        <v>5.85256E+24</v>
      </c>
      <c r="H1705" s="8" t="str">
        <f t="shared" ref="H1705:J1705" si="3428">if(D1705,$G1705,"")</f>
        <v/>
      </c>
      <c r="I1705" s="8" t="str">
        <f t="shared" si="3428"/>
        <v/>
      </c>
      <c r="J1705" s="8">
        <f t="shared" si="3428"/>
        <v>5.85256E+24</v>
      </c>
      <c r="K1705" s="5"/>
      <c r="L1705" s="5"/>
      <c r="M1705" s="5"/>
      <c r="N1705" s="36">
        <f>Map!K2373</f>
        <v>23</v>
      </c>
      <c r="O1705" s="36">
        <f>Map!L2373</f>
        <v>-6</v>
      </c>
      <c r="P1705" s="36">
        <f>Map!M2373</f>
        <v>7</v>
      </c>
      <c r="Q1705" s="5" t="str">
        <f>Join("-",Map!B2373,Map!C2373,Map!D2373,Map!E2373,Map!F2373)</f>
        <v>South Rim-1-3-3-c</v>
      </c>
      <c r="R1705" s="6">
        <f t="shared" ref="R1705:T1705" si="3429">IFERROR(VALUE(LEFT(N1705,SEARCH(" ",N1705,1)-1)),FALSE())</f>
        <v>23</v>
      </c>
      <c r="S1705" s="6">
        <f t="shared" si="3429"/>
        <v>-6</v>
      </c>
      <c r="T1705" s="6">
        <f t="shared" si="3429"/>
        <v>7</v>
      </c>
      <c r="U1705" s="5"/>
      <c r="V1705" s="5"/>
      <c r="W1705" s="5"/>
      <c r="X1705" s="37" t="str">
        <f>Map!G2373</f>
        <v>Habitable</v>
      </c>
      <c r="Y1705" s="5"/>
      <c r="Z1705" s="7" t="str">
        <f>Map!O2373</f>
        <v>51 H</v>
      </c>
      <c r="AA1705" s="6">
        <f t="shared" si="12"/>
        <v>51</v>
      </c>
      <c r="AB1705" s="5" t="str">
        <f>IFERROR(__xludf.DUMMYFUNCTION("""COMPUTED_VALUE"""),"H")</f>
        <v>H</v>
      </c>
      <c r="AC1705" s="6">
        <f t="shared" si="13"/>
        <v>51</v>
      </c>
      <c r="AD1705" s="5"/>
    </row>
    <row r="1706">
      <c r="A1706" s="5" t="str">
        <f>Map!I2374</f>
        <v>0.34 S</v>
      </c>
      <c r="B1706" s="6">
        <f t="shared" si="5"/>
        <v>0.34</v>
      </c>
      <c r="C1706" s="5" t="str">
        <f>IFERROR(__xludf.DUMMYFUNCTION("""COMPUTED_VALUE"""),"S")</f>
        <v>S</v>
      </c>
      <c r="D1706" s="34">
        <f t="shared" si="6"/>
        <v>0.34</v>
      </c>
      <c r="E1706" s="6" t="b">
        <f t="shared" si="7"/>
        <v>0</v>
      </c>
      <c r="F1706" s="34" t="b">
        <f t="shared" si="8"/>
        <v>0</v>
      </c>
      <c r="G1706" s="8">
        <f t="shared" si="9"/>
        <v>6.7626E+29</v>
      </c>
      <c r="H1706" s="8">
        <f t="shared" ref="H1706:J1706" si="3430">if(D1706,$G1706,"")</f>
        <v>6.7626E+29</v>
      </c>
      <c r="I1706" s="8" t="str">
        <f t="shared" si="3430"/>
        <v/>
      </c>
      <c r="J1706" s="8" t="str">
        <f t="shared" si="3430"/>
        <v/>
      </c>
      <c r="K1706" s="5"/>
      <c r="L1706" s="5"/>
      <c r="M1706" s="5"/>
      <c r="N1706" s="36" t="str">
        <f>Map!K2374</f>
        <v/>
      </c>
      <c r="O1706" s="36" t="str">
        <f>Map!L2374</f>
        <v/>
      </c>
      <c r="P1706" s="36" t="str">
        <f>Map!M2374</f>
        <v/>
      </c>
      <c r="Q1706" s="5" t="str">
        <f>Join("-",Map!B2374,Map!C2374,Map!D2374,Map!E2374,Map!F2374)</f>
        <v>South Rim-1-3-3-S</v>
      </c>
      <c r="R1706" s="6" t="b">
        <f t="shared" ref="R1706:T1706" si="3431">IFERROR(VALUE(LEFT(N1706,SEARCH(" ",N1706,1)-1)),FALSE())</f>
        <v>0</v>
      </c>
      <c r="S1706" s="6" t="b">
        <f t="shared" si="3431"/>
        <v>0</v>
      </c>
      <c r="T1706" s="6" t="b">
        <f t="shared" si="3431"/>
        <v>0</v>
      </c>
      <c r="U1706" s="5"/>
      <c r="V1706" s="5"/>
      <c r="W1706" s="5"/>
      <c r="X1706" s="37" t="str">
        <f>Map!G2374</f>
        <v>Star</v>
      </c>
      <c r="Y1706" s="5"/>
      <c r="Z1706" s="7" t="str">
        <f>Map!O2374</f>
        <v/>
      </c>
      <c r="AA1706" s="6" t="str">
        <f t="shared" si="12"/>
        <v/>
      </c>
      <c r="AB1706" s="5"/>
      <c r="AC1706" s="6" t="str">
        <f t="shared" si="13"/>
        <v/>
      </c>
      <c r="AD1706" s="5"/>
    </row>
    <row r="1707">
      <c r="A1707" s="5" t="str">
        <f>Map!I2375</f>
        <v>0.03 J</v>
      </c>
      <c r="B1707" s="6">
        <f t="shared" si="5"/>
        <v>0.03</v>
      </c>
      <c r="C1707" s="5" t="str">
        <f>IFERROR(__xludf.DUMMYFUNCTION("""COMPUTED_VALUE"""),"J")</f>
        <v>J</v>
      </c>
      <c r="D1707" s="34" t="b">
        <f t="shared" si="6"/>
        <v>0</v>
      </c>
      <c r="E1707" s="6">
        <f t="shared" si="7"/>
        <v>0.03</v>
      </c>
      <c r="F1707" s="34" t="b">
        <f t="shared" si="8"/>
        <v>0</v>
      </c>
      <c r="G1707" s="8">
        <f t="shared" si="9"/>
        <v>5.7E+25</v>
      </c>
      <c r="H1707" s="8" t="str">
        <f t="shared" ref="H1707:J1707" si="3432">if(D1707,$G1707,"")</f>
        <v/>
      </c>
      <c r="I1707" s="8">
        <f t="shared" si="3432"/>
        <v>5.7E+25</v>
      </c>
      <c r="J1707" s="8" t="str">
        <f t="shared" si="3432"/>
        <v/>
      </c>
      <c r="K1707" s="5"/>
      <c r="L1707" s="5"/>
      <c r="M1707" s="5"/>
      <c r="N1707" s="36">
        <f>Map!K2375</f>
        <v>-123</v>
      </c>
      <c r="O1707" s="36">
        <f>Map!L2375</f>
        <v>-123</v>
      </c>
      <c r="P1707" s="36">
        <f>Map!M2375</f>
        <v>-124</v>
      </c>
      <c r="Q1707" s="5" t="str">
        <f>Join("-",Map!B2375,Map!C2375,Map!D2375,Map!E2375,Map!F2375)</f>
        <v>South Rim-1-3-4-a</v>
      </c>
      <c r="R1707" s="6">
        <f t="shared" ref="R1707:T1707" si="3433">IFERROR(VALUE(LEFT(N1707,SEARCH(" ",N1707,1)-1)),FALSE())</f>
        <v>-123</v>
      </c>
      <c r="S1707" s="6">
        <f t="shared" si="3433"/>
        <v>-123</v>
      </c>
      <c r="T1707" s="6">
        <f t="shared" si="3433"/>
        <v>-124</v>
      </c>
      <c r="U1707" s="5"/>
      <c r="V1707" s="5"/>
      <c r="W1707" s="5"/>
      <c r="X1707" s="37" t="str">
        <f>Map!G2375</f>
        <v>Gas Giant</v>
      </c>
      <c r="Y1707" s="5"/>
      <c r="Z1707" s="7" t="str">
        <f>Map!O2375</f>
        <v>24 H</v>
      </c>
      <c r="AA1707" s="6">
        <f t="shared" si="12"/>
        <v>24</v>
      </c>
      <c r="AB1707" s="5" t="str">
        <f>IFERROR(__xludf.DUMMYFUNCTION("""COMPUTED_VALUE"""),"H")</f>
        <v>H</v>
      </c>
      <c r="AC1707" s="6">
        <f t="shared" si="13"/>
        <v>24</v>
      </c>
      <c r="AD1707" s="5"/>
    </row>
    <row r="1708">
      <c r="A1708" s="5" t="str">
        <f>Map!I2376</f>
        <v>0.69 S</v>
      </c>
      <c r="B1708" s="6">
        <f t="shared" si="5"/>
        <v>0.69</v>
      </c>
      <c r="C1708" s="5" t="str">
        <f>IFERROR(__xludf.DUMMYFUNCTION("""COMPUTED_VALUE"""),"S")</f>
        <v>S</v>
      </c>
      <c r="D1708" s="34">
        <f t="shared" si="6"/>
        <v>0.69</v>
      </c>
      <c r="E1708" s="6" t="b">
        <f t="shared" si="7"/>
        <v>0</v>
      </c>
      <c r="F1708" s="34" t="b">
        <f t="shared" si="8"/>
        <v>0</v>
      </c>
      <c r="G1708" s="8">
        <f t="shared" si="9"/>
        <v>1.37241E+30</v>
      </c>
      <c r="H1708" s="8">
        <f t="shared" ref="H1708:J1708" si="3434">if(D1708,$G1708,"")</f>
        <v>1.37241E+30</v>
      </c>
      <c r="I1708" s="8" t="str">
        <f t="shared" si="3434"/>
        <v/>
      </c>
      <c r="J1708" s="8" t="str">
        <f t="shared" si="3434"/>
        <v/>
      </c>
      <c r="K1708" s="5"/>
      <c r="L1708" s="5"/>
      <c r="M1708" s="5"/>
      <c r="N1708" s="36" t="str">
        <f>Map!K2376</f>
        <v/>
      </c>
      <c r="O1708" s="36" t="str">
        <f>Map!L2376</f>
        <v/>
      </c>
      <c r="P1708" s="36" t="str">
        <f>Map!M2376</f>
        <v/>
      </c>
      <c r="Q1708" s="5" t="str">
        <f>Join("-",Map!B2376,Map!C2376,Map!D2376,Map!E2376,Map!F2376)</f>
        <v>South Rim-1-3-4-S</v>
      </c>
      <c r="R1708" s="6" t="b">
        <f t="shared" ref="R1708:T1708" si="3435">IFERROR(VALUE(LEFT(N1708,SEARCH(" ",N1708,1)-1)),FALSE())</f>
        <v>0</v>
      </c>
      <c r="S1708" s="6" t="b">
        <f t="shared" si="3435"/>
        <v>0</v>
      </c>
      <c r="T1708" s="6" t="b">
        <f t="shared" si="3435"/>
        <v>0</v>
      </c>
      <c r="U1708" s="5"/>
      <c r="V1708" s="5"/>
      <c r="W1708" s="5"/>
      <c r="X1708" s="37" t="str">
        <f>Map!G2376</f>
        <v>Star</v>
      </c>
      <c r="Y1708" s="5"/>
      <c r="Z1708" s="7" t="str">
        <f>Map!O2376</f>
        <v/>
      </c>
      <c r="AA1708" s="6" t="str">
        <f t="shared" si="12"/>
        <v/>
      </c>
      <c r="AB1708" s="5"/>
      <c r="AC1708" s="6" t="str">
        <f t="shared" si="13"/>
        <v/>
      </c>
      <c r="AD1708" s="5"/>
    </row>
    <row r="1709">
      <c r="A1709" s="5" t="str">
        <f>Map!I2377</f>
        <v>2.9 E</v>
      </c>
      <c r="B1709" s="6">
        <f t="shared" si="5"/>
        <v>2.9</v>
      </c>
      <c r="C1709" s="5" t="str">
        <f>IFERROR(__xludf.DUMMYFUNCTION("""COMPUTED_VALUE"""),"E")</f>
        <v>E</v>
      </c>
      <c r="D1709" s="34" t="b">
        <f t="shared" si="6"/>
        <v>0</v>
      </c>
      <c r="E1709" s="6" t="b">
        <f t="shared" si="7"/>
        <v>0</v>
      </c>
      <c r="F1709" s="34">
        <f t="shared" si="8"/>
        <v>2.9</v>
      </c>
      <c r="G1709" s="8">
        <f t="shared" si="9"/>
        <v>1.73188E+25</v>
      </c>
      <c r="H1709" s="8" t="str">
        <f t="shared" ref="H1709:J1709" si="3436">if(D1709,$G1709,"")</f>
        <v/>
      </c>
      <c r="I1709" s="8" t="str">
        <f t="shared" si="3436"/>
        <v/>
      </c>
      <c r="J1709" s="8">
        <f t="shared" si="3436"/>
        <v>1.73188E+25</v>
      </c>
      <c r="K1709" s="5"/>
      <c r="L1709" s="5"/>
      <c r="M1709" s="5"/>
      <c r="N1709" s="36">
        <f>Map!K2377</f>
        <v>997</v>
      </c>
      <c r="O1709" s="36">
        <f>Map!L2377</f>
        <v>189</v>
      </c>
      <c r="P1709" s="36">
        <f>Map!M2377</f>
        <v>593</v>
      </c>
      <c r="Q1709" s="5" t="str">
        <f>Join("-",Map!B2377,Map!C2377,Map!D2377,Map!E2377,Map!F2377)</f>
        <v>South Rim-1-3-5-a</v>
      </c>
      <c r="R1709" s="6">
        <f t="shared" ref="R1709:T1709" si="3437">IFERROR(VALUE(LEFT(N1709,SEARCH(" ",N1709,1)-1)),FALSE())</f>
        <v>997</v>
      </c>
      <c r="S1709" s="6">
        <f t="shared" si="3437"/>
        <v>189</v>
      </c>
      <c r="T1709" s="6">
        <f t="shared" si="3437"/>
        <v>593</v>
      </c>
      <c r="U1709" s="5"/>
      <c r="V1709" s="5"/>
      <c r="W1709" s="5"/>
      <c r="X1709" s="37" t="str">
        <f>Map!G2377</f>
        <v>Terrestrial</v>
      </c>
      <c r="Y1709" s="5"/>
      <c r="Z1709" s="7" t="str">
        <f>Map!O2377</f>
        <v>24 H</v>
      </c>
      <c r="AA1709" s="6">
        <f t="shared" si="12"/>
        <v>24</v>
      </c>
      <c r="AB1709" s="5" t="str">
        <f>IFERROR(__xludf.DUMMYFUNCTION("""COMPUTED_VALUE"""),"H")</f>
        <v>H</v>
      </c>
      <c r="AC1709" s="6">
        <f t="shared" si="13"/>
        <v>24</v>
      </c>
      <c r="AD1709" s="5"/>
    </row>
    <row r="1710">
      <c r="A1710" s="5" t="str">
        <f>Map!I2378</f>
        <v>1.23 E</v>
      </c>
      <c r="B1710" s="6">
        <f t="shared" si="5"/>
        <v>1.23</v>
      </c>
      <c r="C1710" s="5" t="str">
        <f>IFERROR(__xludf.DUMMYFUNCTION("""COMPUTED_VALUE"""),"E")</f>
        <v>E</v>
      </c>
      <c r="D1710" s="34" t="b">
        <f t="shared" si="6"/>
        <v>0</v>
      </c>
      <c r="E1710" s="6" t="b">
        <f t="shared" si="7"/>
        <v>0</v>
      </c>
      <c r="F1710" s="34">
        <f t="shared" si="8"/>
        <v>1.23</v>
      </c>
      <c r="G1710" s="8">
        <f t="shared" si="9"/>
        <v>7.34556E+24</v>
      </c>
      <c r="H1710" s="8" t="str">
        <f t="shared" ref="H1710:J1710" si="3438">if(D1710,$G1710,"")</f>
        <v/>
      </c>
      <c r="I1710" s="8" t="str">
        <f t="shared" si="3438"/>
        <v/>
      </c>
      <c r="J1710" s="8">
        <f t="shared" si="3438"/>
        <v>7.34556E+24</v>
      </c>
      <c r="K1710" s="5"/>
      <c r="L1710" s="5"/>
      <c r="M1710" s="5"/>
      <c r="N1710" s="36">
        <f>Map!K2378</f>
        <v>850</v>
      </c>
      <c r="O1710" s="36">
        <f>Map!L2378</f>
        <v>784</v>
      </c>
      <c r="P1710" s="36">
        <f>Map!M2378</f>
        <v>816</v>
      </c>
      <c r="Q1710" s="5" t="str">
        <f>Join("-",Map!B2378,Map!C2378,Map!D2378,Map!E2378,Map!F2378)</f>
        <v>South Rim-1-3-5-b</v>
      </c>
      <c r="R1710" s="6">
        <f t="shared" ref="R1710:T1710" si="3439">IFERROR(VALUE(LEFT(N1710,SEARCH(" ",N1710,1)-1)),FALSE())</f>
        <v>850</v>
      </c>
      <c r="S1710" s="6">
        <f t="shared" si="3439"/>
        <v>784</v>
      </c>
      <c r="T1710" s="6">
        <f t="shared" si="3439"/>
        <v>816</v>
      </c>
      <c r="U1710" s="5"/>
      <c r="V1710" s="5"/>
      <c r="W1710" s="5"/>
      <c r="X1710" s="37" t="str">
        <f>Map!G2378</f>
        <v>Terrestrial</v>
      </c>
      <c r="Y1710" s="5"/>
      <c r="Z1710" s="7" t="str">
        <f>Map!O2378</f>
        <v>7 H</v>
      </c>
      <c r="AA1710" s="6">
        <f t="shared" si="12"/>
        <v>7</v>
      </c>
      <c r="AB1710" s="5" t="str">
        <f>IFERROR(__xludf.DUMMYFUNCTION("""COMPUTED_VALUE"""),"H")</f>
        <v>H</v>
      </c>
      <c r="AC1710" s="6">
        <f t="shared" si="13"/>
        <v>7</v>
      </c>
      <c r="AD1710" s="5"/>
    </row>
    <row r="1711">
      <c r="A1711" s="5" t="str">
        <f>Map!I2379</f>
        <v>1.42 E</v>
      </c>
      <c r="B1711" s="6">
        <f t="shared" si="5"/>
        <v>1.42</v>
      </c>
      <c r="C1711" s="5" t="str">
        <f>IFERROR(__xludf.DUMMYFUNCTION("""COMPUTED_VALUE"""),"E")</f>
        <v>E</v>
      </c>
      <c r="D1711" s="34" t="b">
        <f t="shared" si="6"/>
        <v>0</v>
      </c>
      <c r="E1711" s="6" t="b">
        <f t="shared" si="7"/>
        <v>0</v>
      </c>
      <c r="F1711" s="34">
        <f t="shared" si="8"/>
        <v>1.42</v>
      </c>
      <c r="G1711" s="8">
        <f t="shared" si="9"/>
        <v>8.48024E+24</v>
      </c>
      <c r="H1711" s="8" t="str">
        <f t="shared" ref="H1711:J1711" si="3440">if(D1711,$G1711,"")</f>
        <v/>
      </c>
      <c r="I1711" s="8" t="str">
        <f t="shared" si="3440"/>
        <v/>
      </c>
      <c r="J1711" s="8">
        <f t="shared" si="3440"/>
        <v>8.48024E+24</v>
      </c>
      <c r="K1711" s="5"/>
      <c r="L1711" s="5"/>
      <c r="M1711" s="5"/>
      <c r="N1711" s="36">
        <f>Map!K2379</f>
        <v>53</v>
      </c>
      <c r="O1711" s="36">
        <f>Map!L2379</f>
        <v>-26</v>
      </c>
      <c r="P1711" s="36">
        <f>Map!M2379</f>
        <v>16</v>
      </c>
      <c r="Q1711" s="5" t="str">
        <f>Join("-",Map!B2379,Map!C2379,Map!D2379,Map!E2379,Map!F2379)</f>
        <v>South Rim-1-3-5-c</v>
      </c>
      <c r="R1711" s="6">
        <f t="shared" ref="R1711:T1711" si="3441">IFERROR(VALUE(LEFT(N1711,SEARCH(" ",N1711,1)-1)),FALSE())</f>
        <v>53</v>
      </c>
      <c r="S1711" s="6">
        <f t="shared" si="3441"/>
        <v>-26</v>
      </c>
      <c r="T1711" s="6">
        <f t="shared" si="3441"/>
        <v>16</v>
      </c>
      <c r="U1711" s="5"/>
      <c r="V1711" s="5"/>
      <c r="W1711" s="5"/>
      <c r="X1711" s="37" t="str">
        <f>Map!G2379</f>
        <v>Terrestrial</v>
      </c>
      <c r="Y1711" s="5"/>
      <c r="Z1711" s="7" t="str">
        <f>Map!O2379</f>
        <v>16 H</v>
      </c>
      <c r="AA1711" s="6">
        <f t="shared" si="12"/>
        <v>16</v>
      </c>
      <c r="AB1711" s="5" t="str">
        <f>IFERROR(__xludf.DUMMYFUNCTION("""COMPUTED_VALUE"""),"H")</f>
        <v>H</v>
      </c>
      <c r="AC1711" s="6">
        <f t="shared" si="13"/>
        <v>16</v>
      </c>
      <c r="AD1711" s="5"/>
    </row>
    <row r="1712">
      <c r="A1712" s="5" t="str">
        <f>Map!I2380</f>
        <v>1.24 E</v>
      </c>
      <c r="B1712" s="6">
        <f t="shared" si="5"/>
        <v>1.24</v>
      </c>
      <c r="C1712" s="5" t="str">
        <f>IFERROR(__xludf.DUMMYFUNCTION("""COMPUTED_VALUE"""),"E")</f>
        <v>E</v>
      </c>
      <c r="D1712" s="34" t="b">
        <f t="shared" si="6"/>
        <v>0</v>
      </c>
      <c r="E1712" s="6" t="b">
        <f t="shared" si="7"/>
        <v>0</v>
      </c>
      <c r="F1712" s="34">
        <f t="shared" si="8"/>
        <v>1.24</v>
      </c>
      <c r="G1712" s="8">
        <f t="shared" si="9"/>
        <v>7.40528E+24</v>
      </c>
      <c r="H1712" s="8" t="str">
        <f t="shared" ref="H1712:J1712" si="3442">if(D1712,$G1712,"")</f>
        <v/>
      </c>
      <c r="I1712" s="8" t="str">
        <f t="shared" si="3442"/>
        <v/>
      </c>
      <c r="J1712" s="8">
        <f t="shared" si="3442"/>
        <v>7.40528E+24</v>
      </c>
      <c r="K1712" s="5"/>
      <c r="L1712" s="5"/>
      <c r="M1712" s="5"/>
      <c r="N1712" s="36">
        <f>Map!K2380</f>
        <v>23</v>
      </c>
      <c r="O1712" s="36">
        <f>Map!L2380</f>
        <v>-4</v>
      </c>
      <c r="P1712" s="36">
        <f>Map!M2380</f>
        <v>12</v>
      </c>
      <c r="Q1712" s="5" t="str">
        <f>Join("-",Map!B2380,Map!C2380,Map!D2380,Map!E2380,Map!F2380)</f>
        <v>South Rim-1-3-5-d</v>
      </c>
      <c r="R1712" s="6">
        <f t="shared" ref="R1712:T1712" si="3443">IFERROR(VALUE(LEFT(N1712,SEARCH(" ",N1712,1)-1)),FALSE())</f>
        <v>23</v>
      </c>
      <c r="S1712" s="6">
        <f t="shared" si="3443"/>
        <v>-4</v>
      </c>
      <c r="T1712" s="6">
        <f t="shared" si="3443"/>
        <v>12</v>
      </c>
      <c r="U1712" s="5"/>
      <c r="V1712" s="5"/>
      <c r="W1712" s="5"/>
      <c r="X1712" s="37" t="str">
        <f>Map!G2380</f>
        <v>Habitable</v>
      </c>
      <c r="Y1712" s="5"/>
      <c r="Z1712" s="7" t="str">
        <f>Map!O2380</f>
        <v>21 H</v>
      </c>
      <c r="AA1712" s="6">
        <f t="shared" si="12"/>
        <v>21</v>
      </c>
      <c r="AB1712" s="5" t="str">
        <f>IFERROR(__xludf.DUMMYFUNCTION("""COMPUTED_VALUE"""),"H")</f>
        <v>H</v>
      </c>
      <c r="AC1712" s="6">
        <f t="shared" si="13"/>
        <v>21</v>
      </c>
      <c r="AD1712" s="5"/>
    </row>
    <row r="1713">
      <c r="A1713" s="5" t="str">
        <f>Map!I2381</f>
        <v>0.07 J</v>
      </c>
      <c r="B1713" s="6">
        <f t="shared" si="5"/>
        <v>0.07</v>
      </c>
      <c r="C1713" s="5" t="str">
        <f>IFERROR(__xludf.DUMMYFUNCTION("""COMPUTED_VALUE"""),"J")</f>
        <v>J</v>
      </c>
      <c r="D1713" s="34" t="b">
        <f t="shared" si="6"/>
        <v>0</v>
      </c>
      <c r="E1713" s="6">
        <f t="shared" si="7"/>
        <v>0.07</v>
      </c>
      <c r="F1713" s="34" t="b">
        <f t="shared" si="8"/>
        <v>0</v>
      </c>
      <c r="G1713" s="8">
        <f t="shared" si="9"/>
        <v>1.33E+26</v>
      </c>
      <c r="H1713" s="8" t="str">
        <f t="shared" ref="H1713:J1713" si="3444">if(D1713,$G1713,"")</f>
        <v/>
      </c>
      <c r="I1713" s="8">
        <f t="shared" si="3444"/>
        <v>1.33E+26</v>
      </c>
      <c r="J1713" s="8" t="str">
        <f t="shared" si="3444"/>
        <v/>
      </c>
      <c r="K1713" s="5"/>
      <c r="L1713" s="5"/>
      <c r="M1713" s="5"/>
      <c r="N1713" s="36">
        <f>Map!K2381</f>
        <v>-151</v>
      </c>
      <c r="O1713" s="36">
        <f>Map!L2381</f>
        <v>-172</v>
      </c>
      <c r="P1713" s="36">
        <f>Map!M2381</f>
        <v>-160</v>
      </c>
      <c r="Q1713" s="5" t="str">
        <f>Join("-",Map!B2381,Map!C2381,Map!D2381,Map!E2381,Map!F2381)</f>
        <v>South Rim-1-3-5-e</v>
      </c>
      <c r="R1713" s="6">
        <f t="shared" ref="R1713:T1713" si="3445">IFERROR(VALUE(LEFT(N1713,SEARCH(" ",N1713,1)-1)),FALSE())</f>
        <v>-151</v>
      </c>
      <c r="S1713" s="6">
        <f t="shared" si="3445"/>
        <v>-172</v>
      </c>
      <c r="T1713" s="6">
        <f t="shared" si="3445"/>
        <v>-160</v>
      </c>
      <c r="U1713" s="5"/>
      <c r="V1713" s="5"/>
      <c r="W1713" s="5"/>
      <c r="X1713" s="37" t="str">
        <f>Map!G2381</f>
        <v>Gas Giant</v>
      </c>
      <c r="Y1713" s="5"/>
      <c r="Z1713" s="7" t="str">
        <f>Map!O2381</f>
        <v>20 H</v>
      </c>
      <c r="AA1713" s="6">
        <f t="shared" si="12"/>
        <v>20</v>
      </c>
      <c r="AB1713" s="5" t="str">
        <f>IFERROR(__xludf.DUMMYFUNCTION("""COMPUTED_VALUE"""),"H")</f>
        <v>H</v>
      </c>
      <c r="AC1713" s="6">
        <f t="shared" si="13"/>
        <v>20</v>
      </c>
      <c r="AD1713" s="5"/>
    </row>
    <row r="1714">
      <c r="A1714" s="5" t="str">
        <f>Map!I2382</f>
        <v>2.08 J</v>
      </c>
      <c r="B1714" s="6">
        <f t="shared" si="5"/>
        <v>2.08</v>
      </c>
      <c r="C1714" s="5" t="str">
        <f>IFERROR(__xludf.DUMMYFUNCTION("""COMPUTED_VALUE"""),"J")</f>
        <v>J</v>
      </c>
      <c r="D1714" s="34" t="b">
        <f t="shared" si="6"/>
        <v>0</v>
      </c>
      <c r="E1714" s="6">
        <f t="shared" si="7"/>
        <v>2.08</v>
      </c>
      <c r="F1714" s="34" t="b">
        <f t="shared" si="8"/>
        <v>0</v>
      </c>
      <c r="G1714" s="8">
        <f t="shared" si="9"/>
        <v>3.952E+27</v>
      </c>
      <c r="H1714" s="8" t="str">
        <f t="shared" ref="H1714:J1714" si="3446">if(D1714,$G1714,"")</f>
        <v/>
      </c>
      <c r="I1714" s="8">
        <f t="shared" si="3446"/>
        <v>3.952E+27</v>
      </c>
      <c r="J1714" s="8" t="str">
        <f t="shared" si="3446"/>
        <v/>
      </c>
      <c r="K1714" s="5"/>
      <c r="L1714" s="5"/>
      <c r="M1714" s="5"/>
      <c r="N1714" s="36">
        <f>Map!K2382</f>
        <v>-212</v>
      </c>
      <c r="O1714" s="36">
        <f>Map!L2382</f>
        <v>-222</v>
      </c>
      <c r="P1714" s="36">
        <f>Map!M2382</f>
        <v>-218</v>
      </c>
      <c r="Q1714" s="5" t="str">
        <f>Join("-",Map!B2382,Map!C2382,Map!D2382,Map!E2382,Map!F2382)</f>
        <v>South Rim-1-3-5-f</v>
      </c>
      <c r="R1714" s="6">
        <f t="shared" ref="R1714:T1714" si="3447">IFERROR(VALUE(LEFT(N1714,SEARCH(" ",N1714,1)-1)),FALSE())</f>
        <v>-212</v>
      </c>
      <c r="S1714" s="6">
        <f t="shared" si="3447"/>
        <v>-222</v>
      </c>
      <c r="T1714" s="6">
        <f t="shared" si="3447"/>
        <v>-218</v>
      </c>
      <c r="U1714" s="5"/>
      <c r="V1714" s="5"/>
      <c r="W1714" s="5"/>
      <c r="X1714" s="37" t="str">
        <f>Map!G2382</f>
        <v>Gas Giant</v>
      </c>
      <c r="Y1714" s="5"/>
      <c r="Z1714" s="7" t="str">
        <f>Map!O2382</f>
        <v>20 H</v>
      </c>
      <c r="AA1714" s="6">
        <f t="shared" si="12"/>
        <v>20</v>
      </c>
      <c r="AB1714" s="5" t="str">
        <f>IFERROR(__xludf.DUMMYFUNCTION("""COMPUTED_VALUE"""),"H")</f>
        <v>H</v>
      </c>
      <c r="AC1714" s="6">
        <f t="shared" si="13"/>
        <v>20</v>
      </c>
      <c r="AD1714" s="5"/>
    </row>
    <row r="1715">
      <c r="A1715" s="5" t="str">
        <f>Map!I2383</f>
        <v>5.69 J</v>
      </c>
      <c r="B1715" s="6">
        <f t="shared" si="5"/>
        <v>5.69</v>
      </c>
      <c r="C1715" s="5" t="str">
        <f>IFERROR(__xludf.DUMMYFUNCTION("""COMPUTED_VALUE"""),"J")</f>
        <v>J</v>
      </c>
      <c r="D1715" s="34" t="b">
        <f t="shared" si="6"/>
        <v>0</v>
      </c>
      <c r="E1715" s="6">
        <f t="shared" si="7"/>
        <v>5.69</v>
      </c>
      <c r="F1715" s="34" t="b">
        <f t="shared" si="8"/>
        <v>0</v>
      </c>
      <c r="G1715" s="8">
        <f t="shared" si="9"/>
        <v>1.0811E+28</v>
      </c>
      <c r="H1715" s="8" t="str">
        <f t="shared" ref="H1715:J1715" si="3448">if(D1715,$G1715,"")</f>
        <v/>
      </c>
      <c r="I1715" s="8">
        <f t="shared" si="3448"/>
        <v>1.0811E+28</v>
      </c>
      <c r="J1715" s="8" t="str">
        <f t="shared" si="3448"/>
        <v/>
      </c>
      <c r="K1715" s="5"/>
      <c r="L1715" s="5"/>
      <c r="M1715" s="5"/>
      <c r="N1715" s="36">
        <f>Map!K2383</f>
        <v>-225</v>
      </c>
      <c r="O1715" s="36">
        <f>Map!L2383</f>
        <v>-249</v>
      </c>
      <c r="P1715" s="36">
        <f>Map!M2383</f>
        <v>-235</v>
      </c>
      <c r="Q1715" s="5" t="str">
        <f>Join("-",Map!B2383,Map!C2383,Map!D2383,Map!E2383,Map!F2383)</f>
        <v>South Rim-1-3-5-g</v>
      </c>
      <c r="R1715" s="6">
        <f t="shared" ref="R1715:T1715" si="3449">IFERROR(VALUE(LEFT(N1715,SEARCH(" ",N1715,1)-1)),FALSE())</f>
        <v>-225</v>
      </c>
      <c r="S1715" s="6">
        <f t="shared" si="3449"/>
        <v>-249</v>
      </c>
      <c r="T1715" s="6">
        <f t="shared" si="3449"/>
        <v>-235</v>
      </c>
      <c r="U1715" s="5"/>
      <c r="V1715" s="5"/>
      <c r="W1715" s="5"/>
      <c r="X1715" s="37" t="str">
        <f>Map!G2383</f>
        <v>Gas Giant</v>
      </c>
      <c r="Y1715" s="5"/>
      <c r="Z1715" s="7" t="str">
        <f>Map!O2383</f>
        <v>17 H</v>
      </c>
      <c r="AA1715" s="6">
        <f t="shared" si="12"/>
        <v>17</v>
      </c>
      <c r="AB1715" s="5" t="str">
        <f>IFERROR(__xludf.DUMMYFUNCTION("""COMPUTED_VALUE"""),"H")</f>
        <v>H</v>
      </c>
      <c r="AC1715" s="6">
        <f t="shared" si="13"/>
        <v>17</v>
      </c>
      <c r="AD1715" s="5"/>
    </row>
    <row r="1716">
      <c r="A1716" s="5" t="str">
        <f>Map!I2384</f>
        <v>1.18 J</v>
      </c>
      <c r="B1716" s="6">
        <f t="shared" si="5"/>
        <v>1.18</v>
      </c>
      <c r="C1716" s="5" t="str">
        <f>IFERROR(__xludf.DUMMYFUNCTION("""COMPUTED_VALUE"""),"J")</f>
        <v>J</v>
      </c>
      <c r="D1716" s="34" t="b">
        <f t="shared" si="6"/>
        <v>0</v>
      </c>
      <c r="E1716" s="6">
        <f t="shared" si="7"/>
        <v>1.18</v>
      </c>
      <c r="F1716" s="34" t="b">
        <f t="shared" si="8"/>
        <v>0</v>
      </c>
      <c r="G1716" s="8">
        <f t="shared" si="9"/>
        <v>2.242E+27</v>
      </c>
      <c r="H1716" s="8" t="str">
        <f t="shared" ref="H1716:J1716" si="3450">if(D1716,$G1716,"")</f>
        <v/>
      </c>
      <c r="I1716" s="8">
        <f t="shared" si="3450"/>
        <v>2.242E+27</v>
      </c>
      <c r="J1716" s="8" t="str">
        <f t="shared" si="3450"/>
        <v/>
      </c>
      <c r="K1716" s="5"/>
      <c r="L1716" s="5"/>
      <c r="M1716" s="5"/>
      <c r="N1716" s="36">
        <f>Map!K2384</f>
        <v>-243</v>
      </c>
      <c r="O1716" s="36">
        <f>Map!L2384</f>
        <v>-255</v>
      </c>
      <c r="P1716" s="36">
        <f>Map!M2384</f>
        <v>-251</v>
      </c>
      <c r="Q1716" s="5" t="str">
        <f>Join("-",Map!B2384,Map!C2384,Map!D2384,Map!E2384,Map!F2384)</f>
        <v>South Rim-1-3-5-h</v>
      </c>
      <c r="R1716" s="6">
        <f t="shared" ref="R1716:T1716" si="3451">IFERROR(VALUE(LEFT(N1716,SEARCH(" ",N1716,1)-1)),FALSE())</f>
        <v>-243</v>
      </c>
      <c r="S1716" s="6">
        <f t="shared" si="3451"/>
        <v>-255</v>
      </c>
      <c r="T1716" s="6">
        <f t="shared" si="3451"/>
        <v>-251</v>
      </c>
      <c r="U1716" s="5"/>
      <c r="V1716" s="5"/>
      <c r="W1716" s="5"/>
      <c r="X1716" s="37" t="str">
        <f>Map!G2384</f>
        <v>Gas Giant</v>
      </c>
      <c r="Y1716" s="5"/>
      <c r="Z1716" s="7" t="str">
        <f>Map!O2384</f>
        <v>15 H</v>
      </c>
      <c r="AA1716" s="6">
        <f t="shared" si="12"/>
        <v>15</v>
      </c>
      <c r="AB1716" s="5" t="str">
        <f>IFERROR(__xludf.DUMMYFUNCTION("""COMPUTED_VALUE"""),"H")</f>
        <v>H</v>
      </c>
      <c r="AC1716" s="6">
        <f t="shared" si="13"/>
        <v>15</v>
      </c>
      <c r="AD1716" s="5"/>
    </row>
    <row r="1717">
      <c r="A1717" s="5" t="str">
        <f>Map!I2385</f>
        <v>0.38 S</v>
      </c>
      <c r="B1717" s="6">
        <f t="shared" si="5"/>
        <v>0.38</v>
      </c>
      <c r="C1717" s="5" t="str">
        <f>IFERROR(__xludf.DUMMYFUNCTION("""COMPUTED_VALUE"""),"S")</f>
        <v>S</v>
      </c>
      <c r="D1717" s="34">
        <f t="shared" si="6"/>
        <v>0.38</v>
      </c>
      <c r="E1717" s="6" t="b">
        <f t="shared" si="7"/>
        <v>0</v>
      </c>
      <c r="F1717" s="34" t="b">
        <f t="shared" si="8"/>
        <v>0</v>
      </c>
      <c r="G1717" s="8">
        <f t="shared" si="9"/>
        <v>7.5582E+29</v>
      </c>
      <c r="H1717" s="8">
        <f t="shared" ref="H1717:J1717" si="3452">if(D1717,$G1717,"")</f>
        <v>7.5582E+29</v>
      </c>
      <c r="I1717" s="8" t="str">
        <f t="shared" si="3452"/>
        <v/>
      </c>
      <c r="J1717" s="8" t="str">
        <f t="shared" si="3452"/>
        <v/>
      </c>
      <c r="K1717" s="5"/>
      <c r="L1717" s="5"/>
      <c r="M1717" s="5"/>
      <c r="N1717" s="36" t="str">
        <f>Map!K2385</f>
        <v/>
      </c>
      <c r="O1717" s="36" t="str">
        <f>Map!L2385</f>
        <v/>
      </c>
      <c r="P1717" s="36" t="str">
        <f>Map!M2385</f>
        <v/>
      </c>
      <c r="Q1717" s="5" t="str">
        <f>Join("-",Map!B2385,Map!C2385,Map!D2385,Map!E2385,Map!F2385)</f>
        <v>South Rim-1-3-5-S</v>
      </c>
      <c r="R1717" s="6" t="b">
        <f t="shared" ref="R1717:T1717" si="3453">IFERROR(VALUE(LEFT(N1717,SEARCH(" ",N1717,1)-1)),FALSE())</f>
        <v>0</v>
      </c>
      <c r="S1717" s="6" t="b">
        <f t="shared" si="3453"/>
        <v>0</v>
      </c>
      <c r="T1717" s="6" t="b">
        <f t="shared" si="3453"/>
        <v>0</v>
      </c>
      <c r="U1717" s="5"/>
      <c r="V1717" s="5"/>
      <c r="W1717" s="5"/>
      <c r="X1717" s="37" t="str">
        <f>Map!G2385</f>
        <v>Star</v>
      </c>
      <c r="Y1717" s="5"/>
      <c r="Z1717" s="7" t="str">
        <f>Map!O2385</f>
        <v/>
      </c>
      <c r="AA1717" s="6" t="str">
        <f t="shared" si="12"/>
        <v/>
      </c>
      <c r="AB1717" s="5"/>
      <c r="AC1717" s="6" t="str">
        <f t="shared" si="13"/>
        <v/>
      </c>
      <c r="AD1717" s="5"/>
    </row>
    <row r="1718">
      <c r="A1718" s="5" t="str">
        <f>Map!I2386</f>
        <v>0.61 E</v>
      </c>
      <c r="B1718" s="6">
        <f t="shared" si="5"/>
        <v>0.61</v>
      </c>
      <c r="C1718" s="5" t="str">
        <f>IFERROR(__xludf.DUMMYFUNCTION("""COMPUTED_VALUE"""),"E")</f>
        <v>E</v>
      </c>
      <c r="D1718" s="34" t="b">
        <f t="shared" si="6"/>
        <v>0</v>
      </c>
      <c r="E1718" s="6" t="b">
        <f t="shared" si="7"/>
        <v>0</v>
      </c>
      <c r="F1718" s="34">
        <f t="shared" si="8"/>
        <v>0.61</v>
      </c>
      <c r="G1718" s="8">
        <f t="shared" si="9"/>
        <v>3.64292E+24</v>
      </c>
      <c r="H1718" s="8" t="str">
        <f t="shared" ref="H1718:J1718" si="3454">if(D1718,$G1718,"")</f>
        <v/>
      </c>
      <c r="I1718" s="8" t="str">
        <f t="shared" si="3454"/>
        <v/>
      </c>
      <c r="J1718" s="8">
        <f t="shared" si="3454"/>
        <v>3.64292E+24</v>
      </c>
      <c r="K1718" s="5"/>
      <c r="L1718" s="5"/>
      <c r="M1718" s="5"/>
      <c r="N1718" s="36">
        <f>Map!K2386</f>
        <v>178</v>
      </c>
      <c r="O1718" s="36">
        <f>Map!L2386</f>
        <v>-117</v>
      </c>
      <c r="P1718" s="36">
        <f>Map!M2386</f>
        <v>30</v>
      </c>
      <c r="Q1718" s="5" t="str">
        <f>Join("-",Map!B2386,Map!C2386,Map!D2386,Map!E2386,Map!F2386)</f>
        <v>South Rim-1-4-0-a</v>
      </c>
      <c r="R1718" s="6">
        <f t="shared" ref="R1718:T1718" si="3455">IFERROR(VALUE(LEFT(N1718,SEARCH(" ",N1718,1)-1)),FALSE())</f>
        <v>178</v>
      </c>
      <c r="S1718" s="6">
        <f t="shared" si="3455"/>
        <v>-117</v>
      </c>
      <c r="T1718" s="6">
        <f t="shared" si="3455"/>
        <v>30</v>
      </c>
      <c r="U1718" s="5"/>
      <c r="V1718" s="5"/>
      <c r="W1718" s="5"/>
      <c r="X1718" s="37" t="str">
        <f>Map!G2386</f>
        <v>Terrestrial</v>
      </c>
      <c r="Y1718" s="5"/>
      <c r="Z1718" s="7" t="str">
        <f>Map!O2386</f>
        <v>141 H</v>
      </c>
      <c r="AA1718" s="6">
        <f t="shared" si="12"/>
        <v>141</v>
      </c>
      <c r="AB1718" s="5" t="str">
        <f>IFERROR(__xludf.DUMMYFUNCTION("""COMPUTED_VALUE"""),"H")</f>
        <v>H</v>
      </c>
      <c r="AC1718" s="6">
        <f t="shared" si="13"/>
        <v>141</v>
      </c>
      <c r="AD1718" s="5"/>
    </row>
    <row r="1719">
      <c r="A1719" s="5" t="str">
        <f>Map!I2387</f>
        <v>0.81 E</v>
      </c>
      <c r="B1719" s="6">
        <f t="shared" si="5"/>
        <v>0.81</v>
      </c>
      <c r="C1719" s="5" t="str">
        <f>IFERROR(__xludf.DUMMYFUNCTION("""COMPUTED_VALUE"""),"E")</f>
        <v>E</v>
      </c>
      <c r="D1719" s="34" t="b">
        <f t="shared" si="6"/>
        <v>0</v>
      </c>
      <c r="E1719" s="6" t="b">
        <f t="shared" si="7"/>
        <v>0</v>
      </c>
      <c r="F1719" s="34">
        <f t="shared" si="8"/>
        <v>0.81</v>
      </c>
      <c r="G1719" s="8">
        <f t="shared" si="9"/>
        <v>4.83732E+24</v>
      </c>
      <c r="H1719" s="8" t="str">
        <f t="shared" ref="H1719:J1719" si="3456">if(D1719,$G1719,"")</f>
        <v/>
      </c>
      <c r="I1719" s="8" t="str">
        <f t="shared" si="3456"/>
        <v/>
      </c>
      <c r="J1719" s="8">
        <f t="shared" si="3456"/>
        <v>4.83732E+24</v>
      </c>
      <c r="K1719" s="5"/>
      <c r="L1719" s="5"/>
      <c r="M1719" s="5"/>
      <c r="N1719" s="36">
        <f>Map!K2387</f>
        <v>-19</v>
      </c>
      <c r="O1719" s="36">
        <f>Map!L2387</f>
        <v>-23</v>
      </c>
      <c r="P1719" s="36">
        <f>Map!M2387</f>
        <v>-20</v>
      </c>
      <c r="Q1719" s="5" t="str">
        <f>Join("-",Map!B2387,Map!C2387,Map!D2387,Map!E2387,Map!F2387)</f>
        <v>South Rim-1-4-0-b</v>
      </c>
      <c r="R1719" s="6">
        <f t="shared" ref="R1719:T1719" si="3457">IFERROR(VALUE(LEFT(N1719,SEARCH(" ",N1719,1)-1)),FALSE())</f>
        <v>-19</v>
      </c>
      <c r="S1719" s="6">
        <f t="shared" si="3457"/>
        <v>-23</v>
      </c>
      <c r="T1719" s="6">
        <f t="shared" si="3457"/>
        <v>-20</v>
      </c>
      <c r="U1719" s="5"/>
      <c r="V1719" s="5"/>
      <c r="W1719" s="5"/>
      <c r="X1719" s="37" t="str">
        <f>Map!G2387</f>
        <v>Habitable</v>
      </c>
      <c r="Y1719" s="5"/>
      <c r="Z1719" s="7" t="str">
        <f>Map!O2387</f>
        <v>30 H</v>
      </c>
      <c r="AA1719" s="6">
        <f t="shared" si="12"/>
        <v>30</v>
      </c>
      <c r="AB1719" s="5" t="str">
        <f>IFERROR(__xludf.DUMMYFUNCTION("""COMPUTED_VALUE"""),"H")</f>
        <v>H</v>
      </c>
      <c r="AC1719" s="6">
        <f t="shared" si="13"/>
        <v>30</v>
      </c>
      <c r="AD1719" s="5"/>
    </row>
    <row r="1720">
      <c r="A1720" s="5" t="str">
        <f>Map!I2388</f>
        <v>6.96 J</v>
      </c>
      <c r="B1720" s="6">
        <f t="shared" si="5"/>
        <v>6.96</v>
      </c>
      <c r="C1720" s="5" t="str">
        <f>IFERROR(__xludf.DUMMYFUNCTION("""COMPUTED_VALUE"""),"J")</f>
        <v>J</v>
      </c>
      <c r="D1720" s="34" t="b">
        <f t="shared" si="6"/>
        <v>0</v>
      </c>
      <c r="E1720" s="6">
        <f t="shared" si="7"/>
        <v>6.96</v>
      </c>
      <c r="F1720" s="34" t="b">
        <f t="shared" si="8"/>
        <v>0</v>
      </c>
      <c r="G1720" s="8">
        <f t="shared" si="9"/>
        <v>1.3224E+28</v>
      </c>
      <c r="H1720" s="8" t="str">
        <f t="shared" ref="H1720:J1720" si="3458">if(D1720,$G1720,"")</f>
        <v/>
      </c>
      <c r="I1720" s="8">
        <f t="shared" si="3458"/>
        <v>1.3224E+28</v>
      </c>
      <c r="J1720" s="8" t="str">
        <f t="shared" si="3458"/>
        <v/>
      </c>
      <c r="K1720" s="5"/>
      <c r="L1720" s="5"/>
      <c r="M1720" s="5"/>
      <c r="N1720" s="36">
        <f>Map!K2388</f>
        <v>-124</v>
      </c>
      <c r="O1720" s="36">
        <f>Map!L2388</f>
        <v>-155</v>
      </c>
      <c r="P1720" s="36">
        <f>Map!M2388</f>
        <v>-140</v>
      </c>
      <c r="Q1720" s="5" t="str">
        <f>Join("-",Map!B2388,Map!C2388,Map!D2388,Map!E2388,Map!F2388)</f>
        <v>South Rim-1-4-0-c</v>
      </c>
      <c r="R1720" s="6">
        <f t="shared" ref="R1720:T1720" si="3459">IFERROR(VALUE(LEFT(N1720,SEARCH(" ",N1720,1)-1)),FALSE())</f>
        <v>-124</v>
      </c>
      <c r="S1720" s="6">
        <f t="shared" si="3459"/>
        <v>-155</v>
      </c>
      <c r="T1720" s="6">
        <f t="shared" si="3459"/>
        <v>-140</v>
      </c>
      <c r="U1720" s="5"/>
      <c r="V1720" s="5"/>
      <c r="W1720" s="5"/>
      <c r="X1720" s="37" t="str">
        <f>Map!G2388</f>
        <v>Gas Giant</v>
      </c>
      <c r="Y1720" s="5"/>
      <c r="Z1720" s="7" t="str">
        <f>Map!O2388</f>
        <v>11 H</v>
      </c>
      <c r="AA1720" s="6">
        <f t="shared" si="12"/>
        <v>11</v>
      </c>
      <c r="AB1720" s="5" t="str">
        <f>IFERROR(__xludf.DUMMYFUNCTION("""COMPUTED_VALUE"""),"H")</f>
        <v>H</v>
      </c>
      <c r="AC1720" s="6">
        <f t="shared" si="13"/>
        <v>11</v>
      </c>
      <c r="AD1720" s="5"/>
    </row>
    <row r="1721">
      <c r="A1721" s="5" t="str">
        <f>Map!I2389</f>
        <v>0.18 S</v>
      </c>
      <c r="B1721" s="6">
        <f t="shared" si="5"/>
        <v>0.18</v>
      </c>
      <c r="C1721" s="5" t="str">
        <f>IFERROR(__xludf.DUMMYFUNCTION("""COMPUTED_VALUE"""),"S")</f>
        <v>S</v>
      </c>
      <c r="D1721" s="34">
        <f t="shared" si="6"/>
        <v>0.18</v>
      </c>
      <c r="E1721" s="6" t="b">
        <f t="shared" si="7"/>
        <v>0</v>
      </c>
      <c r="F1721" s="34" t="b">
        <f t="shared" si="8"/>
        <v>0</v>
      </c>
      <c r="G1721" s="8">
        <f t="shared" si="9"/>
        <v>3.5802E+29</v>
      </c>
      <c r="H1721" s="8">
        <f t="shared" ref="H1721:J1721" si="3460">if(D1721,$G1721,"")</f>
        <v>3.5802E+29</v>
      </c>
      <c r="I1721" s="8" t="str">
        <f t="shared" si="3460"/>
        <v/>
      </c>
      <c r="J1721" s="8" t="str">
        <f t="shared" si="3460"/>
        <v/>
      </c>
      <c r="K1721" s="5"/>
      <c r="L1721" s="5"/>
      <c r="M1721" s="5"/>
      <c r="N1721" s="36" t="str">
        <f>Map!K2389</f>
        <v/>
      </c>
      <c r="O1721" s="36" t="str">
        <f>Map!L2389</f>
        <v/>
      </c>
      <c r="P1721" s="36" t="str">
        <f>Map!M2389</f>
        <v/>
      </c>
      <c r="Q1721" s="5" t="str">
        <f>Join("-",Map!B2389,Map!C2389,Map!D2389,Map!E2389,Map!F2389)</f>
        <v>South Rim-1-4-0-S</v>
      </c>
      <c r="R1721" s="6" t="b">
        <f t="shared" ref="R1721:T1721" si="3461">IFERROR(VALUE(LEFT(N1721,SEARCH(" ",N1721,1)-1)),FALSE())</f>
        <v>0</v>
      </c>
      <c r="S1721" s="6" t="b">
        <f t="shared" si="3461"/>
        <v>0</v>
      </c>
      <c r="T1721" s="6" t="b">
        <f t="shared" si="3461"/>
        <v>0</v>
      </c>
      <c r="U1721" s="5"/>
      <c r="V1721" s="5"/>
      <c r="W1721" s="5"/>
      <c r="X1721" s="37" t="str">
        <f>Map!G2389</f>
        <v>Star</v>
      </c>
      <c r="Y1721" s="5"/>
      <c r="Z1721" s="7" t="str">
        <f>Map!O2389</f>
        <v/>
      </c>
      <c r="AA1721" s="6" t="str">
        <f t="shared" si="12"/>
        <v/>
      </c>
      <c r="AB1721" s="5"/>
      <c r="AC1721" s="6" t="str">
        <f t="shared" si="13"/>
        <v/>
      </c>
      <c r="AD1721" s="5"/>
    </row>
    <row r="1722">
      <c r="A1722" s="5" t="str">
        <f>Map!I2390</f>
        <v/>
      </c>
      <c r="B1722" s="6" t="str">
        <f t="shared" si="5"/>
        <v/>
      </c>
      <c r="C1722" s="5"/>
      <c r="D1722" s="34" t="b">
        <f t="shared" si="6"/>
        <v>0</v>
      </c>
      <c r="E1722" s="6" t="b">
        <f t="shared" si="7"/>
        <v>0</v>
      </c>
      <c r="F1722" s="34" t="b">
        <f t="shared" si="8"/>
        <v>0</v>
      </c>
      <c r="G1722" s="8" t="str">
        <f t="shared" si="9"/>
        <v/>
      </c>
      <c r="H1722" s="8" t="str">
        <f t="shared" ref="H1722:J1722" si="3462">if(D1722,$G1722,"")</f>
        <v/>
      </c>
      <c r="I1722" s="8" t="str">
        <f t="shared" si="3462"/>
        <v/>
      </c>
      <c r="J1722" s="8" t="str">
        <f t="shared" si="3462"/>
        <v/>
      </c>
      <c r="K1722" s="5"/>
      <c r="L1722" s="5"/>
      <c r="M1722" s="5"/>
      <c r="N1722" s="36" t="str">
        <f>Map!K2390</f>
        <v/>
      </c>
      <c r="O1722" s="36" t="str">
        <f>Map!L2390</f>
        <v/>
      </c>
      <c r="P1722" s="36" t="str">
        <f>Map!M2390</f>
        <v/>
      </c>
      <c r="Q1722" s="5" t="str">
        <f>Join("-",Map!B2390,Map!C2390,Map!D2390,Map!E2390,Map!F2390)</f>
        <v>South Rim-1-4-0-S14 Secondary Relay</v>
      </c>
      <c r="R1722" s="6" t="b">
        <f t="shared" ref="R1722:T1722" si="3463">IFERROR(VALUE(LEFT(N1722,SEARCH(" ",N1722,1)-1)),FALSE())</f>
        <v>0</v>
      </c>
      <c r="S1722" s="6" t="b">
        <f t="shared" si="3463"/>
        <v>0</v>
      </c>
      <c r="T1722" s="6" t="b">
        <f t="shared" si="3463"/>
        <v>0</v>
      </c>
      <c r="U1722" s="5"/>
      <c r="V1722" s="5"/>
      <c r="W1722" s="5"/>
      <c r="X1722" s="37" t="str">
        <f>Map!G2390</f>
        <v>Secondary Relay</v>
      </c>
      <c r="Y1722" s="5"/>
      <c r="Z1722" s="7" t="str">
        <f>Map!O2390</f>
        <v/>
      </c>
      <c r="AA1722" s="6" t="str">
        <f t="shared" si="12"/>
        <v/>
      </c>
      <c r="AB1722" s="5"/>
      <c r="AC1722" s="6" t="str">
        <f t="shared" si="13"/>
        <v/>
      </c>
      <c r="AD1722" s="5"/>
    </row>
    <row r="1723">
      <c r="A1723" s="5" t="str">
        <f>Map!I2391</f>
        <v>0.98 E</v>
      </c>
      <c r="B1723" s="6">
        <f t="shared" si="5"/>
        <v>0.98</v>
      </c>
      <c r="C1723" s="5" t="str">
        <f>IFERROR(__xludf.DUMMYFUNCTION("""COMPUTED_VALUE"""),"E")</f>
        <v>E</v>
      </c>
      <c r="D1723" s="34" t="b">
        <f t="shared" si="6"/>
        <v>0</v>
      </c>
      <c r="E1723" s="6" t="b">
        <f t="shared" si="7"/>
        <v>0</v>
      </c>
      <c r="F1723" s="34">
        <f t="shared" si="8"/>
        <v>0.98</v>
      </c>
      <c r="G1723" s="8">
        <f t="shared" si="9"/>
        <v>5.85256E+24</v>
      </c>
      <c r="H1723" s="8" t="str">
        <f t="shared" ref="H1723:J1723" si="3464">if(D1723,$G1723,"")</f>
        <v/>
      </c>
      <c r="I1723" s="8" t="str">
        <f t="shared" si="3464"/>
        <v/>
      </c>
      <c r="J1723" s="8">
        <f t="shared" si="3464"/>
        <v>5.85256E+24</v>
      </c>
      <c r="K1723" s="5"/>
      <c r="L1723" s="5"/>
      <c r="M1723" s="5"/>
      <c r="N1723" s="36">
        <f>Map!K2391</f>
        <v>27</v>
      </c>
      <c r="O1723" s="36">
        <f>Map!L2391</f>
        <v>26</v>
      </c>
      <c r="P1723" s="36">
        <f>Map!M2391</f>
        <v>29</v>
      </c>
      <c r="Q1723" s="5" t="str">
        <f>Join("-",Map!B2391,Map!C2391,Map!D2391,Map!E2391,Map!F2391)</f>
        <v>South Rim-1-4-1-a</v>
      </c>
      <c r="R1723" s="6">
        <f t="shared" ref="R1723:T1723" si="3465">IFERROR(VALUE(LEFT(N1723,SEARCH(" ",N1723,1)-1)),FALSE())</f>
        <v>27</v>
      </c>
      <c r="S1723" s="6">
        <f t="shared" si="3465"/>
        <v>26</v>
      </c>
      <c r="T1723" s="6">
        <f t="shared" si="3465"/>
        <v>29</v>
      </c>
      <c r="U1723" s="5"/>
      <c r="V1723" s="5"/>
      <c r="W1723" s="5"/>
      <c r="X1723" s="37" t="str">
        <f>Map!G2391</f>
        <v>Habitable</v>
      </c>
      <c r="Y1723" s="5"/>
      <c r="Z1723" s="7" t="str">
        <f>Map!O2391</f>
        <v>22 H</v>
      </c>
      <c r="AA1723" s="6">
        <f t="shared" si="12"/>
        <v>22</v>
      </c>
      <c r="AB1723" s="5" t="str">
        <f>IFERROR(__xludf.DUMMYFUNCTION("""COMPUTED_VALUE"""),"H")</f>
        <v>H</v>
      </c>
      <c r="AC1723" s="6">
        <f t="shared" si="13"/>
        <v>22</v>
      </c>
      <c r="AD1723" s="5"/>
    </row>
    <row r="1724">
      <c r="A1724" s="5" t="str">
        <f>Map!I2392</f>
        <v>6.82 J</v>
      </c>
      <c r="B1724" s="6">
        <f t="shared" si="5"/>
        <v>6.82</v>
      </c>
      <c r="C1724" s="5" t="str">
        <f>IFERROR(__xludf.DUMMYFUNCTION("""COMPUTED_VALUE"""),"J")</f>
        <v>J</v>
      </c>
      <c r="D1724" s="34" t="b">
        <f t="shared" si="6"/>
        <v>0</v>
      </c>
      <c r="E1724" s="6">
        <f t="shared" si="7"/>
        <v>6.82</v>
      </c>
      <c r="F1724" s="34" t="b">
        <f t="shared" si="8"/>
        <v>0</v>
      </c>
      <c r="G1724" s="8">
        <f t="shared" si="9"/>
        <v>1.2958E+28</v>
      </c>
      <c r="H1724" s="8" t="str">
        <f t="shared" ref="H1724:J1724" si="3466">if(D1724,$G1724,"")</f>
        <v/>
      </c>
      <c r="I1724" s="8">
        <f t="shared" si="3466"/>
        <v>1.2958E+28</v>
      </c>
      <c r="J1724" s="8" t="str">
        <f t="shared" si="3466"/>
        <v/>
      </c>
      <c r="K1724" s="5"/>
      <c r="L1724" s="5"/>
      <c r="M1724" s="5"/>
      <c r="N1724" s="36">
        <f>Map!K2392</f>
        <v>-154</v>
      </c>
      <c r="O1724" s="36">
        <f>Map!L2392</f>
        <v>-156</v>
      </c>
      <c r="P1724" s="36">
        <f>Map!M2392</f>
        <v>-154</v>
      </c>
      <c r="Q1724" s="5" t="str">
        <f>Join("-",Map!B2392,Map!C2392,Map!D2392,Map!E2392,Map!F2392)</f>
        <v>South Rim-1-4-1-b</v>
      </c>
      <c r="R1724" s="6">
        <f t="shared" ref="R1724:T1724" si="3467">IFERROR(VALUE(LEFT(N1724,SEARCH(" ",N1724,1)-1)),FALSE())</f>
        <v>-154</v>
      </c>
      <c r="S1724" s="6">
        <f t="shared" si="3467"/>
        <v>-156</v>
      </c>
      <c r="T1724" s="6">
        <f t="shared" si="3467"/>
        <v>-154</v>
      </c>
      <c r="U1724" s="5"/>
      <c r="V1724" s="5"/>
      <c r="W1724" s="5"/>
      <c r="X1724" s="37" t="str">
        <f>Map!G2392</f>
        <v>Gas Giant</v>
      </c>
      <c r="Y1724" s="5"/>
      <c r="Z1724" s="7" t="str">
        <f>Map!O2392</f>
        <v>20 H</v>
      </c>
      <c r="AA1724" s="6">
        <f t="shared" si="12"/>
        <v>20</v>
      </c>
      <c r="AB1724" s="5" t="str">
        <f>IFERROR(__xludf.DUMMYFUNCTION("""COMPUTED_VALUE"""),"H")</f>
        <v>H</v>
      </c>
      <c r="AC1724" s="6">
        <f t="shared" si="13"/>
        <v>20</v>
      </c>
      <c r="AD1724" s="5"/>
    </row>
    <row r="1725">
      <c r="A1725" s="5" t="str">
        <f>Map!I2393</f>
        <v>10 E</v>
      </c>
      <c r="B1725" s="6">
        <f t="shared" si="5"/>
        <v>10</v>
      </c>
      <c r="C1725" s="5" t="str">
        <f>IFERROR(__xludf.DUMMYFUNCTION("""COMPUTED_VALUE"""),"E")</f>
        <v>E</v>
      </c>
      <c r="D1725" s="34" t="b">
        <f t="shared" si="6"/>
        <v>0</v>
      </c>
      <c r="E1725" s="6" t="b">
        <f t="shared" si="7"/>
        <v>0</v>
      </c>
      <c r="F1725" s="34">
        <f t="shared" si="8"/>
        <v>10</v>
      </c>
      <c r="G1725" s="8">
        <f t="shared" si="9"/>
        <v>5.972E+25</v>
      </c>
      <c r="H1725" s="8" t="str">
        <f t="shared" ref="H1725:J1725" si="3468">if(D1725,$G1725,"")</f>
        <v/>
      </c>
      <c r="I1725" s="8" t="str">
        <f t="shared" si="3468"/>
        <v/>
      </c>
      <c r="J1725" s="8">
        <f t="shared" si="3468"/>
        <v>5.972E+25</v>
      </c>
      <c r="K1725" s="5"/>
      <c r="L1725" s="5"/>
      <c r="M1725" s="5"/>
      <c r="N1725" s="36">
        <f>Map!K2393</f>
        <v>-201</v>
      </c>
      <c r="O1725" s="36">
        <f>Map!L2393</f>
        <v>-214</v>
      </c>
      <c r="P1725" s="36">
        <f>Map!M2393</f>
        <v>-206</v>
      </c>
      <c r="Q1725" s="5" t="str">
        <f>Join("-",Map!B2393,Map!C2393,Map!D2393,Map!E2393,Map!F2393)</f>
        <v>South Rim-1-4-1-c</v>
      </c>
      <c r="R1725" s="6">
        <f t="shared" ref="R1725:T1725" si="3469">IFERROR(VALUE(LEFT(N1725,SEARCH(" ",N1725,1)-1)),FALSE())</f>
        <v>-201</v>
      </c>
      <c r="S1725" s="6">
        <f t="shared" si="3469"/>
        <v>-214</v>
      </c>
      <c r="T1725" s="6">
        <f t="shared" si="3469"/>
        <v>-206</v>
      </c>
      <c r="U1725" s="5"/>
      <c r="V1725" s="5"/>
      <c r="W1725" s="5"/>
      <c r="X1725" s="37" t="str">
        <f>Map!G2393</f>
        <v>Terrestrial</v>
      </c>
      <c r="Y1725" s="5"/>
      <c r="Z1725" s="7" t="str">
        <f>Map!O2393</f>
        <v>14 H</v>
      </c>
      <c r="AA1725" s="6">
        <f t="shared" si="12"/>
        <v>14</v>
      </c>
      <c r="AB1725" s="5" t="str">
        <f>IFERROR(__xludf.DUMMYFUNCTION("""COMPUTED_VALUE"""),"H")</f>
        <v>H</v>
      </c>
      <c r="AC1725" s="6">
        <f t="shared" si="13"/>
        <v>14</v>
      </c>
      <c r="AD1725" s="5"/>
    </row>
    <row r="1726">
      <c r="A1726" s="5" t="str">
        <f>Map!I2394</f>
        <v>1.53 S</v>
      </c>
      <c r="B1726" s="6">
        <f t="shared" si="5"/>
        <v>1.53</v>
      </c>
      <c r="C1726" s="5" t="str">
        <f>IFERROR(__xludf.DUMMYFUNCTION("""COMPUTED_VALUE"""),"S")</f>
        <v>S</v>
      </c>
      <c r="D1726" s="34">
        <f t="shared" si="6"/>
        <v>1.53</v>
      </c>
      <c r="E1726" s="6" t="b">
        <f t="shared" si="7"/>
        <v>0</v>
      </c>
      <c r="F1726" s="34" t="b">
        <f t="shared" si="8"/>
        <v>0</v>
      </c>
      <c r="G1726" s="8">
        <f t="shared" si="9"/>
        <v>3.04317E+30</v>
      </c>
      <c r="H1726" s="8">
        <f t="shared" ref="H1726:J1726" si="3470">if(D1726,$G1726,"")</f>
        <v>3.04317E+30</v>
      </c>
      <c r="I1726" s="8" t="str">
        <f t="shared" si="3470"/>
        <v/>
      </c>
      <c r="J1726" s="8" t="str">
        <f t="shared" si="3470"/>
        <v/>
      </c>
      <c r="K1726" s="5"/>
      <c r="L1726" s="5"/>
      <c r="M1726" s="5"/>
      <c r="N1726" s="36" t="str">
        <f>Map!K2394</f>
        <v/>
      </c>
      <c r="O1726" s="36" t="str">
        <f>Map!L2394</f>
        <v/>
      </c>
      <c r="P1726" s="36" t="str">
        <f>Map!M2394</f>
        <v/>
      </c>
      <c r="Q1726" s="5" t="str">
        <f>Join("-",Map!B2394,Map!C2394,Map!D2394,Map!E2394,Map!F2394)</f>
        <v>South Rim-1-4-1-S</v>
      </c>
      <c r="R1726" s="6" t="b">
        <f t="shared" ref="R1726:T1726" si="3471">IFERROR(VALUE(LEFT(N1726,SEARCH(" ",N1726,1)-1)),FALSE())</f>
        <v>0</v>
      </c>
      <c r="S1726" s="6" t="b">
        <f t="shared" si="3471"/>
        <v>0</v>
      </c>
      <c r="T1726" s="6" t="b">
        <f t="shared" si="3471"/>
        <v>0</v>
      </c>
      <c r="U1726" s="5"/>
      <c r="V1726" s="5"/>
      <c r="W1726" s="5"/>
      <c r="X1726" s="37" t="str">
        <f>Map!G2394</f>
        <v>Star</v>
      </c>
      <c r="Y1726" s="5"/>
      <c r="Z1726" s="7" t="str">
        <f>Map!O2394</f>
        <v/>
      </c>
      <c r="AA1726" s="6" t="str">
        <f t="shared" si="12"/>
        <v/>
      </c>
      <c r="AB1726" s="5"/>
      <c r="AC1726" s="6" t="str">
        <f t="shared" si="13"/>
        <v/>
      </c>
      <c r="AD1726" s="5"/>
    </row>
    <row r="1727">
      <c r="A1727" s="5" t="str">
        <f>Map!I2395</f>
        <v>3 E</v>
      </c>
      <c r="B1727" s="6">
        <f t="shared" si="5"/>
        <v>3</v>
      </c>
      <c r="C1727" s="5" t="str">
        <f>IFERROR(__xludf.DUMMYFUNCTION("""COMPUTED_VALUE"""),"E")</f>
        <v>E</v>
      </c>
      <c r="D1727" s="34" t="b">
        <f t="shared" si="6"/>
        <v>0</v>
      </c>
      <c r="E1727" s="6" t="b">
        <f t="shared" si="7"/>
        <v>0</v>
      </c>
      <c r="F1727" s="34">
        <f t="shared" si="8"/>
        <v>3</v>
      </c>
      <c r="G1727" s="8">
        <f t="shared" si="9"/>
        <v>1.7916E+25</v>
      </c>
      <c r="H1727" s="8" t="str">
        <f t="shared" ref="H1727:J1727" si="3472">if(D1727,$G1727,"")</f>
        <v/>
      </c>
      <c r="I1727" s="8" t="str">
        <f t="shared" si="3472"/>
        <v/>
      </c>
      <c r="J1727" s="8">
        <f t="shared" si="3472"/>
        <v>1.7916E+25</v>
      </c>
      <c r="K1727" s="5"/>
      <c r="L1727" s="5"/>
      <c r="M1727" s="5"/>
      <c r="N1727" s="36">
        <f>Map!K2395</f>
        <v>349</v>
      </c>
      <c r="O1727" s="36">
        <f>Map!L2395</f>
        <v>272</v>
      </c>
      <c r="P1727" s="36">
        <f>Map!M2395</f>
        <v>309</v>
      </c>
      <c r="Q1727" s="5" t="str">
        <f>Join("-",Map!B2395,Map!C2395,Map!D2395,Map!E2395,Map!F2395)</f>
        <v>South Rim-1-5-0-a</v>
      </c>
      <c r="R1727" s="6">
        <f t="shared" ref="R1727:T1727" si="3473">IFERROR(VALUE(LEFT(N1727,SEARCH(" ",N1727,1)-1)),FALSE())</f>
        <v>349</v>
      </c>
      <c r="S1727" s="6">
        <f t="shared" si="3473"/>
        <v>272</v>
      </c>
      <c r="T1727" s="6">
        <f t="shared" si="3473"/>
        <v>309</v>
      </c>
      <c r="U1727" s="5"/>
      <c r="V1727" s="5"/>
      <c r="W1727" s="5"/>
      <c r="X1727" s="37" t="str">
        <f>Map!G2395</f>
        <v>Terrestrial</v>
      </c>
      <c r="Y1727" s="5"/>
      <c r="Z1727" s="7" t="str">
        <f>Map!O2395</f>
        <v>36 H</v>
      </c>
      <c r="AA1727" s="6">
        <f t="shared" si="12"/>
        <v>36</v>
      </c>
      <c r="AB1727" s="5" t="str">
        <f>IFERROR(__xludf.DUMMYFUNCTION("""COMPUTED_VALUE"""),"H")</f>
        <v>H</v>
      </c>
      <c r="AC1727" s="6">
        <f t="shared" si="13"/>
        <v>36</v>
      </c>
      <c r="AD1727" s="5"/>
    </row>
    <row r="1728">
      <c r="A1728" s="5" t="str">
        <f>Map!I2396</f>
        <v>0.37 E</v>
      </c>
      <c r="B1728" s="6">
        <f t="shared" si="5"/>
        <v>0.37</v>
      </c>
      <c r="C1728" s="5" t="str">
        <f>IFERROR(__xludf.DUMMYFUNCTION("""COMPUTED_VALUE"""),"E")</f>
        <v>E</v>
      </c>
      <c r="D1728" s="34" t="b">
        <f t="shared" si="6"/>
        <v>0</v>
      </c>
      <c r="E1728" s="6" t="b">
        <f t="shared" si="7"/>
        <v>0</v>
      </c>
      <c r="F1728" s="34">
        <f t="shared" si="8"/>
        <v>0.37</v>
      </c>
      <c r="G1728" s="8">
        <f t="shared" si="9"/>
        <v>2.20964E+24</v>
      </c>
      <c r="H1728" s="8" t="str">
        <f t="shared" ref="H1728:J1728" si="3474">if(D1728,$G1728,"")</f>
        <v/>
      </c>
      <c r="I1728" s="8" t="str">
        <f t="shared" si="3474"/>
        <v/>
      </c>
      <c r="J1728" s="8">
        <f t="shared" si="3474"/>
        <v>2.20964E+24</v>
      </c>
      <c r="K1728" s="5"/>
      <c r="L1728" s="5"/>
      <c r="M1728" s="5"/>
      <c r="N1728" s="36">
        <f>Map!K2396</f>
        <v>249</v>
      </c>
      <c r="O1728" s="36">
        <f>Map!L2396</f>
        <v>231</v>
      </c>
      <c r="P1728" s="36">
        <f>Map!M2396</f>
        <v>242</v>
      </c>
      <c r="Q1728" s="5" t="str">
        <f>Join("-",Map!B2396,Map!C2396,Map!D2396,Map!E2396,Map!F2396)</f>
        <v>South Rim-1-5-0-b</v>
      </c>
      <c r="R1728" s="6">
        <f t="shared" ref="R1728:T1728" si="3475">IFERROR(VALUE(LEFT(N1728,SEARCH(" ",N1728,1)-1)),FALSE())</f>
        <v>249</v>
      </c>
      <c r="S1728" s="6">
        <f t="shared" si="3475"/>
        <v>231</v>
      </c>
      <c r="T1728" s="6">
        <f t="shared" si="3475"/>
        <v>242</v>
      </c>
      <c r="U1728" s="5"/>
      <c r="V1728" s="5"/>
      <c r="W1728" s="5"/>
      <c r="X1728" s="37" t="str">
        <f>Map!G2396</f>
        <v>Terrestrial</v>
      </c>
      <c r="Y1728" s="5"/>
      <c r="Z1728" s="7" t="str">
        <f>Map!O2396</f>
        <v>24 H</v>
      </c>
      <c r="AA1728" s="6">
        <f t="shared" si="12"/>
        <v>24</v>
      </c>
      <c r="AB1728" s="5" t="str">
        <f>IFERROR(__xludf.DUMMYFUNCTION("""COMPUTED_VALUE"""),"H")</f>
        <v>H</v>
      </c>
      <c r="AC1728" s="6">
        <f t="shared" si="13"/>
        <v>24</v>
      </c>
      <c r="AD1728" s="5"/>
    </row>
    <row r="1729">
      <c r="A1729" s="5" t="str">
        <f>Map!I2397</f>
        <v>0.6 E</v>
      </c>
      <c r="B1729" s="6">
        <f t="shared" si="5"/>
        <v>0.6</v>
      </c>
      <c r="C1729" s="5" t="str">
        <f>IFERROR(__xludf.DUMMYFUNCTION("""COMPUTED_VALUE"""),"E")</f>
        <v>E</v>
      </c>
      <c r="D1729" s="34" t="b">
        <f t="shared" si="6"/>
        <v>0</v>
      </c>
      <c r="E1729" s="6" t="b">
        <f t="shared" si="7"/>
        <v>0</v>
      </c>
      <c r="F1729" s="34">
        <f t="shared" si="8"/>
        <v>0.6</v>
      </c>
      <c r="G1729" s="8">
        <f t="shared" si="9"/>
        <v>3.5832E+24</v>
      </c>
      <c r="H1729" s="8" t="str">
        <f t="shared" ref="H1729:J1729" si="3476">if(D1729,$G1729,"")</f>
        <v/>
      </c>
      <c r="I1729" s="8" t="str">
        <f t="shared" si="3476"/>
        <v/>
      </c>
      <c r="J1729" s="8">
        <f t="shared" si="3476"/>
        <v>3.5832E+24</v>
      </c>
      <c r="K1729" s="5"/>
      <c r="L1729" s="5"/>
      <c r="M1729" s="5"/>
      <c r="N1729" s="36">
        <f>Map!K2397</f>
        <v>203</v>
      </c>
      <c r="O1729" s="36">
        <f>Map!L2397</f>
        <v>-245</v>
      </c>
      <c r="P1729" s="36">
        <f>Map!M2397</f>
        <v>-22</v>
      </c>
      <c r="Q1729" s="5" t="str">
        <f>Join("-",Map!B2397,Map!C2397,Map!D2397,Map!E2397,Map!F2397)</f>
        <v>South Rim-1-5-0-c</v>
      </c>
      <c r="R1729" s="6">
        <f t="shared" ref="R1729:T1729" si="3477">IFERROR(VALUE(LEFT(N1729,SEARCH(" ",N1729,1)-1)),FALSE())</f>
        <v>203</v>
      </c>
      <c r="S1729" s="6">
        <f t="shared" si="3477"/>
        <v>-245</v>
      </c>
      <c r="T1729" s="6">
        <f t="shared" si="3477"/>
        <v>-22</v>
      </c>
      <c r="U1729" s="5"/>
      <c r="V1729" s="5"/>
      <c r="W1729" s="5"/>
      <c r="X1729" s="37" t="str">
        <f>Map!G2397</f>
        <v>Terrestrial</v>
      </c>
      <c r="Y1729" s="5"/>
      <c r="Z1729" s="7" t="str">
        <f>Map!O2397</f>
        <v>15 H</v>
      </c>
      <c r="AA1729" s="6">
        <f t="shared" si="12"/>
        <v>15</v>
      </c>
      <c r="AB1729" s="5" t="str">
        <f>IFERROR(__xludf.DUMMYFUNCTION("""COMPUTED_VALUE"""),"H")</f>
        <v>H</v>
      </c>
      <c r="AC1729" s="6">
        <f t="shared" si="13"/>
        <v>15</v>
      </c>
      <c r="AD1729" s="5"/>
    </row>
    <row r="1730">
      <c r="A1730" s="5" t="str">
        <f>Map!I2398</f>
        <v>0.99 E</v>
      </c>
      <c r="B1730" s="6">
        <f t="shared" si="5"/>
        <v>0.99</v>
      </c>
      <c r="C1730" s="5" t="str">
        <f>IFERROR(__xludf.DUMMYFUNCTION("""COMPUTED_VALUE"""),"E")</f>
        <v>E</v>
      </c>
      <c r="D1730" s="34" t="b">
        <f t="shared" si="6"/>
        <v>0</v>
      </c>
      <c r="E1730" s="6" t="b">
        <f t="shared" si="7"/>
        <v>0</v>
      </c>
      <c r="F1730" s="34">
        <f t="shared" si="8"/>
        <v>0.99</v>
      </c>
      <c r="G1730" s="8">
        <f t="shared" si="9"/>
        <v>5.91228E+24</v>
      </c>
      <c r="H1730" s="8" t="str">
        <f t="shared" ref="H1730:J1730" si="3478">if(D1730,$G1730,"")</f>
        <v/>
      </c>
      <c r="I1730" s="8" t="str">
        <f t="shared" si="3478"/>
        <v/>
      </c>
      <c r="J1730" s="8">
        <f t="shared" si="3478"/>
        <v>5.91228E+24</v>
      </c>
      <c r="K1730" s="5"/>
      <c r="L1730" s="5"/>
      <c r="M1730" s="5"/>
      <c r="N1730" s="36">
        <f>Map!K2398</f>
        <v>2</v>
      </c>
      <c r="O1730" s="36">
        <f>Map!L2398</f>
        <v>1</v>
      </c>
      <c r="P1730" s="36">
        <f>Map!M2398</f>
        <v>1</v>
      </c>
      <c r="Q1730" s="5" t="str">
        <f>Join("-",Map!B2398,Map!C2398,Map!D2398,Map!E2398,Map!F2398)</f>
        <v>South Rim-1-5-0-d</v>
      </c>
      <c r="R1730" s="6">
        <f t="shared" ref="R1730:T1730" si="3479">IFERROR(VALUE(LEFT(N1730,SEARCH(" ",N1730,1)-1)),FALSE())</f>
        <v>2</v>
      </c>
      <c r="S1730" s="6">
        <f t="shared" si="3479"/>
        <v>1</v>
      </c>
      <c r="T1730" s="6">
        <f t="shared" si="3479"/>
        <v>1</v>
      </c>
      <c r="U1730" s="5"/>
      <c r="V1730" s="5"/>
      <c r="W1730" s="5"/>
      <c r="X1730" s="37" t="str">
        <f>Map!G2398</f>
        <v>Habitable</v>
      </c>
      <c r="Y1730" s="5"/>
      <c r="Z1730" s="7" t="str">
        <f>Map!O2398</f>
        <v>42 H</v>
      </c>
      <c r="AA1730" s="6">
        <f t="shared" si="12"/>
        <v>42</v>
      </c>
      <c r="AB1730" s="5" t="str">
        <f>IFERROR(__xludf.DUMMYFUNCTION("""COMPUTED_VALUE"""),"H")</f>
        <v>H</v>
      </c>
      <c r="AC1730" s="6">
        <f t="shared" si="13"/>
        <v>42</v>
      </c>
      <c r="AD1730" s="5"/>
    </row>
    <row r="1731">
      <c r="A1731" s="5" t="str">
        <f>Map!I2399</f>
        <v>1.7 J</v>
      </c>
      <c r="B1731" s="6">
        <f t="shared" si="5"/>
        <v>1.7</v>
      </c>
      <c r="C1731" s="5" t="str">
        <f>IFERROR(__xludf.DUMMYFUNCTION("""COMPUTED_VALUE"""),"J")</f>
        <v>J</v>
      </c>
      <c r="D1731" s="34" t="b">
        <f t="shared" si="6"/>
        <v>0</v>
      </c>
      <c r="E1731" s="6">
        <f t="shared" si="7"/>
        <v>1.7</v>
      </c>
      <c r="F1731" s="34" t="b">
        <f t="shared" si="8"/>
        <v>0</v>
      </c>
      <c r="G1731" s="8">
        <f t="shared" si="9"/>
        <v>3.23E+27</v>
      </c>
      <c r="H1731" s="8" t="str">
        <f t="shared" ref="H1731:J1731" si="3480">if(D1731,$G1731,"")</f>
        <v/>
      </c>
      <c r="I1731" s="8">
        <f t="shared" si="3480"/>
        <v>3.23E+27</v>
      </c>
      <c r="J1731" s="8" t="str">
        <f t="shared" si="3480"/>
        <v/>
      </c>
      <c r="K1731" s="5"/>
      <c r="L1731" s="5"/>
      <c r="M1731" s="5"/>
      <c r="N1731" s="36">
        <f>Map!K2399</f>
        <v>-33</v>
      </c>
      <c r="O1731" s="36">
        <f>Map!L2399</f>
        <v>-78</v>
      </c>
      <c r="P1731" s="36">
        <f>Map!M2399</f>
        <v>-58</v>
      </c>
      <c r="Q1731" s="5" t="str">
        <f>Join("-",Map!B2399,Map!C2399,Map!D2399,Map!E2399,Map!F2399)</f>
        <v>South Rim-1-5-0-e</v>
      </c>
      <c r="R1731" s="6">
        <f t="shared" ref="R1731:T1731" si="3481">IFERROR(VALUE(LEFT(N1731,SEARCH(" ",N1731,1)-1)),FALSE())</f>
        <v>-33</v>
      </c>
      <c r="S1731" s="6">
        <f t="shared" si="3481"/>
        <v>-78</v>
      </c>
      <c r="T1731" s="6">
        <f t="shared" si="3481"/>
        <v>-58</v>
      </c>
      <c r="U1731" s="5"/>
      <c r="V1731" s="5"/>
      <c r="W1731" s="5"/>
      <c r="X1731" s="37" t="str">
        <f>Map!G2399</f>
        <v>Gas Giant</v>
      </c>
      <c r="Y1731" s="5"/>
      <c r="Z1731" s="7" t="str">
        <f>Map!O2399</f>
        <v>22 H</v>
      </c>
      <c r="AA1731" s="6">
        <f t="shared" si="12"/>
        <v>22</v>
      </c>
      <c r="AB1731" s="5" t="str">
        <f>IFERROR(__xludf.DUMMYFUNCTION("""COMPUTED_VALUE"""),"H")</f>
        <v>H</v>
      </c>
      <c r="AC1731" s="6">
        <f t="shared" si="13"/>
        <v>22</v>
      </c>
      <c r="AD1731" s="5"/>
    </row>
    <row r="1732">
      <c r="A1732" s="5" t="str">
        <f>Map!I2400</f>
        <v>1.33 E</v>
      </c>
      <c r="B1732" s="6">
        <f t="shared" si="5"/>
        <v>1.33</v>
      </c>
      <c r="C1732" s="5" t="str">
        <f>IFERROR(__xludf.DUMMYFUNCTION("""COMPUTED_VALUE"""),"E")</f>
        <v>E</v>
      </c>
      <c r="D1732" s="34" t="b">
        <f t="shared" si="6"/>
        <v>0</v>
      </c>
      <c r="E1732" s="6" t="b">
        <f t="shared" si="7"/>
        <v>0</v>
      </c>
      <c r="F1732" s="34">
        <f t="shared" si="8"/>
        <v>1.33</v>
      </c>
      <c r="G1732" s="8">
        <f t="shared" si="9"/>
        <v>7.94276E+24</v>
      </c>
      <c r="H1732" s="8" t="str">
        <f t="shared" ref="H1732:J1732" si="3482">if(D1732,$G1732,"")</f>
        <v/>
      </c>
      <c r="I1732" s="8" t="str">
        <f t="shared" si="3482"/>
        <v/>
      </c>
      <c r="J1732" s="8">
        <f t="shared" si="3482"/>
        <v>7.94276E+24</v>
      </c>
      <c r="K1732" s="5"/>
      <c r="L1732" s="5"/>
      <c r="M1732" s="5"/>
      <c r="N1732" s="36">
        <f>Map!K2400</f>
        <v>-106</v>
      </c>
      <c r="O1732" s="36">
        <f>Map!L2400</f>
        <v>-118</v>
      </c>
      <c r="P1732" s="36">
        <f>Map!M2400</f>
        <v>-112</v>
      </c>
      <c r="Q1732" s="5" t="str">
        <f>Join("-",Map!B2400,Map!C2400,Map!D2400,Map!E2400,Map!F2400)</f>
        <v>South Rim-1-5-0-f</v>
      </c>
      <c r="R1732" s="6">
        <f t="shared" ref="R1732:T1732" si="3483">IFERROR(VALUE(LEFT(N1732,SEARCH(" ",N1732,1)-1)),FALSE())</f>
        <v>-106</v>
      </c>
      <c r="S1732" s="6">
        <f t="shared" si="3483"/>
        <v>-118</v>
      </c>
      <c r="T1732" s="6">
        <f t="shared" si="3483"/>
        <v>-112</v>
      </c>
      <c r="U1732" s="5"/>
      <c r="V1732" s="5"/>
      <c r="W1732" s="5"/>
      <c r="X1732" s="37" t="str">
        <f>Map!G2400</f>
        <v>Terrestrial</v>
      </c>
      <c r="Y1732" s="5"/>
      <c r="Z1732" s="7" t="str">
        <f>Map!O2400</f>
        <v>51 H</v>
      </c>
      <c r="AA1732" s="6">
        <f t="shared" si="12"/>
        <v>51</v>
      </c>
      <c r="AB1732" s="5" t="str">
        <f>IFERROR(__xludf.DUMMYFUNCTION("""COMPUTED_VALUE"""),"H")</f>
        <v>H</v>
      </c>
      <c r="AC1732" s="6">
        <f t="shared" si="13"/>
        <v>51</v>
      </c>
      <c r="AD1732" s="5"/>
    </row>
    <row r="1733">
      <c r="A1733" s="5" t="str">
        <f>Map!I2401</f>
        <v>0.25 J</v>
      </c>
      <c r="B1733" s="6">
        <f t="shared" si="5"/>
        <v>0.25</v>
      </c>
      <c r="C1733" s="5" t="str">
        <f>IFERROR(__xludf.DUMMYFUNCTION("""COMPUTED_VALUE"""),"J")</f>
        <v>J</v>
      </c>
      <c r="D1733" s="34" t="b">
        <f t="shared" si="6"/>
        <v>0</v>
      </c>
      <c r="E1733" s="6">
        <f t="shared" si="7"/>
        <v>0.25</v>
      </c>
      <c r="F1733" s="34" t="b">
        <f t="shared" si="8"/>
        <v>0</v>
      </c>
      <c r="G1733" s="8">
        <f t="shared" si="9"/>
        <v>4.75E+26</v>
      </c>
      <c r="H1733" s="8" t="str">
        <f t="shared" ref="H1733:J1733" si="3484">if(D1733,$G1733,"")</f>
        <v/>
      </c>
      <c r="I1733" s="8">
        <f t="shared" si="3484"/>
        <v>4.75E+26</v>
      </c>
      <c r="J1733" s="8" t="str">
        <f t="shared" si="3484"/>
        <v/>
      </c>
      <c r="K1733" s="5"/>
      <c r="L1733" s="5"/>
      <c r="M1733" s="5"/>
      <c r="N1733" s="36">
        <f>Map!K2401</f>
        <v>-214</v>
      </c>
      <c r="O1733" s="36">
        <f>Map!L2401</f>
        <v>-242</v>
      </c>
      <c r="P1733" s="36">
        <f>Map!M2401</f>
        <v>-230</v>
      </c>
      <c r="Q1733" s="5" t="str">
        <f>Join("-",Map!B2401,Map!C2401,Map!D2401,Map!E2401,Map!F2401)</f>
        <v>South Rim-1-5-0-g</v>
      </c>
      <c r="R1733" s="6">
        <f t="shared" ref="R1733:T1733" si="3485">IFERROR(VALUE(LEFT(N1733,SEARCH(" ",N1733,1)-1)),FALSE())</f>
        <v>-214</v>
      </c>
      <c r="S1733" s="6">
        <f t="shared" si="3485"/>
        <v>-242</v>
      </c>
      <c r="T1733" s="6">
        <f t="shared" si="3485"/>
        <v>-230</v>
      </c>
      <c r="U1733" s="5"/>
      <c r="V1733" s="5"/>
      <c r="W1733" s="5"/>
      <c r="X1733" s="37" t="str">
        <f>Map!G2401</f>
        <v>Gas Giant</v>
      </c>
      <c r="Y1733" s="5"/>
      <c r="Z1733" s="7" t="str">
        <f>Map!O2401</f>
        <v>15 H</v>
      </c>
      <c r="AA1733" s="6">
        <f t="shared" si="12"/>
        <v>15</v>
      </c>
      <c r="AB1733" s="5" t="str">
        <f>IFERROR(__xludf.DUMMYFUNCTION("""COMPUTED_VALUE"""),"H")</f>
        <v>H</v>
      </c>
      <c r="AC1733" s="6">
        <f t="shared" si="13"/>
        <v>15</v>
      </c>
      <c r="AD1733" s="5"/>
    </row>
    <row r="1734">
      <c r="A1734" s="5" t="str">
        <f>Map!I2402</f>
        <v>0.49 S</v>
      </c>
      <c r="B1734" s="6">
        <f t="shared" si="5"/>
        <v>0.49</v>
      </c>
      <c r="C1734" s="5" t="str">
        <f>IFERROR(__xludf.DUMMYFUNCTION("""COMPUTED_VALUE"""),"S")</f>
        <v>S</v>
      </c>
      <c r="D1734" s="34">
        <f t="shared" si="6"/>
        <v>0.49</v>
      </c>
      <c r="E1734" s="6" t="b">
        <f t="shared" si="7"/>
        <v>0</v>
      </c>
      <c r="F1734" s="34" t="b">
        <f t="shared" si="8"/>
        <v>0</v>
      </c>
      <c r="G1734" s="8">
        <f t="shared" si="9"/>
        <v>9.7461E+29</v>
      </c>
      <c r="H1734" s="8">
        <f t="shared" ref="H1734:J1734" si="3486">if(D1734,$G1734,"")</f>
        <v>9.7461E+29</v>
      </c>
      <c r="I1734" s="8" t="str">
        <f t="shared" si="3486"/>
        <v/>
      </c>
      <c r="J1734" s="8" t="str">
        <f t="shared" si="3486"/>
        <v/>
      </c>
      <c r="K1734" s="5"/>
      <c r="L1734" s="5"/>
      <c r="M1734" s="5"/>
      <c r="N1734" s="36" t="str">
        <f>Map!K2402</f>
        <v/>
      </c>
      <c r="O1734" s="36" t="str">
        <f>Map!L2402</f>
        <v/>
      </c>
      <c r="P1734" s="36" t="str">
        <f>Map!M2402</f>
        <v/>
      </c>
      <c r="Q1734" s="5" t="str">
        <f>Join("-",Map!B2402,Map!C2402,Map!D2402,Map!E2402,Map!F2402)</f>
        <v>South Rim-1-5-0-S</v>
      </c>
      <c r="R1734" s="6" t="b">
        <f t="shared" ref="R1734:T1734" si="3487">IFERROR(VALUE(LEFT(N1734,SEARCH(" ",N1734,1)-1)),FALSE())</f>
        <v>0</v>
      </c>
      <c r="S1734" s="6" t="b">
        <f t="shared" si="3487"/>
        <v>0</v>
      </c>
      <c r="T1734" s="6" t="b">
        <f t="shared" si="3487"/>
        <v>0</v>
      </c>
      <c r="U1734" s="5"/>
      <c r="V1734" s="5"/>
      <c r="W1734" s="5"/>
      <c r="X1734" s="37" t="str">
        <f>Map!G2402</f>
        <v>Star</v>
      </c>
      <c r="Y1734" s="5"/>
      <c r="Z1734" s="7" t="str">
        <f>Map!O2402</f>
        <v/>
      </c>
      <c r="AA1734" s="6" t="str">
        <f t="shared" si="12"/>
        <v/>
      </c>
      <c r="AB1734" s="5"/>
      <c r="AC1734" s="6" t="str">
        <f t="shared" si="13"/>
        <v/>
      </c>
      <c r="AD1734" s="5"/>
    </row>
    <row r="1735">
      <c r="A1735" s="5" t="str">
        <f>Map!I2403</f>
        <v/>
      </c>
      <c r="B1735" s="6" t="str">
        <f t="shared" si="5"/>
        <v/>
      </c>
      <c r="C1735" s="5"/>
      <c r="D1735" s="34" t="b">
        <f t="shared" si="6"/>
        <v>0</v>
      </c>
      <c r="E1735" s="6" t="b">
        <f t="shared" si="7"/>
        <v>0</v>
      </c>
      <c r="F1735" s="34" t="b">
        <f t="shared" si="8"/>
        <v>0</v>
      </c>
      <c r="G1735" s="8" t="str">
        <f t="shared" si="9"/>
        <v/>
      </c>
      <c r="H1735" s="8" t="str">
        <f t="shared" ref="H1735:J1735" si="3488">if(D1735,$G1735,"")</f>
        <v/>
      </c>
      <c r="I1735" s="8" t="str">
        <f t="shared" si="3488"/>
        <v/>
      </c>
      <c r="J1735" s="8" t="str">
        <f t="shared" si="3488"/>
        <v/>
      </c>
      <c r="K1735" s="5"/>
      <c r="L1735" s="5"/>
      <c r="M1735" s="5"/>
      <c r="N1735" s="36" t="str">
        <f>Map!K2403</f>
        <v/>
      </c>
      <c r="O1735" s="36" t="str">
        <f>Map!L2403</f>
        <v/>
      </c>
      <c r="P1735" s="36" t="str">
        <f>Map!M2403</f>
        <v/>
      </c>
      <c r="Q1735" s="5" t="str">
        <f>Join("-",Map!B2403,Map!C2403,Map!D2403,Map!E2403,Map!F2403)</f>
        <v>South Rim-1-5-0-S15 Secondary Relay</v>
      </c>
      <c r="R1735" s="6" t="b">
        <f t="shared" ref="R1735:T1735" si="3489">IFERROR(VALUE(LEFT(N1735,SEARCH(" ",N1735,1)-1)),FALSE())</f>
        <v>0</v>
      </c>
      <c r="S1735" s="6" t="b">
        <f t="shared" si="3489"/>
        <v>0</v>
      </c>
      <c r="T1735" s="6" t="b">
        <f t="shared" si="3489"/>
        <v>0</v>
      </c>
      <c r="U1735" s="5"/>
      <c r="V1735" s="5"/>
      <c r="W1735" s="5"/>
      <c r="X1735" s="37" t="str">
        <f>Map!G2403</f>
        <v>Secondary Relay</v>
      </c>
      <c r="Y1735" s="5"/>
      <c r="Z1735" s="7" t="str">
        <f>Map!O2403</f>
        <v/>
      </c>
      <c r="AA1735" s="6" t="str">
        <f t="shared" si="12"/>
        <v/>
      </c>
      <c r="AB1735" s="5"/>
      <c r="AC1735" s="6" t="str">
        <f t="shared" si="13"/>
        <v/>
      </c>
      <c r="AD1735" s="5"/>
    </row>
    <row r="1736">
      <c r="A1736" s="5" t="str">
        <f>Map!I2404</f>
        <v>0.35 E</v>
      </c>
      <c r="B1736" s="6">
        <f t="shared" si="5"/>
        <v>0.35</v>
      </c>
      <c r="C1736" s="5" t="str">
        <f>IFERROR(__xludf.DUMMYFUNCTION("""COMPUTED_VALUE"""),"E")</f>
        <v>E</v>
      </c>
      <c r="D1736" s="34" t="b">
        <f t="shared" si="6"/>
        <v>0</v>
      </c>
      <c r="E1736" s="6" t="b">
        <f t="shared" si="7"/>
        <v>0</v>
      </c>
      <c r="F1736" s="34">
        <f t="shared" si="8"/>
        <v>0.35</v>
      </c>
      <c r="G1736" s="8">
        <f t="shared" si="9"/>
        <v>2.0902E+24</v>
      </c>
      <c r="H1736" s="8" t="str">
        <f t="shared" ref="H1736:J1736" si="3490">if(D1736,$G1736,"")</f>
        <v/>
      </c>
      <c r="I1736" s="8" t="str">
        <f t="shared" si="3490"/>
        <v/>
      </c>
      <c r="J1736" s="8">
        <f t="shared" si="3490"/>
        <v>2.0902E+24</v>
      </c>
      <c r="K1736" s="5"/>
      <c r="L1736" s="5"/>
      <c r="M1736" s="5"/>
      <c r="N1736" s="36">
        <f>Map!K2404</f>
        <v>622</v>
      </c>
      <c r="O1736" s="36">
        <f>Map!L2404</f>
        <v>616</v>
      </c>
      <c r="P1736" s="36">
        <f>Map!M2404</f>
        <v>618</v>
      </c>
      <c r="Q1736" s="5" t="str">
        <f>Join("-",Map!B2404,Map!C2404,Map!D2404,Map!E2404,Map!F2404)</f>
        <v>South Rim-1-5-1-a</v>
      </c>
      <c r="R1736" s="6">
        <f t="shared" ref="R1736:T1736" si="3491">IFERROR(VALUE(LEFT(N1736,SEARCH(" ",N1736,1)-1)),FALSE())</f>
        <v>622</v>
      </c>
      <c r="S1736" s="6">
        <f t="shared" si="3491"/>
        <v>616</v>
      </c>
      <c r="T1736" s="6">
        <f t="shared" si="3491"/>
        <v>618</v>
      </c>
      <c r="U1736" s="5"/>
      <c r="V1736" s="5"/>
      <c r="W1736" s="5"/>
      <c r="X1736" s="37" t="str">
        <f>Map!G2404</f>
        <v>Terrestrial</v>
      </c>
      <c r="Y1736" s="5"/>
      <c r="Z1736" s="7" t="str">
        <f>Map!O2404</f>
        <v>18 H</v>
      </c>
      <c r="AA1736" s="6">
        <f t="shared" si="12"/>
        <v>18</v>
      </c>
      <c r="AB1736" s="5" t="str">
        <f>IFERROR(__xludf.DUMMYFUNCTION("""COMPUTED_VALUE"""),"H")</f>
        <v>H</v>
      </c>
      <c r="AC1736" s="6">
        <f t="shared" si="13"/>
        <v>18</v>
      </c>
      <c r="AD1736" s="5"/>
    </row>
    <row r="1737">
      <c r="A1737" s="5" t="str">
        <f>Map!I2405</f>
        <v>12 E</v>
      </c>
      <c r="B1737" s="6">
        <f t="shared" si="5"/>
        <v>12</v>
      </c>
      <c r="C1737" s="5" t="str">
        <f>IFERROR(__xludf.DUMMYFUNCTION("""COMPUTED_VALUE"""),"E")</f>
        <v>E</v>
      </c>
      <c r="D1737" s="34" t="b">
        <f t="shared" si="6"/>
        <v>0</v>
      </c>
      <c r="E1737" s="6" t="b">
        <f t="shared" si="7"/>
        <v>0</v>
      </c>
      <c r="F1737" s="34">
        <f t="shared" si="8"/>
        <v>12</v>
      </c>
      <c r="G1737" s="8">
        <f t="shared" si="9"/>
        <v>7.1664E+25</v>
      </c>
      <c r="H1737" s="8" t="str">
        <f t="shared" ref="H1737:J1737" si="3492">if(D1737,$G1737,"")</f>
        <v/>
      </c>
      <c r="I1737" s="8" t="str">
        <f t="shared" si="3492"/>
        <v/>
      </c>
      <c r="J1737" s="8">
        <f t="shared" si="3492"/>
        <v>7.1664E+25</v>
      </c>
      <c r="K1737" s="5"/>
      <c r="L1737" s="5"/>
      <c r="M1737" s="5"/>
      <c r="N1737" s="36">
        <f>Map!K2405</f>
        <v>574</v>
      </c>
      <c r="O1737" s="36">
        <f>Map!L2405</f>
        <v>520</v>
      </c>
      <c r="P1737" s="36">
        <f>Map!M2405</f>
        <v>548</v>
      </c>
      <c r="Q1737" s="5" t="str">
        <f>Join("-",Map!B2405,Map!C2405,Map!D2405,Map!E2405,Map!F2405)</f>
        <v>South Rim-1-5-1-b</v>
      </c>
      <c r="R1737" s="6">
        <f t="shared" ref="R1737:T1737" si="3493">IFERROR(VALUE(LEFT(N1737,SEARCH(" ",N1737,1)-1)),FALSE())</f>
        <v>574</v>
      </c>
      <c r="S1737" s="6">
        <f t="shared" si="3493"/>
        <v>520</v>
      </c>
      <c r="T1737" s="6">
        <f t="shared" si="3493"/>
        <v>548</v>
      </c>
      <c r="U1737" s="5"/>
      <c r="V1737" s="5"/>
      <c r="W1737" s="5"/>
      <c r="X1737" s="37" t="str">
        <f>Map!G2405</f>
        <v>Terrestrial</v>
      </c>
      <c r="Y1737" s="5"/>
      <c r="Z1737" s="7" t="str">
        <f>Map!O2405</f>
        <v>48 H</v>
      </c>
      <c r="AA1737" s="6">
        <f t="shared" si="12"/>
        <v>48</v>
      </c>
      <c r="AB1737" s="5" t="str">
        <f>IFERROR(__xludf.DUMMYFUNCTION("""COMPUTED_VALUE"""),"H")</f>
        <v>H</v>
      </c>
      <c r="AC1737" s="6">
        <f t="shared" si="13"/>
        <v>48</v>
      </c>
      <c r="AD1737" s="5"/>
    </row>
    <row r="1738">
      <c r="A1738" s="5" t="str">
        <f>Map!I2406</f>
        <v>1.5 E</v>
      </c>
      <c r="B1738" s="6">
        <f t="shared" si="5"/>
        <v>1.5</v>
      </c>
      <c r="C1738" s="5" t="str">
        <f>IFERROR(__xludf.DUMMYFUNCTION("""COMPUTED_VALUE"""),"E")</f>
        <v>E</v>
      </c>
      <c r="D1738" s="34" t="b">
        <f t="shared" si="6"/>
        <v>0</v>
      </c>
      <c r="E1738" s="6" t="b">
        <f t="shared" si="7"/>
        <v>0</v>
      </c>
      <c r="F1738" s="34">
        <f t="shared" si="8"/>
        <v>1.5</v>
      </c>
      <c r="G1738" s="8">
        <f t="shared" si="9"/>
        <v>8.958E+24</v>
      </c>
      <c r="H1738" s="8" t="str">
        <f t="shared" ref="H1738:J1738" si="3494">if(D1738,$G1738,"")</f>
        <v/>
      </c>
      <c r="I1738" s="8" t="str">
        <f t="shared" si="3494"/>
        <v/>
      </c>
      <c r="J1738" s="8">
        <f t="shared" si="3494"/>
        <v>8.958E+24</v>
      </c>
      <c r="K1738" s="5"/>
      <c r="L1738" s="5"/>
      <c r="M1738" s="5"/>
      <c r="N1738" s="36">
        <f>Map!K2406</f>
        <v>345</v>
      </c>
      <c r="O1738" s="36">
        <f>Map!L2406</f>
        <v>313</v>
      </c>
      <c r="P1738" s="36">
        <f>Map!M2406</f>
        <v>331</v>
      </c>
      <c r="Q1738" s="5" t="str">
        <f>Join("-",Map!B2406,Map!C2406,Map!D2406,Map!E2406,Map!F2406)</f>
        <v>South Rim-1-5-1-c</v>
      </c>
      <c r="R1738" s="6">
        <f t="shared" ref="R1738:T1738" si="3495">IFERROR(VALUE(LEFT(N1738,SEARCH(" ",N1738,1)-1)),FALSE())</f>
        <v>345</v>
      </c>
      <c r="S1738" s="6">
        <f t="shared" si="3495"/>
        <v>313</v>
      </c>
      <c r="T1738" s="6">
        <f t="shared" si="3495"/>
        <v>331</v>
      </c>
      <c r="U1738" s="5"/>
      <c r="V1738" s="5"/>
      <c r="W1738" s="5"/>
      <c r="X1738" s="37" t="str">
        <f>Map!G2406</f>
        <v>Terrestrial</v>
      </c>
      <c r="Y1738" s="5"/>
      <c r="Z1738" s="7" t="str">
        <f>Map!O2406</f>
        <v>12 H</v>
      </c>
      <c r="AA1738" s="6">
        <f t="shared" si="12"/>
        <v>12</v>
      </c>
      <c r="AB1738" s="5" t="str">
        <f>IFERROR(__xludf.DUMMYFUNCTION("""COMPUTED_VALUE"""),"H")</f>
        <v>H</v>
      </c>
      <c r="AC1738" s="6">
        <f t="shared" si="13"/>
        <v>12</v>
      </c>
      <c r="AD1738" s="5"/>
    </row>
    <row r="1739">
      <c r="A1739" s="5" t="str">
        <f>Map!I2407</f>
        <v>2.9 E</v>
      </c>
      <c r="B1739" s="6">
        <f t="shared" si="5"/>
        <v>2.9</v>
      </c>
      <c r="C1739" s="5" t="str">
        <f>IFERROR(__xludf.DUMMYFUNCTION("""COMPUTED_VALUE"""),"E")</f>
        <v>E</v>
      </c>
      <c r="D1739" s="34" t="b">
        <f t="shared" si="6"/>
        <v>0</v>
      </c>
      <c r="E1739" s="6" t="b">
        <f t="shared" si="7"/>
        <v>0</v>
      </c>
      <c r="F1739" s="34">
        <f t="shared" si="8"/>
        <v>2.9</v>
      </c>
      <c r="G1739" s="8">
        <f t="shared" si="9"/>
        <v>1.73188E+25</v>
      </c>
      <c r="H1739" s="8" t="str">
        <f t="shared" ref="H1739:J1739" si="3496">if(D1739,$G1739,"")</f>
        <v/>
      </c>
      <c r="I1739" s="8" t="str">
        <f t="shared" si="3496"/>
        <v/>
      </c>
      <c r="J1739" s="8">
        <f t="shared" si="3496"/>
        <v>1.73188E+25</v>
      </c>
      <c r="K1739" s="5"/>
      <c r="L1739" s="5"/>
      <c r="M1739" s="5"/>
      <c r="N1739" s="36">
        <f>Map!K2407</f>
        <v>275</v>
      </c>
      <c r="O1739" s="36">
        <f>Map!L2407</f>
        <v>223</v>
      </c>
      <c r="P1739" s="36">
        <f>Map!M2407</f>
        <v>249</v>
      </c>
      <c r="Q1739" s="5" t="str">
        <f>Join("-",Map!B2407,Map!C2407,Map!D2407,Map!E2407,Map!F2407)</f>
        <v>South Rim-1-5-1-d</v>
      </c>
      <c r="R1739" s="6">
        <f t="shared" ref="R1739:T1739" si="3497">IFERROR(VALUE(LEFT(N1739,SEARCH(" ",N1739,1)-1)),FALSE())</f>
        <v>275</v>
      </c>
      <c r="S1739" s="6">
        <f t="shared" si="3497"/>
        <v>223</v>
      </c>
      <c r="T1739" s="6">
        <f t="shared" si="3497"/>
        <v>249</v>
      </c>
      <c r="U1739" s="5"/>
      <c r="V1739" s="5"/>
      <c r="W1739" s="5"/>
      <c r="X1739" s="37" t="str">
        <f>Map!G2407</f>
        <v>Terrestrial</v>
      </c>
      <c r="Y1739" s="5"/>
      <c r="Z1739" s="7" t="str">
        <f>Map!O2407</f>
        <v>5832 H</v>
      </c>
      <c r="AA1739" s="6">
        <f t="shared" si="12"/>
        <v>5832</v>
      </c>
      <c r="AB1739" s="5" t="str">
        <f>IFERROR(__xludf.DUMMYFUNCTION("""COMPUTED_VALUE"""),"H")</f>
        <v>H</v>
      </c>
      <c r="AC1739" s="6">
        <f t="shared" si="13"/>
        <v>5832</v>
      </c>
      <c r="AD1739" s="5"/>
    </row>
    <row r="1740">
      <c r="A1740" s="5" t="str">
        <f>Map!I2408</f>
        <v>1.04 E</v>
      </c>
      <c r="B1740" s="6">
        <f t="shared" si="5"/>
        <v>1.04</v>
      </c>
      <c r="C1740" s="5" t="str">
        <f>IFERROR(__xludf.DUMMYFUNCTION("""COMPUTED_VALUE"""),"E")</f>
        <v>E</v>
      </c>
      <c r="D1740" s="34" t="b">
        <f t="shared" si="6"/>
        <v>0</v>
      </c>
      <c r="E1740" s="6" t="b">
        <f t="shared" si="7"/>
        <v>0</v>
      </c>
      <c r="F1740" s="34">
        <f t="shared" si="8"/>
        <v>1.04</v>
      </c>
      <c r="G1740" s="8">
        <f t="shared" si="9"/>
        <v>6.21088E+24</v>
      </c>
      <c r="H1740" s="8" t="str">
        <f t="shared" ref="H1740:J1740" si="3498">if(D1740,$G1740,"")</f>
        <v/>
      </c>
      <c r="I1740" s="8" t="str">
        <f t="shared" si="3498"/>
        <v/>
      </c>
      <c r="J1740" s="8">
        <f t="shared" si="3498"/>
        <v>6.21088E+24</v>
      </c>
      <c r="K1740" s="5"/>
      <c r="L1740" s="5"/>
      <c r="M1740" s="5"/>
      <c r="N1740" s="36">
        <f>Map!K2408</f>
        <v>252</v>
      </c>
      <c r="O1740" s="36">
        <f>Map!L2408</f>
        <v>201</v>
      </c>
      <c r="P1740" s="36">
        <f>Map!M2408</f>
        <v>225</v>
      </c>
      <c r="Q1740" s="5" t="str">
        <f>Join("-",Map!B2408,Map!C2408,Map!D2408,Map!E2408,Map!F2408)</f>
        <v>South Rim-1-5-1-e</v>
      </c>
      <c r="R1740" s="6">
        <f t="shared" ref="R1740:T1740" si="3499">IFERROR(VALUE(LEFT(N1740,SEARCH(" ",N1740,1)-1)),FALSE())</f>
        <v>252</v>
      </c>
      <c r="S1740" s="6">
        <f t="shared" si="3499"/>
        <v>201</v>
      </c>
      <c r="T1740" s="6">
        <f t="shared" si="3499"/>
        <v>225</v>
      </c>
      <c r="U1740" s="5"/>
      <c r="V1740" s="5"/>
      <c r="W1740" s="5"/>
      <c r="X1740" s="37" t="str">
        <f>Map!G2408</f>
        <v>Terrestrial</v>
      </c>
      <c r="Y1740" s="5"/>
      <c r="Z1740" s="7" t="str">
        <f>Map!O2408</f>
        <v>147 H</v>
      </c>
      <c r="AA1740" s="6">
        <f t="shared" si="12"/>
        <v>147</v>
      </c>
      <c r="AB1740" s="5" t="str">
        <f>IFERROR(__xludf.DUMMYFUNCTION("""COMPUTED_VALUE"""),"H")</f>
        <v>H</v>
      </c>
      <c r="AC1740" s="6">
        <f t="shared" si="13"/>
        <v>147</v>
      </c>
      <c r="AD1740" s="5"/>
    </row>
    <row r="1741">
      <c r="A1741" s="5" t="str">
        <f>Map!I2409</f>
        <v>0.06 J</v>
      </c>
      <c r="B1741" s="6">
        <f t="shared" si="5"/>
        <v>0.06</v>
      </c>
      <c r="C1741" s="5" t="str">
        <f>IFERROR(__xludf.DUMMYFUNCTION("""COMPUTED_VALUE"""),"J")</f>
        <v>J</v>
      </c>
      <c r="D1741" s="34" t="b">
        <f t="shared" si="6"/>
        <v>0</v>
      </c>
      <c r="E1741" s="6">
        <f t="shared" si="7"/>
        <v>0.06</v>
      </c>
      <c r="F1741" s="34" t="b">
        <f t="shared" si="8"/>
        <v>0</v>
      </c>
      <c r="G1741" s="8">
        <f t="shared" si="9"/>
        <v>1.14E+26</v>
      </c>
      <c r="H1741" s="8" t="str">
        <f t="shared" ref="H1741:J1741" si="3500">if(D1741,$G1741,"")</f>
        <v/>
      </c>
      <c r="I1741" s="8">
        <f t="shared" si="3500"/>
        <v>1.14E+26</v>
      </c>
      <c r="J1741" s="8" t="str">
        <f t="shared" si="3500"/>
        <v/>
      </c>
      <c r="K1741" s="5"/>
      <c r="L1741" s="5"/>
      <c r="M1741" s="5"/>
      <c r="N1741" s="36">
        <f>Map!K2409</f>
        <v>-119</v>
      </c>
      <c r="O1741" s="36">
        <f>Map!L2409</f>
        <v>-138</v>
      </c>
      <c r="P1741" s="36">
        <f>Map!M2409</f>
        <v>-129</v>
      </c>
      <c r="Q1741" s="5" t="str">
        <f>Join("-",Map!B2409,Map!C2409,Map!D2409,Map!E2409,Map!F2409)</f>
        <v>South Rim-1-5-1-f</v>
      </c>
      <c r="R1741" s="6">
        <f t="shared" ref="R1741:T1741" si="3501">IFERROR(VALUE(LEFT(N1741,SEARCH(" ",N1741,1)-1)),FALSE())</f>
        <v>-119</v>
      </c>
      <c r="S1741" s="6">
        <f t="shared" si="3501"/>
        <v>-138</v>
      </c>
      <c r="T1741" s="6">
        <f t="shared" si="3501"/>
        <v>-129</v>
      </c>
      <c r="U1741" s="5"/>
      <c r="V1741" s="5"/>
      <c r="W1741" s="5"/>
      <c r="X1741" s="37" t="str">
        <f>Map!G2409</f>
        <v>Gas Giant</v>
      </c>
      <c r="Y1741" s="5"/>
      <c r="Z1741" s="7" t="str">
        <f>Map!O2409</f>
        <v>14 H</v>
      </c>
      <c r="AA1741" s="6">
        <f t="shared" si="12"/>
        <v>14</v>
      </c>
      <c r="AB1741" s="5" t="str">
        <f>IFERROR(__xludf.DUMMYFUNCTION("""COMPUTED_VALUE"""),"H")</f>
        <v>H</v>
      </c>
      <c r="AC1741" s="6">
        <f t="shared" si="13"/>
        <v>14</v>
      </c>
      <c r="AD1741" s="5"/>
    </row>
    <row r="1742">
      <c r="A1742" s="5" t="str">
        <f>Map!I2410</f>
        <v>1.06 E</v>
      </c>
      <c r="B1742" s="6">
        <f t="shared" si="5"/>
        <v>1.06</v>
      </c>
      <c r="C1742" s="5" t="str">
        <f>IFERROR(__xludf.DUMMYFUNCTION("""COMPUTED_VALUE"""),"E")</f>
        <v>E</v>
      </c>
      <c r="D1742" s="34" t="b">
        <f t="shared" si="6"/>
        <v>0</v>
      </c>
      <c r="E1742" s="6" t="b">
        <f t="shared" si="7"/>
        <v>0</v>
      </c>
      <c r="F1742" s="34">
        <f t="shared" si="8"/>
        <v>1.06</v>
      </c>
      <c r="G1742" s="8">
        <f t="shared" si="9"/>
        <v>6.33032E+24</v>
      </c>
      <c r="H1742" s="8" t="str">
        <f t="shared" ref="H1742:J1742" si="3502">if(D1742,$G1742,"")</f>
        <v/>
      </c>
      <c r="I1742" s="8" t="str">
        <f t="shared" si="3502"/>
        <v/>
      </c>
      <c r="J1742" s="8">
        <f t="shared" si="3502"/>
        <v>6.33032E+24</v>
      </c>
      <c r="K1742" s="5"/>
      <c r="L1742" s="5"/>
      <c r="M1742" s="5"/>
      <c r="N1742" s="36">
        <f>Map!K2410</f>
        <v>-122</v>
      </c>
      <c r="O1742" s="36">
        <f>Map!L2410</f>
        <v>-135</v>
      </c>
      <c r="P1742" s="36">
        <f>Map!M2410</f>
        <v>-128</v>
      </c>
      <c r="Q1742" s="5" t="str">
        <f>Join("-",Map!B2410,Map!C2410,Map!D2410,Map!E2410,Map!F2410)</f>
        <v>South Rim-1-5-1-g</v>
      </c>
      <c r="R1742" s="6">
        <f t="shared" ref="R1742:T1742" si="3503">IFERROR(VALUE(LEFT(N1742,SEARCH(" ",N1742,1)-1)),FALSE())</f>
        <v>-122</v>
      </c>
      <c r="S1742" s="6">
        <f t="shared" si="3503"/>
        <v>-135</v>
      </c>
      <c r="T1742" s="6">
        <f t="shared" si="3503"/>
        <v>-128</v>
      </c>
      <c r="U1742" s="5"/>
      <c r="V1742" s="5"/>
      <c r="W1742" s="5"/>
      <c r="X1742" s="37" t="str">
        <f>Map!G2410</f>
        <v>Terrestrial</v>
      </c>
      <c r="Y1742" s="5"/>
      <c r="Z1742" s="7" t="str">
        <f>Map!O2410</f>
        <v>1848 H</v>
      </c>
      <c r="AA1742" s="6">
        <f t="shared" si="12"/>
        <v>1848</v>
      </c>
      <c r="AB1742" s="5" t="str">
        <f>IFERROR(__xludf.DUMMYFUNCTION("""COMPUTED_VALUE"""),"H")</f>
        <v>H</v>
      </c>
      <c r="AC1742" s="6">
        <f t="shared" si="13"/>
        <v>1848</v>
      </c>
      <c r="AD1742" s="5"/>
    </row>
    <row r="1743">
      <c r="A1743" s="5" t="str">
        <f>Map!I2411</f>
        <v>8.55 J</v>
      </c>
      <c r="B1743" s="6">
        <f t="shared" si="5"/>
        <v>8.55</v>
      </c>
      <c r="C1743" s="5" t="str">
        <f>IFERROR(__xludf.DUMMYFUNCTION("""COMPUTED_VALUE"""),"J")</f>
        <v>J</v>
      </c>
      <c r="D1743" s="34" t="b">
        <f t="shared" si="6"/>
        <v>0</v>
      </c>
      <c r="E1743" s="6">
        <f t="shared" si="7"/>
        <v>8.55</v>
      </c>
      <c r="F1743" s="34" t="b">
        <f t="shared" si="8"/>
        <v>0</v>
      </c>
      <c r="G1743" s="8">
        <f t="shared" si="9"/>
        <v>1.6245E+28</v>
      </c>
      <c r="H1743" s="8" t="str">
        <f t="shared" ref="H1743:J1743" si="3504">if(D1743,$G1743,"")</f>
        <v/>
      </c>
      <c r="I1743" s="8">
        <f t="shared" si="3504"/>
        <v>1.6245E+28</v>
      </c>
      <c r="J1743" s="8" t="str">
        <f t="shared" si="3504"/>
        <v/>
      </c>
      <c r="K1743" s="5"/>
      <c r="L1743" s="5"/>
      <c r="M1743" s="5"/>
      <c r="N1743" s="36">
        <f>Map!K2411</f>
        <v>-132</v>
      </c>
      <c r="O1743" s="36">
        <f>Map!L2411</f>
        <v>-134</v>
      </c>
      <c r="P1743" s="36">
        <f>Map!M2411</f>
        <v>-132</v>
      </c>
      <c r="Q1743" s="5" t="str">
        <f>Join("-",Map!B2411,Map!C2411,Map!D2411,Map!E2411,Map!F2411)</f>
        <v>South Rim-1-5-1-h</v>
      </c>
      <c r="R1743" s="6">
        <f t="shared" ref="R1743:T1743" si="3505">IFERROR(VALUE(LEFT(N1743,SEARCH(" ",N1743,1)-1)),FALSE())</f>
        <v>-132</v>
      </c>
      <c r="S1743" s="6">
        <f t="shared" si="3505"/>
        <v>-134</v>
      </c>
      <c r="T1743" s="6">
        <f t="shared" si="3505"/>
        <v>-132</v>
      </c>
      <c r="U1743" s="5"/>
      <c r="V1743" s="5"/>
      <c r="W1743" s="5"/>
      <c r="X1743" s="37" t="str">
        <f>Map!G2411</f>
        <v>Gas Giant</v>
      </c>
      <c r="Y1743" s="5"/>
      <c r="Z1743" s="7" t="str">
        <f>Map!O2411</f>
        <v>16 H</v>
      </c>
      <c r="AA1743" s="6">
        <f t="shared" si="12"/>
        <v>16</v>
      </c>
      <c r="AB1743" s="5" t="str">
        <f>IFERROR(__xludf.DUMMYFUNCTION("""COMPUTED_VALUE"""),"H")</f>
        <v>H</v>
      </c>
      <c r="AC1743" s="6">
        <f t="shared" si="13"/>
        <v>16</v>
      </c>
      <c r="AD1743" s="5"/>
    </row>
    <row r="1744">
      <c r="A1744" s="5" t="str">
        <f>Map!I2412</f>
        <v>0.76 S</v>
      </c>
      <c r="B1744" s="6">
        <f t="shared" si="5"/>
        <v>0.76</v>
      </c>
      <c r="C1744" s="5" t="str">
        <f>IFERROR(__xludf.DUMMYFUNCTION("""COMPUTED_VALUE"""),"S")</f>
        <v>S</v>
      </c>
      <c r="D1744" s="34">
        <f t="shared" si="6"/>
        <v>0.76</v>
      </c>
      <c r="E1744" s="6" t="b">
        <f t="shared" si="7"/>
        <v>0</v>
      </c>
      <c r="F1744" s="34" t="b">
        <f t="shared" si="8"/>
        <v>0</v>
      </c>
      <c r="G1744" s="8">
        <f t="shared" si="9"/>
        <v>1.51164E+30</v>
      </c>
      <c r="H1744" s="8">
        <f t="shared" ref="H1744:J1744" si="3506">if(D1744,$G1744,"")</f>
        <v>1.51164E+30</v>
      </c>
      <c r="I1744" s="8" t="str">
        <f t="shared" si="3506"/>
        <v/>
      </c>
      <c r="J1744" s="8" t="str">
        <f t="shared" si="3506"/>
        <v/>
      </c>
      <c r="K1744" s="5"/>
      <c r="L1744" s="5"/>
      <c r="M1744" s="5"/>
      <c r="N1744" s="36" t="str">
        <f>Map!K2412</f>
        <v/>
      </c>
      <c r="O1744" s="36" t="str">
        <f>Map!L2412</f>
        <v/>
      </c>
      <c r="P1744" s="36" t="str">
        <f>Map!M2412</f>
        <v/>
      </c>
      <c r="Q1744" s="5" t="str">
        <f>Join("-",Map!B2412,Map!C2412,Map!D2412,Map!E2412,Map!F2412)</f>
        <v>South Rim-1-5-1-S</v>
      </c>
      <c r="R1744" s="6" t="b">
        <f t="shared" ref="R1744:T1744" si="3507">IFERROR(VALUE(LEFT(N1744,SEARCH(" ",N1744,1)-1)),FALSE())</f>
        <v>0</v>
      </c>
      <c r="S1744" s="6" t="b">
        <f t="shared" si="3507"/>
        <v>0</v>
      </c>
      <c r="T1744" s="6" t="b">
        <f t="shared" si="3507"/>
        <v>0</v>
      </c>
      <c r="U1744" s="5"/>
      <c r="V1744" s="5"/>
      <c r="W1744" s="5"/>
      <c r="X1744" s="37" t="str">
        <f>Map!G2412</f>
        <v>Star</v>
      </c>
      <c r="Y1744" s="5"/>
      <c r="Z1744" s="7" t="str">
        <f>Map!O2412</f>
        <v/>
      </c>
      <c r="AA1744" s="6" t="str">
        <f t="shared" si="12"/>
        <v/>
      </c>
      <c r="AB1744" s="5"/>
      <c r="AC1744" s="6" t="str">
        <f t="shared" si="13"/>
        <v/>
      </c>
      <c r="AD1744" s="5"/>
    </row>
    <row r="1745">
      <c r="A1745" s="5" t="str">
        <f>Map!I2413</f>
        <v>1.48 E</v>
      </c>
      <c r="B1745" s="6">
        <f t="shared" si="5"/>
        <v>1.48</v>
      </c>
      <c r="C1745" s="5" t="str">
        <f>IFERROR(__xludf.DUMMYFUNCTION("""COMPUTED_VALUE"""),"E")</f>
        <v>E</v>
      </c>
      <c r="D1745" s="34" t="b">
        <f t="shared" si="6"/>
        <v>0</v>
      </c>
      <c r="E1745" s="6" t="b">
        <f t="shared" si="7"/>
        <v>0</v>
      </c>
      <c r="F1745" s="34">
        <f t="shared" si="8"/>
        <v>1.48</v>
      </c>
      <c r="G1745" s="8">
        <f t="shared" si="9"/>
        <v>8.83856E+24</v>
      </c>
      <c r="H1745" s="8" t="str">
        <f t="shared" ref="H1745:J1745" si="3508">if(D1745,$G1745,"")</f>
        <v/>
      </c>
      <c r="I1745" s="8" t="str">
        <f t="shared" si="3508"/>
        <v/>
      </c>
      <c r="J1745" s="8">
        <f t="shared" si="3508"/>
        <v>8.83856E+24</v>
      </c>
      <c r="K1745" s="5"/>
      <c r="L1745" s="5"/>
      <c r="M1745" s="5"/>
      <c r="N1745" s="36">
        <f>Map!K2413</f>
        <v>738</v>
      </c>
      <c r="O1745" s="36">
        <f>Map!L2413</f>
        <v>708</v>
      </c>
      <c r="P1745" s="36">
        <f>Map!M2413</f>
        <v>722</v>
      </c>
      <c r="Q1745" s="5" t="str">
        <f>Join("-",Map!B2413,Map!C2413,Map!D2413,Map!E2413,Map!F2413)</f>
        <v>South Rim-1-6-0-a</v>
      </c>
      <c r="R1745" s="6">
        <f t="shared" ref="R1745:T1745" si="3509">IFERROR(VALUE(LEFT(N1745,SEARCH(" ",N1745,1)-1)),FALSE())</f>
        <v>738</v>
      </c>
      <c r="S1745" s="6">
        <f t="shared" si="3509"/>
        <v>708</v>
      </c>
      <c r="T1745" s="6">
        <f t="shared" si="3509"/>
        <v>722</v>
      </c>
      <c r="U1745" s="5"/>
      <c r="V1745" s="5"/>
      <c r="W1745" s="5"/>
      <c r="X1745" s="37" t="str">
        <f>Map!G2413</f>
        <v>Terrestrial</v>
      </c>
      <c r="Y1745" s="5"/>
      <c r="Z1745" s="7" t="str">
        <f>Map!O2413</f>
        <v>7 H</v>
      </c>
      <c r="AA1745" s="6">
        <f t="shared" si="12"/>
        <v>7</v>
      </c>
      <c r="AB1745" s="5" t="str">
        <f>IFERROR(__xludf.DUMMYFUNCTION("""COMPUTED_VALUE"""),"H")</f>
        <v>H</v>
      </c>
      <c r="AC1745" s="6">
        <f t="shared" si="13"/>
        <v>7</v>
      </c>
      <c r="AD1745" s="5"/>
    </row>
    <row r="1746">
      <c r="A1746" s="5" t="str">
        <f>Map!I2414</f>
        <v>1.25 E</v>
      </c>
      <c r="B1746" s="6">
        <f t="shared" si="5"/>
        <v>1.25</v>
      </c>
      <c r="C1746" s="5" t="str">
        <f>IFERROR(__xludf.DUMMYFUNCTION("""COMPUTED_VALUE"""),"E")</f>
        <v>E</v>
      </c>
      <c r="D1746" s="34" t="b">
        <f t="shared" si="6"/>
        <v>0</v>
      </c>
      <c r="E1746" s="6" t="b">
        <f t="shared" si="7"/>
        <v>0</v>
      </c>
      <c r="F1746" s="34">
        <f t="shared" si="8"/>
        <v>1.25</v>
      </c>
      <c r="G1746" s="8">
        <f t="shared" si="9"/>
        <v>7.465E+24</v>
      </c>
      <c r="H1746" s="8" t="str">
        <f t="shared" ref="H1746:J1746" si="3510">if(D1746,$G1746,"")</f>
        <v/>
      </c>
      <c r="I1746" s="8" t="str">
        <f t="shared" si="3510"/>
        <v/>
      </c>
      <c r="J1746" s="8">
        <f t="shared" si="3510"/>
        <v>7.465E+24</v>
      </c>
      <c r="K1746" s="5"/>
      <c r="L1746" s="5"/>
      <c r="M1746" s="5"/>
      <c r="N1746" s="36">
        <f>Map!K2414</f>
        <v>46</v>
      </c>
      <c r="O1746" s="36">
        <f>Map!L2414</f>
        <v>13</v>
      </c>
      <c r="P1746" s="36">
        <f>Map!M2414</f>
        <v>29</v>
      </c>
      <c r="Q1746" s="5" t="str">
        <f>Join("-",Map!B2414,Map!C2414,Map!D2414,Map!E2414,Map!F2414)</f>
        <v>South Rim-1-6-0-b</v>
      </c>
      <c r="R1746" s="6">
        <f t="shared" ref="R1746:T1746" si="3511">IFERROR(VALUE(LEFT(N1746,SEARCH(" ",N1746,1)-1)),FALSE())</f>
        <v>46</v>
      </c>
      <c r="S1746" s="6">
        <f t="shared" si="3511"/>
        <v>13</v>
      </c>
      <c r="T1746" s="6">
        <f t="shared" si="3511"/>
        <v>29</v>
      </c>
      <c r="U1746" s="5"/>
      <c r="V1746" s="5"/>
      <c r="W1746" s="5"/>
      <c r="X1746" s="37" t="str">
        <f>Map!G2414</f>
        <v>Habitable</v>
      </c>
      <c r="Y1746" s="5"/>
      <c r="Z1746" s="7" t="str">
        <f>Map!O2414</f>
        <v>22 H</v>
      </c>
      <c r="AA1746" s="6">
        <f t="shared" si="12"/>
        <v>22</v>
      </c>
      <c r="AB1746" s="5" t="str">
        <f>IFERROR(__xludf.DUMMYFUNCTION("""COMPUTED_VALUE"""),"H")</f>
        <v>H</v>
      </c>
      <c r="AC1746" s="6">
        <f t="shared" si="13"/>
        <v>22</v>
      </c>
      <c r="AD1746" s="5"/>
    </row>
    <row r="1747">
      <c r="A1747" s="5" t="str">
        <f>Map!I2415</f>
        <v>1.62 J</v>
      </c>
      <c r="B1747" s="6">
        <f t="shared" si="5"/>
        <v>1.62</v>
      </c>
      <c r="C1747" s="5" t="str">
        <f>IFERROR(__xludf.DUMMYFUNCTION("""COMPUTED_VALUE"""),"J")</f>
        <v>J</v>
      </c>
      <c r="D1747" s="34" t="b">
        <f t="shared" si="6"/>
        <v>0</v>
      </c>
      <c r="E1747" s="6">
        <f t="shared" si="7"/>
        <v>1.62</v>
      </c>
      <c r="F1747" s="34" t="b">
        <f t="shared" si="8"/>
        <v>0</v>
      </c>
      <c r="G1747" s="8">
        <f t="shared" si="9"/>
        <v>3.078E+27</v>
      </c>
      <c r="H1747" s="8" t="str">
        <f t="shared" ref="H1747:J1747" si="3512">if(D1747,$G1747,"")</f>
        <v/>
      </c>
      <c r="I1747" s="8">
        <f t="shared" si="3512"/>
        <v>3.078E+27</v>
      </c>
      <c r="J1747" s="8" t="str">
        <f t="shared" si="3512"/>
        <v/>
      </c>
      <c r="K1747" s="5"/>
      <c r="L1747" s="5"/>
      <c r="M1747" s="5"/>
      <c r="N1747" s="36">
        <f>Map!K2415</f>
        <v>-19</v>
      </c>
      <c r="O1747" s="36">
        <f>Map!L2415</f>
        <v>-46</v>
      </c>
      <c r="P1747" s="36">
        <f>Map!M2415</f>
        <v>-34</v>
      </c>
      <c r="Q1747" s="5" t="str">
        <f>Join("-",Map!B2415,Map!C2415,Map!D2415,Map!E2415,Map!F2415)</f>
        <v>South Rim-1-6-0-c</v>
      </c>
      <c r="R1747" s="6">
        <f t="shared" ref="R1747:T1747" si="3513">IFERROR(VALUE(LEFT(N1747,SEARCH(" ",N1747,1)-1)),FALSE())</f>
        <v>-19</v>
      </c>
      <c r="S1747" s="6">
        <f t="shared" si="3513"/>
        <v>-46</v>
      </c>
      <c r="T1747" s="6">
        <f t="shared" si="3513"/>
        <v>-34</v>
      </c>
      <c r="U1747" s="5"/>
      <c r="V1747" s="5"/>
      <c r="W1747" s="5"/>
      <c r="X1747" s="37" t="str">
        <f>Map!G2415</f>
        <v>Gas Giant</v>
      </c>
      <c r="Y1747" s="5"/>
      <c r="Z1747" s="7" t="str">
        <f>Map!O2415</f>
        <v>22 H</v>
      </c>
      <c r="AA1747" s="6">
        <f t="shared" si="12"/>
        <v>22</v>
      </c>
      <c r="AB1747" s="5" t="str">
        <f>IFERROR(__xludf.DUMMYFUNCTION("""COMPUTED_VALUE"""),"H")</f>
        <v>H</v>
      </c>
      <c r="AC1747" s="6">
        <f t="shared" si="13"/>
        <v>22</v>
      </c>
      <c r="AD1747" s="5"/>
    </row>
    <row r="1748">
      <c r="A1748" s="5" t="str">
        <f>Map!I2416</f>
        <v>0.05 J</v>
      </c>
      <c r="B1748" s="6">
        <f t="shared" si="5"/>
        <v>0.05</v>
      </c>
      <c r="C1748" s="5" t="str">
        <f>IFERROR(__xludf.DUMMYFUNCTION("""COMPUTED_VALUE"""),"J")</f>
        <v>J</v>
      </c>
      <c r="D1748" s="34" t="b">
        <f t="shared" si="6"/>
        <v>0</v>
      </c>
      <c r="E1748" s="6">
        <f t="shared" si="7"/>
        <v>0.05</v>
      </c>
      <c r="F1748" s="34" t="b">
        <f t="shared" si="8"/>
        <v>0</v>
      </c>
      <c r="G1748" s="8">
        <f t="shared" si="9"/>
        <v>9.5E+25</v>
      </c>
      <c r="H1748" s="8" t="str">
        <f t="shared" ref="H1748:J1748" si="3514">if(D1748,$G1748,"")</f>
        <v/>
      </c>
      <c r="I1748" s="8">
        <f t="shared" si="3514"/>
        <v>9.5E+25</v>
      </c>
      <c r="J1748" s="8" t="str">
        <f t="shared" si="3514"/>
        <v/>
      </c>
      <c r="K1748" s="5"/>
      <c r="L1748" s="5"/>
      <c r="M1748" s="5"/>
      <c r="N1748" s="36">
        <f>Map!K2416</f>
        <v>-59</v>
      </c>
      <c r="O1748" s="36">
        <f>Map!L2416</f>
        <v>-101</v>
      </c>
      <c r="P1748" s="36">
        <f>Map!M2416</f>
        <v>-81</v>
      </c>
      <c r="Q1748" s="5" t="str">
        <f>Join("-",Map!B2416,Map!C2416,Map!D2416,Map!E2416,Map!F2416)</f>
        <v>South Rim-1-6-0-d</v>
      </c>
      <c r="R1748" s="6">
        <f t="shared" ref="R1748:T1748" si="3515">IFERROR(VALUE(LEFT(N1748,SEARCH(" ",N1748,1)-1)),FALSE())</f>
        <v>-59</v>
      </c>
      <c r="S1748" s="6">
        <f t="shared" si="3515"/>
        <v>-101</v>
      </c>
      <c r="T1748" s="6">
        <f t="shared" si="3515"/>
        <v>-81</v>
      </c>
      <c r="U1748" s="5"/>
      <c r="V1748" s="5"/>
      <c r="W1748" s="5"/>
      <c r="X1748" s="37" t="str">
        <f>Map!G2416</f>
        <v>Gas Giant</v>
      </c>
      <c r="Y1748" s="5"/>
      <c r="Z1748" s="7" t="str">
        <f>Map!O2416</f>
        <v>11 H</v>
      </c>
      <c r="AA1748" s="6">
        <f t="shared" si="12"/>
        <v>11</v>
      </c>
      <c r="AB1748" s="5" t="str">
        <f>IFERROR(__xludf.DUMMYFUNCTION("""COMPUTED_VALUE"""),"H")</f>
        <v>H</v>
      </c>
      <c r="AC1748" s="6">
        <f t="shared" si="13"/>
        <v>11</v>
      </c>
      <c r="AD1748" s="5"/>
    </row>
    <row r="1749">
      <c r="A1749" s="5" t="str">
        <f>Map!I2417</f>
        <v>2.81 J</v>
      </c>
      <c r="B1749" s="6">
        <f t="shared" si="5"/>
        <v>2.81</v>
      </c>
      <c r="C1749" s="5" t="str">
        <f>IFERROR(__xludf.DUMMYFUNCTION("""COMPUTED_VALUE"""),"J")</f>
        <v>J</v>
      </c>
      <c r="D1749" s="34" t="b">
        <f t="shared" si="6"/>
        <v>0</v>
      </c>
      <c r="E1749" s="6">
        <f t="shared" si="7"/>
        <v>2.81</v>
      </c>
      <c r="F1749" s="34" t="b">
        <f t="shared" si="8"/>
        <v>0</v>
      </c>
      <c r="G1749" s="8">
        <f t="shared" si="9"/>
        <v>5.339E+27</v>
      </c>
      <c r="H1749" s="8" t="str">
        <f t="shared" ref="H1749:J1749" si="3516">if(D1749,$G1749,"")</f>
        <v/>
      </c>
      <c r="I1749" s="8">
        <f t="shared" si="3516"/>
        <v>5.339E+27</v>
      </c>
      <c r="J1749" s="8" t="str">
        <f t="shared" si="3516"/>
        <v/>
      </c>
      <c r="K1749" s="5"/>
      <c r="L1749" s="5"/>
      <c r="M1749" s="5"/>
      <c r="N1749" s="36">
        <f>Map!K2417</f>
        <v>-110</v>
      </c>
      <c r="O1749" s="36">
        <f>Map!L2417</f>
        <v>-174</v>
      </c>
      <c r="P1749" s="36">
        <f>Map!M2417</f>
        <v>-144</v>
      </c>
      <c r="Q1749" s="5" t="str">
        <f>Join("-",Map!B2417,Map!C2417,Map!D2417,Map!E2417,Map!F2417)</f>
        <v>South Rim-1-6-0-e</v>
      </c>
      <c r="R1749" s="6">
        <f t="shared" ref="R1749:T1749" si="3517">IFERROR(VALUE(LEFT(N1749,SEARCH(" ",N1749,1)-1)),FALSE())</f>
        <v>-110</v>
      </c>
      <c r="S1749" s="6">
        <f t="shared" si="3517"/>
        <v>-174</v>
      </c>
      <c r="T1749" s="6">
        <f t="shared" si="3517"/>
        <v>-144</v>
      </c>
      <c r="U1749" s="5"/>
      <c r="V1749" s="5"/>
      <c r="W1749" s="5"/>
      <c r="X1749" s="37" t="str">
        <f>Map!G2417</f>
        <v>Gas Giant</v>
      </c>
      <c r="Y1749" s="5"/>
      <c r="Z1749" s="7" t="str">
        <f>Map!O2417</f>
        <v>20 H</v>
      </c>
      <c r="AA1749" s="6">
        <f t="shared" si="12"/>
        <v>20</v>
      </c>
      <c r="AB1749" s="5" t="str">
        <f>IFERROR(__xludf.DUMMYFUNCTION("""COMPUTED_VALUE"""),"H")</f>
        <v>H</v>
      </c>
      <c r="AC1749" s="6">
        <f t="shared" si="13"/>
        <v>20</v>
      </c>
      <c r="AD1749" s="5"/>
    </row>
    <row r="1750">
      <c r="A1750" s="5" t="str">
        <f>Map!I2418</f>
        <v>9.91 J</v>
      </c>
      <c r="B1750" s="6">
        <f t="shared" si="5"/>
        <v>9.91</v>
      </c>
      <c r="C1750" s="5" t="str">
        <f>IFERROR(__xludf.DUMMYFUNCTION("""COMPUTED_VALUE"""),"J")</f>
        <v>J</v>
      </c>
      <c r="D1750" s="34" t="b">
        <f t="shared" si="6"/>
        <v>0</v>
      </c>
      <c r="E1750" s="6">
        <f t="shared" si="7"/>
        <v>9.91</v>
      </c>
      <c r="F1750" s="34" t="b">
        <f t="shared" si="8"/>
        <v>0</v>
      </c>
      <c r="G1750" s="8">
        <f t="shared" si="9"/>
        <v>1.8829E+28</v>
      </c>
      <c r="H1750" s="8" t="str">
        <f t="shared" ref="H1750:J1750" si="3518">if(D1750,$G1750,"")</f>
        <v/>
      </c>
      <c r="I1750" s="8">
        <f t="shared" si="3518"/>
        <v>1.8829E+28</v>
      </c>
      <c r="J1750" s="8" t="str">
        <f t="shared" si="3518"/>
        <v/>
      </c>
      <c r="K1750" s="5"/>
      <c r="L1750" s="5"/>
      <c r="M1750" s="5"/>
      <c r="N1750" s="36">
        <f>Map!K2418</f>
        <v>-154</v>
      </c>
      <c r="O1750" s="36">
        <f>Map!L2418</f>
        <v>-154</v>
      </c>
      <c r="P1750" s="36">
        <f>Map!M2418</f>
        <v>-155</v>
      </c>
      <c r="Q1750" s="5" t="str">
        <f>Join("-",Map!B2418,Map!C2418,Map!D2418,Map!E2418,Map!F2418)</f>
        <v>South Rim-1-6-0-f</v>
      </c>
      <c r="R1750" s="6">
        <f t="shared" ref="R1750:T1750" si="3519">IFERROR(VALUE(LEFT(N1750,SEARCH(" ",N1750,1)-1)),FALSE())</f>
        <v>-154</v>
      </c>
      <c r="S1750" s="6">
        <f t="shared" si="3519"/>
        <v>-154</v>
      </c>
      <c r="T1750" s="6">
        <f t="shared" si="3519"/>
        <v>-155</v>
      </c>
      <c r="U1750" s="5"/>
      <c r="V1750" s="5"/>
      <c r="W1750" s="5"/>
      <c r="X1750" s="37" t="str">
        <f>Map!G2418</f>
        <v>Gas Giant</v>
      </c>
      <c r="Y1750" s="5"/>
      <c r="Z1750" s="7" t="str">
        <f>Map!O2418</f>
        <v>15 H</v>
      </c>
      <c r="AA1750" s="6">
        <f t="shared" si="12"/>
        <v>15</v>
      </c>
      <c r="AB1750" s="5" t="str">
        <f>IFERROR(__xludf.DUMMYFUNCTION("""COMPUTED_VALUE"""),"H")</f>
        <v>H</v>
      </c>
      <c r="AC1750" s="6">
        <f t="shared" si="13"/>
        <v>15</v>
      </c>
      <c r="AD1750" s="5"/>
    </row>
    <row r="1751">
      <c r="A1751" s="5" t="str">
        <f>Map!I2419</f>
        <v>0.11 J</v>
      </c>
      <c r="B1751" s="6">
        <f t="shared" si="5"/>
        <v>0.11</v>
      </c>
      <c r="C1751" s="5" t="str">
        <f>IFERROR(__xludf.DUMMYFUNCTION("""COMPUTED_VALUE"""),"J")</f>
        <v>J</v>
      </c>
      <c r="D1751" s="34" t="b">
        <f t="shared" si="6"/>
        <v>0</v>
      </c>
      <c r="E1751" s="6">
        <f t="shared" si="7"/>
        <v>0.11</v>
      </c>
      <c r="F1751" s="34" t="b">
        <f t="shared" si="8"/>
        <v>0</v>
      </c>
      <c r="G1751" s="8">
        <f t="shared" si="9"/>
        <v>2.09E+26</v>
      </c>
      <c r="H1751" s="8" t="str">
        <f t="shared" ref="H1751:J1751" si="3520">if(D1751,$G1751,"")</f>
        <v/>
      </c>
      <c r="I1751" s="8">
        <f t="shared" si="3520"/>
        <v>2.09E+26</v>
      </c>
      <c r="J1751" s="8" t="str">
        <f t="shared" si="3520"/>
        <v/>
      </c>
      <c r="K1751" s="5"/>
      <c r="L1751" s="5"/>
      <c r="M1751" s="5"/>
      <c r="N1751" s="36">
        <f>Map!K2419</f>
        <v>-155</v>
      </c>
      <c r="O1751" s="36">
        <f>Map!L2419</f>
        <v>-159</v>
      </c>
      <c r="P1751" s="36">
        <f>Map!M2419</f>
        <v>-157</v>
      </c>
      <c r="Q1751" s="5" t="str">
        <f>Join("-",Map!B2419,Map!C2419,Map!D2419,Map!E2419,Map!F2419)</f>
        <v>South Rim-1-6-0-g</v>
      </c>
      <c r="R1751" s="6">
        <f t="shared" ref="R1751:T1751" si="3521">IFERROR(VALUE(LEFT(N1751,SEARCH(" ",N1751,1)-1)),FALSE())</f>
        <v>-155</v>
      </c>
      <c r="S1751" s="6">
        <f t="shared" si="3521"/>
        <v>-159</v>
      </c>
      <c r="T1751" s="6">
        <f t="shared" si="3521"/>
        <v>-157</v>
      </c>
      <c r="U1751" s="5"/>
      <c r="V1751" s="5"/>
      <c r="W1751" s="5"/>
      <c r="X1751" s="37" t="str">
        <f>Map!G2419</f>
        <v>Gas Giant</v>
      </c>
      <c r="Y1751" s="5"/>
      <c r="Z1751" s="7" t="str">
        <f>Map!O2419</f>
        <v>12 H</v>
      </c>
      <c r="AA1751" s="6">
        <f t="shared" si="12"/>
        <v>12</v>
      </c>
      <c r="AB1751" s="5" t="str">
        <f>IFERROR(__xludf.DUMMYFUNCTION("""COMPUTED_VALUE"""),"H")</f>
        <v>H</v>
      </c>
      <c r="AC1751" s="6">
        <f t="shared" si="13"/>
        <v>12</v>
      </c>
      <c r="AD1751" s="5"/>
    </row>
    <row r="1752">
      <c r="A1752" s="5" t="str">
        <f>Map!I2420</f>
        <v>1.99 J</v>
      </c>
      <c r="B1752" s="6">
        <f t="shared" si="5"/>
        <v>1.99</v>
      </c>
      <c r="C1752" s="5" t="str">
        <f>IFERROR(__xludf.DUMMYFUNCTION("""COMPUTED_VALUE"""),"J")</f>
        <v>J</v>
      </c>
      <c r="D1752" s="34" t="b">
        <f t="shared" si="6"/>
        <v>0</v>
      </c>
      <c r="E1752" s="6">
        <f t="shared" si="7"/>
        <v>1.99</v>
      </c>
      <c r="F1752" s="34" t="b">
        <f t="shared" si="8"/>
        <v>0</v>
      </c>
      <c r="G1752" s="8">
        <f t="shared" si="9"/>
        <v>3.781E+27</v>
      </c>
      <c r="H1752" s="8" t="str">
        <f t="shared" ref="H1752:J1752" si="3522">if(D1752,$G1752,"")</f>
        <v/>
      </c>
      <c r="I1752" s="8">
        <f t="shared" si="3522"/>
        <v>3.781E+27</v>
      </c>
      <c r="J1752" s="8" t="str">
        <f t="shared" si="3522"/>
        <v/>
      </c>
      <c r="K1752" s="5"/>
      <c r="L1752" s="5"/>
      <c r="M1752" s="5"/>
      <c r="N1752" s="36">
        <f>Map!K2420</f>
        <v>-209</v>
      </c>
      <c r="O1752" s="36">
        <f>Map!L2420</f>
        <v>-245</v>
      </c>
      <c r="P1752" s="36">
        <f>Map!M2420</f>
        <v>-226</v>
      </c>
      <c r="Q1752" s="5" t="str">
        <f>Join("-",Map!B2420,Map!C2420,Map!D2420,Map!E2420,Map!F2420)</f>
        <v>South Rim-1-6-0-h</v>
      </c>
      <c r="R1752" s="6">
        <f t="shared" ref="R1752:T1752" si="3523">IFERROR(VALUE(LEFT(N1752,SEARCH(" ",N1752,1)-1)),FALSE())</f>
        <v>-209</v>
      </c>
      <c r="S1752" s="6">
        <f t="shared" si="3523"/>
        <v>-245</v>
      </c>
      <c r="T1752" s="6">
        <f t="shared" si="3523"/>
        <v>-226</v>
      </c>
      <c r="U1752" s="5"/>
      <c r="V1752" s="5"/>
      <c r="W1752" s="5"/>
      <c r="X1752" s="37" t="str">
        <f>Map!G2420</f>
        <v>Gas Giant</v>
      </c>
      <c r="Y1752" s="5"/>
      <c r="Z1752" s="7" t="str">
        <f>Map!O2420</f>
        <v>18 H</v>
      </c>
      <c r="AA1752" s="6">
        <f t="shared" si="12"/>
        <v>18</v>
      </c>
      <c r="AB1752" s="5" t="str">
        <f>IFERROR(__xludf.DUMMYFUNCTION("""COMPUTED_VALUE"""),"H")</f>
        <v>H</v>
      </c>
      <c r="AC1752" s="6">
        <f t="shared" si="13"/>
        <v>18</v>
      </c>
      <c r="AD1752" s="5"/>
    </row>
    <row r="1753">
      <c r="A1753" s="5" t="str">
        <f>Map!I2421</f>
        <v>0.44 S</v>
      </c>
      <c r="B1753" s="6">
        <f t="shared" si="5"/>
        <v>0.44</v>
      </c>
      <c r="C1753" s="5" t="str">
        <f>IFERROR(__xludf.DUMMYFUNCTION("""COMPUTED_VALUE"""),"S")</f>
        <v>S</v>
      </c>
      <c r="D1753" s="34">
        <f t="shared" si="6"/>
        <v>0.44</v>
      </c>
      <c r="E1753" s="6" t="b">
        <f t="shared" si="7"/>
        <v>0</v>
      </c>
      <c r="F1753" s="34" t="b">
        <f t="shared" si="8"/>
        <v>0</v>
      </c>
      <c r="G1753" s="8">
        <f t="shared" si="9"/>
        <v>8.7516E+29</v>
      </c>
      <c r="H1753" s="8">
        <f t="shared" ref="H1753:J1753" si="3524">if(D1753,$G1753,"")</f>
        <v>8.7516E+29</v>
      </c>
      <c r="I1753" s="8" t="str">
        <f t="shared" si="3524"/>
        <v/>
      </c>
      <c r="J1753" s="8" t="str">
        <f t="shared" si="3524"/>
        <v/>
      </c>
      <c r="K1753" s="5"/>
      <c r="L1753" s="5"/>
      <c r="M1753" s="5"/>
      <c r="N1753" s="36" t="str">
        <f>Map!K2421</f>
        <v/>
      </c>
      <c r="O1753" s="36" t="str">
        <f>Map!L2421</f>
        <v/>
      </c>
      <c r="P1753" s="36" t="str">
        <f>Map!M2421</f>
        <v/>
      </c>
      <c r="Q1753" s="5" t="str">
        <f>Join("-",Map!B2421,Map!C2421,Map!D2421,Map!E2421,Map!F2421)</f>
        <v>South Rim-1-6-0-S</v>
      </c>
      <c r="R1753" s="6" t="b">
        <f t="shared" ref="R1753:T1753" si="3525">IFERROR(VALUE(LEFT(N1753,SEARCH(" ",N1753,1)-1)),FALSE())</f>
        <v>0</v>
      </c>
      <c r="S1753" s="6" t="b">
        <f t="shared" si="3525"/>
        <v>0</v>
      </c>
      <c r="T1753" s="6" t="b">
        <f t="shared" si="3525"/>
        <v>0</v>
      </c>
      <c r="U1753" s="5"/>
      <c r="V1753" s="5"/>
      <c r="W1753" s="5"/>
      <c r="X1753" s="37" t="str">
        <f>Map!G2421</f>
        <v>Star</v>
      </c>
      <c r="Y1753" s="5"/>
      <c r="Z1753" s="7" t="str">
        <f>Map!O2421</f>
        <v/>
      </c>
      <c r="AA1753" s="6" t="str">
        <f t="shared" si="12"/>
        <v/>
      </c>
      <c r="AB1753" s="5"/>
      <c r="AC1753" s="6" t="str">
        <f t="shared" si="13"/>
        <v/>
      </c>
      <c r="AD1753" s="5"/>
    </row>
    <row r="1754">
      <c r="A1754" s="5" t="str">
        <f>Map!I2422</f>
        <v/>
      </c>
      <c r="B1754" s="6" t="str">
        <f t="shared" si="5"/>
        <v/>
      </c>
      <c r="C1754" s="5"/>
      <c r="D1754" s="34" t="b">
        <f t="shared" si="6"/>
        <v>0</v>
      </c>
      <c r="E1754" s="6" t="b">
        <f t="shared" si="7"/>
        <v>0</v>
      </c>
      <c r="F1754" s="34" t="b">
        <f t="shared" si="8"/>
        <v>0</v>
      </c>
      <c r="G1754" s="8" t="str">
        <f t="shared" si="9"/>
        <v/>
      </c>
      <c r="H1754" s="8" t="str">
        <f t="shared" ref="H1754:J1754" si="3526">if(D1754,$G1754,"")</f>
        <v/>
      </c>
      <c r="I1754" s="8" t="str">
        <f t="shared" si="3526"/>
        <v/>
      </c>
      <c r="J1754" s="8" t="str">
        <f t="shared" si="3526"/>
        <v/>
      </c>
      <c r="K1754" s="5"/>
      <c r="L1754" s="5"/>
      <c r="M1754" s="5"/>
      <c r="N1754" s="36" t="str">
        <f>Map!K2422</f>
        <v/>
      </c>
      <c r="O1754" s="36" t="str">
        <f>Map!L2422</f>
        <v/>
      </c>
      <c r="P1754" s="36" t="str">
        <f>Map!M2422</f>
        <v/>
      </c>
      <c r="Q1754" s="5" t="str">
        <f>Join("-",Map!B2422,Map!C2422,Map!D2422,Map!E2422,Map!F2422)</f>
        <v>South Rim-1-6-0-S16 Secondary Relay</v>
      </c>
      <c r="R1754" s="6" t="b">
        <f t="shared" ref="R1754:T1754" si="3527">IFERROR(VALUE(LEFT(N1754,SEARCH(" ",N1754,1)-1)),FALSE())</f>
        <v>0</v>
      </c>
      <c r="S1754" s="6" t="b">
        <f t="shared" si="3527"/>
        <v>0</v>
      </c>
      <c r="T1754" s="6" t="b">
        <f t="shared" si="3527"/>
        <v>0</v>
      </c>
      <c r="U1754" s="5"/>
      <c r="V1754" s="5"/>
      <c r="W1754" s="5"/>
      <c r="X1754" s="37" t="str">
        <f>Map!G2422</f>
        <v>Secondary Relay</v>
      </c>
      <c r="Y1754" s="5"/>
      <c r="Z1754" s="7" t="str">
        <f>Map!O2422</f>
        <v/>
      </c>
      <c r="AA1754" s="6" t="str">
        <f t="shared" si="12"/>
        <v/>
      </c>
      <c r="AB1754" s="5"/>
      <c r="AC1754" s="6" t="str">
        <f t="shared" si="13"/>
        <v/>
      </c>
      <c r="AD1754" s="5"/>
    </row>
    <row r="1755">
      <c r="A1755" s="5" t="str">
        <f>Map!I2424</f>
        <v>1.1 E</v>
      </c>
      <c r="B1755" s="6">
        <f t="shared" si="5"/>
        <v>1.1</v>
      </c>
      <c r="C1755" s="5" t="str">
        <f>IFERROR(__xludf.DUMMYFUNCTION("""COMPUTED_VALUE"""),"E")</f>
        <v>E</v>
      </c>
      <c r="D1755" s="34" t="b">
        <f t="shared" si="6"/>
        <v>0</v>
      </c>
      <c r="E1755" s="6" t="b">
        <f t="shared" si="7"/>
        <v>0</v>
      </c>
      <c r="F1755" s="34">
        <f t="shared" si="8"/>
        <v>1.1</v>
      </c>
      <c r="G1755" s="8">
        <f t="shared" si="9"/>
        <v>6.5692E+24</v>
      </c>
      <c r="H1755" s="8" t="str">
        <f t="shared" ref="H1755:J1755" si="3528">if(D1755,$G1755,"")</f>
        <v/>
      </c>
      <c r="I1755" s="8" t="str">
        <f t="shared" si="3528"/>
        <v/>
      </c>
      <c r="J1755" s="8">
        <f t="shared" si="3528"/>
        <v>6.5692E+24</v>
      </c>
      <c r="K1755" s="5"/>
      <c r="L1755" s="5"/>
      <c r="M1755" s="5"/>
      <c r="N1755" s="36">
        <f>Map!K2424</f>
        <v>20</v>
      </c>
      <c r="O1755" s="36">
        <f>Map!L2424</f>
        <v>-9</v>
      </c>
      <c r="P1755" s="36">
        <f>Map!M2424</f>
        <v>4</v>
      </c>
      <c r="Q1755" s="5" t="str">
        <f>Join("-",Map!B2424,Map!C2424,Map!D2424,Map!E2424,Map!F2424)</f>
        <v>South Rim-1-6-1-b</v>
      </c>
      <c r="R1755" s="6">
        <f t="shared" ref="R1755:T1755" si="3529">IFERROR(VALUE(LEFT(N1755,SEARCH(" ",N1755,1)-1)),FALSE())</f>
        <v>20</v>
      </c>
      <c r="S1755" s="6">
        <f t="shared" si="3529"/>
        <v>-9</v>
      </c>
      <c r="T1755" s="6">
        <f t="shared" si="3529"/>
        <v>4</v>
      </c>
      <c r="U1755" s="5"/>
      <c r="V1755" s="5"/>
      <c r="W1755" s="5"/>
      <c r="X1755" s="37" t="str">
        <f>Map!G2424</f>
        <v>Habitable</v>
      </c>
      <c r="Y1755" s="5"/>
      <c r="Z1755" s="7" t="str">
        <f>Map!O2424</f>
        <v>27 H</v>
      </c>
      <c r="AA1755" s="6">
        <f t="shared" si="12"/>
        <v>27</v>
      </c>
      <c r="AB1755" s="5" t="str">
        <f>IFERROR(__xludf.DUMMYFUNCTION("""COMPUTED_VALUE"""),"H")</f>
        <v>H</v>
      </c>
      <c r="AC1755" s="6">
        <f t="shared" si="13"/>
        <v>27</v>
      </c>
      <c r="AD1755" s="5"/>
    </row>
    <row r="1756">
      <c r="A1756" s="5" t="str">
        <f>Map!I2425</f>
        <v>0.04 J</v>
      </c>
      <c r="B1756" s="6">
        <f t="shared" si="5"/>
        <v>0.04</v>
      </c>
      <c r="C1756" s="5" t="str">
        <f>IFERROR(__xludf.DUMMYFUNCTION("""COMPUTED_VALUE"""),"J")</f>
        <v>J</v>
      </c>
      <c r="D1756" s="34" t="b">
        <f t="shared" si="6"/>
        <v>0</v>
      </c>
      <c r="E1756" s="6">
        <f t="shared" si="7"/>
        <v>0.04</v>
      </c>
      <c r="F1756" s="34" t="b">
        <f t="shared" si="8"/>
        <v>0</v>
      </c>
      <c r="G1756" s="8">
        <f t="shared" si="9"/>
        <v>7.6E+25</v>
      </c>
      <c r="H1756" s="8" t="str">
        <f t="shared" ref="H1756:J1756" si="3530">if(D1756,$G1756,"")</f>
        <v/>
      </c>
      <c r="I1756" s="8">
        <f t="shared" si="3530"/>
        <v>7.6E+25</v>
      </c>
      <c r="J1756" s="8" t="str">
        <f t="shared" si="3530"/>
        <v/>
      </c>
      <c r="K1756" s="5"/>
      <c r="L1756" s="5"/>
      <c r="M1756" s="5"/>
      <c r="N1756" s="36">
        <f>Map!K2425</f>
        <v>-25</v>
      </c>
      <c r="O1756" s="36">
        <f>Map!L2425</f>
        <v>-54</v>
      </c>
      <c r="P1756" s="36">
        <f>Map!M2425</f>
        <v>-39</v>
      </c>
      <c r="Q1756" s="5" t="str">
        <f>Join("-",Map!B2425,Map!C2425,Map!D2425,Map!E2425,Map!F2425)</f>
        <v>South Rim-1-6-1-c</v>
      </c>
      <c r="R1756" s="6">
        <f t="shared" ref="R1756:T1756" si="3531">IFERROR(VALUE(LEFT(N1756,SEARCH(" ",N1756,1)-1)),FALSE())</f>
        <v>-25</v>
      </c>
      <c r="S1756" s="6">
        <f t="shared" si="3531"/>
        <v>-54</v>
      </c>
      <c r="T1756" s="6">
        <f t="shared" si="3531"/>
        <v>-39</v>
      </c>
      <c r="U1756" s="5"/>
      <c r="V1756" s="5"/>
      <c r="W1756" s="5"/>
      <c r="X1756" s="37" t="str">
        <f>Map!G2425</f>
        <v>Gas Giant</v>
      </c>
      <c r="Y1756" s="5"/>
      <c r="Z1756" s="7" t="str">
        <f>Map!O2425</f>
        <v>15 H</v>
      </c>
      <c r="AA1756" s="6">
        <f t="shared" si="12"/>
        <v>15</v>
      </c>
      <c r="AB1756" s="5" t="str">
        <f>IFERROR(__xludf.DUMMYFUNCTION("""COMPUTED_VALUE"""),"H")</f>
        <v>H</v>
      </c>
      <c r="AC1756" s="6">
        <f t="shared" si="13"/>
        <v>15</v>
      </c>
      <c r="AD1756" s="5"/>
    </row>
    <row r="1757">
      <c r="A1757" s="5" t="str">
        <f>Map!I2426</f>
        <v>0.02 J</v>
      </c>
      <c r="B1757" s="6">
        <f t="shared" si="5"/>
        <v>0.02</v>
      </c>
      <c r="C1757" s="5" t="str">
        <f>IFERROR(__xludf.DUMMYFUNCTION("""COMPUTED_VALUE"""),"J")</f>
        <v>J</v>
      </c>
      <c r="D1757" s="34" t="b">
        <f t="shared" si="6"/>
        <v>0</v>
      </c>
      <c r="E1757" s="6">
        <f t="shared" si="7"/>
        <v>0.02</v>
      </c>
      <c r="F1757" s="34" t="b">
        <f t="shared" si="8"/>
        <v>0</v>
      </c>
      <c r="G1757" s="8">
        <f t="shared" si="9"/>
        <v>3.8E+25</v>
      </c>
      <c r="H1757" s="8" t="str">
        <f t="shared" ref="H1757:J1757" si="3532">if(D1757,$G1757,"")</f>
        <v/>
      </c>
      <c r="I1757" s="8">
        <f t="shared" si="3532"/>
        <v>3.8E+25</v>
      </c>
      <c r="J1757" s="8" t="str">
        <f t="shared" si="3532"/>
        <v/>
      </c>
      <c r="K1757" s="5"/>
      <c r="L1757" s="5"/>
      <c r="M1757" s="5"/>
      <c r="N1757" s="36">
        <f>Map!K2426</f>
        <v>-221</v>
      </c>
      <c r="O1757" s="36">
        <f>Map!L2426</f>
        <v>-227</v>
      </c>
      <c r="P1757" s="36">
        <f>Map!M2426</f>
        <v>-223</v>
      </c>
      <c r="Q1757" s="5" t="str">
        <f>Join("-",Map!B2426,Map!C2426,Map!D2426,Map!E2426,Map!F2426)</f>
        <v>South Rim-1-6-1-d</v>
      </c>
      <c r="R1757" s="6">
        <f t="shared" ref="R1757:T1757" si="3533">IFERROR(VALUE(LEFT(N1757,SEARCH(" ",N1757,1)-1)),FALSE())</f>
        <v>-221</v>
      </c>
      <c r="S1757" s="6">
        <f t="shared" si="3533"/>
        <v>-227</v>
      </c>
      <c r="T1757" s="6">
        <f t="shared" si="3533"/>
        <v>-223</v>
      </c>
      <c r="U1757" s="5"/>
      <c r="V1757" s="5"/>
      <c r="W1757" s="5"/>
      <c r="X1757" s="37" t="str">
        <f>Map!G2426</f>
        <v>Gas Giant</v>
      </c>
      <c r="Y1757" s="5"/>
      <c r="Z1757" s="7" t="str">
        <f>Map!O2426</f>
        <v>19 H</v>
      </c>
      <c r="AA1757" s="6">
        <f t="shared" si="12"/>
        <v>19</v>
      </c>
      <c r="AB1757" s="5" t="str">
        <f>IFERROR(__xludf.DUMMYFUNCTION("""COMPUTED_VALUE"""),"H")</f>
        <v>H</v>
      </c>
      <c r="AC1757" s="6">
        <f t="shared" si="13"/>
        <v>19</v>
      </c>
      <c r="AD1757" s="5"/>
    </row>
    <row r="1758">
      <c r="A1758" s="5" t="str">
        <f>Map!I2427</f>
        <v>0.29 S</v>
      </c>
      <c r="B1758" s="6">
        <f t="shared" si="5"/>
        <v>0.29</v>
      </c>
      <c r="C1758" s="5" t="str">
        <f>IFERROR(__xludf.DUMMYFUNCTION("""COMPUTED_VALUE"""),"S")</f>
        <v>S</v>
      </c>
      <c r="D1758" s="34">
        <f t="shared" si="6"/>
        <v>0.29</v>
      </c>
      <c r="E1758" s="6" t="b">
        <f t="shared" si="7"/>
        <v>0</v>
      </c>
      <c r="F1758" s="34" t="b">
        <f t="shared" si="8"/>
        <v>0</v>
      </c>
      <c r="G1758" s="8">
        <f t="shared" si="9"/>
        <v>5.7681E+29</v>
      </c>
      <c r="H1758" s="8">
        <f t="shared" ref="H1758:J1758" si="3534">if(D1758,$G1758,"")</f>
        <v>5.7681E+29</v>
      </c>
      <c r="I1758" s="8" t="str">
        <f t="shared" si="3534"/>
        <v/>
      </c>
      <c r="J1758" s="8" t="str">
        <f t="shared" si="3534"/>
        <v/>
      </c>
      <c r="K1758" s="5"/>
      <c r="L1758" s="5"/>
      <c r="M1758" s="5"/>
      <c r="N1758" s="36" t="str">
        <f>Map!K2427</f>
        <v/>
      </c>
      <c r="O1758" s="36" t="str">
        <f>Map!L2427</f>
        <v/>
      </c>
      <c r="P1758" s="36" t="str">
        <f>Map!M2427</f>
        <v/>
      </c>
      <c r="Q1758" s="5" t="str">
        <f>Join("-",Map!B2427,Map!C2427,Map!D2427,Map!E2427,Map!F2427)</f>
        <v>South Rim-1-6-1-S</v>
      </c>
      <c r="R1758" s="6" t="b">
        <f t="shared" ref="R1758:T1758" si="3535">IFERROR(VALUE(LEFT(N1758,SEARCH(" ",N1758,1)-1)),FALSE())</f>
        <v>0</v>
      </c>
      <c r="S1758" s="6" t="b">
        <f t="shared" si="3535"/>
        <v>0</v>
      </c>
      <c r="T1758" s="6" t="b">
        <f t="shared" si="3535"/>
        <v>0</v>
      </c>
      <c r="U1758" s="5"/>
      <c r="V1758" s="5"/>
      <c r="W1758" s="5"/>
      <c r="X1758" s="37" t="str">
        <f>Map!G2427</f>
        <v>Star</v>
      </c>
      <c r="Y1758" s="5"/>
      <c r="Z1758" s="7" t="str">
        <f>Map!O2427</f>
        <v/>
      </c>
      <c r="AA1758" s="6" t="str">
        <f t="shared" si="12"/>
        <v/>
      </c>
      <c r="AB1758" s="5"/>
      <c r="AC1758" s="6" t="str">
        <f t="shared" si="13"/>
        <v/>
      </c>
      <c r="AD1758" s="5"/>
    </row>
    <row r="1759">
      <c r="A1759" s="5" t="str">
        <f>Map!I2428</f>
        <v>0.33 E</v>
      </c>
      <c r="B1759" s="6">
        <f t="shared" si="5"/>
        <v>0.33</v>
      </c>
      <c r="C1759" s="5" t="str">
        <f>IFERROR(__xludf.DUMMYFUNCTION("""COMPUTED_VALUE"""),"E")</f>
        <v>E</v>
      </c>
      <c r="D1759" s="34" t="b">
        <f t="shared" si="6"/>
        <v>0</v>
      </c>
      <c r="E1759" s="6" t="b">
        <f t="shared" si="7"/>
        <v>0</v>
      </c>
      <c r="F1759" s="34">
        <f t="shared" si="8"/>
        <v>0.33</v>
      </c>
      <c r="G1759" s="8">
        <f t="shared" si="9"/>
        <v>1.97076E+24</v>
      </c>
      <c r="H1759" s="8" t="str">
        <f t="shared" ref="H1759:J1759" si="3536">if(D1759,$G1759,"")</f>
        <v/>
      </c>
      <c r="I1759" s="8" t="str">
        <f t="shared" si="3536"/>
        <v/>
      </c>
      <c r="J1759" s="8">
        <f t="shared" si="3536"/>
        <v>1.97076E+24</v>
      </c>
      <c r="K1759" s="5"/>
      <c r="L1759" s="5"/>
      <c r="M1759" s="5"/>
      <c r="N1759" s="36">
        <f>Map!K2428</f>
        <v>333</v>
      </c>
      <c r="O1759" s="36">
        <f>Map!L2428</f>
        <v>319</v>
      </c>
      <c r="P1759" s="36">
        <f>Map!M2428</f>
        <v>324</v>
      </c>
      <c r="Q1759" s="5" t="str">
        <f>Join("-",Map!B2428,Map!C2428,Map!D2428,Map!E2428,Map!F2428)</f>
        <v>South Rim-1-6-2-a</v>
      </c>
      <c r="R1759" s="6">
        <f t="shared" ref="R1759:T1759" si="3537">IFERROR(VALUE(LEFT(N1759,SEARCH(" ",N1759,1)-1)),FALSE())</f>
        <v>333</v>
      </c>
      <c r="S1759" s="6">
        <f t="shared" si="3537"/>
        <v>319</v>
      </c>
      <c r="T1759" s="6">
        <f t="shared" si="3537"/>
        <v>324</v>
      </c>
      <c r="U1759" s="5"/>
      <c r="V1759" s="5"/>
      <c r="W1759" s="5"/>
      <c r="X1759" s="37" t="str">
        <f>Map!G2428</f>
        <v>Terrestrial</v>
      </c>
      <c r="Y1759" s="5"/>
      <c r="Z1759" s="7" t="str">
        <f>Map!O2428</f>
        <v>6 H</v>
      </c>
      <c r="AA1759" s="6">
        <f t="shared" si="12"/>
        <v>6</v>
      </c>
      <c r="AB1759" s="5" t="str">
        <f>IFERROR(__xludf.DUMMYFUNCTION("""COMPUTED_VALUE"""),"H")</f>
        <v>H</v>
      </c>
      <c r="AC1759" s="6">
        <f t="shared" si="13"/>
        <v>6</v>
      </c>
      <c r="AD1759" s="5"/>
    </row>
    <row r="1760">
      <c r="A1760" s="5" t="str">
        <f>Map!I2429</f>
        <v>0.07 E</v>
      </c>
      <c r="B1760" s="6">
        <f t="shared" si="5"/>
        <v>0.07</v>
      </c>
      <c r="C1760" s="5" t="str">
        <f>IFERROR(__xludf.DUMMYFUNCTION("""COMPUTED_VALUE"""),"E")</f>
        <v>E</v>
      </c>
      <c r="D1760" s="34" t="b">
        <f t="shared" si="6"/>
        <v>0</v>
      </c>
      <c r="E1760" s="6" t="b">
        <f t="shared" si="7"/>
        <v>0</v>
      </c>
      <c r="F1760" s="34">
        <f t="shared" si="8"/>
        <v>0.07</v>
      </c>
      <c r="G1760" s="8">
        <f t="shared" si="9"/>
        <v>4.1804E+23</v>
      </c>
      <c r="H1760" s="8" t="str">
        <f t="shared" ref="H1760:J1760" si="3538">if(D1760,$G1760,"")</f>
        <v/>
      </c>
      <c r="I1760" s="8" t="str">
        <f t="shared" si="3538"/>
        <v/>
      </c>
      <c r="J1760" s="8">
        <f t="shared" si="3538"/>
        <v>4.1804E+23</v>
      </c>
      <c r="K1760" s="5"/>
      <c r="L1760" s="5"/>
      <c r="M1760" s="5"/>
      <c r="N1760" s="36">
        <f>Map!K2429</f>
        <v>166</v>
      </c>
      <c r="O1760" s="36">
        <f>Map!L2429</f>
        <v>-213</v>
      </c>
      <c r="P1760" s="36">
        <f>Map!M2429</f>
        <v>-24</v>
      </c>
      <c r="Q1760" s="5" t="str">
        <f>Join("-",Map!B2429,Map!C2429,Map!D2429,Map!E2429,Map!F2429)</f>
        <v>South Rim-1-6-2-b</v>
      </c>
      <c r="R1760" s="6">
        <f t="shared" ref="R1760:T1760" si="3539">IFERROR(VALUE(LEFT(N1760,SEARCH(" ",N1760,1)-1)),FALSE())</f>
        <v>166</v>
      </c>
      <c r="S1760" s="6">
        <f t="shared" si="3539"/>
        <v>-213</v>
      </c>
      <c r="T1760" s="6">
        <f t="shared" si="3539"/>
        <v>-24</v>
      </c>
      <c r="U1760" s="5"/>
      <c r="V1760" s="5"/>
      <c r="W1760" s="5"/>
      <c r="X1760" s="37" t="str">
        <f>Map!G2429</f>
        <v>Terrestrial</v>
      </c>
      <c r="Y1760" s="5"/>
      <c r="Z1760" s="7" t="str">
        <f>Map!O2429</f>
        <v>30 H</v>
      </c>
      <c r="AA1760" s="6">
        <f t="shared" si="12"/>
        <v>30</v>
      </c>
      <c r="AB1760" s="5" t="str">
        <f>IFERROR(__xludf.DUMMYFUNCTION("""COMPUTED_VALUE"""),"H")</f>
        <v>H</v>
      </c>
      <c r="AC1760" s="6">
        <f t="shared" si="13"/>
        <v>30</v>
      </c>
      <c r="AD1760" s="5"/>
    </row>
    <row r="1761">
      <c r="A1761" s="5" t="str">
        <f>Map!I2430</f>
        <v>2.42 J</v>
      </c>
      <c r="B1761" s="6">
        <f t="shared" si="5"/>
        <v>2.42</v>
      </c>
      <c r="C1761" s="5" t="str">
        <f>IFERROR(__xludf.DUMMYFUNCTION("""COMPUTED_VALUE"""),"J")</f>
        <v>J</v>
      </c>
      <c r="D1761" s="34" t="b">
        <f t="shared" si="6"/>
        <v>0</v>
      </c>
      <c r="E1761" s="6">
        <f t="shared" si="7"/>
        <v>2.42</v>
      </c>
      <c r="F1761" s="34" t="b">
        <f t="shared" si="8"/>
        <v>0</v>
      </c>
      <c r="G1761" s="8">
        <f t="shared" si="9"/>
        <v>4.598E+27</v>
      </c>
      <c r="H1761" s="8" t="str">
        <f t="shared" ref="H1761:J1761" si="3540">if(D1761,$G1761,"")</f>
        <v/>
      </c>
      <c r="I1761" s="8">
        <f t="shared" si="3540"/>
        <v>4.598E+27</v>
      </c>
      <c r="J1761" s="8" t="str">
        <f t="shared" si="3540"/>
        <v/>
      </c>
      <c r="K1761" s="5"/>
      <c r="L1761" s="5"/>
      <c r="M1761" s="5"/>
      <c r="N1761" s="36">
        <f>Map!K2430</f>
        <v>-91</v>
      </c>
      <c r="O1761" s="36">
        <f>Map!L2430</f>
        <v>-121</v>
      </c>
      <c r="P1761" s="36">
        <f>Map!M2430</f>
        <v>-106</v>
      </c>
      <c r="Q1761" s="5" t="str">
        <f>Join("-",Map!B2430,Map!C2430,Map!D2430,Map!E2430,Map!F2430)</f>
        <v>South Rim-1-6-2-c</v>
      </c>
      <c r="R1761" s="6">
        <f t="shared" ref="R1761:T1761" si="3541">IFERROR(VALUE(LEFT(N1761,SEARCH(" ",N1761,1)-1)),FALSE())</f>
        <v>-91</v>
      </c>
      <c r="S1761" s="6">
        <f t="shared" si="3541"/>
        <v>-121</v>
      </c>
      <c r="T1761" s="6">
        <f t="shared" si="3541"/>
        <v>-106</v>
      </c>
      <c r="U1761" s="5"/>
      <c r="V1761" s="5"/>
      <c r="W1761" s="5"/>
      <c r="X1761" s="37" t="str">
        <f>Map!G2430</f>
        <v>Gas Giant</v>
      </c>
      <c r="Y1761" s="5"/>
      <c r="Z1761" s="7" t="str">
        <f>Map!O2430</f>
        <v>19 H</v>
      </c>
      <c r="AA1761" s="6">
        <f t="shared" si="12"/>
        <v>19</v>
      </c>
      <c r="AB1761" s="5" t="str">
        <f>IFERROR(__xludf.DUMMYFUNCTION("""COMPUTED_VALUE"""),"H")</f>
        <v>H</v>
      </c>
      <c r="AC1761" s="6">
        <f t="shared" si="13"/>
        <v>19</v>
      </c>
      <c r="AD1761" s="5"/>
    </row>
    <row r="1762">
      <c r="A1762" s="5" t="str">
        <f>Map!I2431</f>
        <v>9.76 J</v>
      </c>
      <c r="B1762" s="6">
        <f t="shared" si="5"/>
        <v>9.76</v>
      </c>
      <c r="C1762" s="5" t="str">
        <f>IFERROR(__xludf.DUMMYFUNCTION("""COMPUTED_VALUE"""),"J")</f>
        <v>J</v>
      </c>
      <c r="D1762" s="34" t="b">
        <f t="shared" si="6"/>
        <v>0</v>
      </c>
      <c r="E1762" s="6">
        <f t="shared" si="7"/>
        <v>9.76</v>
      </c>
      <c r="F1762" s="34" t="b">
        <f t="shared" si="8"/>
        <v>0</v>
      </c>
      <c r="G1762" s="8">
        <f t="shared" si="9"/>
        <v>1.8544E+28</v>
      </c>
      <c r="H1762" s="8" t="str">
        <f t="shared" ref="H1762:J1762" si="3542">if(D1762,$G1762,"")</f>
        <v/>
      </c>
      <c r="I1762" s="8">
        <f t="shared" si="3542"/>
        <v>1.8544E+28</v>
      </c>
      <c r="J1762" s="8" t="str">
        <f t="shared" si="3542"/>
        <v/>
      </c>
      <c r="K1762" s="5"/>
      <c r="L1762" s="5"/>
      <c r="M1762" s="5"/>
      <c r="N1762" s="36">
        <f>Map!K2431</f>
        <v>-157</v>
      </c>
      <c r="O1762" s="36">
        <f>Map!L2431</f>
        <v>-198</v>
      </c>
      <c r="P1762" s="36">
        <f>Map!M2431</f>
        <v>-178</v>
      </c>
      <c r="Q1762" s="5" t="str">
        <f>Join("-",Map!B2431,Map!C2431,Map!D2431,Map!E2431,Map!F2431)</f>
        <v>South Rim-1-6-2-d</v>
      </c>
      <c r="R1762" s="6">
        <f t="shared" ref="R1762:T1762" si="3543">IFERROR(VALUE(LEFT(N1762,SEARCH(" ",N1762,1)-1)),FALSE())</f>
        <v>-157</v>
      </c>
      <c r="S1762" s="6">
        <f t="shared" si="3543"/>
        <v>-198</v>
      </c>
      <c r="T1762" s="6">
        <f t="shared" si="3543"/>
        <v>-178</v>
      </c>
      <c r="U1762" s="5"/>
      <c r="V1762" s="5"/>
      <c r="W1762" s="5"/>
      <c r="X1762" s="37" t="str">
        <f>Map!G2431</f>
        <v>Gas Giant</v>
      </c>
      <c r="Y1762" s="5"/>
      <c r="Z1762" s="7" t="str">
        <f>Map!O2431</f>
        <v>8 H</v>
      </c>
      <c r="AA1762" s="6">
        <f t="shared" si="12"/>
        <v>8</v>
      </c>
      <c r="AB1762" s="5" t="str">
        <f>IFERROR(__xludf.DUMMYFUNCTION("""COMPUTED_VALUE"""),"H")</f>
        <v>H</v>
      </c>
      <c r="AC1762" s="6">
        <f t="shared" si="13"/>
        <v>8</v>
      </c>
      <c r="AD1762" s="5"/>
    </row>
    <row r="1763">
      <c r="A1763" s="5" t="str">
        <f>Map!I2432</f>
        <v>0.07 J</v>
      </c>
      <c r="B1763" s="6">
        <f t="shared" si="5"/>
        <v>0.07</v>
      </c>
      <c r="C1763" s="5" t="str">
        <f>IFERROR(__xludf.DUMMYFUNCTION("""COMPUTED_VALUE"""),"J")</f>
        <v>J</v>
      </c>
      <c r="D1763" s="34" t="b">
        <f t="shared" si="6"/>
        <v>0</v>
      </c>
      <c r="E1763" s="6">
        <f t="shared" si="7"/>
        <v>0.07</v>
      </c>
      <c r="F1763" s="34" t="b">
        <f t="shared" si="8"/>
        <v>0</v>
      </c>
      <c r="G1763" s="8">
        <f t="shared" si="9"/>
        <v>1.33E+26</v>
      </c>
      <c r="H1763" s="8" t="str">
        <f t="shared" ref="H1763:J1763" si="3544">if(D1763,$G1763,"")</f>
        <v/>
      </c>
      <c r="I1763" s="8">
        <f t="shared" si="3544"/>
        <v>1.33E+26</v>
      </c>
      <c r="J1763" s="8" t="str">
        <f t="shared" si="3544"/>
        <v/>
      </c>
      <c r="K1763" s="5"/>
      <c r="L1763" s="5"/>
      <c r="M1763" s="5"/>
      <c r="N1763" s="36">
        <f>Map!K2432</f>
        <v>-159</v>
      </c>
      <c r="O1763" s="36">
        <f>Map!L2432</f>
        <v>-163</v>
      </c>
      <c r="P1763" s="36">
        <f>Map!M2432</f>
        <v>-163</v>
      </c>
      <c r="Q1763" s="5" t="str">
        <f>Join("-",Map!B2432,Map!C2432,Map!D2432,Map!E2432,Map!F2432)</f>
        <v>South Rim-1-6-2-e</v>
      </c>
      <c r="R1763" s="6">
        <f t="shared" ref="R1763:T1763" si="3545">IFERROR(VALUE(LEFT(N1763,SEARCH(" ",N1763,1)-1)),FALSE())</f>
        <v>-159</v>
      </c>
      <c r="S1763" s="6">
        <f t="shared" si="3545"/>
        <v>-163</v>
      </c>
      <c r="T1763" s="6">
        <f t="shared" si="3545"/>
        <v>-163</v>
      </c>
      <c r="U1763" s="5"/>
      <c r="V1763" s="5"/>
      <c r="W1763" s="5"/>
      <c r="X1763" s="37" t="str">
        <f>Map!G2432</f>
        <v>Gas Giant</v>
      </c>
      <c r="Y1763" s="5"/>
      <c r="Z1763" s="7" t="str">
        <f>Map!O2432</f>
        <v>8 H</v>
      </c>
      <c r="AA1763" s="6">
        <f t="shared" si="12"/>
        <v>8</v>
      </c>
      <c r="AB1763" s="5" t="str">
        <f>IFERROR(__xludf.DUMMYFUNCTION("""COMPUTED_VALUE"""),"H")</f>
        <v>H</v>
      </c>
      <c r="AC1763" s="6">
        <f t="shared" si="13"/>
        <v>8</v>
      </c>
      <c r="AD1763" s="5"/>
    </row>
    <row r="1764">
      <c r="A1764" s="5" t="str">
        <f>Map!I2433</f>
        <v>1.68 E</v>
      </c>
      <c r="B1764" s="6">
        <f t="shared" si="5"/>
        <v>1.68</v>
      </c>
      <c r="C1764" s="5" t="str">
        <f>IFERROR(__xludf.DUMMYFUNCTION("""COMPUTED_VALUE"""),"E")</f>
        <v>E</v>
      </c>
      <c r="D1764" s="34" t="b">
        <f t="shared" si="6"/>
        <v>0</v>
      </c>
      <c r="E1764" s="6" t="b">
        <f t="shared" si="7"/>
        <v>0</v>
      </c>
      <c r="F1764" s="34">
        <f t="shared" si="8"/>
        <v>1.68</v>
      </c>
      <c r="G1764" s="8">
        <f t="shared" si="9"/>
        <v>1.0033E+25</v>
      </c>
      <c r="H1764" s="8" t="str">
        <f t="shared" ref="H1764:J1764" si="3546">if(D1764,$G1764,"")</f>
        <v/>
      </c>
      <c r="I1764" s="8" t="str">
        <f t="shared" si="3546"/>
        <v/>
      </c>
      <c r="J1764" s="8">
        <f t="shared" si="3546"/>
        <v>1.0033E+25</v>
      </c>
      <c r="K1764" s="5"/>
      <c r="L1764" s="5"/>
      <c r="M1764" s="5"/>
      <c r="N1764" s="36">
        <f>Map!K2433</f>
        <v>-239</v>
      </c>
      <c r="O1764" s="36">
        <f>Map!L2433</f>
        <v>-250</v>
      </c>
      <c r="P1764" s="36">
        <f>Map!M2433</f>
        <v>-243</v>
      </c>
      <c r="Q1764" s="5" t="str">
        <f>Join("-",Map!B2433,Map!C2433,Map!D2433,Map!E2433,Map!F2433)</f>
        <v>South Rim-1-6-2-f</v>
      </c>
      <c r="R1764" s="6">
        <f t="shared" ref="R1764:T1764" si="3547">IFERROR(VALUE(LEFT(N1764,SEARCH(" ",N1764,1)-1)),FALSE())</f>
        <v>-239</v>
      </c>
      <c r="S1764" s="6">
        <f t="shared" si="3547"/>
        <v>-250</v>
      </c>
      <c r="T1764" s="6">
        <f t="shared" si="3547"/>
        <v>-243</v>
      </c>
      <c r="U1764" s="5"/>
      <c r="V1764" s="5"/>
      <c r="W1764" s="5"/>
      <c r="X1764" s="37" t="str">
        <f>Map!G2433</f>
        <v>Terrestrial</v>
      </c>
      <c r="Y1764" s="5"/>
      <c r="Z1764" s="7" t="str">
        <f>Map!O2433</f>
        <v>22 H</v>
      </c>
      <c r="AA1764" s="6">
        <f t="shared" si="12"/>
        <v>22</v>
      </c>
      <c r="AB1764" s="5" t="str">
        <f>IFERROR(__xludf.DUMMYFUNCTION("""COMPUTED_VALUE"""),"H")</f>
        <v>H</v>
      </c>
      <c r="AC1764" s="6">
        <f t="shared" si="13"/>
        <v>22</v>
      </c>
      <c r="AD1764" s="5"/>
    </row>
    <row r="1765">
      <c r="A1765" s="5" t="str">
        <f>Map!I2434</f>
        <v>0.38 S</v>
      </c>
      <c r="B1765" s="6">
        <f t="shared" si="5"/>
        <v>0.38</v>
      </c>
      <c r="C1765" s="5" t="str">
        <f>IFERROR(__xludf.DUMMYFUNCTION("""COMPUTED_VALUE"""),"S")</f>
        <v>S</v>
      </c>
      <c r="D1765" s="34">
        <f t="shared" si="6"/>
        <v>0.38</v>
      </c>
      <c r="E1765" s="6" t="b">
        <f t="shared" si="7"/>
        <v>0</v>
      </c>
      <c r="F1765" s="34" t="b">
        <f t="shared" si="8"/>
        <v>0</v>
      </c>
      <c r="G1765" s="8">
        <f t="shared" si="9"/>
        <v>7.5582E+29</v>
      </c>
      <c r="H1765" s="8">
        <f t="shared" ref="H1765:J1765" si="3548">if(D1765,$G1765,"")</f>
        <v>7.5582E+29</v>
      </c>
      <c r="I1765" s="8" t="str">
        <f t="shared" si="3548"/>
        <v/>
      </c>
      <c r="J1765" s="8" t="str">
        <f t="shared" si="3548"/>
        <v/>
      </c>
      <c r="K1765" s="5"/>
      <c r="L1765" s="5"/>
      <c r="M1765" s="5"/>
      <c r="N1765" s="36" t="str">
        <f>Map!K2434</f>
        <v/>
      </c>
      <c r="O1765" s="36" t="str">
        <f>Map!L2434</f>
        <v/>
      </c>
      <c r="P1765" s="36" t="str">
        <f>Map!M2434</f>
        <v/>
      </c>
      <c r="Q1765" s="5" t="str">
        <f>Join("-",Map!B2434,Map!C2434,Map!D2434,Map!E2434,Map!F2434)</f>
        <v>South Rim-1-6-2-S</v>
      </c>
      <c r="R1765" s="6" t="b">
        <f t="shared" ref="R1765:T1765" si="3549">IFERROR(VALUE(LEFT(N1765,SEARCH(" ",N1765,1)-1)),FALSE())</f>
        <v>0</v>
      </c>
      <c r="S1765" s="6" t="b">
        <f t="shared" si="3549"/>
        <v>0</v>
      </c>
      <c r="T1765" s="6" t="b">
        <f t="shared" si="3549"/>
        <v>0</v>
      </c>
      <c r="U1765" s="5"/>
      <c r="V1765" s="5"/>
      <c r="W1765" s="5"/>
      <c r="X1765" s="37" t="str">
        <f>Map!G2434</f>
        <v>Star</v>
      </c>
      <c r="Y1765" s="5"/>
      <c r="Z1765" s="7" t="str">
        <f>Map!O2434</f>
        <v/>
      </c>
      <c r="AA1765" s="6" t="str">
        <f t="shared" si="12"/>
        <v/>
      </c>
      <c r="AB1765" s="5"/>
      <c r="AC1765" s="6" t="str">
        <f t="shared" si="13"/>
        <v/>
      </c>
      <c r="AD1765" s="5"/>
    </row>
    <row r="1766">
      <c r="A1766" s="5" t="str">
        <f>Map!I2435</f>
        <v>0.56 E</v>
      </c>
      <c r="B1766" s="6">
        <f t="shared" si="5"/>
        <v>0.56</v>
      </c>
      <c r="C1766" s="5" t="str">
        <f>IFERROR(__xludf.DUMMYFUNCTION("""COMPUTED_VALUE"""),"E")</f>
        <v>E</v>
      </c>
      <c r="D1766" s="34" t="b">
        <f t="shared" si="6"/>
        <v>0</v>
      </c>
      <c r="E1766" s="6" t="b">
        <f t="shared" si="7"/>
        <v>0</v>
      </c>
      <c r="F1766" s="34">
        <f t="shared" si="8"/>
        <v>0.56</v>
      </c>
      <c r="G1766" s="8">
        <f t="shared" si="9"/>
        <v>3.34432E+24</v>
      </c>
      <c r="H1766" s="8" t="str">
        <f t="shared" ref="H1766:J1766" si="3550">if(D1766,$G1766,"")</f>
        <v/>
      </c>
      <c r="I1766" s="8" t="str">
        <f t="shared" si="3550"/>
        <v/>
      </c>
      <c r="J1766" s="8">
        <f t="shared" si="3550"/>
        <v>3.34432E+24</v>
      </c>
      <c r="K1766" s="5"/>
      <c r="L1766" s="5"/>
      <c r="M1766" s="5"/>
      <c r="N1766" s="36">
        <f>Map!K2435</f>
        <v>394</v>
      </c>
      <c r="O1766" s="36">
        <f>Map!L2435</f>
        <v>382</v>
      </c>
      <c r="P1766" s="36">
        <f>Map!M2435</f>
        <v>390</v>
      </c>
      <c r="Q1766" s="5" t="str">
        <f>Join("-",Map!B2435,Map!C2435,Map!D2435,Map!E2435,Map!F2435)</f>
        <v>South Rim-1-6-3-a</v>
      </c>
      <c r="R1766" s="6">
        <f t="shared" ref="R1766:T1766" si="3551">IFERROR(VALUE(LEFT(N1766,SEARCH(" ",N1766,1)-1)),FALSE())</f>
        <v>394</v>
      </c>
      <c r="S1766" s="6">
        <f t="shared" si="3551"/>
        <v>382</v>
      </c>
      <c r="T1766" s="6">
        <f t="shared" si="3551"/>
        <v>390</v>
      </c>
      <c r="U1766" s="5"/>
      <c r="V1766" s="5"/>
      <c r="W1766" s="5"/>
      <c r="X1766" s="37" t="str">
        <f>Map!G2435</f>
        <v>Terrestrial</v>
      </c>
      <c r="Y1766" s="5"/>
      <c r="Z1766" s="7" t="str">
        <f>Map!O2435</f>
        <v>695 H</v>
      </c>
      <c r="AA1766" s="6">
        <f t="shared" si="12"/>
        <v>695</v>
      </c>
      <c r="AB1766" s="5" t="str">
        <f>IFERROR(__xludf.DUMMYFUNCTION("""COMPUTED_VALUE"""),"H")</f>
        <v>H</v>
      </c>
      <c r="AC1766" s="6">
        <f t="shared" si="13"/>
        <v>695</v>
      </c>
      <c r="AD1766" s="5"/>
    </row>
    <row r="1767">
      <c r="A1767" s="5" t="str">
        <f>Map!I2436</f>
        <v>0.11 S</v>
      </c>
      <c r="B1767" s="6">
        <f t="shared" si="5"/>
        <v>0.11</v>
      </c>
      <c r="C1767" s="5" t="str">
        <f>IFERROR(__xludf.DUMMYFUNCTION("""COMPUTED_VALUE"""),"S")</f>
        <v>S</v>
      </c>
      <c r="D1767" s="34">
        <f t="shared" si="6"/>
        <v>0.11</v>
      </c>
      <c r="E1767" s="6" t="b">
        <f t="shared" si="7"/>
        <v>0</v>
      </c>
      <c r="F1767" s="34" t="b">
        <f t="shared" si="8"/>
        <v>0</v>
      </c>
      <c r="G1767" s="8">
        <f t="shared" si="9"/>
        <v>2.1879E+29</v>
      </c>
      <c r="H1767" s="8">
        <f t="shared" ref="H1767:J1767" si="3552">if(D1767,$G1767,"")</f>
        <v>2.1879E+29</v>
      </c>
      <c r="I1767" s="8" t="str">
        <f t="shared" si="3552"/>
        <v/>
      </c>
      <c r="J1767" s="8" t="str">
        <f t="shared" si="3552"/>
        <v/>
      </c>
      <c r="K1767" s="5"/>
      <c r="L1767" s="5"/>
      <c r="M1767" s="5"/>
      <c r="N1767" s="36" t="str">
        <f>Map!K2436</f>
        <v/>
      </c>
      <c r="O1767" s="36" t="str">
        <f>Map!L2436</f>
        <v/>
      </c>
      <c r="P1767" s="36" t="str">
        <f>Map!M2436</f>
        <v/>
      </c>
      <c r="Q1767" s="5" t="str">
        <f>Join("-",Map!B2436,Map!C2436,Map!D2436,Map!E2436,Map!F2436)</f>
        <v>South Rim-1-6-3-S</v>
      </c>
      <c r="R1767" s="6" t="b">
        <f t="shared" ref="R1767:T1767" si="3553">IFERROR(VALUE(LEFT(N1767,SEARCH(" ",N1767,1)-1)),FALSE())</f>
        <v>0</v>
      </c>
      <c r="S1767" s="6" t="b">
        <f t="shared" si="3553"/>
        <v>0</v>
      </c>
      <c r="T1767" s="6" t="b">
        <f t="shared" si="3553"/>
        <v>0</v>
      </c>
      <c r="U1767" s="5"/>
      <c r="V1767" s="5"/>
      <c r="W1767" s="5"/>
      <c r="X1767" s="37" t="str">
        <f>Map!G2436</f>
        <v>Star</v>
      </c>
      <c r="Y1767" s="5"/>
      <c r="Z1767" s="7" t="str">
        <f>Map!O2436</f>
        <v/>
      </c>
      <c r="AA1767" s="6" t="str">
        <f t="shared" si="12"/>
        <v/>
      </c>
      <c r="AB1767" s="5"/>
      <c r="AC1767" s="6" t="str">
        <f t="shared" si="13"/>
        <v/>
      </c>
      <c r="AD1767" s="5"/>
    </row>
    <row r="1768">
      <c r="A1768" s="5" t="str">
        <f>Map!I2437</f>
        <v>2.3 J</v>
      </c>
      <c r="B1768" s="6">
        <f t="shared" si="5"/>
        <v>2.3</v>
      </c>
      <c r="C1768" s="5" t="str">
        <f>IFERROR(__xludf.DUMMYFUNCTION("""COMPUTED_VALUE"""),"J")</f>
        <v>J</v>
      </c>
      <c r="D1768" s="34" t="b">
        <f t="shared" si="6"/>
        <v>0</v>
      </c>
      <c r="E1768" s="6">
        <f t="shared" si="7"/>
        <v>2.3</v>
      </c>
      <c r="F1768" s="34" t="b">
        <f t="shared" si="8"/>
        <v>0</v>
      </c>
      <c r="G1768" s="8">
        <f t="shared" si="9"/>
        <v>4.37E+27</v>
      </c>
      <c r="H1768" s="8" t="str">
        <f t="shared" ref="H1768:J1768" si="3554">if(D1768,$G1768,"")</f>
        <v/>
      </c>
      <c r="I1768" s="8">
        <f t="shared" si="3554"/>
        <v>4.37E+27</v>
      </c>
      <c r="J1768" s="8" t="str">
        <f t="shared" si="3554"/>
        <v/>
      </c>
      <c r="K1768" s="5"/>
      <c r="L1768" s="5"/>
      <c r="M1768" s="5"/>
      <c r="N1768" s="36">
        <f>Map!K2437</f>
        <v>-131</v>
      </c>
      <c r="O1768" s="36">
        <f>Map!L2437</f>
        <v>-188</v>
      </c>
      <c r="P1768" s="36">
        <f>Map!M2437</f>
        <v>-162</v>
      </c>
      <c r="Q1768" s="5" t="str">
        <f>Join("-",Map!B2437,Map!C2437,Map!D2437,Map!E2437,Map!F2437)</f>
        <v>South Rim-1-6-4-a</v>
      </c>
      <c r="R1768" s="6">
        <f t="shared" ref="R1768:T1768" si="3555">IFERROR(VALUE(LEFT(N1768,SEARCH(" ",N1768,1)-1)),FALSE())</f>
        <v>-131</v>
      </c>
      <c r="S1768" s="6">
        <f t="shared" si="3555"/>
        <v>-188</v>
      </c>
      <c r="T1768" s="6">
        <f t="shared" si="3555"/>
        <v>-162</v>
      </c>
      <c r="U1768" s="5"/>
      <c r="V1768" s="5"/>
      <c r="W1768" s="5"/>
      <c r="X1768" s="37" t="str">
        <f>Map!G2437</f>
        <v>Gas Giant</v>
      </c>
      <c r="Y1768" s="5"/>
      <c r="Z1768" s="7" t="str">
        <f>Map!O2437</f>
        <v>10 H</v>
      </c>
      <c r="AA1768" s="6">
        <f t="shared" si="12"/>
        <v>10</v>
      </c>
      <c r="AB1768" s="5" t="str">
        <f>IFERROR(__xludf.DUMMYFUNCTION("""COMPUTED_VALUE"""),"H")</f>
        <v>H</v>
      </c>
      <c r="AC1768" s="6">
        <f t="shared" si="13"/>
        <v>10</v>
      </c>
      <c r="AD1768" s="5"/>
    </row>
    <row r="1769">
      <c r="A1769" s="5" t="str">
        <f>Map!I2438</f>
        <v>0.38 S</v>
      </c>
      <c r="B1769" s="6">
        <f t="shared" si="5"/>
        <v>0.38</v>
      </c>
      <c r="C1769" s="5" t="str">
        <f>IFERROR(__xludf.DUMMYFUNCTION("""COMPUTED_VALUE"""),"S")</f>
        <v>S</v>
      </c>
      <c r="D1769" s="34">
        <f t="shared" si="6"/>
        <v>0.38</v>
      </c>
      <c r="E1769" s="6" t="b">
        <f t="shared" si="7"/>
        <v>0</v>
      </c>
      <c r="F1769" s="34" t="b">
        <f t="shared" si="8"/>
        <v>0</v>
      </c>
      <c r="G1769" s="8">
        <f t="shared" si="9"/>
        <v>7.5582E+29</v>
      </c>
      <c r="H1769" s="8">
        <f t="shared" ref="H1769:J1769" si="3556">if(D1769,$G1769,"")</f>
        <v>7.5582E+29</v>
      </c>
      <c r="I1769" s="8" t="str">
        <f t="shared" si="3556"/>
        <v/>
      </c>
      <c r="J1769" s="8" t="str">
        <f t="shared" si="3556"/>
        <v/>
      </c>
      <c r="K1769" s="5"/>
      <c r="L1769" s="5"/>
      <c r="M1769" s="5"/>
      <c r="N1769" s="36" t="str">
        <f>Map!K2438</f>
        <v/>
      </c>
      <c r="O1769" s="36" t="str">
        <f>Map!L2438</f>
        <v/>
      </c>
      <c r="P1769" s="36" t="str">
        <f>Map!M2438</f>
        <v/>
      </c>
      <c r="Q1769" s="5" t="str">
        <f>Join("-",Map!B2438,Map!C2438,Map!D2438,Map!E2438,Map!F2438)</f>
        <v>South Rim-1-6-4-S</v>
      </c>
      <c r="R1769" s="6" t="b">
        <f t="shared" ref="R1769:T1769" si="3557">IFERROR(VALUE(LEFT(N1769,SEARCH(" ",N1769,1)-1)),FALSE())</f>
        <v>0</v>
      </c>
      <c r="S1769" s="6" t="b">
        <f t="shared" si="3557"/>
        <v>0</v>
      </c>
      <c r="T1769" s="6" t="b">
        <f t="shared" si="3557"/>
        <v>0</v>
      </c>
      <c r="U1769" s="5"/>
      <c r="V1769" s="5"/>
      <c r="W1769" s="5"/>
      <c r="X1769" s="37" t="str">
        <f>Map!G2438</f>
        <v>Star</v>
      </c>
      <c r="Y1769" s="5"/>
      <c r="Z1769" s="7" t="str">
        <f>Map!O2438</f>
        <v/>
      </c>
      <c r="AA1769" s="6" t="str">
        <f t="shared" si="12"/>
        <v/>
      </c>
      <c r="AB1769" s="5"/>
      <c r="AC1769" s="6" t="str">
        <f t="shared" si="13"/>
        <v/>
      </c>
      <c r="AD1769" s="5"/>
    </row>
    <row r="1770">
      <c r="A1770" s="5" t="str">
        <f>Map!I2439</f>
        <v>1.21 E</v>
      </c>
      <c r="B1770" s="6">
        <f t="shared" si="5"/>
        <v>1.21</v>
      </c>
      <c r="C1770" s="5" t="str">
        <f>IFERROR(__xludf.DUMMYFUNCTION("""COMPUTED_VALUE"""),"E")</f>
        <v>E</v>
      </c>
      <c r="D1770" s="34" t="b">
        <f t="shared" si="6"/>
        <v>0</v>
      </c>
      <c r="E1770" s="6" t="b">
        <f t="shared" si="7"/>
        <v>0</v>
      </c>
      <c r="F1770" s="34">
        <f t="shared" si="8"/>
        <v>1.21</v>
      </c>
      <c r="G1770" s="8">
        <f t="shared" si="9"/>
        <v>7.22612E+24</v>
      </c>
      <c r="H1770" s="8" t="str">
        <f t="shared" ref="H1770:J1770" si="3558">if(D1770,$G1770,"")</f>
        <v/>
      </c>
      <c r="I1770" s="8" t="str">
        <f t="shared" si="3558"/>
        <v/>
      </c>
      <c r="J1770" s="8">
        <f t="shared" si="3558"/>
        <v>7.22612E+24</v>
      </c>
      <c r="K1770" s="5"/>
      <c r="L1770" s="5"/>
      <c r="M1770" s="5"/>
      <c r="N1770" s="36">
        <f>Map!K2439</f>
        <v>59</v>
      </c>
      <c r="O1770" s="36">
        <f>Map!L2439</f>
        <v>-6</v>
      </c>
      <c r="P1770" s="36">
        <f>Map!M2439</f>
        <v>25</v>
      </c>
      <c r="Q1770" s="5" t="str">
        <f>Join("-",Map!B2439,Map!C2439,Map!D2439,Map!E2439,Map!F2439)</f>
        <v>South Rim-1-6-5-a</v>
      </c>
      <c r="R1770" s="6">
        <f t="shared" ref="R1770:T1770" si="3559">IFERROR(VALUE(LEFT(N1770,SEARCH(" ",N1770,1)-1)),FALSE())</f>
        <v>59</v>
      </c>
      <c r="S1770" s="6">
        <f t="shared" si="3559"/>
        <v>-6</v>
      </c>
      <c r="T1770" s="6">
        <f t="shared" si="3559"/>
        <v>25</v>
      </c>
      <c r="U1770" s="5"/>
      <c r="V1770" s="5"/>
      <c r="W1770" s="5"/>
      <c r="X1770" s="37" t="str">
        <f>Map!G2439</f>
        <v>Terrestrial</v>
      </c>
      <c r="Y1770" s="5"/>
      <c r="Z1770" s="7" t="str">
        <f>Map!O2439</f>
        <v>6 H</v>
      </c>
      <c r="AA1770" s="6">
        <f t="shared" si="12"/>
        <v>6</v>
      </c>
      <c r="AB1770" s="5" t="str">
        <f>IFERROR(__xludf.DUMMYFUNCTION("""COMPUTED_VALUE"""),"H")</f>
        <v>H</v>
      </c>
      <c r="AC1770" s="6">
        <f t="shared" si="13"/>
        <v>6</v>
      </c>
      <c r="AD1770" s="5"/>
    </row>
    <row r="1771">
      <c r="A1771" s="5" t="str">
        <f>Map!I2440</f>
        <v>1.38 E</v>
      </c>
      <c r="B1771" s="6">
        <f t="shared" si="5"/>
        <v>1.38</v>
      </c>
      <c r="C1771" s="5" t="str">
        <f>IFERROR(__xludf.DUMMYFUNCTION("""COMPUTED_VALUE"""),"E")</f>
        <v>E</v>
      </c>
      <c r="D1771" s="34" t="b">
        <f t="shared" si="6"/>
        <v>0</v>
      </c>
      <c r="E1771" s="6" t="b">
        <f t="shared" si="7"/>
        <v>0</v>
      </c>
      <c r="F1771" s="34">
        <f t="shared" si="8"/>
        <v>1.38</v>
      </c>
      <c r="G1771" s="8">
        <f t="shared" si="9"/>
        <v>8.24136E+24</v>
      </c>
      <c r="H1771" s="8" t="str">
        <f t="shared" ref="H1771:J1771" si="3560">if(D1771,$G1771,"")</f>
        <v/>
      </c>
      <c r="I1771" s="8" t="str">
        <f t="shared" si="3560"/>
        <v/>
      </c>
      <c r="J1771" s="8">
        <f t="shared" si="3560"/>
        <v>8.24136E+24</v>
      </c>
      <c r="K1771" s="5"/>
      <c r="L1771" s="5"/>
      <c r="M1771" s="5"/>
      <c r="N1771" s="36">
        <f>Map!K2440</f>
        <v>23</v>
      </c>
      <c r="O1771" s="36">
        <f>Map!L2440</f>
        <v>6</v>
      </c>
      <c r="P1771" s="36">
        <f>Map!M2440</f>
        <v>13</v>
      </c>
      <c r="Q1771" s="5" t="str">
        <f>Join("-",Map!B2440,Map!C2440,Map!D2440,Map!E2440,Map!F2440)</f>
        <v>South Rim-1-6-5-b</v>
      </c>
      <c r="R1771" s="6">
        <f t="shared" ref="R1771:T1771" si="3561">IFERROR(VALUE(LEFT(N1771,SEARCH(" ",N1771,1)-1)),FALSE())</f>
        <v>23</v>
      </c>
      <c r="S1771" s="6">
        <f t="shared" si="3561"/>
        <v>6</v>
      </c>
      <c r="T1771" s="6">
        <f t="shared" si="3561"/>
        <v>13</v>
      </c>
      <c r="U1771" s="5"/>
      <c r="V1771" s="5"/>
      <c r="W1771" s="5"/>
      <c r="X1771" s="37" t="str">
        <f>Map!G2440</f>
        <v>Habitable</v>
      </c>
      <c r="Y1771" s="5"/>
      <c r="Z1771" s="7" t="str">
        <f>Map!O2440</f>
        <v>14 H</v>
      </c>
      <c r="AA1771" s="6">
        <f t="shared" si="12"/>
        <v>14</v>
      </c>
      <c r="AB1771" s="5" t="str">
        <f>IFERROR(__xludf.DUMMYFUNCTION("""COMPUTED_VALUE"""),"H")</f>
        <v>H</v>
      </c>
      <c r="AC1771" s="6">
        <f t="shared" si="13"/>
        <v>14</v>
      </c>
      <c r="AD1771" s="5"/>
    </row>
    <row r="1772">
      <c r="A1772" s="5" t="str">
        <f>Map!I2441</f>
        <v>0.94 E</v>
      </c>
      <c r="B1772" s="6">
        <f t="shared" si="5"/>
        <v>0.94</v>
      </c>
      <c r="C1772" s="5" t="str">
        <f>IFERROR(__xludf.DUMMYFUNCTION("""COMPUTED_VALUE"""),"E")</f>
        <v>E</v>
      </c>
      <c r="D1772" s="34" t="b">
        <f t="shared" si="6"/>
        <v>0</v>
      </c>
      <c r="E1772" s="6" t="b">
        <f t="shared" si="7"/>
        <v>0</v>
      </c>
      <c r="F1772" s="34">
        <f t="shared" si="8"/>
        <v>0.94</v>
      </c>
      <c r="G1772" s="8">
        <f t="shared" si="9"/>
        <v>5.61368E+24</v>
      </c>
      <c r="H1772" s="8" t="str">
        <f t="shared" ref="H1772:J1772" si="3562">if(D1772,$G1772,"")</f>
        <v/>
      </c>
      <c r="I1772" s="8" t="str">
        <f t="shared" si="3562"/>
        <v/>
      </c>
      <c r="J1772" s="8">
        <f t="shared" si="3562"/>
        <v>5.61368E+24</v>
      </c>
      <c r="K1772" s="5"/>
      <c r="L1772" s="5"/>
      <c r="M1772" s="5"/>
      <c r="N1772" s="36">
        <f>Map!K2441</f>
        <v>-3</v>
      </c>
      <c r="O1772" s="36">
        <f>Map!L2441</f>
        <v>-8</v>
      </c>
      <c r="P1772" s="36">
        <f>Map!M2441</f>
        <v>-8</v>
      </c>
      <c r="Q1772" s="5" t="str">
        <f>Join("-",Map!B2441,Map!C2441,Map!D2441,Map!E2441,Map!F2441)</f>
        <v>South Rim-1-6-5-c</v>
      </c>
      <c r="R1772" s="6">
        <f t="shared" ref="R1772:T1772" si="3563">IFERROR(VALUE(LEFT(N1772,SEARCH(" ",N1772,1)-1)),FALSE())</f>
        <v>-3</v>
      </c>
      <c r="S1772" s="6">
        <f t="shared" si="3563"/>
        <v>-8</v>
      </c>
      <c r="T1772" s="6">
        <f t="shared" si="3563"/>
        <v>-8</v>
      </c>
      <c r="U1772" s="5"/>
      <c r="V1772" s="5"/>
      <c r="W1772" s="5"/>
      <c r="X1772" s="37" t="str">
        <f>Map!G2441</f>
        <v>Habitable</v>
      </c>
      <c r="Y1772" s="5"/>
      <c r="Z1772" s="7" t="str">
        <f>Map!O2441</f>
        <v>30 H</v>
      </c>
      <c r="AA1772" s="6">
        <f t="shared" si="12"/>
        <v>30</v>
      </c>
      <c r="AB1772" s="5" t="str">
        <f>IFERROR(__xludf.DUMMYFUNCTION("""COMPUTED_VALUE"""),"H")</f>
        <v>H</v>
      </c>
      <c r="AC1772" s="6">
        <f t="shared" si="13"/>
        <v>30</v>
      </c>
      <c r="AD1772" s="5"/>
    </row>
    <row r="1773">
      <c r="A1773" s="5" t="str">
        <f>Map!I2442</f>
        <v>8.41 J</v>
      </c>
      <c r="B1773" s="6">
        <f t="shared" si="5"/>
        <v>8.41</v>
      </c>
      <c r="C1773" s="5" t="str">
        <f>IFERROR(__xludf.DUMMYFUNCTION("""COMPUTED_VALUE"""),"J")</f>
        <v>J</v>
      </c>
      <c r="D1773" s="34" t="b">
        <f t="shared" si="6"/>
        <v>0</v>
      </c>
      <c r="E1773" s="6">
        <f t="shared" si="7"/>
        <v>8.41</v>
      </c>
      <c r="F1773" s="34" t="b">
        <f t="shared" si="8"/>
        <v>0</v>
      </c>
      <c r="G1773" s="8">
        <f t="shared" si="9"/>
        <v>1.5979E+28</v>
      </c>
      <c r="H1773" s="8" t="str">
        <f t="shared" ref="H1773:J1773" si="3564">if(D1773,$G1773,"")</f>
        <v/>
      </c>
      <c r="I1773" s="8">
        <f t="shared" si="3564"/>
        <v>1.5979E+28</v>
      </c>
      <c r="J1773" s="8" t="str">
        <f t="shared" si="3564"/>
        <v/>
      </c>
      <c r="K1773" s="5"/>
      <c r="L1773" s="5"/>
      <c r="M1773" s="5"/>
      <c r="N1773" s="36">
        <f>Map!K2442</f>
        <v>-218</v>
      </c>
      <c r="O1773" s="36">
        <f>Map!L2442</f>
        <v>-220</v>
      </c>
      <c r="P1773" s="36">
        <f>Map!M2442</f>
        <v>-221</v>
      </c>
      <c r="Q1773" s="5" t="str">
        <f>Join("-",Map!B2442,Map!C2442,Map!D2442,Map!E2442,Map!F2442)</f>
        <v>South Rim-1-6-5-d</v>
      </c>
      <c r="R1773" s="6">
        <f t="shared" ref="R1773:T1773" si="3565">IFERROR(VALUE(LEFT(N1773,SEARCH(" ",N1773,1)-1)),FALSE())</f>
        <v>-218</v>
      </c>
      <c r="S1773" s="6">
        <f t="shared" si="3565"/>
        <v>-220</v>
      </c>
      <c r="T1773" s="6">
        <f t="shared" si="3565"/>
        <v>-221</v>
      </c>
      <c r="U1773" s="5"/>
      <c r="V1773" s="5"/>
      <c r="W1773" s="5"/>
      <c r="X1773" s="37" t="str">
        <f>Map!G2442</f>
        <v>Gas Giant</v>
      </c>
      <c r="Y1773" s="5"/>
      <c r="Z1773" s="7" t="str">
        <f>Map!O2442</f>
        <v>18 H</v>
      </c>
      <c r="AA1773" s="6">
        <f t="shared" si="12"/>
        <v>18</v>
      </c>
      <c r="AB1773" s="5" t="str">
        <f>IFERROR(__xludf.DUMMYFUNCTION("""COMPUTED_VALUE"""),"H")</f>
        <v>H</v>
      </c>
      <c r="AC1773" s="6">
        <f t="shared" si="13"/>
        <v>18</v>
      </c>
      <c r="AD1773" s="5"/>
    </row>
    <row r="1774">
      <c r="A1774" s="5" t="str">
        <f>Map!I2443</f>
        <v>1.8 J</v>
      </c>
      <c r="B1774" s="6">
        <f t="shared" si="5"/>
        <v>1.8</v>
      </c>
      <c r="C1774" s="5" t="str">
        <f>IFERROR(__xludf.DUMMYFUNCTION("""COMPUTED_VALUE"""),"J")</f>
        <v>J</v>
      </c>
      <c r="D1774" s="34" t="b">
        <f t="shared" si="6"/>
        <v>0</v>
      </c>
      <c r="E1774" s="6">
        <f t="shared" si="7"/>
        <v>1.8</v>
      </c>
      <c r="F1774" s="34" t="b">
        <f t="shared" si="8"/>
        <v>0</v>
      </c>
      <c r="G1774" s="8">
        <f t="shared" si="9"/>
        <v>3.42E+27</v>
      </c>
      <c r="H1774" s="8" t="str">
        <f t="shared" ref="H1774:J1774" si="3566">if(D1774,$G1774,"")</f>
        <v/>
      </c>
      <c r="I1774" s="8">
        <f t="shared" si="3566"/>
        <v>3.42E+27</v>
      </c>
      <c r="J1774" s="8" t="str">
        <f t="shared" si="3566"/>
        <v/>
      </c>
      <c r="K1774" s="5"/>
      <c r="L1774" s="5"/>
      <c r="M1774" s="5"/>
      <c r="N1774" s="36">
        <f>Map!K2443</f>
        <v>-220</v>
      </c>
      <c r="O1774" s="36">
        <f>Map!L2443</f>
        <v>-230</v>
      </c>
      <c r="P1774" s="36">
        <f>Map!M2443</f>
        <v>-224</v>
      </c>
      <c r="Q1774" s="5" t="str">
        <f>Join("-",Map!B2443,Map!C2443,Map!D2443,Map!E2443,Map!F2443)</f>
        <v>South Rim-1-6-5-e</v>
      </c>
      <c r="R1774" s="6">
        <f t="shared" ref="R1774:T1774" si="3567">IFERROR(VALUE(LEFT(N1774,SEARCH(" ",N1774,1)-1)),FALSE())</f>
        <v>-220</v>
      </c>
      <c r="S1774" s="6">
        <f t="shared" si="3567"/>
        <v>-230</v>
      </c>
      <c r="T1774" s="6">
        <f t="shared" si="3567"/>
        <v>-224</v>
      </c>
      <c r="U1774" s="5"/>
      <c r="V1774" s="5"/>
      <c r="W1774" s="5"/>
      <c r="X1774" s="37" t="str">
        <f>Map!G2443</f>
        <v>Gas Giant</v>
      </c>
      <c r="Y1774" s="5"/>
      <c r="Z1774" s="7" t="str">
        <f>Map!O2443</f>
        <v>12 H</v>
      </c>
      <c r="AA1774" s="6">
        <f t="shared" si="12"/>
        <v>12</v>
      </c>
      <c r="AB1774" s="5" t="str">
        <f>IFERROR(__xludf.DUMMYFUNCTION("""COMPUTED_VALUE"""),"H")</f>
        <v>H</v>
      </c>
      <c r="AC1774" s="6">
        <f t="shared" si="13"/>
        <v>12</v>
      </c>
      <c r="AD1774" s="5"/>
    </row>
    <row r="1775">
      <c r="A1775" s="5" t="str">
        <f>Map!I2444</f>
        <v>0.53 S</v>
      </c>
      <c r="B1775" s="6">
        <f t="shared" si="5"/>
        <v>0.53</v>
      </c>
      <c r="C1775" s="5" t="str">
        <f>IFERROR(__xludf.DUMMYFUNCTION("""COMPUTED_VALUE"""),"S")</f>
        <v>S</v>
      </c>
      <c r="D1775" s="34">
        <f t="shared" si="6"/>
        <v>0.53</v>
      </c>
      <c r="E1775" s="6" t="b">
        <f t="shared" si="7"/>
        <v>0</v>
      </c>
      <c r="F1775" s="34" t="b">
        <f t="shared" si="8"/>
        <v>0</v>
      </c>
      <c r="G1775" s="8">
        <f t="shared" si="9"/>
        <v>1.05417E+30</v>
      </c>
      <c r="H1775" s="8">
        <f t="shared" ref="H1775:J1775" si="3568">if(D1775,$G1775,"")</f>
        <v>1.05417E+30</v>
      </c>
      <c r="I1775" s="8" t="str">
        <f t="shared" si="3568"/>
        <v/>
      </c>
      <c r="J1775" s="8" t="str">
        <f t="shared" si="3568"/>
        <v/>
      </c>
      <c r="K1775" s="5"/>
      <c r="L1775" s="5"/>
      <c r="M1775" s="5"/>
      <c r="N1775" s="36" t="str">
        <f>Map!K2444</f>
        <v/>
      </c>
      <c r="O1775" s="36" t="str">
        <f>Map!L2444</f>
        <v/>
      </c>
      <c r="P1775" s="36" t="str">
        <f>Map!M2444</f>
        <v/>
      </c>
      <c r="Q1775" s="5" t="str">
        <f>Join("-",Map!B2444,Map!C2444,Map!D2444,Map!E2444,Map!F2444)</f>
        <v>South Rim-1-6-5-S</v>
      </c>
      <c r="R1775" s="6" t="b">
        <f t="shared" ref="R1775:T1775" si="3569">IFERROR(VALUE(LEFT(N1775,SEARCH(" ",N1775,1)-1)),FALSE())</f>
        <v>0</v>
      </c>
      <c r="S1775" s="6" t="b">
        <f t="shared" si="3569"/>
        <v>0</v>
      </c>
      <c r="T1775" s="6" t="b">
        <f t="shared" si="3569"/>
        <v>0</v>
      </c>
      <c r="U1775" s="5"/>
      <c r="V1775" s="5"/>
      <c r="W1775" s="5"/>
      <c r="X1775" s="37" t="str">
        <f>Map!G2444</f>
        <v>Star</v>
      </c>
      <c r="Y1775" s="5"/>
      <c r="Z1775" s="7" t="str">
        <f>Map!O2444</f>
        <v/>
      </c>
      <c r="AA1775" s="6" t="str">
        <f t="shared" si="12"/>
        <v/>
      </c>
      <c r="AB1775" s="5"/>
      <c r="AC1775" s="6" t="str">
        <f t="shared" si="13"/>
        <v/>
      </c>
      <c r="AD1775" s="5"/>
    </row>
    <row r="1776">
      <c r="A1776" s="5" t="str">
        <f>Map!I2445</f>
        <v>0.16 J</v>
      </c>
      <c r="B1776" s="6">
        <f t="shared" si="5"/>
        <v>0.16</v>
      </c>
      <c r="C1776" s="5" t="str">
        <f>IFERROR(__xludf.DUMMYFUNCTION("""COMPUTED_VALUE"""),"J")</f>
        <v>J</v>
      </c>
      <c r="D1776" s="34" t="b">
        <f t="shared" si="6"/>
        <v>0</v>
      </c>
      <c r="E1776" s="6">
        <f t="shared" si="7"/>
        <v>0.16</v>
      </c>
      <c r="F1776" s="34" t="b">
        <f t="shared" si="8"/>
        <v>0</v>
      </c>
      <c r="G1776" s="8">
        <f t="shared" si="9"/>
        <v>3.04E+26</v>
      </c>
      <c r="H1776" s="8" t="str">
        <f t="shared" ref="H1776:J1776" si="3570">if(D1776,$G1776,"")</f>
        <v/>
      </c>
      <c r="I1776" s="8">
        <f t="shared" si="3570"/>
        <v>3.04E+26</v>
      </c>
      <c r="J1776" s="8" t="str">
        <f t="shared" si="3570"/>
        <v/>
      </c>
      <c r="K1776" s="5"/>
      <c r="L1776" s="5"/>
      <c r="M1776" s="5"/>
      <c r="N1776" s="36">
        <f>Map!K2445</f>
        <v>-144</v>
      </c>
      <c r="O1776" s="36">
        <f>Map!L2445</f>
        <v>-186</v>
      </c>
      <c r="P1776" s="36">
        <f>Map!M2445</f>
        <v>-166</v>
      </c>
      <c r="Q1776" s="5" t="str">
        <f>Join("-",Map!B2445,Map!C2445,Map!D2445,Map!E2445,Map!F2445)</f>
        <v>South Rim-1-6-6-a</v>
      </c>
      <c r="R1776" s="6">
        <f t="shared" ref="R1776:T1776" si="3571">IFERROR(VALUE(LEFT(N1776,SEARCH(" ",N1776,1)-1)),FALSE())</f>
        <v>-144</v>
      </c>
      <c r="S1776" s="6">
        <f t="shared" si="3571"/>
        <v>-186</v>
      </c>
      <c r="T1776" s="6">
        <f t="shared" si="3571"/>
        <v>-166</v>
      </c>
      <c r="U1776" s="5"/>
      <c r="V1776" s="5"/>
      <c r="W1776" s="5"/>
      <c r="X1776" s="37" t="str">
        <f>Map!G2445</f>
        <v>Gas Giant</v>
      </c>
      <c r="Y1776" s="5"/>
      <c r="Z1776" s="7" t="str">
        <f>Map!O2445</f>
        <v>20 H</v>
      </c>
      <c r="AA1776" s="6">
        <f t="shared" si="12"/>
        <v>20</v>
      </c>
      <c r="AB1776" s="5" t="str">
        <f>IFERROR(__xludf.DUMMYFUNCTION("""COMPUTED_VALUE"""),"H")</f>
        <v>H</v>
      </c>
      <c r="AC1776" s="6">
        <f t="shared" si="13"/>
        <v>20</v>
      </c>
      <c r="AD1776" s="5"/>
    </row>
    <row r="1777">
      <c r="A1777" s="5" t="str">
        <f>Map!I2446</f>
        <v>0.29 S</v>
      </c>
      <c r="B1777" s="6">
        <f t="shared" si="5"/>
        <v>0.29</v>
      </c>
      <c r="C1777" s="5" t="str">
        <f>IFERROR(__xludf.DUMMYFUNCTION("""COMPUTED_VALUE"""),"S")</f>
        <v>S</v>
      </c>
      <c r="D1777" s="34">
        <f t="shared" si="6"/>
        <v>0.29</v>
      </c>
      <c r="E1777" s="6" t="b">
        <f t="shared" si="7"/>
        <v>0</v>
      </c>
      <c r="F1777" s="34" t="b">
        <f t="shared" si="8"/>
        <v>0</v>
      </c>
      <c r="G1777" s="8">
        <f t="shared" si="9"/>
        <v>5.7681E+29</v>
      </c>
      <c r="H1777" s="8">
        <f t="shared" ref="H1777:J1777" si="3572">if(D1777,$G1777,"")</f>
        <v>5.7681E+29</v>
      </c>
      <c r="I1777" s="8" t="str">
        <f t="shared" si="3572"/>
        <v/>
      </c>
      <c r="J1777" s="8" t="str">
        <f t="shared" si="3572"/>
        <v/>
      </c>
      <c r="K1777" s="5"/>
      <c r="L1777" s="5"/>
      <c r="M1777" s="5"/>
      <c r="N1777" s="36" t="str">
        <f>Map!K2446</f>
        <v/>
      </c>
      <c r="O1777" s="36" t="str">
        <f>Map!L2446</f>
        <v/>
      </c>
      <c r="P1777" s="36" t="str">
        <f>Map!M2446</f>
        <v/>
      </c>
      <c r="Q1777" s="5" t="str">
        <f>Join("-",Map!B2446,Map!C2446,Map!D2446,Map!E2446,Map!F2446)</f>
        <v>South Rim-1-6-6-S</v>
      </c>
      <c r="R1777" s="6" t="b">
        <f t="shared" ref="R1777:T1777" si="3573">IFERROR(VALUE(LEFT(N1777,SEARCH(" ",N1777,1)-1)),FALSE())</f>
        <v>0</v>
      </c>
      <c r="S1777" s="6" t="b">
        <f t="shared" si="3573"/>
        <v>0</v>
      </c>
      <c r="T1777" s="6" t="b">
        <f t="shared" si="3573"/>
        <v>0</v>
      </c>
      <c r="U1777" s="5"/>
      <c r="V1777" s="5"/>
      <c r="W1777" s="5"/>
      <c r="X1777" s="37" t="str">
        <f>Map!G2446</f>
        <v>Star</v>
      </c>
      <c r="Y1777" s="5"/>
      <c r="Z1777" s="7" t="str">
        <f>Map!O2446</f>
        <v/>
      </c>
      <c r="AA1777" s="6" t="str">
        <f t="shared" si="12"/>
        <v/>
      </c>
      <c r="AB1777" s="5"/>
      <c r="AC1777" s="6" t="str">
        <f t="shared" si="13"/>
        <v/>
      </c>
      <c r="AD1777" s="5"/>
    </row>
    <row r="1778">
      <c r="A1778" s="5" t="str">
        <f>Map!I2447</f>
        <v>0.03 J</v>
      </c>
      <c r="B1778" s="6">
        <f t="shared" si="5"/>
        <v>0.03</v>
      </c>
      <c r="C1778" s="5" t="str">
        <f>IFERROR(__xludf.DUMMYFUNCTION("""COMPUTED_VALUE"""),"J")</f>
        <v>J</v>
      </c>
      <c r="D1778" s="34" t="b">
        <f t="shared" si="6"/>
        <v>0</v>
      </c>
      <c r="E1778" s="6">
        <f t="shared" si="7"/>
        <v>0.03</v>
      </c>
      <c r="F1778" s="34" t="b">
        <f t="shared" si="8"/>
        <v>0</v>
      </c>
      <c r="G1778" s="8">
        <f t="shared" si="9"/>
        <v>5.7E+25</v>
      </c>
      <c r="H1778" s="8" t="str">
        <f t="shared" ref="H1778:J1778" si="3574">if(D1778,$G1778,"")</f>
        <v/>
      </c>
      <c r="I1778" s="8">
        <f t="shared" si="3574"/>
        <v>5.7E+25</v>
      </c>
      <c r="J1778" s="8" t="str">
        <f t="shared" si="3574"/>
        <v/>
      </c>
      <c r="K1778" s="5"/>
      <c r="L1778" s="5"/>
      <c r="M1778" s="5"/>
      <c r="N1778" s="36">
        <f>Map!K2447</f>
        <v>-4</v>
      </c>
      <c r="O1778" s="36">
        <f>Map!L2447</f>
        <v>-30</v>
      </c>
      <c r="P1778" s="36">
        <f>Map!M2447</f>
        <v>-19</v>
      </c>
      <c r="Q1778" s="5" t="str">
        <f>Join("-",Map!B2447,Map!C2447,Map!D2447,Map!E2447,Map!F2447)</f>
        <v>South Rim-1-6-7-a</v>
      </c>
      <c r="R1778" s="6">
        <f t="shared" ref="R1778:T1778" si="3575">IFERROR(VALUE(LEFT(N1778,SEARCH(" ",N1778,1)-1)),FALSE())</f>
        <v>-4</v>
      </c>
      <c r="S1778" s="6">
        <f t="shared" si="3575"/>
        <v>-30</v>
      </c>
      <c r="T1778" s="6">
        <f t="shared" si="3575"/>
        <v>-19</v>
      </c>
      <c r="U1778" s="5"/>
      <c r="V1778" s="5"/>
      <c r="W1778" s="5"/>
      <c r="X1778" s="37" t="str">
        <f>Map!G2447</f>
        <v>Gas Giant</v>
      </c>
      <c r="Y1778" s="5"/>
      <c r="Z1778" s="7" t="str">
        <f>Map!O2447</f>
        <v>11 H</v>
      </c>
      <c r="AA1778" s="6">
        <f t="shared" si="12"/>
        <v>11</v>
      </c>
      <c r="AB1778" s="5" t="str">
        <f>IFERROR(__xludf.DUMMYFUNCTION("""COMPUTED_VALUE"""),"H")</f>
        <v>H</v>
      </c>
      <c r="AC1778" s="6">
        <f t="shared" si="13"/>
        <v>11</v>
      </c>
      <c r="AD1778" s="5"/>
    </row>
    <row r="1779">
      <c r="A1779" s="5" t="str">
        <f>Map!I2448</f>
        <v>0.37 E</v>
      </c>
      <c r="B1779" s="6">
        <f t="shared" si="5"/>
        <v>0.37</v>
      </c>
      <c r="C1779" s="5" t="str">
        <f>IFERROR(__xludf.DUMMYFUNCTION("""COMPUTED_VALUE"""),"E")</f>
        <v>E</v>
      </c>
      <c r="D1779" s="34" t="b">
        <f t="shared" si="6"/>
        <v>0</v>
      </c>
      <c r="E1779" s="6" t="b">
        <f t="shared" si="7"/>
        <v>0</v>
      </c>
      <c r="F1779" s="34">
        <f t="shared" si="8"/>
        <v>0.37</v>
      </c>
      <c r="G1779" s="8">
        <f t="shared" si="9"/>
        <v>2.20964E+24</v>
      </c>
      <c r="H1779" s="8" t="str">
        <f t="shared" ref="H1779:J1779" si="3576">if(D1779,$G1779,"")</f>
        <v/>
      </c>
      <c r="I1779" s="8" t="str">
        <f t="shared" si="3576"/>
        <v/>
      </c>
      <c r="J1779" s="8">
        <f t="shared" si="3576"/>
        <v>2.20964E+24</v>
      </c>
      <c r="K1779" s="5"/>
      <c r="L1779" s="5"/>
      <c r="M1779" s="5"/>
      <c r="N1779" s="36">
        <f>Map!K2448</f>
        <v>-215</v>
      </c>
      <c r="O1779" s="36">
        <f>Map!L2448</f>
        <v>-250</v>
      </c>
      <c r="P1779" s="36">
        <f>Map!M2448</f>
        <v>-233</v>
      </c>
      <c r="Q1779" s="5" t="str">
        <f>Join("-",Map!B2448,Map!C2448,Map!D2448,Map!E2448,Map!F2448)</f>
        <v>South Rim-1-6-7-b</v>
      </c>
      <c r="R1779" s="6">
        <f t="shared" ref="R1779:T1779" si="3577">IFERROR(VALUE(LEFT(N1779,SEARCH(" ",N1779,1)-1)),FALSE())</f>
        <v>-215</v>
      </c>
      <c r="S1779" s="6">
        <f t="shared" si="3577"/>
        <v>-250</v>
      </c>
      <c r="T1779" s="6">
        <f t="shared" si="3577"/>
        <v>-233</v>
      </c>
      <c r="U1779" s="5"/>
      <c r="V1779" s="5"/>
      <c r="W1779" s="5"/>
      <c r="X1779" s="37" t="str">
        <f>Map!G2448</f>
        <v>Terrestrial</v>
      </c>
      <c r="Y1779" s="5"/>
      <c r="Z1779" s="7" t="str">
        <f>Map!O2448</f>
        <v>24 H</v>
      </c>
      <c r="AA1779" s="6">
        <f t="shared" si="12"/>
        <v>24</v>
      </c>
      <c r="AB1779" s="5" t="str">
        <f>IFERROR(__xludf.DUMMYFUNCTION("""COMPUTED_VALUE"""),"H")</f>
        <v>H</v>
      </c>
      <c r="AC1779" s="6">
        <f t="shared" si="13"/>
        <v>24</v>
      </c>
      <c r="AD1779" s="5"/>
    </row>
    <row r="1780">
      <c r="A1780" s="5" t="str">
        <f>Map!I2449</f>
        <v>0.34 J</v>
      </c>
      <c r="B1780" s="6">
        <f t="shared" si="5"/>
        <v>0.34</v>
      </c>
      <c r="C1780" s="5" t="str">
        <f>IFERROR(__xludf.DUMMYFUNCTION("""COMPUTED_VALUE"""),"J")</f>
        <v>J</v>
      </c>
      <c r="D1780" s="34" t="b">
        <f t="shared" si="6"/>
        <v>0</v>
      </c>
      <c r="E1780" s="6">
        <f t="shared" si="7"/>
        <v>0.34</v>
      </c>
      <c r="F1780" s="34" t="b">
        <f t="shared" si="8"/>
        <v>0</v>
      </c>
      <c r="G1780" s="8">
        <f t="shared" si="9"/>
        <v>6.46E+26</v>
      </c>
      <c r="H1780" s="8" t="str">
        <f t="shared" ref="H1780:J1780" si="3578">if(D1780,$G1780,"")</f>
        <v/>
      </c>
      <c r="I1780" s="8">
        <f t="shared" si="3578"/>
        <v>6.46E+26</v>
      </c>
      <c r="J1780" s="8" t="str">
        <f t="shared" si="3578"/>
        <v/>
      </c>
      <c r="K1780" s="5"/>
      <c r="L1780" s="5"/>
      <c r="M1780" s="5"/>
      <c r="N1780" s="36">
        <f>Map!K2449</f>
        <v>-228</v>
      </c>
      <c r="O1780" s="36">
        <f>Map!L2449</f>
        <v>-231</v>
      </c>
      <c r="P1780" s="36">
        <f>Map!M2449</f>
        <v>-231</v>
      </c>
      <c r="Q1780" s="5" t="str">
        <f>Join("-",Map!B2449,Map!C2449,Map!D2449,Map!E2449,Map!F2449)</f>
        <v>South Rim-1-6-7-c</v>
      </c>
      <c r="R1780" s="6">
        <f t="shared" ref="R1780:T1780" si="3579">IFERROR(VALUE(LEFT(N1780,SEARCH(" ",N1780,1)-1)),FALSE())</f>
        <v>-228</v>
      </c>
      <c r="S1780" s="6">
        <f t="shared" si="3579"/>
        <v>-231</v>
      </c>
      <c r="T1780" s="6">
        <f t="shared" si="3579"/>
        <v>-231</v>
      </c>
      <c r="U1780" s="5"/>
      <c r="V1780" s="5"/>
      <c r="W1780" s="5"/>
      <c r="X1780" s="37" t="str">
        <f>Map!G2449</f>
        <v>Gas Giant</v>
      </c>
      <c r="Y1780" s="5"/>
      <c r="Z1780" s="7" t="str">
        <f>Map!O2449</f>
        <v>18 H</v>
      </c>
      <c r="AA1780" s="6">
        <f t="shared" si="12"/>
        <v>18</v>
      </c>
      <c r="AB1780" s="5" t="str">
        <f>IFERROR(__xludf.DUMMYFUNCTION("""COMPUTED_VALUE"""),"H")</f>
        <v>H</v>
      </c>
      <c r="AC1780" s="6">
        <f t="shared" si="13"/>
        <v>18</v>
      </c>
      <c r="AD1780" s="5"/>
    </row>
    <row r="1781">
      <c r="A1781" s="5" t="str">
        <f>Map!I2450</f>
        <v>0.5 S</v>
      </c>
      <c r="B1781" s="6">
        <f t="shared" si="5"/>
        <v>0.5</v>
      </c>
      <c r="C1781" s="5" t="str">
        <f>IFERROR(__xludf.DUMMYFUNCTION("""COMPUTED_VALUE"""),"S")</f>
        <v>S</v>
      </c>
      <c r="D1781" s="34">
        <f t="shared" si="6"/>
        <v>0.5</v>
      </c>
      <c r="E1781" s="6" t="b">
        <f t="shared" si="7"/>
        <v>0</v>
      </c>
      <c r="F1781" s="34" t="b">
        <f t="shared" si="8"/>
        <v>0</v>
      </c>
      <c r="G1781" s="8">
        <f t="shared" si="9"/>
        <v>9.945E+29</v>
      </c>
      <c r="H1781" s="8">
        <f t="shared" ref="H1781:J1781" si="3580">if(D1781,$G1781,"")</f>
        <v>9.945E+29</v>
      </c>
      <c r="I1781" s="8" t="str">
        <f t="shared" si="3580"/>
        <v/>
      </c>
      <c r="J1781" s="8" t="str">
        <f t="shared" si="3580"/>
        <v/>
      </c>
      <c r="K1781" s="5"/>
      <c r="L1781" s="5"/>
      <c r="M1781" s="5"/>
      <c r="N1781" s="36" t="str">
        <f>Map!K2450</f>
        <v/>
      </c>
      <c r="O1781" s="36" t="str">
        <f>Map!L2450</f>
        <v/>
      </c>
      <c r="P1781" s="36" t="str">
        <f>Map!M2450</f>
        <v/>
      </c>
      <c r="Q1781" s="5" t="str">
        <f>Join("-",Map!B2450,Map!C2450,Map!D2450,Map!E2450,Map!F2450)</f>
        <v>South Rim-1-6-7-S</v>
      </c>
      <c r="R1781" s="6" t="b">
        <f t="shared" ref="R1781:T1781" si="3581">IFERROR(VALUE(LEFT(N1781,SEARCH(" ",N1781,1)-1)),FALSE())</f>
        <v>0</v>
      </c>
      <c r="S1781" s="6" t="b">
        <f t="shared" si="3581"/>
        <v>0</v>
      </c>
      <c r="T1781" s="6" t="b">
        <f t="shared" si="3581"/>
        <v>0</v>
      </c>
      <c r="U1781" s="5"/>
      <c r="V1781" s="5"/>
      <c r="W1781" s="5"/>
      <c r="X1781" s="37" t="str">
        <f>Map!G2450</f>
        <v>Star</v>
      </c>
      <c r="Y1781" s="5"/>
      <c r="Z1781" s="7" t="str">
        <f>Map!O2450</f>
        <v/>
      </c>
      <c r="AA1781" s="6" t="str">
        <f t="shared" si="12"/>
        <v/>
      </c>
      <c r="AB1781" s="5"/>
      <c r="AC1781" s="6" t="str">
        <f t="shared" si="13"/>
        <v/>
      </c>
      <c r="AD1781" s="5"/>
    </row>
    <row r="1782">
      <c r="A1782" s="5" t="str">
        <f>Map!I2451</f>
        <v>0.93 E</v>
      </c>
      <c r="B1782" s="6">
        <f t="shared" si="5"/>
        <v>0.93</v>
      </c>
      <c r="C1782" s="5" t="str">
        <f>IFERROR(__xludf.DUMMYFUNCTION("""COMPUTED_VALUE"""),"E")</f>
        <v>E</v>
      </c>
      <c r="D1782" s="34" t="b">
        <f t="shared" si="6"/>
        <v>0</v>
      </c>
      <c r="E1782" s="6" t="b">
        <f t="shared" si="7"/>
        <v>0</v>
      </c>
      <c r="F1782" s="34">
        <f t="shared" si="8"/>
        <v>0.93</v>
      </c>
      <c r="G1782" s="8">
        <f t="shared" si="9"/>
        <v>5.55396E+24</v>
      </c>
      <c r="H1782" s="8" t="str">
        <f t="shared" ref="H1782:J1782" si="3582">if(D1782,$G1782,"")</f>
        <v/>
      </c>
      <c r="I1782" s="8" t="str">
        <f t="shared" si="3582"/>
        <v/>
      </c>
      <c r="J1782" s="8">
        <f t="shared" si="3582"/>
        <v>5.55396E+24</v>
      </c>
      <c r="K1782" s="5"/>
      <c r="L1782" s="5"/>
      <c r="M1782" s="5"/>
      <c r="N1782" s="36">
        <f>Map!K2451</f>
        <v>933</v>
      </c>
      <c r="O1782" s="36">
        <f>Map!L2451</f>
        <v>868</v>
      </c>
      <c r="P1782" s="36">
        <f>Map!M2451</f>
        <v>901</v>
      </c>
      <c r="Q1782" s="5" t="str">
        <f>Join("-",Map!B2451,Map!C2451,Map!D2451,Map!E2451,Map!F2451)</f>
        <v>South Rim-1-6-8-a</v>
      </c>
      <c r="R1782" s="6">
        <f t="shared" ref="R1782:T1782" si="3583">IFERROR(VALUE(LEFT(N1782,SEARCH(" ",N1782,1)-1)),FALSE())</f>
        <v>933</v>
      </c>
      <c r="S1782" s="6">
        <f t="shared" si="3583"/>
        <v>868</v>
      </c>
      <c r="T1782" s="6">
        <f t="shared" si="3583"/>
        <v>901</v>
      </c>
      <c r="U1782" s="5"/>
      <c r="V1782" s="5"/>
      <c r="W1782" s="5"/>
      <c r="X1782" s="37" t="str">
        <f>Map!G2451</f>
        <v>Terrestrial</v>
      </c>
      <c r="Y1782" s="5"/>
      <c r="Z1782" s="7" t="str">
        <f>Map!O2451</f>
        <v>17 H</v>
      </c>
      <c r="AA1782" s="6">
        <f t="shared" si="12"/>
        <v>17</v>
      </c>
      <c r="AB1782" s="5" t="str">
        <f>IFERROR(__xludf.DUMMYFUNCTION("""COMPUTED_VALUE"""),"H")</f>
        <v>H</v>
      </c>
      <c r="AC1782" s="6">
        <f t="shared" si="13"/>
        <v>17</v>
      </c>
      <c r="AD1782" s="5"/>
    </row>
    <row r="1783">
      <c r="A1783" s="5" t="str">
        <f>Map!I2452</f>
        <v>1.46 E</v>
      </c>
      <c r="B1783" s="6">
        <f t="shared" si="5"/>
        <v>1.46</v>
      </c>
      <c r="C1783" s="5" t="str">
        <f>IFERROR(__xludf.DUMMYFUNCTION("""COMPUTED_VALUE"""),"E")</f>
        <v>E</v>
      </c>
      <c r="D1783" s="34" t="b">
        <f t="shared" si="6"/>
        <v>0</v>
      </c>
      <c r="E1783" s="6" t="b">
        <f t="shared" si="7"/>
        <v>0</v>
      </c>
      <c r="F1783" s="34">
        <f t="shared" si="8"/>
        <v>1.46</v>
      </c>
      <c r="G1783" s="8">
        <f t="shared" si="9"/>
        <v>8.71912E+24</v>
      </c>
      <c r="H1783" s="8" t="str">
        <f t="shared" ref="H1783:J1783" si="3584">if(D1783,$G1783,"")</f>
        <v/>
      </c>
      <c r="I1783" s="8" t="str">
        <f t="shared" si="3584"/>
        <v/>
      </c>
      <c r="J1783" s="8">
        <f t="shared" si="3584"/>
        <v>8.71912E+24</v>
      </c>
      <c r="K1783" s="5"/>
      <c r="L1783" s="5"/>
      <c r="M1783" s="5"/>
      <c r="N1783" s="36">
        <f>Map!K2452</f>
        <v>-8</v>
      </c>
      <c r="O1783" s="36">
        <f>Map!L2452</f>
        <v>-10</v>
      </c>
      <c r="P1783" s="36">
        <f>Map!M2452</f>
        <v>-8</v>
      </c>
      <c r="Q1783" s="5" t="str">
        <f>Join("-",Map!B2452,Map!C2452,Map!D2452,Map!E2452,Map!F2452)</f>
        <v>South Rim-1-6-8-b</v>
      </c>
      <c r="R1783" s="6">
        <f t="shared" ref="R1783:T1783" si="3585">IFERROR(VALUE(LEFT(N1783,SEARCH(" ",N1783,1)-1)),FALSE())</f>
        <v>-8</v>
      </c>
      <c r="S1783" s="6">
        <f t="shared" si="3585"/>
        <v>-10</v>
      </c>
      <c r="T1783" s="6">
        <f t="shared" si="3585"/>
        <v>-8</v>
      </c>
      <c r="U1783" s="5"/>
      <c r="V1783" s="5"/>
      <c r="W1783" s="5"/>
      <c r="X1783" s="37" t="str">
        <f>Map!G2452</f>
        <v>Habitable</v>
      </c>
      <c r="Y1783" s="5"/>
      <c r="Z1783" s="7" t="str">
        <f>Map!O2452</f>
        <v>33 H</v>
      </c>
      <c r="AA1783" s="6">
        <f t="shared" si="12"/>
        <v>33</v>
      </c>
      <c r="AB1783" s="5" t="str">
        <f>IFERROR(__xludf.DUMMYFUNCTION("""COMPUTED_VALUE"""),"H")</f>
        <v>H</v>
      </c>
      <c r="AC1783" s="6">
        <f t="shared" si="13"/>
        <v>33</v>
      </c>
      <c r="AD1783" s="5"/>
    </row>
    <row r="1784">
      <c r="A1784" s="5" t="str">
        <f>Map!I2453</f>
        <v>8.19 J</v>
      </c>
      <c r="B1784" s="6">
        <f t="shared" si="5"/>
        <v>8.19</v>
      </c>
      <c r="C1784" s="5" t="str">
        <f>IFERROR(__xludf.DUMMYFUNCTION("""COMPUTED_VALUE"""),"J")</f>
        <v>J</v>
      </c>
      <c r="D1784" s="34" t="b">
        <f t="shared" si="6"/>
        <v>0</v>
      </c>
      <c r="E1784" s="6">
        <f t="shared" si="7"/>
        <v>8.19</v>
      </c>
      <c r="F1784" s="34" t="b">
        <f t="shared" si="8"/>
        <v>0</v>
      </c>
      <c r="G1784" s="8">
        <f t="shared" si="9"/>
        <v>1.5561E+28</v>
      </c>
      <c r="H1784" s="8" t="str">
        <f t="shared" ref="H1784:J1784" si="3586">if(D1784,$G1784,"")</f>
        <v/>
      </c>
      <c r="I1784" s="8">
        <f t="shared" si="3586"/>
        <v>1.5561E+28</v>
      </c>
      <c r="J1784" s="8" t="str">
        <f t="shared" si="3586"/>
        <v/>
      </c>
      <c r="K1784" s="5"/>
      <c r="L1784" s="5"/>
      <c r="M1784" s="5"/>
      <c r="N1784" s="36">
        <f>Map!K2453</f>
        <v>-138</v>
      </c>
      <c r="O1784" s="36">
        <f>Map!L2453</f>
        <v>-157</v>
      </c>
      <c r="P1784" s="36">
        <f>Map!M2453</f>
        <v>-147</v>
      </c>
      <c r="Q1784" s="5" t="str">
        <f>Join("-",Map!B2453,Map!C2453,Map!D2453,Map!E2453,Map!F2453)</f>
        <v>South Rim-1-6-8-c</v>
      </c>
      <c r="R1784" s="6">
        <f t="shared" ref="R1784:T1784" si="3587">IFERROR(VALUE(LEFT(N1784,SEARCH(" ",N1784,1)-1)),FALSE())</f>
        <v>-138</v>
      </c>
      <c r="S1784" s="6">
        <f t="shared" si="3587"/>
        <v>-157</v>
      </c>
      <c r="T1784" s="6">
        <f t="shared" si="3587"/>
        <v>-147</v>
      </c>
      <c r="U1784" s="5"/>
      <c r="V1784" s="5"/>
      <c r="W1784" s="5"/>
      <c r="X1784" s="37" t="str">
        <f>Map!G2453</f>
        <v>Gas Giant</v>
      </c>
      <c r="Y1784" s="5"/>
      <c r="Z1784" s="7" t="str">
        <f>Map!O2453</f>
        <v>23 H</v>
      </c>
      <c r="AA1784" s="6">
        <f t="shared" si="12"/>
        <v>23</v>
      </c>
      <c r="AB1784" s="5" t="str">
        <f>IFERROR(__xludf.DUMMYFUNCTION("""COMPUTED_VALUE"""),"H")</f>
        <v>H</v>
      </c>
      <c r="AC1784" s="6">
        <f t="shared" si="13"/>
        <v>23</v>
      </c>
      <c r="AD1784" s="5"/>
    </row>
    <row r="1785">
      <c r="A1785" s="5" t="str">
        <f>Map!I2454</f>
        <v>0.29 S</v>
      </c>
      <c r="B1785" s="6">
        <f t="shared" si="5"/>
        <v>0.29</v>
      </c>
      <c r="C1785" s="5" t="str">
        <f>IFERROR(__xludf.DUMMYFUNCTION("""COMPUTED_VALUE"""),"S")</f>
        <v>S</v>
      </c>
      <c r="D1785" s="34">
        <f t="shared" si="6"/>
        <v>0.29</v>
      </c>
      <c r="E1785" s="6" t="b">
        <f t="shared" si="7"/>
        <v>0</v>
      </c>
      <c r="F1785" s="34" t="b">
        <f t="shared" si="8"/>
        <v>0</v>
      </c>
      <c r="G1785" s="8">
        <f t="shared" si="9"/>
        <v>5.7681E+29</v>
      </c>
      <c r="H1785" s="8">
        <f t="shared" ref="H1785:J1785" si="3588">if(D1785,$G1785,"")</f>
        <v>5.7681E+29</v>
      </c>
      <c r="I1785" s="8" t="str">
        <f t="shared" si="3588"/>
        <v/>
      </c>
      <c r="J1785" s="8" t="str">
        <f t="shared" si="3588"/>
        <v/>
      </c>
      <c r="K1785" s="5"/>
      <c r="L1785" s="5"/>
      <c r="M1785" s="5"/>
      <c r="N1785" s="36" t="str">
        <f>Map!K2454</f>
        <v/>
      </c>
      <c r="O1785" s="36" t="str">
        <f>Map!L2454</f>
        <v/>
      </c>
      <c r="P1785" s="36" t="str">
        <f>Map!M2454</f>
        <v/>
      </c>
      <c r="Q1785" s="5" t="str">
        <f>Join("-",Map!B2454,Map!C2454,Map!D2454,Map!E2454,Map!F2454)</f>
        <v>South Rim-1-6-8-S</v>
      </c>
      <c r="R1785" s="6" t="b">
        <f t="shared" ref="R1785:T1785" si="3589">IFERROR(VALUE(LEFT(N1785,SEARCH(" ",N1785,1)-1)),FALSE())</f>
        <v>0</v>
      </c>
      <c r="S1785" s="6" t="b">
        <f t="shared" si="3589"/>
        <v>0</v>
      </c>
      <c r="T1785" s="6" t="b">
        <f t="shared" si="3589"/>
        <v>0</v>
      </c>
      <c r="U1785" s="5"/>
      <c r="V1785" s="5"/>
      <c r="W1785" s="5"/>
      <c r="X1785" s="37" t="str">
        <f>Map!G2454</f>
        <v>Star</v>
      </c>
      <c r="Y1785" s="5"/>
      <c r="Z1785" s="7" t="str">
        <f>Map!O2454</f>
        <v/>
      </c>
      <c r="AA1785" s="6" t="str">
        <f t="shared" si="12"/>
        <v/>
      </c>
      <c r="AB1785" s="5"/>
      <c r="AC1785" s="6" t="str">
        <f t="shared" si="13"/>
        <v/>
      </c>
      <c r="AD1785" s="5"/>
    </row>
    <row r="1786">
      <c r="A1786" s="5" t="str">
        <f>Map!I2455</f>
        <v>2.34 E</v>
      </c>
      <c r="B1786" s="6">
        <f t="shared" si="5"/>
        <v>2.34</v>
      </c>
      <c r="C1786" s="5" t="str">
        <f>IFERROR(__xludf.DUMMYFUNCTION("""COMPUTED_VALUE"""),"E")</f>
        <v>E</v>
      </c>
      <c r="D1786" s="34" t="b">
        <f t="shared" si="6"/>
        <v>0</v>
      </c>
      <c r="E1786" s="6" t="b">
        <f t="shared" si="7"/>
        <v>0</v>
      </c>
      <c r="F1786" s="34">
        <f t="shared" si="8"/>
        <v>2.34</v>
      </c>
      <c r="G1786" s="8">
        <f t="shared" si="9"/>
        <v>1.39745E+25</v>
      </c>
      <c r="H1786" s="8" t="str">
        <f t="shared" ref="H1786:J1786" si="3590">if(D1786,$G1786,"")</f>
        <v/>
      </c>
      <c r="I1786" s="8" t="str">
        <f t="shared" si="3590"/>
        <v/>
      </c>
      <c r="J1786" s="8">
        <f t="shared" si="3590"/>
        <v>1.39745E+25</v>
      </c>
      <c r="K1786" s="5"/>
      <c r="L1786" s="5"/>
      <c r="M1786" s="5"/>
      <c r="N1786" s="36">
        <f>Map!K2455</f>
        <v>602</v>
      </c>
      <c r="O1786" s="36">
        <f>Map!L2455</f>
        <v>571</v>
      </c>
      <c r="P1786" s="36">
        <f>Map!M2455</f>
        <v>586</v>
      </c>
      <c r="Q1786" s="5" t="str">
        <f>Join("-",Map!B2455,Map!C2455,Map!D2455,Map!E2455,Map!F2455)</f>
        <v>South Rim-1-6-9-a</v>
      </c>
      <c r="R1786" s="6">
        <f t="shared" ref="R1786:T1786" si="3591">IFERROR(VALUE(LEFT(N1786,SEARCH(" ",N1786,1)-1)),FALSE())</f>
        <v>602</v>
      </c>
      <c r="S1786" s="6">
        <f t="shared" si="3591"/>
        <v>571</v>
      </c>
      <c r="T1786" s="6">
        <f t="shared" si="3591"/>
        <v>586</v>
      </c>
      <c r="U1786" s="5"/>
      <c r="V1786" s="5"/>
      <c r="W1786" s="5"/>
      <c r="X1786" s="37" t="str">
        <f>Map!G2455</f>
        <v>Terrestrial</v>
      </c>
      <c r="Y1786" s="5"/>
      <c r="Z1786" s="7" t="str">
        <f>Map!O2455</f>
        <v>168 H</v>
      </c>
      <c r="AA1786" s="6">
        <f t="shared" si="12"/>
        <v>168</v>
      </c>
      <c r="AB1786" s="5" t="str">
        <f>IFERROR(__xludf.DUMMYFUNCTION("""COMPUTED_VALUE"""),"H")</f>
        <v>H</v>
      </c>
      <c r="AC1786" s="6">
        <f t="shared" si="13"/>
        <v>168</v>
      </c>
      <c r="AD1786" s="5"/>
    </row>
    <row r="1787">
      <c r="A1787" s="5" t="str">
        <f>Map!I2456</f>
        <v>0.25 E</v>
      </c>
      <c r="B1787" s="6">
        <f t="shared" si="5"/>
        <v>0.25</v>
      </c>
      <c r="C1787" s="5" t="str">
        <f>IFERROR(__xludf.DUMMYFUNCTION("""COMPUTED_VALUE"""),"E")</f>
        <v>E</v>
      </c>
      <c r="D1787" s="34" t="b">
        <f t="shared" si="6"/>
        <v>0</v>
      </c>
      <c r="E1787" s="6" t="b">
        <f t="shared" si="7"/>
        <v>0</v>
      </c>
      <c r="F1787" s="34">
        <f t="shared" si="8"/>
        <v>0.25</v>
      </c>
      <c r="G1787" s="8">
        <f t="shared" si="9"/>
        <v>1.493E+24</v>
      </c>
      <c r="H1787" s="8" t="str">
        <f t="shared" ref="H1787:J1787" si="3592">if(D1787,$G1787,"")</f>
        <v/>
      </c>
      <c r="I1787" s="8" t="str">
        <f t="shared" si="3592"/>
        <v/>
      </c>
      <c r="J1787" s="8">
        <f t="shared" si="3592"/>
        <v>1.493E+24</v>
      </c>
      <c r="K1787" s="5"/>
      <c r="L1787" s="5"/>
      <c r="M1787" s="5"/>
      <c r="N1787" s="36">
        <f>Map!K2456</f>
        <v>29</v>
      </c>
      <c r="O1787" s="36">
        <f>Map!L2456</f>
        <v>-9</v>
      </c>
      <c r="P1787" s="36">
        <f>Map!M2456</f>
        <v>10</v>
      </c>
      <c r="Q1787" s="5" t="str">
        <f>Join("-",Map!B2456,Map!C2456,Map!D2456,Map!E2456,Map!F2456)</f>
        <v>South Rim-1-6-9-b</v>
      </c>
      <c r="R1787" s="6">
        <f t="shared" ref="R1787:T1787" si="3593">IFERROR(VALUE(LEFT(N1787,SEARCH(" ",N1787,1)-1)),FALSE())</f>
        <v>29</v>
      </c>
      <c r="S1787" s="6">
        <f t="shared" si="3593"/>
        <v>-9</v>
      </c>
      <c r="T1787" s="6">
        <f t="shared" si="3593"/>
        <v>10</v>
      </c>
      <c r="U1787" s="5"/>
      <c r="V1787" s="5"/>
      <c r="W1787" s="5"/>
      <c r="X1787" s="37" t="str">
        <f>Map!G2456</f>
        <v>Terrestrial</v>
      </c>
      <c r="Y1787" s="5"/>
      <c r="Z1787" s="7" t="str">
        <f>Map!O2456</f>
        <v>28 H</v>
      </c>
      <c r="AA1787" s="6">
        <f t="shared" si="12"/>
        <v>28</v>
      </c>
      <c r="AB1787" s="5" t="str">
        <f>IFERROR(__xludf.DUMMYFUNCTION("""COMPUTED_VALUE"""),"H")</f>
        <v>H</v>
      </c>
      <c r="AC1787" s="6">
        <f t="shared" si="13"/>
        <v>28</v>
      </c>
      <c r="AD1787" s="5"/>
    </row>
    <row r="1788">
      <c r="A1788" s="5" t="str">
        <f>Map!I2457</f>
        <v>0.05 J</v>
      </c>
      <c r="B1788" s="6">
        <f t="shared" si="5"/>
        <v>0.05</v>
      </c>
      <c r="C1788" s="5" t="str">
        <f>IFERROR(__xludf.DUMMYFUNCTION("""COMPUTED_VALUE"""),"J")</f>
        <v>J</v>
      </c>
      <c r="D1788" s="34" t="b">
        <f t="shared" si="6"/>
        <v>0</v>
      </c>
      <c r="E1788" s="6">
        <f t="shared" si="7"/>
        <v>0.05</v>
      </c>
      <c r="F1788" s="34" t="b">
        <f t="shared" si="8"/>
        <v>0</v>
      </c>
      <c r="G1788" s="8">
        <f t="shared" si="9"/>
        <v>9.5E+25</v>
      </c>
      <c r="H1788" s="8" t="str">
        <f t="shared" ref="H1788:J1788" si="3594">if(D1788,$G1788,"")</f>
        <v/>
      </c>
      <c r="I1788" s="8">
        <f t="shared" si="3594"/>
        <v>9.5E+25</v>
      </c>
      <c r="J1788" s="8" t="str">
        <f t="shared" si="3594"/>
        <v/>
      </c>
      <c r="K1788" s="5"/>
      <c r="L1788" s="5"/>
      <c r="M1788" s="5"/>
      <c r="N1788" s="36">
        <f>Map!K2457</f>
        <v>-36</v>
      </c>
      <c r="O1788" s="36">
        <f>Map!L2457</f>
        <v>-69</v>
      </c>
      <c r="P1788" s="36">
        <f>Map!M2457</f>
        <v>-51</v>
      </c>
      <c r="Q1788" s="5" t="str">
        <f>Join("-",Map!B2457,Map!C2457,Map!D2457,Map!E2457,Map!F2457)</f>
        <v>South Rim-1-6-9-c</v>
      </c>
      <c r="R1788" s="6">
        <f t="shared" ref="R1788:T1788" si="3595">IFERROR(VALUE(LEFT(N1788,SEARCH(" ",N1788,1)-1)),FALSE())</f>
        <v>-36</v>
      </c>
      <c r="S1788" s="6">
        <f t="shared" si="3595"/>
        <v>-69</v>
      </c>
      <c r="T1788" s="6">
        <f t="shared" si="3595"/>
        <v>-51</v>
      </c>
      <c r="U1788" s="5"/>
      <c r="V1788" s="5"/>
      <c r="W1788" s="5"/>
      <c r="X1788" s="37" t="str">
        <f>Map!G2457</f>
        <v>Gas Giant</v>
      </c>
      <c r="Y1788" s="5"/>
      <c r="Z1788" s="7" t="str">
        <f>Map!O2457</f>
        <v>21 H</v>
      </c>
      <c r="AA1788" s="6">
        <f t="shared" si="12"/>
        <v>21</v>
      </c>
      <c r="AB1788" s="5" t="str">
        <f>IFERROR(__xludf.DUMMYFUNCTION("""COMPUTED_VALUE"""),"H")</f>
        <v>H</v>
      </c>
      <c r="AC1788" s="6">
        <f t="shared" si="13"/>
        <v>21</v>
      </c>
      <c r="AD1788" s="5"/>
    </row>
    <row r="1789">
      <c r="A1789" s="5" t="str">
        <f>Map!I2458</f>
        <v>0.27 S</v>
      </c>
      <c r="B1789" s="6">
        <f t="shared" si="5"/>
        <v>0.27</v>
      </c>
      <c r="C1789" s="5" t="str">
        <f>IFERROR(__xludf.DUMMYFUNCTION("""COMPUTED_VALUE"""),"S")</f>
        <v>S</v>
      </c>
      <c r="D1789" s="34">
        <f t="shared" si="6"/>
        <v>0.27</v>
      </c>
      <c r="E1789" s="6" t="b">
        <f t="shared" si="7"/>
        <v>0</v>
      </c>
      <c r="F1789" s="34" t="b">
        <f t="shared" si="8"/>
        <v>0</v>
      </c>
      <c r="G1789" s="8">
        <f t="shared" si="9"/>
        <v>5.3703E+29</v>
      </c>
      <c r="H1789" s="8">
        <f t="shared" ref="H1789:J1789" si="3596">if(D1789,$G1789,"")</f>
        <v>5.3703E+29</v>
      </c>
      <c r="I1789" s="8" t="str">
        <f t="shared" si="3596"/>
        <v/>
      </c>
      <c r="J1789" s="8" t="str">
        <f t="shared" si="3596"/>
        <v/>
      </c>
      <c r="K1789" s="5"/>
      <c r="L1789" s="5"/>
      <c r="M1789" s="5"/>
      <c r="N1789" s="36" t="str">
        <f>Map!K2458</f>
        <v/>
      </c>
      <c r="O1789" s="36" t="str">
        <f>Map!L2458</f>
        <v/>
      </c>
      <c r="P1789" s="36" t="str">
        <f>Map!M2458</f>
        <v/>
      </c>
      <c r="Q1789" s="5" t="str">
        <f>Join("-",Map!B2458,Map!C2458,Map!D2458,Map!E2458,Map!F2458)</f>
        <v>South Rim-1-6-9-S</v>
      </c>
      <c r="R1789" s="6" t="b">
        <f t="shared" ref="R1789:T1789" si="3597">IFERROR(VALUE(LEFT(N1789,SEARCH(" ",N1789,1)-1)),FALSE())</f>
        <v>0</v>
      </c>
      <c r="S1789" s="6" t="b">
        <f t="shared" si="3597"/>
        <v>0</v>
      </c>
      <c r="T1789" s="6" t="b">
        <f t="shared" si="3597"/>
        <v>0</v>
      </c>
      <c r="U1789" s="5"/>
      <c r="V1789" s="5"/>
      <c r="W1789" s="5"/>
      <c r="X1789" s="37" t="str">
        <f>Map!G2458</f>
        <v>Star</v>
      </c>
      <c r="Y1789" s="5"/>
      <c r="Z1789" s="7" t="str">
        <f>Map!O2458</f>
        <v/>
      </c>
      <c r="AA1789" s="6" t="str">
        <f t="shared" si="12"/>
        <v/>
      </c>
      <c r="AB1789" s="5"/>
      <c r="AC1789" s="6" t="str">
        <f t="shared" si="13"/>
        <v/>
      </c>
      <c r="AD1789" s="5"/>
    </row>
    <row r="1790">
      <c r="A1790" s="5" t="str">
        <f>Map!I2459</f>
        <v>1.46 E</v>
      </c>
      <c r="B1790" s="6">
        <f t="shared" si="5"/>
        <v>1.46</v>
      </c>
      <c r="C1790" s="5" t="str">
        <f>IFERROR(__xludf.DUMMYFUNCTION("""COMPUTED_VALUE"""),"E")</f>
        <v>E</v>
      </c>
      <c r="D1790" s="34" t="b">
        <f t="shared" si="6"/>
        <v>0</v>
      </c>
      <c r="E1790" s="6" t="b">
        <f t="shared" si="7"/>
        <v>0</v>
      </c>
      <c r="F1790" s="34">
        <f t="shared" si="8"/>
        <v>1.46</v>
      </c>
      <c r="G1790" s="8">
        <f t="shared" si="9"/>
        <v>8.71912E+24</v>
      </c>
      <c r="H1790" s="8" t="str">
        <f t="shared" ref="H1790:J1790" si="3598">if(D1790,$G1790,"")</f>
        <v/>
      </c>
      <c r="I1790" s="8" t="str">
        <f t="shared" si="3598"/>
        <v/>
      </c>
      <c r="J1790" s="8">
        <f t="shared" si="3598"/>
        <v>8.71912E+24</v>
      </c>
      <c r="K1790" s="5"/>
      <c r="L1790" s="5"/>
      <c r="M1790" s="5"/>
      <c r="N1790" s="36">
        <f>Map!K2459</f>
        <v>52</v>
      </c>
      <c r="O1790" s="36">
        <f>Map!L2459</f>
        <v>-11</v>
      </c>
      <c r="P1790" s="36">
        <f>Map!M2459</f>
        <v>23</v>
      </c>
      <c r="Q1790" s="5" t="str">
        <f>Join("-",Map!B2459,Map!C2459,Map!D2459,Map!E2459,Map!F2459)</f>
        <v>South Rim-1-7-0-a</v>
      </c>
      <c r="R1790" s="6">
        <f t="shared" ref="R1790:T1790" si="3599">IFERROR(VALUE(LEFT(N1790,SEARCH(" ",N1790,1)-1)),FALSE())</f>
        <v>52</v>
      </c>
      <c r="S1790" s="6">
        <f t="shared" si="3599"/>
        <v>-11</v>
      </c>
      <c r="T1790" s="6">
        <f t="shared" si="3599"/>
        <v>23</v>
      </c>
      <c r="U1790" s="5"/>
      <c r="V1790" s="5"/>
      <c r="W1790" s="5"/>
      <c r="X1790" s="37" t="str">
        <f>Map!G2459</f>
        <v>Terrestrial</v>
      </c>
      <c r="Y1790" s="5"/>
      <c r="Z1790" s="7" t="str">
        <f>Map!O2459</f>
        <v>22 H</v>
      </c>
      <c r="AA1790" s="6">
        <f t="shared" si="12"/>
        <v>22</v>
      </c>
      <c r="AB1790" s="5" t="str">
        <f>IFERROR(__xludf.DUMMYFUNCTION("""COMPUTED_VALUE"""),"H")</f>
        <v>H</v>
      </c>
      <c r="AC1790" s="6">
        <f t="shared" si="13"/>
        <v>22</v>
      </c>
      <c r="AD1790" s="5"/>
    </row>
    <row r="1791">
      <c r="A1791" s="5" t="str">
        <f>Map!I2460</f>
        <v>2.96 J</v>
      </c>
      <c r="B1791" s="6">
        <f t="shared" si="5"/>
        <v>2.96</v>
      </c>
      <c r="C1791" s="5" t="str">
        <f>IFERROR(__xludf.DUMMYFUNCTION("""COMPUTED_VALUE"""),"J")</f>
        <v>J</v>
      </c>
      <c r="D1791" s="34" t="b">
        <f t="shared" si="6"/>
        <v>0</v>
      </c>
      <c r="E1791" s="6">
        <f t="shared" si="7"/>
        <v>2.96</v>
      </c>
      <c r="F1791" s="34" t="b">
        <f t="shared" si="8"/>
        <v>0</v>
      </c>
      <c r="G1791" s="8">
        <f t="shared" si="9"/>
        <v>5.624E+27</v>
      </c>
      <c r="H1791" s="8" t="str">
        <f t="shared" ref="H1791:J1791" si="3600">if(D1791,$G1791,"")</f>
        <v/>
      </c>
      <c r="I1791" s="8">
        <f t="shared" si="3600"/>
        <v>5.624E+27</v>
      </c>
      <c r="J1791" s="8" t="str">
        <f t="shared" si="3600"/>
        <v/>
      </c>
      <c r="K1791" s="5"/>
      <c r="L1791" s="5"/>
      <c r="M1791" s="5"/>
      <c r="N1791" s="36">
        <f>Map!K2460</f>
        <v>-82</v>
      </c>
      <c r="O1791" s="36">
        <f>Map!L2460</f>
        <v>-126</v>
      </c>
      <c r="P1791" s="36">
        <f>Map!M2460</f>
        <v>-104</v>
      </c>
      <c r="Q1791" s="5" t="str">
        <f>Join("-",Map!B2460,Map!C2460,Map!D2460,Map!E2460,Map!F2460)</f>
        <v>South Rim-1-7-0-b</v>
      </c>
      <c r="R1791" s="6">
        <f t="shared" ref="R1791:T1791" si="3601">IFERROR(VALUE(LEFT(N1791,SEARCH(" ",N1791,1)-1)),FALSE())</f>
        <v>-82</v>
      </c>
      <c r="S1791" s="6">
        <f t="shared" si="3601"/>
        <v>-126</v>
      </c>
      <c r="T1791" s="6">
        <f t="shared" si="3601"/>
        <v>-104</v>
      </c>
      <c r="U1791" s="5"/>
      <c r="V1791" s="5"/>
      <c r="W1791" s="5"/>
      <c r="X1791" s="37" t="str">
        <f>Map!G2460</f>
        <v>Gas Giant</v>
      </c>
      <c r="Y1791" s="5"/>
      <c r="Z1791" s="7" t="str">
        <f>Map!O2460</f>
        <v>13 H</v>
      </c>
      <c r="AA1791" s="6">
        <f t="shared" si="12"/>
        <v>13</v>
      </c>
      <c r="AB1791" s="5" t="str">
        <f>IFERROR(__xludf.DUMMYFUNCTION("""COMPUTED_VALUE"""),"H")</f>
        <v>H</v>
      </c>
      <c r="AC1791" s="6">
        <f t="shared" si="13"/>
        <v>13</v>
      </c>
      <c r="AD1791" s="5"/>
    </row>
    <row r="1792">
      <c r="A1792" s="5" t="str">
        <f>Map!I2461</f>
        <v>0.02 J</v>
      </c>
      <c r="B1792" s="6">
        <f t="shared" si="5"/>
        <v>0.02</v>
      </c>
      <c r="C1792" s="5" t="str">
        <f>IFERROR(__xludf.DUMMYFUNCTION("""COMPUTED_VALUE"""),"J")</f>
        <v>J</v>
      </c>
      <c r="D1792" s="34" t="b">
        <f t="shared" si="6"/>
        <v>0</v>
      </c>
      <c r="E1792" s="6">
        <f t="shared" si="7"/>
        <v>0.02</v>
      </c>
      <c r="F1792" s="34" t="b">
        <f t="shared" si="8"/>
        <v>0</v>
      </c>
      <c r="G1792" s="8">
        <f t="shared" si="9"/>
        <v>3.8E+25</v>
      </c>
      <c r="H1792" s="8" t="str">
        <f t="shared" ref="H1792:J1792" si="3602">if(D1792,$G1792,"")</f>
        <v/>
      </c>
      <c r="I1792" s="8">
        <f t="shared" si="3602"/>
        <v>3.8E+25</v>
      </c>
      <c r="J1792" s="8" t="str">
        <f t="shared" si="3602"/>
        <v/>
      </c>
      <c r="K1792" s="5"/>
      <c r="L1792" s="5"/>
      <c r="M1792" s="5"/>
      <c r="N1792" s="36">
        <f>Map!K2461</f>
        <v>-89</v>
      </c>
      <c r="O1792" s="36">
        <f>Map!L2461</f>
        <v>-150</v>
      </c>
      <c r="P1792" s="36">
        <f>Map!M2461</f>
        <v>-122</v>
      </c>
      <c r="Q1792" s="5" t="str">
        <f>Join("-",Map!B2461,Map!C2461,Map!D2461,Map!E2461,Map!F2461)</f>
        <v>South Rim-1-7-0-c</v>
      </c>
      <c r="R1792" s="6">
        <f t="shared" ref="R1792:T1792" si="3603">IFERROR(VALUE(LEFT(N1792,SEARCH(" ",N1792,1)-1)),FALSE())</f>
        <v>-89</v>
      </c>
      <c r="S1792" s="6">
        <f t="shared" si="3603"/>
        <v>-150</v>
      </c>
      <c r="T1792" s="6">
        <f t="shared" si="3603"/>
        <v>-122</v>
      </c>
      <c r="U1792" s="5"/>
      <c r="V1792" s="5"/>
      <c r="W1792" s="5"/>
      <c r="X1792" s="37" t="str">
        <f>Map!G2461</f>
        <v>Gas Giant</v>
      </c>
      <c r="Y1792" s="5"/>
      <c r="Z1792" s="7" t="str">
        <f>Map!O2461</f>
        <v>12 H</v>
      </c>
      <c r="AA1792" s="6">
        <f t="shared" si="12"/>
        <v>12</v>
      </c>
      <c r="AB1792" s="5" t="str">
        <f>IFERROR(__xludf.DUMMYFUNCTION("""COMPUTED_VALUE"""),"H")</f>
        <v>H</v>
      </c>
      <c r="AC1792" s="6">
        <f t="shared" si="13"/>
        <v>12</v>
      </c>
      <c r="AD1792" s="5"/>
    </row>
    <row r="1793">
      <c r="A1793" s="5" t="str">
        <f>Map!I2462</f>
        <v>1.88 S</v>
      </c>
      <c r="B1793" s="6">
        <f t="shared" si="5"/>
        <v>1.88</v>
      </c>
      <c r="C1793" s="5" t="str">
        <f>IFERROR(__xludf.DUMMYFUNCTION("""COMPUTED_VALUE"""),"S")</f>
        <v>S</v>
      </c>
      <c r="D1793" s="34">
        <f t="shared" si="6"/>
        <v>1.88</v>
      </c>
      <c r="E1793" s="6" t="b">
        <f t="shared" si="7"/>
        <v>0</v>
      </c>
      <c r="F1793" s="34" t="b">
        <f t="shared" si="8"/>
        <v>0</v>
      </c>
      <c r="G1793" s="8">
        <f t="shared" si="9"/>
        <v>3.73932E+30</v>
      </c>
      <c r="H1793" s="8">
        <f t="shared" ref="H1793:J1793" si="3604">if(D1793,$G1793,"")</f>
        <v>3.73932E+30</v>
      </c>
      <c r="I1793" s="8" t="str">
        <f t="shared" si="3604"/>
        <v/>
      </c>
      <c r="J1793" s="8" t="str">
        <f t="shared" si="3604"/>
        <v/>
      </c>
      <c r="K1793" s="5"/>
      <c r="L1793" s="5"/>
      <c r="M1793" s="5"/>
      <c r="N1793" s="36" t="str">
        <f>Map!K2462</f>
        <v/>
      </c>
      <c r="O1793" s="36" t="str">
        <f>Map!L2462</f>
        <v/>
      </c>
      <c r="P1793" s="36" t="str">
        <f>Map!M2462</f>
        <v/>
      </c>
      <c r="Q1793" s="5" t="str">
        <f>Join("-",Map!B2462,Map!C2462,Map!D2462,Map!E2462,Map!F2462)</f>
        <v>South Rim-1-7-0-S</v>
      </c>
      <c r="R1793" s="6" t="b">
        <f t="shared" ref="R1793:T1793" si="3605">IFERROR(VALUE(LEFT(N1793,SEARCH(" ",N1793,1)-1)),FALSE())</f>
        <v>0</v>
      </c>
      <c r="S1793" s="6" t="b">
        <f t="shared" si="3605"/>
        <v>0</v>
      </c>
      <c r="T1793" s="6" t="b">
        <f t="shared" si="3605"/>
        <v>0</v>
      </c>
      <c r="U1793" s="5"/>
      <c r="V1793" s="5"/>
      <c r="W1793" s="5"/>
      <c r="X1793" s="37" t="str">
        <f>Map!G2462</f>
        <v>Star</v>
      </c>
      <c r="Y1793" s="5"/>
      <c r="Z1793" s="7" t="str">
        <f>Map!O2462</f>
        <v/>
      </c>
      <c r="AA1793" s="6" t="str">
        <f t="shared" si="12"/>
        <v/>
      </c>
      <c r="AB1793" s="5"/>
      <c r="AC1793" s="6" t="str">
        <f t="shared" si="13"/>
        <v/>
      </c>
      <c r="AD1793" s="5"/>
    </row>
    <row r="1794">
      <c r="A1794" s="5" t="str">
        <f>Map!I2463</f>
        <v/>
      </c>
      <c r="B1794" s="6" t="str">
        <f t="shared" si="5"/>
        <v/>
      </c>
      <c r="C1794" s="5"/>
      <c r="D1794" s="34" t="b">
        <f t="shared" si="6"/>
        <v>0</v>
      </c>
      <c r="E1794" s="6" t="b">
        <f t="shared" si="7"/>
        <v>0</v>
      </c>
      <c r="F1794" s="34" t="b">
        <f t="shared" si="8"/>
        <v>0</v>
      </c>
      <c r="G1794" s="8" t="str">
        <f t="shared" si="9"/>
        <v/>
      </c>
      <c r="H1794" s="8" t="str">
        <f t="shared" ref="H1794:J1794" si="3606">if(D1794,$G1794,"")</f>
        <v/>
      </c>
      <c r="I1794" s="8" t="str">
        <f t="shared" si="3606"/>
        <v/>
      </c>
      <c r="J1794" s="8" t="str">
        <f t="shared" si="3606"/>
        <v/>
      </c>
      <c r="K1794" s="5"/>
      <c r="L1794" s="5"/>
      <c r="M1794" s="5"/>
      <c r="N1794" s="36" t="str">
        <f>Map!K2463</f>
        <v/>
      </c>
      <c r="O1794" s="36" t="str">
        <f>Map!L2463</f>
        <v/>
      </c>
      <c r="P1794" s="36" t="str">
        <f>Map!M2463</f>
        <v/>
      </c>
      <c r="Q1794" s="5" t="str">
        <f>Join("-",Map!B2463,Map!C2463,Map!D2463,Map!E2463,Map!F2463)</f>
        <v>South Rim-1-7-0-S17 Secondary Relay</v>
      </c>
      <c r="R1794" s="6" t="b">
        <f t="shared" ref="R1794:T1794" si="3607">IFERROR(VALUE(LEFT(N1794,SEARCH(" ",N1794,1)-1)),FALSE())</f>
        <v>0</v>
      </c>
      <c r="S1794" s="6" t="b">
        <f t="shared" si="3607"/>
        <v>0</v>
      </c>
      <c r="T1794" s="6" t="b">
        <f t="shared" si="3607"/>
        <v>0</v>
      </c>
      <c r="U1794" s="5"/>
      <c r="V1794" s="5"/>
      <c r="W1794" s="5"/>
      <c r="X1794" s="37" t="str">
        <f>Map!G2463</f>
        <v>Secondary Relay</v>
      </c>
      <c r="Y1794" s="5"/>
      <c r="Z1794" s="7" t="str">
        <f>Map!O2463</f>
        <v/>
      </c>
      <c r="AA1794" s="6" t="str">
        <f t="shared" si="12"/>
        <v/>
      </c>
      <c r="AB1794" s="5"/>
      <c r="AC1794" s="6" t="str">
        <f t="shared" si="13"/>
        <v/>
      </c>
      <c r="AD1794" s="5"/>
    </row>
    <row r="1795">
      <c r="A1795" s="5" t="str">
        <f>Map!I2464</f>
        <v>2.43 E</v>
      </c>
      <c r="B1795" s="6">
        <f t="shared" si="5"/>
        <v>2.43</v>
      </c>
      <c r="C1795" s="5" t="str">
        <f>IFERROR(__xludf.DUMMYFUNCTION("""COMPUTED_VALUE"""),"E")</f>
        <v>E</v>
      </c>
      <c r="D1795" s="34" t="b">
        <f t="shared" si="6"/>
        <v>0</v>
      </c>
      <c r="E1795" s="6" t="b">
        <f t="shared" si="7"/>
        <v>0</v>
      </c>
      <c r="F1795" s="34">
        <f t="shared" si="8"/>
        <v>2.43</v>
      </c>
      <c r="G1795" s="8">
        <f t="shared" si="9"/>
        <v>1.4512E+25</v>
      </c>
      <c r="H1795" s="8" t="str">
        <f t="shared" ref="H1795:J1795" si="3608">if(D1795,$G1795,"")</f>
        <v/>
      </c>
      <c r="I1795" s="8" t="str">
        <f t="shared" si="3608"/>
        <v/>
      </c>
      <c r="J1795" s="8">
        <f t="shared" si="3608"/>
        <v>1.4512E+25</v>
      </c>
      <c r="K1795" s="5"/>
      <c r="L1795" s="5"/>
      <c r="M1795" s="5"/>
      <c r="N1795" s="36">
        <f>Map!K2464</f>
        <v>30</v>
      </c>
      <c r="O1795" s="36">
        <f>Map!L2464</f>
        <v>27</v>
      </c>
      <c r="P1795" s="36">
        <f>Map!M2464</f>
        <v>28</v>
      </c>
      <c r="Q1795" s="5" t="str">
        <f>Join("-",Map!B2464,Map!C2464,Map!D2464,Map!E2464,Map!F2464)</f>
        <v>South Rim-1-7-1-a</v>
      </c>
      <c r="R1795" s="6">
        <f t="shared" ref="R1795:T1795" si="3609">IFERROR(VALUE(LEFT(N1795,SEARCH(" ",N1795,1)-1)),FALSE())</f>
        <v>30</v>
      </c>
      <c r="S1795" s="6">
        <f t="shared" si="3609"/>
        <v>27</v>
      </c>
      <c r="T1795" s="6">
        <f t="shared" si="3609"/>
        <v>28</v>
      </c>
      <c r="U1795" s="5"/>
      <c r="V1795" s="5"/>
      <c r="W1795" s="5"/>
      <c r="X1795" s="37" t="str">
        <f>Map!G2464</f>
        <v>Terrestrial</v>
      </c>
      <c r="Y1795" s="5"/>
      <c r="Z1795" s="7" t="str">
        <f>Map!O2464</f>
        <v>17 H</v>
      </c>
      <c r="AA1795" s="6">
        <f t="shared" si="12"/>
        <v>17</v>
      </c>
      <c r="AB1795" s="5" t="str">
        <f>IFERROR(__xludf.DUMMYFUNCTION("""COMPUTED_VALUE"""),"H")</f>
        <v>H</v>
      </c>
      <c r="AC1795" s="6">
        <f t="shared" si="13"/>
        <v>17</v>
      </c>
      <c r="AD1795" s="5"/>
    </row>
    <row r="1796">
      <c r="A1796" s="5" t="str">
        <f>Map!I2465</f>
        <v>0.04 J</v>
      </c>
      <c r="B1796" s="6">
        <f t="shared" si="5"/>
        <v>0.04</v>
      </c>
      <c r="C1796" s="5" t="str">
        <f>IFERROR(__xludf.DUMMYFUNCTION("""COMPUTED_VALUE"""),"J")</f>
        <v>J</v>
      </c>
      <c r="D1796" s="34" t="b">
        <f t="shared" si="6"/>
        <v>0</v>
      </c>
      <c r="E1796" s="6">
        <f t="shared" si="7"/>
        <v>0.04</v>
      </c>
      <c r="F1796" s="34" t="b">
        <f t="shared" si="8"/>
        <v>0</v>
      </c>
      <c r="G1796" s="8">
        <f t="shared" si="9"/>
        <v>7.6E+25</v>
      </c>
      <c r="H1796" s="8" t="str">
        <f t="shared" ref="H1796:J1796" si="3610">if(D1796,$G1796,"")</f>
        <v/>
      </c>
      <c r="I1796" s="8">
        <f t="shared" si="3610"/>
        <v>7.6E+25</v>
      </c>
      <c r="J1796" s="8" t="str">
        <f t="shared" si="3610"/>
        <v/>
      </c>
      <c r="K1796" s="5"/>
      <c r="L1796" s="5"/>
      <c r="M1796" s="5"/>
      <c r="N1796" s="36">
        <f>Map!K2465</f>
        <v>-158</v>
      </c>
      <c r="O1796" s="36">
        <f>Map!L2465</f>
        <v>-182</v>
      </c>
      <c r="P1796" s="36">
        <f>Map!M2465</f>
        <v>-168</v>
      </c>
      <c r="Q1796" s="5" t="str">
        <f>Join("-",Map!B2465,Map!C2465,Map!D2465,Map!E2465,Map!F2465)</f>
        <v>South Rim-1-7-1-b</v>
      </c>
      <c r="R1796" s="6">
        <f t="shared" ref="R1796:T1796" si="3611">IFERROR(VALUE(LEFT(N1796,SEARCH(" ",N1796,1)-1)),FALSE())</f>
        <v>-158</v>
      </c>
      <c r="S1796" s="6">
        <f t="shared" si="3611"/>
        <v>-182</v>
      </c>
      <c r="T1796" s="6">
        <f t="shared" si="3611"/>
        <v>-168</v>
      </c>
      <c r="U1796" s="5"/>
      <c r="V1796" s="5"/>
      <c r="W1796" s="5"/>
      <c r="X1796" s="37" t="str">
        <f>Map!G2465</f>
        <v>Gas Giant</v>
      </c>
      <c r="Y1796" s="5"/>
      <c r="Z1796" s="7" t="str">
        <f>Map!O2465</f>
        <v>19 H</v>
      </c>
      <c r="AA1796" s="6">
        <f t="shared" si="12"/>
        <v>19</v>
      </c>
      <c r="AB1796" s="5" t="str">
        <f>IFERROR(__xludf.DUMMYFUNCTION("""COMPUTED_VALUE"""),"H")</f>
        <v>H</v>
      </c>
      <c r="AC1796" s="6">
        <f t="shared" si="13"/>
        <v>19</v>
      </c>
      <c r="AD1796" s="5"/>
    </row>
    <row r="1797">
      <c r="A1797" s="5" t="str">
        <f>Map!I2466</f>
        <v>7.53 J</v>
      </c>
      <c r="B1797" s="6">
        <f t="shared" si="5"/>
        <v>7.53</v>
      </c>
      <c r="C1797" s="5" t="str">
        <f>IFERROR(__xludf.DUMMYFUNCTION("""COMPUTED_VALUE"""),"J")</f>
        <v>J</v>
      </c>
      <c r="D1797" s="34" t="b">
        <f t="shared" si="6"/>
        <v>0</v>
      </c>
      <c r="E1797" s="6">
        <f t="shared" si="7"/>
        <v>7.53</v>
      </c>
      <c r="F1797" s="34" t="b">
        <f t="shared" si="8"/>
        <v>0</v>
      </c>
      <c r="G1797" s="8">
        <f t="shared" si="9"/>
        <v>1.4307E+28</v>
      </c>
      <c r="H1797" s="8" t="str">
        <f t="shared" ref="H1797:J1797" si="3612">if(D1797,$G1797,"")</f>
        <v/>
      </c>
      <c r="I1797" s="8">
        <f t="shared" si="3612"/>
        <v>1.4307E+28</v>
      </c>
      <c r="J1797" s="8" t="str">
        <f t="shared" si="3612"/>
        <v/>
      </c>
      <c r="K1797" s="5"/>
      <c r="L1797" s="5"/>
      <c r="M1797" s="5"/>
      <c r="N1797" s="36">
        <f>Map!K2466</f>
        <v>-239</v>
      </c>
      <c r="O1797" s="36">
        <f>Map!L2466</f>
        <v>-258</v>
      </c>
      <c r="P1797" s="36">
        <f>Map!M2466</f>
        <v>-249</v>
      </c>
      <c r="Q1797" s="5" t="str">
        <f>Join("-",Map!B2466,Map!C2466,Map!D2466,Map!E2466,Map!F2466)</f>
        <v>South Rim-1-7-1-c</v>
      </c>
      <c r="R1797" s="6">
        <f t="shared" ref="R1797:T1797" si="3613">IFERROR(VALUE(LEFT(N1797,SEARCH(" ",N1797,1)-1)),FALSE())</f>
        <v>-239</v>
      </c>
      <c r="S1797" s="6">
        <f t="shared" si="3613"/>
        <v>-258</v>
      </c>
      <c r="T1797" s="6">
        <f t="shared" si="3613"/>
        <v>-249</v>
      </c>
      <c r="U1797" s="5"/>
      <c r="V1797" s="5"/>
      <c r="W1797" s="5"/>
      <c r="X1797" s="37" t="str">
        <f>Map!G2466</f>
        <v>Gas Giant</v>
      </c>
      <c r="Y1797" s="5"/>
      <c r="Z1797" s="7" t="str">
        <f>Map!O2466</f>
        <v>12 H</v>
      </c>
      <c r="AA1797" s="6">
        <f t="shared" si="12"/>
        <v>12</v>
      </c>
      <c r="AB1797" s="5" t="str">
        <f>IFERROR(__xludf.DUMMYFUNCTION("""COMPUTED_VALUE"""),"H")</f>
        <v>H</v>
      </c>
      <c r="AC1797" s="6">
        <f t="shared" si="13"/>
        <v>12</v>
      </c>
      <c r="AD1797" s="5"/>
    </row>
    <row r="1798">
      <c r="A1798" s="5" t="str">
        <f>Map!I2467</f>
        <v>0.22 S</v>
      </c>
      <c r="B1798" s="6">
        <f t="shared" si="5"/>
        <v>0.22</v>
      </c>
      <c r="C1798" s="5" t="str">
        <f>IFERROR(__xludf.DUMMYFUNCTION("""COMPUTED_VALUE"""),"S")</f>
        <v>S</v>
      </c>
      <c r="D1798" s="34">
        <f t="shared" si="6"/>
        <v>0.22</v>
      </c>
      <c r="E1798" s="6" t="b">
        <f t="shared" si="7"/>
        <v>0</v>
      </c>
      <c r="F1798" s="34" t="b">
        <f t="shared" si="8"/>
        <v>0</v>
      </c>
      <c r="G1798" s="8">
        <f t="shared" si="9"/>
        <v>4.3758E+29</v>
      </c>
      <c r="H1798" s="8">
        <f t="shared" ref="H1798:J1798" si="3614">if(D1798,$G1798,"")</f>
        <v>4.3758E+29</v>
      </c>
      <c r="I1798" s="8" t="str">
        <f t="shared" si="3614"/>
        <v/>
      </c>
      <c r="J1798" s="8" t="str">
        <f t="shared" si="3614"/>
        <v/>
      </c>
      <c r="K1798" s="5"/>
      <c r="L1798" s="5"/>
      <c r="M1798" s="5"/>
      <c r="N1798" s="36" t="str">
        <f>Map!K2467</f>
        <v/>
      </c>
      <c r="O1798" s="36" t="str">
        <f>Map!L2467</f>
        <v/>
      </c>
      <c r="P1798" s="36" t="str">
        <f>Map!M2467</f>
        <v/>
      </c>
      <c r="Q1798" s="5" t="str">
        <f>Join("-",Map!B2467,Map!C2467,Map!D2467,Map!E2467,Map!F2467)</f>
        <v>South Rim-1-7-1-S</v>
      </c>
      <c r="R1798" s="6" t="b">
        <f t="shared" ref="R1798:T1798" si="3615">IFERROR(VALUE(LEFT(N1798,SEARCH(" ",N1798,1)-1)),FALSE())</f>
        <v>0</v>
      </c>
      <c r="S1798" s="6" t="b">
        <f t="shared" si="3615"/>
        <v>0</v>
      </c>
      <c r="T1798" s="6" t="b">
        <f t="shared" si="3615"/>
        <v>0</v>
      </c>
      <c r="U1798" s="5"/>
      <c r="V1798" s="5"/>
      <c r="W1798" s="5"/>
      <c r="X1798" s="37" t="str">
        <f>Map!G2467</f>
        <v>Star</v>
      </c>
      <c r="Y1798" s="5"/>
      <c r="Z1798" s="7" t="str">
        <f>Map!O2467</f>
        <v/>
      </c>
      <c r="AA1798" s="6" t="str">
        <f t="shared" si="12"/>
        <v/>
      </c>
      <c r="AB1798" s="5"/>
      <c r="AC1798" s="6" t="str">
        <f t="shared" si="13"/>
        <v/>
      </c>
      <c r="AD1798" s="5"/>
    </row>
    <row r="1799">
      <c r="A1799" s="5" t="str">
        <f>Map!I2468</f>
        <v>0.09 E</v>
      </c>
      <c r="B1799" s="6">
        <f t="shared" si="5"/>
        <v>0.09</v>
      </c>
      <c r="C1799" s="5" t="str">
        <f>IFERROR(__xludf.DUMMYFUNCTION("""COMPUTED_VALUE"""),"E")</f>
        <v>E</v>
      </c>
      <c r="D1799" s="34" t="b">
        <f t="shared" si="6"/>
        <v>0</v>
      </c>
      <c r="E1799" s="6" t="b">
        <f t="shared" si="7"/>
        <v>0</v>
      </c>
      <c r="F1799" s="34">
        <f t="shared" si="8"/>
        <v>0.09</v>
      </c>
      <c r="G1799" s="8">
        <f t="shared" si="9"/>
        <v>5.3748E+23</v>
      </c>
      <c r="H1799" s="8" t="str">
        <f t="shared" ref="H1799:J1799" si="3616">if(D1799,$G1799,"")</f>
        <v/>
      </c>
      <c r="I1799" s="8" t="str">
        <f t="shared" si="3616"/>
        <v/>
      </c>
      <c r="J1799" s="8">
        <f t="shared" si="3616"/>
        <v>5.3748E+23</v>
      </c>
      <c r="K1799" s="5"/>
      <c r="L1799" s="5"/>
      <c r="M1799" s="5"/>
      <c r="N1799" s="36">
        <f>Map!K2468</f>
        <v>208</v>
      </c>
      <c r="O1799" s="36">
        <f>Map!L2468</f>
        <v>175</v>
      </c>
      <c r="P1799" s="36">
        <f>Map!M2468</f>
        <v>194</v>
      </c>
      <c r="Q1799" s="5" t="str">
        <f>Join("-",Map!B2468,Map!C2468,Map!D2468,Map!E2468,Map!F2468)</f>
        <v>South Rim-1-7-2-a</v>
      </c>
      <c r="R1799" s="6">
        <f t="shared" ref="R1799:T1799" si="3617">IFERROR(VALUE(LEFT(N1799,SEARCH(" ",N1799,1)-1)),FALSE())</f>
        <v>208</v>
      </c>
      <c r="S1799" s="6">
        <f t="shared" si="3617"/>
        <v>175</v>
      </c>
      <c r="T1799" s="6">
        <f t="shared" si="3617"/>
        <v>194</v>
      </c>
      <c r="U1799" s="5"/>
      <c r="V1799" s="5"/>
      <c r="W1799" s="5"/>
      <c r="X1799" s="37" t="str">
        <f>Map!G2468</f>
        <v>Terrestrial</v>
      </c>
      <c r="Y1799" s="5"/>
      <c r="Z1799" s="7" t="str">
        <f>Map!O2468</f>
        <v>105 H</v>
      </c>
      <c r="AA1799" s="6">
        <f t="shared" si="12"/>
        <v>105</v>
      </c>
      <c r="AB1799" s="5" t="str">
        <f>IFERROR(__xludf.DUMMYFUNCTION("""COMPUTED_VALUE"""),"H")</f>
        <v>H</v>
      </c>
      <c r="AC1799" s="6">
        <f t="shared" si="13"/>
        <v>105</v>
      </c>
      <c r="AD1799" s="5"/>
    </row>
    <row r="1800">
      <c r="A1800" s="5" t="str">
        <f>Map!I2469</f>
        <v>1.38 E</v>
      </c>
      <c r="B1800" s="6">
        <f t="shared" si="5"/>
        <v>1.38</v>
      </c>
      <c r="C1800" s="5" t="str">
        <f>IFERROR(__xludf.DUMMYFUNCTION("""COMPUTED_VALUE"""),"E")</f>
        <v>E</v>
      </c>
      <c r="D1800" s="34" t="b">
        <f t="shared" si="6"/>
        <v>0</v>
      </c>
      <c r="E1800" s="6" t="b">
        <f t="shared" si="7"/>
        <v>0</v>
      </c>
      <c r="F1800" s="34">
        <f t="shared" si="8"/>
        <v>1.38</v>
      </c>
      <c r="G1800" s="8">
        <f t="shared" si="9"/>
        <v>8.24136E+24</v>
      </c>
      <c r="H1800" s="8" t="str">
        <f t="shared" ref="H1800:J1800" si="3618">if(D1800,$G1800,"")</f>
        <v/>
      </c>
      <c r="I1800" s="8" t="str">
        <f t="shared" si="3618"/>
        <v/>
      </c>
      <c r="J1800" s="8">
        <f t="shared" si="3618"/>
        <v>8.24136E+24</v>
      </c>
      <c r="K1800" s="5"/>
      <c r="L1800" s="5"/>
      <c r="M1800" s="5"/>
      <c r="N1800" s="36">
        <f>Map!K2469</f>
        <v>-158</v>
      </c>
      <c r="O1800" s="36">
        <f>Map!L2469</f>
        <v>-210</v>
      </c>
      <c r="P1800" s="36">
        <f>Map!M2469</f>
        <v>-185</v>
      </c>
      <c r="Q1800" s="5" t="str">
        <f>Join("-",Map!B2469,Map!C2469,Map!D2469,Map!E2469,Map!F2469)</f>
        <v>South Rim-1-7-2-b</v>
      </c>
      <c r="R1800" s="6">
        <f t="shared" ref="R1800:T1800" si="3619">IFERROR(VALUE(LEFT(N1800,SEARCH(" ",N1800,1)-1)),FALSE())</f>
        <v>-158</v>
      </c>
      <c r="S1800" s="6">
        <f t="shared" si="3619"/>
        <v>-210</v>
      </c>
      <c r="T1800" s="6">
        <f t="shared" si="3619"/>
        <v>-185</v>
      </c>
      <c r="U1800" s="5"/>
      <c r="V1800" s="5"/>
      <c r="W1800" s="5"/>
      <c r="X1800" s="37" t="str">
        <f>Map!G2469</f>
        <v>Terrestrial</v>
      </c>
      <c r="Y1800" s="5"/>
      <c r="Z1800" s="7" t="str">
        <f>Map!O2469</f>
        <v>11 H</v>
      </c>
      <c r="AA1800" s="6">
        <f t="shared" si="12"/>
        <v>11</v>
      </c>
      <c r="AB1800" s="5" t="str">
        <f>IFERROR(__xludf.DUMMYFUNCTION("""COMPUTED_VALUE"""),"H")</f>
        <v>H</v>
      </c>
      <c r="AC1800" s="6">
        <f t="shared" si="13"/>
        <v>11</v>
      </c>
      <c r="AD1800" s="5"/>
    </row>
    <row r="1801">
      <c r="A1801" s="5" t="str">
        <f>Map!I2470</f>
        <v>0.07 J</v>
      </c>
      <c r="B1801" s="6">
        <f t="shared" si="5"/>
        <v>0.07</v>
      </c>
      <c r="C1801" s="5" t="str">
        <f>IFERROR(__xludf.DUMMYFUNCTION("""COMPUTED_VALUE"""),"J")</f>
        <v>J</v>
      </c>
      <c r="D1801" s="34" t="b">
        <f t="shared" si="6"/>
        <v>0</v>
      </c>
      <c r="E1801" s="6">
        <f t="shared" si="7"/>
        <v>0.07</v>
      </c>
      <c r="F1801" s="34" t="b">
        <f t="shared" si="8"/>
        <v>0</v>
      </c>
      <c r="G1801" s="8">
        <f t="shared" si="9"/>
        <v>1.33E+26</v>
      </c>
      <c r="H1801" s="8" t="str">
        <f t="shared" ref="H1801:J1801" si="3620">if(D1801,$G1801,"")</f>
        <v/>
      </c>
      <c r="I1801" s="8">
        <f t="shared" si="3620"/>
        <v>1.33E+26</v>
      </c>
      <c r="J1801" s="8" t="str">
        <f t="shared" si="3620"/>
        <v/>
      </c>
      <c r="K1801" s="5"/>
      <c r="L1801" s="5"/>
      <c r="M1801" s="5"/>
      <c r="N1801" s="36">
        <f>Map!K2470</f>
        <v>-200</v>
      </c>
      <c r="O1801" s="36">
        <f>Map!L2470</f>
        <v>-205</v>
      </c>
      <c r="P1801" s="36">
        <f>Map!M2470</f>
        <v>-203</v>
      </c>
      <c r="Q1801" s="5" t="str">
        <f>Join("-",Map!B2470,Map!C2470,Map!D2470,Map!E2470,Map!F2470)</f>
        <v>South Rim-1-7-2-c</v>
      </c>
      <c r="R1801" s="6">
        <f t="shared" ref="R1801:T1801" si="3621">IFERROR(VALUE(LEFT(N1801,SEARCH(" ",N1801,1)-1)),FALSE())</f>
        <v>-200</v>
      </c>
      <c r="S1801" s="6">
        <f t="shared" si="3621"/>
        <v>-205</v>
      </c>
      <c r="T1801" s="6">
        <f t="shared" si="3621"/>
        <v>-203</v>
      </c>
      <c r="U1801" s="5"/>
      <c r="V1801" s="5"/>
      <c r="W1801" s="5"/>
      <c r="X1801" s="37" t="str">
        <f>Map!G2470</f>
        <v>Gas Giant</v>
      </c>
      <c r="Y1801" s="5"/>
      <c r="Z1801" s="7" t="str">
        <f>Map!O2470</f>
        <v>20 H</v>
      </c>
      <c r="AA1801" s="6">
        <f t="shared" si="12"/>
        <v>20</v>
      </c>
      <c r="AB1801" s="5" t="str">
        <f>IFERROR(__xludf.DUMMYFUNCTION("""COMPUTED_VALUE"""),"H")</f>
        <v>H</v>
      </c>
      <c r="AC1801" s="6">
        <f t="shared" si="13"/>
        <v>20</v>
      </c>
      <c r="AD1801" s="5"/>
    </row>
    <row r="1802">
      <c r="A1802" s="5" t="str">
        <f>Map!I2471</f>
        <v>1.43 S</v>
      </c>
      <c r="B1802" s="6">
        <f t="shared" si="5"/>
        <v>1.43</v>
      </c>
      <c r="C1802" s="5" t="str">
        <f>IFERROR(__xludf.DUMMYFUNCTION("""COMPUTED_VALUE"""),"S")</f>
        <v>S</v>
      </c>
      <c r="D1802" s="34">
        <f t="shared" si="6"/>
        <v>1.43</v>
      </c>
      <c r="E1802" s="6" t="b">
        <f t="shared" si="7"/>
        <v>0</v>
      </c>
      <c r="F1802" s="34" t="b">
        <f t="shared" si="8"/>
        <v>0</v>
      </c>
      <c r="G1802" s="8">
        <f t="shared" si="9"/>
        <v>2.84427E+30</v>
      </c>
      <c r="H1802" s="8">
        <f t="shared" ref="H1802:J1802" si="3622">if(D1802,$G1802,"")</f>
        <v>2.84427E+30</v>
      </c>
      <c r="I1802" s="8" t="str">
        <f t="shared" si="3622"/>
        <v/>
      </c>
      <c r="J1802" s="8" t="str">
        <f t="shared" si="3622"/>
        <v/>
      </c>
      <c r="K1802" s="5"/>
      <c r="L1802" s="5"/>
      <c r="M1802" s="5"/>
      <c r="N1802" s="36" t="str">
        <f>Map!K2471</f>
        <v/>
      </c>
      <c r="O1802" s="36" t="str">
        <f>Map!L2471</f>
        <v/>
      </c>
      <c r="P1802" s="36" t="str">
        <f>Map!M2471</f>
        <v/>
      </c>
      <c r="Q1802" s="5" t="str">
        <f>Join("-",Map!B2471,Map!C2471,Map!D2471,Map!E2471,Map!F2471)</f>
        <v>South Rim-1-7-2-S</v>
      </c>
      <c r="R1802" s="6" t="b">
        <f t="shared" ref="R1802:T1802" si="3623">IFERROR(VALUE(LEFT(N1802,SEARCH(" ",N1802,1)-1)),FALSE())</f>
        <v>0</v>
      </c>
      <c r="S1802" s="6" t="b">
        <f t="shared" si="3623"/>
        <v>0</v>
      </c>
      <c r="T1802" s="6" t="b">
        <f t="shared" si="3623"/>
        <v>0</v>
      </c>
      <c r="U1802" s="5"/>
      <c r="V1802" s="5"/>
      <c r="W1802" s="5"/>
      <c r="X1802" s="37" t="str">
        <f>Map!G2471</f>
        <v>Star</v>
      </c>
      <c r="Y1802" s="5"/>
      <c r="Z1802" s="7" t="str">
        <f>Map!O2471</f>
        <v/>
      </c>
      <c r="AA1802" s="6" t="str">
        <f t="shared" si="12"/>
        <v/>
      </c>
      <c r="AB1802" s="5"/>
      <c r="AC1802" s="6" t="str">
        <f t="shared" si="13"/>
        <v/>
      </c>
      <c r="AD1802" s="5"/>
    </row>
    <row r="1803">
      <c r="A1803" s="5" t="str">
        <f>Map!I2472</f>
        <v>0.6 E</v>
      </c>
      <c r="B1803" s="6">
        <f t="shared" si="5"/>
        <v>0.6</v>
      </c>
      <c r="C1803" s="5" t="str">
        <f>IFERROR(__xludf.DUMMYFUNCTION("""COMPUTED_VALUE"""),"E")</f>
        <v>E</v>
      </c>
      <c r="D1803" s="34" t="b">
        <f t="shared" si="6"/>
        <v>0</v>
      </c>
      <c r="E1803" s="6" t="b">
        <f t="shared" si="7"/>
        <v>0</v>
      </c>
      <c r="F1803" s="34">
        <f t="shared" si="8"/>
        <v>0.6</v>
      </c>
      <c r="G1803" s="8">
        <f t="shared" si="9"/>
        <v>3.5832E+24</v>
      </c>
      <c r="H1803" s="8" t="str">
        <f t="shared" ref="H1803:J1803" si="3624">if(D1803,$G1803,"")</f>
        <v/>
      </c>
      <c r="I1803" s="8" t="str">
        <f t="shared" si="3624"/>
        <v/>
      </c>
      <c r="J1803" s="8">
        <f t="shared" si="3624"/>
        <v>3.5832E+24</v>
      </c>
      <c r="K1803" s="5"/>
      <c r="L1803" s="5"/>
      <c r="M1803" s="5"/>
      <c r="N1803" s="36">
        <f>Map!K2472</f>
        <v>846</v>
      </c>
      <c r="O1803" s="36">
        <f>Map!L2472</f>
        <v>792</v>
      </c>
      <c r="P1803" s="36">
        <f>Map!M2472</f>
        <v>821</v>
      </c>
      <c r="Q1803" s="5" t="str">
        <f>Join("-",Map!B2472,Map!C2472,Map!D2472,Map!E2472,Map!F2472)</f>
        <v>South Rim-1-7-3-a</v>
      </c>
      <c r="R1803" s="6">
        <f t="shared" ref="R1803:T1803" si="3625">IFERROR(VALUE(LEFT(N1803,SEARCH(" ",N1803,1)-1)),FALSE())</f>
        <v>846</v>
      </c>
      <c r="S1803" s="6">
        <f t="shared" si="3625"/>
        <v>792</v>
      </c>
      <c r="T1803" s="6">
        <f t="shared" si="3625"/>
        <v>821</v>
      </c>
      <c r="U1803" s="5"/>
      <c r="V1803" s="5"/>
      <c r="W1803" s="5"/>
      <c r="X1803" s="37" t="str">
        <f>Map!G2472</f>
        <v>Terrestrial</v>
      </c>
      <c r="Y1803" s="5"/>
      <c r="Z1803" s="7" t="str">
        <f>Map!O2472</f>
        <v>33 H</v>
      </c>
      <c r="AA1803" s="6">
        <f t="shared" si="12"/>
        <v>33</v>
      </c>
      <c r="AB1803" s="5" t="str">
        <f>IFERROR(__xludf.DUMMYFUNCTION("""COMPUTED_VALUE"""),"H")</f>
        <v>H</v>
      </c>
      <c r="AC1803" s="6">
        <f t="shared" si="13"/>
        <v>33</v>
      </c>
      <c r="AD1803" s="5"/>
    </row>
    <row r="1804">
      <c r="A1804" s="5" t="str">
        <f>Map!I2473</f>
        <v>0.72 E</v>
      </c>
      <c r="B1804" s="6">
        <f t="shared" si="5"/>
        <v>0.72</v>
      </c>
      <c r="C1804" s="5" t="str">
        <f>IFERROR(__xludf.DUMMYFUNCTION("""COMPUTED_VALUE"""),"E")</f>
        <v>E</v>
      </c>
      <c r="D1804" s="34" t="b">
        <f t="shared" si="6"/>
        <v>0</v>
      </c>
      <c r="E1804" s="6" t="b">
        <f t="shared" si="7"/>
        <v>0</v>
      </c>
      <c r="F1804" s="34">
        <f t="shared" si="8"/>
        <v>0.72</v>
      </c>
      <c r="G1804" s="8">
        <f t="shared" si="9"/>
        <v>4.29984E+24</v>
      </c>
      <c r="H1804" s="8" t="str">
        <f t="shared" ref="H1804:J1804" si="3626">if(D1804,$G1804,"")</f>
        <v/>
      </c>
      <c r="I1804" s="8" t="str">
        <f t="shared" si="3626"/>
        <v/>
      </c>
      <c r="J1804" s="8">
        <f t="shared" si="3626"/>
        <v>4.29984E+24</v>
      </c>
      <c r="K1804" s="5"/>
      <c r="L1804" s="5"/>
      <c r="M1804" s="5"/>
      <c r="N1804" s="36">
        <f>Map!K2473</f>
        <v>267</v>
      </c>
      <c r="O1804" s="36">
        <f>Map!L2473</f>
        <v>256</v>
      </c>
      <c r="P1804" s="36">
        <f>Map!M2473</f>
        <v>261</v>
      </c>
      <c r="Q1804" s="5" t="str">
        <f>Join("-",Map!B2473,Map!C2473,Map!D2473,Map!E2473,Map!F2473)</f>
        <v>South Rim-1-7-3-b</v>
      </c>
      <c r="R1804" s="6">
        <f t="shared" ref="R1804:T1804" si="3627">IFERROR(VALUE(LEFT(N1804,SEARCH(" ",N1804,1)-1)),FALSE())</f>
        <v>267</v>
      </c>
      <c r="S1804" s="6">
        <f t="shared" si="3627"/>
        <v>256</v>
      </c>
      <c r="T1804" s="6">
        <f t="shared" si="3627"/>
        <v>261</v>
      </c>
      <c r="U1804" s="5"/>
      <c r="V1804" s="5"/>
      <c r="W1804" s="5"/>
      <c r="X1804" s="37" t="str">
        <f>Map!G2473</f>
        <v>Terrestrial</v>
      </c>
      <c r="Y1804" s="5"/>
      <c r="Z1804" s="7" t="str">
        <f>Map!O2473</f>
        <v>30 H</v>
      </c>
      <c r="AA1804" s="6">
        <f t="shared" si="12"/>
        <v>30</v>
      </c>
      <c r="AB1804" s="5" t="str">
        <f>IFERROR(__xludf.DUMMYFUNCTION("""COMPUTED_VALUE"""),"H")</f>
        <v>H</v>
      </c>
      <c r="AC1804" s="6">
        <f t="shared" si="13"/>
        <v>30</v>
      </c>
      <c r="AD1804" s="5"/>
    </row>
    <row r="1805">
      <c r="A1805" s="5" t="str">
        <f>Map!I2474</f>
        <v>1.4 S</v>
      </c>
      <c r="B1805" s="6">
        <f t="shared" si="5"/>
        <v>1.4</v>
      </c>
      <c r="C1805" s="5" t="str">
        <f>IFERROR(__xludf.DUMMYFUNCTION("""COMPUTED_VALUE"""),"S")</f>
        <v>S</v>
      </c>
      <c r="D1805" s="34">
        <f t="shared" si="6"/>
        <v>1.4</v>
      </c>
      <c r="E1805" s="6" t="b">
        <f t="shared" si="7"/>
        <v>0</v>
      </c>
      <c r="F1805" s="34" t="b">
        <f t="shared" si="8"/>
        <v>0</v>
      </c>
      <c r="G1805" s="8">
        <f t="shared" si="9"/>
        <v>2.7846E+30</v>
      </c>
      <c r="H1805" s="8">
        <f t="shared" ref="H1805:J1805" si="3628">if(D1805,$G1805,"")</f>
        <v>2.7846E+30</v>
      </c>
      <c r="I1805" s="8" t="str">
        <f t="shared" si="3628"/>
        <v/>
      </c>
      <c r="J1805" s="8" t="str">
        <f t="shared" si="3628"/>
        <v/>
      </c>
      <c r="K1805" s="5"/>
      <c r="L1805" s="5"/>
      <c r="M1805" s="5"/>
      <c r="N1805" s="36" t="str">
        <f>Map!K2474</f>
        <v/>
      </c>
      <c r="O1805" s="36" t="str">
        <f>Map!L2474</f>
        <v/>
      </c>
      <c r="P1805" s="36" t="str">
        <f>Map!M2474</f>
        <v/>
      </c>
      <c r="Q1805" s="5" t="str">
        <f>Join("-",Map!B2474,Map!C2474,Map!D2474,Map!E2474,Map!F2474)</f>
        <v>South Rim-1-7-3-S</v>
      </c>
      <c r="R1805" s="6" t="b">
        <f t="shared" ref="R1805:T1805" si="3629">IFERROR(VALUE(LEFT(N1805,SEARCH(" ",N1805,1)-1)),FALSE())</f>
        <v>0</v>
      </c>
      <c r="S1805" s="6" t="b">
        <f t="shared" si="3629"/>
        <v>0</v>
      </c>
      <c r="T1805" s="6" t="b">
        <f t="shared" si="3629"/>
        <v>0</v>
      </c>
      <c r="U1805" s="5"/>
      <c r="V1805" s="5"/>
      <c r="W1805" s="5"/>
      <c r="X1805" s="37" t="str">
        <f>Map!G2474</f>
        <v>Star</v>
      </c>
      <c r="Y1805" s="5"/>
      <c r="Z1805" s="7" t="str">
        <f>Map!O2474</f>
        <v/>
      </c>
      <c r="AA1805" s="6" t="str">
        <f t="shared" si="12"/>
        <v/>
      </c>
      <c r="AB1805" s="5"/>
      <c r="AC1805" s="6" t="str">
        <f t="shared" si="13"/>
        <v/>
      </c>
      <c r="AD1805" s="5"/>
    </row>
    <row r="1806">
      <c r="A1806" s="5" t="str">
        <f>Map!I2475</f>
        <v>0.89 E</v>
      </c>
      <c r="B1806" s="6">
        <f t="shared" si="5"/>
        <v>0.89</v>
      </c>
      <c r="C1806" s="5" t="str">
        <f>IFERROR(__xludf.DUMMYFUNCTION("""COMPUTED_VALUE"""),"E")</f>
        <v>E</v>
      </c>
      <c r="D1806" s="34" t="b">
        <f t="shared" si="6"/>
        <v>0</v>
      </c>
      <c r="E1806" s="6" t="b">
        <f t="shared" si="7"/>
        <v>0</v>
      </c>
      <c r="F1806" s="34">
        <f t="shared" si="8"/>
        <v>0.89</v>
      </c>
      <c r="G1806" s="8">
        <f t="shared" si="9"/>
        <v>5.31508E+24</v>
      </c>
      <c r="H1806" s="8" t="str">
        <f t="shared" ref="H1806:J1806" si="3630">if(D1806,$G1806,"")</f>
        <v/>
      </c>
      <c r="I1806" s="8" t="str">
        <f t="shared" si="3630"/>
        <v/>
      </c>
      <c r="J1806" s="8">
        <f t="shared" si="3630"/>
        <v>5.31508E+24</v>
      </c>
      <c r="K1806" s="5"/>
      <c r="L1806" s="5"/>
      <c r="M1806" s="5"/>
      <c r="N1806" s="36">
        <f>Map!K2475</f>
        <v>714</v>
      </c>
      <c r="O1806" s="36">
        <f>Map!L2475</f>
        <v>652</v>
      </c>
      <c r="P1806" s="36">
        <f>Map!M2475</f>
        <v>685</v>
      </c>
      <c r="Q1806" s="5" t="str">
        <f>Join("-",Map!B2475,Map!C2475,Map!D2475,Map!E2475,Map!F2475)</f>
        <v>South Rim-1-7-4-a</v>
      </c>
      <c r="R1806" s="6">
        <f t="shared" ref="R1806:T1806" si="3631">IFERROR(VALUE(LEFT(N1806,SEARCH(" ",N1806,1)-1)),FALSE())</f>
        <v>714</v>
      </c>
      <c r="S1806" s="6">
        <f t="shared" si="3631"/>
        <v>652</v>
      </c>
      <c r="T1806" s="6">
        <f t="shared" si="3631"/>
        <v>685</v>
      </c>
      <c r="U1806" s="5"/>
      <c r="V1806" s="5"/>
      <c r="W1806" s="5"/>
      <c r="X1806" s="37" t="str">
        <f>Map!G2475</f>
        <v>Terrestrial</v>
      </c>
      <c r="Y1806" s="5"/>
      <c r="Z1806" s="7" t="str">
        <f>Map!O2475</f>
        <v>18 H</v>
      </c>
      <c r="AA1806" s="6">
        <f t="shared" si="12"/>
        <v>18</v>
      </c>
      <c r="AB1806" s="5" t="str">
        <f>IFERROR(__xludf.DUMMYFUNCTION("""COMPUTED_VALUE"""),"H")</f>
        <v>H</v>
      </c>
      <c r="AC1806" s="6">
        <f t="shared" si="13"/>
        <v>18</v>
      </c>
      <c r="AD1806" s="5"/>
    </row>
    <row r="1807">
      <c r="A1807" s="5" t="str">
        <f>Map!I2476</f>
        <v>0.88 E</v>
      </c>
      <c r="B1807" s="6">
        <f t="shared" si="5"/>
        <v>0.88</v>
      </c>
      <c r="C1807" s="5" t="str">
        <f>IFERROR(__xludf.DUMMYFUNCTION("""COMPUTED_VALUE"""),"E")</f>
        <v>E</v>
      </c>
      <c r="D1807" s="34" t="b">
        <f t="shared" si="6"/>
        <v>0</v>
      </c>
      <c r="E1807" s="6" t="b">
        <f t="shared" si="7"/>
        <v>0</v>
      </c>
      <c r="F1807" s="34">
        <f t="shared" si="8"/>
        <v>0.88</v>
      </c>
      <c r="G1807" s="8">
        <f t="shared" si="9"/>
        <v>5.25536E+24</v>
      </c>
      <c r="H1807" s="8" t="str">
        <f t="shared" ref="H1807:J1807" si="3632">if(D1807,$G1807,"")</f>
        <v/>
      </c>
      <c r="I1807" s="8" t="str">
        <f t="shared" si="3632"/>
        <v/>
      </c>
      <c r="J1807" s="8">
        <f t="shared" si="3632"/>
        <v>5.25536E+24</v>
      </c>
      <c r="K1807" s="5"/>
      <c r="L1807" s="5"/>
      <c r="M1807" s="5"/>
      <c r="N1807" s="36">
        <f>Map!K2476</f>
        <v>122</v>
      </c>
      <c r="O1807" s="36">
        <f>Map!L2476</f>
        <v>77</v>
      </c>
      <c r="P1807" s="36">
        <f>Map!M2476</f>
        <v>100</v>
      </c>
      <c r="Q1807" s="5" t="str">
        <f>Join("-",Map!B2476,Map!C2476,Map!D2476,Map!E2476,Map!F2476)</f>
        <v>South Rim-1-7-4-b</v>
      </c>
      <c r="R1807" s="6">
        <f t="shared" ref="R1807:T1807" si="3633">IFERROR(VALUE(LEFT(N1807,SEARCH(" ",N1807,1)-1)),FALSE())</f>
        <v>122</v>
      </c>
      <c r="S1807" s="6">
        <f t="shared" si="3633"/>
        <v>77</v>
      </c>
      <c r="T1807" s="6">
        <f t="shared" si="3633"/>
        <v>100</v>
      </c>
      <c r="U1807" s="5"/>
      <c r="V1807" s="5"/>
      <c r="W1807" s="5"/>
      <c r="X1807" s="37" t="str">
        <f>Map!G2476</f>
        <v>Terrestrial</v>
      </c>
      <c r="Y1807" s="5"/>
      <c r="Z1807" s="7" t="str">
        <f>Map!O2476</f>
        <v>6 H</v>
      </c>
      <c r="AA1807" s="6">
        <f t="shared" si="12"/>
        <v>6</v>
      </c>
      <c r="AB1807" s="5" t="str">
        <f>IFERROR(__xludf.DUMMYFUNCTION("""COMPUTED_VALUE"""),"H")</f>
        <v>H</v>
      </c>
      <c r="AC1807" s="6">
        <f t="shared" si="13"/>
        <v>6</v>
      </c>
      <c r="AD1807" s="5"/>
    </row>
    <row r="1808">
      <c r="A1808" s="5" t="str">
        <f>Map!I2477</f>
        <v>0.34 E</v>
      </c>
      <c r="B1808" s="6">
        <f t="shared" si="5"/>
        <v>0.34</v>
      </c>
      <c r="C1808" s="5" t="str">
        <f>IFERROR(__xludf.DUMMYFUNCTION("""COMPUTED_VALUE"""),"E")</f>
        <v>E</v>
      </c>
      <c r="D1808" s="34" t="b">
        <f t="shared" si="6"/>
        <v>0</v>
      </c>
      <c r="E1808" s="6" t="b">
        <f t="shared" si="7"/>
        <v>0</v>
      </c>
      <c r="F1808" s="34">
        <f t="shared" si="8"/>
        <v>0.34</v>
      </c>
      <c r="G1808" s="8">
        <f t="shared" si="9"/>
        <v>2.03048E+24</v>
      </c>
      <c r="H1808" s="8" t="str">
        <f t="shared" ref="H1808:J1808" si="3634">if(D1808,$G1808,"")</f>
        <v/>
      </c>
      <c r="I1808" s="8" t="str">
        <f t="shared" si="3634"/>
        <v/>
      </c>
      <c r="J1808" s="8">
        <f t="shared" si="3634"/>
        <v>2.03048E+24</v>
      </c>
      <c r="K1808" s="5"/>
      <c r="L1808" s="5"/>
      <c r="M1808" s="5"/>
      <c r="N1808" s="36">
        <f>Map!K2477</f>
        <v>71</v>
      </c>
      <c r="O1808" s="36">
        <f>Map!L2477</f>
        <v>-33</v>
      </c>
      <c r="P1808" s="36">
        <f>Map!M2477</f>
        <v>20</v>
      </c>
      <c r="Q1808" s="5" t="str">
        <f>Join("-",Map!B2477,Map!C2477,Map!D2477,Map!E2477,Map!F2477)</f>
        <v>South Rim-1-7-4-c</v>
      </c>
      <c r="R1808" s="6">
        <f t="shared" ref="R1808:T1808" si="3635">IFERROR(VALUE(LEFT(N1808,SEARCH(" ",N1808,1)-1)),FALSE())</f>
        <v>71</v>
      </c>
      <c r="S1808" s="6">
        <f t="shared" si="3635"/>
        <v>-33</v>
      </c>
      <c r="T1808" s="6">
        <f t="shared" si="3635"/>
        <v>20</v>
      </c>
      <c r="U1808" s="5"/>
      <c r="V1808" s="5"/>
      <c r="W1808" s="5"/>
      <c r="X1808" s="37" t="str">
        <f>Map!G2477</f>
        <v>Terrestrial</v>
      </c>
      <c r="Y1808" s="5"/>
      <c r="Z1808" s="7" t="str">
        <f>Map!O2477</f>
        <v>13 H</v>
      </c>
      <c r="AA1808" s="6">
        <f t="shared" si="12"/>
        <v>13</v>
      </c>
      <c r="AB1808" s="5" t="str">
        <f>IFERROR(__xludf.DUMMYFUNCTION("""COMPUTED_VALUE"""),"H")</f>
        <v>H</v>
      </c>
      <c r="AC1808" s="6">
        <f t="shared" si="13"/>
        <v>13</v>
      </c>
      <c r="AD1808" s="5"/>
    </row>
    <row r="1809">
      <c r="A1809" s="5" t="str">
        <f>Map!I2478</f>
        <v>0.04 J</v>
      </c>
      <c r="B1809" s="6">
        <f t="shared" si="5"/>
        <v>0.04</v>
      </c>
      <c r="C1809" s="5" t="str">
        <f>IFERROR(__xludf.DUMMYFUNCTION("""COMPUTED_VALUE"""),"J")</f>
        <v>J</v>
      </c>
      <c r="D1809" s="34" t="b">
        <f t="shared" si="6"/>
        <v>0</v>
      </c>
      <c r="E1809" s="6">
        <f t="shared" si="7"/>
        <v>0.04</v>
      </c>
      <c r="F1809" s="34" t="b">
        <f t="shared" si="8"/>
        <v>0</v>
      </c>
      <c r="G1809" s="8">
        <f t="shared" si="9"/>
        <v>7.6E+25</v>
      </c>
      <c r="H1809" s="8" t="str">
        <f t="shared" ref="H1809:J1809" si="3636">if(D1809,$G1809,"")</f>
        <v/>
      </c>
      <c r="I1809" s="8">
        <f t="shared" si="3636"/>
        <v>7.6E+25</v>
      </c>
      <c r="J1809" s="8" t="str">
        <f t="shared" si="3636"/>
        <v/>
      </c>
      <c r="K1809" s="5"/>
      <c r="L1809" s="5"/>
      <c r="M1809" s="5"/>
      <c r="N1809" s="36">
        <f>Map!K2478</f>
        <v>-107</v>
      </c>
      <c r="O1809" s="36">
        <f>Map!L2478</f>
        <v>-118</v>
      </c>
      <c r="P1809" s="36">
        <f>Map!M2478</f>
        <v>-115</v>
      </c>
      <c r="Q1809" s="5" t="str">
        <f>Join("-",Map!B2478,Map!C2478,Map!D2478,Map!E2478,Map!F2478)</f>
        <v>South Rim-1-7-4-d</v>
      </c>
      <c r="R1809" s="6">
        <f t="shared" ref="R1809:T1809" si="3637">IFERROR(VALUE(LEFT(N1809,SEARCH(" ",N1809,1)-1)),FALSE())</f>
        <v>-107</v>
      </c>
      <c r="S1809" s="6">
        <f t="shared" si="3637"/>
        <v>-118</v>
      </c>
      <c r="T1809" s="6">
        <f t="shared" si="3637"/>
        <v>-115</v>
      </c>
      <c r="U1809" s="5"/>
      <c r="V1809" s="5"/>
      <c r="W1809" s="5"/>
      <c r="X1809" s="37" t="str">
        <f>Map!G2478</f>
        <v>Gas Giant</v>
      </c>
      <c r="Y1809" s="5"/>
      <c r="Z1809" s="7" t="str">
        <f>Map!O2478</f>
        <v>15 H</v>
      </c>
      <c r="AA1809" s="6">
        <f t="shared" si="12"/>
        <v>15</v>
      </c>
      <c r="AB1809" s="5" t="str">
        <f>IFERROR(__xludf.DUMMYFUNCTION("""COMPUTED_VALUE"""),"H")</f>
        <v>H</v>
      </c>
      <c r="AC1809" s="6">
        <f t="shared" si="13"/>
        <v>15</v>
      </c>
      <c r="AD1809" s="5"/>
    </row>
    <row r="1810">
      <c r="A1810" s="5" t="str">
        <f>Map!I2479</f>
        <v>0.03 J</v>
      </c>
      <c r="B1810" s="6">
        <f t="shared" si="5"/>
        <v>0.03</v>
      </c>
      <c r="C1810" s="5" t="str">
        <f>IFERROR(__xludf.DUMMYFUNCTION("""COMPUTED_VALUE"""),"J")</f>
        <v>J</v>
      </c>
      <c r="D1810" s="34" t="b">
        <f t="shared" si="6"/>
        <v>0</v>
      </c>
      <c r="E1810" s="6">
        <f t="shared" si="7"/>
        <v>0.03</v>
      </c>
      <c r="F1810" s="34" t="b">
        <f t="shared" si="8"/>
        <v>0</v>
      </c>
      <c r="G1810" s="8">
        <f t="shared" si="9"/>
        <v>5.7E+25</v>
      </c>
      <c r="H1810" s="8" t="str">
        <f t="shared" ref="H1810:J1810" si="3638">if(D1810,$G1810,"")</f>
        <v/>
      </c>
      <c r="I1810" s="8">
        <f t="shared" si="3638"/>
        <v>5.7E+25</v>
      </c>
      <c r="J1810" s="8" t="str">
        <f t="shared" si="3638"/>
        <v/>
      </c>
      <c r="K1810" s="5"/>
      <c r="L1810" s="5"/>
      <c r="M1810" s="5"/>
      <c r="N1810" s="36">
        <f>Map!K2479</f>
        <v>-117</v>
      </c>
      <c r="O1810" s="36">
        <f>Map!L2479</f>
        <v>-193</v>
      </c>
      <c r="P1810" s="36">
        <f>Map!M2479</f>
        <v>-157</v>
      </c>
      <c r="Q1810" s="5" t="str">
        <f>Join("-",Map!B2479,Map!C2479,Map!D2479,Map!E2479,Map!F2479)</f>
        <v>South Rim-1-7-4-e</v>
      </c>
      <c r="R1810" s="6">
        <f t="shared" ref="R1810:T1810" si="3639">IFERROR(VALUE(LEFT(N1810,SEARCH(" ",N1810,1)-1)),FALSE())</f>
        <v>-117</v>
      </c>
      <c r="S1810" s="6">
        <f t="shared" si="3639"/>
        <v>-193</v>
      </c>
      <c r="T1810" s="6">
        <f t="shared" si="3639"/>
        <v>-157</v>
      </c>
      <c r="U1810" s="5"/>
      <c r="V1810" s="5"/>
      <c r="W1810" s="5"/>
      <c r="X1810" s="37" t="str">
        <f>Map!G2479</f>
        <v>Gas Giant</v>
      </c>
      <c r="Y1810" s="5"/>
      <c r="Z1810" s="7" t="str">
        <f>Map!O2479</f>
        <v>16 H</v>
      </c>
      <c r="AA1810" s="6">
        <f t="shared" si="12"/>
        <v>16</v>
      </c>
      <c r="AB1810" s="5" t="str">
        <f>IFERROR(__xludf.DUMMYFUNCTION("""COMPUTED_VALUE"""),"H")</f>
        <v>H</v>
      </c>
      <c r="AC1810" s="6">
        <f t="shared" si="13"/>
        <v>16</v>
      </c>
      <c r="AD1810" s="5"/>
    </row>
    <row r="1811">
      <c r="A1811" s="5" t="str">
        <f>Map!I2480</f>
        <v>6.14 J</v>
      </c>
      <c r="B1811" s="6">
        <f t="shared" si="5"/>
        <v>6.14</v>
      </c>
      <c r="C1811" s="5" t="str">
        <f>IFERROR(__xludf.DUMMYFUNCTION("""COMPUTED_VALUE"""),"J")</f>
        <v>J</v>
      </c>
      <c r="D1811" s="34" t="b">
        <f t="shared" si="6"/>
        <v>0</v>
      </c>
      <c r="E1811" s="6">
        <f t="shared" si="7"/>
        <v>6.14</v>
      </c>
      <c r="F1811" s="34" t="b">
        <f t="shared" si="8"/>
        <v>0</v>
      </c>
      <c r="G1811" s="8">
        <f t="shared" si="9"/>
        <v>1.1666E+28</v>
      </c>
      <c r="H1811" s="8" t="str">
        <f t="shared" ref="H1811:J1811" si="3640">if(D1811,$G1811,"")</f>
        <v/>
      </c>
      <c r="I1811" s="8">
        <f t="shared" si="3640"/>
        <v>1.1666E+28</v>
      </c>
      <c r="J1811" s="8" t="str">
        <f t="shared" si="3640"/>
        <v/>
      </c>
      <c r="K1811" s="5"/>
      <c r="L1811" s="5"/>
      <c r="M1811" s="5"/>
      <c r="N1811" s="36">
        <f>Map!K2480</f>
        <v>-120</v>
      </c>
      <c r="O1811" s="36">
        <f>Map!L2480</f>
        <v>-167</v>
      </c>
      <c r="P1811" s="36">
        <f>Map!M2480</f>
        <v>-144</v>
      </c>
      <c r="Q1811" s="5" t="str">
        <f>Join("-",Map!B2480,Map!C2480,Map!D2480,Map!E2480,Map!F2480)</f>
        <v>South Rim-1-7-4-f</v>
      </c>
      <c r="R1811" s="6">
        <f t="shared" ref="R1811:T1811" si="3641">IFERROR(VALUE(LEFT(N1811,SEARCH(" ",N1811,1)-1)),FALSE())</f>
        <v>-120</v>
      </c>
      <c r="S1811" s="6">
        <f t="shared" si="3641"/>
        <v>-167</v>
      </c>
      <c r="T1811" s="6">
        <f t="shared" si="3641"/>
        <v>-144</v>
      </c>
      <c r="U1811" s="5"/>
      <c r="V1811" s="5"/>
      <c r="W1811" s="5"/>
      <c r="X1811" s="37" t="str">
        <f>Map!G2480</f>
        <v>Gas Giant</v>
      </c>
      <c r="Y1811" s="5"/>
      <c r="Z1811" s="7" t="str">
        <f>Map!O2480</f>
        <v>10 H</v>
      </c>
      <c r="AA1811" s="6">
        <f t="shared" si="12"/>
        <v>10</v>
      </c>
      <c r="AB1811" s="5" t="str">
        <f>IFERROR(__xludf.DUMMYFUNCTION("""COMPUTED_VALUE"""),"H")</f>
        <v>H</v>
      </c>
      <c r="AC1811" s="6">
        <f t="shared" si="13"/>
        <v>10</v>
      </c>
      <c r="AD1811" s="5"/>
    </row>
    <row r="1812">
      <c r="A1812" s="5" t="str">
        <f>Map!I2481</f>
        <v>5.38 J</v>
      </c>
      <c r="B1812" s="6">
        <f t="shared" si="5"/>
        <v>5.38</v>
      </c>
      <c r="C1812" s="5" t="str">
        <f>IFERROR(__xludf.DUMMYFUNCTION("""COMPUTED_VALUE"""),"J")</f>
        <v>J</v>
      </c>
      <c r="D1812" s="34" t="b">
        <f t="shared" si="6"/>
        <v>0</v>
      </c>
      <c r="E1812" s="6">
        <f t="shared" si="7"/>
        <v>5.38</v>
      </c>
      <c r="F1812" s="34" t="b">
        <f t="shared" si="8"/>
        <v>0</v>
      </c>
      <c r="G1812" s="8">
        <f t="shared" si="9"/>
        <v>1.0222E+28</v>
      </c>
      <c r="H1812" s="8" t="str">
        <f t="shared" ref="H1812:J1812" si="3642">if(D1812,$G1812,"")</f>
        <v/>
      </c>
      <c r="I1812" s="8">
        <f t="shared" si="3642"/>
        <v>1.0222E+28</v>
      </c>
      <c r="J1812" s="8" t="str">
        <f t="shared" si="3642"/>
        <v/>
      </c>
      <c r="K1812" s="5"/>
      <c r="L1812" s="5"/>
      <c r="M1812" s="5"/>
      <c r="N1812" s="36">
        <f>Map!K2481</f>
        <v>-166</v>
      </c>
      <c r="O1812" s="36">
        <f>Map!L2481</f>
        <v>-186</v>
      </c>
      <c r="P1812" s="36">
        <f>Map!M2481</f>
        <v>-174</v>
      </c>
      <c r="Q1812" s="5" t="str">
        <f>Join("-",Map!B2481,Map!C2481,Map!D2481,Map!E2481,Map!F2481)</f>
        <v>South Rim-1-7-4-g</v>
      </c>
      <c r="R1812" s="6">
        <f t="shared" ref="R1812:T1812" si="3643">IFERROR(VALUE(LEFT(N1812,SEARCH(" ",N1812,1)-1)),FALSE())</f>
        <v>-166</v>
      </c>
      <c r="S1812" s="6">
        <f t="shared" si="3643"/>
        <v>-186</v>
      </c>
      <c r="T1812" s="6">
        <f t="shared" si="3643"/>
        <v>-174</v>
      </c>
      <c r="U1812" s="5"/>
      <c r="V1812" s="5"/>
      <c r="W1812" s="5"/>
      <c r="X1812" s="37" t="str">
        <f>Map!G2481</f>
        <v>Gas Giant</v>
      </c>
      <c r="Y1812" s="5"/>
      <c r="Z1812" s="7" t="str">
        <f>Map!O2481</f>
        <v>22 H</v>
      </c>
      <c r="AA1812" s="6">
        <f t="shared" si="12"/>
        <v>22</v>
      </c>
      <c r="AB1812" s="5" t="str">
        <f>IFERROR(__xludf.DUMMYFUNCTION("""COMPUTED_VALUE"""),"H")</f>
        <v>H</v>
      </c>
      <c r="AC1812" s="6">
        <f t="shared" si="13"/>
        <v>22</v>
      </c>
      <c r="AD1812" s="5"/>
    </row>
    <row r="1813">
      <c r="A1813" s="5" t="str">
        <f>Map!I2482</f>
        <v>0.04 J</v>
      </c>
      <c r="B1813" s="6">
        <f t="shared" si="5"/>
        <v>0.04</v>
      </c>
      <c r="C1813" s="5" t="str">
        <f>IFERROR(__xludf.DUMMYFUNCTION("""COMPUTED_VALUE"""),"J")</f>
        <v>J</v>
      </c>
      <c r="D1813" s="34" t="b">
        <f t="shared" si="6"/>
        <v>0</v>
      </c>
      <c r="E1813" s="6">
        <f t="shared" si="7"/>
        <v>0.04</v>
      </c>
      <c r="F1813" s="34" t="b">
        <f t="shared" si="8"/>
        <v>0</v>
      </c>
      <c r="G1813" s="8">
        <f t="shared" si="9"/>
        <v>7.6E+25</v>
      </c>
      <c r="H1813" s="8" t="str">
        <f t="shared" ref="H1813:J1813" si="3644">if(D1813,$G1813,"")</f>
        <v/>
      </c>
      <c r="I1813" s="8">
        <f t="shared" si="3644"/>
        <v>7.6E+25</v>
      </c>
      <c r="J1813" s="8" t="str">
        <f t="shared" si="3644"/>
        <v/>
      </c>
      <c r="K1813" s="5"/>
      <c r="L1813" s="5"/>
      <c r="M1813" s="5"/>
      <c r="N1813" s="36">
        <f>Map!K2482</f>
        <v>-203</v>
      </c>
      <c r="O1813" s="36">
        <f>Map!L2482</f>
        <v>-207</v>
      </c>
      <c r="P1813" s="36">
        <f>Map!M2482</f>
        <v>-203</v>
      </c>
      <c r="Q1813" s="5" t="str">
        <f>Join("-",Map!B2482,Map!C2482,Map!D2482,Map!E2482,Map!F2482)</f>
        <v>South Rim-1-7-4-h</v>
      </c>
      <c r="R1813" s="6">
        <f t="shared" ref="R1813:T1813" si="3645">IFERROR(VALUE(LEFT(N1813,SEARCH(" ",N1813,1)-1)),FALSE())</f>
        <v>-203</v>
      </c>
      <c r="S1813" s="6">
        <f t="shared" si="3645"/>
        <v>-207</v>
      </c>
      <c r="T1813" s="6">
        <f t="shared" si="3645"/>
        <v>-203</v>
      </c>
      <c r="U1813" s="5"/>
      <c r="V1813" s="5"/>
      <c r="W1813" s="5"/>
      <c r="X1813" s="37" t="str">
        <f>Map!G2482</f>
        <v>Gas Giant</v>
      </c>
      <c r="Y1813" s="5"/>
      <c r="Z1813" s="7" t="str">
        <f>Map!O2482</f>
        <v>11 H</v>
      </c>
      <c r="AA1813" s="6">
        <f t="shared" si="12"/>
        <v>11</v>
      </c>
      <c r="AB1813" s="5" t="str">
        <f>IFERROR(__xludf.DUMMYFUNCTION("""COMPUTED_VALUE"""),"H")</f>
        <v>H</v>
      </c>
      <c r="AC1813" s="6">
        <f t="shared" si="13"/>
        <v>11</v>
      </c>
      <c r="AD1813" s="5"/>
    </row>
    <row r="1814">
      <c r="A1814" s="5" t="str">
        <f>Map!I2483</f>
        <v>0.88 S</v>
      </c>
      <c r="B1814" s="6">
        <f t="shared" si="5"/>
        <v>0.88</v>
      </c>
      <c r="C1814" s="5" t="str">
        <f>IFERROR(__xludf.DUMMYFUNCTION("""COMPUTED_VALUE"""),"S")</f>
        <v>S</v>
      </c>
      <c r="D1814" s="34">
        <f t="shared" si="6"/>
        <v>0.88</v>
      </c>
      <c r="E1814" s="6" t="b">
        <f t="shared" si="7"/>
        <v>0</v>
      </c>
      <c r="F1814" s="34" t="b">
        <f t="shared" si="8"/>
        <v>0</v>
      </c>
      <c r="G1814" s="8">
        <f t="shared" si="9"/>
        <v>1.75032E+30</v>
      </c>
      <c r="H1814" s="8">
        <f t="shared" ref="H1814:J1814" si="3646">if(D1814,$G1814,"")</f>
        <v>1.75032E+30</v>
      </c>
      <c r="I1814" s="8" t="str">
        <f t="shared" si="3646"/>
        <v/>
      </c>
      <c r="J1814" s="8" t="str">
        <f t="shared" si="3646"/>
        <v/>
      </c>
      <c r="K1814" s="5"/>
      <c r="L1814" s="5"/>
      <c r="M1814" s="5"/>
      <c r="N1814" s="36" t="str">
        <f>Map!K2483</f>
        <v/>
      </c>
      <c r="O1814" s="36" t="str">
        <f>Map!L2483</f>
        <v/>
      </c>
      <c r="P1814" s="36" t="str">
        <f>Map!M2483</f>
        <v/>
      </c>
      <c r="Q1814" s="5" t="str">
        <f>Join("-",Map!B2483,Map!C2483,Map!D2483,Map!E2483,Map!F2483)</f>
        <v>South Rim-1-7-4-S</v>
      </c>
      <c r="R1814" s="6" t="b">
        <f t="shared" ref="R1814:T1814" si="3647">IFERROR(VALUE(LEFT(N1814,SEARCH(" ",N1814,1)-1)),FALSE())</f>
        <v>0</v>
      </c>
      <c r="S1814" s="6" t="b">
        <f t="shared" si="3647"/>
        <v>0</v>
      </c>
      <c r="T1814" s="6" t="b">
        <f t="shared" si="3647"/>
        <v>0</v>
      </c>
      <c r="U1814" s="5"/>
      <c r="V1814" s="5"/>
      <c r="W1814" s="5"/>
      <c r="X1814" s="37" t="str">
        <f>Map!G2483</f>
        <v>Star</v>
      </c>
      <c r="Y1814" s="5"/>
      <c r="Z1814" s="7" t="str">
        <f>Map!O2483</f>
        <v/>
      </c>
      <c r="AA1814" s="6" t="str">
        <f t="shared" si="12"/>
        <v/>
      </c>
      <c r="AB1814" s="5"/>
      <c r="AC1814" s="6" t="str">
        <f t="shared" si="13"/>
        <v/>
      </c>
      <c r="AD1814" s="5"/>
    </row>
    <row r="1815">
      <c r="A1815" s="5" t="str">
        <f>Map!I2484</f>
        <v>0.33 J</v>
      </c>
      <c r="B1815" s="6">
        <f t="shared" si="5"/>
        <v>0.33</v>
      </c>
      <c r="C1815" s="5" t="str">
        <f>IFERROR(__xludf.DUMMYFUNCTION("""COMPUTED_VALUE"""),"J")</f>
        <v>J</v>
      </c>
      <c r="D1815" s="34" t="b">
        <f t="shared" si="6"/>
        <v>0</v>
      </c>
      <c r="E1815" s="6">
        <f t="shared" si="7"/>
        <v>0.33</v>
      </c>
      <c r="F1815" s="34" t="b">
        <f t="shared" si="8"/>
        <v>0</v>
      </c>
      <c r="G1815" s="8">
        <f t="shared" si="9"/>
        <v>6.27E+26</v>
      </c>
      <c r="H1815" s="8" t="str">
        <f t="shared" ref="H1815:J1815" si="3648">if(D1815,$G1815,"")</f>
        <v/>
      </c>
      <c r="I1815" s="8">
        <f t="shared" si="3648"/>
        <v>6.27E+26</v>
      </c>
      <c r="J1815" s="8" t="str">
        <f t="shared" si="3648"/>
        <v/>
      </c>
      <c r="K1815" s="5"/>
      <c r="L1815" s="5"/>
      <c r="M1815" s="5"/>
      <c r="N1815" s="36">
        <f>Map!K2484</f>
        <v>-219</v>
      </c>
      <c r="O1815" s="36">
        <f>Map!L2484</f>
        <v>-239</v>
      </c>
      <c r="P1815" s="36">
        <f>Map!M2484</f>
        <v>-227</v>
      </c>
      <c r="Q1815" s="5" t="str">
        <f>Join("-",Map!B2484,Map!C2484,Map!D2484,Map!E2484,Map!F2484)</f>
        <v>South Rim-1-7-5-a</v>
      </c>
      <c r="R1815" s="6">
        <f t="shared" ref="R1815:T1815" si="3649">IFERROR(VALUE(LEFT(N1815,SEARCH(" ",N1815,1)-1)),FALSE())</f>
        <v>-219</v>
      </c>
      <c r="S1815" s="6">
        <f t="shared" si="3649"/>
        <v>-239</v>
      </c>
      <c r="T1815" s="6">
        <f t="shared" si="3649"/>
        <v>-227</v>
      </c>
      <c r="U1815" s="5"/>
      <c r="V1815" s="5"/>
      <c r="W1815" s="5"/>
      <c r="X1815" s="37" t="str">
        <f>Map!G2484</f>
        <v>Gas Giant</v>
      </c>
      <c r="Y1815" s="5"/>
      <c r="Z1815" s="7" t="str">
        <f>Map!O2484</f>
        <v>24 H</v>
      </c>
      <c r="AA1815" s="6">
        <f t="shared" si="12"/>
        <v>24</v>
      </c>
      <c r="AB1815" s="5" t="str">
        <f>IFERROR(__xludf.DUMMYFUNCTION("""COMPUTED_VALUE"""),"H")</f>
        <v>H</v>
      </c>
      <c r="AC1815" s="6">
        <f t="shared" si="13"/>
        <v>24</v>
      </c>
      <c r="AD1815" s="5"/>
    </row>
    <row r="1816">
      <c r="A1816" s="5" t="str">
        <f>Map!I2485</f>
        <v>0.2 S</v>
      </c>
      <c r="B1816" s="6">
        <f t="shared" si="5"/>
        <v>0.2</v>
      </c>
      <c r="C1816" s="5" t="str">
        <f>IFERROR(__xludf.DUMMYFUNCTION("""COMPUTED_VALUE"""),"S")</f>
        <v>S</v>
      </c>
      <c r="D1816" s="34">
        <f t="shared" si="6"/>
        <v>0.2</v>
      </c>
      <c r="E1816" s="6" t="b">
        <f t="shared" si="7"/>
        <v>0</v>
      </c>
      <c r="F1816" s="34" t="b">
        <f t="shared" si="8"/>
        <v>0</v>
      </c>
      <c r="G1816" s="8">
        <f t="shared" si="9"/>
        <v>3.978E+29</v>
      </c>
      <c r="H1816" s="8">
        <f t="shared" ref="H1816:J1816" si="3650">if(D1816,$G1816,"")</f>
        <v>3.978E+29</v>
      </c>
      <c r="I1816" s="8" t="str">
        <f t="shared" si="3650"/>
        <v/>
      </c>
      <c r="J1816" s="8" t="str">
        <f t="shared" si="3650"/>
        <v/>
      </c>
      <c r="K1816" s="5"/>
      <c r="L1816" s="5"/>
      <c r="M1816" s="5"/>
      <c r="N1816" s="36" t="str">
        <f>Map!K2485</f>
        <v/>
      </c>
      <c r="O1816" s="36" t="str">
        <f>Map!L2485</f>
        <v/>
      </c>
      <c r="P1816" s="36" t="str">
        <f>Map!M2485</f>
        <v/>
      </c>
      <c r="Q1816" s="5" t="str">
        <f>Join("-",Map!B2485,Map!C2485,Map!D2485,Map!E2485,Map!F2485)</f>
        <v>South Rim-1-7-5-S</v>
      </c>
      <c r="R1816" s="6" t="b">
        <f t="shared" ref="R1816:T1816" si="3651">IFERROR(VALUE(LEFT(N1816,SEARCH(" ",N1816,1)-1)),FALSE())</f>
        <v>0</v>
      </c>
      <c r="S1816" s="6" t="b">
        <f t="shared" si="3651"/>
        <v>0</v>
      </c>
      <c r="T1816" s="6" t="b">
        <f t="shared" si="3651"/>
        <v>0</v>
      </c>
      <c r="U1816" s="5"/>
      <c r="V1816" s="5"/>
      <c r="W1816" s="5"/>
      <c r="X1816" s="37" t="str">
        <f>Map!G2485</f>
        <v>Star</v>
      </c>
      <c r="Y1816" s="5"/>
      <c r="Z1816" s="7" t="str">
        <f>Map!O2485</f>
        <v/>
      </c>
      <c r="AA1816" s="6" t="str">
        <f t="shared" si="12"/>
        <v/>
      </c>
      <c r="AB1816" s="5"/>
      <c r="AC1816" s="6" t="str">
        <f t="shared" si="13"/>
        <v/>
      </c>
      <c r="AD1816" s="5"/>
    </row>
    <row r="1817">
      <c r="A1817" s="5" t="str">
        <f>Map!I2486</f>
        <v>0.84 E</v>
      </c>
      <c r="B1817" s="6">
        <f t="shared" si="5"/>
        <v>0.84</v>
      </c>
      <c r="C1817" s="5" t="str">
        <f>IFERROR(__xludf.DUMMYFUNCTION("""COMPUTED_VALUE"""),"E")</f>
        <v>E</v>
      </c>
      <c r="D1817" s="34" t="b">
        <f t="shared" si="6"/>
        <v>0</v>
      </c>
      <c r="E1817" s="6" t="b">
        <f t="shared" si="7"/>
        <v>0</v>
      </c>
      <c r="F1817" s="34">
        <f t="shared" si="8"/>
        <v>0.84</v>
      </c>
      <c r="G1817" s="8">
        <f t="shared" si="9"/>
        <v>5.01648E+24</v>
      </c>
      <c r="H1817" s="8" t="str">
        <f t="shared" ref="H1817:J1817" si="3652">if(D1817,$G1817,"")</f>
        <v/>
      </c>
      <c r="I1817" s="8" t="str">
        <f t="shared" si="3652"/>
        <v/>
      </c>
      <c r="J1817" s="8">
        <f t="shared" si="3652"/>
        <v>5.01648E+24</v>
      </c>
      <c r="K1817" s="5"/>
      <c r="L1817" s="5"/>
      <c r="M1817" s="5"/>
      <c r="N1817" s="36">
        <f>Map!K2486</f>
        <v>6</v>
      </c>
      <c r="O1817" s="36">
        <f>Map!L2486</f>
        <v>-3</v>
      </c>
      <c r="P1817" s="36">
        <f>Map!M2486</f>
        <v>4</v>
      </c>
      <c r="Q1817" s="5" t="str">
        <f>Join("-",Map!B2486,Map!C2486,Map!D2486,Map!E2486,Map!F2486)</f>
        <v>South Rim-2-0-0-a</v>
      </c>
      <c r="R1817" s="6">
        <f t="shared" ref="R1817:T1817" si="3653">IFERROR(VALUE(LEFT(N1817,SEARCH(" ",N1817,1)-1)),FALSE())</f>
        <v>6</v>
      </c>
      <c r="S1817" s="6">
        <f t="shared" si="3653"/>
        <v>-3</v>
      </c>
      <c r="T1817" s="6">
        <f t="shared" si="3653"/>
        <v>4</v>
      </c>
      <c r="U1817" s="5"/>
      <c r="V1817" s="5"/>
      <c r="W1817" s="5"/>
      <c r="X1817" s="37" t="str">
        <f>Map!G2486</f>
        <v>Habitable</v>
      </c>
      <c r="Y1817" s="5"/>
      <c r="Z1817" s="7" t="str">
        <f>Map!O2486</f>
        <v>20 H</v>
      </c>
      <c r="AA1817" s="6">
        <f t="shared" si="12"/>
        <v>20</v>
      </c>
      <c r="AB1817" s="5" t="str">
        <f>IFERROR(__xludf.DUMMYFUNCTION("""COMPUTED_VALUE"""),"H")</f>
        <v>H</v>
      </c>
      <c r="AC1817" s="6">
        <f t="shared" si="13"/>
        <v>20</v>
      </c>
      <c r="AD1817" s="5"/>
    </row>
    <row r="1818">
      <c r="A1818" s="5" t="str">
        <f>Map!I2487</f>
        <v>1.37 J</v>
      </c>
      <c r="B1818" s="6">
        <f t="shared" si="5"/>
        <v>1.37</v>
      </c>
      <c r="C1818" s="5" t="str">
        <f>IFERROR(__xludf.DUMMYFUNCTION("""COMPUTED_VALUE"""),"J")</f>
        <v>J</v>
      </c>
      <c r="D1818" s="34" t="b">
        <f t="shared" si="6"/>
        <v>0</v>
      </c>
      <c r="E1818" s="6">
        <f t="shared" si="7"/>
        <v>1.37</v>
      </c>
      <c r="F1818" s="34" t="b">
        <f t="shared" si="8"/>
        <v>0</v>
      </c>
      <c r="G1818" s="8">
        <f t="shared" si="9"/>
        <v>2.603E+27</v>
      </c>
      <c r="H1818" s="8" t="str">
        <f t="shared" ref="H1818:J1818" si="3654">if(D1818,$G1818,"")</f>
        <v/>
      </c>
      <c r="I1818" s="8">
        <f t="shared" si="3654"/>
        <v>2.603E+27</v>
      </c>
      <c r="J1818" s="8" t="str">
        <f t="shared" si="3654"/>
        <v/>
      </c>
      <c r="K1818" s="5"/>
      <c r="L1818" s="5"/>
      <c r="M1818" s="5"/>
      <c r="N1818" s="36">
        <f>Map!K2487</f>
        <v>-145</v>
      </c>
      <c r="O1818" s="36">
        <f>Map!L2487</f>
        <v>-194</v>
      </c>
      <c r="P1818" s="36">
        <f>Map!M2487</f>
        <v>-169</v>
      </c>
      <c r="Q1818" s="5" t="str">
        <f>Join("-",Map!B2487,Map!C2487,Map!D2487,Map!E2487,Map!F2487)</f>
        <v>South Rim-2-0-0-b</v>
      </c>
      <c r="R1818" s="6">
        <f t="shared" ref="R1818:T1818" si="3655">IFERROR(VALUE(LEFT(N1818,SEARCH(" ",N1818,1)-1)),FALSE())</f>
        <v>-145</v>
      </c>
      <c r="S1818" s="6">
        <f t="shared" si="3655"/>
        <v>-194</v>
      </c>
      <c r="T1818" s="6">
        <f t="shared" si="3655"/>
        <v>-169</v>
      </c>
      <c r="U1818" s="5"/>
      <c r="V1818" s="5"/>
      <c r="W1818" s="5"/>
      <c r="X1818" s="37" t="str">
        <f>Map!G2487</f>
        <v>Gas Giant</v>
      </c>
      <c r="Y1818" s="5"/>
      <c r="Z1818" s="7" t="str">
        <f>Map!O2487</f>
        <v>17 H</v>
      </c>
      <c r="AA1818" s="6">
        <f t="shared" si="12"/>
        <v>17</v>
      </c>
      <c r="AB1818" s="5" t="str">
        <f>IFERROR(__xludf.DUMMYFUNCTION("""COMPUTED_VALUE"""),"H")</f>
        <v>H</v>
      </c>
      <c r="AC1818" s="6">
        <f t="shared" si="13"/>
        <v>17</v>
      </c>
      <c r="AD1818" s="5"/>
    </row>
    <row r="1819">
      <c r="A1819" s="5" t="str">
        <f>Map!I2488</f>
        <v>0.07 J</v>
      </c>
      <c r="B1819" s="6">
        <f t="shared" si="5"/>
        <v>0.07</v>
      </c>
      <c r="C1819" s="5" t="str">
        <f>IFERROR(__xludf.DUMMYFUNCTION("""COMPUTED_VALUE"""),"J")</f>
        <v>J</v>
      </c>
      <c r="D1819" s="34" t="b">
        <f t="shared" si="6"/>
        <v>0</v>
      </c>
      <c r="E1819" s="6">
        <f t="shared" si="7"/>
        <v>0.07</v>
      </c>
      <c r="F1819" s="34" t="b">
        <f t="shared" si="8"/>
        <v>0</v>
      </c>
      <c r="G1819" s="8">
        <f t="shared" si="9"/>
        <v>1.33E+26</v>
      </c>
      <c r="H1819" s="8" t="str">
        <f t="shared" ref="H1819:J1819" si="3656">if(D1819,$G1819,"")</f>
        <v/>
      </c>
      <c r="I1819" s="8">
        <f t="shared" si="3656"/>
        <v>1.33E+26</v>
      </c>
      <c r="J1819" s="8" t="str">
        <f t="shared" si="3656"/>
        <v/>
      </c>
      <c r="K1819" s="5"/>
      <c r="L1819" s="5"/>
      <c r="M1819" s="5"/>
      <c r="N1819" s="36">
        <f>Map!K2488</f>
        <v>-171</v>
      </c>
      <c r="O1819" s="36">
        <f>Map!L2488</f>
        <v>-238</v>
      </c>
      <c r="P1819" s="36">
        <f>Map!M2488</f>
        <v>-203</v>
      </c>
      <c r="Q1819" s="5" t="str">
        <f>Join("-",Map!B2488,Map!C2488,Map!D2488,Map!E2488,Map!F2488)</f>
        <v>South Rim-2-0-0-c</v>
      </c>
      <c r="R1819" s="6">
        <f t="shared" ref="R1819:T1819" si="3657">IFERROR(VALUE(LEFT(N1819,SEARCH(" ",N1819,1)-1)),FALSE())</f>
        <v>-171</v>
      </c>
      <c r="S1819" s="6">
        <f t="shared" si="3657"/>
        <v>-238</v>
      </c>
      <c r="T1819" s="6">
        <f t="shared" si="3657"/>
        <v>-203</v>
      </c>
      <c r="U1819" s="5"/>
      <c r="V1819" s="5"/>
      <c r="W1819" s="5"/>
      <c r="X1819" s="37" t="str">
        <f>Map!G2488</f>
        <v>Gas Giant</v>
      </c>
      <c r="Y1819" s="5"/>
      <c r="Z1819" s="7" t="str">
        <f>Map!O2488</f>
        <v>17 H</v>
      </c>
      <c r="AA1819" s="6">
        <f t="shared" si="12"/>
        <v>17</v>
      </c>
      <c r="AB1819" s="5" t="str">
        <f>IFERROR(__xludf.DUMMYFUNCTION("""COMPUTED_VALUE"""),"H")</f>
        <v>H</v>
      </c>
      <c r="AC1819" s="6">
        <f t="shared" si="13"/>
        <v>17</v>
      </c>
      <c r="AD1819" s="5"/>
    </row>
    <row r="1820">
      <c r="A1820" s="5" t="str">
        <f>Map!I2490</f>
        <v/>
      </c>
      <c r="B1820" s="6" t="str">
        <f t="shared" si="5"/>
        <v/>
      </c>
      <c r="C1820" s="5"/>
      <c r="D1820" s="34" t="b">
        <f t="shared" si="6"/>
        <v>0</v>
      </c>
      <c r="E1820" s="6" t="b">
        <f t="shared" si="7"/>
        <v>0</v>
      </c>
      <c r="F1820" s="34" t="b">
        <f t="shared" si="8"/>
        <v>0</v>
      </c>
      <c r="G1820" s="8" t="str">
        <f t="shared" si="9"/>
        <v/>
      </c>
      <c r="H1820" s="8" t="str">
        <f t="shared" ref="H1820:J1820" si="3658">if(D1820,$G1820,"")</f>
        <v/>
      </c>
      <c r="I1820" s="8" t="str">
        <f t="shared" si="3658"/>
        <v/>
      </c>
      <c r="J1820" s="8" t="str">
        <f t="shared" si="3658"/>
        <v/>
      </c>
      <c r="K1820" s="5"/>
      <c r="L1820" s="5"/>
      <c r="M1820" s="5"/>
      <c r="N1820" s="36" t="str">
        <f>Map!K2490</f>
        <v/>
      </c>
      <c r="O1820" s="36" t="str">
        <f>Map!L2490</f>
        <v/>
      </c>
      <c r="P1820" s="36" t="str">
        <f>Map!M2490</f>
        <v/>
      </c>
      <c r="Q1820" s="5" t="str">
        <f>Join("-",Map!B2490,Map!C2490,Map!D2490,Map!E2490,Map!F2490)</f>
        <v>South Rim-2-0-0-S20 Secondary Relay</v>
      </c>
      <c r="R1820" s="6" t="b">
        <f t="shared" ref="R1820:T1820" si="3659">IFERROR(VALUE(LEFT(N1820,SEARCH(" ",N1820,1)-1)),FALSE())</f>
        <v>0</v>
      </c>
      <c r="S1820" s="6" t="b">
        <f t="shared" si="3659"/>
        <v>0</v>
      </c>
      <c r="T1820" s="6" t="b">
        <f t="shared" si="3659"/>
        <v>0</v>
      </c>
      <c r="U1820" s="5"/>
      <c r="V1820" s="5"/>
      <c r="W1820" s="5"/>
      <c r="X1820" s="37" t="str">
        <f>Map!G2490</f>
        <v>Secondary Relay</v>
      </c>
      <c r="Y1820" s="5"/>
      <c r="Z1820" s="7" t="str">
        <f>Map!O2490</f>
        <v/>
      </c>
      <c r="AA1820" s="6" t="str">
        <f t="shared" si="12"/>
        <v/>
      </c>
      <c r="AB1820" s="5"/>
      <c r="AC1820" s="6" t="str">
        <f t="shared" si="13"/>
        <v/>
      </c>
      <c r="AD1820" s="5"/>
    </row>
    <row r="1821">
      <c r="A1821" s="5" t="str">
        <f>Map!I2491</f>
        <v>2.12 J</v>
      </c>
      <c r="B1821" s="6">
        <f t="shared" si="5"/>
        <v>2.12</v>
      </c>
      <c r="C1821" s="5" t="str">
        <f>IFERROR(__xludf.DUMMYFUNCTION("""COMPUTED_VALUE"""),"J")</f>
        <v>J</v>
      </c>
      <c r="D1821" s="34" t="b">
        <f t="shared" si="6"/>
        <v>0</v>
      </c>
      <c r="E1821" s="6">
        <f t="shared" si="7"/>
        <v>2.12</v>
      </c>
      <c r="F1821" s="34" t="b">
        <f t="shared" si="8"/>
        <v>0</v>
      </c>
      <c r="G1821" s="8">
        <f t="shared" si="9"/>
        <v>4.028E+27</v>
      </c>
      <c r="H1821" s="8" t="str">
        <f t="shared" ref="H1821:J1821" si="3660">if(D1821,$G1821,"")</f>
        <v/>
      </c>
      <c r="I1821" s="8">
        <f t="shared" si="3660"/>
        <v>4.028E+27</v>
      </c>
      <c r="J1821" s="8" t="str">
        <f t="shared" si="3660"/>
        <v/>
      </c>
      <c r="K1821" s="5"/>
      <c r="L1821" s="5"/>
      <c r="M1821" s="5"/>
      <c r="N1821" s="36">
        <f>Map!K2491</f>
        <v>-66</v>
      </c>
      <c r="O1821" s="36">
        <f>Map!L2491</f>
        <v>-111</v>
      </c>
      <c r="P1821" s="36">
        <f>Map!M2491</f>
        <v>-90</v>
      </c>
      <c r="Q1821" s="5" t="str">
        <f>Join("-",Map!B2491,Map!C2491,Map!D2491,Map!E2491,Map!F2491)</f>
        <v>South Rim-2-0-1-a</v>
      </c>
      <c r="R1821" s="6">
        <f t="shared" ref="R1821:T1821" si="3661">IFERROR(VALUE(LEFT(N1821,SEARCH(" ",N1821,1)-1)),FALSE())</f>
        <v>-66</v>
      </c>
      <c r="S1821" s="6">
        <f t="shared" si="3661"/>
        <v>-111</v>
      </c>
      <c r="T1821" s="6">
        <f t="shared" si="3661"/>
        <v>-90</v>
      </c>
      <c r="U1821" s="5"/>
      <c r="V1821" s="5"/>
      <c r="W1821" s="5"/>
      <c r="X1821" s="37" t="str">
        <f>Map!G2491</f>
        <v>Gas Giant</v>
      </c>
      <c r="Y1821" s="5"/>
      <c r="Z1821" s="7" t="str">
        <f>Map!O2491</f>
        <v>20 H</v>
      </c>
      <c r="AA1821" s="6">
        <f t="shared" si="12"/>
        <v>20</v>
      </c>
      <c r="AB1821" s="5" t="str">
        <f>IFERROR(__xludf.DUMMYFUNCTION("""COMPUTED_VALUE"""),"H")</f>
        <v>H</v>
      </c>
      <c r="AC1821" s="6">
        <f t="shared" si="13"/>
        <v>20</v>
      </c>
      <c r="AD1821" s="5"/>
    </row>
    <row r="1822">
      <c r="A1822" s="5" t="str">
        <f>Map!I2492</f>
        <v>0.09 J</v>
      </c>
      <c r="B1822" s="6">
        <f t="shared" si="5"/>
        <v>0.09</v>
      </c>
      <c r="C1822" s="5" t="str">
        <f>IFERROR(__xludf.DUMMYFUNCTION("""COMPUTED_VALUE"""),"J")</f>
        <v>J</v>
      </c>
      <c r="D1822" s="34" t="b">
        <f t="shared" si="6"/>
        <v>0</v>
      </c>
      <c r="E1822" s="6">
        <f t="shared" si="7"/>
        <v>0.09</v>
      </c>
      <c r="F1822" s="34" t="b">
        <f t="shared" si="8"/>
        <v>0</v>
      </c>
      <c r="G1822" s="8">
        <f t="shared" si="9"/>
        <v>1.71E+26</v>
      </c>
      <c r="H1822" s="8" t="str">
        <f t="shared" ref="H1822:J1822" si="3662">if(D1822,$G1822,"")</f>
        <v/>
      </c>
      <c r="I1822" s="8">
        <f t="shared" si="3662"/>
        <v>1.71E+26</v>
      </c>
      <c r="J1822" s="8" t="str">
        <f t="shared" si="3662"/>
        <v/>
      </c>
      <c r="K1822" s="5"/>
      <c r="L1822" s="5"/>
      <c r="M1822" s="5"/>
      <c r="N1822" s="36">
        <f>Map!K2492</f>
        <v>-221</v>
      </c>
      <c r="O1822" s="36">
        <f>Map!L2492</f>
        <v>-237</v>
      </c>
      <c r="P1822" s="36">
        <f>Map!M2492</f>
        <v>-228</v>
      </c>
      <c r="Q1822" s="5" t="str">
        <f>Join("-",Map!B2492,Map!C2492,Map!D2492,Map!E2492,Map!F2492)</f>
        <v>South Rim-2-0-1-b</v>
      </c>
      <c r="R1822" s="6">
        <f t="shared" ref="R1822:T1822" si="3663">IFERROR(VALUE(LEFT(N1822,SEARCH(" ",N1822,1)-1)),FALSE())</f>
        <v>-221</v>
      </c>
      <c r="S1822" s="6">
        <f t="shared" si="3663"/>
        <v>-237</v>
      </c>
      <c r="T1822" s="6">
        <f t="shared" si="3663"/>
        <v>-228</v>
      </c>
      <c r="U1822" s="5"/>
      <c r="V1822" s="5"/>
      <c r="W1822" s="5"/>
      <c r="X1822" s="37" t="str">
        <f>Map!G2492</f>
        <v>Gas Giant</v>
      </c>
      <c r="Y1822" s="5"/>
      <c r="Z1822" s="7" t="str">
        <f>Map!O2492</f>
        <v>22 H</v>
      </c>
      <c r="AA1822" s="6">
        <f t="shared" si="12"/>
        <v>22</v>
      </c>
      <c r="AB1822" s="5" t="str">
        <f>IFERROR(__xludf.DUMMYFUNCTION("""COMPUTED_VALUE"""),"H")</f>
        <v>H</v>
      </c>
      <c r="AC1822" s="6">
        <f t="shared" si="13"/>
        <v>22</v>
      </c>
      <c r="AD1822" s="5"/>
    </row>
    <row r="1823">
      <c r="A1823" s="5" t="str">
        <f>Map!I2494</f>
        <v/>
      </c>
      <c r="B1823" s="6" t="str">
        <f t="shared" si="5"/>
        <v/>
      </c>
      <c r="C1823" s="5"/>
      <c r="D1823" s="34" t="b">
        <f t="shared" si="6"/>
        <v>0</v>
      </c>
      <c r="E1823" s="6" t="b">
        <f t="shared" si="7"/>
        <v>0</v>
      </c>
      <c r="F1823" s="34" t="b">
        <f t="shared" si="8"/>
        <v>0</v>
      </c>
      <c r="G1823" s="8" t="str">
        <f t="shared" si="9"/>
        <v/>
      </c>
      <c r="H1823" s="8" t="str">
        <f t="shared" ref="H1823:J1823" si="3664">if(D1823,$G1823,"")</f>
        <v/>
      </c>
      <c r="I1823" s="8" t="str">
        <f t="shared" si="3664"/>
        <v/>
      </c>
      <c r="J1823" s="8" t="str">
        <f t="shared" si="3664"/>
        <v/>
      </c>
      <c r="K1823" s="5"/>
      <c r="L1823" s="5"/>
      <c r="M1823" s="5"/>
      <c r="N1823" s="36" t="str">
        <f>Map!K2494</f>
        <v/>
      </c>
      <c r="O1823" s="36" t="str">
        <f>Map!L2494</f>
        <v/>
      </c>
      <c r="P1823" s="36" t="str">
        <f>Map!M2494</f>
        <v/>
      </c>
      <c r="Q1823" s="5" t="str">
        <f>Join("-",Map!B2494,Map!C2494,Map!D2494,Map!E2494,Map!F2494)</f>
        <v>South Rim-2-0-1-S20-W50 Primary Relay</v>
      </c>
      <c r="R1823" s="6" t="b">
        <f t="shared" ref="R1823:T1823" si="3665">IFERROR(VALUE(LEFT(N1823,SEARCH(" ",N1823,1)-1)),FALSE())</f>
        <v>0</v>
      </c>
      <c r="S1823" s="6" t="b">
        <f t="shared" si="3665"/>
        <v>0</v>
      </c>
      <c r="T1823" s="6" t="b">
        <f t="shared" si="3665"/>
        <v>0</v>
      </c>
      <c r="U1823" s="5"/>
      <c r="V1823" s="5"/>
      <c r="W1823" s="5"/>
      <c r="X1823" s="37" t="str">
        <f>Map!G2494</f>
        <v>Prime Relay</v>
      </c>
      <c r="Y1823" s="5"/>
      <c r="Z1823" s="7" t="str">
        <f>Map!O2494</f>
        <v/>
      </c>
      <c r="AA1823" s="6" t="str">
        <f t="shared" si="12"/>
        <v/>
      </c>
      <c r="AB1823" s="5"/>
      <c r="AC1823" s="6" t="str">
        <f t="shared" si="13"/>
        <v/>
      </c>
      <c r="AD1823" s="5"/>
    </row>
    <row r="1824">
      <c r="A1824" s="5" t="str">
        <f>Map!I2495</f>
        <v>7.01 J</v>
      </c>
      <c r="B1824" s="6">
        <f t="shared" si="5"/>
        <v>7.01</v>
      </c>
      <c r="C1824" s="5" t="str">
        <f>IFERROR(__xludf.DUMMYFUNCTION("""COMPUTED_VALUE"""),"J")</f>
        <v>J</v>
      </c>
      <c r="D1824" s="34" t="b">
        <f t="shared" si="6"/>
        <v>0</v>
      </c>
      <c r="E1824" s="6">
        <f t="shared" si="7"/>
        <v>7.01</v>
      </c>
      <c r="F1824" s="34" t="b">
        <f t="shared" si="8"/>
        <v>0</v>
      </c>
      <c r="G1824" s="8">
        <f t="shared" si="9"/>
        <v>1.3319E+28</v>
      </c>
      <c r="H1824" s="8" t="str">
        <f t="shared" ref="H1824:J1824" si="3666">if(D1824,$G1824,"")</f>
        <v/>
      </c>
      <c r="I1824" s="8">
        <f t="shared" si="3666"/>
        <v>1.3319E+28</v>
      </c>
      <c r="J1824" s="8" t="str">
        <f t="shared" si="3666"/>
        <v/>
      </c>
      <c r="K1824" s="5"/>
      <c r="L1824" s="5"/>
      <c r="M1824" s="5"/>
      <c r="N1824" s="36">
        <f>Map!K2495</f>
        <v>-106</v>
      </c>
      <c r="O1824" s="36">
        <f>Map!L2495</f>
        <v>-133</v>
      </c>
      <c r="P1824" s="36">
        <f>Map!M2495</f>
        <v>-119</v>
      </c>
      <c r="Q1824" s="5" t="str">
        <f>Join("-",Map!B2495,Map!C2495,Map!D2495,Map!E2495,Map!F2495)</f>
        <v>South Rim-2-1-0-a</v>
      </c>
      <c r="R1824" s="6">
        <f t="shared" ref="R1824:T1824" si="3667">IFERROR(VALUE(LEFT(N1824,SEARCH(" ",N1824,1)-1)),FALSE())</f>
        <v>-106</v>
      </c>
      <c r="S1824" s="6">
        <f t="shared" si="3667"/>
        <v>-133</v>
      </c>
      <c r="T1824" s="6">
        <f t="shared" si="3667"/>
        <v>-119</v>
      </c>
      <c r="U1824" s="5"/>
      <c r="V1824" s="5"/>
      <c r="W1824" s="5"/>
      <c r="X1824" s="37" t="str">
        <f>Map!G2495</f>
        <v>Gas Giant</v>
      </c>
      <c r="Y1824" s="5"/>
      <c r="Z1824" s="7" t="str">
        <f>Map!O2495</f>
        <v>24 H</v>
      </c>
      <c r="AA1824" s="6">
        <f t="shared" si="12"/>
        <v>24</v>
      </c>
      <c r="AB1824" s="5" t="str">
        <f>IFERROR(__xludf.DUMMYFUNCTION("""COMPUTED_VALUE"""),"H")</f>
        <v>H</v>
      </c>
      <c r="AC1824" s="6">
        <f t="shared" si="13"/>
        <v>24</v>
      </c>
      <c r="AD1824" s="5"/>
    </row>
    <row r="1825">
      <c r="A1825" s="5" t="str">
        <f>Map!I2497</f>
        <v/>
      </c>
      <c r="B1825" s="6" t="str">
        <f t="shared" si="5"/>
        <v/>
      </c>
      <c r="C1825" s="5"/>
      <c r="D1825" s="34" t="b">
        <f t="shared" si="6"/>
        <v>0</v>
      </c>
      <c r="E1825" s="6" t="b">
        <f t="shared" si="7"/>
        <v>0</v>
      </c>
      <c r="F1825" s="34" t="b">
        <f t="shared" si="8"/>
        <v>0</v>
      </c>
      <c r="G1825" s="8" t="str">
        <f t="shared" si="9"/>
        <v/>
      </c>
      <c r="H1825" s="8" t="str">
        <f t="shared" ref="H1825:J1825" si="3668">if(D1825,$G1825,"")</f>
        <v/>
      </c>
      <c r="I1825" s="8" t="str">
        <f t="shared" si="3668"/>
        <v/>
      </c>
      <c r="J1825" s="8" t="str">
        <f t="shared" si="3668"/>
        <v/>
      </c>
      <c r="K1825" s="5"/>
      <c r="L1825" s="5"/>
      <c r="M1825" s="5"/>
      <c r="N1825" s="36" t="str">
        <f>Map!K2497</f>
        <v/>
      </c>
      <c r="O1825" s="36" t="str">
        <f>Map!L2497</f>
        <v/>
      </c>
      <c r="P1825" s="36" t="str">
        <f>Map!M2497</f>
        <v/>
      </c>
      <c r="Q1825" s="5" t="str">
        <f>Join("-",Map!B2497,Map!C2497,Map!D2497,Map!E2497,Map!F2497)</f>
        <v>South Rim-2-1-0-S21 Secondary Relay</v>
      </c>
      <c r="R1825" s="6" t="b">
        <f t="shared" ref="R1825:T1825" si="3669">IFERROR(VALUE(LEFT(N1825,SEARCH(" ",N1825,1)-1)),FALSE())</f>
        <v>0</v>
      </c>
      <c r="S1825" s="6" t="b">
        <f t="shared" si="3669"/>
        <v>0</v>
      </c>
      <c r="T1825" s="6" t="b">
        <f t="shared" si="3669"/>
        <v>0</v>
      </c>
      <c r="U1825" s="5"/>
      <c r="V1825" s="5"/>
      <c r="W1825" s="5"/>
      <c r="X1825" s="37" t="str">
        <f>Map!G2497</f>
        <v>Secondary Relay</v>
      </c>
      <c r="Y1825" s="5"/>
      <c r="Z1825" s="7" t="str">
        <f>Map!O2497</f>
        <v/>
      </c>
      <c r="AA1825" s="6" t="str">
        <f t="shared" si="12"/>
        <v/>
      </c>
      <c r="AB1825" s="5"/>
      <c r="AC1825" s="6" t="str">
        <f t="shared" si="13"/>
        <v/>
      </c>
      <c r="AD1825" s="5"/>
    </row>
    <row r="1826">
      <c r="A1826" s="5" t="str">
        <f>Map!I2498</f>
        <v>1.38 E</v>
      </c>
      <c r="B1826" s="6">
        <f t="shared" si="5"/>
        <v>1.38</v>
      </c>
      <c r="C1826" s="5" t="str">
        <f>IFERROR(__xludf.DUMMYFUNCTION("""COMPUTED_VALUE"""),"E")</f>
        <v>E</v>
      </c>
      <c r="D1826" s="34" t="b">
        <f t="shared" si="6"/>
        <v>0</v>
      </c>
      <c r="E1826" s="6" t="b">
        <f t="shared" si="7"/>
        <v>0</v>
      </c>
      <c r="F1826" s="34">
        <f t="shared" si="8"/>
        <v>1.38</v>
      </c>
      <c r="G1826" s="8">
        <f t="shared" si="9"/>
        <v>8.24136E+24</v>
      </c>
      <c r="H1826" s="8" t="str">
        <f t="shared" ref="H1826:J1826" si="3670">if(D1826,$G1826,"")</f>
        <v/>
      </c>
      <c r="I1826" s="8" t="str">
        <f t="shared" si="3670"/>
        <v/>
      </c>
      <c r="J1826" s="8">
        <f t="shared" si="3670"/>
        <v>8.24136E+24</v>
      </c>
      <c r="K1826" s="5"/>
      <c r="L1826" s="5"/>
      <c r="M1826" s="5"/>
      <c r="N1826" s="36">
        <f>Map!K2498</f>
        <v>690</v>
      </c>
      <c r="O1826" s="36">
        <f>Map!L2498</f>
        <v>679</v>
      </c>
      <c r="P1826" s="36">
        <f>Map!M2498</f>
        <v>684</v>
      </c>
      <c r="Q1826" s="5" t="str">
        <f>Join("-",Map!B2498,Map!C2498,Map!D2498,Map!E2498,Map!F2498)</f>
        <v>South Rim-2-1-1-a</v>
      </c>
      <c r="R1826" s="6">
        <f t="shared" ref="R1826:T1826" si="3671">IFERROR(VALUE(LEFT(N1826,SEARCH(" ",N1826,1)-1)),FALSE())</f>
        <v>690</v>
      </c>
      <c r="S1826" s="6">
        <f t="shared" si="3671"/>
        <v>679</v>
      </c>
      <c r="T1826" s="6">
        <f t="shared" si="3671"/>
        <v>684</v>
      </c>
      <c r="U1826" s="5"/>
      <c r="V1826" s="5"/>
      <c r="W1826" s="5"/>
      <c r="X1826" s="37" t="str">
        <f>Map!G2498</f>
        <v>Terrestrial</v>
      </c>
      <c r="Y1826" s="5"/>
      <c r="Z1826" s="7" t="str">
        <f>Map!O2498</f>
        <v>3168 H</v>
      </c>
      <c r="AA1826" s="6">
        <f t="shared" si="12"/>
        <v>3168</v>
      </c>
      <c r="AB1826" s="5" t="str">
        <f>IFERROR(__xludf.DUMMYFUNCTION("""COMPUTED_VALUE"""),"H")</f>
        <v>H</v>
      </c>
      <c r="AC1826" s="6">
        <f t="shared" si="13"/>
        <v>3168</v>
      </c>
      <c r="AD1826" s="5"/>
    </row>
    <row r="1827">
      <c r="A1827" s="5" t="str">
        <f>Map!I2499</f>
        <v>2.2 E</v>
      </c>
      <c r="B1827" s="6">
        <f t="shared" si="5"/>
        <v>2.2</v>
      </c>
      <c r="C1827" s="5" t="str">
        <f>IFERROR(__xludf.DUMMYFUNCTION("""COMPUTED_VALUE"""),"E")</f>
        <v>E</v>
      </c>
      <c r="D1827" s="34" t="b">
        <f t="shared" si="6"/>
        <v>0</v>
      </c>
      <c r="E1827" s="6" t="b">
        <f t="shared" si="7"/>
        <v>0</v>
      </c>
      <c r="F1827" s="34">
        <f t="shared" si="8"/>
        <v>2.2</v>
      </c>
      <c r="G1827" s="8">
        <f t="shared" si="9"/>
        <v>1.31384E+25</v>
      </c>
      <c r="H1827" s="8" t="str">
        <f t="shared" ref="H1827:J1827" si="3672">if(D1827,$G1827,"")</f>
        <v/>
      </c>
      <c r="I1827" s="8" t="str">
        <f t="shared" si="3672"/>
        <v/>
      </c>
      <c r="J1827" s="8">
        <f t="shared" si="3672"/>
        <v>1.31384E+25</v>
      </c>
      <c r="K1827" s="5"/>
      <c r="L1827" s="5"/>
      <c r="M1827" s="5"/>
      <c r="N1827" s="36">
        <f>Map!K2499</f>
        <v>608</v>
      </c>
      <c r="O1827" s="36">
        <f>Map!L2499</f>
        <v>604</v>
      </c>
      <c r="P1827" s="36">
        <f>Map!M2499</f>
        <v>608</v>
      </c>
      <c r="Q1827" s="5" t="str">
        <f>Join("-",Map!B2499,Map!C2499,Map!D2499,Map!E2499,Map!F2499)</f>
        <v>South Rim-2-1-1-b</v>
      </c>
      <c r="R1827" s="6">
        <f t="shared" ref="R1827:T1827" si="3673">IFERROR(VALUE(LEFT(N1827,SEARCH(" ",N1827,1)-1)),FALSE())</f>
        <v>608</v>
      </c>
      <c r="S1827" s="6">
        <f t="shared" si="3673"/>
        <v>604</v>
      </c>
      <c r="T1827" s="6">
        <f t="shared" si="3673"/>
        <v>608</v>
      </c>
      <c r="U1827" s="5"/>
      <c r="V1827" s="5"/>
      <c r="W1827" s="5"/>
      <c r="X1827" s="37" t="str">
        <f>Map!G2499</f>
        <v>Terrestrial</v>
      </c>
      <c r="Y1827" s="5"/>
      <c r="Z1827" s="7" t="str">
        <f>Map!O2499</f>
        <v>7 H</v>
      </c>
      <c r="AA1827" s="6">
        <f t="shared" si="12"/>
        <v>7</v>
      </c>
      <c r="AB1827" s="5" t="str">
        <f>IFERROR(__xludf.DUMMYFUNCTION("""COMPUTED_VALUE"""),"H")</f>
        <v>H</v>
      </c>
      <c r="AC1827" s="6">
        <f t="shared" si="13"/>
        <v>7</v>
      </c>
      <c r="AD1827" s="5"/>
    </row>
    <row r="1828">
      <c r="A1828" s="5" t="str">
        <f>Map!I2500</f>
        <v>0.72 E</v>
      </c>
      <c r="B1828" s="6">
        <f t="shared" si="5"/>
        <v>0.72</v>
      </c>
      <c r="C1828" s="5" t="str">
        <f>IFERROR(__xludf.DUMMYFUNCTION("""COMPUTED_VALUE"""),"E")</f>
        <v>E</v>
      </c>
      <c r="D1828" s="34" t="b">
        <f t="shared" si="6"/>
        <v>0</v>
      </c>
      <c r="E1828" s="6" t="b">
        <f t="shared" si="7"/>
        <v>0</v>
      </c>
      <c r="F1828" s="34">
        <f t="shared" si="8"/>
        <v>0.72</v>
      </c>
      <c r="G1828" s="8">
        <f t="shared" si="9"/>
        <v>4.29984E+24</v>
      </c>
      <c r="H1828" s="8" t="str">
        <f t="shared" ref="H1828:J1828" si="3674">if(D1828,$G1828,"")</f>
        <v/>
      </c>
      <c r="I1828" s="8" t="str">
        <f t="shared" si="3674"/>
        <v/>
      </c>
      <c r="J1828" s="8">
        <f t="shared" si="3674"/>
        <v>4.29984E+24</v>
      </c>
      <c r="K1828" s="5"/>
      <c r="L1828" s="5"/>
      <c r="M1828" s="5"/>
      <c r="N1828" s="36">
        <f>Map!K2500</f>
        <v>286</v>
      </c>
      <c r="O1828" s="36">
        <f>Map!L2500</f>
        <v>274</v>
      </c>
      <c r="P1828" s="36">
        <f>Map!M2500</f>
        <v>282</v>
      </c>
      <c r="Q1828" s="5" t="str">
        <f>Join("-",Map!B2500,Map!C2500,Map!D2500,Map!E2500,Map!F2500)</f>
        <v>South Rim-2-1-1-c</v>
      </c>
      <c r="R1828" s="6">
        <f t="shared" ref="R1828:T1828" si="3675">IFERROR(VALUE(LEFT(N1828,SEARCH(" ",N1828,1)-1)),FALSE())</f>
        <v>286</v>
      </c>
      <c r="S1828" s="6">
        <f t="shared" si="3675"/>
        <v>274</v>
      </c>
      <c r="T1828" s="6">
        <f t="shared" si="3675"/>
        <v>282</v>
      </c>
      <c r="U1828" s="5"/>
      <c r="V1828" s="5"/>
      <c r="W1828" s="5"/>
      <c r="X1828" s="37" t="str">
        <f>Map!G2500</f>
        <v>Terrestrial</v>
      </c>
      <c r="Y1828" s="5"/>
      <c r="Z1828" s="7" t="str">
        <f>Map!O2500</f>
        <v>30 H</v>
      </c>
      <c r="AA1828" s="6">
        <f t="shared" si="12"/>
        <v>30</v>
      </c>
      <c r="AB1828" s="5" t="str">
        <f>IFERROR(__xludf.DUMMYFUNCTION("""COMPUTED_VALUE"""),"H")</f>
        <v>H</v>
      </c>
      <c r="AC1828" s="6">
        <f t="shared" si="13"/>
        <v>30</v>
      </c>
      <c r="AD1828" s="5"/>
    </row>
    <row r="1829">
      <c r="A1829" s="5" t="str">
        <f>Map!I2501</f>
        <v>2.83 J</v>
      </c>
      <c r="B1829" s="6">
        <f t="shared" si="5"/>
        <v>2.83</v>
      </c>
      <c r="C1829" s="5" t="str">
        <f>IFERROR(__xludf.DUMMYFUNCTION("""COMPUTED_VALUE"""),"J")</f>
        <v>J</v>
      </c>
      <c r="D1829" s="34" t="b">
        <f t="shared" si="6"/>
        <v>0</v>
      </c>
      <c r="E1829" s="6">
        <f t="shared" si="7"/>
        <v>2.83</v>
      </c>
      <c r="F1829" s="34" t="b">
        <f t="shared" si="8"/>
        <v>0</v>
      </c>
      <c r="G1829" s="8">
        <f t="shared" si="9"/>
        <v>5.377E+27</v>
      </c>
      <c r="H1829" s="8" t="str">
        <f t="shared" ref="H1829:J1829" si="3676">if(D1829,$G1829,"")</f>
        <v/>
      </c>
      <c r="I1829" s="8">
        <f t="shared" si="3676"/>
        <v>5.377E+27</v>
      </c>
      <c r="J1829" s="8" t="str">
        <f t="shared" si="3676"/>
        <v/>
      </c>
      <c r="K1829" s="5"/>
      <c r="L1829" s="5"/>
      <c r="M1829" s="5"/>
      <c r="N1829" s="36">
        <f>Map!K2501</f>
        <v>-31</v>
      </c>
      <c r="O1829" s="36">
        <f>Map!L2501</f>
        <v>-62</v>
      </c>
      <c r="P1829" s="36">
        <f>Map!M2501</f>
        <v>-48</v>
      </c>
      <c r="Q1829" s="5" t="str">
        <f>Join("-",Map!B2501,Map!C2501,Map!D2501,Map!E2501,Map!F2501)</f>
        <v>South Rim-2-1-1-d</v>
      </c>
      <c r="R1829" s="6">
        <f t="shared" ref="R1829:T1829" si="3677">IFERROR(VALUE(LEFT(N1829,SEARCH(" ",N1829,1)-1)),FALSE())</f>
        <v>-31</v>
      </c>
      <c r="S1829" s="6">
        <f t="shared" si="3677"/>
        <v>-62</v>
      </c>
      <c r="T1829" s="6">
        <f t="shared" si="3677"/>
        <v>-48</v>
      </c>
      <c r="U1829" s="5"/>
      <c r="V1829" s="5"/>
      <c r="W1829" s="5"/>
      <c r="X1829" s="37" t="str">
        <f>Map!G2501</f>
        <v>Gas Giant</v>
      </c>
      <c r="Y1829" s="5"/>
      <c r="Z1829" s="7" t="str">
        <f>Map!O2501</f>
        <v>16 H</v>
      </c>
      <c r="AA1829" s="6">
        <f t="shared" si="12"/>
        <v>16</v>
      </c>
      <c r="AB1829" s="5" t="str">
        <f>IFERROR(__xludf.DUMMYFUNCTION("""COMPUTED_VALUE"""),"H")</f>
        <v>H</v>
      </c>
      <c r="AC1829" s="6">
        <f t="shared" si="13"/>
        <v>16</v>
      </c>
      <c r="AD1829" s="5"/>
    </row>
    <row r="1830">
      <c r="A1830" s="5" t="str">
        <f>Map!I2502</f>
        <v>0.1 J</v>
      </c>
      <c r="B1830" s="6">
        <f t="shared" si="5"/>
        <v>0.1</v>
      </c>
      <c r="C1830" s="5" t="str">
        <f>IFERROR(__xludf.DUMMYFUNCTION("""COMPUTED_VALUE"""),"J")</f>
        <v>J</v>
      </c>
      <c r="D1830" s="34" t="b">
        <f t="shared" si="6"/>
        <v>0</v>
      </c>
      <c r="E1830" s="6">
        <f t="shared" si="7"/>
        <v>0.1</v>
      </c>
      <c r="F1830" s="34" t="b">
        <f t="shared" si="8"/>
        <v>0</v>
      </c>
      <c r="G1830" s="8">
        <f t="shared" si="9"/>
        <v>1.9E+26</v>
      </c>
      <c r="H1830" s="8" t="str">
        <f t="shared" ref="H1830:J1830" si="3678">if(D1830,$G1830,"")</f>
        <v/>
      </c>
      <c r="I1830" s="8">
        <f t="shared" si="3678"/>
        <v>1.9E+26</v>
      </c>
      <c r="J1830" s="8" t="str">
        <f t="shared" si="3678"/>
        <v/>
      </c>
      <c r="K1830" s="5"/>
      <c r="L1830" s="5"/>
      <c r="M1830" s="5"/>
      <c r="N1830" s="36">
        <f>Map!K2502</f>
        <v>-187</v>
      </c>
      <c r="O1830" s="36">
        <f>Map!L2502</f>
        <v>-204</v>
      </c>
      <c r="P1830" s="36">
        <f>Map!M2502</f>
        <v>-194</v>
      </c>
      <c r="Q1830" s="5" t="str">
        <f>Join("-",Map!B2502,Map!C2502,Map!D2502,Map!E2502,Map!F2502)</f>
        <v>South Rim-2-1-1-e</v>
      </c>
      <c r="R1830" s="6">
        <f t="shared" ref="R1830:T1830" si="3679">IFERROR(VALUE(LEFT(N1830,SEARCH(" ",N1830,1)-1)),FALSE())</f>
        <v>-187</v>
      </c>
      <c r="S1830" s="6">
        <f t="shared" si="3679"/>
        <v>-204</v>
      </c>
      <c r="T1830" s="6">
        <f t="shared" si="3679"/>
        <v>-194</v>
      </c>
      <c r="U1830" s="5"/>
      <c r="V1830" s="5"/>
      <c r="W1830" s="5"/>
      <c r="X1830" s="37" t="str">
        <f>Map!G2502</f>
        <v>Gas Giant</v>
      </c>
      <c r="Y1830" s="5"/>
      <c r="Z1830" s="7" t="str">
        <f>Map!O2502</f>
        <v>17 H</v>
      </c>
      <c r="AA1830" s="6">
        <f t="shared" si="12"/>
        <v>17</v>
      </c>
      <c r="AB1830" s="5" t="str">
        <f>IFERROR(__xludf.DUMMYFUNCTION("""COMPUTED_VALUE"""),"H")</f>
        <v>H</v>
      </c>
      <c r="AC1830" s="6">
        <f t="shared" si="13"/>
        <v>17</v>
      </c>
      <c r="AD1830" s="5"/>
    </row>
    <row r="1831">
      <c r="A1831" s="5" t="str">
        <f>Map!I2503</f>
        <v>0.44 S</v>
      </c>
      <c r="B1831" s="6">
        <f t="shared" si="5"/>
        <v>0.44</v>
      </c>
      <c r="C1831" s="5" t="str">
        <f>IFERROR(__xludf.DUMMYFUNCTION("""COMPUTED_VALUE"""),"S")</f>
        <v>S</v>
      </c>
      <c r="D1831" s="34">
        <f t="shared" si="6"/>
        <v>0.44</v>
      </c>
      <c r="E1831" s="6" t="b">
        <f t="shared" si="7"/>
        <v>0</v>
      </c>
      <c r="F1831" s="34" t="b">
        <f t="shared" si="8"/>
        <v>0</v>
      </c>
      <c r="G1831" s="8">
        <f t="shared" si="9"/>
        <v>8.7516E+29</v>
      </c>
      <c r="H1831" s="8">
        <f t="shared" ref="H1831:J1831" si="3680">if(D1831,$G1831,"")</f>
        <v>8.7516E+29</v>
      </c>
      <c r="I1831" s="8" t="str">
        <f t="shared" si="3680"/>
        <v/>
      </c>
      <c r="J1831" s="8" t="str">
        <f t="shared" si="3680"/>
        <v/>
      </c>
      <c r="K1831" s="5"/>
      <c r="L1831" s="5"/>
      <c r="M1831" s="5"/>
      <c r="N1831" s="36" t="str">
        <f>Map!K2503</f>
        <v/>
      </c>
      <c r="O1831" s="36" t="str">
        <f>Map!L2503</f>
        <v/>
      </c>
      <c r="P1831" s="36" t="str">
        <f>Map!M2503</f>
        <v/>
      </c>
      <c r="Q1831" s="5" t="str">
        <f>Join("-",Map!B2503,Map!C2503,Map!D2503,Map!E2503,Map!F2503)</f>
        <v>South Rim-2-1-1-S</v>
      </c>
      <c r="R1831" s="6" t="b">
        <f t="shared" ref="R1831:T1831" si="3681">IFERROR(VALUE(LEFT(N1831,SEARCH(" ",N1831,1)-1)),FALSE())</f>
        <v>0</v>
      </c>
      <c r="S1831" s="6" t="b">
        <f t="shared" si="3681"/>
        <v>0</v>
      </c>
      <c r="T1831" s="6" t="b">
        <f t="shared" si="3681"/>
        <v>0</v>
      </c>
      <c r="U1831" s="5"/>
      <c r="V1831" s="5"/>
      <c r="W1831" s="5"/>
      <c r="X1831" s="37" t="str">
        <f>Map!G2503</f>
        <v>Star</v>
      </c>
      <c r="Y1831" s="5"/>
      <c r="Z1831" s="7" t="str">
        <f>Map!O2503</f>
        <v/>
      </c>
      <c r="AA1831" s="6" t="str">
        <f t="shared" si="12"/>
        <v/>
      </c>
      <c r="AB1831" s="5"/>
      <c r="AC1831" s="6" t="str">
        <f t="shared" si="13"/>
        <v/>
      </c>
      <c r="AD1831" s="5"/>
    </row>
    <row r="1832">
      <c r="A1832" s="5" t="str">
        <f>Map!I2504</f>
        <v>1.8 J</v>
      </c>
      <c r="B1832" s="6">
        <f t="shared" si="5"/>
        <v>1.8</v>
      </c>
      <c r="C1832" s="5" t="str">
        <f>IFERROR(__xludf.DUMMYFUNCTION("""COMPUTED_VALUE"""),"J")</f>
        <v>J</v>
      </c>
      <c r="D1832" s="34" t="b">
        <f t="shared" si="6"/>
        <v>0</v>
      </c>
      <c r="E1832" s="6">
        <f t="shared" si="7"/>
        <v>1.8</v>
      </c>
      <c r="F1832" s="34" t="b">
        <f t="shared" si="8"/>
        <v>0</v>
      </c>
      <c r="G1832" s="8">
        <f t="shared" si="9"/>
        <v>3.42E+27</v>
      </c>
      <c r="H1832" s="8" t="str">
        <f t="shared" ref="H1832:J1832" si="3682">if(D1832,$G1832,"")</f>
        <v/>
      </c>
      <c r="I1832" s="8">
        <f t="shared" si="3682"/>
        <v>3.42E+27</v>
      </c>
      <c r="J1832" s="8" t="str">
        <f t="shared" si="3682"/>
        <v/>
      </c>
      <c r="K1832" s="5"/>
      <c r="L1832" s="5"/>
      <c r="M1832" s="5"/>
      <c r="N1832" s="36">
        <f>Map!K2504</f>
        <v>-69</v>
      </c>
      <c r="O1832" s="36">
        <f>Map!L2504</f>
        <v>-76</v>
      </c>
      <c r="P1832" s="36">
        <f>Map!M2504</f>
        <v>-71</v>
      </c>
      <c r="Q1832" s="5" t="str">
        <f>Join("-",Map!B2504,Map!C2504,Map!D2504,Map!E2504,Map!F2504)</f>
        <v>South Rim-2-1-2-a</v>
      </c>
      <c r="R1832" s="6">
        <f t="shared" ref="R1832:T1832" si="3683">IFERROR(VALUE(LEFT(N1832,SEARCH(" ",N1832,1)-1)),FALSE())</f>
        <v>-69</v>
      </c>
      <c r="S1832" s="6">
        <f t="shared" si="3683"/>
        <v>-76</v>
      </c>
      <c r="T1832" s="6">
        <f t="shared" si="3683"/>
        <v>-71</v>
      </c>
      <c r="U1832" s="5"/>
      <c r="V1832" s="5"/>
      <c r="W1832" s="5"/>
      <c r="X1832" s="37" t="str">
        <f>Map!G2504</f>
        <v>Gas Giant</v>
      </c>
      <c r="Y1832" s="5"/>
      <c r="Z1832" s="7" t="str">
        <f>Map!O2504</f>
        <v>17 H</v>
      </c>
      <c r="AA1832" s="6">
        <f t="shared" si="12"/>
        <v>17</v>
      </c>
      <c r="AB1832" s="5" t="str">
        <f>IFERROR(__xludf.DUMMYFUNCTION("""COMPUTED_VALUE"""),"H")</f>
        <v>H</v>
      </c>
      <c r="AC1832" s="6">
        <f t="shared" si="13"/>
        <v>17</v>
      </c>
      <c r="AD1832" s="5"/>
    </row>
    <row r="1833">
      <c r="A1833" s="5" t="str">
        <f>Map!I2505</f>
        <v>0.05 J</v>
      </c>
      <c r="B1833" s="6">
        <f t="shared" si="5"/>
        <v>0.05</v>
      </c>
      <c r="C1833" s="5" t="str">
        <f>IFERROR(__xludf.DUMMYFUNCTION("""COMPUTED_VALUE"""),"J")</f>
        <v>J</v>
      </c>
      <c r="D1833" s="34" t="b">
        <f t="shared" si="6"/>
        <v>0</v>
      </c>
      <c r="E1833" s="6">
        <f t="shared" si="7"/>
        <v>0.05</v>
      </c>
      <c r="F1833" s="34" t="b">
        <f t="shared" si="8"/>
        <v>0</v>
      </c>
      <c r="G1833" s="8">
        <f t="shared" si="9"/>
        <v>9.5E+25</v>
      </c>
      <c r="H1833" s="8" t="str">
        <f t="shared" ref="H1833:J1833" si="3684">if(D1833,$G1833,"")</f>
        <v/>
      </c>
      <c r="I1833" s="8">
        <f t="shared" si="3684"/>
        <v>9.5E+25</v>
      </c>
      <c r="J1833" s="8" t="str">
        <f t="shared" si="3684"/>
        <v/>
      </c>
      <c r="K1833" s="5"/>
      <c r="L1833" s="5"/>
      <c r="M1833" s="5"/>
      <c r="N1833" s="36">
        <f>Map!K2505</f>
        <v>-105</v>
      </c>
      <c r="O1833" s="36">
        <f>Map!L2505</f>
        <v>-162</v>
      </c>
      <c r="P1833" s="36">
        <f>Map!M2505</f>
        <v>-133</v>
      </c>
      <c r="Q1833" s="5" t="str">
        <f>Join("-",Map!B2505,Map!C2505,Map!D2505,Map!E2505,Map!F2505)</f>
        <v>South Rim-2-1-2-b</v>
      </c>
      <c r="R1833" s="6">
        <f t="shared" ref="R1833:T1833" si="3685">IFERROR(VALUE(LEFT(N1833,SEARCH(" ",N1833,1)-1)),FALSE())</f>
        <v>-105</v>
      </c>
      <c r="S1833" s="6">
        <f t="shared" si="3685"/>
        <v>-162</v>
      </c>
      <c r="T1833" s="6">
        <f t="shared" si="3685"/>
        <v>-133</v>
      </c>
      <c r="U1833" s="5"/>
      <c r="V1833" s="5"/>
      <c r="W1833" s="5"/>
      <c r="X1833" s="37" t="str">
        <f>Map!G2505</f>
        <v>Gas Giant</v>
      </c>
      <c r="Y1833" s="5"/>
      <c r="Z1833" s="7" t="str">
        <f>Map!O2505</f>
        <v>14 H</v>
      </c>
      <c r="AA1833" s="6">
        <f t="shared" si="12"/>
        <v>14</v>
      </c>
      <c r="AB1833" s="5" t="str">
        <f>IFERROR(__xludf.DUMMYFUNCTION("""COMPUTED_VALUE"""),"H")</f>
        <v>H</v>
      </c>
      <c r="AC1833" s="6">
        <f t="shared" si="13"/>
        <v>14</v>
      </c>
      <c r="AD1833" s="5"/>
    </row>
    <row r="1834">
      <c r="A1834" s="5" t="str">
        <f>Map!I2506</f>
        <v>1.56 J</v>
      </c>
      <c r="B1834" s="6">
        <f t="shared" si="5"/>
        <v>1.56</v>
      </c>
      <c r="C1834" s="5" t="str">
        <f>IFERROR(__xludf.DUMMYFUNCTION("""COMPUTED_VALUE"""),"J")</f>
        <v>J</v>
      </c>
      <c r="D1834" s="34" t="b">
        <f t="shared" si="6"/>
        <v>0</v>
      </c>
      <c r="E1834" s="6">
        <f t="shared" si="7"/>
        <v>1.56</v>
      </c>
      <c r="F1834" s="34" t="b">
        <f t="shared" si="8"/>
        <v>0</v>
      </c>
      <c r="G1834" s="8">
        <f t="shared" si="9"/>
        <v>2.964E+27</v>
      </c>
      <c r="H1834" s="8" t="str">
        <f t="shared" ref="H1834:J1834" si="3686">if(D1834,$G1834,"")</f>
        <v/>
      </c>
      <c r="I1834" s="8">
        <f t="shared" si="3686"/>
        <v>2.964E+27</v>
      </c>
      <c r="J1834" s="8" t="str">
        <f t="shared" si="3686"/>
        <v/>
      </c>
      <c r="K1834" s="5"/>
      <c r="L1834" s="5"/>
      <c r="M1834" s="5"/>
      <c r="N1834" s="36">
        <f>Map!K2506</f>
        <v>-117</v>
      </c>
      <c r="O1834" s="36">
        <f>Map!L2506</f>
        <v>-171</v>
      </c>
      <c r="P1834" s="36">
        <f>Map!M2506</f>
        <v>-146</v>
      </c>
      <c r="Q1834" s="5" t="str">
        <f>Join("-",Map!B2506,Map!C2506,Map!D2506,Map!E2506,Map!F2506)</f>
        <v>South Rim-2-1-2-c</v>
      </c>
      <c r="R1834" s="6">
        <f t="shared" ref="R1834:T1834" si="3687">IFERROR(VALUE(LEFT(N1834,SEARCH(" ",N1834,1)-1)),FALSE())</f>
        <v>-117</v>
      </c>
      <c r="S1834" s="6">
        <f t="shared" si="3687"/>
        <v>-171</v>
      </c>
      <c r="T1834" s="6">
        <f t="shared" si="3687"/>
        <v>-146</v>
      </c>
      <c r="U1834" s="5"/>
      <c r="V1834" s="5"/>
      <c r="W1834" s="5"/>
      <c r="X1834" s="37" t="str">
        <f>Map!G2506</f>
        <v>Gas Giant</v>
      </c>
      <c r="Y1834" s="5"/>
      <c r="Z1834" s="7" t="str">
        <f>Map!O2506</f>
        <v>11 H</v>
      </c>
      <c r="AA1834" s="6">
        <f t="shared" si="12"/>
        <v>11</v>
      </c>
      <c r="AB1834" s="5" t="str">
        <f>IFERROR(__xludf.DUMMYFUNCTION("""COMPUTED_VALUE"""),"H")</f>
        <v>H</v>
      </c>
      <c r="AC1834" s="6">
        <f t="shared" si="13"/>
        <v>11</v>
      </c>
      <c r="AD1834" s="5"/>
    </row>
    <row r="1835">
      <c r="A1835" s="5" t="str">
        <f>Map!I2507</f>
        <v>0.05 J</v>
      </c>
      <c r="B1835" s="6">
        <f t="shared" si="5"/>
        <v>0.05</v>
      </c>
      <c r="C1835" s="5" t="str">
        <f>IFERROR(__xludf.DUMMYFUNCTION("""COMPUTED_VALUE"""),"J")</f>
        <v>J</v>
      </c>
      <c r="D1835" s="34" t="b">
        <f t="shared" si="6"/>
        <v>0</v>
      </c>
      <c r="E1835" s="6">
        <f t="shared" si="7"/>
        <v>0.05</v>
      </c>
      <c r="F1835" s="34" t="b">
        <f t="shared" si="8"/>
        <v>0</v>
      </c>
      <c r="G1835" s="8">
        <f t="shared" si="9"/>
        <v>9.5E+25</v>
      </c>
      <c r="H1835" s="8" t="str">
        <f t="shared" ref="H1835:J1835" si="3688">if(D1835,$G1835,"")</f>
        <v/>
      </c>
      <c r="I1835" s="8">
        <f t="shared" si="3688"/>
        <v>9.5E+25</v>
      </c>
      <c r="J1835" s="8" t="str">
        <f t="shared" si="3688"/>
        <v/>
      </c>
      <c r="K1835" s="5"/>
      <c r="L1835" s="5"/>
      <c r="M1835" s="5"/>
      <c r="N1835" s="36">
        <f>Map!K2507</f>
        <v>-205</v>
      </c>
      <c r="O1835" s="36">
        <f>Map!L2507</f>
        <v>-235</v>
      </c>
      <c r="P1835" s="36">
        <f>Map!M2507</f>
        <v>-221</v>
      </c>
      <c r="Q1835" s="5" t="str">
        <f>Join("-",Map!B2507,Map!C2507,Map!D2507,Map!E2507,Map!F2507)</f>
        <v>South Rim-2-1-2-d</v>
      </c>
      <c r="R1835" s="6">
        <f t="shared" ref="R1835:T1835" si="3689">IFERROR(VALUE(LEFT(N1835,SEARCH(" ",N1835,1)-1)),FALSE())</f>
        <v>-205</v>
      </c>
      <c r="S1835" s="6">
        <f t="shared" si="3689"/>
        <v>-235</v>
      </c>
      <c r="T1835" s="6">
        <f t="shared" si="3689"/>
        <v>-221</v>
      </c>
      <c r="U1835" s="5"/>
      <c r="V1835" s="5"/>
      <c r="W1835" s="5"/>
      <c r="X1835" s="37" t="str">
        <f>Map!G2507</f>
        <v>Gas Giant</v>
      </c>
      <c r="Y1835" s="5"/>
      <c r="Z1835" s="7" t="str">
        <f>Map!O2507</f>
        <v>20 H</v>
      </c>
      <c r="AA1835" s="6">
        <f t="shared" si="12"/>
        <v>20</v>
      </c>
      <c r="AB1835" s="5" t="str">
        <f>IFERROR(__xludf.DUMMYFUNCTION("""COMPUTED_VALUE"""),"H")</f>
        <v>H</v>
      </c>
      <c r="AC1835" s="6">
        <f t="shared" si="13"/>
        <v>20</v>
      </c>
      <c r="AD1835" s="5"/>
    </row>
    <row r="1836">
      <c r="A1836" s="5" t="str">
        <f>Map!I2508</f>
        <v>1.4 S</v>
      </c>
      <c r="B1836" s="6">
        <f t="shared" si="5"/>
        <v>1.4</v>
      </c>
      <c r="C1836" s="5" t="str">
        <f>IFERROR(__xludf.DUMMYFUNCTION("""COMPUTED_VALUE"""),"S")</f>
        <v>S</v>
      </c>
      <c r="D1836" s="34">
        <f t="shared" si="6"/>
        <v>1.4</v>
      </c>
      <c r="E1836" s="6" t="b">
        <f t="shared" si="7"/>
        <v>0</v>
      </c>
      <c r="F1836" s="34" t="b">
        <f t="shared" si="8"/>
        <v>0</v>
      </c>
      <c r="G1836" s="8">
        <f t="shared" si="9"/>
        <v>2.7846E+30</v>
      </c>
      <c r="H1836" s="8">
        <f t="shared" ref="H1836:J1836" si="3690">if(D1836,$G1836,"")</f>
        <v>2.7846E+30</v>
      </c>
      <c r="I1836" s="8" t="str">
        <f t="shared" si="3690"/>
        <v/>
      </c>
      <c r="J1836" s="8" t="str">
        <f t="shared" si="3690"/>
        <v/>
      </c>
      <c r="K1836" s="5"/>
      <c r="L1836" s="5"/>
      <c r="M1836" s="5"/>
      <c r="N1836" s="36" t="str">
        <f>Map!K2508</f>
        <v/>
      </c>
      <c r="O1836" s="36" t="str">
        <f>Map!L2508</f>
        <v/>
      </c>
      <c r="P1836" s="36" t="str">
        <f>Map!M2508</f>
        <v/>
      </c>
      <c r="Q1836" s="5" t="str">
        <f>Join("-",Map!B2508,Map!C2508,Map!D2508,Map!E2508,Map!F2508)</f>
        <v>South Rim-2-1-2-S</v>
      </c>
      <c r="R1836" s="6" t="b">
        <f t="shared" ref="R1836:T1836" si="3691">IFERROR(VALUE(LEFT(N1836,SEARCH(" ",N1836,1)-1)),FALSE())</f>
        <v>0</v>
      </c>
      <c r="S1836" s="6" t="b">
        <f t="shared" si="3691"/>
        <v>0</v>
      </c>
      <c r="T1836" s="6" t="b">
        <f t="shared" si="3691"/>
        <v>0</v>
      </c>
      <c r="U1836" s="5"/>
      <c r="V1836" s="5"/>
      <c r="W1836" s="5"/>
      <c r="X1836" s="37" t="str">
        <f>Map!G2508</f>
        <v>Star</v>
      </c>
      <c r="Y1836" s="5"/>
      <c r="Z1836" s="7" t="str">
        <f>Map!O2508</f>
        <v/>
      </c>
      <c r="AA1836" s="6" t="str">
        <f t="shared" si="12"/>
        <v/>
      </c>
      <c r="AB1836" s="5"/>
      <c r="AC1836" s="6" t="str">
        <f t="shared" si="13"/>
        <v/>
      </c>
      <c r="AD1836" s="5"/>
    </row>
    <row r="1837">
      <c r="A1837" s="5" t="str">
        <f>Map!I2509</f>
        <v>0.82 E</v>
      </c>
      <c r="B1837" s="6">
        <f t="shared" si="5"/>
        <v>0.82</v>
      </c>
      <c r="C1837" s="5" t="str">
        <f>IFERROR(__xludf.DUMMYFUNCTION("""COMPUTED_VALUE"""),"E")</f>
        <v>E</v>
      </c>
      <c r="D1837" s="34" t="b">
        <f t="shared" si="6"/>
        <v>0</v>
      </c>
      <c r="E1837" s="6" t="b">
        <f t="shared" si="7"/>
        <v>0</v>
      </c>
      <c r="F1837" s="34">
        <f t="shared" si="8"/>
        <v>0.82</v>
      </c>
      <c r="G1837" s="8">
        <f t="shared" si="9"/>
        <v>4.89704E+24</v>
      </c>
      <c r="H1837" s="8" t="str">
        <f t="shared" ref="H1837:J1837" si="3692">if(D1837,$G1837,"")</f>
        <v/>
      </c>
      <c r="I1837" s="8" t="str">
        <f t="shared" si="3692"/>
        <v/>
      </c>
      <c r="J1837" s="8">
        <f t="shared" si="3692"/>
        <v>4.89704E+24</v>
      </c>
      <c r="K1837" s="5"/>
      <c r="L1837" s="5"/>
      <c r="M1837" s="5"/>
      <c r="N1837" s="36">
        <f>Map!K2509</f>
        <v>1520</v>
      </c>
      <c r="O1837" s="36">
        <f>Map!L2509</f>
        <v>1386</v>
      </c>
      <c r="P1837" s="36">
        <f>Map!M2509</f>
        <v>1453</v>
      </c>
      <c r="Q1837" s="5" t="str">
        <f>Join("-",Map!B2509,Map!C2509,Map!D2509,Map!E2509,Map!F2509)</f>
        <v>South Rim-2-1-3-a</v>
      </c>
      <c r="R1837" s="6">
        <f t="shared" ref="R1837:T1837" si="3693">IFERROR(VALUE(LEFT(N1837,SEARCH(" ",N1837,1)-1)),FALSE())</f>
        <v>1520</v>
      </c>
      <c r="S1837" s="6">
        <f t="shared" si="3693"/>
        <v>1386</v>
      </c>
      <c r="T1837" s="6">
        <f t="shared" si="3693"/>
        <v>1453</v>
      </c>
      <c r="U1837" s="5"/>
      <c r="V1837" s="5"/>
      <c r="W1837" s="5"/>
      <c r="X1837" s="37" t="str">
        <f>Map!G2509</f>
        <v>Terrestrial</v>
      </c>
      <c r="Y1837" s="5"/>
      <c r="Z1837" s="7" t="str">
        <f>Map!O2509</f>
        <v>22 H</v>
      </c>
      <c r="AA1837" s="6">
        <f t="shared" si="12"/>
        <v>22</v>
      </c>
      <c r="AB1837" s="5" t="str">
        <f>IFERROR(__xludf.DUMMYFUNCTION("""COMPUTED_VALUE"""),"H")</f>
        <v>H</v>
      </c>
      <c r="AC1837" s="6">
        <f t="shared" si="13"/>
        <v>22</v>
      </c>
      <c r="AD1837" s="5"/>
    </row>
    <row r="1838">
      <c r="A1838" s="5" t="str">
        <f>Map!I2510</f>
        <v>0.7 E</v>
      </c>
      <c r="B1838" s="6">
        <f t="shared" si="5"/>
        <v>0.7</v>
      </c>
      <c r="C1838" s="5" t="str">
        <f>IFERROR(__xludf.DUMMYFUNCTION("""COMPUTED_VALUE"""),"E")</f>
        <v>E</v>
      </c>
      <c r="D1838" s="34" t="b">
        <f t="shared" si="6"/>
        <v>0</v>
      </c>
      <c r="E1838" s="6" t="b">
        <f t="shared" si="7"/>
        <v>0</v>
      </c>
      <c r="F1838" s="34">
        <f t="shared" si="8"/>
        <v>0.7</v>
      </c>
      <c r="G1838" s="8">
        <f t="shared" si="9"/>
        <v>4.1804E+24</v>
      </c>
      <c r="H1838" s="8" t="str">
        <f t="shared" ref="H1838:J1838" si="3694">if(D1838,$G1838,"")</f>
        <v/>
      </c>
      <c r="I1838" s="8" t="str">
        <f t="shared" si="3694"/>
        <v/>
      </c>
      <c r="J1838" s="8">
        <f t="shared" si="3694"/>
        <v>4.1804E+24</v>
      </c>
      <c r="K1838" s="5"/>
      <c r="L1838" s="5"/>
      <c r="M1838" s="5"/>
      <c r="N1838" s="36">
        <f>Map!K2510</f>
        <v>1483</v>
      </c>
      <c r="O1838" s="36">
        <f>Map!L2510</f>
        <v>1231</v>
      </c>
      <c r="P1838" s="36">
        <f>Map!M2510</f>
        <v>1357</v>
      </c>
      <c r="Q1838" s="5" t="str">
        <f>Join("-",Map!B2510,Map!C2510,Map!D2510,Map!E2510,Map!F2510)</f>
        <v>South Rim-2-1-3-b</v>
      </c>
      <c r="R1838" s="6">
        <f t="shared" ref="R1838:T1838" si="3695">IFERROR(VALUE(LEFT(N1838,SEARCH(" ",N1838,1)-1)),FALSE())</f>
        <v>1483</v>
      </c>
      <c r="S1838" s="6">
        <f t="shared" si="3695"/>
        <v>1231</v>
      </c>
      <c r="T1838" s="6">
        <f t="shared" si="3695"/>
        <v>1357</v>
      </c>
      <c r="U1838" s="5"/>
      <c r="V1838" s="5"/>
      <c r="W1838" s="5"/>
      <c r="X1838" s="37" t="str">
        <f>Map!G2510</f>
        <v>Terrestrial</v>
      </c>
      <c r="Y1838" s="5"/>
      <c r="Z1838" s="7" t="str">
        <f>Map!O2510</f>
        <v>6 H</v>
      </c>
      <c r="AA1838" s="6">
        <f t="shared" si="12"/>
        <v>6</v>
      </c>
      <c r="AB1838" s="5" t="str">
        <f>IFERROR(__xludf.DUMMYFUNCTION("""COMPUTED_VALUE"""),"H")</f>
        <v>H</v>
      </c>
      <c r="AC1838" s="6">
        <f t="shared" si="13"/>
        <v>6</v>
      </c>
      <c r="AD1838" s="5"/>
    </row>
    <row r="1839">
      <c r="A1839" s="5" t="str">
        <f>Map!I2511</f>
        <v>1.22 E</v>
      </c>
      <c r="B1839" s="6">
        <f t="shared" si="5"/>
        <v>1.22</v>
      </c>
      <c r="C1839" s="5" t="str">
        <f>IFERROR(__xludf.DUMMYFUNCTION("""COMPUTED_VALUE"""),"E")</f>
        <v>E</v>
      </c>
      <c r="D1839" s="34" t="b">
        <f t="shared" si="6"/>
        <v>0</v>
      </c>
      <c r="E1839" s="6" t="b">
        <f t="shared" si="7"/>
        <v>0</v>
      </c>
      <c r="F1839" s="34">
        <f t="shared" si="8"/>
        <v>1.22</v>
      </c>
      <c r="G1839" s="8">
        <f t="shared" si="9"/>
        <v>7.28584E+24</v>
      </c>
      <c r="H1839" s="8" t="str">
        <f t="shared" ref="H1839:J1839" si="3696">if(D1839,$G1839,"")</f>
        <v/>
      </c>
      <c r="I1839" s="8" t="str">
        <f t="shared" si="3696"/>
        <v/>
      </c>
      <c r="J1839" s="8">
        <f t="shared" si="3696"/>
        <v>7.28584E+24</v>
      </c>
      <c r="K1839" s="5"/>
      <c r="L1839" s="5"/>
      <c r="M1839" s="5"/>
      <c r="N1839" s="36">
        <f>Map!K2511</f>
        <v>5</v>
      </c>
      <c r="O1839" s="36">
        <f>Map!L2511</f>
        <v>-22</v>
      </c>
      <c r="P1839" s="36">
        <f>Map!M2511</f>
        <v>-10</v>
      </c>
      <c r="Q1839" s="5" t="str">
        <f>Join("-",Map!B2511,Map!C2511,Map!D2511,Map!E2511,Map!F2511)</f>
        <v>South Rim-2-1-3-c</v>
      </c>
      <c r="R1839" s="6">
        <f t="shared" ref="R1839:T1839" si="3697">IFERROR(VALUE(LEFT(N1839,SEARCH(" ",N1839,1)-1)),FALSE())</f>
        <v>5</v>
      </c>
      <c r="S1839" s="6">
        <f t="shared" si="3697"/>
        <v>-22</v>
      </c>
      <c r="T1839" s="6">
        <f t="shared" si="3697"/>
        <v>-10</v>
      </c>
      <c r="U1839" s="5"/>
      <c r="V1839" s="5"/>
      <c r="W1839" s="5"/>
      <c r="X1839" s="37" t="str">
        <f>Map!G2511</f>
        <v>Habitable</v>
      </c>
      <c r="Y1839" s="5"/>
      <c r="Z1839" s="7" t="str">
        <f>Map!O2511</f>
        <v>27 H</v>
      </c>
      <c r="AA1839" s="6">
        <f t="shared" si="12"/>
        <v>27</v>
      </c>
      <c r="AB1839" s="5" t="str">
        <f>IFERROR(__xludf.DUMMYFUNCTION("""COMPUTED_VALUE"""),"H")</f>
        <v>H</v>
      </c>
      <c r="AC1839" s="6">
        <f t="shared" si="13"/>
        <v>27</v>
      </c>
      <c r="AD1839" s="5"/>
    </row>
    <row r="1840">
      <c r="A1840" s="5" t="str">
        <f>Map!I2512</f>
        <v>0.24 S</v>
      </c>
      <c r="B1840" s="6">
        <f t="shared" si="5"/>
        <v>0.24</v>
      </c>
      <c r="C1840" s="5" t="str">
        <f>IFERROR(__xludf.DUMMYFUNCTION("""COMPUTED_VALUE"""),"S")</f>
        <v>S</v>
      </c>
      <c r="D1840" s="34">
        <f t="shared" si="6"/>
        <v>0.24</v>
      </c>
      <c r="E1840" s="6" t="b">
        <f t="shared" si="7"/>
        <v>0</v>
      </c>
      <c r="F1840" s="34" t="b">
        <f t="shared" si="8"/>
        <v>0</v>
      </c>
      <c r="G1840" s="8">
        <f t="shared" si="9"/>
        <v>4.7736E+29</v>
      </c>
      <c r="H1840" s="8">
        <f t="shared" ref="H1840:J1840" si="3698">if(D1840,$G1840,"")</f>
        <v>4.7736E+29</v>
      </c>
      <c r="I1840" s="8" t="str">
        <f t="shared" si="3698"/>
        <v/>
      </c>
      <c r="J1840" s="8" t="str">
        <f t="shared" si="3698"/>
        <v/>
      </c>
      <c r="K1840" s="5"/>
      <c r="L1840" s="5"/>
      <c r="M1840" s="5"/>
      <c r="N1840" s="36" t="str">
        <f>Map!K2512</f>
        <v/>
      </c>
      <c r="O1840" s="36" t="str">
        <f>Map!L2512</f>
        <v/>
      </c>
      <c r="P1840" s="36" t="str">
        <f>Map!M2512</f>
        <v/>
      </c>
      <c r="Q1840" s="5" t="str">
        <f>Join("-",Map!B2512,Map!C2512,Map!D2512,Map!E2512,Map!F2512)</f>
        <v>South Rim-2-1-3-S</v>
      </c>
      <c r="R1840" s="6" t="b">
        <f t="shared" ref="R1840:T1840" si="3699">IFERROR(VALUE(LEFT(N1840,SEARCH(" ",N1840,1)-1)),FALSE())</f>
        <v>0</v>
      </c>
      <c r="S1840" s="6" t="b">
        <f t="shared" si="3699"/>
        <v>0</v>
      </c>
      <c r="T1840" s="6" t="b">
        <f t="shared" si="3699"/>
        <v>0</v>
      </c>
      <c r="U1840" s="5"/>
      <c r="V1840" s="5"/>
      <c r="W1840" s="5"/>
      <c r="X1840" s="37" t="str">
        <f>Map!G2512</f>
        <v>Star</v>
      </c>
      <c r="Y1840" s="5"/>
      <c r="Z1840" s="7" t="str">
        <f>Map!O2512</f>
        <v/>
      </c>
      <c r="AA1840" s="6" t="str">
        <f t="shared" si="12"/>
        <v/>
      </c>
      <c r="AB1840" s="5"/>
      <c r="AC1840" s="6" t="str">
        <f t="shared" si="13"/>
        <v/>
      </c>
      <c r="AD1840" s="5"/>
    </row>
    <row r="1841">
      <c r="A1841" s="5" t="str">
        <f>Map!I2513</f>
        <v>0.72 E</v>
      </c>
      <c r="B1841" s="6">
        <f t="shared" si="5"/>
        <v>0.72</v>
      </c>
      <c r="C1841" s="5" t="str">
        <f>IFERROR(__xludf.DUMMYFUNCTION("""COMPUTED_VALUE"""),"E")</f>
        <v>E</v>
      </c>
      <c r="D1841" s="34" t="b">
        <f t="shared" si="6"/>
        <v>0</v>
      </c>
      <c r="E1841" s="6" t="b">
        <f t="shared" si="7"/>
        <v>0</v>
      </c>
      <c r="F1841" s="34">
        <f t="shared" si="8"/>
        <v>0.72</v>
      </c>
      <c r="G1841" s="8">
        <f t="shared" si="9"/>
        <v>4.29984E+24</v>
      </c>
      <c r="H1841" s="8" t="str">
        <f t="shared" ref="H1841:J1841" si="3700">if(D1841,$G1841,"")</f>
        <v/>
      </c>
      <c r="I1841" s="8" t="str">
        <f t="shared" si="3700"/>
        <v/>
      </c>
      <c r="J1841" s="8">
        <f t="shared" si="3700"/>
        <v>4.29984E+24</v>
      </c>
      <c r="K1841" s="5"/>
      <c r="L1841" s="5"/>
      <c r="M1841" s="5"/>
      <c r="N1841" s="36">
        <f>Map!K2513</f>
        <v>216</v>
      </c>
      <c r="O1841" s="36">
        <f>Map!L2513</f>
        <v>80</v>
      </c>
      <c r="P1841" s="36">
        <f>Map!M2513</f>
        <v>147</v>
      </c>
      <c r="Q1841" s="5" t="str">
        <f>Join("-",Map!B2513,Map!C2513,Map!D2513,Map!E2513,Map!F2513)</f>
        <v>South Rim-2-1-4-a</v>
      </c>
      <c r="R1841" s="6">
        <f t="shared" ref="R1841:T1841" si="3701">IFERROR(VALUE(LEFT(N1841,SEARCH(" ",N1841,1)-1)),FALSE())</f>
        <v>216</v>
      </c>
      <c r="S1841" s="6">
        <f t="shared" si="3701"/>
        <v>80</v>
      </c>
      <c r="T1841" s="6">
        <f t="shared" si="3701"/>
        <v>147</v>
      </c>
      <c r="U1841" s="5"/>
      <c r="V1841" s="5"/>
      <c r="W1841" s="5"/>
      <c r="X1841" s="37" t="str">
        <f>Map!G2513</f>
        <v>Terrestrial</v>
      </c>
      <c r="Y1841" s="5"/>
      <c r="Z1841" s="7" t="str">
        <f>Map!O2513</f>
        <v>11 H</v>
      </c>
      <c r="AA1841" s="6">
        <f t="shared" si="12"/>
        <v>11</v>
      </c>
      <c r="AB1841" s="5" t="str">
        <f>IFERROR(__xludf.DUMMYFUNCTION("""COMPUTED_VALUE"""),"H")</f>
        <v>H</v>
      </c>
      <c r="AC1841" s="6">
        <f t="shared" si="13"/>
        <v>11</v>
      </c>
      <c r="AD1841" s="5"/>
    </row>
    <row r="1842">
      <c r="A1842" s="5" t="str">
        <f>Map!I2514</f>
        <v>0.28 E</v>
      </c>
      <c r="B1842" s="6">
        <f t="shared" si="5"/>
        <v>0.28</v>
      </c>
      <c r="C1842" s="5" t="str">
        <f>IFERROR(__xludf.DUMMYFUNCTION("""COMPUTED_VALUE"""),"E")</f>
        <v>E</v>
      </c>
      <c r="D1842" s="34" t="b">
        <f t="shared" si="6"/>
        <v>0</v>
      </c>
      <c r="E1842" s="6" t="b">
        <f t="shared" si="7"/>
        <v>0</v>
      </c>
      <c r="F1842" s="34">
        <f t="shared" si="8"/>
        <v>0.28</v>
      </c>
      <c r="G1842" s="8">
        <f t="shared" si="9"/>
        <v>1.67216E+24</v>
      </c>
      <c r="H1842" s="8" t="str">
        <f t="shared" ref="H1842:J1842" si="3702">if(D1842,$G1842,"")</f>
        <v/>
      </c>
      <c r="I1842" s="8" t="str">
        <f t="shared" si="3702"/>
        <v/>
      </c>
      <c r="J1842" s="8">
        <f t="shared" si="3702"/>
        <v>1.67216E+24</v>
      </c>
      <c r="K1842" s="5"/>
      <c r="L1842" s="5"/>
      <c r="M1842" s="5"/>
      <c r="N1842" s="36">
        <f>Map!K2514</f>
        <v>34</v>
      </c>
      <c r="O1842" s="36">
        <f>Map!L2514</f>
        <v>14</v>
      </c>
      <c r="P1842" s="36">
        <f>Map!M2514</f>
        <v>25</v>
      </c>
      <c r="Q1842" s="5" t="str">
        <f>Join("-",Map!B2514,Map!C2514,Map!D2514,Map!E2514,Map!F2514)</f>
        <v>South Rim-2-1-4-b</v>
      </c>
      <c r="R1842" s="6">
        <f t="shared" ref="R1842:T1842" si="3703">IFERROR(VALUE(LEFT(N1842,SEARCH(" ",N1842,1)-1)),FALSE())</f>
        <v>34</v>
      </c>
      <c r="S1842" s="6">
        <f t="shared" si="3703"/>
        <v>14</v>
      </c>
      <c r="T1842" s="6">
        <f t="shared" si="3703"/>
        <v>25</v>
      </c>
      <c r="U1842" s="5"/>
      <c r="V1842" s="5"/>
      <c r="W1842" s="5"/>
      <c r="X1842" s="37" t="str">
        <f>Map!G2514</f>
        <v>Terrestrial</v>
      </c>
      <c r="Y1842" s="5"/>
      <c r="Z1842" s="7" t="str">
        <f>Map!O2514</f>
        <v>9 H</v>
      </c>
      <c r="AA1842" s="6">
        <f t="shared" si="12"/>
        <v>9</v>
      </c>
      <c r="AB1842" s="5" t="str">
        <f>IFERROR(__xludf.DUMMYFUNCTION("""COMPUTED_VALUE"""),"H")</f>
        <v>H</v>
      </c>
      <c r="AC1842" s="6">
        <f t="shared" si="13"/>
        <v>9</v>
      </c>
      <c r="AD1842" s="5"/>
    </row>
    <row r="1843">
      <c r="A1843" s="5" t="str">
        <f>Map!I2515</f>
        <v>0.79 E</v>
      </c>
      <c r="B1843" s="6">
        <f t="shared" si="5"/>
        <v>0.79</v>
      </c>
      <c r="C1843" s="5" t="str">
        <f>IFERROR(__xludf.DUMMYFUNCTION("""COMPUTED_VALUE"""),"E")</f>
        <v>E</v>
      </c>
      <c r="D1843" s="34" t="b">
        <f t="shared" si="6"/>
        <v>0</v>
      </c>
      <c r="E1843" s="6" t="b">
        <f t="shared" si="7"/>
        <v>0</v>
      </c>
      <c r="F1843" s="34">
        <f t="shared" si="8"/>
        <v>0.79</v>
      </c>
      <c r="G1843" s="8">
        <f t="shared" si="9"/>
        <v>4.71788E+24</v>
      </c>
      <c r="H1843" s="8" t="str">
        <f t="shared" ref="H1843:J1843" si="3704">if(D1843,$G1843,"")</f>
        <v/>
      </c>
      <c r="I1843" s="8" t="str">
        <f t="shared" si="3704"/>
        <v/>
      </c>
      <c r="J1843" s="8">
        <f t="shared" si="3704"/>
        <v>4.71788E+24</v>
      </c>
      <c r="K1843" s="5"/>
      <c r="L1843" s="5"/>
      <c r="M1843" s="5"/>
      <c r="N1843" s="36">
        <f>Map!K2515</f>
        <v>9</v>
      </c>
      <c r="O1843" s="36">
        <f>Map!L2515</f>
        <v>7</v>
      </c>
      <c r="P1843" s="36">
        <f>Map!M2515</f>
        <v>8</v>
      </c>
      <c r="Q1843" s="5" t="str">
        <f>Join("-",Map!B2515,Map!C2515,Map!D2515,Map!E2515,Map!F2515)</f>
        <v>South Rim-2-1-4-c</v>
      </c>
      <c r="R1843" s="6">
        <f t="shared" ref="R1843:T1843" si="3705">IFERROR(VALUE(LEFT(N1843,SEARCH(" ",N1843,1)-1)),FALSE())</f>
        <v>9</v>
      </c>
      <c r="S1843" s="6">
        <f t="shared" si="3705"/>
        <v>7</v>
      </c>
      <c r="T1843" s="6">
        <f t="shared" si="3705"/>
        <v>8</v>
      </c>
      <c r="U1843" s="5"/>
      <c r="V1843" s="5"/>
      <c r="W1843" s="5"/>
      <c r="X1843" s="37" t="str">
        <f>Map!G2515</f>
        <v>Habitable</v>
      </c>
      <c r="Y1843" s="5"/>
      <c r="Z1843" s="7" t="str">
        <f>Map!O2515</f>
        <v>18 H</v>
      </c>
      <c r="AA1843" s="6">
        <f t="shared" si="12"/>
        <v>18</v>
      </c>
      <c r="AB1843" s="5" t="str">
        <f>IFERROR(__xludf.DUMMYFUNCTION("""COMPUTED_VALUE"""),"H")</f>
        <v>H</v>
      </c>
      <c r="AC1843" s="6">
        <f t="shared" si="13"/>
        <v>18</v>
      </c>
      <c r="AD1843" s="5"/>
    </row>
    <row r="1844">
      <c r="A1844" s="5" t="str">
        <f>Map!I2516</f>
        <v>1.14 E</v>
      </c>
      <c r="B1844" s="6">
        <f t="shared" si="5"/>
        <v>1.14</v>
      </c>
      <c r="C1844" s="5" t="str">
        <f>IFERROR(__xludf.DUMMYFUNCTION("""COMPUTED_VALUE"""),"E")</f>
        <v>E</v>
      </c>
      <c r="D1844" s="34" t="b">
        <f t="shared" si="6"/>
        <v>0</v>
      </c>
      <c r="E1844" s="6" t="b">
        <f t="shared" si="7"/>
        <v>0</v>
      </c>
      <c r="F1844" s="34">
        <f t="shared" si="8"/>
        <v>1.14</v>
      </c>
      <c r="G1844" s="8">
        <f t="shared" si="9"/>
        <v>6.80808E+24</v>
      </c>
      <c r="H1844" s="8" t="str">
        <f t="shared" ref="H1844:J1844" si="3706">if(D1844,$G1844,"")</f>
        <v/>
      </c>
      <c r="I1844" s="8" t="str">
        <f t="shared" si="3706"/>
        <v/>
      </c>
      <c r="J1844" s="8">
        <f t="shared" si="3706"/>
        <v>6.80808E+24</v>
      </c>
      <c r="K1844" s="5"/>
      <c r="L1844" s="5"/>
      <c r="M1844" s="5"/>
      <c r="N1844" s="36">
        <f>Map!K2516</f>
        <v>2</v>
      </c>
      <c r="O1844" s="36">
        <f>Map!L2516</f>
        <v>-19</v>
      </c>
      <c r="P1844" s="36">
        <f>Map!M2516</f>
        <v>-7</v>
      </c>
      <c r="Q1844" s="5" t="str">
        <f>Join("-",Map!B2516,Map!C2516,Map!D2516,Map!E2516,Map!F2516)</f>
        <v>South Rim-2-1-4-d</v>
      </c>
      <c r="R1844" s="6">
        <f t="shared" ref="R1844:T1844" si="3707">IFERROR(VALUE(LEFT(N1844,SEARCH(" ",N1844,1)-1)),FALSE())</f>
        <v>2</v>
      </c>
      <c r="S1844" s="6">
        <f t="shared" si="3707"/>
        <v>-19</v>
      </c>
      <c r="T1844" s="6">
        <f t="shared" si="3707"/>
        <v>-7</v>
      </c>
      <c r="U1844" s="5"/>
      <c r="V1844" s="5"/>
      <c r="W1844" s="5"/>
      <c r="X1844" s="37" t="str">
        <f>Map!G2516</f>
        <v>Habitable</v>
      </c>
      <c r="Y1844" s="5"/>
      <c r="Z1844" s="7" t="str">
        <f>Map!O2516</f>
        <v>24 H</v>
      </c>
      <c r="AA1844" s="6">
        <f t="shared" si="12"/>
        <v>24</v>
      </c>
      <c r="AB1844" s="5" t="str">
        <f>IFERROR(__xludf.DUMMYFUNCTION("""COMPUTED_VALUE"""),"H")</f>
        <v>H</v>
      </c>
      <c r="AC1844" s="6">
        <f t="shared" si="13"/>
        <v>24</v>
      </c>
      <c r="AD1844" s="5"/>
    </row>
    <row r="1845">
      <c r="A1845" s="5" t="str">
        <f>Map!I2517</f>
        <v>1.02 J</v>
      </c>
      <c r="B1845" s="6">
        <f t="shared" si="5"/>
        <v>1.02</v>
      </c>
      <c r="C1845" s="5" t="str">
        <f>IFERROR(__xludf.DUMMYFUNCTION("""COMPUTED_VALUE"""),"J")</f>
        <v>J</v>
      </c>
      <c r="D1845" s="34" t="b">
        <f t="shared" si="6"/>
        <v>0</v>
      </c>
      <c r="E1845" s="6">
        <f t="shared" si="7"/>
        <v>1.02</v>
      </c>
      <c r="F1845" s="34" t="b">
        <f t="shared" si="8"/>
        <v>0</v>
      </c>
      <c r="G1845" s="8">
        <f t="shared" si="9"/>
        <v>1.938E+27</v>
      </c>
      <c r="H1845" s="8" t="str">
        <f t="shared" ref="H1845:J1845" si="3708">if(D1845,$G1845,"")</f>
        <v/>
      </c>
      <c r="I1845" s="8">
        <f t="shared" si="3708"/>
        <v>1.938E+27</v>
      </c>
      <c r="J1845" s="8" t="str">
        <f t="shared" si="3708"/>
        <v/>
      </c>
      <c r="K1845" s="5"/>
      <c r="L1845" s="5"/>
      <c r="M1845" s="5"/>
      <c r="N1845" s="36">
        <f>Map!K2517</f>
        <v>-66</v>
      </c>
      <c r="O1845" s="36">
        <f>Map!L2517</f>
        <v>-101</v>
      </c>
      <c r="P1845" s="36">
        <f>Map!M2517</f>
        <v>-84</v>
      </c>
      <c r="Q1845" s="5" t="str">
        <f>Join("-",Map!B2517,Map!C2517,Map!D2517,Map!E2517,Map!F2517)</f>
        <v>South Rim-2-1-4-e</v>
      </c>
      <c r="R1845" s="6">
        <f t="shared" ref="R1845:T1845" si="3709">IFERROR(VALUE(LEFT(N1845,SEARCH(" ",N1845,1)-1)),FALSE())</f>
        <v>-66</v>
      </c>
      <c r="S1845" s="6">
        <f t="shared" si="3709"/>
        <v>-101</v>
      </c>
      <c r="T1845" s="6">
        <f t="shared" si="3709"/>
        <v>-84</v>
      </c>
      <c r="U1845" s="5"/>
      <c r="V1845" s="5"/>
      <c r="W1845" s="5"/>
      <c r="X1845" s="37" t="str">
        <f>Map!G2517</f>
        <v>Gas Giant</v>
      </c>
      <c r="Y1845" s="5"/>
      <c r="Z1845" s="7" t="str">
        <f>Map!O2517</f>
        <v>17 H</v>
      </c>
      <c r="AA1845" s="6">
        <f t="shared" si="12"/>
        <v>17</v>
      </c>
      <c r="AB1845" s="5" t="str">
        <f>IFERROR(__xludf.DUMMYFUNCTION("""COMPUTED_VALUE"""),"H")</f>
        <v>H</v>
      </c>
      <c r="AC1845" s="6">
        <f t="shared" si="13"/>
        <v>17</v>
      </c>
      <c r="AD1845" s="5"/>
    </row>
    <row r="1846">
      <c r="A1846" s="5" t="str">
        <f>Map!I2518</f>
        <v>6.73 J</v>
      </c>
      <c r="B1846" s="6">
        <f t="shared" si="5"/>
        <v>6.73</v>
      </c>
      <c r="C1846" s="5" t="str">
        <f>IFERROR(__xludf.DUMMYFUNCTION("""COMPUTED_VALUE"""),"J")</f>
        <v>J</v>
      </c>
      <c r="D1846" s="34" t="b">
        <f t="shared" si="6"/>
        <v>0</v>
      </c>
      <c r="E1846" s="6">
        <f t="shared" si="7"/>
        <v>6.73</v>
      </c>
      <c r="F1846" s="34" t="b">
        <f t="shared" si="8"/>
        <v>0</v>
      </c>
      <c r="G1846" s="8">
        <f t="shared" si="9"/>
        <v>1.2787E+28</v>
      </c>
      <c r="H1846" s="8" t="str">
        <f t="shared" ref="H1846:J1846" si="3710">if(D1846,$G1846,"")</f>
        <v/>
      </c>
      <c r="I1846" s="8">
        <f t="shared" si="3710"/>
        <v>1.2787E+28</v>
      </c>
      <c r="J1846" s="8" t="str">
        <f t="shared" si="3710"/>
        <v/>
      </c>
      <c r="K1846" s="5"/>
      <c r="L1846" s="5"/>
      <c r="M1846" s="5"/>
      <c r="N1846" s="36">
        <f>Map!K2518</f>
        <v>-186</v>
      </c>
      <c r="O1846" s="36">
        <f>Map!L2518</f>
        <v>-240</v>
      </c>
      <c r="P1846" s="36">
        <f>Map!M2518</f>
        <v>-214</v>
      </c>
      <c r="Q1846" s="5" t="str">
        <f>Join("-",Map!B2518,Map!C2518,Map!D2518,Map!E2518,Map!F2518)</f>
        <v>South Rim-2-1-4-f</v>
      </c>
      <c r="R1846" s="6">
        <f t="shared" ref="R1846:T1846" si="3711">IFERROR(VALUE(LEFT(N1846,SEARCH(" ",N1846,1)-1)),FALSE())</f>
        <v>-186</v>
      </c>
      <c r="S1846" s="6">
        <f t="shared" si="3711"/>
        <v>-240</v>
      </c>
      <c r="T1846" s="6">
        <f t="shared" si="3711"/>
        <v>-214</v>
      </c>
      <c r="U1846" s="5"/>
      <c r="V1846" s="5"/>
      <c r="W1846" s="5"/>
      <c r="X1846" s="37" t="str">
        <f>Map!G2518</f>
        <v>Gas Giant</v>
      </c>
      <c r="Y1846" s="5"/>
      <c r="Z1846" s="7" t="str">
        <f>Map!O2518</f>
        <v>12 H</v>
      </c>
      <c r="AA1846" s="6">
        <f t="shared" si="12"/>
        <v>12</v>
      </c>
      <c r="AB1846" s="5" t="str">
        <f>IFERROR(__xludf.DUMMYFUNCTION("""COMPUTED_VALUE"""),"H")</f>
        <v>H</v>
      </c>
      <c r="AC1846" s="6">
        <f t="shared" si="13"/>
        <v>12</v>
      </c>
      <c r="AD1846" s="5"/>
    </row>
    <row r="1847">
      <c r="A1847" s="5" t="str">
        <f>Map!I2519</f>
        <v>1.57 J</v>
      </c>
      <c r="B1847" s="6">
        <f t="shared" si="5"/>
        <v>1.57</v>
      </c>
      <c r="C1847" s="5" t="str">
        <f>IFERROR(__xludf.DUMMYFUNCTION("""COMPUTED_VALUE"""),"J")</f>
        <v>J</v>
      </c>
      <c r="D1847" s="34" t="b">
        <f t="shared" si="6"/>
        <v>0</v>
      </c>
      <c r="E1847" s="6">
        <f t="shared" si="7"/>
        <v>1.57</v>
      </c>
      <c r="F1847" s="34" t="b">
        <f t="shared" si="8"/>
        <v>0</v>
      </c>
      <c r="G1847" s="8">
        <f t="shared" si="9"/>
        <v>2.983E+27</v>
      </c>
      <c r="H1847" s="8" t="str">
        <f t="shared" ref="H1847:J1847" si="3712">if(D1847,$G1847,"")</f>
        <v/>
      </c>
      <c r="I1847" s="8">
        <f t="shared" si="3712"/>
        <v>2.983E+27</v>
      </c>
      <c r="J1847" s="8" t="str">
        <f t="shared" si="3712"/>
        <v/>
      </c>
      <c r="K1847" s="5"/>
      <c r="L1847" s="5"/>
      <c r="M1847" s="5"/>
      <c r="N1847" s="36">
        <f>Map!K2519</f>
        <v>-193</v>
      </c>
      <c r="O1847" s="36">
        <f>Map!L2519</f>
        <v>-198</v>
      </c>
      <c r="P1847" s="36">
        <f>Map!M2519</f>
        <v>-196</v>
      </c>
      <c r="Q1847" s="5" t="str">
        <f>Join("-",Map!B2519,Map!C2519,Map!D2519,Map!E2519,Map!F2519)</f>
        <v>South Rim-2-1-4-g</v>
      </c>
      <c r="R1847" s="6">
        <f t="shared" ref="R1847:T1847" si="3713">IFERROR(VALUE(LEFT(N1847,SEARCH(" ",N1847,1)-1)),FALSE())</f>
        <v>-193</v>
      </c>
      <c r="S1847" s="6">
        <f t="shared" si="3713"/>
        <v>-198</v>
      </c>
      <c r="T1847" s="6">
        <f t="shared" si="3713"/>
        <v>-196</v>
      </c>
      <c r="U1847" s="5"/>
      <c r="V1847" s="5"/>
      <c r="W1847" s="5"/>
      <c r="X1847" s="37" t="str">
        <f>Map!G2519</f>
        <v>Gas Giant</v>
      </c>
      <c r="Y1847" s="5"/>
      <c r="Z1847" s="7" t="str">
        <f>Map!O2519</f>
        <v>20 H</v>
      </c>
      <c r="AA1847" s="6">
        <f t="shared" si="12"/>
        <v>20</v>
      </c>
      <c r="AB1847" s="5" t="str">
        <f>IFERROR(__xludf.DUMMYFUNCTION("""COMPUTED_VALUE"""),"H")</f>
        <v>H</v>
      </c>
      <c r="AC1847" s="6">
        <f t="shared" si="13"/>
        <v>20</v>
      </c>
      <c r="AD1847" s="5"/>
    </row>
    <row r="1848">
      <c r="A1848" s="5" t="str">
        <f>Map!I2520</f>
        <v>1.33 S</v>
      </c>
      <c r="B1848" s="6">
        <f t="shared" si="5"/>
        <v>1.33</v>
      </c>
      <c r="C1848" s="5" t="str">
        <f>IFERROR(__xludf.DUMMYFUNCTION("""COMPUTED_VALUE"""),"S")</f>
        <v>S</v>
      </c>
      <c r="D1848" s="34">
        <f t="shared" si="6"/>
        <v>1.33</v>
      </c>
      <c r="E1848" s="6" t="b">
        <f t="shared" si="7"/>
        <v>0</v>
      </c>
      <c r="F1848" s="34" t="b">
        <f t="shared" si="8"/>
        <v>0</v>
      </c>
      <c r="G1848" s="8">
        <f t="shared" si="9"/>
        <v>2.64537E+30</v>
      </c>
      <c r="H1848" s="8">
        <f t="shared" ref="H1848:J1848" si="3714">if(D1848,$G1848,"")</f>
        <v>2.64537E+30</v>
      </c>
      <c r="I1848" s="8" t="str">
        <f t="shared" si="3714"/>
        <v/>
      </c>
      <c r="J1848" s="8" t="str">
        <f t="shared" si="3714"/>
        <v/>
      </c>
      <c r="K1848" s="5"/>
      <c r="L1848" s="5"/>
      <c r="M1848" s="5"/>
      <c r="N1848" s="36" t="str">
        <f>Map!K2520</f>
        <v/>
      </c>
      <c r="O1848" s="36" t="str">
        <f>Map!L2520</f>
        <v/>
      </c>
      <c r="P1848" s="36" t="str">
        <f>Map!M2520</f>
        <v/>
      </c>
      <c r="Q1848" s="5" t="str">
        <f>Join("-",Map!B2520,Map!C2520,Map!D2520,Map!E2520,Map!F2520)</f>
        <v>South Rim-2-1-4-S</v>
      </c>
      <c r="R1848" s="6" t="b">
        <f t="shared" ref="R1848:T1848" si="3715">IFERROR(VALUE(LEFT(N1848,SEARCH(" ",N1848,1)-1)),FALSE())</f>
        <v>0</v>
      </c>
      <c r="S1848" s="6" t="b">
        <f t="shared" si="3715"/>
        <v>0</v>
      </c>
      <c r="T1848" s="6" t="b">
        <f t="shared" si="3715"/>
        <v>0</v>
      </c>
      <c r="U1848" s="5"/>
      <c r="V1848" s="5"/>
      <c r="W1848" s="5"/>
      <c r="X1848" s="37" t="str">
        <f>Map!G2520</f>
        <v>Star</v>
      </c>
      <c r="Y1848" s="5"/>
      <c r="Z1848" s="7" t="str">
        <f>Map!O2520</f>
        <v/>
      </c>
      <c r="AA1848" s="6" t="str">
        <f t="shared" si="12"/>
        <v/>
      </c>
      <c r="AB1848" s="5"/>
      <c r="AC1848" s="6" t="str">
        <f t="shared" si="13"/>
        <v/>
      </c>
      <c r="AD1848" s="5"/>
    </row>
    <row r="1849">
      <c r="A1849" s="5" t="str">
        <f>Map!I2521</f>
        <v>0.46 E</v>
      </c>
      <c r="B1849" s="6">
        <f t="shared" si="5"/>
        <v>0.46</v>
      </c>
      <c r="C1849" s="5" t="str">
        <f>IFERROR(__xludf.DUMMYFUNCTION("""COMPUTED_VALUE"""),"E")</f>
        <v>E</v>
      </c>
      <c r="D1849" s="34" t="b">
        <f t="shared" si="6"/>
        <v>0</v>
      </c>
      <c r="E1849" s="6" t="b">
        <f t="shared" si="7"/>
        <v>0</v>
      </c>
      <c r="F1849" s="34">
        <f t="shared" si="8"/>
        <v>0.46</v>
      </c>
      <c r="G1849" s="8">
        <f t="shared" si="9"/>
        <v>2.74712E+24</v>
      </c>
      <c r="H1849" s="8" t="str">
        <f t="shared" ref="H1849:J1849" si="3716">if(D1849,$G1849,"")</f>
        <v/>
      </c>
      <c r="I1849" s="8" t="str">
        <f t="shared" si="3716"/>
        <v/>
      </c>
      <c r="J1849" s="8">
        <f t="shared" si="3716"/>
        <v>2.74712E+24</v>
      </c>
      <c r="K1849" s="5"/>
      <c r="L1849" s="5"/>
      <c r="M1849" s="5"/>
      <c r="N1849" s="36">
        <f>Map!K2521</f>
        <v>-226</v>
      </c>
      <c r="O1849" s="36">
        <f>Map!L2521</f>
        <v>-241</v>
      </c>
      <c r="P1849" s="36">
        <f>Map!M2521</f>
        <v>-233</v>
      </c>
      <c r="Q1849" s="5" t="str">
        <f>Join("-",Map!B2521,Map!C2521,Map!D2521,Map!E2521,Map!F2521)</f>
        <v>South Rim-2-1-5-a</v>
      </c>
      <c r="R1849" s="6">
        <f t="shared" ref="R1849:T1849" si="3717">IFERROR(VALUE(LEFT(N1849,SEARCH(" ",N1849,1)-1)),FALSE())</f>
        <v>-226</v>
      </c>
      <c r="S1849" s="6">
        <f t="shared" si="3717"/>
        <v>-241</v>
      </c>
      <c r="T1849" s="6">
        <f t="shared" si="3717"/>
        <v>-233</v>
      </c>
      <c r="U1849" s="5"/>
      <c r="V1849" s="5"/>
      <c r="W1849" s="5"/>
      <c r="X1849" s="37" t="str">
        <f>Map!G2521</f>
        <v>Terrestrial</v>
      </c>
      <c r="Y1849" s="5"/>
      <c r="Z1849" s="7" t="str">
        <f>Map!O2521</f>
        <v>16 H</v>
      </c>
      <c r="AA1849" s="6">
        <f t="shared" si="12"/>
        <v>16</v>
      </c>
      <c r="AB1849" s="5" t="str">
        <f>IFERROR(__xludf.DUMMYFUNCTION("""COMPUTED_VALUE"""),"H")</f>
        <v>H</v>
      </c>
      <c r="AC1849" s="6">
        <f t="shared" si="13"/>
        <v>16</v>
      </c>
      <c r="AD1849" s="5"/>
    </row>
    <row r="1850">
      <c r="A1850" s="5" t="str">
        <f>Map!I2522</f>
        <v>0.13 S</v>
      </c>
      <c r="B1850" s="6">
        <f t="shared" si="5"/>
        <v>0.13</v>
      </c>
      <c r="C1850" s="5" t="str">
        <f>IFERROR(__xludf.DUMMYFUNCTION("""COMPUTED_VALUE"""),"S")</f>
        <v>S</v>
      </c>
      <c r="D1850" s="34">
        <f t="shared" si="6"/>
        <v>0.13</v>
      </c>
      <c r="E1850" s="6" t="b">
        <f t="shared" si="7"/>
        <v>0</v>
      </c>
      <c r="F1850" s="34" t="b">
        <f t="shared" si="8"/>
        <v>0</v>
      </c>
      <c r="G1850" s="8">
        <f t="shared" si="9"/>
        <v>2.5857E+29</v>
      </c>
      <c r="H1850" s="8">
        <f t="shared" ref="H1850:J1850" si="3718">if(D1850,$G1850,"")</f>
        <v>2.5857E+29</v>
      </c>
      <c r="I1850" s="8" t="str">
        <f t="shared" si="3718"/>
        <v/>
      </c>
      <c r="J1850" s="8" t="str">
        <f t="shared" si="3718"/>
        <v/>
      </c>
      <c r="K1850" s="5"/>
      <c r="L1850" s="5"/>
      <c r="M1850" s="5"/>
      <c r="N1850" s="36" t="str">
        <f>Map!K2522</f>
        <v/>
      </c>
      <c r="O1850" s="36" t="str">
        <f>Map!L2522</f>
        <v/>
      </c>
      <c r="P1850" s="36" t="str">
        <f>Map!M2522</f>
        <v/>
      </c>
      <c r="Q1850" s="5" t="str">
        <f>Join("-",Map!B2522,Map!C2522,Map!D2522,Map!E2522,Map!F2522)</f>
        <v>South Rim-2-1-5-S</v>
      </c>
      <c r="R1850" s="6" t="b">
        <f t="shared" ref="R1850:T1850" si="3719">IFERROR(VALUE(LEFT(N1850,SEARCH(" ",N1850,1)-1)),FALSE())</f>
        <v>0</v>
      </c>
      <c r="S1850" s="6" t="b">
        <f t="shared" si="3719"/>
        <v>0</v>
      </c>
      <c r="T1850" s="6" t="b">
        <f t="shared" si="3719"/>
        <v>0</v>
      </c>
      <c r="U1850" s="5"/>
      <c r="V1850" s="5"/>
      <c r="W1850" s="5"/>
      <c r="X1850" s="37" t="str">
        <f>Map!G2522</f>
        <v>Star</v>
      </c>
      <c r="Y1850" s="5"/>
      <c r="Z1850" s="7" t="str">
        <f>Map!O2522</f>
        <v/>
      </c>
      <c r="AA1850" s="6" t="str">
        <f t="shared" si="12"/>
        <v/>
      </c>
      <c r="AB1850" s="5"/>
      <c r="AC1850" s="6" t="str">
        <f t="shared" si="13"/>
        <v/>
      </c>
      <c r="AD1850" s="5"/>
    </row>
    <row r="1851">
      <c r="A1851" s="5" t="str">
        <f>Map!I2523</f>
        <v>0.72 E</v>
      </c>
      <c r="B1851" s="6">
        <f t="shared" si="5"/>
        <v>0.72</v>
      </c>
      <c r="C1851" s="5" t="str">
        <f>IFERROR(__xludf.DUMMYFUNCTION("""COMPUTED_VALUE"""),"E")</f>
        <v>E</v>
      </c>
      <c r="D1851" s="34" t="b">
        <f t="shared" si="6"/>
        <v>0</v>
      </c>
      <c r="E1851" s="6" t="b">
        <f t="shared" si="7"/>
        <v>0</v>
      </c>
      <c r="F1851" s="34">
        <f t="shared" si="8"/>
        <v>0.72</v>
      </c>
      <c r="G1851" s="8">
        <f t="shared" si="9"/>
        <v>4.29984E+24</v>
      </c>
      <c r="H1851" s="8" t="str">
        <f t="shared" ref="H1851:J1851" si="3720">if(D1851,$G1851,"")</f>
        <v/>
      </c>
      <c r="I1851" s="8" t="str">
        <f t="shared" si="3720"/>
        <v/>
      </c>
      <c r="J1851" s="8">
        <f t="shared" si="3720"/>
        <v>4.29984E+24</v>
      </c>
      <c r="K1851" s="5"/>
      <c r="L1851" s="5"/>
      <c r="M1851" s="5"/>
      <c r="N1851" s="36">
        <f>Map!K2523</f>
        <v>640</v>
      </c>
      <c r="O1851" s="36">
        <f>Map!L2523</f>
        <v>565</v>
      </c>
      <c r="P1851" s="36">
        <f>Map!M2523</f>
        <v>603</v>
      </c>
      <c r="Q1851" s="5" t="str">
        <f>Join("-",Map!B2523,Map!C2523,Map!D2523,Map!E2523,Map!F2523)</f>
        <v>South Rim-2-1-6-a</v>
      </c>
      <c r="R1851" s="6">
        <f t="shared" ref="R1851:T1851" si="3721">IFERROR(VALUE(LEFT(N1851,SEARCH(" ",N1851,1)-1)),FALSE())</f>
        <v>640</v>
      </c>
      <c r="S1851" s="6">
        <f t="shared" si="3721"/>
        <v>565</v>
      </c>
      <c r="T1851" s="6">
        <f t="shared" si="3721"/>
        <v>603</v>
      </c>
      <c r="U1851" s="5"/>
      <c r="V1851" s="5"/>
      <c r="W1851" s="5"/>
      <c r="X1851" s="37" t="str">
        <f>Map!G2523</f>
        <v>Terrestrial</v>
      </c>
      <c r="Y1851" s="5"/>
      <c r="Z1851" s="7" t="str">
        <f>Map!O2523</f>
        <v>30 H</v>
      </c>
      <c r="AA1851" s="6">
        <f t="shared" si="12"/>
        <v>30</v>
      </c>
      <c r="AB1851" s="5" t="str">
        <f>IFERROR(__xludf.DUMMYFUNCTION("""COMPUTED_VALUE"""),"H")</f>
        <v>H</v>
      </c>
      <c r="AC1851" s="6">
        <f t="shared" si="13"/>
        <v>30</v>
      </c>
      <c r="AD1851" s="5"/>
    </row>
    <row r="1852">
      <c r="A1852" s="5" t="str">
        <f>Map!I2524</f>
        <v>0.49 E</v>
      </c>
      <c r="B1852" s="6">
        <f t="shared" si="5"/>
        <v>0.49</v>
      </c>
      <c r="C1852" s="5" t="str">
        <f>IFERROR(__xludf.DUMMYFUNCTION("""COMPUTED_VALUE"""),"E")</f>
        <v>E</v>
      </c>
      <c r="D1852" s="34" t="b">
        <f t="shared" si="6"/>
        <v>0</v>
      </c>
      <c r="E1852" s="6" t="b">
        <f t="shared" si="7"/>
        <v>0</v>
      </c>
      <c r="F1852" s="34">
        <f t="shared" si="8"/>
        <v>0.49</v>
      </c>
      <c r="G1852" s="8">
        <f t="shared" si="9"/>
        <v>2.92628E+24</v>
      </c>
      <c r="H1852" s="8" t="str">
        <f t="shared" ref="H1852:J1852" si="3722">if(D1852,$G1852,"")</f>
        <v/>
      </c>
      <c r="I1852" s="8" t="str">
        <f t="shared" si="3722"/>
        <v/>
      </c>
      <c r="J1852" s="8">
        <f t="shared" si="3722"/>
        <v>2.92628E+24</v>
      </c>
      <c r="K1852" s="5"/>
      <c r="L1852" s="5"/>
      <c r="M1852" s="5"/>
      <c r="N1852" s="36">
        <f>Map!K2524</f>
        <v>56</v>
      </c>
      <c r="O1852" s="36">
        <f>Map!L2524</f>
        <v>-77</v>
      </c>
      <c r="P1852" s="36">
        <f>Map!M2524</f>
        <v>-11</v>
      </c>
      <c r="Q1852" s="5" t="str">
        <f>Join("-",Map!B2524,Map!C2524,Map!D2524,Map!E2524,Map!F2524)</f>
        <v>South Rim-2-1-6-b</v>
      </c>
      <c r="R1852" s="6">
        <f t="shared" ref="R1852:T1852" si="3723">IFERROR(VALUE(LEFT(N1852,SEARCH(" ",N1852,1)-1)),FALSE())</f>
        <v>56</v>
      </c>
      <c r="S1852" s="6">
        <f t="shared" si="3723"/>
        <v>-77</v>
      </c>
      <c r="T1852" s="6">
        <f t="shared" si="3723"/>
        <v>-11</v>
      </c>
      <c r="U1852" s="5"/>
      <c r="V1852" s="5"/>
      <c r="W1852" s="5"/>
      <c r="X1852" s="37" t="str">
        <f>Map!G2524</f>
        <v>Terrestrial</v>
      </c>
      <c r="Y1852" s="5"/>
      <c r="Z1852" s="7" t="str">
        <f>Map!O2524</f>
        <v>486 H</v>
      </c>
      <c r="AA1852" s="6">
        <f t="shared" si="12"/>
        <v>486</v>
      </c>
      <c r="AB1852" s="5" t="str">
        <f>IFERROR(__xludf.DUMMYFUNCTION("""COMPUTED_VALUE"""),"H")</f>
        <v>H</v>
      </c>
      <c r="AC1852" s="6">
        <f t="shared" si="13"/>
        <v>486</v>
      </c>
      <c r="AD1852" s="5"/>
    </row>
    <row r="1853">
      <c r="A1853" s="5" t="str">
        <f>Map!I2526</f>
        <v/>
      </c>
      <c r="B1853" s="6" t="str">
        <f t="shared" si="5"/>
        <v/>
      </c>
      <c r="C1853" s="5"/>
      <c r="D1853" s="34" t="b">
        <f t="shared" si="6"/>
        <v>0</v>
      </c>
      <c r="E1853" s="6" t="b">
        <f t="shared" si="7"/>
        <v>0</v>
      </c>
      <c r="F1853" s="34" t="b">
        <f t="shared" si="8"/>
        <v>0</v>
      </c>
      <c r="G1853" s="8" t="str">
        <f t="shared" si="9"/>
        <v/>
      </c>
      <c r="H1853" s="8" t="str">
        <f t="shared" ref="H1853:J1853" si="3724">if(D1853,$G1853,"")</f>
        <v/>
      </c>
      <c r="I1853" s="8" t="str">
        <f t="shared" si="3724"/>
        <v/>
      </c>
      <c r="J1853" s="8" t="str">
        <f t="shared" si="3724"/>
        <v/>
      </c>
      <c r="K1853" s="5"/>
      <c r="L1853" s="5"/>
      <c r="M1853" s="5"/>
      <c r="N1853" s="36" t="str">
        <f>Map!K2526</f>
        <v/>
      </c>
      <c r="O1853" s="36" t="str">
        <f>Map!L2526</f>
        <v/>
      </c>
      <c r="P1853" s="36" t="str">
        <f>Map!M2526</f>
        <v/>
      </c>
      <c r="Q1853" s="5" t="str">
        <f>Join("-",Map!B2526,Map!C2526,Map!D2526,Map!E2526,Map!F2526)</f>
        <v>South Rim-2-1-6-S21-W43 Primary Relay</v>
      </c>
      <c r="R1853" s="6" t="b">
        <f t="shared" ref="R1853:T1853" si="3725">IFERROR(VALUE(LEFT(N1853,SEARCH(" ",N1853,1)-1)),FALSE())</f>
        <v>0</v>
      </c>
      <c r="S1853" s="6" t="b">
        <f t="shared" si="3725"/>
        <v>0</v>
      </c>
      <c r="T1853" s="6" t="b">
        <f t="shared" si="3725"/>
        <v>0</v>
      </c>
      <c r="U1853" s="5"/>
      <c r="V1853" s="5"/>
      <c r="W1853" s="5"/>
      <c r="X1853" s="37" t="str">
        <f>Map!G2526</f>
        <v>Prime Relay</v>
      </c>
      <c r="Y1853" s="5"/>
      <c r="Z1853" s="7" t="str">
        <f>Map!O2526</f>
        <v/>
      </c>
      <c r="AA1853" s="6" t="str">
        <f t="shared" si="12"/>
        <v/>
      </c>
      <c r="AB1853" s="5"/>
      <c r="AC1853" s="6" t="str">
        <f t="shared" si="13"/>
        <v/>
      </c>
      <c r="AD1853" s="5"/>
    </row>
    <row r="1854">
      <c r="A1854" s="5" t="str">
        <f>Map!I2527</f>
        <v>6.64 J</v>
      </c>
      <c r="B1854" s="6">
        <f t="shared" si="5"/>
        <v>6.64</v>
      </c>
      <c r="C1854" s="5" t="str">
        <f>IFERROR(__xludf.DUMMYFUNCTION("""COMPUTED_VALUE"""),"J")</f>
        <v>J</v>
      </c>
      <c r="D1854" s="34" t="b">
        <f t="shared" si="6"/>
        <v>0</v>
      </c>
      <c r="E1854" s="6">
        <f t="shared" si="7"/>
        <v>6.64</v>
      </c>
      <c r="F1854" s="34" t="b">
        <f t="shared" si="8"/>
        <v>0</v>
      </c>
      <c r="G1854" s="8">
        <f t="shared" si="9"/>
        <v>1.2616E+28</v>
      </c>
      <c r="H1854" s="8" t="str">
        <f t="shared" ref="H1854:J1854" si="3726">if(D1854,$G1854,"")</f>
        <v/>
      </c>
      <c r="I1854" s="8">
        <f t="shared" si="3726"/>
        <v>1.2616E+28</v>
      </c>
      <c r="J1854" s="8" t="str">
        <f t="shared" si="3726"/>
        <v/>
      </c>
      <c r="K1854" s="5"/>
      <c r="L1854" s="5"/>
      <c r="M1854" s="5"/>
      <c r="N1854" s="36">
        <f>Map!K2527</f>
        <v>-121</v>
      </c>
      <c r="O1854" s="36">
        <f>Map!L2527</f>
        <v>-123</v>
      </c>
      <c r="P1854" s="36">
        <f>Map!M2527</f>
        <v>-124</v>
      </c>
      <c r="Q1854" s="5" t="str">
        <f>Join("-",Map!B2527,Map!C2527,Map!D2527,Map!E2527,Map!F2527)</f>
        <v>South Rim-2-1-7-a</v>
      </c>
      <c r="R1854" s="6">
        <f t="shared" ref="R1854:T1854" si="3727">IFERROR(VALUE(LEFT(N1854,SEARCH(" ",N1854,1)-1)),FALSE())</f>
        <v>-121</v>
      </c>
      <c r="S1854" s="6">
        <f t="shared" si="3727"/>
        <v>-123</v>
      </c>
      <c r="T1854" s="6">
        <f t="shared" si="3727"/>
        <v>-124</v>
      </c>
      <c r="U1854" s="5"/>
      <c r="V1854" s="5"/>
      <c r="W1854" s="5"/>
      <c r="X1854" s="37" t="str">
        <f>Map!G2527</f>
        <v>Gas Giant</v>
      </c>
      <c r="Y1854" s="5"/>
      <c r="Z1854" s="7" t="str">
        <f>Map!O2527</f>
        <v>10 H</v>
      </c>
      <c r="AA1854" s="6">
        <f t="shared" si="12"/>
        <v>10</v>
      </c>
      <c r="AB1854" s="5" t="str">
        <f>IFERROR(__xludf.DUMMYFUNCTION("""COMPUTED_VALUE"""),"H")</f>
        <v>H</v>
      </c>
      <c r="AC1854" s="6">
        <f t="shared" si="13"/>
        <v>10</v>
      </c>
      <c r="AD1854" s="5"/>
    </row>
    <row r="1855">
      <c r="A1855" s="5" t="str">
        <f>Map!I2528</f>
        <v>1.66 S</v>
      </c>
      <c r="B1855" s="6">
        <f t="shared" si="5"/>
        <v>1.66</v>
      </c>
      <c r="C1855" s="5" t="str">
        <f>IFERROR(__xludf.DUMMYFUNCTION("""COMPUTED_VALUE"""),"S")</f>
        <v>S</v>
      </c>
      <c r="D1855" s="34">
        <f t="shared" si="6"/>
        <v>1.66</v>
      </c>
      <c r="E1855" s="6" t="b">
        <f t="shared" si="7"/>
        <v>0</v>
      </c>
      <c r="F1855" s="34" t="b">
        <f t="shared" si="8"/>
        <v>0</v>
      </c>
      <c r="G1855" s="8">
        <f t="shared" si="9"/>
        <v>3.30174E+30</v>
      </c>
      <c r="H1855" s="8">
        <f t="shared" ref="H1855:J1855" si="3728">if(D1855,$G1855,"")</f>
        <v>3.30174E+30</v>
      </c>
      <c r="I1855" s="8" t="str">
        <f t="shared" si="3728"/>
        <v/>
      </c>
      <c r="J1855" s="8" t="str">
        <f t="shared" si="3728"/>
        <v/>
      </c>
      <c r="K1855" s="5"/>
      <c r="L1855" s="5"/>
      <c r="M1855" s="5"/>
      <c r="N1855" s="36" t="str">
        <f>Map!K2528</f>
        <v/>
      </c>
      <c r="O1855" s="36" t="str">
        <f>Map!L2528</f>
        <v/>
      </c>
      <c r="P1855" s="36" t="str">
        <f>Map!M2528</f>
        <v/>
      </c>
      <c r="Q1855" s="5" t="str">
        <f>Join("-",Map!B2528,Map!C2528,Map!D2528,Map!E2528,Map!F2528)</f>
        <v>South Rim-2-1-7-S</v>
      </c>
      <c r="R1855" s="6" t="b">
        <f t="shared" ref="R1855:T1855" si="3729">IFERROR(VALUE(LEFT(N1855,SEARCH(" ",N1855,1)-1)),FALSE())</f>
        <v>0</v>
      </c>
      <c r="S1855" s="6" t="b">
        <f t="shared" si="3729"/>
        <v>0</v>
      </c>
      <c r="T1855" s="6" t="b">
        <f t="shared" si="3729"/>
        <v>0</v>
      </c>
      <c r="U1855" s="5"/>
      <c r="V1855" s="5"/>
      <c r="W1855" s="5"/>
      <c r="X1855" s="37" t="str">
        <f>Map!G2528</f>
        <v>Star</v>
      </c>
      <c r="Y1855" s="5"/>
      <c r="Z1855" s="7" t="str">
        <f>Map!O2528</f>
        <v/>
      </c>
      <c r="AA1855" s="6" t="str">
        <f t="shared" si="12"/>
        <v/>
      </c>
      <c r="AB1855" s="5"/>
      <c r="AC1855" s="6" t="str">
        <f t="shared" si="13"/>
        <v/>
      </c>
      <c r="AD1855" s="5"/>
    </row>
    <row r="1856">
      <c r="A1856" s="5" t="str">
        <f>Map!I2529</f>
        <v>0.32 E</v>
      </c>
      <c r="B1856" s="6">
        <f t="shared" si="5"/>
        <v>0.32</v>
      </c>
      <c r="C1856" s="5" t="str">
        <f>IFERROR(__xludf.DUMMYFUNCTION("""COMPUTED_VALUE"""),"E")</f>
        <v>E</v>
      </c>
      <c r="D1856" s="34" t="b">
        <f t="shared" si="6"/>
        <v>0</v>
      </c>
      <c r="E1856" s="6" t="b">
        <f t="shared" si="7"/>
        <v>0</v>
      </c>
      <c r="F1856" s="34">
        <f t="shared" si="8"/>
        <v>0.32</v>
      </c>
      <c r="G1856" s="8">
        <f t="shared" si="9"/>
        <v>1.91104E+24</v>
      </c>
      <c r="H1856" s="8" t="str">
        <f t="shared" ref="H1856:J1856" si="3730">if(D1856,$G1856,"")</f>
        <v/>
      </c>
      <c r="I1856" s="8" t="str">
        <f t="shared" si="3730"/>
        <v/>
      </c>
      <c r="J1856" s="8">
        <f t="shared" si="3730"/>
        <v>1.91104E+24</v>
      </c>
      <c r="K1856" s="5"/>
      <c r="L1856" s="5"/>
      <c r="M1856" s="5"/>
      <c r="N1856" s="36">
        <f>Map!K2529</f>
        <v>681</v>
      </c>
      <c r="O1856" s="36">
        <f>Map!L2529</f>
        <v>645</v>
      </c>
      <c r="P1856" s="36">
        <f>Map!M2529</f>
        <v>661</v>
      </c>
      <c r="Q1856" s="5" t="str">
        <f>Join("-",Map!B2529,Map!C2529,Map!D2529,Map!E2529,Map!F2529)</f>
        <v>South Rim-2-2-0-a</v>
      </c>
      <c r="R1856" s="6">
        <f t="shared" ref="R1856:T1856" si="3731">IFERROR(VALUE(LEFT(N1856,SEARCH(" ",N1856,1)-1)),FALSE())</f>
        <v>681</v>
      </c>
      <c r="S1856" s="6">
        <f t="shared" si="3731"/>
        <v>645</v>
      </c>
      <c r="T1856" s="6">
        <f t="shared" si="3731"/>
        <v>661</v>
      </c>
      <c r="U1856" s="5"/>
      <c r="V1856" s="5"/>
      <c r="W1856" s="5"/>
      <c r="X1856" s="37" t="str">
        <f>Map!G2529</f>
        <v>Terrestrial</v>
      </c>
      <c r="Y1856" s="5"/>
      <c r="Z1856" s="7" t="str">
        <f>Map!O2529</f>
        <v>147 H</v>
      </c>
      <c r="AA1856" s="6">
        <f t="shared" si="12"/>
        <v>147</v>
      </c>
      <c r="AB1856" s="5" t="str">
        <f>IFERROR(__xludf.DUMMYFUNCTION("""COMPUTED_VALUE"""),"H")</f>
        <v>H</v>
      </c>
      <c r="AC1856" s="6">
        <f t="shared" si="13"/>
        <v>147</v>
      </c>
      <c r="AD1856" s="5"/>
    </row>
    <row r="1857">
      <c r="A1857" s="5" t="str">
        <f>Map!I2530</f>
        <v>0.57 E</v>
      </c>
      <c r="B1857" s="6">
        <f t="shared" si="5"/>
        <v>0.57</v>
      </c>
      <c r="C1857" s="5" t="str">
        <f>IFERROR(__xludf.DUMMYFUNCTION("""COMPUTED_VALUE"""),"E")</f>
        <v>E</v>
      </c>
      <c r="D1857" s="34" t="b">
        <f t="shared" si="6"/>
        <v>0</v>
      </c>
      <c r="E1857" s="6" t="b">
        <f t="shared" si="7"/>
        <v>0</v>
      </c>
      <c r="F1857" s="34">
        <f t="shared" si="8"/>
        <v>0.57</v>
      </c>
      <c r="G1857" s="8">
        <f t="shared" si="9"/>
        <v>3.40404E+24</v>
      </c>
      <c r="H1857" s="8" t="str">
        <f t="shared" ref="H1857:J1857" si="3732">if(D1857,$G1857,"")</f>
        <v/>
      </c>
      <c r="I1857" s="8" t="str">
        <f t="shared" si="3732"/>
        <v/>
      </c>
      <c r="J1857" s="8">
        <f t="shared" si="3732"/>
        <v>3.40404E+24</v>
      </c>
      <c r="K1857" s="5"/>
      <c r="L1857" s="5"/>
      <c r="M1857" s="5"/>
      <c r="N1857" s="36">
        <f>Map!K2530</f>
        <v>226</v>
      </c>
      <c r="O1857" s="36">
        <f>Map!L2530</f>
        <v>206</v>
      </c>
      <c r="P1857" s="36">
        <f>Map!M2530</f>
        <v>217</v>
      </c>
      <c r="Q1857" s="5" t="str">
        <f>Join("-",Map!B2530,Map!C2530,Map!D2530,Map!E2530,Map!F2530)</f>
        <v>South Rim-2-2-0-b</v>
      </c>
      <c r="R1857" s="6">
        <f t="shared" ref="R1857:T1857" si="3733">IFERROR(VALUE(LEFT(N1857,SEARCH(" ",N1857,1)-1)),FALSE())</f>
        <v>226</v>
      </c>
      <c r="S1857" s="6">
        <f t="shared" si="3733"/>
        <v>206</v>
      </c>
      <c r="T1857" s="6">
        <f t="shared" si="3733"/>
        <v>217</v>
      </c>
      <c r="U1857" s="5"/>
      <c r="V1857" s="5"/>
      <c r="W1857" s="5"/>
      <c r="X1857" s="37" t="str">
        <f>Map!G2530</f>
        <v>Terrestrial</v>
      </c>
      <c r="Y1857" s="5"/>
      <c r="Z1857" s="7" t="str">
        <f>Map!O2530</f>
        <v>21 H</v>
      </c>
      <c r="AA1857" s="6">
        <f t="shared" si="12"/>
        <v>21</v>
      </c>
      <c r="AB1857" s="5" t="str">
        <f>IFERROR(__xludf.DUMMYFUNCTION("""COMPUTED_VALUE"""),"H")</f>
        <v>H</v>
      </c>
      <c r="AC1857" s="6">
        <f t="shared" si="13"/>
        <v>21</v>
      </c>
      <c r="AD1857" s="5"/>
    </row>
    <row r="1858">
      <c r="A1858" s="5" t="str">
        <f>Map!I2531</f>
        <v>0.98 E</v>
      </c>
      <c r="B1858" s="6">
        <f t="shared" si="5"/>
        <v>0.98</v>
      </c>
      <c r="C1858" s="5" t="str">
        <f>IFERROR(__xludf.DUMMYFUNCTION("""COMPUTED_VALUE"""),"E")</f>
        <v>E</v>
      </c>
      <c r="D1858" s="34" t="b">
        <f t="shared" si="6"/>
        <v>0</v>
      </c>
      <c r="E1858" s="6" t="b">
        <f t="shared" si="7"/>
        <v>0</v>
      </c>
      <c r="F1858" s="34">
        <f t="shared" si="8"/>
        <v>0.98</v>
      </c>
      <c r="G1858" s="8">
        <f t="shared" si="9"/>
        <v>5.85256E+24</v>
      </c>
      <c r="H1858" s="8" t="str">
        <f t="shared" ref="H1858:J1858" si="3734">if(D1858,$G1858,"")</f>
        <v/>
      </c>
      <c r="I1858" s="8" t="str">
        <f t="shared" si="3734"/>
        <v/>
      </c>
      <c r="J1858" s="8">
        <f t="shared" si="3734"/>
        <v>5.85256E+24</v>
      </c>
      <c r="K1858" s="5"/>
      <c r="L1858" s="5"/>
      <c r="M1858" s="5"/>
      <c r="N1858" s="36">
        <f>Map!K2531</f>
        <v>8</v>
      </c>
      <c r="O1858" s="36">
        <f>Map!L2531</f>
        <v>5</v>
      </c>
      <c r="P1858" s="36">
        <f>Map!M2531</f>
        <v>6</v>
      </c>
      <c r="Q1858" s="5" t="str">
        <f>Join("-",Map!B2531,Map!C2531,Map!D2531,Map!E2531,Map!F2531)</f>
        <v>South Rim-2-2-0-c</v>
      </c>
      <c r="R1858" s="6">
        <f t="shared" ref="R1858:T1858" si="3735">IFERROR(VALUE(LEFT(N1858,SEARCH(" ",N1858,1)-1)),FALSE())</f>
        <v>8</v>
      </c>
      <c r="S1858" s="6">
        <f t="shared" si="3735"/>
        <v>5</v>
      </c>
      <c r="T1858" s="6">
        <f t="shared" si="3735"/>
        <v>6</v>
      </c>
      <c r="U1858" s="5"/>
      <c r="V1858" s="5"/>
      <c r="W1858" s="5"/>
      <c r="X1858" s="37" t="str">
        <f>Map!G2531</f>
        <v>Habitable</v>
      </c>
      <c r="Y1858" s="5"/>
      <c r="Z1858" s="7" t="str">
        <f>Map!O2531</f>
        <v>24 H</v>
      </c>
      <c r="AA1858" s="6">
        <f t="shared" si="12"/>
        <v>24</v>
      </c>
      <c r="AB1858" s="5" t="str">
        <f>IFERROR(__xludf.DUMMYFUNCTION("""COMPUTED_VALUE"""),"H")</f>
        <v>H</v>
      </c>
      <c r="AC1858" s="6">
        <f t="shared" si="13"/>
        <v>24</v>
      </c>
      <c r="AD1858" s="5"/>
    </row>
    <row r="1859">
      <c r="A1859" s="5" t="str">
        <f>Map!I2532</f>
        <v>1.31 J</v>
      </c>
      <c r="B1859" s="6">
        <f t="shared" si="5"/>
        <v>1.31</v>
      </c>
      <c r="C1859" s="5" t="str">
        <f>IFERROR(__xludf.DUMMYFUNCTION("""COMPUTED_VALUE"""),"J")</f>
        <v>J</v>
      </c>
      <c r="D1859" s="34" t="b">
        <f t="shared" si="6"/>
        <v>0</v>
      </c>
      <c r="E1859" s="6">
        <f t="shared" si="7"/>
        <v>1.31</v>
      </c>
      <c r="F1859" s="34" t="b">
        <f t="shared" si="8"/>
        <v>0</v>
      </c>
      <c r="G1859" s="8">
        <f t="shared" si="9"/>
        <v>2.489E+27</v>
      </c>
      <c r="H1859" s="8" t="str">
        <f t="shared" ref="H1859:J1859" si="3736">if(D1859,$G1859,"")</f>
        <v/>
      </c>
      <c r="I1859" s="8">
        <f t="shared" si="3736"/>
        <v>2.489E+27</v>
      </c>
      <c r="J1859" s="8" t="str">
        <f t="shared" si="3736"/>
        <v/>
      </c>
      <c r="K1859" s="5"/>
      <c r="L1859" s="5"/>
      <c r="M1859" s="5"/>
      <c r="N1859" s="36">
        <f>Map!K2532</f>
        <v>-18</v>
      </c>
      <c r="O1859" s="36">
        <f>Map!L2532</f>
        <v>-51</v>
      </c>
      <c r="P1859" s="36">
        <f>Map!M2532</f>
        <v>-36</v>
      </c>
      <c r="Q1859" s="5" t="str">
        <f>Join("-",Map!B2532,Map!C2532,Map!D2532,Map!E2532,Map!F2532)</f>
        <v>South Rim-2-2-0-d</v>
      </c>
      <c r="R1859" s="6">
        <f t="shared" ref="R1859:T1859" si="3737">IFERROR(VALUE(LEFT(N1859,SEARCH(" ",N1859,1)-1)),FALSE())</f>
        <v>-18</v>
      </c>
      <c r="S1859" s="6">
        <f t="shared" si="3737"/>
        <v>-51</v>
      </c>
      <c r="T1859" s="6">
        <f t="shared" si="3737"/>
        <v>-36</v>
      </c>
      <c r="U1859" s="5"/>
      <c r="V1859" s="5"/>
      <c r="W1859" s="5"/>
      <c r="X1859" s="37" t="str">
        <f>Map!G2532</f>
        <v>Gas Giant</v>
      </c>
      <c r="Y1859" s="5"/>
      <c r="Z1859" s="7" t="str">
        <f>Map!O2532</f>
        <v>13 H</v>
      </c>
      <c r="AA1859" s="6">
        <f t="shared" si="12"/>
        <v>13</v>
      </c>
      <c r="AB1859" s="5" t="str">
        <f>IFERROR(__xludf.DUMMYFUNCTION("""COMPUTED_VALUE"""),"H")</f>
        <v>H</v>
      </c>
      <c r="AC1859" s="6">
        <f t="shared" si="13"/>
        <v>13</v>
      </c>
      <c r="AD1859" s="5"/>
    </row>
    <row r="1860">
      <c r="A1860" s="5" t="str">
        <f>Map!I2533</f>
        <v>8.34 J</v>
      </c>
      <c r="B1860" s="6">
        <f t="shared" si="5"/>
        <v>8.34</v>
      </c>
      <c r="C1860" s="5" t="str">
        <f>IFERROR(__xludf.DUMMYFUNCTION("""COMPUTED_VALUE"""),"J")</f>
        <v>J</v>
      </c>
      <c r="D1860" s="34" t="b">
        <f t="shared" si="6"/>
        <v>0</v>
      </c>
      <c r="E1860" s="6">
        <f t="shared" si="7"/>
        <v>8.34</v>
      </c>
      <c r="F1860" s="34" t="b">
        <f t="shared" si="8"/>
        <v>0</v>
      </c>
      <c r="G1860" s="8">
        <f t="shared" si="9"/>
        <v>1.5846E+28</v>
      </c>
      <c r="H1860" s="8" t="str">
        <f t="shared" ref="H1860:J1860" si="3738">if(D1860,$G1860,"")</f>
        <v/>
      </c>
      <c r="I1860" s="8">
        <f t="shared" si="3738"/>
        <v>1.5846E+28</v>
      </c>
      <c r="J1860" s="8" t="str">
        <f t="shared" si="3738"/>
        <v/>
      </c>
      <c r="K1860" s="5"/>
      <c r="L1860" s="5"/>
      <c r="M1860" s="5"/>
      <c r="N1860" s="36">
        <f>Map!K2533</f>
        <v>-19</v>
      </c>
      <c r="O1860" s="36">
        <f>Map!L2533</f>
        <v>-95</v>
      </c>
      <c r="P1860" s="36">
        <f>Map!M2533</f>
        <v>-58</v>
      </c>
      <c r="Q1860" s="5" t="str">
        <f>Join("-",Map!B2533,Map!C2533,Map!D2533,Map!E2533,Map!F2533)</f>
        <v>South Rim-2-2-0-e</v>
      </c>
      <c r="R1860" s="6">
        <f t="shared" ref="R1860:T1860" si="3739">IFERROR(VALUE(LEFT(N1860,SEARCH(" ",N1860,1)-1)),FALSE())</f>
        <v>-19</v>
      </c>
      <c r="S1860" s="6">
        <f t="shared" si="3739"/>
        <v>-95</v>
      </c>
      <c r="T1860" s="6">
        <f t="shared" si="3739"/>
        <v>-58</v>
      </c>
      <c r="U1860" s="5"/>
      <c r="V1860" s="5"/>
      <c r="W1860" s="5"/>
      <c r="X1860" s="37" t="str">
        <f>Map!G2533</f>
        <v>Gas Giant</v>
      </c>
      <c r="Y1860" s="5"/>
      <c r="Z1860" s="7" t="str">
        <f>Map!O2533</f>
        <v>12 H</v>
      </c>
      <c r="AA1860" s="6">
        <f t="shared" si="12"/>
        <v>12</v>
      </c>
      <c r="AB1860" s="5" t="str">
        <f>IFERROR(__xludf.DUMMYFUNCTION("""COMPUTED_VALUE"""),"H")</f>
        <v>H</v>
      </c>
      <c r="AC1860" s="6">
        <f t="shared" si="13"/>
        <v>12</v>
      </c>
      <c r="AD1860" s="5"/>
    </row>
    <row r="1861">
      <c r="A1861" s="5" t="str">
        <f>Map!I2535</f>
        <v/>
      </c>
      <c r="B1861" s="6" t="str">
        <f t="shared" si="5"/>
        <v/>
      </c>
      <c r="C1861" s="5"/>
      <c r="D1861" s="34" t="b">
        <f t="shared" si="6"/>
        <v>0</v>
      </c>
      <c r="E1861" s="6" t="b">
        <f t="shared" si="7"/>
        <v>0</v>
      </c>
      <c r="F1861" s="34" t="b">
        <f t="shared" si="8"/>
        <v>0</v>
      </c>
      <c r="G1861" s="8" t="str">
        <f t="shared" si="9"/>
        <v/>
      </c>
      <c r="H1861" s="8" t="str">
        <f t="shared" ref="H1861:J1861" si="3740">if(D1861,$G1861,"")</f>
        <v/>
      </c>
      <c r="I1861" s="8" t="str">
        <f t="shared" si="3740"/>
        <v/>
      </c>
      <c r="J1861" s="8" t="str">
        <f t="shared" si="3740"/>
        <v/>
      </c>
      <c r="K1861" s="5"/>
      <c r="L1861" s="5"/>
      <c r="M1861" s="5"/>
      <c r="N1861" s="36" t="str">
        <f>Map!K2535</f>
        <v/>
      </c>
      <c r="O1861" s="36" t="str">
        <f>Map!L2535</f>
        <v/>
      </c>
      <c r="P1861" s="36" t="str">
        <f>Map!M2535</f>
        <v/>
      </c>
      <c r="Q1861" s="5" t="str">
        <f>Join("-",Map!B2535,Map!C2535,Map!D2535,Map!E2535,Map!F2535)</f>
        <v>South Rim-2-2-0-S22 Secondary Relay</v>
      </c>
      <c r="R1861" s="6" t="b">
        <f t="shared" ref="R1861:T1861" si="3741">IFERROR(VALUE(LEFT(N1861,SEARCH(" ",N1861,1)-1)),FALSE())</f>
        <v>0</v>
      </c>
      <c r="S1861" s="6" t="b">
        <f t="shared" si="3741"/>
        <v>0</v>
      </c>
      <c r="T1861" s="6" t="b">
        <f t="shared" si="3741"/>
        <v>0</v>
      </c>
      <c r="U1861" s="5"/>
      <c r="V1861" s="5"/>
      <c r="W1861" s="5"/>
      <c r="X1861" s="37" t="str">
        <f>Map!G2535</f>
        <v>Secondary Relay</v>
      </c>
      <c r="Y1861" s="5"/>
      <c r="Z1861" s="7" t="str">
        <f>Map!O2535</f>
        <v/>
      </c>
      <c r="AA1861" s="6" t="str">
        <f t="shared" si="12"/>
        <v/>
      </c>
      <c r="AB1861" s="5"/>
      <c r="AC1861" s="6" t="str">
        <f t="shared" si="13"/>
        <v/>
      </c>
      <c r="AD1861" s="5"/>
    </row>
    <row r="1862">
      <c r="A1862" s="5" t="str">
        <f>Map!I2536</f>
        <v>0.84 E</v>
      </c>
      <c r="B1862" s="6">
        <f t="shared" si="5"/>
        <v>0.84</v>
      </c>
      <c r="C1862" s="5" t="str">
        <f>IFERROR(__xludf.DUMMYFUNCTION("""COMPUTED_VALUE"""),"E")</f>
        <v>E</v>
      </c>
      <c r="D1862" s="34" t="b">
        <f t="shared" si="6"/>
        <v>0</v>
      </c>
      <c r="E1862" s="6" t="b">
        <f t="shared" si="7"/>
        <v>0</v>
      </c>
      <c r="F1862" s="34">
        <f t="shared" si="8"/>
        <v>0.84</v>
      </c>
      <c r="G1862" s="8">
        <f t="shared" si="9"/>
        <v>5.01648E+24</v>
      </c>
      <c r="H1862" s="8" t="str">
        <f t="shared" ref="H1862:J1862" si="3742">if(D1862,$G1862,"")</f>
        <v/>
      </c>
      <c r="I1862" s="8" t="str">
        <f t="shared" si="3742"/>
        <v/>
      </c>
      <c r="J1862" s="8">
        <f t="shared" si="3742"/>
        <v>5.01648E+24</v>
      </c>
      <c r="K1862" s="5"/>
      <c r="L1862" s="5"/>
      <c r="M1862" s="5"/>
      <c r="N1862" s="36">
        <f>Map!K2536</f>
        <v>7</v>
      </c>
      <c r="O1862" s="36">
        <f>Map!L2536</f>
        <v>3</v>
      </c>
      <c r="P1862" s="36">
        <f>Map!M2536</f>
        <v>6</v>
      </c>
      <c r="Q1862" s="5" t="str">
        <f>Join("-",Map!B2536,Map!C2536,Map!D2536,Map!E2536,Map!F2536)</f>
        <v>South Rim-2-2-1-a</v>
      </c>
      <c r="R1862" s="6">
        <f t="shared" ref="R1862:T1862" si="3743">IFERROR(VALUE(LEFT(N1862,SEARCH(" ",N1862,1)-1)),FALSE())</f>
        <v>7</v>
      </c>
      <c r="S1862" s="6">
        <f t="shared" si="3743"/>
        <v>3</v>
      </c>
      <c r="T1862" s="6">
        <f t="shared" si="3743"/>
        <v>6</v>
      </c>
      <c r="U1862" s="5"/>
      <c r="V1862" s="5"/>
      <c r="W1862" s="5"/>
      <c r="X1862" s="37" t="str">
        <f>Map!G2536</f>
        <v>Habitable</v>
      </c>
      <c r="Y1862" s="5"/>
      <c r="Z1862" s="7" t="str">
        <f>Map!O2536</f>
        <v>32 H</v>
      </c>
      <c r="AA1862" s="6">
        <f t="shared" si="12"/>
        <v>32</v>
      </c>
      <c r="AB1862" s="5" t="str">
        <f>IFERROR(__xludf.DUMMYFUNCTION("""COMPUTED_VALUE"""),"H")</f>
        <v>H</v>
      </c>
      <c r="AC1862" s="6">
        <f t="shared" si="13"/>
        <v>32</v>
      </c>
      <c r="AD1862" s="5"/>
    </row>
    <row r="1863">
      <c r="A1863" s="5" t="str">
        <f>Map!I2537</f>
        <v>2.53 J</v>
      </c>
      <c r="B1863" s="6">
        <f t="shared" si="5"/>
        <v>2.53</v>
      </c>
      <c r="C1863" s="5" t="str">
        <f>IFERROR(__xludf.DUMMYFUNCTION("""COMPUTED_VALUE"""),"J")</f>
        <v>J</v>
      </c>
      <c r="D1863" s="34" t="b">
        <f t="shared" si="6"/>
        <v>0</v>
      </c>
      <c r="E1863" s="6">
        <f t="shared" si="7"/>
        <v>2.53</v>
      </c>
      <c r="F1863" s="34" t="b">
        <f t="shared" si="8"/>
        <v>0</v>
      </c>
      <c r="G1863" s="8">
        <f t="shared" si="9"/>
        <v>4.807E+27</v>
      </c>
      <c r="H1863" s="8" t="str">
        <f t="shared" ref="H1863:J1863" si="3744">if(D1863,$G1863,"")</f>
        <v/>
      </c>
      <c r="I1863" s="8">
        <f t="shared" si="3744"/>
        <v>4.807E+27</v>
      </c>
      <c r="J1863" s="8" t="str">
        <f t="shared" si="3744"/>
        <v/>
      </c>
      <c r="K1863" s="5"/>
      <c r="L1863" s="5"/>
      <c r="M1863" s="5"/>
      <c r="N1863" s="36">
        <f>Map!K2537</f>
        <v>-151</v>
      </c>
      <c r="O1863" s="36">
        <f>Map!L2537</f>
        <v>-193</v>
      </c>
      <c r="P1863" s="36">
        <f>Map!M2537</f>
        <v>-173</v>
      </c>
      <c r="Q1863" s="5" t="str">
        <f>Join("-",Map!B2537,Map!C2537,Map!D2537,Map!E2537,Map!F2537)</f>
        <v>South Rim-2-2-1-b</v>
      </c>
      <c r="R1863" s="6">
        <f t="shared" ref="R1863:T1863" si="3745">IFERROR(VALUE(LEFT(N1863,SEARCH(" ",N1863,1)-1)),FALSE())</f>
        <v>-151</v>
      </c>
      <c r="S1863" s="6">
        <f t="shared" si="3745"/>
        <v>-193</v>
      </c>
      <c r="T1863" s="6">
        <f t="shared" si="3745"/>
        <v>-173</v>
      </c>
      <c r="U1863" s="5"/>
      <c r="V1863" s="5"/>
      <c r="W1863" s="5"/>
      <c r="X1863" s="37" t="str">
        <f>Map!G2537</f>
        <v>Gas Giant</v>
      </c>
      <c r="Y1863" s="5"/>
      <c r="Z1863" s="7" t="str">
        <f>Map!O2537</f>
        <v>18 H</v>
      </c>
      <c r="AA1863" s="6">
        <f t="shared" si="12"/>
        <v>18</v>
      </c>
      <c r="AB1863" s="5" t="str">
        <f>IFERROR(__xludf.DUMMYFUNCTION("""COMPUTED_VALUE"""),"H")</f>
        <v>H</v>
      </c>
      <c r="AC1863" s="6">
        <f t="shared" si="13"/>
        <v>18</v>
      </c>
      <c r="AD1863" s="5"/>
    </row>
    <row r="1864">
      <c r="A1864" s="5" t="str">
        <f>Map!I2538</f>
        <v>6.3 J</v>
      </c>
      <c r="B1864" s="6">
        <f t="shared" si="5"/>
        <v>6.3</v>
      </c>
      <c r="C1864" s="5" t="str">
        <f>IFERROR(__xludf.DUMMYFUNCTION("""COMPUTED_VALUE"""),"J")</f>
        <v>J</v>
      </c>
      <c r="D1864" s="34" t="b">
        <f t="shared" si="6"/>
        <v>0</v>
      </c>
      <c r="E1864" s="6">
        <f t="shared" si="7"/>
        <v>6.3</v>
      </c>
      <c r="F1864" s="34" t="b">
        <f t="shared" si="8"/>
        <v>0</v>
      </c>
      <c r="G1864" s="8">
        <f t="shared" si="9"/>
        <v>1.197E+28</v>
      </c>
      <c r="H1864" s="8" t="str">
        <f t="shared" ref="H1864:J1864" si="3746">if(D1864,$G1864,"")</f>
        <v/>
      </c>
      <c r="I1864" s="8">
        <f t="shared" si="3746"/>
        <v>1.197E+28</v>
      </c>
      <c r="J1864" s="8" t="str">
        <f t="shared" si="3746"/>
        <v/>
      </c>
      <c r="K1864" s="5"/>
      <c r="L1864" s="5"/>
      <c r="M1864" s="5"/>
      <c r="N1864" s="36">
        <f>Map!K2538</f>
        <v>-156</v>
      </c>
      <c r="O1864" s="36">
        <f>Map!L2538</f>
        <v>-218</v>
      </c>
      <c r="P1864" s="36">
        <f>Map!M2538</f>
        <v>-185</v>
      </c>
      <c r="Q1864" s="5" t="str">
        <f>Join("-",Map!B2538,Map!C2538,Map!D2538,Map!E2538,Map!F2538)</f>
        <v>South Rim-2-2-1-c</v>
      </c>
      <c r="R1864" s="6">
        <f t="shared" ref="R1864:T1864" si="3747">IFERROR(VALUE(LEFT(N1864,SEARCH(" ",N1864,1)-1)),FALSE())</f>
        <v>-156</v>
      </c>
      <c r="S1864" s="6">
        <f t="shared" si="3747"/>
        <v>-218</v>
      </c>
      <c r="T1864" s="6">
        <f t="shared" si="3747"/>
        <v>-185</v>
      </c>
      <c r="U1864" s="5"/>
      <c r="V1864" s="5"/>
      <c r="W1864" s="5"/>
      <c r="X1864" s="37" t="str">
        <f>Map!G2538</f>
        <v>Gas Giant</v>
      </c>
      <c r="Y1864" s="5"/>
      <c r="Z1864" s="7" t="str">
        <f>Map!O2538</f>
        <v>17 H</v>
      </c>
      <c r="AA1864" s="6">
        <f t="shared" si="12"/>
        <v>17</v>
      </c>
      <c r="AB1864" s="5" t="str">
        <f>IFERROR(__xludf.DUMMYFUNCTION("""COMPUTED_VALUE"""),"H")</f>
        <v>H</v>
      </c>
      <c r="AC1864" s="6">
        <f t="shared" si="13"/>
        <v>17</v>
      </c>
      <c r="AD1864" s="5"/>
    </row>
    <row r="1865">
      <c r="A1865" s="5" t="str">
        <f>Map!I2539</f>
        <v>1.79 J</v>
      </c>
      <c r="B1865" s="6">
        <f t="shared" si="5"/>
        <v>1.79</v>
      </c>
      <c r="C1865" s="5" t="str">
        <f>IFERROR(__xludf.DUMMYFUNCTION("""COMPUTED_VALUE"""),"J")</f>
        <v>J</v>
      </c>
      <c r="D1865" s="34" t="b">
        <f t="shared" si="6"/>
        <v>0</v>
      </c>
      <c r="E1865" s="6">
        <f t="shared" si="7"/>
        <v>1.79</v>
      </c>
      <c r="F1865" s="34" t="b">
        <f t="shared" si="8"/>
        <v>0</v>
      </c>
      <c r="G1865" s="8">
        <f t="shared" si="9"/>
        <v>3.401E+27</v>
      </c>
      <c r="H1865" s="8" t="str">
        <f t="shared" ref="H1865:J1865" si="3748">if(D1865,$G1865,"")</f>
        <v/>
      </c>
      <c r="I1865" s="8">
        <f t="shared" si="3748"/>
        <v>3.401E+27</v>
      </c>
      <c r="J1865" s="8" t="str">
        <f t="shared" si="3748"/>
        <v/>
      </c>
      <c r="K1865" s="5"/>
      <c r="L1865" s="5"/>
      <c r="M1865" s="5"/>
      <c r="N1865" s="36">
        <f>Map!K2539</f>
        <v>-221</v>
      </c>
      <c r="O1865" s="36">
        <f>Map!L2539</f>
        <v>-258</v>
      </c>
      <c r="P1865" s="36">
        <f>Map!M2539</f>
        <v>-240</v>
      </c>
      <c r="Q1865" s="5" t="str">
        <f>Join("-",Map!B2539,Map!C2539,Map!D2539,Map!E2539,Map!F2539)</f>
        <v>South Rim-2-2-1-d</v>
      </c>
      <c r="R1865" s="6">
        <f t="shared" ref="R1865:T1865" si="3749">IFERROR(VALUE(LEFT(N1865,SEARCH(" ",N1865,1)-1)),FALSE())</f>
        <v>-221</v>
      </c>
      <c r="S1865" s="6">
        <f t="shared" si="3749"/>
        <v>-258</v>
      </c>
      <c r="T1865" s="6">
        <f t="shared" si="3749"/>
        <v>-240</v>
      </c>
      <c r="U1865" s="5"/>
      <c r="V1865" s="5"/>
      <c r="W1865" s="5"/>
      <c r="X1865" s="37" t="str">
        <f>Map!G2539</f>
        <v>Gas Giant</v>
      </c>
      <c r="Y1865" s="5"/>
      <c r="Z1865" s="7" t="str">
        <f>Map!O2539</f>
        <v>10 H</v>
      </c>
      <c r="AA1865" s="6">
        <f t="shared" si="12"/>
        <v>10</v>
      </c>
      <c r="AB1865" s="5" t="str">
        <f>IFERROR(__xludf.DUMMYFUNCTION("""COMPUTED_VALUE"""),"H")</f>
        <v>H</v>
      </c>
      <c r="AC1865" s="6">
        <f t="shared" si="13"/>
        <v>10</v>
      </c>
      <c r="AD1865" s="5"/>
    </row>
    <row r="1866">
      <c r="A1866" s="5" t="str">
        <f>Map!I2540</f>
        <v>0.7 S</v>
      </c>
      <c r="B1866" s="6">
        <f t="shared" si="5"/>
        <v>0.7</v>
      </c>
      <c r="C1866" s="5" t="str">
        <f>IFERROR(__xludf.DUMMYFUNCTION("""COMPUTED_VALUE"""),"S")</f>
        <v>S</v>
      </c>
      <c r="D1866" s="34">
        <f t="shared" si="6"/>
        <v>0.7</v>
      </c>
      <c r="E1866" s="6" t="b">
        <f t="shared" si="7"/>
        <v>0</v>
      </c>
      <c r="F1866" s="34" t="b">
        <f t="shared" si="8"/>
        <v>0</v>
      </c>
      <c r="G1866" s="8">
        <f t="shared" si="9"/>
        <v>1.3923E+30</v>
      </c>
      <c r="H1866" s="8">
        <f t="shared" ref="H1866:J1866" si="3750">if(D1866,$G1866,"")</f>
        <v>1.3923E+30</v>
      </c>
      <c r="I1866" s="8" t="str">
        <f t="shared" si="3750"/>
        <v/>
      </c>
      <c r="J1866" s="8" t="str">
        <f t="shared" si="3750"/>
        <v/>
      </c>
      <c r="K1866" s="5"/>
      <c r="L1866" s="5"/>
      <c r="M1866" s="5"/>
      <c r="N1866" s="36" t="str">
        <f>Map!K2540</f>
        <v/>
      </c>
      <c r="O1866" s="36" t="str">
        <f>Map!L2540</f>
        <v/>
      </c>
      <c r="P1866" s="36" t="str">
        <f>Map!M2540</f>
        <v/>
      </c>
      <c r="Q1866" s="5" t="str">
        <f>Join("-",Map!B2540,Map!C2540,Map!D2540,Map!E2540,Map!F2540)</f>
        <v>South Rim-2-2-1-S</v>
      </c>
      <c r="R1866" s="6" t="b">
        <f t="shared" ref="R1866:T1866" si="3751">IFERROR(VALUE(LEFT(N1866,SEARCH(" ",N1866,1)-1)),FALSE())</f>
        <v>0</v>
      </c>
      <c r="S1866" s="6" t="b">
        <f t="shared" si="3751"/>
        <v>0</v>
      </c>
      <c r="T1866" s="6" t="b">
        <f t="shared" si="3751"/>
        <v>0</v>
      </c>
      <c r="U1866" s="5"/>
      <c r="V1866" s="5"/>
      <c r="W1866" s="5"/>
      <c r="X1866" s="37" t="str">
        <f>Map!G2540</f>
        <v>Star</v>
      </c>
      <c r="Y1866" s="5"/>
      <c r="Z1866" s="7" t="str">
        <f>Map!O2540</f>
        <v/>
      </c>
      <c r="AA1866" s="6" t="str">
        <f t="shared" si="12"/>
        <v/>
      </c>
      <c r="AB1866" s="5"/>
      <c r="AC1866" s="6" t="str">
        <f t="shared" si="13"/>
        <v/>
      </c>
      <c r="AD1866" s="5"/>
    </row>
    <row r="1867">
      <c r="A1867" s="5" t="str">
        <f>Map!I2541</f>
        <v>2.4 J</v>
      </c>
      <c r="B1867" s="6">
        <f t="shared" si="5"/>
        <v>2.4</v>
      </c>
      <c r="C1867" s="5" t="str">
        <f>IFERROR(__xludf.DUMMYFUNCTION("""COMPUTED_VALUE"""),"J")</f>
        <v>J</v>
      </c>
      <c r="D1867" s="34" t="b">
        <f t="shared" si="6"/>
        <v>0</v>
      </c>
      <c r="E1867" s="6">
        <f t="shared" si="7"/>
        <v>2.4</v>
      </c>
      <c r="F1867" s="34" t="b">
        <f t="shared" si="8"/>
        <v>0</v>
      </c>
      <c r="G1867" s="8">
        <f t="shared" si="9"/>
        <v>4.56E+27</v>
      </c>
      <c r="H1867" s="8" t="str">
        <f t="shared" ref="H1867:J1867" si="3752">if(D1867,$G1867,"")</f>
        <v/>
      </c>
      <c r="I1867" s="8">
        <f t="shared" si="3752"/>
        <v>4.56E+27</v>
      </c>
      <c r="J1867" s="8" t="str">
        <f t="shared" si="3752"/>
        <v/>
      </c>
      <c r="K1867" s="5"/>
      <c r="L1867" s="5"/>
      <c r="M1867" s="5"/>
      <c r="N1867" s="36">
        <f>Map!K2541</f>
        <v>-30</v>
      </c>
      <c r="O1867" s="36">
        <f>Map!L2541</f>
        <v>-35</v>
      </c>
      <c r="P1867" s="36">
        <f>Map!M2541</f>
        <v>-31</v>
      </c>
      <c r="Q1867" s="5" t="str">
        <f>Join("-",Map!B2541,Map!C2541,Map!D2541,Map!E2541,Map!F2541)</f>
        <v>South Rim-2-3-0-a</v>
      </c>
      <c r="R1867" s="6">
        <f t="shared" ref="R1867:T1867" si="3753">IFERROR(VALUE(LEFT(N1867,SEARCH(" ",N1867,1)-1)),FALSE())</f>
        <v>-30</v>
      </c>
      <c r="S1867" s="6">
        <f t="shared" si="3753"/>
        <v>-35</v>
      </c>
      <c r="T1867" s="6">
        <f t="shared" si="3753"/>
        <v>-31</v>
      </c>
      <c r="U1867" s="5"/>
      <c r="V1867" s="5"/>
      <c r="W1867" s="5"/>
      <c r="X1867" s="37" t="str">
        <f>Map!G2541</f>
        <v>Gas Giant</v>
      </c>
      <c r="Y1867" s="5"/>
      <c r="Z1867" s="7" t="str">
        <f>Map!O2541</f>
        <v>19 H</v>
      </c>
      <c r="AA1867" s="6">
        <f t="shared" si="12"/>
        <v>19</v>
      </c>
      <c r="AB1867" s="5" t="str">
        <f>IFERROR(__xludf.DUMMYFUNCTION("""COMPUTED_VALUE"""),"H")</f>
        <v>H</v>
      </c>
      <c r="AC1867" s="6">
        <f t="shared" si="13"/>
        <v>19</v>
      </c>
      <c r="AD1867" s="5"/>
    </row>
    <row r="1868">
      <c r="A1868" s="5" t="str">
        <f>Map!I2542</f>
        <v>0.22 E</v>
      </c>
      <c r="B1868" s="6">
        <f t="shared" si="5"/>
        <v>0.22</v>
      </c>
      <c r="C1868" s="5" t="str">
        <f>IFERROR(__xludf.DUMMYFUNCTION("""COMPUTED_VALUE"""),"E")</f>
        <v>E</v>
      </c>
      <c r="D1868" s="34" t="b">
        <f t="shared" si="6"/>
        <v>0</v>
      </c>
      <c r="E1868" s="6" t="b">
        <f t="shared" si="7"/>
        <v>0</v>
      </c>
      <c r="F1868" s="34">
        <f t="shared" si="8"/>
        <v>0.22</v>
      </c>
      <c r="G1868" s="8">
        <f t="shared" si="9"/>
        <v>1.31384E+24</v>
      </c>
      <c r="H1868" s="8" t="str">
        <f t="shared" ref="H1868:J1868" si="3754">if(D1868,$G1868,"")</f>
        <v/>
      </c>
      <c r="I1868" s="8" t="str">
        <f t="shared" si="3754"/>
        <v/>
      </c>
      <c r="J1868" s="8">
        <f t="shared" si="3754"/>
        <v>1.31384E+24</v>
      </c>
      <c r="K1868" s="5"/>
      <c r="L1868" s="5"/>
      <c r="M1868" s="5"/>
      <c r="N1868" s="36">
        <f>Map!K2542</f>
        <v>-125</v>
      </c>
      <c r="O1868" s="36">
        <f>Map!L2542</f>
        <v>-169</v>
      </c>
      <c r="P1868" s="36">
        <f>Map!M2542</f>
        <v>-145</v>
      </c>
      <c r="Q1868" s="5" t="str">
        <f>Join("-",Map!B2542,Map!C2542,Map!D2542,Map!E2542,Map!F2542)</f>
        <v>South Rim-2-3-0-b</v>
      </c>
      <c r="R1868" s="6">
        <f t="shared" ref="R1868:T1868" si="3755">IFERROR(VALUE(LEFT(N1868,SEARCH(" ",N1868,1)-1)),FALSE())</f>
        <v>-125</v>
      </c>
      <c r="S1868" s="6">
        <f t="shared" si="3755"/>
        <v>-169</v>
      </c>
      <c r="T1868" s="6">
        <f t="shared" si="3755"/>
        <v>-145</v>
      </c>
      <c r="U1868" s="5"/>
      <c r="V1868" s="5"/>
      <c r="W1868" s="5"/>
      <c r="X1868" s="37" t="str">
        <f>Map!G2542</f>
        <v>Terrestrial</v>
      </c>
      <c r="Y1868" s="5"/>
      <c r="Z1868" s="7" t="str">
        <f>Map!O2542</f>
        <v>51 H</v>
      </c>
      <c r="AA1868" s="6">
        <f t="shared" si="12"/>
        <v>51</v>
      </c>
      <c r="AB1868" s="5" t="str">
        <f>IFERROR(__xludf.DUMMYFUNCTION("""COMPUTED_VALUE"""),"H")</f>
        <v>H</v>
      </c>
      <c r="AC1868" s="6">
        <f t="shared" si="13"/>
        <v>51</v>
      </c>
      <c r="AD1868" s="5"/>
    </row>
    <row r="1869">
      <c r="A1869" s="5" t="str">
        <f>Map!I2544</f>
        <v/>
      </c>
      <c r="B1869" s="6" t="str">
        <f t="shared" si="5"/>
        <v/>
      </c>
      <c r="C1869" s="5"/>
      <c r="D1869" s="34" t="b">
        <f t="shared" si="6"/>
        <v>0</v>
      </c>
      <c r="E1869" s="6" t="b">
        <f t="shared" si="7"/>
        <v>0</v>
      </c>
      <c r="F1869" s="34" t="b">
        <f t="shared" si="8"/>
        <v>0</v>
      </c>
      <c r="G1869" s="8" t="str">
        <f t="shared" si="9"/>
        <v/>
      </c>
      <c r="H1869" s="8" t="str">
        <f t="shared" ref="H1869:J1869" si="3756">if(D1869,$G1869,"")</f>
        <v/>
      </c>
      <c r="I1869" s="8" t="str">
        <f t="shared" si="3756"/>
        <v/>
      </c>
      <c r="J1869" s="8" t="str">
        <f t="shared" si="3756"/>
        <v/>
      </c>
      <c r="K1869" s="5"/>
      <c r="L1869" s="5"/>
      <c r="M1869" s="5"/>
      <c r="N1869" s="36" t="str">
        <f>Map!K2544</f>
        <v/>
      </c>
      <c r="O1869" s="36" t="str">
        <f>Map!L2544</f>
        <v/>
      </c>
      <c r="P1869" s="36" t="str">
        <f>Map!M2544</f>
        <v/>
      </c>
      <c r="Q1869" s="5" t="str">
        <f>Join("-",Map!B2544,Map!C2544,Map!D2544,Map!E2544,Map!F2544)</f>
        <v>South Rim-2-3-0-S23 Secondary Relay</v>
      </c>
      <c r="R1869" s="6" t="b">
        <f t="shared" ref="R1869:T1869" si="3757">IFERROR(VALUE(LEFT(N1869,SEARCH(" ",N1869,1)-1)),FALSE())</f>
        <v>0</v>
      </c>
      <c r="S1869" s="6" t="b">
        <f t="shared" si="3757"/>
        <v>0</v>
      </c>
      <c r="T1869" s="6" t="b">
        <f t="shared" si="3757"/>
        <v>0</v>
      </c>
      <c r="U1869" s="5"/>
      <c r="V1869" s="5"/>
      <c r="W1869" s="5"/>
      <c r="X1869" s="37" t="str">
        <f>Map!G2544</f>
        <v>Secondary Relay</v>
      </c>
      <c r="Y1869" s="5"/>
      <c r="Z1869" s="7" t="str">
        <f>Map!O2544</f>
        <v/>
      </c>
      <c r="AA1869" s="6" t="str">
        <f t="shared" si="12"/>
        <v/>
      </c>
      <c r="AB1869" s="5"/>
      <c r="AC1869" s="6" t="str">
        <f t="shared" si="13"/>
        <v/>
      </c>
      <c r="AD1869" s="5"/>
    </row>
    <row r="1870">
      <c r="A1870" s="5" t="str">
        <f>Map!I2545</f>
        <v>0.07 J</v>
      </c>
      <c r="B1870" s="6">
        <f t="shared" si="5"/>
        <v>0.07</v>
      </c>
      <c r="C1870" s="5" t="str">
        <f>IFERROR(__xludf.DUMMYFUNCTION("""COMPUTED_VALUE"""),"J")</f>
        <v>J</v>
      </c>
      <c r="D1870" s="34" t="b">
        <f t="shared" si="6"/>
        <v>0</v>
      </c>
      <c r="E1870" s="6">
        <f t="shared" si="7"/>
        <v>0.07</v>
      </c>
      <c r="F1870" s="34" t="b">
        <f t="shared" si="8"/>
        <v>0</v>
      </c>
      <c r="G1870" s="8">
        <f t="shared" si="9"/>
        <v>1.33E+26</v>
      </c>
      <c r="H1870" s="8" t="str">
        <f t="shared" ref="H1870:J1870" si="3758">if(D1870,$G1870,"")</f>
        <v/>
      </c>
      <c r="I1870" s="8">
        <f t="shared" si="3758"/>
        <v>1.33E+26</v>
      </c>
      <c r="J1870" s="8" t="str">
        <f t="shared" si="3758"/>
        <v/>
      </c>
      <c r="K1870" s="5"/>
      <c r="L1870" s="5"/>
      <c r="M1870" s="5"/>
      <c r="N1870" s="36">
        <f>Map!K2545</f>
        <v>-36</v>
      </c>
      <c r="O1870" s="36">
        <f>Map!L2545</f>
        <v>-77</v>
      </c>
      <c r="P1870" s="36">
        <f>Map!M2545</f>
        <v>-58</v>
      </c>
      <c r="Q1870" s="5" t="str">
        <f>Join("-",Map!B2545,Map!C2545,Map!D2545,Map!E2545,Map!F2545)</f>
        <v>South Rim-2-3-1-a</v>
      </c>
      <c r="R1870" s="6">
        <f t="shared" ref="R1870:T1870" si="3759">IFERROR(VALUE(LEFT(N1870,SEARCH(" ",N1870,1)-1)),FALSE())</f>
        <v>-36</v>
      </c>
      <c r="S1870" s="6">
        <f t="shared" si="3759"/>
        <v>-77</v>
      </c>
      <c r="T1870" s="6">
        <f t="shared" si="3759"/>
        <v>-58</v>
      </c>
      <c r="U1870" s="5"/>
      <c r="V1870" s="5"/>
      <c r="W1870" s="5"/>
      <c r="X1870" s="37" t="str">
        <f>Map!G2545</f>
        <v>Gas Giant</v>
      </c>
      <c r="Y1870" s="5"/>
      <c r="Z1870" s="7" t="str">
        <f>Map!O2545</f>
        <v>16 H</v>
      </c>
      <c r="AA1870" s="6">
        <f t="shared" si="12"/>
        <v>16</v>
      </c>
      <c r="AB1870" s="5" t="str">
        <f>IFERROR(__xludf.DUMMYFUNCTION("""COMPUTED_VALUE"""),"H")</f>
        <v>H</v>
      </c>
      <c r="AC1870" s="6">
        <f t="shared" si="13"/>
        <v>16</v>
      </c>
      <c r="AD1870" s="5"/>
    </row>
    <row r="1871">
      <c r="A1871" s="5" t="str">
        <f>Map!I2546</f>
        <v>0.23 J</v>
      </c>
      <c r="B1871" s="6">
        <f t="shared" si="5"/>
        <v>0.23</v>
      </c>
      <c r="C1871" s="5" t="str">
        <f>IFERROR(__xludf.DUMMYFUNCTION("""COMPUTED_VALUE"""),"J")</f>
        <v>J</v>
      </c>
      <c r="D1871" s="34" t="b">
        <f t="shared" si="6"/>
        <v>0</v>
      </c>
      <c r="E1871" s="6">
        <f t="shared" si="7"/>
        <v>0.23</v>
      </c>
      <c r="F1871" s="34" t="b">
        <f t="shared" si="8"/>
        <v>0</v>
      </c>
      <c r="G1871" s="8">
        <f t="shared" si="9"/>
        <v>4.37E+26</v>
      </c>
      <c r="H1871" s="8" t="str">
        <f t="shared" ref="H1871:J1871" si="3760">if(D1871,$G1871,"")</f>
        <v/>
      </c>
      <c r="I1871" s="8">
        <f t="shared" si="3760"/>
        <v>4.37E+26</v>
      </c>
      <c r="J1871" s="8" t="str">
        <f t="shared" si="3760"/>
        <v/>
      </c>
      <c r="K1871" s="5"/>
      <c r="L1871" s="5"/>
      <c r="M1871" s="5"/>
      <c r="N1871" s="36">
        <f>Map!K2546</f>
        <v>-200</v>
      </c>
      <c r="O1871" s="36">
        <f>Map!L2546</f>
        <v>-217</v>
      </c>
      <c r="P1871" s="36">
        <f>Map!M2546</f>
        <v>-208</v>
      </c>
      <c r="Q1871" s="5" t="str">
        <f>Join("-",Map!B2546,Map!C2546,Map!D2546,Map!E2546,Map!F2546)</f>
        <v>South Rim-2-3-1-b</v>
      </c>
      <c r="R1871" s="6">
        <f t="shared" ref="R1871:T1871" si="3761">IFERROR(VALUE(LEFT(N1871,SEARCH(" ",N1871,1)-1)),FALSE())</f>
        <v>-200</v>
      </c>
      <c r="S1871" s="6">
        <f t="shared" si="3761"/>
        <v>-217</v>
      </c>
      <c r="T1871" s="6">
        <f t="shared" si="3761"/>
        <v>-208</v>
      </c>
      <c r="U1871" s="5"/>
      <c r="V1871" s="5"/>
      <c r="W1871" s="5"/>
      <c r="X1871" s="37" t="str">
        <f>Map!G2546</f>
        <v>Gas Giant</v>
      </c>
      <c r="Y1871" s="5"/>
      <c r="Z1871" s="7" t="str">
        <f>Map!O2546</f>
        <v>19 H</v>
      </c>
      <c r="AA1871" s="6">
        <f t="shared" si="12"/>
        <v>19</v>
      </c>
      <c r="AB1871" s="5" t="str">
        <f>IFERROR(__xludf.DUMMYFUNCTION("""COMPUTED_VALUE"""),"H")</f>
        <v>H</v>
      </c>
      <c r="AC1871" s="6">
        <f t="shared" si="13"/>
        <v>19</v>
      </c>
      <c r="AD1871" s="5"/>
    </row>
    <row r="1872">
      <c r="A1872" s="5" t="str">
        <f>Map!I2547</f>
        <v>0.2 S</v>
      </c>
      <c r="B1872" s="6">
        <f t="shared" si="5"/>
        <v>0.2</v>
      </c>
      <c r="C1872" s="5" t="str">
        <f>IFERROR(__xludf.DUMMYFUNCTION("""COMPUTED_VALUE"""),"S")</f>
        <v>S</v>
      </c>
      <c r="D1872" s="34">
        <f t="shared" si="6"/>
        <v>0.2</v>
      </c>
      <c r="E1872" s="6" t="b">
        <f t="shared" si="7"/>
        <v>0</v>
      </c>
      <c r="F1872" s="34" t="b">
        <f t="shared" si="8"/>
        <v>0</v>
      </c>
      <c r="G1872" s="8">
        <f t="shared" si="9"/>
        <v>3.978E+29</v>
      </c>
      <c r="H1872" s="8">
        <f t="shared" ref="H1872:J1872" si="3762">if(D1872,$G1872,"")</f>
        <v>3.978E+29</v>
      </c>
      <c r="I1872" s="8" t="str">
        <f t="shared" si="3762"/>
        <v/>
      </c>
      <c r="J1872" s="8" t="str">
        <f t="shared" si="3762"/>
        <v/>
      </c>
      <c r="K1872" s="5"/>
      <c r="L1872" s="5"/>
      <c r="M1872" s="5"/>
      <c r="N1872" s="36" t="str">
        <f>Map!K2547</f>
        <v/>
      </c>
      <c r="O1872" s="36" t="str">
        <f>Map!L2547</f>
        <v/>
      </c>
      <c r="P1872" s="36" t="str">
        <f>Map!M2547</f>
        <v/>
      </c>
      <c r="Q1872" s="5" t="str">
        <f>Join("-",Map!B2547,Map!C2547,Map!D2547,Map!E2547,Map!F2547)</f>
        <v>South Rim-2-3-1-S</v>
      </c>
      <c r="R1872" s="6" t="b">
        <f t="shared" ref="R1872:T1872" si="3763">IFERROR(VALUE(LEFT(N1872,SEARCH(" ",N1872,1)-1)),FALSE())</f>
        <v>0</v>
      </c>
      <c r="S1872" s="6" t="b">
        <f t="shared" si="3763"/>
        <v>0</v>
      </c>
      <c r="T1872" s="6" t="b">
        <f t="shared" si="3763"/>
        <v>0</v>
      </c>
      <c r="U1872" s="5"/>
      <c r="V1872" s="5"/>
      <c r="W1872" s="5"/>
      <c r="X1872" s="37" t="str">
        <f>Map!G2547</f>
        <v>Star</v>
      </c>
      <c r="Y1872" s="5"/>
      <c r="Z1872" s="7" t="str">
        <f>Map!O2547</f>
        <v/>
      </c>
      <c r="AA1872" s="6" t="str">
        <f t="shared" si="12"/>
        <v/>
      </c>
      <c r="AB1872" s="5"/>
      <c r="AC1872" s="6" t="str">
        <f t="shared" si="13"/>
        <v/>
      </c>
      <c r="AD1872" s="5"/>
    </row>
    <row r="1873">
      <c r="A1873" s="5" t="str">
        <f>Map!I2548</f>
        <v>1.99 J</v>
      </c>
      <c r="B1873" s="6">
        <f t="shared" si="5"/>
        <v>1.99</v>
      </c>
      <c r="C1873" s="5" t="str">
        <f>IFERROR(__xludf.DUMMYFUNCTION("""COMPUTED_VALUE"""),"J")</f>
        <v>J</v>
      </c>
      <c r="D1873" s="34" t="b">
        <f t="shared" si="6"/>
        <v>0</v>
      </c>
      <c r="E1873" s="6">
        <f t="shared" si="7"/>
        <v>1.99</v>
      </c>
      <c r="F1873" s="34" t="b">
        <f t="shared" si="8"/>
        <v>0</v>
      </c>
      <c r="G1873" s="8">
        <f t="shared" si="9"/>
        <v>3.781E+27</v>
      </c>
      <c r="H1873" s="8" t="str">
        <f t="shared" ref="H1873:J1873" si="3764">if(D1873,$G1873,"")</f>
        <v/>
      </c>
      <c r="I1873" s="8">
        <f t="shared" si="3764"/>
        <v>3.781E+27</v>
      </c>
      <c r="J1873" s="8" t="str">
        <f t="shared" si="3764"/>
        <v/>
      </c>
      <c r="K1873" s="5"/>
      <c r="L1873" s="5"/>
      <c r="M1873" s="5"/>
      <c r="N1873" s="36">
        <f>Map!K2548</f>
        <v>-200</v>
      </c>
      <c r="O1873" s="36">
        <f>Map!L2548</f>
        <v>-232</v>
      </c>
      <c r="P1873" s="36">
        <f>Map!M2548</f>
        <v>-214</v>
      </c>
      <c r="Q1873" s="5" t="str">
        <f>Join("-",Map!B2548,Map!C2548,Map!D2548,Map!E2548,Map!F2548)</f>
        <v>South Rim-2-3-2-a</v>
      </c>
      <c r="R1873" s="6">
        <f t="shared" ref="R1873:T1873" si="3765">IFERROR(VALUE(LEFT(N1873,SEARCH(" ",N1873,1)-1)),FALSE())</f>
        <v>-200</v>
      </c>
      <c r="S1873" s="6">
        <f t="shared" si="3765"/>
        <v>-232</v>
      </c>
      <c r="T1873" s="6">
        <f t="shared" si="3765"/>
        <v>-214</v>
      </c>
      <c r="U1873" s="5"/>
      <c r="V1873" s="5"/>
      <c r="W1873" s="5"/>
      <c r="X1873" s="37" t="str">
        <f>Map!G2548</f>
        <v>Gas Giant</v>
      </c>
      <c r="Y1873" s="5"/>
      <c r="Z1873" s="7" t="str">
        <f>Map!O2548</f>
        <v>24 H</v>
      </c>
      <c r="AA1873" s="6">
        <f t="shared" si="12"/>
        <v>24</v>
      </c>
      <c r="AB1873" s="5" t="str">
        <f>IFERROR(__xludf.DUMMYFUNCTION("""COMPUTED_VALUE"""),"H")</f>
        <v>H</v>
      </c>
      <c r="AC1873" s="6">
        <f t="shared" si="13"/>
        <v>24</v>
      </c>
      <c r="AD1873" s="5"/>
    </row>
    <row r="1874">
      <c r="A1874" s="5" t="str">
        <f>Map!I2550</f>
        <v/>
      </c>
      <c r="B1874" s="6" t="str">
        <f t="shared" si="5"/>
        <v/>
      </c>
      <c r="C1874" s="5"/>
      <c r="D1874" s="34" t="b">
        <f t="shared" si="6"/>
        <v>0</v>
      </c>
      <c r="E1874" s="6" t="b">
        <f t="shared" si="7"/>
        <v>0</v>
      </c>
      <c r="F1874" s="34" t="b">
        <f t="shared" si="8"/>
        <v>0</v>
      </c>
      <c r="G1874" s="8" t="str">
        <f t="shared" si="9"/>
        <v/>
      </c>
      <c r="H1874" s="8" t="str">
        <f t="shared" ref="H1874:J1874" si="3766">if(D1874,$G1874,"")</f>
        <v/>
      </c>
      <c r="I1874" s="8" t="str">
        <f t="shared" si="3766"/>
        <v/>
      </c>
      <c r="J1874" s="8" t="str">
        <f t="shared" si="3766"/>
        <v/>
      </c>
      <c r="K1874" s="5"/>
      <c r="L1874" s="5"/>
      <c r="M1874" s="5"/>
      <c r="N1874" s="36" t="str">
        <f>Map!K2550</f>
        <v/>
      </c>
      <c r="O1874" s="36" t="str">
        <f>Map!L2550</f>
        <v/>
      </c>
      <c r="P1874" s="36" t="str">
        <f>Map!M2550</f>
        <v/>
      </c>
      <c r="Q1874" s="5" t="str">
        <f>Join("-",Map!B2550,Map!C2550,Map!D2550,Map!E2550,Map!F2550)</f>
        <v>South Rim-2-3-2-S23-S30 Primary Relay</v>
      </c>
      <c r="R1874" s="6" t="b">
        <f t="shared" ref="R1874:T1874" si="3767">IFERROR(VALUE(LEFT(N1874,SEARCH(" ",N1874,1)-1)),FALSE())</f>
        <v>0</v>
      </c>
      <c r="S1874" s="6" t="b">
        <f t="shared" si="3767"/>
        <v>0</v>
      </c>
      <c r="T1874" s="6" t="b">
        <f t="shared" si="3767"/>
        <v>0</v>
      </c>
      <c r="U1874" s="5"/>
      <c r="V1874" s="5"/>
      <c r="W1874" s="5"/>
      <c r="X1874" s="37" t="str">
        <f>Map!G2550</f>
        <v>Prime Relay</v>
      </c>
      <c r="Y1874" s="5"/>
      <c r="Z1874" s="7" t="str">
        <f>Map!O2550</f>
        <v/>
      </c>
      <c r="AA1874" s="6" t="str">
        <f t="shared" si="12"/>
        <v/>
      </c>
      <c r="AB1874" s="5"/>
      <c r="AC1874" s="6" t="str">
        <f t="shared" si="13"/>
        <v/>
      </c>
      <c r="AD1874" s="5"/>
    </row>
    <row r="1875">
      <c r="A1875" s="5" t="str">
        <f>Map!I2551</f>
        <v>0.05 E </v>
      </c>
      <c r="B1875" s="6">
        <f t="shared" si="5"/>
        <v>0.05</v>
      </c>
      <c r="C1875" s="5" t="str">
        <f>IFERROR(__xludf.DUMMYFUNCTION("""COMPUTED_VALUE"""),"E")</f>
        <v>E</v>
      </c>
      <c r="D1875" s="34" t="b">
        <f t="shared" si="6"/>
        <v>0</v>
      </c>
      <c r="E1875" s="6" t="b">
        <f t="shared" si="7"/>
        <v>0</v>
      </c>
      <c r="F1875" s="34">
        <f t="shared" si="8"/>
        <v>0.05</v>
      </c>
      <c r="G1875" s="8">
        <f t="shared" si="9"/>
        <v>2.986E+23</v>
      </c>
      <c r="H1875" s="8" t="str">
        <f t="shared" ref="H1875:J1875" si="3768">if(D1875,$G1875,"")</f>
        <v/>
      </c>
      <c r="I1875" s="8" t="str">
        <f t="shared" si="3768"/>
        <v/>
      </c>
      <c r="J1875" s="8">
        <f t="shared" si="3768"/>
        <v>2.986E+23</v>
      </c>
      <c r="K1875" s="5"/>
      <c r="L1875" s="5"/>
      <c r="M1875" s="5"/>
      <c r="N1875" s="36">
        <f>Map!K2551</f>
        <v>430</v>
      </c>
      <c r="O1875" s="36">
        <f>Map!L2551</f>
        <v>-180</v>
      </c>
      <c r="P1875" s="36">
        <f>Map!M2551</f>
        <v>127</v>
      </c>
      <c r="Q1875" s="5" t="str">
        <f>Join("-",Map!B2551,Map!C2551,Map!D2551,Map!E2551,Map!F2551)</f>
        <v>South Rim-3-0-0-a</v>
      </c>
      <c r="R1875" s="6">
        <f t="shared" ref="R1875:T1875" si="3769">IFERROR(VALUE(LEFT(N1875,SEARCH(" ",N1875,1)-1)),FALSE())</f>
        <v>430</v>
      </c>
      <c r="S1875" s="6">
        <f t="shared" si="3769"/>
        <v>-180</v>
      </c>
      <c r="T1875" s="6">
        <f t="shared" si="3769"/>
        <v>127</v>
      </c>
      <c r="U1875" s="5"/>
      <c r="V1875" s="5"/>
      <c r="W1875" s="5"/>
      <c r="X1875" s="37" t="str">
        <f>Map!G2551</f>
        <v>Terrestrial</v>
      </c>
      <c r="Y1875" s="5"/>
      <c r="Z1875" s="7" t="str">
        <f>Map!O2551</f>
        <v>4224 H</v>
      </c>
      <c r="AA1875" s="6">
        <f t="shared" si="12"/>
        <v>4224</v>
      </c>
      <c r="AB1875" s="5" t="str">
        <f>IFERROR(__xludf.DUMMYFUNCTION("""COMPUTED_VALUE"""),"H")</f>
        <v>H</v>
      </c>
      <c r="AC1875" s="6">
        <f t="shared" si="13"/>
        <v>4224</v>
      </c>
      <c r="AD1875" s="5"/>
    </row>
    <row r="1876">
      <c r="A1876" s="5" t="str">
        <f>Map!I2552</f>
        <v>0.82 E </v>
      </c>
      <c r="B1876" s="6">
        <f t="shared" si="5"/>
        <v>0.82</v>
      </c>
      <c r="C1876" s="5" t="str">
        <f>IFERROR(__xludf.DUMMYFUNCTION("""COMPUTED_VALUE"""),"E")</f>
        <v>E</v>
      </c>
      <c r="D1876" s="34" t="b">
        <f t="shared" si="6"/>
        <v>0</v>
      </c>
      <c r="E1876" s="6" t="b">
        <f t="shared" si="7"/>
        <v>0</v>
      </c>
      <c r="F1876" s="34">
        <f t="shared" si="8"/>
        <v>0.82</v>
      </c>
      <c r="G1876" s="8">
        <f t="shared" si="9"/>
        <v>4.89704E+24</v>
      </c>
      <c r="H1876" s="8" t="str">
        <f t="shared" ref="H1876:J1876" si="3770">if(D1876,$G1876,"")</f>
        <v/>
      </c>
      <c r="I1876" s="8" t="str">
        <f t="shared" si="3770"/>
        <v/>
      </c>
      <c r="J1876" s="8">
        <f t="shared" si="3770"/>
        <v>4.89704E+24</v>
      </c>
      <c r="K1876" s="5"/>
      <c r="L1876" s="5"/>
      <c r="M1876" s="5"/>
      <c r="N1876" s="36">
        <f>Map!K2552</f>
        <v>467</v>
      </c>
      <c r="O1876" s="36">
        <f>Map!L2552</f>
        <v>457</v>
      </c>
      <c r="P1876" s="36">
        <f>Map!M2552</f>
        <v>462</v>
      </c>
      <c r="Q1876" s="5" t="str">
        <f>Join("-",Map!B2552,Map!C2552,Map!D2552,Map!E2552,Map!F2552)</f>
        <v>South Rim-3-0-0-b</v>
      </c>
      <c r="R1876" s="6">
        <f t="shared" ref="R1876:T1876" si="3771">IFERROR(VALUE(LEFT(N1876,SEARCH(" ",N1876,1)-1)),FALSE())</f>
        <v>467</v>
      </c>
      <c r="S1876" s="6">
        <f t="shared" si="3771"/>
        <v>457</v>
      </c>
      <c r="T1876" s="6">
        <f t="shared" si="3771"/>
        <v>462</v>
      </c>
      <c r="U1876" s="5"/>
      <c r="V1876" s="5"/>
      <c r="W1876" s="5"/>
      <c r="X1876" s="37" t="str">
        <f>Map!G2552</f>
        <v>Terrestrial</v>
      </c>
      <c r="Y1876" s="5"/>
      <c r="Z1876" s="7" t="str">
        <f>Map!O2552</f>
        <v>2803 H</v>
      </c>
      <c r="AA1876" s="6">
        <f t="shared" si="12"/>
        <v>2803</v>
      </c>
      <c r="AB1876" s="5" t="str">
        <f>IFERROR(__xludf.DUMMYFUNCTION("""COMPUTED_VALUE"""),"H")</f>
        <v>H</v>
      </c>
      <c r="AC1876" s="6">
        <f t="shared" si="13"/>
        <v>2803</v>
      </c>
      <c r="AD1876" s="5"/>
    </row>
    <row r="1877">
      <c r="A1877" s="5" t="str">
        <f>Map!I2553</f>
        <v>1 E </v>
      </c>
      <c r="B1877" s="6">
        <f t="shared" si="5"/>
        <v>1</v>
      </c>
      <c r="C1877" s="5" t="str">
        <f>IFERROR(__xludf.DUMMYFUNCTION("""COMPUTED_VALUE"""),"E")</f>
        <v>E</v>
      </c>
      <c r="D1877" s="34" t="b">
        <f t="shared" si="6"/>
        <v>0</v>
      </c>
      <c r="E1877" s="6" t="b">
        <f t="shared" si="7"/>
        <v>0</v>
      </c>
      <c r="F1877" s="34">
        <f t="shared" si="8"/>
        <v>1</v>
      </c>
      <c r="G1877" s="8">
        <f t="shared" si="9"/>
        <v>5.972E+24</v>
      </c>
      <c r="H1877" s="8" t="str">
        <f t="shared" ref="H1877:J1877" si="3772">if(D1877,$G1877,"")</f>
        <v/>
      </c>
      <c r="I1877" s="8" t="str">
        <f t="shared" si="3772"/>
        <v/>
      </c>
      <c r="J1877" s="8">
        <f t="shared" si="3772"/>
        <v>5.972E+24</v>
      </c>
      <c r="K1877" s="5"/>
      <c r="L1877" s="5"/>
      <c r="M1877" s="5"/>
      <c r="N1877" s="36">
        <f>Map!K2553</f>
        <v>24</v>
      </c>
      <c r="O1877" s="36">
        <f>Map!L2553</f>
        <v>8</v>
      </c>
      <c r="P1877" s="36">
        <f>Map!M2553</f>
        <v>14</v>
      </c>
      <c r="Q1877" s="5" t="str">
        <f>Join("-",Map!B2553,Map!C2553,Map!D2553,Map!E2553,Map!F2553)</f>
        <v>South Rim-3-0-0-c</v>
      </c>
      <c r="R1877" s="6">
        <f t="shared" ref="R1877:T1877" si="3773">IFERROR(VALUE(LEFT(N1877,SEARCH(" ",N1877,1)-1)),FALSE())</f>
        <v>24</v>
      </c>
      <c r="S1877" s="6">
        <f t="shared" si="3773"/>
        <v>8</v>
      </c>
      <c r="T1877" s="6">
        <f t="shared" si="3773"/>
        <v>14</v>
      </c>
      <c r="U1877" s="5"/>
      <c r="V1877" s="5"/>
      <c r="W1877" s="5"/>
      <c r="X1877" s="37" t="str">
        <f>Map!G2553</f>
        <v>Habitable</v>
      </c>
      <c r="Y1877" s="5"/>
      <c r="Z1877" s="7" t="str">
        <f>Map!O2553</f>
        <v>24 H</v>
      </c>
      <c r="AA1877" s="6">
        <f t="shared" si="12"/>
        <v>24</v>
      </c>
      <c r="AB1877" s="5" t="str">
        <f>IFERROR(__xludf.DUMMYFUNCTION("""COMPUTED_VALUE"""),"H")</f>
        <v>H</v>
      </c>
      <c r="AC1877" s="6">
        <f t="shared" si="13"/>
        <v>24</v>
      </c>
      <c r="AD1877" s="5"/>
    </row>
    <row r="1878">
      <c r="A1878" s="5" t="str">
        <f>Map!I2554</f>
        <v>0.1 E </v>
      </c>
      <c r="B1878" s="6">
        <f t="shared" si="5"/>
        <v>0.1</v>
      </c>
      <c r="C1878" s="5" t="str">
        <f>IFERROR(__xludf.DUMMYFUNCTION("""COMPUTED_VALUE"""),"E")</f>
        <v>E</v>
      </c>
      <c r="D1878" s="34" t="b">
        <f t="shared" si="6"/>
        <v>0</v>
      </c>
      <c r="E1878" s="6" t="b">
        <f t="shared" si="7"/>
        <v>0</v>
      </c>
      <c r="F1878" s="34">
        <f t="shared" si="8"/>
        <v>0.1</v>
      </c>
      <c r="G1878" s="8">
        <f t="shared" si="9"/>
        <v>5.972E+23</v>
      </c>
      <c r="H1878" s="8" t="str">
        <f t="shared" ref="H1878:J1878" si="3774">if(D1878,$G1878,"")</f>
        <v/>
      </c>
      <c r="I1878" s="8" t="str">
        <f t="shared" si="3774"/>
        <v/>
      </c>
      <c r="J1878" s="8">
        <f t="shared" si="3774"/>
        <v>5.972E+23</v>
      </c>
      <c r="K1878" s="5"/>
      <c r="L1878" s="5"/>
      <c r="M1878" s="5"/>
      <c r="N1878" s="36">
        <f>Map!K2554</f>
        <v>20</v>
      </c>
      <c r="O1878" s="36">
        <f>Map!L2554</f>
        <v>-125</v>
      </c>
      <c r="P1878" s="36">
        <f>Map!M2554</f>
        <v>-52</v>
      </c>
      <c r="Q1878" s="5" t="str">
        <f>Join("-",Map!B2554,Map!C2554,Map!D2554,Map!E2554,Map!F2554)</f>
        <v>South Rim-3-0-0-d</v>
      </c>
      <c r="R1878" s="6">
        <f t="shared" ref="R1878:T1878" si="3775">IFERROR(VALUE(LEFT(N1878,SEARCH(" ",N1878,1)-1)),FALSE())</f>
        <v>20</v>
      </c>
      <c r="S1878" s="6">
        <f t="shared" si="3775"/>
        <v>-125</v>
      </c>
      <c r="T1878" s="6">
        <f t="shared" si="3775"/>
        <v>-52</v>
      </c>
      <c r="U1878" s="5"/>
      <c r="V1878" s="5"/>
      <c r="W1878" s="5"/>
      <c r="X1878" s="37" t="str">
        <f>Map!G2554</f>
        <v>Terrestrial</v>
      </c>
      <c r="Y1878" s="5"/>
      <c r="Z1878" s="7" t="str">
        <f>Map!O2554</f>
        <v>25 H</v>
      </c>
      <c r="AA1878" s="6">
        <f t="shared" si="12"/>
        <v>25</v>
      </c>
      <c r="AB1878" s="5" t="str">
        <f>IFERROR(__xludf.DUMMYFUNCTION("""COMPUTED_VALUE"""),"H")</f>
        <v>H</v>
      </c>
      <c r="AC1878" s="6">
        <f t="shared" si="13"/>
        <v>25</v>
      </c>
      <c r="AD1878" s="5"/>
    </row>
    <row r="1879">
      <c r="A1879" s="5" t="str">
        <f>Map!I2555</f>
        <v>1 J </v>
      </c>
      <c r="B1879" s="6">
        <f t="shared" si="5"/>
        <v>1</v>
      </c>
      <c r="C1879" s="5" t="str">
        <f>IFERROR(__xludf.DUMMYFUNCTION("""COMPUTED_VALUE"""),"J")</f>
        <v>J</v>
      </c>
      <c r="D1879" s="34" t="b">
        <f t="shared" si="6"/>
        <v>0</v>
      </c>
      <c r="E1879" s="6">
        <f t="shared" si="7"/>
        <v>1</v>
      </c>
      <c r="F1879" s="34" t="b">
        <f t="shared" si="8"/>
        <v>0</v>
      </c>
      <c r="G1879" s="8">
        <f t="shared" si="9"/>
        <v>1.9E+27</v>
      </c>
      <c r="H1879" s="8" t="str">
        <f t="shared" ref="H1879:J1879" si="3776">if(D1879,$G1879,"")</f>
        <v/>
      </c>
      <c r="I1879" s="8">
        <f t="shared" si="3776"/>
        <v>1.9E+27</v>
      </c>
      <c r="J1879" s="8" t="str">
        <f t="shared" si="3776"/>
        <v/>
      </c>
      <c r="K1879" s="5"/>
      <c r="L1879" s="5"/>
      <c r="M1879" s="5"/>
      <c r="N1879" s="36">
        <f>Map!K2555</f>
        <v>-100</v>
      </c>
      <c r="O1879" s="36">
        <f>Map!L2555</f>
        <v>-115</v>
      </c>
      <c r="P1879" s="36">
        <f>Map!M2555</f>
        <v>-108</v>
      </c>
      <c r="Q1879" s="5" t="str">
        <f>Join("-",Map!B2555,Map!C2555,Map!D2555,Map!E2555,Map!F2555)</f>
        <v>South Rim-3-0-0-e</v>
      </c>
      <c r="R1879" s="6">
        <f t="shared" ref="R1879:T1879" si="3777">IFERROR(VALUE(LEFT(N1879,SEARCH(" ",N1879,1)-1)),FALSE())</f>
        <v>-100</v>
      </c>
      <c r="S1879" s="6">
        <f t="shared" si="3777"/>
        <v>-115</v>
      </c>
      <c r="T1879" s="6">
        <f t="shared" si="3777"/>
        <v>-108</v>
      </c>
      <c r="U1879" s="5"/>
      <c r="V1879" s="5"/>
      <c r="W1879" s="5"/>
      <c r="X1879" s="37" t="str">
        <f>Map!G2555</f>
        <v>Gas Giant</v>
      </c>
      <c r="Y1879" s="5"/>
      <c r="Z1879" s="7" t="str">
        <f>Map!O2555</f>
        <v>11 H</v>
      </c>
      <c r="AA1879" s="6">
        <f t="shared" si="12"/>
        <v>11</v>
      </c>
      <c r="AB1879" s="5" t="str">
        <f>IFERROR(__xludf.DUMMYFUNCTION("""COMPUTED_VALUE"""),"H")</f>
        <v>H</v>
      </c>
      <c r="AC1879" s="6">
        <f t="shared" si="13"/>
        <v>11</v>
      </c>
      <c r="AD1879" s="5"/>
    </row>
    <row r="1880">
      <c r="A1880" s="5" t="str">
        <f>Map!I2556</f>
        <v>0.3 J </v>
      </c>
      <c r="B1880" s="6">
        <f t="shared" si="5"/>
        <v>0.3</v>
      </c>
      <c r="C1880" s="5" t="str">
        <f>IFERROR(__xludf.DUMMYFUNCTION("""COMPUTED_VALUE"""),"J")</f>
        <v>J</v>
      </c>
      <c r="D1880" s="34" t="b">
        <f t="shared" si="6"/>
        <v>0</v>
      </c>
      <c r="E1880" s="6">
        <f t="shared" si="7"/>
        <v>0.3</v>
      </c>
      <c r="F1880" s="34" t="b">
        <f t="shared" si="8"/>
        <v>0</v>
      </c>
      <c r="G1880" s="8">
        <f t="shared" si="9"/>
        <v>5.7E+26</v>
      </c>
      <c r="H1880" s="8" t="str">
        <f t="shared" ref="H1880:J1880" si="3778">if(D1880,$G1880,"")</f>
        <v/>
      </c>
      <c r="I1880" s="8">
        <f t="shared" si="3778"/>
        <v>5.7E+26</v>
      </c>
      <c r="J1880" s="8" t="str">
        <f t="shared" si="3778"/>
        <v/>
      </c>
      <c r="K1880" s="5"/>
      <c r="L1880" s="5"/>
      <c r="M1880" s="5"/>
      <c r="N1880" s="36">
        <f>Map!K2556</f>
        <v>-140</v>
      </c>
      <c r="O1880" s="36">
        <f>Map!L2556</f>
        <v>-160</v>
      </c>
      <c r="P1880" s="36">
        <f>Map!M2556</f>
        <v>-152</v>
      </c>
      <c r="Q1880" s="5" t="str">
        <f>Join("-",Map!B2556,Map!C2556,Map!D2556,Map!E2556,Map!F2556)</f>
        <v>South Rim-3-0-0-f</v>
      </c>
      <c r="R1880" s="6">
        <f t="shared" ref="R1880:T1880" si="3779">IFERROR(VALUE(LEFT(N1880,SEARCH(" ",N1880,1)-1)),FALSE())</f>
        <v>-140</v>
      </c>
      <c r="S1880" s="6">
        <f t="shared" si="3779"/>
        <v>-160</v>
      </c>
      <c r="T1880" s="6">
        <f t="shared" si="3779"/>
        <v>-152</v>
      </c>
      <c r="U1880" s="5"/>
      <c r="V1880" s="5"/>
      <c r="W1880" s="5"/>
      <c r="X1880" s="37" t="str">
        <f>Map!G2556</f>
        <v>Gas Giant</v>
      </c>
      <c r="Y1880" s="5"/>
      <c r="Z1880" s="7" t="str">
        <f>Map!O2556</f>
        <v>12 H</v>
      </c>
      <c r="AA1880" s="6">
        <f t="shared" si="12"/>
        <v>12</v>
      </c>
      <c r="AB1880" s="5" t="str">
        <f>IFERROR(__xludf.DUMMYFUNCTION("""COMPUTED_VALUE"""),"H")</f>
        <v>H</v>
      </c>
      <c r="AC1880" s="6">
        <f t="shared" si="13"/>
        <v>12</v>
      </c>
      <c r="AD1880" s="5"/>
    </row>
    <row r="1881">
      <c r="A1881" s="5" t="str">
        <f>Map!I2557</f>
        <v>0.04 J </v>
      </c>
      <c r="B1881" s="6">
        <f t="shared" si="5"/>
        <v>0.04</v>
      </c>
      <c r="C1881" s="5" t="str">
        <f>IFERROR(__xludf.DUMMYFUNCTION("""COMPUTED_VALUE"""),"J")</f>
        <v>J</v>
      </c>
      <c r="D1881" s="34" t="b">
        <f t="shared" si="6"/>
        <v>0</v>
      </c>
      <c r="E1881" s="6">
        <f t="shared" si="7"/>
        <v>0.04</v>
      </c>
      <c r="F1881" s="34" t="b">
        <f t="shared" si="8"/>
        <v>0</v>
      </c>
      <c r="G1881" s="8">
        <f t="shared" si="9"/>
        <v>7.6E+25</v>
      </c>
      <c r="H1881" s="8" t="str">
        <f t="shared" ref="H1881:J1881" si="3780">if(D1881,$G1881,"")</f>
        <v/>
      </c>
      <c r="I1881" s="8">
        <f t="shared" si="3780"/>
        <v>7.6E+25</v>
      </c>
      <c r="J1881" s="8" t="str">
        <f t="shared" si="3780"/>
        <v/>
      </c>
      <c r="K1881" s="5"/>
      <c r="L1881" s="5"/>
      <c r="M1881" s="5"/>
      <c r="N1881" s="36">
        <f>Map!K2557</f>
        <v>-190</v>
      </c>
      <c r="O1881" s="36">
        <f>Map!L2557</f>
        <v>-200</v>
      </c>
      <c r="P1881" s="36">
        <f>Map!M2557</f>
        <v>-196</v>
      </c>
      <c r="Q1881" s="5" t="str">
        <f>Join("-",Map!B2557,Map!C2557,Map!D2557,Map!E2557,Map!F2557)</f>
        <v>South Rim-3-0-0-g</v>
      </c>
      <c r="R1881" s="6">
        <f t="shared" ref="R1881:T1881" si="3781">IFERROR(VALUE(LEFT(N1881,SEARCH(" ",N1881,1)-1)),FALSE())</f>
        <v>-190</v>
      </c>
      <c r="S1881" s="6">
        <f t="shared" si="3781"/>
        <v>-200</v>
      </c>
      <c r="T1881" s="6">
        <f t="shared" si="3781"/>
        <v>-196</v>
      </c>
      <c r="U1881" s="5"/>
      <c r="V1881" s="5"/>
      <c r="W1881" s="5"/>
      <c r="X1881" s="37" t="str">
        <f>Map!G2557</f>
        <v>Gas Giant</v>
      </c>
      <c r="Y1881" s="5"/>
      <c r="Z1881" s="7" t="str">
        <f>Map!O2557</f>
        <v>18 H</v>
      </c>
      <c r="AA1881" s="6">
        <f t="shared" si="12"/>
        <v>18</v>
      </c>
      <c r="AB1881" s="5" t="str">
        <f>IFERROR(__xludf.DUMMYFUNCTION("""COMPUTED_VALUE"""),"H")</f>
        <v>H</v>
      </c>
      <c r="AC1881" s="6">
        <f t="shared" si="13"/>
        <v>18</v>
      </c>
      <c r="AD1881" s="5"/>
    </row>
    <row r="1882">
      <c r="A1882" s="5" t="str">
        <f>Map!I2558</f>
        <v>0.06 J </v>
      </c>
      <c r="B1882" s="6">
        <f t="shared" si="5"/>
        <v>0.06</v>
      </c>
      <c r="C1882" s="5" t="str">
        <f>IFERROR(__xludf.DUMMYFUNCTION("""COMPUTED_VALUE"""),"J")</f>
        <v>J</v>
      </c>
      <c r="D1882" s="34" t="b">
        <f t="shared" si="6"/>
        <v>0</v>
      </c>
      <c r="E1882" s="6">
        <f t="shared" si="7"/>
        <v>0.06</v>
      </c>
      <c r="F1882" s="34" t="b">
        <f t="shared" si="8"/>
        <v>0</v>
      </c>
      <c r="G1882" s="8">
        <f t="shared" si="9"/>
        <v>1.14E+26</v>
      </c>
      <c r="H1882" s="8" t="str">
        <f t="shared" ref="H1882:J1882" si="3782">if(D1882,$G1882,"")</f>
        <v/>
      </c>
      <c r="I1882" s="8">
        <f t="shared" si="3782"/>
        <v>1.14E+26</v>
      </c>
      <c r="J1882" s="8" t="str">
        <f t="shared" si="3782"/>
        <v/>
      </c>
      <c r="K1882" s="5"/>
      <c r="L1882" s="5"/>
      <c r="M1882" s="5"/>
      <c r="N1882" s="36">
        <f>Map!K2558</f>
        <v>-205</v>
      </c>
      <c r="O1882" s="36">
        <f>Map!L2558</f>
        <v>-220</v>
      </c>
      <c r="P1882" s="36">
        <f>Map!M2558</f>
        <v>-213</v>
      </c>
      <c r="Q1882" s="5" t="str">
        <f>Join("-",Map!B2558,Map!C2558,Map!D2558,Map!E2558,Map!F2558)</f>
        <v>South Rim-3-0-0-h</v>
      </c>
      <c r="R1882" s="6">
        <f t="shared" ref="R1882:T1882" si="3783">IFERROR(VALUE(LEFT(N1882,SEARCH(" ",N1882,1)-1)),FALSE())</f>
        <v>-205</v>
      </c>
      <c r="S1882" s="6">
        <f t="shared" si="3783"/>
        <v>-220</v>
      </c>
      <c r="T1882" s="6">
        <f t="shared" si="3783"/>
        <v>-213</v>
      </c>
      <c r="U1882" s="5"/>
      <c r="V1882" s="5"/>
      <c r="W1882" s="5"/>
      <c r="X1882" s="37" t="str">
        <f>Map!G2558</f>
        <v>Gas Giant</v>
      </c>
      <c r="Y1882" s="5"/>
      <c r="Z1882" s="7" t="str">
        <f>Map!O2558</f>
        <v>14 H</v>
      </c>
      <c r="AA1882" s="6">
        <f t="shared" si="12"/>
        <v>14</v>
      </c>
      <c r="AB1882" s="5" t="str">
        <f>IFERROR(__xludf.DUMMYFUNCTION("""COMPUTED_VALUE"""),"H")</f>
        <v>H</v>
      </c>
      <c r="AC1882" s="6">
        <f t="shared" si="13"/>
        <v>14</v>
      </c>
      <c r="AD1882" s="5"/>
    </row>
    <row r="1883">
      <c r="A1883" s="5" t="str">
        <f>Map!I2559</f>
        <v> </v>
      </c>
      <c r="B1883" s="6" t="str">
        <f t="shared" si="5"/>
        <v> </v>
      </c>
      <c r="C1883" s="5"/>
      <c r="D1883" s="34" t="b">
        <f t="shared" si="6"/>
        <v>0</v>
      </c>
      <c r="E1883" s="6" t="b">
        <f t="shared" si="7"/>
        <v>0</v>
      </c>
      <c r="F1883" s="34" t="b">
        <f t="shared" si="8"/>
        <v>0</v>
      </c>
      <c r="G1883" s="8" t="str">
        <f t="shared" si="9"/>
        <v/>
      </c>
      <c r="H1883" s="8" t="str">
        <f t="shared" ref="H1883:J1883" si="3784">if(D1883,$G1883,"")</f>
        <v/>
      </c>
      <c r="I1883" s="8" t="str">
        <f t="shared" si="3784"/>
        <v/>
      </c>
      <c r="J1883" s="8" t="str">
        <f t="shared" si="3784"/>
        <v/>
      </c>
      <c r="K1883" s="5"/>
      <c r="L1883" s="5"/>
      <c r="M1883" s="5"/>
      <c r="N1883" s="36" t="str">
        <f>Map!K2559</f>
        <v/>
      </c>
      <c r="O1883" s="36" t="str">
        <f>Map!L2559</f>
        <v/>
      </c>
      <c r="P1883" s="36" t="str">
        <f>Map!M2559</f>
        <v/>
      </c>
      <c r="Q1883" s="5" t="str">
        <f>Join("-",Map!B2559,Map!C2559,Map!D2559,Map!E2559,Map!F2559)</f>
        <v>South Rim-3-0-0-Primary Node</v>
      </c>
      <c r="R1883" s="6" t="b">
        <f t="shared" ref="R1883:T1883" si="3785">IFERROR(VALUE(LEFT(N1883,SEARCH(" ",N1883,1)-1)),FALSE())</f>
        <v>0</v>
      </c>
      <c r="S1883" s="6" t="b">
        <f t="shared" si="3785"/>
        <v>0</v>
      </c>
      <c r="T1883" s="6" t="b">
        <f t="shared" si="3785"/>
        <v>0</v>
      </c>
      <c r="U1883" s="5"/>
      <c r="V1883" s="5"/>
      <c r="W1883" s="5"/>
      <c r="X1883" s="37" t="str">
        <f>Map!G2559</f>
        <v>Citadel Class Relay</v>
      </c>
      <c r="Y1883" s="5"/>
      <c r="Z1883" s="7" t="str">
        <f>Map!O2559</f>
        <v/>
      </c>
      <c r="AA1883" s="6" t="str">
        <f t="shared" si="12"/>
        <v/>
      </c>
      <c r="AB1883" s="5"/>
      <c r="AC1883" s="6" t="str">
        <f t="shared" si="13"/>
        <v/>
      </c>
      <c r="AD1883" s="5"/>
    </row>
    <row r="1884">
      <c r="A1884" s="5" t="str">
        <f>Map!I2561</f>
        <v/>
      </c>
      <c r="B1884" s="6" t="str">
        <f t="shared" si="5"/>
        <v/>
      </c>
      <c r="C1884" s="5"/>
      <c r="D1884" s="34" t="b">
        <f t="shared" si="6"/>
        <v>0</v>
      </c>
      <c r="E1884" s="6" t="b">
        <f t="shared" si="7"/>
        <v>0</v>
      </c>
      <c r="F1884" s="34" t="b">
        <f t="shared" si="8"/>
        <v>0</v>
      </c>
      <c r="G1884" s="8" t="str">
        <f t="shared" si="9"/>
        <v/>
      </c>
      <c r="H1884" s="8" t="str">
        <f t="shared" ref="H1884:J1884" si="3786">if(D1884,$G1884,"")</f>
        <v/>
      </c>
      <c r="I1884" s="8" t="str">
        <f t="shared" si="3786"/>
        <v/>
      </c>
      <c r="J1884" s="8" t="str">
        <f t="shared" si="3786"/>
        <v/>
      </c>
      <c r="K1884" s="5"/>
      <c r="L1884" s="5"/>
      <c r="M1884" s="5"/>
      <c r="N1884" s="36" t="str">
        <f>Map!K2561</f>
        <v/>
      </c>
      <c r="O1884" s="36" t="str">
        <f>Map!L2561</f>
        <v/>
      </c>
      <c r="P1884" s="36" t="str">
        <f>Map!M2561</f>
        <v/>
      </c>
      <c r="Q1884" s="5" t="str">
        <f>Join("-",Map!B2561,Map!C2561,Map!D2561,Map!E2561,Map!F2561)</f>
        <v>South Rim-3-0-0-S30 Secondary Relay</v>
      </c>
      <c r="R1884" s="6" t="b">
        <f t="shared" ref="R1884:T1884" si="3787">IFERROR(VALUE(LEFT(N1884,SEARCH(" ",N1884,1)-1)),FALSE())</f>
        <v>0</v>
      </c>
      <c r="S1884" s="6" t="b">
        <f t="shared" si="3787"/>
        <v>0</v>
      </c>
      <c r="T1884" s="6" t="b">
        <f t="shared" si="3787"/>
        <v>0</v>
      </c>
      <c r="U1884" s="5"/>
      <c r="V1884" s="5"/>
      <c r="W1884" s="5"/>
      <c r="X1884" s="37" t="str">
        <f>Map!G2561</f>
        <v>Secondary Relay</v>
      </c>
      <c r="Y1884" s="5"/>
      <c r="Z1884" s="7" t="str">
        <f>Map!O2561</f>
        <v/>
      </c>
      <c r="AA1884" s="6" t="str">
        <f t="shared" si="12"/>
        <v/>
      </c>
      <c r="AB1884" s="5"/>
      <c r="AC1884" s="6" t="str">
        <f t="shared" si="13"/>
        <v/>
      </c>
      <c r="AD1884" s="5"/>
    </row>
    <row r="1885">
      <c r="A1885" s="5" t="str">
        <f>Map!I2566</f>
        <v>2.2 E</v>
      </c>
      <c r="B1885" s="6">
        <f t="shared" si="5"/>
        <v>2.2</v>
      </c>
      <c r="C1885" s="5" t="str">
        <f>IFERROR(__xludf.DUMMYFUNCTION("""COMPUTED_VALUE"""),"E")</f>
        <v>E</v>
      </c>
      <c r="D1885" s="34" t="b">
        <f t="shared" si="6"/>
        <v>0</v>
      </c>
      <c r="E1885" s="6" t="b">
        <f t="shared" si="7"/>
        <v>0</v>
      </c>
      <c r="F1885" s="34">
        <f t="shared" si="8"/>
        <v>2.2</v>
      </c>
      <c r="G1885" s="8">
        <f t="shared" si="9"/>
        <v>1.31384E+25</v>
      </c>
      <c r="H1885" s="8" t="str">
        <f t="shared" ref="H1885:J1885" si="3788">if(D1885,$G1885,"")</f>
        <v/>
      </c>
      <c r="I1885" s="8" t="str">
        <f t="shared" si="3788"/>
        <v/>
      </c>
      <c r="J1885" s="8">
        <f t="shared" si="3788"/>
        <v>1.31384E+25</v>
      </c>
      <c r="K1885" s="5"/>
      <c r="L1885" s="5"/>
      <c r="M1885" s="5"/>
      <c r="N1885" s="36">
        <f>Map!K2566</f>
        <v>847</v>
      </c>
      <c r="O1885" s="36">
        <f>Map!L2566</f>
        <v>781</v>
      </c>
      <c r="P1885" s="36">
        <f>Map!M2566</f>
        <v>812</v>
      </c>
      <c r="Q1885" s="5" t="str">
        <f>Join("-",Map!B2566,Map!C2566,Map!D2566,Map!E2566,Map!F2566)</f>
        <v>South Rim-3-0-1-a</v>
      </c>
      <c r="R1885" s="6">
        <f t="shared" ref="R1885:T1885" si="3789">IFERROR(VALUE(LEFT(N1885,SEARCH(" ",N1885,1)-1)),FALSE())</f>
        <v>847</v>
      </c>
      <c r="S1885" s="6">
        <f t="shared" si="3789"/>
        <v>781</v>
      </c>
      <c r="T1885" s="6">
        <f t="shared" si="3789"/>
        <v>812</v>
      </c>
      <c r="U1885" s="5"/>
      <c r="V1885" s="5"/>
      <c r="W1885" s="5"/>
      <c r="X1885" s="37" t="str">
        <f>Map!G2566</f>
        <v>Terrestrial</v>
      </c>
      <c r="Y1885" s="5"/>
      <c r="Z1885" s="7" t="str">
        <f>Map!O2566</f>
        <v>111 H</v>
      </c>
      <c r="AA1885" s="6">
        <f t="shared" si="12"/>
        <v>111</v>
      </c>
      <c r="AB1885" s="5" t="str">
        <f>IFERROR(__xludf.DUMMYFUNCTION("""COMPUTED_VALUE"""),"H")</f>
        <v>H</v>
      </c>
      <c r="AC1885" s="6">
        <f t="shared" si="13"/>
        <v>111</v>
      </c>
      <c r="AD1885" s="5"/>
    </row>
    <row r="1886">
      <c r="A1886" s="5" t="str">
        <f>Map!I2567</f>
        <v>0.22 E</v>
      </c>
      <c r="B1886" s="6">
        <f t="shared" si="5"/>
        <v>0.22</v>
      </c>
      <c r="C1886" s="5" t="str">
        <f>IFERROR(__xludf.DUMMYFUNCTION("""COMPUTED_VALUE"""),"E")</f>
        <v>E</v>
      </c>
      <c r="D1886" s="34" t="b">
        <f t="shared" si="6"/>
        <v>0</v>
      </c>
      <c r="E1886" s="6" t="b">
        <f t="shared" si="7"/>
        <v>0</v>
      </c>
      <c r="F1886" s="34">
        <f t="shared" si="8"/>
        <v>0.22</v>
      </c>
      <c r="G1886" s="8">
        <f t="shared" si="9"/>
        <v>1.31384E+24</v>
      </c>
      <c r="H1886" s="8" t="str">
        <f t="shared" ref="H1886:J1886" si="3790">if(D1886,$G1886,"")</f>
        <v/>
      </c>
      <c r="I1886" s="8" t="str">
        <f t="shared" si="3790"/>
        <v/>
      </c>
      <c r="J1886" s="8">
        <f t="shared" si="3790"/>
        <v>1.31384E+24</v>
      </c>
      <c r="K1886" s="5"/>
      <c r="L1886" s="5"/>
      <c r="M1886" s="5"/>
      <c r="N1886" s="36">
        <f>Map!K2567</f>
        <v>784</v>
      </c>
      <c r="O1886" s="36">
        <f>Map!L2567</f>
        <v>669</v>
      </c>
      <c r="P1886" s="36">
        <f>Map!M2567</f>
        <v>725</v>
      </c>
      <c r="Q1886" s="5" t="str">
        <f>Join("-",Map!B2567,Map!C2567,Map!D2567,Map!E2567,Map!F2567)</f>
        <v>South Rim-3-0-1-b</v>
      </c>
      <c r="R1886" s="6">
        <f t="shared" ref="R1886:T1886" si="3791">IFERROR(VALUE(LEFT(N1886,SEARCH(" ",N1886,1)-1)),FALSE())</f>
        <v>784</v>
      </c>
      <c r="S1886" s="6">
        <f t="shared" si="3791"/>
        <v>669</v>
      </c>
      <c r="T1886" s="6">
        <f t="shared" si="3791"/>
        <v>725</v>
      </c>
      <c r="U1886" s="5"/>
      <c r="V1886" s="5"/>
      <c r="W1886" s="5"/>
      <c r="X1886" s="37" t="str">
        <f>Map!G2567</f>
        <v>Terrestrial</v>
      </c>
      <c r="Y1886" s="5"/>
      <c r="Z1886" s="7" t="str">
        <f>Map!O2567</f>
        <v>800 H</v>
      </c>
      <c r="AA1886" s="6">
        <f t="shared" si="12"/>
        <v>800</v>
      </c>
      <c r="AB1886" s="5" t="str">
        <f>IFERROR(__xludf.DUMMYFUNCTION("""COMPUTED_VALUE"""),"H")</f>
        <v>H</v>
      </c>
      <c r="AC1886" s="6">
        <f t="shared" si="13"/>
        <v>800</v>
      </c>
      <c r="AD1886" s="5"/>
    </row>
    <row r="1887">
      <c r="A1887" s="5" t="str">
        <f>Map!I2568</f>
        <v>0.99 E</v>
      </c>
      <c r="B1887" s="6">
        <f t="shared" si="5"/>
        <v>0.99</v>
      </c>
      <c r="C1887" s="5" t="str">
        <f>IFERROR(__xludf.DUMMYFUNCTION("""COMPUTED_VALUE"""),"E")</f>
        <v>E</v>
      </c>
      <c r="D1887" s="34" t="b">
        <f t="shared" si="6"/>
        <v>0</v>
      </c>
      <c r="E1887" s="6" t="b">
        <f t="shared" si="7"/>
        <v>0</v>
      </c>
      <c r="F1887" s="34">
        <f t="shared" si="8"/>
        <v>0.99</v>
      </c>
      <c r="G1887" s="8">
        <f t="shared" si="9"/>
        <v>5.91228E+24</v>
      </c>
      <c r="H1887" s="8" t="str">
        <f t="shared" ref="H1887:J1887" si="3792">if(D1887,$G1887,"")</f>
        <v/>
      </c>
      <c r="I1887" s="8" t="str">
        <f t="shared" si="3792"/>
        <v/>
      </c>
      <c r="J1887" s="8">
        <f t="shared" si="3792"/>
        <v>5.91228E+24</v>
      </c>
      <c r="K1887" s="5"/>
      <c r="L1887" s="5"/>
      <c r="M1887" s="5"/>
      <c r="N1887" s="36">
        <f>Map!K2568</f>
        <v>47</v>
      </c>
      <c r="O1887" s="36">
        <f>Map!L2568</f>
        <v>36</v>
      </c>
      <c r="P1887" s="36">
        <f>Map!M2568</f>
        <v>44</v>
      </c>
      <c r="Q1887" s="5" t="str">
        <f>Join("-",Map!B2568,Map!C2568,Map!D2568,Map!E2568,Map!F2568)</f>
        <v>South Rim-3-0-1-c</v>
      </c>
      <c r="R1887" s="6">
        <f t="shared" ref="R1887:T1887" si="3793">IFERROR(VALUE(LEFT(N1887,SEARCH(" ",N1887,1)-1)),FALSE())</f>
        <v>47</v>
      </c>
      <c r="S1887" s="6">
        <f t="shared" si="3793"/>
        <v>36</v>
      </c>
      <c r="T1887" s="6">
        <f t="shared" si="3793"/>
        <v>44</v>
      </c>
      <c r="U1887" s="5"/>
      <c r="V1887" s="5"/>
      <c r="W1887" s="5"/>
      <c r="X1887" s="37" t="str">
        <f>Map!G2568</f>
        <v>Habitable</v>
      </c>
      <c r="Y1887" s="5"/>
      <c r="Z1887" s="7" t="str">
        <f>Map!O2568</f>
        <v>20 H</v>
      </c>
      <c r="AA1887" s="6">
        <f t="shared" si="12"/>
        <v>20</v>
      </c>
      <c r="AB1887" s="5" t="str">
        <f>IFERROR(__xludf.DUMMYFUNCTION("""COMPUTED_VALUE"""),"H")</f>
        <v>H</v>
      </c>
      <c r="AC1887" s="6">
        <f t="shared" si="13"/>
        <v>20</v>
      </c>
      <c r="AD1887" s="5"/>
    </row>
    <row r="1888">
      <c r="A1888" s="5" t="str">
        <f>Map!I2569</f>
        <v>2.43 E</v>
      </c>
      <c r="B1888" s="6">
        <f t="shared" si="5"/>
        <v>2.43</v>
      </c>
      <c r="C1888" s="5" t="str">
        <f>IFERROR(__xludf.DUMMYFUNCTION("""COMPUTED_VALUE"""),"E")</f>
        <v>E</v>
      </c>
      <c r="D1888" s="34" t="b">
        <f t="shared" si="6"/>
        <v>0</v>
      </c>
      <c r="E1888" s="6" t="b">
        <f t="shared" si="7"/>
        <v>0</v>
      </c>
      <c r="F1888" s="34">
        <f t="shared" si="8"/>
        <v>2.43</v>
      </c>
      <c r="G1888" s="8">
        <f t="shared" si="9"/>
        <v>1.4512E+25</v>
      </c>
      <c r="H1888" s="8" t="str">
        <f t="shared" ref="H1888:J1888" si="3794">if(D1888,$G1888,"")</f>
        <v/>
      </c>
      <c r="I1888" s="8" t="str">
        <f t="shared" si="3794"/>
        <v/>
      </c>
      <c r="J1888" s="8">
        <f t="shared" si="3794"/>
        <v>1.4512E+25</v>
      </c>
      <c r="K1888" s="5"/>
      <c r="L1888" s="5"/>
      <c r="M1888" s="5"/>
      <c r="N1888" s="36">
        <f>Map!K2569</f>
        <v>0</v>
      </c>
      <c r="O1888" s="36">
        <f>Map!L2569</f>
        <v>-3</v>
      </c>
      <c r="P1888" s="36">
        <f>Map!M2569</f>
        <v>-2</v>
      </c>
      <c r="Q1888" s="5" t="str">
        <f>Join("-",Map!B2569,Map!C2569,Map!D2569,Map!E2569,Map!F2569)</f>
        <v>South Rim-3-0-1-d</v>
      </c>
      <c r="R1888" s="6">
        <f t="shared" ref="R1888:T1888" si="3795">IFERROR(VALUE(LEFT(N1888,SEARCH(" ",N1888,1)-1)),FALSE())</f>
        <v>0</v>
      </c>
      <c r="S1888" s="6">
        <f t="shared" si="3795"/>
        <v>-3</v>
      </c>
      <c r="T1888" s="6">
        <f t="shared" si="3795"/>
        <v>-2</v>
      </c>
      <c r="U1888" s="5"/>
      <c r="V1888" s="5"/>
      <c r="W1888" s="5"/>
      <c r="X1888" s="37" t="str">
        <f>Map!G2569</f>
        <v>Habitable</v>
      </c>
      <c r="Y1888" s="5"/>
      <c r="Z1888" s="7" t="str">
        <f>Map!O2569</f>
        <v>34 H</v>
      </c>
      <c r="AA1888" s="6">
        <f t="shared" si="12"/>
        <v>34</v>
      </c>
      <c r="AB1888" s="5" t="str">
        <f>IFERROR(__xludf.DUMMYFUNCTION("""COMPUTED_VALUE"""),"H")</f>
        <v>H</v>
      </c>
      <c r="AC1888" s="6">
        <f t="shared" si="13"/>
        <v>34</v>
      </c>
      <c r="AD1888" s="5"/>
    </row>
    <row r="1889">
      <c r="A1889" s="5" t="str">
        <f>Map!I2570</f>
        <v>2.65 J</v>
      </c>
      <c r="B1889" s="6">
        <f t="shared" si="5"/>
        <v>2.65</v>
      </c>
      <c r="C1889" s="5" t="str">
        <f>IFERROR(__xludf.DUMMYFUNCTION("""COMPUTED_VALUE"""),"J")</f>
        <v>J</v>
      </c>
      <c r="D1889" s="34" t="b">
        <f t="shared" si="6"/>
        <v>0</v>
      </c>
      <c r="E1889" s="6">
        <f t="shared" si="7"/>
        <v>2.65</v>
      </c>
      <c r="F1889" s="34" t="b">
        <f t="shared" si="8"/>
        <v>0</v>
      </c>
      <c r="G1889" s="8">
        <f t="shared" si="9"/>
        <v>5.035E+27</v>
      </c>
      <c r="H1889" s="8" t="str">
        <f t="shared" ref="H1889:J1889" si="3796">if(D1889,$G1889,"")</f>
        <v/>
      </c>
      <c r="I1889" s="8">
        <f t="shared" si="3796"/>
        <v>5.035E+27</v>
      </c>
      <c r="J1889" s="8" t="str">
        <f t="shared" si="3796"/>
        <v/>
      </c>
      <c r="K1889" s="5"/>
      <c r="L1889" s="5"/>
      <c r="M1889" s="5"/>
      <c r="N1889" s="36">
        <f>Map!K2570</f>
        <v>-108</v>
      </c>
      <c r="O1889" s="36">
        <f>Map!L2570</f>
        <v>-163</v>
      </c>
      <c r="P1889" s="36">
        <f>Map!M2570</f>
        <v>-135</v>
      </c>
      <c r="Q1889" s="5" t="str">
        <f>Join("-",Map!B2570,Map!C2570,Map!D2570,Map!E2570,Map!F2570)</f>
        <v>South Rim-3-0-1-e</v>
      </c>
      <c r="R1889" s="6">
        <f t="shared" ref="R1889:T1889" si="3797">IFERROR(VALUE(LEFT(N1889,SEARCH(" ",N1889,1)-1)),FALSE())</f>
        <v>-108</v>
      </c>
      <c r="S1889" s="6">
        <f t="shared" si="3797"/>
        <v>-163</v>
      </c>
      <c r="T1889" s="6">
        <f t="shared" si="3797"/>
        <v>-135</v>
      </c>
      <c r="U1889" s="5"/>
      <c r="V1889" s="5"/>
      <c r="W1889" s="5"/>
      <c r="X1889" s="37" t="str">
        <f>Map!G2570</f>
        <v>Gas Giant</v>
      </c>
      <c r="Y1889" s="5"/>
      <c r="Z1889" s="7" t="str">
        <f>Map!O2570</f>
        <v>24 H</v>
      </c>
      <c r="AA1889" s="6">
        <f t="shared" si="12"/>
        <v>24</v>
      </c>
      <c r="AB1889" s="5" t="str">
        <f>IFERROR(__xludf.DUMMYFUNCTION("""COMPUTED_VALUE"""),"H")</f>
        <v>H</v>
      </c>
      <c r="AC1889" s="6">
        <f t="shared" si="13"/>
        <v>24</v>
      </c>
      <c r="AD1889" s="5"/>
    </row>
    <row r="1890">
      <c r="A1890" s="5" t="str">
        <f>Map!I2571</f>
        <v>11 E</v>
      </c>
      <c r="B1890" s="6">
        <f t="shared" si="5"/>
        <v>11</v>
      </c>
      <c r="C1890" s="5" t="str">
        <f>IFERROR(__xludf.DUMMYFUNCTION("""COMPUTED_VALUE"""),"E")</f>
        <v>E</v>
      </c>
      <c r="D1890" s="34" t="b">
        <f t="shared" si="6"/>
        <v>0</v>
      </c>
      <c r="E1890" s="6" t="b">
        <f t="shared" si="7"/>
        <v>0</v>
      </c>
      <c r="F1890" s="34">
        <f t="shared" si="8"/>
        <v>11</v>
      </c>
      <c r="G1890" s="8">
        <f t="shared" si="9"/>
        <v>6.5692E+25</v>
      </c>
      <c r="H1890" s="8" t="str">
        <f t="shared" ref="H1890:J1890" si="3798">if(D1890,$G1890,"")</f>
        <v/>
      </c>
      <c r="I1890" s="8" t="str">
        <f t="shared" si="3798"/>
        <v/>
      </c>
      <c r="J1890" s="8">
        <f t="shared" si="3798"/>
        <v>6.5692E+25</v>
      </c>
      <c r="K1890" s="5"/>
      <c r="L1890" s="5"/>
      <c r="M1890" s="5"/>
      <c r="N1890" s="36">
        <f>Map!K2571</f>
        <v>-159</v>
      </c>
      <c r="O1890" s="36">
        <f>Map!L2571</f>
        <v>-200</v>
      </c>
      <c r="P1890" s="36">
        <f>Map!M2571</f>
        <v>-179</v>
      </c>
      <c r="Q1890" s="5" t="str">
        <f>Join("-",Map!B2571,Map!C2571,Map!D2571,Map!E2571,Map!F2571)</f>
        <v>South Rim-3-0-1-f</v>
      </c>
      <c r="R1890" s="6">
        <f t="shared" ref="R1890:T1890" si="3799">IFERROR(VALUE(LEFT(N1890,SEARCH(" ",N1890,1)-1)),FALSE())</f>
        <v>-159</v>
      </c>
      <c r="S1890" s="6">
        <f t="shared" si="3799"/>
        <v>-200</v>
      </c>
      <c r="T1890" s="6">
        <f t="shared" si="3799"/>
        <v>-179</v>
      </c>
      <c r="U1890" s="5"/>
      <c r="V1890" s="5"/>
      <c r="W1890" s="5"/>
      <c r="X1890" s="37" t="str">
        <f>Map!G2571</f>
        <v>Terrestrial</v>
      </c>
      <c r="Y1890" s="5"/>
      <c r="Z1890" s="7" t="str">
        <f>Map!O2571</f>
        <v>16 H</v>
      </c>
      <c r="AA1890" s="6">
        <f t="shared" si="12"/>
        <v>16</v>
      </c>
      <c r="AB1890" s="5" t="str">
        <f>IFERROR(__xludf.DUMMYFUNCTION("""COMPUTED_VALUE"""),"H")</f>
        <v>H</v>
      </c>
      <c r="AC1890" s="6">
        <f t="shared" si="13"/>
        <v>16</v>
      </c>
      <c r="AD1890" s="5"/>
    </row>
    <row r="1891">
      <c r="A1891" s="5" t="str">
        <f>Map!I2572</f>
        <v>1.67 S</v>
      </c>
      <c r="B1891" s="6">
        <f t="shared" si="5"/>
        <v>1.67</v>
      </c>
      <c r="C1891" s="5" t="str">
        <f>IFERROR(__xludf.DUMMYFUNCTION("""COMPUTED_VALUE"""),"S")</f>
        <v>S</v>
      </c>
      <c r="D1891" s="34">
        <f t="shared" si="6"/>
        <v>1.67</v>
      </c>
      <c r="E1891" s="6" t="b">
        <f t="shared" si="7"/>
        <v>0</v>
      </c>
      <c r="F1891" s="34" t="b">
        <f t="shared" si="8"/>
        <v>0</v>
      </c>
      <c r="G1891" s="8">
        <f t="shared" si="9"/>
        <v>3.32163E+30</v>
      </c>
      <c r="H1891" s="8">
        <f t="shared" ref="H1891:J1891" si="3800">if(D1891,$G1891,"")</f>
        <v>3.32163E+30</v>
      </c>
      <c r="I1891" s="8" t="str">
        <f t="shared" si="3800"/>
        <v/>
      </c>
      <c r="J1891" s="8" t="str">
        <f t="shared" si="3800"/>
        <v/>
      </c>
      <c r="K1891" s="5"/>
      <c r="L1891" s="5"/>
      <c r="M1891" s="5"/>
      <c r="N1891" s="36" t="str">
        <f>Map!K2572</f>
        <v/>
      </c>
      <c r="O1891" s="36" t="str">
        <f>Map!L2572</f>
        <v/>
      </c>
      <c r="P1891" s="36" t="str">
        <f>Map!M2572</f>
        <v/>
      </c>
      <c r="Q1891" s="5" t="str">
        <f>Join("-",Map!B2572,Map!C2572,Map!D2572,Map!E2572,Map!F2572)</f>
        <v>South Rim-3-0-1-S</v>
      </c>
      <c r="R1891" s="6" t="b">
        <f t="shared" ref="R1891:T1891" si="3801">IFERROR(VALUE(LEFT(N1891,SEARCH(" ",N1891,1)-1)),FALSE())</f>
        <v>0</v>
      </c>
      <c r="S1891" s="6" t="b">
        <f t="shared" si="3801"/>
        <v>0</v>
      </c>
      <c r="T1891" s="6" t="b">
        <f t="shared" si="3801"/>
        <v>0</v>
      </c>
      <c r="U1891" s="5"/>
      <c r="V1891" s="5"/>
      <c r="W1891" s="5"/>
      <c r="X1891" s="37" t="str">
        <f>Map!G2572</f>
        <v>Star</v>
      </c>
      <c r="Y1891" s="5"/>
      <c r="Z1891" s="7" t="str">
        <f>Map!O2572</f>
        <v/>
      </c>
      <c r="AA1891" s="6" t="str">
        <f t="shared" si="12"/>
        <v/>
      </c>
      <c r="AB1891" s="5"/>
      <c r="AC1891" s="6" t="str">
        <f t="shared" si="13"/>
        <v/>
      </c>
      <c r="AD1891" s="5"/>
    </row>
    <row r="1892">
      <c r="A1892" s="5" t="str">
        <f>Map!I2573</f>
        <v>0.33 E</v>
      </c>
      <c r="B1892" s="6">
        <f t="shared" si="5"/>
        <v>0.33</v>
      </c>
      <c r="C1892" s="5" t="str">
        <f>IFERROR(__xludf.DUMMYFUNCTION("""COMPUTED_VALUE"""),"E")</f>
        <v>E</v>
      </c>
      <c r="D1892" s="34" t="b">
        <f t="shared" si="6"/>
        <v>0</v>
      </c>
      <c r="E1892" s="6" t="b">
        <f t="shared" si="7"/>
        <v>0</v>
      </c>
      <c r="F1892" s="34">
        <f t="shared" si="8"/>
        <v>0.33</v>
      </c>
      <c r="G1892" s="8">
        <f t="shared" si="9"/>
        <v>1.97076E+24</v>
      </c>
      <c r="H1892" s="8" t="str">
        <f t="shared" ref="H1892:J1892" si="3802">if(D1892,$G1892,"")</f>
        <v/>
      </c>
      <c r="I1892" s="8" t="str">
        <f t="shared" si="3802"/>
        <v/>
      </c>
      <c r="J1892" s="8">
        <f t="shared" si="3802"/>
        <v>1.97076E+24</v>
      </c>
      <c r="K1892" s="5"/>
      <c r="L1892" s="5"/>
      <c r="M1892" s="5"/>
      <c r="N1892" s="36">
        <f>Map!K2573</f>
        <v>133</v>
      </c>
      <c r="O1892" s="36">
        <f>Map!L2573</f>
        <v>103</v>
      </c>
      <c r="P1892" s="36">
        <f>Map!M2573</f>
        <v>116</v>
      </c>
      <c r="Q1892" s="5" t="str">
        <f>Join("-",Map!B2573,Map!C2573,Map!D2573,Map!E2573,Map!F2573)</f>
        <v>South Rim-3-0-2-a</v>
      </c>
      <c r="R1892" s="6">
        <f t="shared" ref="R1892:T1892" si="3803">IFERROR(VALUE(LEFT(N1892,SEARCH(" ",N1892,1)-1)),FALSE())</f>
        <v>133</v>
      </c>
      <c r="S1892" s="6">
        <f t="shared" si="3803"/>
        <v>103</v>
      </c>
      <c r="T1892" s="6">
        <f t="shared" si="3803"/>
        <v>116</v>
      </c>
      <c r="U1892" s="5"/>
      <c r="V1892" s="5"/>
      <c r="W1892" s="5"/>
      <c r="X1892" s="37" t="str">
        <f>Map!G2573</f>
        <v>Terrestrial</v>
      </c>
      <c r="Y1892" s="5"/>
      <c r="Z1892" s="7" t="str">
        <f>Map!O2573</f>
        <v>12 H</v>
      </c>
      <c r="AA1892" s="6">
        <f t="shared" si="12"/>
        <v>12</v>
      </c>
      <c r="AB1892" s="5" t="str">
        <f>IFERROR(__xludf.DUMMYFUNCTION("""COMPUTED_VALUE"""),"H")</f>
        <v>H</v>
      </c>
      <c r="AC1892" s="6">
        <f t="shared" si="13"/>
        <v>12</v>
      </c>
      <c r="AD1892" s="5"/>
    </row>
    <row r="1893">
      <c r="A1893" s="5" t="str">
        <f>Map!I2574</f>
        <v>1.35 E</v>
      </c>
      <c r="B1893" s="6">
        <f t="shared" si="5"/>
        <v>1.35</v>
      </c>
      <c r="C1893" s="5" t="str">
        <f>IFERROR(__xludf.DUMMYFUNCTION("""COMPUTED_VALUE"""),"E")</f>
        <v>E</v>
      </c>
      <c r="D1893" s="34" t="b">
        <f t="shared" si="6"/>
        <v>0</v>
      </c>
      <c r="E1893" s="6" t="b">
        <f t="shared" si="7"/>
        <v>0</v>
      </c>
      <c r="F1893" s="34">
        <f t="shared" si="8"/>
        <v>1.35</v>
      </c>
      <c r="G1893" s="8">
        <f t="shared" si="9"/>
        <v>8.0622E+24</v>
      </c>
      <c r="H1893" s="8" t="str">
        <f t="shared" ref="H1893:J1893" si="3804">if(D1893,$G1893,"")</f>
        <v/>
      </c>
      <c r="I1893" s="8" t="str">
        <f t="shared" si="3804"/>
        <v/>
      </c>
      <c r="J1893" s="8">
        <f t="shared" si="3804"/>
        <v>8.0622E+24</v>
      </c>
      <c r="K1893" s="5"/>
      <c r="L1893" s="5"/>
      <c r="M1893" s="5"/>
      <c r="N1893" s="36">
        <f>Map!K2574</f>
        <v>18</v>
      </c>
      <c r="O1893" s="36">
        <f>Map!L2574</f>
        <v>-5</v>
      </c>
      <c r="P1893" s="36">
        <f>Map!M2574</f>
        <v>7</v>
      </c>
      <c r="Q1893" s="5" t="str">
        <f>Join("-",Map!B2574,Map!C2574,Map!D2574,Map!E2574,Map!F2574)</f>
        <v>South Rim-3-0-2-b</v>
      </c>
      <c r="R1893" s="6">
        <f t="shared" ref="R1893:T1893" si="3805">IFERROR(VALUE(LEFT(N1893,SEARCH(" ",N1893,1)-1)),FALSE())</f>
        <v>18</v>
      </c>
      <c r="S1893" s="6">
        <f t="shared" si="3805"/>
        <v>-5</v>
      </c>
      <c r="T1893" s="6">
        <f t="shared" si="3805"/>
        <v>7</v>
      </c>
      <c r="U1893" s="5"/>
      <c r="V1893" s="5"/>
      <c r="W1893" s="5"/>
      <c r="X1893" s="37" t="str">
        <f>Map!G2574</f>
        <v>Terrestrial</v>
      </c>
      <c r="Y1893" s="5"/>
      <c r="Z1893" s="7" t="str">
        <f>Map!O2574</f>
        <v>236 H</v>
      </c>
      <c r="AA1893" s="6">
        <f t="shared" si="12"/>
        <v>236</v>
      </c>
      <c r="AB1893" s="5" t="str">
        <f>IFERROR(__xludf.DUMMYFUNCTION("""COMPUTED_VALUE"""),"H")</f>
        <v>H</v>
      </c>
      <c r="AC1893" s="6">
        <f t="shared" si="13"/>
        <v>236</v>
      </c>
      <c r="AD1893" s="5"/>
    </row>
    <row r="1894">
      <c r="A1894" s="5" t="str">
        <f>Map!I2575</f>
        <v>0.06 J</v>
      </c>
      <c r="B1894" s="6">
        <f t="shared" si="5"/>
        <v>0.06</v>
      </c>
      <c r="C1894" s="5" t="str">
        <f>IFERROR(__xludf.DUMMYFUNCTION("""COMPUTED_VALUE"""),"J")</f>
        <v>J</v>
      </c>
      <c r="D1894" s="34" t="b">
        <f t="shared" si="6"/>
        <v>0</v>
      </c>
      <c r="E1894" s="6">
        <f t="shared" si="7"/>
        <v>0.06</v>
      </c>
      <c r="F1894" s="34" t="b">
        <f t="shared" si="8"/>
        <v>0</v>
      </c>
      <c r="G1894" s="8">
        <f t="shared" si="9"/>
        <v>1.14E+26</v>
      </c>
      <c r="H1894" s="8" t="str">
        <f t="shared" ref="H1894:J1894" si="3806">if(D1894,$G1894,"")</f>
        <v/>
      </c>
      <c r="I1894" s="8">
        <f t="shared" si="3806"/>
        <v>1.14E+26</v>
      </c>
      <c r="J1894" s="8" t="str">
        <f t="shared" si="3806"/>
        <v/>
      </c>
      <c r="K1894" s="5"/>
      <c r="L1894" s="5"/>
      <c r="M1894" s="5"/>
      <c r="N1894" s="36">
        <f>Map!K2575</f>
        <v>-19</v>
      </c>
      <c r="O1894" s="36">
        <f>Map!L2575</f>
        <v>-74</v>
      </c>
      <c r="P1894" s="36">
        <f>Map!M2575</f>
        <v>-47</v>
      </c>
      <c r="Q1894" s="5" t="str">
        <f>Join("-",Map!B2575,Map!C2575,Map!D2575,Map!E2575,Map!F2575)</f>
        <v>South Rim-3-0-2-c</v>
      </c>
      <c r="R1894" s="6">
        <f t="shared" ref="R1894:T1894" si="3807">IFERROR(VALUE(LEFT(N1894,SEARCH(" ",N1894,1)-1)),FALSE())</f>
        <v>-19</v>
      </c>
      <c r="S1894" s="6">
        <f t="shared" si="3807"/>
        <v>-74</v>
      </c>
      <c r="T1894" s="6">
        <f t="shared" si="3807"/>
        <v>-47</v>
      </c>
      <c r="U1894" s="5"/>
      <c r="V1894" s="5"/>
      <c r="W1894" s="5"/>
      <c r="X1894" s="37" t="str">
        <f>Map!G2575</f>
        <v>Gas Giant</v>
      </c>
      <c r="Y1894" s="5"/>
      <c r="Z1894" s="7" t="str">
        <f>Map!O2575</f>
        <v>9 H</v>
      </c>
      <c r="AA1894" s="6">
        <f t="shared" si="12"/>
        <v>9</v>
      </c>
      <c r="AB1894" s="5" t="str">
        <f>IFERROR(__xludf.DUMMYFUNCTION("""COMPUTED_VALUE"""),"H")</f>
        <v>H</v>
      </c>
      <c r="AC1894" s="6">
        <f t="shared" si="13"/>
        <v>9</v>
      </c>
      <c r="AD1894" s="5"/>
    </row>
    <row r="1895">
      <c r="A1895" s="5" t="str">
        <f>Map!I2576</f>
        <v>8.59 J</v>
      </c>
      <c r="B1895" s="6">
        <f t="shared" si="5"/>
        <v>8.59</v>
      </c>
      <c r="C1895" s="5" t="str">
        <f>IFERROR(__xludf.DUMMYFUNCTION("""COMPUTED_VALUE"""),"J")</f>
        <v>J</v>
      </c>
      <c r="D1895" s="34" t="b">
        <f t="shared" si="6"/>
        <v>0</v>
      </c>
      <c r="E1895" s="6">
        <f t="shared" si="7"/>
        <v>8.59</v>
      </c>
      <c r="F1895" s="34" t="b">
        <f t="shared" si="8"/>
        <v>0</v>
      </c>
      <c r="G1895" s="8">
        <f t="shared" si="9"/>
        <v>1.6321E+28</v>
      </c>
      <c r="H1895" s="8" t="str">
        <f t="shared" ref="H1895:J1895" si="3808">if(D1895,$G1895,"")</f>
        <v/>
      </c>
      <c r="I1895" s="8">
        <f t="shared" si="3808"/>
        <v>1.6321E+28</v>
      </c>
      <c r="J1895" s="8" t="str">
        <f t="shared" si="3808"/>
        <v/>
      </c>
      <c r="K1895" s="5"/>
      <c r="L1895" s="5"/>
      <c r="M1895" s="5"/>
      <c r="N1895" s="36">
        <f>Map!K2576</f>
        <v>-69</v>
      </c>
      <c r="O1895" s="36">
        <f>Map!L2576</f>
        <v>-126</v>
      </c>
      <c r="P1895" s="36">
        <f>Map!M2576</f>
        <v>-96</v>
      </c>
      <c r="Q1895" s="5" t="str">
        <f>Join("-",Map!B2576,Map!C2576,Map!D2576,Map!E2576,Map!F2576)</f>
        <v>South Rim-3-0-2-d</v>
      </c>
      <c r="R1895" s="6">
        <f t="shared" ref="R1895:T1895" si="3809">IFERROR(VALUE(LEFT(N1895,SEARCH(" ",N1895,1)-1)),FALSE())</f>
        <v>-69</v>
      </c>
      <c r="S1895" s="6">
        <f t="shared" si="3809"/>
        <v>-126</v>
      </c>
      <c r="T1895" s="6">
        <f t="shared" si="3809"/>
        <v>-96</v>
      </c>
      <c r="U1895" s="5"/>
      <c r="V1895" s="5"/>
      <c r="W1895" s="5"/>
      <c r="X1895" s="37" t="str">
        <f>Map!G2576</f>
        <v>Gas Giant</v>
      </c>
      <c r="Y1895" s="5"/>
      <c r="Z1895" s="7" t="str">
        <f>Map!O2576</f>
        <v>13 H</v>
      </c>
      <c r="AA1895" s="6">
        <f t="shared" si="12"/>
        <v>13</v>
      </c>
      <c r="AB1895" s="5" t="str">
        <f>IFERROR(__xludf.DUMMYFUNCTION("""COMPUTED_VALUE"""),"H")</f>
        <v>H</v>
      </c>
      <c r="AC1895" s="6">
        <f t="shared" si="13"/>
        <v>13</v>
      </c>
      <c r="AD1895" s="5"/>
    </row>
    <row r="1896">
      <c r="A1896" s="5" t="str">
        <f>Map!I2577</f>
        <v>1.85 J</v>
      </c>
      <c r="B1896" s="6">
        <f t="shared" si="5"/>
        <v>1.85</v>
      </c>
      <c r="C1896" s="5" t="str">
        <f>IFERROR(__xludf.DUMMYFUNCTION("""COMPUTED_VALUE"""),"J")</f>
        <v>J</v>
      </c>
      <c r="D1896" s="34" t="b">
        <f t="shared" si="6"/>
        <v>0</v>
      </c>
      <c r="E1896" s="6">
        <f t="shared" si="7"/>
        <v>1.85</v>
      </c>
      <c r="F1896" s="34" t="b">
        <f t="shared" si="8"/>
        <v>0</v>
      </c>
      <c r="G1896" s="8">
        <f t="shared" si="9"/>
        <v>3.515E+27</v>
      </c>
      <c r="H1896" s="8" t="str">
        <f t="shared" ref="H1896:J1896" si="3810">if(D1896,$G1896,"")</f>
        <v/>
      </c>
      <c r="I1896" s="8">
        <f t="shared" si="3810"/>
        <v>3.515E+27</v>
      </c>
      <c r="J1896" s="8" t="str">
        <f t="shared" si="3810"/>
        <v/>
      </c>
      <c r="K1896" s="5"/>
      <c r="L1896" s="5"/>
      <c r="M1896" s="5"/>
      <c r="N1896" s="36">
        <f>Map!K2577</f>
        <v>-157</v>
      </c>
      <c r="O1896" s="36">
        <f>Map!L2577</f>
        <v>-240</v>
      </c>
      <c r="P1896" s="36">
        <f>Map!M2577</f>
        <v>-198</v>
      </c>
      <c r="Q1896" s="5" t="str">
        <f>Join("-",Map!B2577,Map!C2577,Map!D2577,Map!E2577,Map!F2577)</f>
        <v>South Rim-3-0-2-e</v>
      </c>
      <c r="R1896" s="6">
        <f t="shared" ref="R1896:T1896" si="3811">IFERROR(VALUE(LEFT(N1896,SEARCH(" ",N1896,1)-1)),FALSE())</f>
        <v>-157</v>
      </c>
      <c r="S1896" s="6">
        <f t="shared" si="3811"/>
        <v>-240</v>
      </c>
      <c r="T1896" s="6">
        <f t="shared" si="3811"/>
        <v>-198</v>
      </c>
      <c r="U1896" s="5"/>
      <c r="V1896" s="5"/>
      <c r="W1896" s="5"/>
      <c r="X1896" s="37" t="str">
        <f>Map!G2577</f>
        <v>Gas Giant</v>
      </c>
      <c r="Y1896" s="5"/>
      <c r="Z1896" s="7" t="str">
        <f>Map!O2577</f>
        <v>18 H</v>
      </c>
      <c r="AA1896" s="6">
        <f t="shared" si="12"/>
        <v>18</v>
      </c>
      <c r="AB1896" s="5" t="str">
        <f>IFERROR(__xludf.DUMMYFUNCTION("""COMPUTED_VALUE"""),"H")</f>
        <v>H</v>
      </c>
      <c r="AC1896" s="6">
        <f t="shared" si="13"/>
        <v>18</v>
      </c>
      <c r="AD1896" s="5"/>
    </row>
    <row r="1897">
      <c r="A1897" s="5" t="str">
        <f>Map!I2578</f>
        <v>2.11 J</v>
      </c>
      <c r="B1897" s="6">
        <f t="shared" si="5"/>
        <v>2.11</v>
      </c>
      <c r="C1897" s="5" t="str">
        <f>IFERROR(__xludf.DUMMYFUNCTION("""COMPUTED_VALUE"""),"J")</f>
        <v>J</v>
      </c>
      <c r="D1897" s="34" t="b">
        <f t="shared" si="6"/>
        <v>0</v>
      </c>
      <c r="E1897" s="6">
        <f t="shared" si="7"/>
        <v>2.11</v>
      </c>
      <c r="F1897" s="34" t="b">
        <f t="shared" si="8"/>
        <v>0</v>
      </c>
      <c r="G1897" s="8">
        <f t="shared" si="9"/>
        <v>4.009E+27</v>
      </c>
      <c r="H1897" s="8" t="str">
        <f t="shared" ref="H1897:J1897" si="3812">if(D1897,$G1897,"")</f>
        <v/>
      </c>
      <c r="I1897" s="8">
        <f t="shared" si="3812"/>
        <v>4.009E+27</v>
      </c>
      <c r="J1897" s="8" t="str">
        <f t="shared" si="3812"/>
        <v/>
      </c>
      <c r="K1897" s="5"/>
      <c r="L1897" s="5"/>
      <c r="M1897" s="5"/>
      <c r="N1897" s="36">
        <f>Map!K2578</f>
        <v>-208</v>
      </c>
      <c r="O1897" s="36">
        <f>Map!L2578</f>
        <v>-241</v>
      </c>
      <c r="P1897" s="36">
        <f>Map!M2578</f>
        <v>-223</v>
      </c>
      <c r="Q1897" s="5" t="str">
        <f>Join("-",Map!B2578,Map!C2578,Map!D2578,Map!E2578,Map!F2578)</f>
        <v>South Rim-3-0-2-f</v>
      </c>
      <c r="R1897" s="6">
        <f t="shared" ref="R1897:T1897" si="3813">IFERROR(VALUE(LEFT(N1897,SEARCH(" ",N1897,1)-1)),FALSE())</f>
        <v>-208</v>
      </c>
      <c r="S1897" s="6">
        <f t="shared" si="3813"/>
        <v>-241</v>
      </c>
      <c r="T1897" s="6">
        <f t="shared" si="3813"/>
        <v>-223</v>
      </c>
      <c r="U1897" s="5"/>
      <c r="V1897" s="5"/>
      <c r="W1897" s="5"/>
      <c r="X1897" s="37" t="str">
        <f>Map!G2578</f>
        <v>Gas Giant</v>
      </c>
      <c r="Y1897" s="5"/>
      <c r="Z1897" s="7" t="str">
        <f>Map!O2578</f>
        <v>19 H</v>
      </c>
      <c r="AA1897" s="6">
        <f t="shared" si="12"/>
        <v>19</v>
      </c>
      <c r="AB1897" s="5" t="str">
        <f>IFERROR(__xludf.DUMMYFUNCTION("""COMPUTED_VALUE"""),"H")</f>
        <v>H</v>
      </c>
      <c r="AC1897" s="6">
        <f t="shared" si="13"/>
        <v>19</v>
      </c>
      <c r="AD1897" s="5"/>
    </row>
    <row r="1898">
      <c r="A1898" s="5" t="str">
        <f>Map!I2579</f>
        <v>0.07 J</v>
      </c>
      <c r="B1898" s="6">
        <f t="shared" si="5"/>
        <v>0.07</v>
      </c>
      <c r="C1898" s="5" t="str">
        <f>IFERROR(__xludf.DUMMYFUNCTION("""COMPUTED_VALUE"""),"J")</f>
        <v>J</v>
      </c>
      <c r="D1898" s="34" t="b">
        <f t="shared" si="6"/>
        <v>0</v>
      </c>
      <c r="E1898" s="6">
        <f t="shared" si="7"/>
        <v>0.07</v>
      </c>
      <c r="F1898" s="34" t="b">
        <f t="shared" si="8"/>
        <v>0</v>
      </c>
      <c r="G1898" s="8">
        <f t="shared" si="9"/>
        <v>1.33E+26</v>
      </c>
      <c r="H1898" s="8" t="str">
        <f t="shared" ref="H1898:J1898" si="3814">if(D1898,$G1898,"")</f>
        <v/>
      </c>
      <c r="I1898" s="8">
        <f t="shared" si="3814"/>
        <v>1.33E+26</v>
      </c>
      <c r="J1898" s="8" t="str">
        <f t="shared" si="3814"/>
        <v/>
      </c>
      <c r="K1898" s="5"/>
      <c r="L1898" s="5"/>
      <c r="M1898" s="5"/>
      <c r="N1898" s="36">
        <f>Map!K2579</f>
        <v>-244</v>
      </c>
      <c r="O1898" s="36">
        <f>Map!L2579</f>
        <v>-250</v>
      </c>
      <c r="P1898" s="36">
        <f>Map!M2579</f>
        <v>-249</v>
      </c>
      <c r="Q1898" s="5" t="str">
        <f>Join("-",Map!B2579,Map!C2579,Map!D2579,Map!E2579,Map!F2579)</f>
        <v>South Rim-3-0-2-g</v>
      </c>
      <c r="R1898" s="6">
        <f t="shared" ref="R1898:T1898" si="3815">IFERROR(VALUE(LEFT(N1898,SEARCH(" ",N1898,1)-1)),FALSE())</f>
        <v>-244</v>
      </c>
      <c r="S1898" s="6">
        <f t="shared" si="3815"/>
        <v>-250</v>
      </c>
      <c r="T1898" s="6">
        <f t="shared" si="3815"/>
        <v>-249</v>
      </c>
      <c r="U1898" s="5"/>
      <c r="V1898" s="5"/>
      <c r="W1898" s="5"/>
      <c r="X1898" s="37" t="str">
        <f>Map!G2579</f>
        <v>Gas Giant</v>
      </c>
      <c r="Y1898" s="5"/>
      <c r="Z1898" s="7" t="str">
        <f>Map!O2579</f>
        <v>14 H</v>
      </c>
      <c r="AA1898" s="6">
        <f t="shared" si="12"/>
        <v>14</v>
      </c>
      <c r="AB1898" s="5" t="str">
        <f>IFERROR(__xludf.DUMMYFUNCTION("""COMPUTED_VALUE"""),"H")</f>
        <v>H</v>
      </c>
      <c r="AC1898" s="6">
        <f t="shared" si="13"/>
        <v>14</v>
      </c>
      <c r="AD1898" s="5"/>
    </row>
    <row r="1899">
      <c r="A1899" s="5" t="str">
        <f>Map!I2580</f>
        <v>0.35 S</v>
      </c>
      <c r="B1899" s="6">
        <f t="shared" si="5"/>
        <v>0.35</v>
      </c>
      <c r="C1899" s="5" t="str">
        <f>IFERROR(__xludf.DUMMYFUNCTION("""COMPUTED_VALUE"""),"S")</f>
        <v>S</v>
      </c>
      <c r="D1899" s="34">
        <f t="shared" si="6"/>
        <v>0.35</v>
      </c>
      <c r="E1899" s="6" t="b">
        <f t="shared" si="7"/>
        <v>0</v>
      </c>
      <c r="F1899" s="34" t="b">
        <f t="shared" si="8"/>
        <v>0</v>
      </c>
      <c r="G1899" s="8">
        <f t="shared" si="9"/>
        <v>6.9615E+29</v>
      </c>
      <c r="H1899" s="8">
        <f t="shared" ref="H1899:J1899" si="3816">if(D1899,$G1899,"")</f>
        <v>6.9615E+29</v>
      </c>
      <c r="I1899" s="8" t="str">
        <f t="shared" si="3816"/>
        <v/>
      </c>
      <c r="J1899" s="8" t="str">
        <f t="shared" si="3816"/>
        <v/>
      </c>
      <c r="K1899" s="5"/>
      <c r="L1899" s="5"/>
      <c r="M1899" s="5"/>
      <c r="N1899" s="36" t="str">
        <f>Map!K2580</f>
        <v/>
      </c>
      <c r="O1899" s="36" t="str">
        <f>Map!L2580</f>
        <v/>
      </c>
      <c r="P1899" s="36" t="str">
        <f>Map!M2580</f>
        <v/>
      </c>
      <c r="Q1899" s="5" t="str">
        <f>Join("-",Map!B2580,Map!C2580,Map!D2580,Map!E2580,Map!F2580)</f>
        <v>South Rim-3-0-2-S</v>
      </c>
      <c r="R1899" s="6" t="b">
        <f t="shared" ref="R1899:T1899" si="3817">IFERROR(VALUE(LEFT(N1899,SEARCH(" ",N1899,1)-1)),FALSE())</f>
        <v>0</v>
      </c>
      <c r="S1899" s="6" t="b">
        <f t="shared" si="3817"/>
        <v>0</v>
      </c>
      <c r="T1899" s="6" t="b">
        <f t="shared" si="3817"/>
        <v>0</v>
      </c>
      <c r="U1899" s="5"/>
      <c r="V1899" s="5"/>
      <c r="W1899" s="5"/>
      <c r="X1899" s="37" t="str">
        <f>Map!G2580</f>
        <v>Star</v>
      </c>
      <c r="Y1899" s="5"/>
      <c r="Z1899" s="7" t="str">
        <f>Map!O2580</f>
        <v/>
      </c>
      <c r="AA1899" s="6" t="str">
        <f t="shared" si="12"/>
        <v/>
      </c>
      <c r="AB1899" s="5"/>
      <c r="AC1899" s="6" t="str">
        <f t="shared" si="13"/>
        <v/>
      </c>
      <c r="AD1899" s="5"/>
    </row>
    <row r="1900">
      <c r="A1900" s="5" t="str">
        <f>Map!I2581</f>
        <v>0.08 E</v>
      </c>
      <c r="B1900" s="6">
        <f t="shared" si="5"/>
        <v>0.08</v>
      </c>
      <c r="C1900" s="5" t="str">
        <f>IFERROR(__xludf.DUMMYFUNCTION("""COMPUTED_VALUE"""),"E")</f>
        <v>E</v>
      </c>
      <c r="D1900" s="34" t="b">
        <f t="shared" si="6"/>
        <v>0</v>
      </c>
      <c r="E1900" s="6" t="b">
        <f t="shared" si="7"/>
        <v>0</v>
      </c>
      <c r="F1900" s="34">
        <f t="shared" si="8"/>
        <v>0.08</v>
      </c>
      <c r="G1900" s="8">
        <f t="shared" si="9"/>
        <v>4.7776E+23</v>
      </c>
      <c r="H1900" s="8" t="str">
        <f t="shared" ref="H1900:J1900" si="3818">if(D1900,$G1900,"")</f>
        <v/>
      </c>
      <c r="I1900" s="8" t="str">
        <f t="shared" si="3818"/>
        <v/>
      </c>
      <c r="J1900" s="8">
        <f t="shared" si="3818"/>
        <v>4.7776E+23</v>
      </c>
      <c r="K1900" s="5"/>
      <c r="L1900" s="5"/>
      <c r="M1900" s="5"/>
      <c r="N1900" s="36">
        <f>Map!K2581</f>
        <v>509</v>
      </c>
      <c r="O1900" s="36">
        <f>Map!L2581</f>
        <v>434</v>
      </c>
      <c r="P1900" s="36">
        <f>Map!M2581</f>
        <v>470</v>
      </c>
      <c r="Q1900" s="5" t="str">
        <f>Join("-",Map!B2581,Map!C2581,Map!D2581,Map!E2581,Map!F2581)</f>
        <v>South Rim-3-0-3-a</v>
      </c>
      <c r="R1900" s="6">
        <f t="shared" ref="R1900:T1900" si="3819">IFERROR(VALUE(LEFT(N1900,SEARCH(" ",N1900,1)-1)),FALSE())</f>
        <v>509</v>
      </c>
      <c r="S1900" s="6">
        <f t="shared" si="3819"/>
        <v>434</v>
      </c>
      <c r="T1900" s="6">
        <f t="shared" si="3819"/>
        <v>470</v>
      </c>
      <c r="U1900" s="5"/>
      <c r="V1900" s="5"/>
      <c r="W1900" s="5"/>
      <c r="X1900" s="37" t="str">
        <f>Map!G2581</f>
        <v>Terrestrial</v>
      </c>
      <c r="Y1900" s="5"/>
      <c r="Z1900" s="7" t="str">
        <f>Map!O2581</f>
        <v>96 H</v>
      </c>
      <c r="AA1900" s="6">
        <f t="shared" si="12"/>
        <v>96</v>
      </c>
      <c r="AB1900" s="5" t="str">
        <f>IFERROR(__xludf.DUMMYFUNCTION("""COMPUTED_VALUE"""),"H")</f>
        <v>H</v>
      </c>
      <c r="AC1900" s="6">
        <f t="shared" si="13"/>
        <v>96</v>
      </c>
      <c r="AD1900" s="5"/>
    </row>
    <row r="1901">
      <c r="A1901" s="5" t="str">
        <f>Map!I2582</f>
        <v>0.04 J</v>
      </c>
      <c r="B1901" s="6">
        <f t="shared" si="5"/>
        <v>0.04</v>
      </c>
      <c r="C1901" s="5" t="str">
        <f>IFERROR(__xludf.DUMMYFUNCTION("""COMPUTED_VALUE"""),"J")</f>
        <v>J</v>
      </c>
      <c r="D1901" s="34" t="b">
        <f t="shared" si="6"/>
        <v>0</v>
      </c>
      <c r="E1901" s="6">
        <f t="shared" si="7"/>
        <v>0.04</v>
      </c>
      <c r="F1901" s="34" t="b">
        <f t="shared" si="8"/>
        <v>0</v>
      </c>
      <c r="G1901" s="8">
        <f t="shared" si="9"/>
        <v>7.6E+25</v>
      </c>
      <c r="H1901" s="8" t="str">
        <f t="shared" ref="H1901:J1901" si="3820">if(D1901,$G1901,"")</f>
        <v/>
      </c>
      <c r="I1901" s="8">
        <f t="shared" si="3820"/>
        <v>7.6E+25</v>
      </c>
      <c r="J1901" s="8" t="str">
        <f t="shared" si="3820"/>
        <v/>
      </c>
      <c r="K1901" s="5"/>
      <c r="L1901" s="5"/>
      <c r="M1901" s="5"/>
      <c r="N1901" s="36">
        <f>Map!K2582</f>
        <v>-12</v>
      </c>
      <c r="O1901" s="36">
        <f>Map!L2582</f>
        <v>-84</v>
      </c>
      <c r="P1901" s="36">
        <f>Map!M2582</f>
        <v>-50</v>
      </c>
      <c r="Q1901" s="5" t="str">
        <f>Join("-",Map!B2582,Map!C2582,Map!D2582,Map!E2582,Map!F2582)</f>
        <v>South Rim-3-0-3-b</v>
      </c>
      <c r="R1901" s="6">
        <f t="shared" ref="R1901:T1901" si="3821">IFERROR(VALUE(LEFT(N1901,SEARCH(" ",N1901,1)-1)),FALSE())</f>
        <v>-12</v>
      </c>
      <c r="S1901" s="6">
        <f t="shared" si="3821"/>
        <v>-84</v>
      </c>
      <c r="T1901" s="6">
        <f t="shared" si="3821"/>
        <v>-50</v>
      </c>
      <c r="U1901" s="5"/>
      <c r="V1901" s="5"/>
      <c r="W1901" s="5"/>
      <c r="X1901" s="37" t="str">
        <f>Map!G2582</f>
        <v>Gas Giant</v>
      </c>
      <c r="Y1901" s="5"/>
      <c r="Z1901" s="7" t="str">
        <f>Map!O2582</f>
        <v>21 H</v>
      </c>
      <c r="AA1901" s="6">
        <f t="shared" si="12"/>
        <v>21</v>
      </c>
      <c r="AB1901" s="5" t="str">
        <f>IFERROR(__xludf.DUMMYFUNCTION("""COMPUTED_VALUE"""),"H")</f>
        <v>H</v>
      </c>
      <c r="AC1901" s="6">
        <f t="shared" si="13"/>
        <v>21</v>
      </c>
      <c r="AD1901" s="5"/>
    </row>
    <row r="1902">
      <c r="A1902" s="5" t="str">
        <f>Map!I2583</f>
        <v>1.36 J</v>
      </c>
      <c r="B1902" s="6">
        <f t="shared" si="5"/>
        <v>1.36</v>
      </c>
      <c r="C1902" s="5" t="str">
        <f>IFERROR(__xludf.DUMMYFUNCTION("""COMPUTED_VALUE"""),"J")</f>
        <v>J</v>
      </c>
      <c r="D1902" s="34" t="b">
        <f t="shared" si="6"/>
        <v>0</v>
      </c>
      <c r="E1902" s="6">
        <f t="shared" si="7"/>
        <v>1.36</v>
      </c>
      <c r="F1902" s="34" t="b">
        <f t="shared" si="8"/>
        <v>0</v>
      </c>
      <c r="G1902" s="8">
        <f t="shared" si="9"/>
        <v>2.584E+27</v>
      </c>
      <c r="H1902" s="8" t="str">
        <f t="shared" ref="H1902:J1902" si="3822">if(D1902,$G1902,"")</f>
        <v/>
      </c>
      <c r="I1902" s="8">
        <f t="shared" si="3822"/>
        <v>2.584E+27</v>
      </c>
      <c r="J1902" s="8" t="str">
        <f t="shared" si="3822"/>
        <v/>
      </c>
      <c r="K1902" s="5"/>
      <c r="L1902" s="5"/>
      <c r="M1902" s="5"/>
      <c r="N1902" s="36">
        <f>Map!K2583</f>
        <v>-123</v>
      </c>
      <c r="O1902" s="36">
        <f>Map!L2583</f>
        <v>-192</v>
      </c>
      <c r="P1902" s="36">
        <f>Map!M2583</f>
        <v>-160</v>
      </c>
      <c r="Q1902" s="5" t="str">
        <f>Join("-",Map!B2583,Map!C2583,Map!D2583,Map!E2583,Map!F2583)</f>
        <v>South Rim-3-0-3-c</v>
      </c>
      <c r="R1902" s="6">
        <f t="shared" ref="R1902:T1902" si="3823">IFERROR(VALUE(LEFT(N1902,SEARCH(" ",N1902,1)-1)),FALSE())</f>
        <v>-123</v>
      </c>
      <c r="S1902" s="6">
        <f t="shared" si="3823"/>
        <v>-192</v>
      </c>
      <c r="T1902" s="6">
        <f t="shared" si="3823"/>
        <v>-160</v>
      </c>
      <c r="U1902" s="5"/>
      <c r="V1902" s="5"/>
      <c r="W1902" s="5"/>
      <c r="X1902" s="37" t="str">
        <f>Map!G2583</f>
        <v>Gas Giant</v>
      </c>
      <c r="Y1902" s="5"/>
      <c r="Z1902" s="7" t="str">
        <f>Map!O2583</f>
        <v>15 H</v>
      </c>
      <c r="AA1902" s="6">
        <f t="shared" si="12"/>
        <v>15</v>
      </c>
      <c r="AB1902" s="5" t="str">
        <f>IFERROR(__xludf.DUMMYFUNCTION("""COMPUTED_VALUE"""),"H")</f>
        <v>H</v>
      </c>
      <c r="AC1902" s="6">
        <f t="shared" si="13"/>
        <v>15</v>
      </c>
      <c r="AD1902" s="5"/>
    </row>
    <row r="1903">
      <c r="A1903" s="5" t="str">
        <f>Map!I2584</f>
        <v>0.32 S</v>
      </c>
      <c r="B1903" s="6">
        <f t="shared" si="5"/>
        <v>0.32</v>
      </c>
      <c r="C1903" s="5" t="str">
        <f>IFERROR(__xludf.DUMMYFUNCTION("""COMPUTED_VALUE"""),"S")</f>
        <v>S</v>
      </c>
      <c r="D1903" s="34">
        <f t="shared" si="6"/>
        <v>0.32</v>
      </c>
      <c r="E1903" s="6" t="b">
        <f t="shared" si="7"/>
        <v>0</v>
      </c>
      <c r="F1903" s="34" t="b">
        <f t="shared" si="8"/>
        <v>0</v>
      </c>
      <c r="G1903" s="8">
        <f t="shared" si="9"/>
        <v>6.3648E+29</v>
      </c>
      <c r="H1903" s="8">
        <f t="shared" ref="H1903:J1903" si="3824">if(D1903,$G1903,"")</f>
        <v>6.3648E+29</v>
      </c>
      <c r="I1903" s="8" t="str">
        <f t="shared" si="3824"/>
        <v/>
      </c>
      <c r="J1903" s="8" t="str">
        <f t="shared" si="3824"/>
        <v/>
      </c>
      <c r="K1903" s="5"/>
      <c r="L1903" s="5"/>
      <c r="M1903" s="5"/>
      <c r="N1903" s="36" t="str">
        <f>Map!K2584</f>
        <v/>
      </c>
      <c r="O1903" s="36" t="str">
        <f>Map!L2584</f>
        <v/>
      </c>
      <c r="P1903" s="36" t="str">
        <f>Map!M2584</f>
        <v/>
      </c>
      <c r="Q1903" s="5" t="str">
        <f>Join("-",Map!B2584,Map!C2584,Map!D2584,Map!E2584,Map!F2584)</f>
        <v>South Rim-3-0-3-S</v>
      </c>
      <c r="R1903" s="6" t="b">
        <f t="shared" ref="R1903:T1903" si="3825">IFERROR(VALUE(LEFT(N1903,SEARCH(" ",N1903,1)-1)),FALSE())</f>
        <v>0</v>
      </c>
      <c r="S1903" s="6" t="b">
        <f t="shared" si="3825"/>
        <v>0</v>
      </c>
      <c r="T1903" s="6" t="b">
        <f t="shared" si="3825"/>
        <v>0</v>
      </c>
      <c r="U1903" s="5"/>
      <c r="V1903" s="5"/>
      <c r="W1903" s="5"/>
      <c r="X1903" s="37" t="str">
        <f>Map!G2584</f>
        <v>Star</v>
      </c>
      <c r="Y1903" s="5"/>
      <c r="Z1903" s="7" t="str">
        <f>Map!O2584</f>
        <v/>
      </c>
      <c r="AA1903" s="6" t="str">
        <f t="shared" si="12"/>
        <v/>
      </c>
      <c r="AB1903" s="5"/>
      <c r="AC1903" s="6" t="str">
        <f t="shared" si="13"/>
        <v/>
      </c>
      <c r="AD1903" s="5"/>
    </row>
    <row r="1904">
      <c r="A1904" s="5" t="str">
        <f>Map!I2585</f>
        <v>0.94 E</v>
      </c>
      <c r="B1904" s="6">
        <f t="shared" si="5"/>
        <v>0.94</v>
      </c>
      <c r="C1904" s="5" t="str">
        <f>IFERROR(__xludf.DUMMYFUNCTION("""COMPUTED_VALUE"""),"E")</f>
        <v>E</v>
      </c>
      <c r="D1904" s="34" t="b">
        <f t="shared" si="6"/>
        <v>0</v>
      </c>
      <c r="E1904" s="6" t="b">
        <f t="shared" si="7"/>
        <v>0</v>
      </c>
      <c r="F1904" s="34">
        <f t="shared" si="8"/>
        <v>0.94</v>
      </c>
      <c r="G1904" s="8">
        <f t="shared" si="9"/>
        <v>5.61368E+24</v>
      </c>
      <c r="H1904" s="8" t="str">
        <f t="shared" ref="H1904:J1904" si="3826">if(D1904,$G1904,"")</f>
        <v/>
      </c>
      <c r="I1904" s="8" t="str">
        <f t="shared" si="3826"/>
        <v/>
      </c>
      <c r="J1904" s="8">
        <f t="shared" si="3826"/>
        <v>5.61368E+24</v>
      </c>
      <c r="K1904" s="5"/>
      <c r="L1904" s="5"/>
      <c r="M1904" s="5"/>
      <c r="N1904" s="36">
        <f>Map!K2585</f>
        <v>37</v>
      </c>
      <c r="O1904" s="36">
        <f>Map!L2585</f>
        <v>6</v>
      </c>
      <c r="P1904" s="36">
        <f>Map!M2585</f>
        <v>21</v>
      </c>
      <c r="Q1904" s="5" t="str">
        <f>Join("-",Map!B2585,Map!C2585,Map!D2585,Map!E2585,Map!F2585)</f>
        <v>South Rim-3-1-0-a</v>
      </c>
      <c r="R1904" s="6">
        <f t="shared" ref="R1904:T1904" si="3827">IFERROR(VALUE(LEFT(N1904,SEARCH(" ",N1904,1)-1)),FALSE())</f>
        <v>37</v>
      </c>
      <c r="S1904" s="6">
        <f t="shared" si="3827"/>
        <v>6</v>
      </c>
      <c r="T1904" s="6">
        <f t="shared" si="3827"/>
        <v>21</v>
      </c>
      <c r="U1904" s="5"/>
      <c r="V1904" s="5"/>
      <c r="W1904" s="5"/>
      <c r="X1904" s="37" t="str">
        <f>Map!G2585</f>
        <v>Habitable</v>
      </c>
      <c r="Y1904" s="5"/>
      <c r="Z1904" s="7" t="str">
        <f>Map!O2585</f>
        <v>24 H</v>
      </c>
      <c r="AA1904" s="6">
        <f t="shared" si="12"/>
        <v>24</v>
      </c>
      <c r="AB1904" s="5" t="str">
        <f>IFERROR(__xludf.DUMMYFUNCTION("""COMPUTED_VALUE"""),"H")</f>
        <v>H</v>
      </c>
      <c r="AC1904" s="6">
        <f t="shared" si="13"/>
        <v>24</v>
      </c>
      <c r="AD1904" s="5"/>
    </row>
    <row r="1905">
      <c r="A1905" s="5" t="str">
        <f>Map!I2586</f>
        <v>2.07 J</v>
      </c>
      <c r="B1905" s="6">
        <f t="shared" si="5"/>
        <v>2.07</v>
      </c>
      <c r="C1905" s="5" t="str">
        <f>IFERROR(__xludf.DUMMYFUNCTION("""COMPUTED_VALUE"""),"J")</f>
        <v>J</v>
      </c>
      <c r="D1905" s="34" t="b">
        <f t="shared" si="6"/>
        <v>0</v>
      </c>
      <c r="E1905" s="6">
        <f t="shared" si="7"/>
        <v>2.07</v>
      </c>
      <c r="F1905" s="34" t="b">
        <f t="shared" si="8"/>
        <v>0</v>
      </c>
      <c r="G1905" s="8">
        <f t="shared" si="9"/>
        <v>3.933E+27</v>
      </c>
      <c r="H1905" s="8" t="str">
        <f t="shared" ref="H1905:J1905" si="3828">if(D1905,$G1905,"")</f>
        <v/>
      </c>
      <c r="I1905" s="8">
        <f t="shared" si="3828"/>
        <v>3.933E+27</v>
      </c>
      <c r="J1905" s="8" t="str">
        <f t="shared" si="3828"/>
        <v/>
      </c>
      <c r="K1905" s="5"/>
      <c r="L1905" s="5"/>
      <c r="M1905" s="5"/>
      <c r="N1905" s="36">
        <f>Map!K2586</f>
        <v>-55</v>
      </c>
      <c r="O1905" s="36">
        <f>Map!L2586</f>
        <v>-149</v>
      </c>
      <c r="P1905" s="36">
        <f>Map!M2586</f>
        <v>-104</v>
      </c>
      <c r="Q1905" s="5" t="str">
        <f>Join("-",Map!B2586,Map!C2586,Map!D2586,Map!E2586,Map!F2586)</f>
        <v>South Rim-3-1-0-b</v>
      </c>
      <c r="R1905" s="6">
        <f t="shared" ref="R1905:T1905" si="3829">IFERROR(VALUE(LEFT(N1905,SEARCH(" ",N1905,1)-1)),FALSE())</f>
        <v>-55</v>
      </c>
      <c r="S1905" s="6">
        <f t="shared" si="3829"/>
        <v>-149</v>
      </c>
      <c r="T1905" s="6">
        <f t="shared" si="3829"/>
        <v>-104</v>
      </c>
      <c r="U1905" s="5"/>
      <c r="V1905" s="5"/>
      <c r="W1905" s="5"/>
      <c r="X1905" s="37" t="str">
        <f>Map!G2586</f>
        <v>Gas Giant</v>
      </c>
      <c r="Y1905" s="5"/>
      <c r="Z1905" s="7" t="str">
        <f>Map!O2586</f>
        <v>19 H</v>
      </c>
      <c r="AA1905" s="6">
        <f t="shared" si="12"/>
        <v>19</v>
      </c>
      <c r="AB1905" s="5" t="str">
        <f>IFERROR(__xludf.DUMMYFUNCTION("""COMPUTED_VALUE"""),"H")</f>
        <v>H</v>
      </c>
      <c r="AC1905" s="6">
        <f t="shared" si="13"/>
        <v>19</v>
      </c>
      <c r="AD1905" s="5"/>
    </row>
    <row r="1906">
      <c r="A1906" s="5" t="str">
        <f>Map!I2587</f>
        <v>0.05 J</v>
      </c>
      <c r="B1906" s="6">
        <f t="shared" si="5"/>
        <v>0.05</v>
      </c>
      <c r="C1906" s="5" t="str">
        <f>IFERROR(__xludf.DUMMYFUNCTION("""COMPUTED_VALUE"""),"J")</f>
        <v>J</v>
      </c>
      <c r="D1906" s="34" t="b">
        <f t="shared" si="6"/>
        <v>0</v>
      </c>
      <c r="E1906" s="6">
        <f t="shared" si="7"/>
        <v>0.05</v>
      </c>
      <c r="F1906" s="34" t="b">
        <f t="shared" si="8"/>
        <v>0</v>
      </c>
      <c r="G1906" s="8">
        <f t="shared" si="9"/>
        <v>9.5E+25</v>
      </c>
      <c r="H1906" s="8" t="str">
        <f t="shared" ref="H1906:J1906" si="3830">if(D1906,$G1906,"")</f>
        <v/>
      </c>
      <c r="I1906" s="8">
        <f t="shared" si="3830"/>
        <v>9.5E+25</v>
      </c>
      <c r="J1906" s="8" t="str">
        <f t="shared" si="3830"/>
        <v/>
      </c>
      <c r="K1906" s="5"/>
      <c r="L1906" s="5"/>
      <c r="M1906" s="5"/>
      <c r="N1906" s="36">
        <f>Map!K2587</f>
        <v>-177</v>
      </c>
      <c r="O1906" s="36">
        <f>Map!L2587</f>
        <v>-209</v>
      </c>
      <c r="P1906" s="36">
        <f>Map!M2587</f>
        <v>-195</v>
      </c>
      <c r="Q1906" s="5" t="str">
        <f>Join("-",Map!B2587,Map!C2587,Map!D2587,Map!E2587,Map!F2587)</f>
        <v>South Rim-3-1-0-c</v>
      </c>
      <c r="R1906" s="6">
        <f t="shared" ref="R1906:T1906" si="3831">IFERROR(VALUE(LEFT(N1906,SEARCH(" ",N1906,1)-1)),FALSE())</f>
        <v>-177</v>
      </c>
      <c r="S1906" s="6">
        <f t="shared" si="3831"/>
        <v>-209</v>
      </c>
      <c r="T1906" s="6">
        <f t="shared" si="3831"/>
        <v>-195</v>
      </c>
      <c r="U1906" s="5"/>
      <c r="V1906" s="5"/>
      <c r="W1906" s="5"/>
      <c r="X1906" s="37" t="str">
        <f>Map!G2587</f>
        <v>Gas Giant</v>
      </c>
      <c r="Y1906" s="5"/>
      <c r="Z1906" s="7" t="str">
        <f>Map!O2587</f>
        <v>17 H</v>
      </c>
      <c r="AA1906" s="6">
        <f t="shared" si="12"/>
        <v>17</v>
      </c>
      <c r="AB1906" s="5" t="str">
        <f>IFERROR(__xludf.DUMMYFUNCTION("""COMPUTED_VALUE"""),"H")</f>
        <v>H</v>
      </c>
      <c r="AC1906" s="6">
        <f t="shared" si="13"/>
        <v>17</v>
      </c>
      <c r="AD1906" s="5"/>
    </row>
    <row r="1907">
      <c r="A1907" s="5" t="str">
        <f>Map!I2588</f>
        <v>0.2 S</v>
      </c>
      <c r="B1907" s="6">
        <f t="shared" si="5"/>
        <v>0.2</v>
      </c>
      <c r="C1907" s="5" t="str">
        <f>IFERROR(__xludf.DUMMYFUNCTION("""COMPUTED_VALUE"""),"S")</f>
        <v>S</v>
      </c>
      <c r="D1907" s="34">
        <f t="shared" si="6"/>
        <v>0.2</v>
      </c>
      <c r="E1907" s="6" t="b">
        <f t="shared" si="7"/>
        <v>0</v>
      </c>
      <c r="F1907" s="34" t="b">
        <f t="shared" si="8"/>
        <v>0</v>
      </c>
      <c r="G1907" s="8">
        <f t="shared" si="9"/>
        <v>3.978E+29</v>
      </c>
      <c r="H1907" s="8">
        <f t="shared" ref="H1907:J1907" si="3832">if(D1907,$G1907,"")</f>
        <v>3.978E+29</v>
      </c>
      <c r="I1907" s="8" t="str">
        <f t="shared" si="3832"/>
        <v/>
      </c>
      <c r="J1907" s="8" t="str">
        <f t="shared" si="3832"/>
        <v/>
      </c>
      <c r="K1907" s="5"/>
      <c r="L1907" s="5"/>
      <c r="M1907" s="5"/>
      <c r="N1907" s="36" t="str">
        <f>Map!K2588</f>
        <v/>
      </c>
      <c r="O1907" s="36" t="str">
        <f>Map!L2588</f>
        <v/>
      </c>
      <c r="P1907" s="36" t="str">
        <f>Map!M2588</f>
        <v/>
      </c>
      <c r="Q1907" s="5" t="str">
        <f>Join("-",Map!B2588,Map!C2588,Map!D2588,Map!E2588,Map!F2588)</f>
        <v>South Rim-3-1-0-S</v>
      </c>
      <c r="R1907" s="6" t="b">
        <f t="shared" ref="R1907:T1907" si="3833">IFERROR(VALUE(LEFT(N1907,SEARCH(" ",N1907,1)-1)),FALSE())</f>
        <v>0</v>
      </c>
      <c r="S1907" s="6" t="b">
        <f t="shared" si="3833"/>
        <v>0</v>
      </c>
      <c r="T1907" s="6" t="b">
        <f t="shared" si="3833"/>
        <v>0</v>
      </c>
      <c r="U1907" s="5"/>
      <c r="V1907" s="5"/>
      <c r="W1907" s="5"/>
      <c r="X1907" s="37" t="str">
        <f>Map!G2588</f>
        <v>Star</v>
      </c>
      <c r="Y1907" s="5"/>
      <c r="Z1907" s="7" t="str">
        <f>Map!O2588</f>
        <v/>
      </c>
      <c r="AA1907" s="6" t="str">
        <f t="shared" si="12"/>
        <v/>
      </c>
      <c r="AB1907" s="5"/>
      <c r="AC1907" s="6" t="str">
        <f t="shared" si="13"/>
        <v/>
      </c>
      <c r="AD1907" s="5"/>
    </row>
    <row r="1908">
      <c r="A1908" s="5" t="str">
        <f>Map!I2590</f>
        <v>0.6 E</v>
      </c>
      <c r="B1908" s="6">
        <f t="shared" si="5"/>
        <v>0.6</v>
      </c>
      <c r="C1908" s="5" t="str">
        <f>IFERROR(__xludf.DUMMYFUNCTION("""COMPUTED_VALUE"""),"E")</f>
        <v>E</v>
      </c>
      <c r="D1908" s="34" t="b">
        <f t="shared" si="6"/>
        <v>0</v>
      </c>
      <c r="E1908" s="6" t="b">
        <f t="shared" si="7"/>
        <v>0</v>
      </c>
      <c r="F1908" s="34">
        <f t="shared" si="8"/>
        <v>0.6</v>
      </c>
      <c r="G1908" s="8">
        <f t="shared" si="9"/>
        <v>3.5832E+24</v>
      </c>
      <c r="H1908" s="8" t="str">
        <f t="shared" ref="H1908:J1908" si="3834">if(D1908,$G1908,"")</f>
        <v/>
      </c>
      <c r="I1908" s="8" t="str">
        <f t="shared" si="3834"/>
        <v/>
      </c>
      <c r="J1908" s="8">
        <f t="shared" si="3834"/>
        <v>3.5832E+24</v>
      </c>
      <c r="K1908" s="5"/>
      <c r="L1908" s="5"/>
      <c r="M1908" s="5"/>
      <c r="N1908" s="36">
        <f>Map!K2590</f>
        <v>339</v>
      </c>
      <c r="O1908" s="36">
        <f>Map!L2590</f>
        <v>313</v>
      </c>
      <c r="P1908" s="36">
        <f>Map!M2590</f>
        <v>327</v>
      </c>
      <c r="Q1908" s="5" t="str">
        <f>Join("-",Map!B2590,Map!C2590,Map!D2590,Map!E2590,Map!F2590)</f>
        <v>South Rim-3-1-1-a</v>
      </c>
      <c r="R1908" s="6">
        <f t="shared" ref="R1908:T1908" si="3835">IFERROR(VALUE(LEFT(N1908,SEARCH(" ",N1908,1)-1)),FALSE())</f>
        <v>339</v>
      </c>
      <c r="S1908" s="6">
        <f t="shared" si="3835"/>
        <v>313</v>
      </c>
      <c r="T1908" s="6">
        <f t="shared" si="3835"/>
        <v>327</v>
      </c>
      <c r="U1908" s="5"/>
      <c r="V1908" s="5"/>
      <c r="W1908" s="5"/>
      <c r="X1908" s="37" t="str">
        <f>Map!G2590</f>
        <v>Terrestrial</v>
      </c>
      <c r="Y1908" s="5"/>
      <c r="Z1908" s="7" t="str">
        <f>Map!O2590</f>
        <v>13 H</v>
      </c>
      <c r="AA1908" s="6">
        <f t="shared" si="12"/>
        <v>13</v>
      </c>
      <c r="AB1908" s="5" t="str">
        <f>IFERROR(__xludf.DUMMYFUNCTION("""COMPUTED_VALUE"""),"H")</f>
        <v>H</v>
      </c>
      <c r="AC1908" s="6">
        <f t="shared" si="13"/>
        <v>13</v>
      </c>
      <c r="AD1908" s="5"/>
    </row>
    <row r="1909">
      <c r="A1909" s="5" t="str">
        <f>Map!I2592</f>
        <v>2.96 J</v>
      </c>
      <c r="B1909" s="6">
        <f t="shared" si="5"/>
        <v>2.96</v>
      </c>
      <c r="C1909" s="5" t="str">
        <f>IFERROR(__xludf.DUMMYFUNCTION("""COMPUTED_VALUE"""),"J")</f>
        <v>J</v>
      </c>
      <c r="D1909" s="34" t="b">
        <f t="shared" si="6"/>
        <v>0</v>
      </c>
      <c r="E1909" s="6">
        <f t="shared" si="7"/>
        <v>2.96</v>
      </c>
      <c r="F1909" s="34" t="b">
        <f t="shared" si="8"/>
        <v>0</v>
      </c>
      <c r="G1909" s="8">
        <f t="shared" si="9"/>
        <v>5.624E+27</v>
      </c>
      <c r="H1909" s="8" t="str">
        <f t="shared" ref="H1909:J1909" si="3836">if(D1909,$G1909,"")</f>
        <v/>
      </c>
      <c r="I1909" s="8">
        <f t="shared" si="3836"/>
        <v>5.624E+27</v>
      </c>
      <c r="J1909" s="8" t="str">
        <f t="shared" si="3836"/>
        <v/>
      </c>
      <c r="K1909" s="5"/>
      <c r="L1909" s="5"/>
      <c r="M1909" s="5"/>
      <c r="N1909" s="36">
        <f>Map!K2592</f>
        <v>-151</v>
      </c>
      <c r="O1909" s="36">
        <f>Map!L2592</f>
        <v>-188</v>
      </c>
      <c r="P1909" s="36">
        <f>Map!M2592</f>
        <v>-169</v>
      </c>
      <c r="Q1909" s="5" t="str">
        <f>Join("-",Map!B2592,Map!C2592,Map!D2592,Map!E2592,Map!F2592)</f>
        <v>South Rim-3-1-1-c</v>
      </c>
      <c r="R1909" s="6">
        <f t="shared" ref="R1909:T1909" si="3837">IFERROR(VALUE(LEFT(N1909,SEARCH(" ",N1909,1)-1)),FALSE())</f>
        <v>-151</v>
      </c>
      <c r="S1909" s="6">
        <f t="shared" si="3837"/>
        <v>-188</v>
      </c>
      <c r="T1909" s="6">
        <f t="shared" si="3837"/>
        <v>-169</v>
      </c>
      <c r="U1909" s="5"/>
      <c r="V1909" s="5"/>
      <c r="W1909" s="5"/>
      <c r="X1909" s="37" t="str">
        <f>Map!G2592</f>
        <v>Gas Giant</v>
      </c>
      <c r="Y1909" s="5"/>
      <c r="Z1909" s="7" t="str">
        <f>Map!O2592</f>
        <v>9 H</v>
      </c>
      <c r="AA1909" s="6">
        <f t="shared" si="12"/>
        <v>9</v>
      </c>
      <c r="AB1909" s="5" t="str">
        <f>IFERROR(__xludf.DUMMYFUNCTION("""COMPUTED_VALUE"""),"H")</f>
        <v>H</v>
      </c>
      <c r="AC1909" s="6">
        <f t="shared" si="13"/>
        <v>9</v>
      </c>
      <c r="AD1909" s="5"/>
    </row>
    <row r="1910">
      <c r="A1910" s="5" t="str">
        <f>Map!I2593</f>
        <v>0.07 J</v>
      </c>
      <c r="B1910" s="6">
        <f t="shared" si="5"/>
        <v>0.07</v>
      </c>
      <c r="C1910" s="5" t="str">
        <f>IFERROR(__xludf.DUMMYFUNCTION("""COMPUTED_VALUE"""),"J")</f>
        <v>J</v>
      </c>
      <c r="D1910" s="34" t="b">
        <f t="shared" si="6"/>
        <v>0</v>
      </c>
      <c r="E1910" s="6">
        <f t="shared" si="7"/>
        <v>0.07</v>
      </c>
      <c r="F1910" s="34" t="b">
        <f t="shared" si="8"/>
        <v>0</v>
      </c>
      <c r="G1910" s="8">
        <f t="shared" si="9"/>
        <v>1.33E+26</v>
      </c>
      <c r="H1910" s="8" t="str">
        <f t="shared" ref="H1910:J1910" si="3838">if(D1910,$G1910,"")</f>
        <v/>
      </c>
      <c r="I1910" s="8">
        <f t="shared" si="3838"/>
        <v>1.33E+26</v>
      </c>
      <c r="J1910" s="8" t="str">
        <f t="shared" si="3838"/>
        <v/>
      </c>
      <c r="K1910" s="5"/>
      <c r="L1910" s="5"/>
      <c r="M1910" s="5"/>
      <c r="N1910" s="36">
        <f>Map!K2593</f>
        <v>-205</v>
      </c>
      <c r="O1910" s="36">
        <f>Map!L2593</f>
        <v>-236</v>
      </c>
      <c r="P1910" s="36">
        <f>Map!M2593</f>
        <v>-221</v>
      </c>
      <c r="Q1910" s="5" t="str">
        <f>Join("-",Map!B2593,Map!C2593,Map!D2593,Map!E2593,Map!F2593)</f>
        <v>South Rim-3-1-1-d</v>
      </c>
      <c r="R1910" s="6">
        <f t="shared" ref="R1910:T1910" si="3839">IFERROR(VALUE(LEFT(N1910,SEARCH(" ",N1910,1)-1)),FALSE())</f>
        <v>-205</v>
      </c>
      <c r="S1910" s="6">
        <f t="shared" si="3839"/>
        <v>-236</v>
      </c>
      <c r="T1910" s="6">
        <f t="shared" si="3839"/>
        <v>-221</v>
      </c>
      <c r="U1910" s="5"/>
      <c r="V1910" s="5"/>
      <c r="W1910" s="5"/>
      <c r="X1910" s="37" t="str">
        <f>Map!G2593</f>
        <v>Gas Giant</v>
      </c>
      <c r="Y1910" s="5"/>
      <c r="Z1910" s="7" t="str">
        <f>Map!O2593</f>
        <v>20 H</v>
      </c>
      <c r="AA1910" s="6">
        <f t="shared" si="12"/>
        <v>20</v>
      </c>
      <c r="AB1910" s="5" t="str">
        <f>IFERROR(__xludf.DUMMYFUNCTION("""COMPUTED_VALUE"""),"H")</f>
        <v>H</v>
      </c>
      <c r="AC1910" s="6">
        <f t="shared" si="13"/>
        <v>20</v>
      </c>
      <c r="AD1910" s="5"/>
    </row>
    <row r="1911">
      <c r="A1911" s="5" t="str">
        <f>Map!I2594</f>
        <v>0.07 J</v>
      </c>
      <c r="B1911" s="6">
        <f t="shared" si="5"/>
        <v>0.07</v>
      </c>
      <c r="C1911" s="5" t="str">
        <f>IFERROR(__xludf.DUMMYFUNCTION("""COMPUTED_VALUE"""),"J")</f>
        <v>J</v>
      </c>
      <c r="D1911" s="34" t="b">
        <f t="shared" si="6"/>
        <v>0</v>
      </c>
      <c r="E1911" s="6">
        <f t="shared" si="7"/>
        <v>0.07</v>
      </c>
      <c r="F1911" s="34" t="b">
        <f t="shared" si="8"/>
        <v>0</v>
      </c>
      <c r="G1911" s="8">
        <f t="shared" si="9"/>
        <v>1.33E+26</v>
      </c>
      <c r="H1911" s="8" t="str">
        <f t="shared" ref="H1911:J1911" si="3840">if(D1911,$G1911,"")</f>
        <v/>
      </c>
      <c r="I1911" s="8">
        <f t="shared" si="3840"/>
        <v>1.33E+26</v>
      </c>
      <c r="J1911" s="8" t="str">
        <f t="shared" si="3840"/>
        <v/>
      </c>
      <c r="K1911" s="5"/>
      <c r="L1911" s="5"/>
      <c r="M1911" s="5"/>
      <c r="N1911" s="36">
        <f>Map!K2594</f>
        <v>-210</v>
      </c>
      <c r="O1911" s="36">
        <f>Map!L2594</f>
        <v>-239</v>
      </c>
      <c r="P1911" s="36">
        <f>Map!M2594</f>
        <v>-224</v>
      </c>
      <c r="Q1911" s="5" t="str">
        <f>Join("-",Map!B2594,Map!C2594,Map!D2594,Map!E2594,Map!F2594)</f>
        <v>South Rim-3-1-1-e</v>
      </c>
      <c r="R1911" s="6">
        <f t="shared" ref="R1911:T1911" si="3841">IFERROR(VALUE(LEFT(N1911,SEARCH(" ",N1911,1)-1)),FALSE())</f>
        <v>-210</v>
      </c>
      <c r="S1911" s="6">
        <f t="shared" si="3841"/>
        <v>-239</v>
      </c>
      <c r="T1911" s="6">
        <f t="shared" si="3841"/>
        <v>-224</v>
      </c>
      <c r="U1911" s="5"/>
      <c r="V1911" s="5"/>
      <c r="W1911" s="5"/>
      <c r="X1911" s="37" t="str">
        <f>Map!G2594</f>
        <v>Gas Giant</v>
      </c>
      <c r="Y1911" s="5"/>
      <c r="Z1911" s="7" t="str">
        <f>Map!O2594</f>
        <v>10 H</v>
      </c>
      <c r="AA1911" s="6">
        <f t="shared" si="12"/>
        <v>10</v>
      </c>
      <c r="AB1911" s="5" t="str">
        <f>IFERROR(__xludf.DUMMYFUNCTION("""COMPUTED_VALUE"""),"H")</f>
        <v>H</v>
      </c>
      <c r="AC1911" s="6">
        <f t="shared" si="13"/>
        <v>10</v>
      </c>
      <c r="AD1911" s="5"/>
    </row>
    <row r="1912">
      <c r="A1912" s="5" t="str">
        <f>Map!I2595</f>
        <v>7.28 J</v>
      </c>
      <c r="B1912" s="6">
        <f t="shared" si="5"/>
        <v>7.28</v>
      </c>
      <c r="C1912" s="5" t="str">
        <f>IFERROR(__xludf.DUMMYFUNCTION("""COMPUTED_VALUE"""),"J")</f>
        <v>J</v>
      </c>
      <c r="D1912" s="34" t="b">
        <f t="shared" si="6"/>
        <v>0</v>
      </c>
      <c r="E1912" s="6">
        <f t="shared" si="7"/>
        <v>7.28</v>
      </c>
      <c r="F1912" s="34" t="b">
        <f t="shared" si="8"/>
        <v>0</v>
      </c>
      <c r="G1912" s="8">
        <f t="shared" si="9"/>
        <v>1.3832E+28</v>
      </c>
      <c r="H1912" s="8" t="str">
        <f t="shared" ref="H1912:J1912" si="3842">if(D1912,$G1912,"")</f>
        <v/>
      </c>
      <c r="I1912" s="8">
        <f t="shared" si="3842"/>
        <v>1.3832E+28</v>
      </c>
      <c r="J1912" s="8" t="str">
        <f t="shared" si="3842"/>
        <v/>
      </c>
      <c r="K1912" s="5"/>
      <c r="L1912" s="5"/>
      <c r="M1912" s="5"/>
      <c r="N1912" s="36">
        <f>Map!K2595</f>
        <v>-216</v>
      </c>
      <c r="O1912" s="36">
        <f>Map!L2595</f>
        <v>-220</v>
      </c>
      <c r="P1912" s="36">
        <f>Map!M2595</f>
        <v>-220</v>
      </c>
      <c r="Q1912" s="5" t="str">
        <f>Join("-",Map!B2595,Map!C2595,Map!D2595,Map!E2595,Map!F2595)</f>
        <v>South Rim-3-1-1-f</v>
      </c>
      <c r="R1912" s="6">
        <f t="shared" ref="R1912:T1912" si="3843">IFERROR(VALUE(LEFT(N1912,SEARCH(" ",N1912,1)-1)),FALSE())</f>
        <v>-216</v>
      </c>
      <c r="S1912" s="6">
        <f t="shared" si="3843"/>
        <v>-220</v>
      </c>
      <c r="T1912" s="6">
        <f t="shared" si="3843"/>
        <v>-220</v>
      </c>
      <c r="U1912" s="5"/>
      <c r="V1912" s="5"/>
      <c r="W1912" s="5"/>
      <c r="X1912" s="37" t="str">
        <f>Map!G2595</f>
        <v>Gas Giant</v>
      </c>
      <c r="Y1912" s="5"/>
      <c r="Z1912" s="7" t="str">
        <f>Map!O2595</f>
        <v>13 H</v>
      </c>
      <c r="AA1912" s="6">
        <f t="shared" si="12"/>
        <v>13</v>
      </c>
      <c r="AB1912" s="5" t="str">
        <f>IFERROR(__xludf.DUMMYFUNCTION("""COMPUTED_VALUE"""),"H")</f>
        <v>H</v>
      </c>
      <c r="AC1912" s="6">
        <f t="shared" si="13"/>
        <v>13</v>
      </c>
      <c r="AD1912" s="5"/>
    </row>
    <row r="1913">
      <c r="A1913" s="5" t="str">
        <f>Map!I2596</f>
        <v>0.35 S</v>
      </c>
      <c r="B1913" s="6">
        <f t="shared" si="5"/>
        <v>0.35</v>
      </c>
      <c r="C1913" s="5" t="str">
        <f>IFERROR(__xludf.DUMMYFUNCTION("""COMPUTED_VALUE"""),"S")</f>
        <v>S</v>
      </c>
      <c r="D1913" s="34">
        <f t="shared" si="6"/>
        <v>0.35</v>
      </c>
      <c r="E1913" s="6" t="b">
        <f t="shared" si="7"/>
        <v>0</v>
      </c>
      <c r="F1913" s="34" t="b">
        <f t="shared" si="8"/>
        <v>0</v>
      </c>
      <c r="G1913" s="8">
        <f t="shared" si="9"/>
        <v>6.9615E+29</v>
      </c>
      <c r="H1913" s="8">
        <f t="shared" ref="H1913:J1913" si="3844">if(D1913,$G1913,"")</f>
        <v>6.9615E+29</v>
      </c>
      <c r="I1913" s="8" t="str">
        <f t="shared" si="3844"/>
        <v/>
      </c>
      <c r="J1913" s="8" t="str">
        <f t="shared" si="3844"/>
        <v/>
      </c>
      <c r="K1913" s="5"/>
      <c r="L1913" s="5"/>
      <c r="M1913" s="5"/>
      <c r="N1913" s="36" t="str">
        <f>Map!K2596</f>
        <v/>
      </c>
      <c r="O1913" s="36" t="str">
        <f>Map!L2596</f>
        <v/>
      </c>
      <c r="P1913" s="36" t="str">
        <f>Map!M2596</f>
        <v/>
      </c>
      <c r="Q1913" s="5" t="str">
        <f>Join("-",Map!B2596,Map!C2596,Map!D2596,Map!E2596,Map!F2596)</f>
        <v>South Rim-3-1-1-S</v>
      </c>
      <c r="R1913" s="6" t="b">
        <f t="shared" ref="R1913:T1913" si="3845">IFERROR(VALUE(LEFT(N1913,SEARCH(" ",N1913,1)-1)),FALSE())</f>
        <v>0</v>
      </c>
      <c r="S1913" s="6" t="b">
        <f t="shared" si="3845"/>
        <v>0</v>
      </c>
      <c r="T1913" s="6" t="b">
        <f t="shared" si="3845"/>
        <v>0</v>
      </c>
      <c r="U1913" s="5"/>
      <c r="V1913" s="5"/>
      <c r="W1913" s="5"/>
      <c r="X1913" s="37" t="str">
        <f>Map!G2596</f>
        <v>Star</v>
      </c>
      <c r="Y1913" s="5"/>
      <c r="Z1913" s="7" t="str">
        <f>Map!O2596</f>
        <v/>
      </c>
      <c r="AA1913" s="6" t="str">
        <f t="shared" si="12"/>
        <v/>
      </c>
      <c r="AB1913" s="5"/>
      <c r="AC1913" s="6" t="str">
        <f t="shared" si="13"/>
        <v/>
      </c>
      <c r="AD1913" s="5"/>
    </row>
    <row r="1914">
      <c r="A1914" s="5" t="str">
        <f>Map!I2597</f>
        <v>0.73 E</v>
      </c>
      <c r="B1914" s="6">
        <f t="shared" si="5"/>
        <v>0.73</v>
      </c>
      <c r="C1914" s="5" t="str">
        <f>IFERROR(__xludf.DUMMYFUNCTION("""COMPUTED_VALUE"""),"E")</f>
        <v>E</v>
      </c>
      <c r="D1914" s="34" t="b">
        <f t="shared" si="6"/>
        <v>0</v>
      </c>
      <c r="E1914" s="6" t="b">
        <f t="shared" si="7"/>
        <v>0</v>
      </c>
      <c r="F1914" s="34">
        <f t="shared" si="8"/>
        <v>0.73</v>
      </c>
      <c r="G1914" s="8">
        <f t="shared" si="9"/>
        <v>4.35956E+24</v>
      </c>
      <c r="H1914" s="8" t="str">
        <f t="shared" ref="H1914:J1914" si="3846">if(D1914,$G1914,"")</f>
        <v/>
      </c>
      <c r="I1914" s="8" t="str">
        <f t="shared" si="3846"/>
        <v/>
      </c>
      <c r="J1914" s="8">
        <f t="shared" si="3846"/>
        <v>4.35956E+24</v>
      </c>
      <c r="K1914" s="5"/>
      <c r="L1914" s="5"/>
      <c r="M1914" s="5"/>
      <c r="N1914" s="36">
        <f>Map!K2597</f>
        <v>1156</v>
      </c>
      <c r="O1914" s="36">
        <f>Map!L2597</f>
        <v>1112</v>
      </c>
      <c r="P1914" s="36">
        <f>Map!M2597</f>
        <v>1135</v>
      </c>
      <c r="Q1914" s="5" t="str">
        <f>Join("-",Map!B2597,Map!C2597,Map!D2597,Map!E2597,Map!F2597)</f>
        <v>South Rim-3-1-2-a</v>
      </c>
      <c r="R1914" s="6">
        <f t="shared" ref="R1914:T1914" si="3847">IFERROR(VALUE(LEFT(N1914,SEARCH(" ",N1914,1)-1)),FALSE())</f>
        <v>1156</v>
      </c>
      <c r="S1914" s="6">
        <f t="shared" si="3847"/>
        <v>1112</v>
      </c>
      <c r="T1914" s="6">
        <f t="shared" si="3847"/>
        <v>1135</v>
      </c>
      <c r="U1914" s="5"/>
      <c r="V1914" s="5"/>
      <c r="W1914" s="5"/>
      <c r="X1914" s="37" t="str">
        <f>Map!G2597</f>
        <v>Terrestrial</v>
      </c>
      <c r="Y1914" s="5"/>
      <c r="Z1914" s="7" t="str">
        <f>Map!O2597</f>
        <v>10 H</v>
      </c>
      <c r="AA1914" s="6">
        <f t="shared" si="12"/>
        <v>10</v>
      </c>
      <c r="AB1914" s="5" t="str">
        <f>IFERROR(__xludf.DUMMYFUNCTION("""COMPUTED_VALUE"""),"H")</f>
        <v>H</v>
      </c>
      <c r="AC1914" s="6">
        <f t="shared" si="13"/>
        <v>10</v>
      </c>
      <c r="AD1914" s="5"/>
    </row>
    <row r="1915">
      <c r="A1915" s="5" t="str">
        <f>Map!I2598</f>
        <v>0.29 E</v>
      </c>
      <c r="B1915" s="6">
        <f t="shared" si="5"/>
        <v>0.29</v>
      </c>
      <c r="C1915" s="5" t="str">
        <f>IFERROR(__xludf.DUMMYFUNCTION("""COMPUTED_VALUE"""),"E")</f>
        <v>E</v>
      </c>
      <c r="D1915" s="34" t="b">
        <f t="shared" si="6"/>
        <v>0</v>
      </c>
      <c r="E1915" s="6" t="b">
        <f t="shared" si="7"/>
        <v>0</v>
      </c>
      <c r="F1915" s="34">
        <f t="shared" si="8"/>
        <v>0.29</v>
      </c>
      <c r="G1915" s="8">
        <f t="shared" si="9"/>
        <v>1.73188E+24</v>
      </c>
      <c r="H1915" s="8" t="str">
        <f t="shared" ref="H1915:J1915" si="3848">if(D1915,$G1915,"")</f>
        <v/>
      </c>
      <c r="I1915" s="8" t="str">
        <f t="shared" si="3848"/>
        <v/>
      </c>
      <c r="J1915" s="8">
        <f t="shared" si="3848"/>
        <v>1.73188E+24</v>
      </c>
      <c r="K1915" s="5"/>
      <c r="L1915" s="5"/>
      <c r="M1915" s="5"/>
      <c r="N1915" s="36">
        <f>Map!K2598</f>
        <v>932</v>
      </c>
      <c r="O1915" s="36">
        <f>Map!L2598</f>
        <v>890</v>
      </c>
      <c r="P1915" s="36">
        <f>Map!M2598</f>
        <v>913</v>
      </c>
      <c r="Q1915" s="5" t="str">
        <f>Join("-",Map!B2598,Map!C2598,Map!D2598,Map!E2598,Map!F2598)</f>
        <v>South Rim-3-1-2-b</v>
      </c>
      <c r="R1915" s="6">
        <f t="shared" ref="R1915:T1915" si="3849">IFERROR(VALUE(LEFT(N1915,SEARCH(" ",N1915,1)-1)),FALSE())</f>
        <v>932</v>
      </c>
      <c r="S1915" s="6">
        <f t="shared" si="3849"/>
        <v>890</v>
      </c>
      <c r="T1915" s="6">
        <f t="shared" si="3849"/>
        <v>913</v>
      </c>
      <c r="U1915" s="5"/>
      <c r="V1915" s="5"/>
      <c r="W1915" s="5"/>
      <c r="X1915" s="37" t="str">
        <f>Map!G2598</f>
        <v>Terrestrial</v>
      </c>
      <c r="Y1915" s="5"/>
      <c r="Z1915" s="7" t="str">
        <f>Map!O2598</f>
        <v>2945 H</v>
      </c>
      <c r="AA1915" s="6">
        <f t="shared" si="12"/>
        <v>2945</v>
      </c>
      <c r="AB1915" s="5" t="str">
        <f>IFERROR(__xludf.DUMMYFUNCTION("""COMPUTED_VALUE"""),"H")</f>
        <v>H</v>
      </c>
      <c r="AC1915" s="6">
        <f t="shared" si="13"/>
        <v>2945</v>
      </c>
      <c r="AD1915" s="5"/>
    </row>
    <row r="1916">
      <c r="A1916" s="5" t="str">
        <f>Map!I2599</f>
        <v>1.73 E</v>
      </c>
      <c r="B1916" s="6">
        <f t="shared" si="5"/>
        <v>1.73</v>
      </c>
      <c r="C1916" s="5" t="str">
        <f>IFERROR(__xludf.DUMMYFUNCTION("""COMPUTED_VALUE"""),"E")</f>
        <v>E</v>
      </c>
      <c r="D1916" s="34" t="b">
        <f t="shared" si="6"/>
        <v>0</v>
      </c>
      <c r="E1916" s="6" t="b">
        <f t="shared" si="7"/>
        <v>0</v>
      </c>
      <c r="F1916" s="34">
        <f t="shared" si="8"/>
        <v>1.73</v>
      </c>
      <c r="G1916" s="8">
        <f t="shared" si="9"/>
        <v>1.03316E+25</v>
      </c>
      <c r="H1916" s="8" t="str">
        <f t="shared" ref="H1916:J1916" si="3850">if(D1916,$G1916,"")</f>
        <v/>
      </c>
      <c r="I1916" s="8" t="str">
        <f t="shared" si="3850"/>
        <v/>
      </c>
      <c r="J1916" s="8">
        <f t="shared" si="3850"/>
        <v>1.03316E+25</v>
      </c>
      <c r="K1916" s="5"/>
      <c r="L1916" s="5"/>
      <c r="M1916" s="5"/>
      <c r="N1916" s="36">
        <f>Map!K2599</f>
        <v>130</v>
      </c>
      <c r="O1916" s="36">
        <f>Map!L2599</f>
        <v>82</v>
      </c>
      <c r="P1916" s="36">
        <f>Map!M2599</f>
        <v>106</v>
      </c>
      <c r="Q1916" s="5" t="str">
        <f>Join("-",Map!B2599,Map!C2599,Map!D2599,Map!E2599,Map!F2599)</f>
        <v>South Rim-3-1-2-c</v>
      </c>
      <c r="R1916" s="6">
        <f t="shared" ref="R1916:T1916" si="3851">IFERROR(VALUE(LEFT(N1916,SEARCH(" ",N1916,1)-1)),FALSE())</f>
        <v>130</v>
      </c>
      <c r="S1916" s="6">
        <f t="shared" si="3851"/>
        <v>82</v>
      </c>
      <c r="T1916" s="6">
        <f t="shared" si="3851"/>
        <v>106</v>
      </c>
      <c r="U1916" s="5"/>
      <c r="V1916" s="5"/>
      <c r="W1916" s="5"/>
      <c r="X1916" s="37" t="str">
        <f>Map!G2599</f>
        <v>Terrestrial</v>
      </c>
      <c r="Y1916" s="5"/>
      <c r="Z1916" s="7" t="str">
        <f>Map!O2599</f>
        <v>51 H</v>
      </c>
      <c r="AA1916" s="6">
        <f t="shared" si="12"/>
        <v>51</v>
      </c>
      <c r="AB1916" s="5" t="str">
        <f>IFERROR(__xludf.DUMMYFUNCTION("""COMPUTED_VALUE"""),"H")</f>
        <v>H</v>
      </c>
      <c r="AC1916" s="6">
        <f t="shared" si="13"/>
        <v>51</v>
      </c>
      <c r="AD1916" s="5"/>
    </row>
    <row r="1917">
      <c r="A1917" s="5" t="str">
        <f>Map!I2600</f>
        <v>1.08 E</v>
      </c>
      <c r="B1917" s="6">
        <f t="shared" si="5"/>
        <v>1.08</v>
      </c>
      <c r="C1917" s="5" t="str">
        <f>IFERROR(__xludf.DUMMYFUNCTION("""COMPUTED_VALUE"""),"E")</f>
        <v>E</v>
      </c>
      <c r="D1917" s="34" t="b">
        <f t="shared" si="6"/>
        <v>0</v>
      </c>
      <c r="E1917" s="6" t="b">
        <f t="shared" si="7"/>
        <v>0</v>
      </c>
      <c r="F1917" s="34">
        <f t="shared" si="8"/>
        <v>1.08</v>
      </c>
      <c r="G1917" s="8">
        <f t="shared" si="9"/>
        <v>6.44976E+24</v>
      </c>
      <c r="H1917" s="8" t="str">
        <f t="shared" ref="H1917:J1917" si="3852">if(D1917,$G1917,"")</f>
        <v/>
      </c>
      <c r="I1917" s="8" t="str">
        <f t="shared" si="3852"/>
        <v/>
      </c>
      <c r="J1917" s="8">
        <f t="shared" si="3852"/>
        <v>6.44976E+24</v>
      </c>
      <c r="K1917" s="5"/>
      <c r="L1917" s="5"/>
      <c r="M1917" s="5"/>
      <c r="N1917" s="36">
        <f>Map!K2600</f>
        <v>17</v>
      </c>
      <c r="O1917" s="36">
        <f>Map!L2600</f>
        <v>11</v>
      </c>
      <c r="P1917" s="36">
        <f>Map!M2600</f>
        <v>16</v>
      </c>
      <c r="Q1917" s="5" t="str">
        <f>Join("-",Map!B2600,Map!C2600,Map!D2600,Map!E2600,Map!F2600)</f>
        <v>South Rim-3-1-2-d</v>
      </c>
      <c r="R1917" s="6">
        <f t="shared" ref="R1917:T1917" si="3853">IFERROR(VALUE(LEFT(N1917,SEARCH(" ",N1917,1)-1)),FALSE())</f>
        <v>17</v>
      </c>
      <c r="S1917" s="6">
        <f t="shared" si="3853"/>
        <v>11</v>
      </c>
      <c r="T1917" s="6">
        <f t="shared" si="3853"/>
        <v>16</v>
      </c>
      <c r="U1917" s="5"/>
      <c r="V1917" s="5"/>
      <c r="W1917" s="5"/>
      <c r="X1917" s="37" t="str">
        <f>Map!G2600</f>
        <v>Habitable</v>
      </c>
      <c r="Y1917" s="5"/>
      <c r="Z1917" s="7" t="str">
        <f>Map!O2600</f>
        <v>34 H</v>
      </c>
      <c r="AA1917" s="6">
        <f t="shared" si="12"/>
        <v>34</v>
      </c>
      <c r="AB1917" s="5" t="str">
        <f>IFERROR(__xludf.DUMMYFUNCTION("""COMPUTED_VALUE"""),"H")</f>
        <v>H</v>
      </c>
      <c r="AC1917" s="6">
        <f t="shared" si="13"/>
        <v>34</v>
      </c>
      <c r="AD1917" s="5"/>
    </row>
    <row r="1918">
      <c r="A1918" s="5" t="str">
        <f>Map!I2601</f>
        <v>0.05 J</v>
      </c>
      <c r="B1918" s="6">
        <f t="shared" si="5"/>
        <v>0.05</v>
      </c>
      <c r="C1918" s="5" t="str">
        <f>IFERROR(__xludf.DUMMYFUNCTION("""COMPUTED_VALUE"""),"J")</f>
        <v>J</v>
      </c>
      <c r="D1918" s="34" t="b">
        <f t="shared" si="6"/>
        <v>0</v>
      </c>
      <c r="E1918" s="6">
        <f t="shared" si="7"/>
        <v>0.05</v>
      </c>
      <c r="F1918" s="34" t="b">
        <f t="shared" si="8"/>
        <v>0</v>
      </c>
      <c r="G1918" s="8">
        <f t="shared" si="9"/>
        <v>9.5E+25</v>
      </c>
      <c r="H1918" s="8" t="str">
        <f t="shared" ref="H1918:J1918" si="3854">if(D1918,$G1918,"")</f>
        <v/>
      </c>
      <c r="I1918" s="8">
        <f t="shared" si="3854"/>
        <v>9.5E+25</v>
      </c>
      <c r="J1918" s="8" t="str">
        <f t="shared" si="3854"/>
        <v/>
      </c>
      <c r="K1918" s="5"/>
      <c r="L1918" s="5"/>
      <c r="M1918" s="5"/>
      <c r="N1918" s="36">
        <f>Map!K2601</f>
        <v>-51</v>
      </c>
      <c r="O1918" s="36">
        <f>Map!L2601</f>
        <v>-139</v>
      </c>
      <c r="P1918" s="36">
        <f>Map!M2601</f>
        <v>-94</v>
      </c>
      <c r="Q1918" s="5" t="str">
        <f>Join("-",Map!B2601,Map!C2601,Map!D2601,Map!E2601,Map!F2601)</f>
        <v>South Rim-3-1-2-e</v>
      </c>
      <c r="R1918" s="6">
        <f t="shared" ref="R1918:T1918" si="3855">IFERROR(VALUE(LEFT(N1918,SEARCH(" ",N1918,1)-1)),FALSE())</f>
        <v>-51</v>
      </c>
      <c r="S1918" s="6">
        <f t="shared" si="3855"/>
        <v>-139</v>
      </c>
      <c r="T1918" s="6">
        <f t="shared" si="3855"/>
        <v>-94</v>
      </c>
      <c r="U1918" s="5"/>
      <c r="V1918" s="5"/>
      <c r="W1918" s="5"/>
      <c r="X1918" s="37" t="str">
        <f>Map!G2601</f>
        <v>Gas Giant</v>
      </c>
      <c r="Y1918" s="5"/>
      <c r="Z1918" s="7" t="str">
        <f>Map!O2601</f>
        <v>14 H</v>
      </c>
      <c r="AA1918" s="6">
        <f t="shared" si="12"/>
        <v>14</v>
      </c>
      <c r="AB1918" s="5" t="str">
        <f>IFERROR(__xludf.DUMMYFUNCTION("""COMPUTED_VALUE"""),"H")</f>
        <v>H</v>
      </c>
      <c r="AC1918" s="6">
        <f t="shared" si="13"/>
        <v>14</v>
      </c>
      <c r="AD1918" s="5"/>
    </row>
    <row r="1919">
      <c r="A1919" s="5" t="str">
        <f>Map!I2602</f>
        <v>1.28 J</v>
      </c>
      <c r="B1919" s="6">
        <f t="shared" si="5"/>
        <v>1.28</v>
      </c>
      <c r="C1919" s="5" t="str">
        <f>IFERROR(__xludf.DUMMYFUNCTION("""COMPUTED_VALUE"""),"J")</f>
        <v>J</v>
      </c>
      <c r="D1919" s="34" t="b">
        <f t="shared" si="6"/>
        <v>0</v>
      </c>
      <c r="E1919" s="6">
        <f t="shared" si="7"/>
        <v>1.28</v>
      </c>
      <c r="F1919" s="34" t="b">
        <f t="shared" si="8"/>
        <v>0</v>
      </c>
      <c r="G1919" s="8">
        <f t="shared" si="9"/>
        <v>2.432E+27</v>
      </c>
      <c r="H1919" s="8" t="str">
        <f t="shared" ref="H1919:J1919" si="3856">if(D1919,$G1919,"")</f>
        <v/>
      </c>
      <c r="I1919" s="8">
        <f t="shared" si="3856"/>
        <v>2.432E+27</v>
      </c>
      <c r="J1919" s="8" t="str">
        <f t="shared" si="3856"/>
        <v/>
      </c>
      <c r="K1919" s="5"/>
      <c r="L1919" s="5"/>
      <c r="M1919" s="5"/>
      <c r="N1919" s="36">
        <f>Map!K2602</f>
        <v>-78</v>
      </c>
      <c r="O1919" s="36">
        <f>Map!L2602</f>
        <v>-84</v>
      </c>
      <c r="P1919" s="36">
        <f>Map!M2602</f>
        <v>-79</v>
      </c>
      <c r="Q1919" s="5" t="str">
        <f>Join("-",Map!B2602,Map!C2602,Map!D2602,Map!E2602,Map!F2602)</f>
        <v>South Rim-3-1-2-f</v>
      </c>
      <c r="R1919" s="6">
        <f t="shared" ref="R1919:T1919" si="3857">IFERROR(VALUE(LEFT(N1919,SEARCH(" ",N1919,1)-1)),FALSE())</f>
        <v>-78</v>
      </c>
      <c r="S1919" s="6">
        <f t="shared" si="3857"/>
        <v>-84</v>
      </c>
      <c r="T1919" s="6">
        <f t="shared" si="3857"/>
        <v>-79</v>
      </c>
      <c r="U1919" s="5"/>
      <c r="V1919" s="5"/>
      <c r="W1919" s="5"/>
      <c r="X1919" s="37" t="str">
        <f>Map!G2602</f>
        <v>Gas Giant</v>
      </c>
      <c r="Y1919" s="5"/>
      <c r="Z1919" s="7" t="str">
        <f>Map!O2602</f>
        <v>16 H</v>
      </c>
      <c r="AA1919" s="6">
        <f t="shared" si="12"/>
        <v>16</v>
      </c>
      <c r="AB1919" s="5" t="str">
        <f>IFERROR(__xludf.DUMMYFUNCTION("""COMPUTED_VALUE"""),"H")</f>
        <v>H</v>
      </c>
      <c r="AC1919" s="6">
        <f t="shared" si="13"/>
        <v>16</v>
      </c>
      <c r="AD1919" s="5"/>
    </row>
    <row r="1920">
      <c r="A1920" s="5" t="str">
        <f>Map!I2603</f>
        <v>2.25 J</v>
      </c>
      <c r="B1920" s="6">
        <f t="shared" si="5"/>
        <v>2.25</v>
      </c>
      <c r="C1920" s="5" t="str">
        <f>IFERROR(__xludf.DUMMYFUNCTION("""COMPUTED_VALUE"""),"J")</f>
        <v>J</v>
      </c>
      <c r="D1920" s="34" t="b">
        <f t="shared" si="6"/>
        <v>0</v>
      </c>
      <c r="E1920" s="6">
        <f t="shared" si="7"/>
        <v>2.25</v>
      </c>
      <c r="F1920" s="34" t="b">
        <f t="shared" si="8"/>
        <v>0</v>
      </c>
      <c r="G1920" s="8">
        <f t="shared" si="9"/>
        <v>4.275E+27</v>
      </c>
      <c r="H1920" s="8" t="str">
        <f t="shared" ref="H1920:J1920" si="3858">if(D1920,$G1920,"")</f>
        <v/>
      </c>
      <c r="I1920" s="8">
        <f t="shared" si="3858"/>
        <v>4.275E+27</v>
      </c>
      <c r="J1920" s="8" t="str">
        <f t="shared" si="3858"/>
        <v/>
      </c>
      <c r="K1920" s="5"/>
      <c r="L1920" s="5"/>
      <c r="M1920" s="5"/>
      <c r="N1920" s="36">
        <f>Map!K2603</f>
        <v>-124</v>
      </c>
      <c r="O1920" s="36">
        <f>Map!L2603</f>
        <v>-134</v>
      </c>
      <c r="P1920" s="36">
        <f>Map!M2603</f>
        <v>-130</v>
      </c>
      <c r="Q1920" s="5" t="str">
        <f>Join("-",Map!B2603,Map!C2603,Map!D2603,Map!E2603,Map!F2603)</f>
        <v>South Rim-3-1-2-g</v>
      </c>
      <c r="R1920" s="6">
        <f t="shared" ref="R1920:T1920" si="3859">IFERROR(VALUE(LEFT(N1920,SEARCH(" ",N1920,1)-1)),FALSE())</f>
        <v>-124</v>
      </c>
      <c r="S1920" s="6">
        <f t="shared" si="3859"/>
        <v>-134</v>
      </c>
      <c r="T1920" s="6">
        <f t="shared" si="3859"/>
        <v>-130</v>
      </c>
      <c r="U1920" s="5"/>
      <c r="V1920" s="5"/>
      <c r="W1920" s="5"/>
      <c r="X1920" s="37" t="str">
        <f>Map!G2603</f>
        <v>Gas Giant</v>
      </c>
      <c r="Y1920" s="5"/>
      <c r="Z1920" s="7" t="str">
        <f>Map!O2603</f>
        <v>11 H</v>
      </c>
      <c r="AA1920" s="6">
        <f t="shared" si="12"/>
        <v>11</v>
      </c>
      <c r="AB1920" s="5" t="str">
        <f>IFERROR(__xludf.DUMMYFUNCTION("""COMPUTED_VALUE"""),"H")</f>
        <v>H</v>
      </c>
      <c r="AC1920" s="6">
        <f t="shared" si="13"/>
        <v>11</v>
      </c>
      <c r="AD1920" s="5"/>
    </row>
    <row r="1921">
      <c r="A1921" s="5" t="str">
        <f>Map!I2604</f>
        <v>0.56 S</v>
      </c>
      <c r="B1921" s="6">
        <f t="shared" si="5"/>
        <v>0.56</v>
      </c>
      <c r="C1921" s="5" t="str">
        <f>IFERROR(__xludf.DUMMYFUNCTION("""COMPUTED_VALUE"""),"S")</f>
        <v>S</v>
      </c>
      <c r="D1921" s="34">
        <f t="shared" si="6"/>
        <v>0.56</v>
      </c>
      <c r="E1921" s="6" t="b">
        <f t="shared" si="7"/>
        <v>0</v>
      </c>
      <c r="F1921" s="34" t="b">
        <f t="shared" si="8"/>
        <v>0</v>
      </c>
      <c r="G1921" s="8">
        <f t="shared" si="9"/>
        <v>1.11384E+30</v>
      </c>
      <c r="H1921" s="8">
        <f t="shared" ref="H1921:J1921" si="3860">if(D1921,$G1921,"")</f>
        <v>1.11384E+30</v>
      </c>
      <c r="I1921" s="8" t="str">
        <f t="shared" si="3860"/>
        <v/>
      </c>
      <c r="J1921" s="8" t="str">
        <f t="shared" si="3860"/>
        <v/>
      </c>
      <c r="K1921" s="5"/>
      <c r="L1921" s="5"/>
      <c r="M1921" s="5"/>
      <c r="N1921" s="36" t="str">
        <f>Map!K2604</f>
        <v/>
      </c>
      <c r="O1921" s="36" t="str">
        <f>Map!L2604</f>
        <v/>
      </c>
      <c r="P1921" s="36" t="str">
        <f>Map!M2604</f>
        <v/>
      </c>
      <c r="Q1921" s="5" t="str">
        <f>Join("-",Map!B2604,Map!C2604,Map!D2604,Map!E2604,Map!F2604)</f>
        <v>South Rim-3-1-2-S</v>
      </c>
      <c r="R1921" s="6" t="b">
        <f t="shared" ref="R1921:T1921" si="3861">IFERROR(VALUE(LEFT(N1921,SEARCH(" ",N1921,1)-1)),FALSE())</f>
        <v>0</v>
      </c>
      <c r="S1921" s="6" t="b">
        <f t="shared" si="3861"/>
        <v>0</v>
      </c>
      <c r="T1921" s="6" t="b">
        <f t="shared" si="3861"/>
        <v>0</v>
      </c>
      <c r="U1921" s="5"/>
      <c r="V1921" s="5"/>
      <c r="W1921" s="5"/>
      <c r="X1921" s="37" t="str">
        <f>Map!G2604</f>
        <v>Star</v>
      </c>
      <c r="Y1921" s="5"/>
      <c r="Z1921" s="7" t="str">
        <f>Map!O2604</f>
        <v/>
      </c>
      <c r="AA1921" s="6" t="str">
        <f t="shared" si="12"/>
        <v/>
      </c>
      <c r="AB1921" s="5"/>
      <c r="AC1921" s="6" t="str">
        <f t="shared" si="13"/>
        <v/>
      </c>
      <c r="AD1921" s="5"/>
    </row>
    <row r="1922">
      <c r="A1922" s="5" t="str">
        <f>Map!I2605</f>
        <v>0.04 J</v>
      </c>
      <c r="B1922" s="6">
        <f t="shared" si="5"/>
        <v>0.04</v>
      </c>
      <c r="C1922" s="5" t="str">
        <f>IFERROR(__xludf.DUMMYFUNCTION("""COMPUTED_VALUE"""),"J")</f>
        <v>J</v>
      </c>
      <c r="D1922" s="34" t="b">
        <f t="shared" si="6"/>
        <v>0</v>
      </c>
      <c r="E1922" s="6">
        <f t="shared" si="7"/>
        <v>0.04</v>
      </c>
      <c r="F1922" s="34" t="b">
        <f t="shared" si="8"/>
        <v>0</v>
      </c>
      <c r="G1922" s="8">
        <f t="shared" si="9"/>
        <v>7.6E+25</v>
      </c>
      <c r="H1922" s="8" t="str">
        <f t="shared" ref="H1922:J1922" si="3862">if(D1922,$G1922,"")</f>
        <v/>
      </c>
      <c r="I1922" s="8">
        <f t="shared" si="3862"/>
        <v>7.6E+25</v>
      </c>
      <c r="J1922" s="8" t="str">
        <f t="shared" si="3862"/>
        <v/>
      </c>
      <c r="K1922" s="5"/>
      <c r="L1922" s="5"/>
      <c r="M1922" s="5"/>
      <c r="N1922" s="36">
        <f>Map!K2605</f>
        <v>-140</v>
      </c>
      <c r="O1922" s="36">
        <f>Map!L2605</f>
        <v>-192</v>
      </c>
      <c r="P1922" s="36">
        <f>Map!M2605</f>
        <v>-164</v>
      </c>
      <c r="Q1922" s="5" t="str">
        <f>Join("-",Map!B2605,Map!C2605,Map!D2605,Map!E2605,Map!F2605)</f>
        <v>South Rim-3-1-3-a</v>
      </c>
      <c r="R1922" s="6">
        <f t="shared" ref="R1922:T1922" si="3863">IFERROR(VALUE(LEFT(N1922,SEARCH(" ",N1922,1)-1)),FALSE())</f>
        <v>-140</v>
      </c>
      <c r="S1922" s="6">
        <f t="shared" si="3863"/>
        <v>-192</v>
      </c>
      <c r="T1922" s="6">
        <f t="shared" si="3863"/>
        <v>-164</v>
      </c>
      <c r="U1922" s="5"/>
      <c r="V1922" s="5"/>
      <c r="W1922" s="5"/>
      <c r="X1922" s="37" t="str">
        <f>Map!G2605</f>
        <v>Gas Giant</v>
      </c>
      <c r="Y1922" s="5"/>
      <c r="Z1922" s="7" t="str">
        <f>Map!O2605</f>
        <v>17 H</v>
      </c>
      <c r="AA1922" s="6">
        <f t="shared" si="12"/>
        <v>17</v>
      </c>
      <c r="AB1922" s="5" t="str">
        <f>IFERROR(__xludf.DUMMYFUNCTION("""COMPUTED_VALUE"""),"H")</f>
        <v>H</v>
      </c>
      <c r="AC1922" s="6">
        <f t="shared" si="13"/>
        <v>17</v>
      </c>
      <c r="AD1922" s="5"/>
    </row>
    <row r="1923">
      <c r="A1923" s="5" t="str">
        <f>Map!I2606</f>
        <v>0.09 J</v>
      </c>
      <c r="B1923" s="6">
        <f t="shared" si="5"/>
        <v>0.09</v>
      </c>
      <c r="C1923" s="5" t="str">
        <f>IFERROR(__xludf.DUMMYFUNCTION("""COMPUTED_VALUE"""),"J")</f>
        <v>J</v>
      </c>
      <c r="D1923" s="34" t="b">
        <f t="shared" si="6"/>
        <v>0</v>
      </c>
      <c r="E1923" s="6">
        <f t="shared" si="7"/>
        <v>0.09</v>
      </c>
      <c r="F1923" s="34" t="b">
        <f t="shared" si="8"/>
        <v>0</v>
      </c>
      <c r="G1923" s="8">
        <f t="shared" si="9"/>
        <v>1.71E+26</v>
      </c>
      <c r="H1923" s="8" t="str">
        <f t="shared" ref="H1923:J1923" si="3864">if(D1923,$G1923,"")</f>
        <v/>
      </c>
      <c r="I1923" s="8">
        <f t="shared" si="3864"/>
        <v>1.71E+26</v>
      </c>
      <c r="J1923" s="8" t="str">
        <f t="shared" si="3864"/>
        <v/>
      </c>
      <c r="K1923" s="5"/>
      <c r="L1923" s="5"/>
      <c r="M1923" s="5"/>
      <c r="N1923" s="36">
        <f>Map!K2606</f>
        <v>-216</v>
      </c>
      <c r="O1923" s="36">
        <f>Map!L2606</f>
        <v>-216</v>
      </c>
      <c r="P1923" s="36">
        <f>Map!M2606</f>
        <v>-218</v>
      </c>
      <c r="Q1923" s="5" t="str">
        <f>Join("-",Map!B2606,Map!C2606,Map!D2606,Map!E2606,Map!F2606)</f>
        <v>South Rim-3-1-3-b</v>
      </c>
      <c r="R1923" s="6">
        <f t="shared" ref="R1923:T1923" si="3865">IFERROR(VALUE(LEFT(N1923,SEARCH(" ",N1923,1)-1)),FALSE())</f>
        <v>-216</v>
      </c>
      <c r="S1923" s="6">
        <f t="shared" si="3865"/>
        <v>-216</v>
      </c>
      <c r="T1923" s="6">
        <f t="shared" si="3865"/>
        <v>-218</v>
      </c>
      <c r="U1923" s="5"/>
      <c r="V1923" s="5"/>
      <c r="W1923" s="5"/>
      <c r="X1923" s="37" t="str">
        <f>Map!G2606</f>
        <v>Gas Giant</v>
      </c>
      <c r="Y1923" s="5"/>
      <c r="Z1923" s="7" t="str">
        <f>Map!O2606</f>
        <v>24 H</v>
      </c>
      <c r="AA1923" s="6">
        <f t="shared" si="12"/>
        <v>24</v>
      </c>
      <c r="AB1923" s="5" t="str">
        <f>IFERROR(__xludf.DUMMYFUNCTION("""COMPUTED_VALUE"""),"H")</f>
        <v>H</v>
      </c>
      <c r="AC1923" s="6">
        <f t="shared" si="13"/>
        <v>24</v>
      </c>
      <c r="AD1923" s="5"/>
    </row>
    <row r="1924">
      <c r="A1924" s="5" t="str">
        <f>Map!I2607</f>
        <v>2.73 S</v>
      </c>
      <c r="B1924" s="6">
        <f t="shared" si="5"/>
        <v>2.73</v>
      </c>
      <c r="C1924" s="5" t="str">
        <f>IFERROR(__xludf.DUMMYFUNCTION("""COMPUTED_VALUE"""),"S")</f>
        <v>S</v>
      </c>
      <c r="D1924" s="34">
        <f t="shared" si="6"/>
        <v>2.73</v>
      </c>
      <c r="E1924" s="6" t="b">
        <f t="shared" si="7"/>
        <v>0</v>
      </c>
      <c r="F1924" s="34" t="b">
        <f t="shared" si="8"/>
        <v>0</v>
      </c>
      <c r="G1924" s="8">
        <f t="shared" si="9"/>
        <v>5.42997E+30</v>
      </c>
      <c r="H1924" s="8">
        <f t="shared" ref="H1924:J1924" si="3866">if(D1924,$G1924,"")</f>
        <v>5.42997E+30</v>
      </c>
      <c r="I1924" s="8" t="str">
        <f t="shared" si="3866"/>
        <v/>
      </c>
      <c r="J1924" s="8" t="str">
        <f t="shared" si="3866"/>
        <v/>
      </c>
      <c r="K1924" s="5"/>
      <c r="L1924" s="5"/>
      <c r="M1924" s="5"/>
      <c r="N1924" s="36" t="str">
        <f>Map!K2607</f>
        <v/>
      </c>
      <c r="O1924" s="36" t="str">
        <f>Map!L2607</f>
        <v/>
      </c>
      <c r="P1924" s="36" t="str">
        <f>Map!M2607</f>
        <v/>
      </c>
      <c r="Q1924" s="5" t="str">
        <f>Join("-",Map!B2607,Map!C2607,Map!D2607,Map!E2607,Map!F2607)</f>
        <v>South Rim-3-1-3-S</v>
      </c>
      <c r="R1924" s="6" t="b">
        <f t="shared" ref="R1924:T1924" si="3867">IFERROR(VALUE(LEFT(N1924,SEARCH(" ",N1924,1)-1)),FALSE())</f>
        <v>0</v>
      </c>
      <c r="S1924" s="6" t="b">
        <f t="shared" si="3867"/>
        <v>0</v>
      </c>
      <c r="T1924" s="6" t="b">
        <f t="shared" si="3867"/>
        <v>0</v>
      </c>
      <c r="U1924" s="5"/>
      <c r="V1924" s="5"/>
      <c r="W1924" s="5"/>
      <c r="X1924" s="37" t="str">
        <f>Map!G2607</f>
        <v>Star</v>
      </c>
      <c r="Y1924" s="5"/>
      <c r="Z1924" s="7" t="str">
        <f>Map!O2607</f>
        <v/>
      </c>
      <c r="AA1924" s="6" t="str">
        <f t="shared" si="12"/>
        <v/>
      </c>
      <c r="AB1924" s="5"/>
      <c r="AC1924" s="6" t="str">
        <f t="shared" si="13"/>
        <v/>
      </c>
      <c r="AD1924" s="5"/>
    </row>
    <row r="1925">
      <c r="A1925" s="5" t="str">
        <f>Map!I2608</f>
        <v>0.02 J</v>
      </c>
      <c r="B1925" s="6">
        <f t="shared" si="5"/>
        <v>0.02</v>
      </c>
      <c r="C1925" s="5" t="str">
        <f>IFERROR(__xludf.DUMMYFUNCTION("""COMPUTED_VALUE"""),"J")</f>
        <v>J</v>
      </c>
      <c r="D1925" s="34" t="b">
        <f t="shared" si="6"/>
        <v>0</v>
      </c>
      <c r="E1925" s="6">
        <f t="shared" si="7"/>
        <v>0.02</v>
      </c>
      <c r="F1925" s="34" t="b">
        <f t="shared" si="8"/>
        <v>0</v>
      </c>
      <c r="G1925" s="8">
        <f t="shared" si="9"/>
        <v>3.8E+25</v>
      </c>
      <c r="H1925" s="8" t="str">
        <f t="shared" ref="H1925:J1925" si="3868">if(D1925,$G1925,"")</f>
        <v/>
      </c>
      <c r="I1925" s="8">
        <f t="shared" si="3868"/>
        <v>3.8E+25</v>
      </c>
      <c r="J1925" s="8" t="str">
        <f t="shared" si="3868"/>
        <v/>
      </c>
      <c r="K1925" s="5"/>
      <c r="L1925" s="5"/>
      <c r="M1925" s="5"/>
      <c r="N1925" s="36">
        <f>Map!K2608</f>
        <v>-85</v>
      </c>
      <c r="O1925" s="36">
        <f>Map!L2608</f>
        <v>-95</v>
      </c>
      <c r="P1925" s="36">
        <f>Map!M2608</f>
        <v>-89</v>
      </c>
      <c r="Q1925" s="5" t="str">
        <f>Join("-",Map!B2608,Map!C2608,Map!D2608,Map!E2608,Map!F2608)</f>
        <v>South Rim-3-1-4-a</v>
      </c>
      <c r="R1925" s="6">
        <f t="shared" ref="R1925:T1925" si="3869">IFERROR(VALUE(LEFT(N1925,SEARCH(" ",N1925,1)-1)),FALSE())</f>
        <v>-85</v>
      </c>
      <c r="S1925" s="6">
        <f t="shared" si="3869"/>
        <v>-95</v>
      </c>
      <c r="T1925" s="6">
        <f t="shared" si="3869"/>
        <v>-89</v>
      </c>
      <c r="U1925" s="5"/>
      <c r="V1925" s="5"/>
      <c r="W1925" s="5"/>
      <c r="X1925" s="37" t="str">
        <f>Map!G2608</f>
        <v>Gas Giant</v>
      </c>
      <c r="Y1925" s="5"/>
      <c r="Z1925" s="7" t="str">
        <f>Map!O2608</f>
        <v>12 H</v>
      </c>
      <c r="AA1925" s="6">
        <f t="shared" si="12"/>
        <v>12</v>
      </c>
      <c r="AB1925" s="5" t="str">
        <f>IFERROR(__xludf.DUMMYFUNCTION("""COMPUTED_VALUE"""),"H")</f>
        <v>H</v>
      </c>
      <c r="AC1925" s="6">
        <f t="shared" si="13"/>
        <v>12</v>
      </c>
      <c r="AD1925" s="5"/>
    </row>
    <row r="1926">
      <c r="A1926" s="5" t="str">
        <f>Map!I2609</f>
        <v>0.9 S</v>
      </c>
      <c r="B1926" s="6">
        <f t="shared" si="5"/>
        <v>0.9</v>
      </c>
      <c r="C1926" s="5" t="str">
        <f>IFERROR(__xludf.DUMMYFUNCTION("""COMPUTED_VALUE"""),"S")</f>
        <v>S</v>
      </c>
      <c r="D1926" s="34">
        <f t="shared" si="6"/>
        <v>0.9</v>
      </c>
      <c r="E1926" s="6" t="b">
        <f t="shared" si="7"/>
        <v>0</v>
      </c>
      <c r="F1926" s="34" t="b">
        <f t="shared" si="8"/>
        <v>0</v>
      </c>
      <c r="G1926" s="8">
        <f t="shared" si="9"/>
        <v>1.7901E+30</v>
      </c>
      <c r="H1926" s="8">
        <f t="shared" ref="H1926:J1926" si="3870">if(D1926,$G1926,"")</f>
        <v>1.7901E+30</v>
      </c>
      <c r="I1926" s="8" t="str">
        <f t="shared" si="3870"/>
        <v/>
      </c>
      <c r="J1926" s="8" t="str">
        <f t="shared" si="3870"/>
        <v/>
      </c>
      <c r="K1926" s="5"/>
      <c r="L1926" s="5"/>
      <c r="M1926" s="5"/>
      <c r="N1926" s="36" t="str">
        <f>Map!K2609</f>
        <v/>
      </c>
      <c r="O1926" s="36" t="str">
        <f>Map!L2609</f>
        <v/>
      </c>
      <c r="P1926" s="36" t="str">
        <f>Map!M2609</f>
        <v/>
      </c>
      <c r="Q1926" s="5" t="str">
        <f>Join("-",Map!B2609,Map!C2609,Map!D2609,Map!E2609,Map!F2609)</f>
        <v>South Rim-3-1-4-S</v>
      </c>
      <c r="R1926" s="6" t="b">
        <f t="shared" ref="R1926:T1926" si="3871">IFERROR(VALUE(LEFT(N1926,SEARCH(" ",N1926,1)-1)),FALSE())</f>
        <v>0</v>
      </c>
      <c r="S1926" s="6" t="b">
        <f t="shared" si="3871"/>
        <v>0</v>
      </c>
      <c r="T1926" s="6" t="b">
        <f t="shared" si="3871"/>
        <v>0</v>
      </c>
      <c r="U1926" s="5"/>
      <c r="V1926" s="5"/>
      <c r="W1926" s="5"/>
      <c r="X1926" s="37" t="str">
        <f>Map!G2609</f>
        <v>Star</v>
      </c>
      <c r="Y1926" s="5"/>
      <c r="Z1926" s="7" t="str">
        <f>Map!O2609</f>
        <v/>
      </c>
      <c r="AA1926" s="6" t="str">
        <f t="shared" si="12"/>
        <v/>
      </c>
      <c r="AB1926" s="5"/>
      <c r="AC1926" s="6" t="str">
        <f t="shared" si="13"/>
        <v/>
      </c>
      <c r="AD1926" s="5"/>
    </row>
    <row r="1927">
      <c r="A1927" s="5" t="str">
        <f>Map!I2610</f>
        <v>0.06 E</v>
      </c>
      <c r="B1927" s="6">
        <f t="shared" si="5"/>
        <v>0.06</v>
      </c>
      <c r="C1927" s="5" t="str">
        <f>IFERROR(__xludf.DUMMYFUNCTION("""COMPUTED_VALUE"""),"E")</f>
        <v>E</v>
      </c>
      <c r="D1927" s="34" t="b">
        <f t="shared" si="6"/>
        <v>0</v>
      </c>
      <c r="E1927" s="6" t="b">
        <f t="shared" si="7"/>
        <v>0</v>
      </c>
      <c r="F1927" s="34">
        <f t="shared" si="8"/>
        <v>0.06</v>
      </c>
      <c r="G1927" s="8">
        <f t="shared" si="9"/>
        <v>3.5832E+23</v>
      </c>
      <c r="H1927" s="8" t="str">
        <f t="shared" ref="H1927:J1927" si="3872">if(D1927,$G1927,"")</f>
        <v/>
      </c>
      <c r="I1927" s="8" t="str">
        <f t="shared" si="3872"/>
        <v/>
      </c>
      <c r="J1927" s="8">
        <f t="shared" si="3872"/>
        <v>3.5832E+23</v>
      </c>
      <c r="K1927" s="5"/>
      <c r="L1927" s="5"/>
      <c r="M1927" s="5"/>
      <c r="N1927" s="36">
        <f>Map!K2610</f>
        <v>306</v>
      </c>
      <c r="O1927" s="36">
        <f>Map!L2610</f>
        <v>297</v>
      </c>
      <c r="P1927" s="36">
        <f>Map!M2610</f>
        <v>304</v>
      </c>
      <c r="Q1927" s="5" t="str">
        <f>Join("-",Map!B2610,Map!C2610,Map!D2610,Map!E2610,Map!F2610)</f>
        <v>South Rim-3-1-5-a</v>
      </c>
      <c r="R1927" s="6">
        <f t="shared" ref="R1927:T1927" si="3873">IFERROR(VALUE(LEFT(N1927,SEARCH(" ",N1927,1)-1)),FALSE())</f>
        <v>306</v>
      </c>
      <c r="S1927" s="6">
        <f t="shared" si="3873"/>
        <v>297</v>
      </c>
      <c r="T1927" s="6">
        <f t="shared" si="3873"/>
        <v>304</v>
      </c>
      <c r="U1927" s="5"/>
      <c r="V1927" s="5"/>
      <c r="W1927" s="5"/>
      <c r="X1927" s="37" t="str">
        <f>Map!G2610</f>
        <v>Terrestrial</v>
      </c>
      <c r="Y1927" s="5"/>
      <c r="Z1927" s="7" t="str">
        <f>Map!O2610</f>
        <v>26 H</v>
      </c>
      <c r="AA1927" s="6">
        <f t="shared" si="12"/>
        <v>26</v>
      </c>
      <c r="AB1927" s="5" t="str">
        <f>IFERROR(__xludf.DUMMYFUNCTION("""COMPUTED_VALUE"""),"H")</f>
        <v>H</v>
      </c>
      <c r="AC1927" s="6">
        <f t="shared" si="13"/>
        <v>26</v>
      </c>
      <c r="AD1927" s="5"/>
    </row>
    <row r="1928">
      <c r="A1928" s="5" t="str">
        <f>Map!I2611</f>
        <v>0.41 J</v>
      </c>
      <c r="B1928" s="6">
        <f t="shared" si="5"/>
        <v>0.41</v>
      </c>
      <c r="C1928" s="5" t="str">
        <f>IFERROR(__xludf.DUMMYFUNCTION("""COMPUTED_VALUE"""),"J")</f>
        <v>J</v>
      </c>
      <c r="D1928" s="34" t="b">
        <f t="shared" si="6"/>
        <v>0</v>
      </c>
      <c r="E1928" s="6">
        <f t="shared" si="7"/>
        <v>0.41</v>
      </c>
      <c r="F1928" s="34" t="b">
        <f t="shared" si="8"/>
        <v>0</v>
      </c>
      <c r="G1928" s="8">
        <f t="shared" si="9"/>
        <v>7.79E+26</v>
      </c>
      <c r="H1928" s="8" t="str">
        <f t="shared" ref="H1928:J1928" si="3874">if(D1928,$G1928,"")</f>
        <v/>
      </c>
      <c r="I1928" s="8">
        <f t="shared" si="3874"/>
        <v>7.79E+26</v>
      </c>
      <c r="J1928" s="8" t="str">
        <f t="shared" si="3874"/>
        <v/>
      </c>
      <c r="K1928" s="5"/>
      <c r="L1928" s="5"/>
      <c r="M1928" s="5"/>
      <c r="N1928" s="36">
        <f>Map!K2611</f>
        <v>-25</v>
      </c>
      <c r="O1928" s="36">
        <f>Map!L2611</f>
        <v>-85</v>
      </c>
      <c r="P1928" s="36">
        <f>Map!M2611</f>
        <v>-54</v>
      </c>
      <c r="Q1928" s="5" t="str">
        <f>Join("-",Map!B2611,Map!C2611,Map!D2611,Map!E2611,Map!F2611)</f>
        <v>South Rim-3-1-5-b</v>
      </c>
      <c r="R1928" s="6">
        <f t="shared" ref="R1928:T1928" si="3875">IFERROR(VALUE(LEFT(N1928,SEARCH(" ",N1928,1)-1)),FALSE())</f>
        <v>-25</v>
      </c>
      <c r="S1928" s="6">
        <f t="shared" si="3875"/>
        <v>-85</v>
      </c>
      <c r="T1928" s="6">
        <f t="shared" si="3875"/>
        <v>-54</v>
      </c>
      <c r="U1928" s="5"/>
      <c r="V1928" s="5"/>
      <c r="W1928" s="5"/>
      <c r="X1928" s="37" t="str">
        <f>Map!G2611</f>
        <v>Gas Giant</v>
      </c>
      <c r="Y1928" s="5"/>
      <c r="Z1928" s="7" t="str">
        <f>Map!O2611</f>
        <v>21 H</v>
      </c>
      <c r="AA1928" s="6">
        <f t="shared" si="12"/>
        <v>21</v>
      </c>
      <c r="AB1928" s="5" t="str">
        <f>IFERROR(__xludf.DUMMYFUNCTION("""COMPUTED_VALUE"""),"H")</f>
        <v>H</v>
      </c>
      <c r="AC1928" s="6">
        <f t="shared" si="13"/>
        <v>21</v>
      </c>
      <c r="AD1928" s="5"/>
    </row>
    <row r="1929">
      <c r="A1929" s="5" t="str">
        <f>Map!I2612</f>
        <v>0.02 J</v>
      </c>
      <c r="B1929" s="6">
        <f t="shared" si="5"/>
        <v>0.02</v>
      </c>
      <c r="C1929" s="5" t="str">
        <f>IFERROR(__xludf.DUMMYFUNCTION("""COMPUTED_VALUE"""),"J")</f>
        <v>J</v>
      </c>
      <c r="D1929" s="34" t="b">
        <f t="shared" si="6"/>
        <v>0</v>
      </c>
      <c r="E1929" s="6">
        <f t="shared" si="7"/>
        <v>0.02</v>
      </c>
      <c r="F1929" s="34" t="b">
        <f t="shared" si="8"/>
        <v>0</v>
      </c>
      <c r="G1929" s="8">
        <f t="shared" si="9"/>
        <v>3.8E+25</v>
      </c>
      <c r="H1929" s="8" t="str">
        <f t="shared" ref="H1929:J1929" si="3876">if(D1929,$G1929,"")</f>
        <v/>
      </c>
      <c r="I1929" s="8">
        <f t="shared" si="3876"/>
        <v>3.8E+25</v>
      </c>
      <c r="J1929" s="8" t="str">
        <f t="shared" si="3876"/>
        <v/>
      </c>
      <c r="K1929" s="5"/>
      <c r="L1929" s="5"/>
      <c r="M1929" s="5"/>
      <c r="N1929" s="36">
        <f>Map!K2612</f>
        <v>-85</v>
      </c>
      <c r="O1929" s="36">
        <f>Map!L2612</f>
        <v>-95</v>
      </c>
      <c r="P1929" s="36">
        <f>Map!M2612</f>
        <v>-89</v>
      </c>
      <c r="Q1929" s="5" t="str">
        <f>Join("-",Map!B2612,Map!C2612,Map!D2612,Map!E2612,Map!F2612)</f>
        <v>South Rim-3-1-5-c</v>
      </c>
      <c r="R1929" s="6">
        <f t="shared" ref="R1929:T1929" si="3877">IFERROR(VALUE(LEFT(N1929,SEARCH(" ",N1929,1)-1)),FALSE())</f>
        <v>-85</v>
      </c>
      <c r="S1929" s="6">
        <f t="shared" si="3877"/>
        <v>-95</v>
      </c>
      <c r="T1929" s="6">
        <f t="shared" si="3877"/>
        <v>-89</v>
      </c>
      <c r="U1929" s="5"/>
      <c r="V1929" s="5"/>
      <c r="W1929" s="5"/>
      <c r="X1929" s="37" t="str">
        <f>Map!G2612</f>
        <v>Gas Giant</v>
      </c>
      <c r="Y1929" s="5"/>
      <c r="Z1929" s="7" t="str">
        <f>Map!O2612</f>
        <v>12 H</v>
      </c>
      <c r="AA1929" s="6">
        <f t="shared" si="12"/>
        <v>12</v>
      </c>
      <c r="AB1929" s="5" t="str">
        <f>IFERROR(__xludf.DUMMYFUNCTION("""COMPUTED_VALUE"""),"H")</f>
        <v>H</v>
      </c>
      <c r="AC1929" s="6">
        <f t="shared" si="13"/>
        <v>12</v>
      </c>
      <c r="AD1929" s="5"/>
    </row>
    <row r="1930">
      <c r="A1930" s="5" t="str">
        <f>Map!I2613</f>
        <v>0.33 S</v>
      </c>
      <c r="B1930" s="6">
        <f t="shared" si="5"/>
        <v>0.33</v>
      </c>
      <c r="C1930" s="5" t="str">
        <f>IFERROR(__xludf.DUMMYFUNCTION("""COMPUTED_VALUE"""),"S")</f>
        <v>S</v>
      </c>
      <c r="D1930" s="34">
        <f t="shared" si="6"/>
        <v>0.33</v>
      </c>
      <c r="E1930" s="6" t="b">
        <f t="shared" si="7"/>
        <v>0</v>
      </c>
      <c r="F1930" s="34" t="b">
        <f t="shared" si="8"/>
        <v>0</v>
      </c>
      <c r="G1930" s="8">
        <f t="shared" si="9"/>
        <v>6.5637E+29</v>
      </c>
      <c r="H1930" s="8">
        <f t="shared" ref="H1930:J1930" si="3878">if(D1930,$G1930,"")</f>
        <v>6.5637E+29</v>
      </c>
      <c r="I1930" s="8" t="str">
        <f t="shared" si="3878"/>
        <v/>
      </c>
      <c r="J1930" s="8" t="str">
        <f t="shared" si="3878"/>
        <v/>
      </c>
      <c r="K1930" s="5"/>
      <c r="L1930" s="5"/>
      <c r="M1930" s="5"/>
      <c r="N1930" s="36" t="str">
        <f>Map!K2613</f>
        <v/>
      </c>
      <c r="O1930" s="36" t="str">
        <f>Map!L2613</f>
        <v/>
      </c>
      <c r="P1930" s="36" t="str">
        <f>Map!M2613</f>
        <v/>
      </c>
      <c r="Q1930" s="5" t="str">
        <f>Join("-",Map!B2613,Map!C2613,Map!D2613,Map!E2613,Map!F2613)</f>
        <v>South Rim-3-1-5-S</v>
      </c>
      <c r="R1930" s="6" t="b">
        <f t="shared" ref="R1930:T1930" si="3879">IFERROR(VALUE(LEFT(N1930,SEARCH(" ",N1930,1)-1)),FALSE())</f>
        <v>0</v>
      </c>
      <c r="S1930" s="6" t="b">
        <f t="shared" si="3879"/>
        <v>0</v>
      </c>
      <c r="T1930" s="6" t="b">
        <f t="shared" si="3879"/>
        <v>0</v>
      </c>
      <c r="U1930" s="5"/>
      <c r="V1930" s="5"/>
      <c r="W1930" s="5"/>
      <c r="X1930" s="37" t="str">
        <f>Map!G2613</f>
        <v>Star</v>
      </c>
      <c r="Y1930" s="5"/>
      <c r="Z1930" s="7" t="str">
        <f>Map!O2613</f>
        <v/>
      </c>
      <c r="AA1930" s="6" t="str">
        <f t="shared" si="12"/>
        <v/>
      </c>
      <c r="AB1930" s="5"/>
      <c r="AC1930" s="6" t="str">
        <f t="shared" si="13"/>
        <v/>
      </c>
      <c r="AD1930" s="5"/>
    </row>
    <row r="1931">
      <c r="A1931" s="5" t="str">
        <f>Map!I2614</f>
        <v>0.75 E</v>
      </c>
      <c r="B1931" s="6">
        <f t="shared" si="5"/>
        <v>0.75</v>
      </c>
      <c r="C1931" s="5" t="str">
        <f>IFERROR(__xludf.DUMMYFUNCTION("""COMPUTED_VALUE"""),"E")</f>
        <v>E</v>
      </c>
      <c r="D1931" s="34" t="b">
        <f t="shared" si="6"/>
        <v>0</v>
      </c>
      <c r="E1931" s="6" t="b">
        <f t="shared" si="7"/>
        <v>0</v>
      </c>
      <c r="F1931" s="34">
        <f t="shared" si="8"/>
        <v>0.75</v>
      </c>
      <c r="G1931" s="8">
        <f t="shared" si="9"/>
        <v>4.479E+24</v>
      </c>
      <c r="H1931" s="8" t="str">
        <f t="shared" ref="H1931:J1931" si="3880">if(D1931,$G1931,"")</f>
        <v/>
      </c>
      <c r="I1931" s="8" t="str">
        <f t="shared" si="3880"/>
        <v/>
      </c>
      <c r="J1931" s="8">
        <f t="shared" si="3880"/>
        <v>4.479E+24</v>
      </c>
      <c r="K1931" s="5"/>
      <c r="L1931" s="5"/>
      <c r="M1931" s="5"/>
      <c r="N1931" s="36">
        <f>Map!K2614</f>
        <v>1060</v>
      </c>
      <c r="O1931" s="36">
        <f>Map!L2614</f>
        <v>1026</v>
      </c>
      <c r="P1931" s="36">
        <f>Map!M2614</f>
        <v>1042</v>
      </c>
      <c r="Q1931" s="5" t="str">
        <f>Join("-",Map!B2614,Map!C2614,Map!D2614,Map!E2614,Map!F2614)</f>
        <v>South Rim-3-1-6-a</v>
      </c>
      <c r="R1931" s="6">
        <f t="shared" ref="R1931:T1931" si="3881">IFERROR(VALUE(LEFT(N1931,SEARCH(" ",N1931,1)-1)),FALSE())</f>
        <v>1060</v>
      </c>
      <c r="S1931" s="6">
        <f t="shared" si="3881"/>
        <v>1026</v>
      </c>
      <c r="T1931" s="6">
        <f t="shared" si="3881"/>
        <v>1042</v>
      </c>
      <c r="U1931" s="5"/>
      <c r="V1931" s="5"/>
      <c r="W1931" s="5"/>
      <c r="X1931" s="37" t="str">
        <f>Map!G2614</f>
        <v>Terrestrial</v>
      </c>
      <c r="Y1931" s="5"/>
      <c r="Z1931" s="7" t="str">
        <f>Map!O2614</f>
        <v>9 H</v>
      </c>
      <c r="AA1931" s="6">
        <f t="shared" si="12"/>
        <v>9</v>
      </c>
      <c r="AB1931" s="5" t="str">
        <f>IFERROR(__xludf.DUMMYFUNCTION("""COMPUTED_VALUE"""),"H")</f>
        <v>H</v>
      </c>
      <c r="AC1931" s="6">
        <f t="shared" si="13"/>
        <v>9</v>
      </c>
      <c r="AD1931" s="5"/>
    </row>
    <row r="1932">
      <c r="A1932" s="5" t="str">
        <f>Map!I2615</f>
        <v>11 E</v>
      </c>
      <c r="B1932" s="6">
        <f t="shared" si="5"/>
        <v>11</v>
      </c>
      <c r="C1932" s="5" t="str">
        <f>IFERROR(__xludf.DUMMYFUNCTION("""COMPUTED_VALUE"""),"E")</f>
        <v>E</v>
      </c>
      <c r="D1932" s="34" t="b">
        <f t="shared" si="6"/>
        <v>0</v>
      </c>
      <c r="E1932" s="6" t="b">
        <f t="shared" si="7"/>
        <v>0</v>
      </c>
      <c r="F1932" s="34">
        <f t="shared" si="8"/>
        <v>11</v>
      </c>
      <c r="G1932" s="8">
        <f t="shared" si="9"/>
        <v>6.5692E+25</v>
      </c>
      <c r="H1932" s="8" t="str">
        <f t="shared" ref="H1932:J1932" si="3882">if(D1932,$G1932,"")</f>
        <v/>
      </c>
      <c r="I1932" s="8" t="str">
        <f t="shared" si="3882"/>
        <v/>
      </c>
      <c r="J1932" s="8">
        <f t="shared" si="3882"/>
        <v>6.5692E+25</v>
      </c>
      <c r="K1932" s="5"/>
      <c r="L1932" s="5"/>
      <c r="M1932" s="5"/>
      <c r="N1932" s="36">
        <f>Map!K2615</f>
        <v>63</v>
      </c>
      <c r="O1932" s="36">
        <f>Map!L2615</f>
        <v>44</v>
      </c>
      <c r="P1932" s="36">
        <f>Map!M2615</f>
        <v>52</v>
      </c>
      <c r="Q1932" s="5" t="str">
        <f>Join("-",Map!B2615,Map!C2615,Map!D2615,Map!E2615,Map!F2615)</f>
        <v>South Rim-3-1-6-b</v>
      </c>
      <c r="R1932" s="6">
        <f t="shared" ref="R1932:T1932" si="3883">IFERROR(VALUE(LEFT(N1932,SEARCH(" ",N1932,1)-1)),FALSE())</f>
        <v>63</v>
      </c>
      <c r="S1932" s="6">
        <f t="shared" si="3883"/>
        <v>44</v>
      </c>
      <c r="T1932" s="6">
        <f t="shared" si="3883"/>
        <v>52</v>
      </c>
      <c r="U1932" s="5"/>
      <c r="V1932" s="5"/>
      <c r="W1932" s="5"/>
      <c r="X1932" s="37" t="str">
        <f>Map!G2615</f>
        <v>Terrestrial</v>
      </c>
      <c r="Y1932" s="5"/>
      <c r="Z1932" s="7" t="str">
        <f>Map!O2615</f>
        <v>2086 H</v>
      </c>
      <c r="AA1932" s="6">
        <f t="shared" si="12"/>
        <v>2086</v>
      </c>
      <c r="AB1932" s="5" t="str">
        <f>IFERROR(__xludf.DUMMYFUNCTION("""COMPUTED_VALUE"""),"H")</f>
        <v>H</v>
      </c>
      <c r="AC1932" s="6">
        <f t="shared" si="13"/>
        <v>2086</v>
      </c>
      <c r="AD1932" s="5"/>
    </row>
    <row r="1933">
      <c r="A1933" s="5" t="str">
        <f>Map!I2616</f>
        <v>6.32 J</v>
      </c>
      <c r="B1933" s="6">
        <f t="shared" si="5"/>
        <v>6.32</v>
      </c>
      <c r="C1933" s="5" t="str">
        <f>IFERROR(__xludf.DUMMYFUNCTION("""COMPUTED_VALUE"""),"J")</f>
        <v>J</v>
      </c>
      <c r="D1933" s="34" t="b">
        <f t="shared" si="6"/>
        <v>0</v>
      </c>
      <c r="E1933" s="6">
        <f t="shared" si="7"/>
        <v>6.32</v>
      </c>
      <c r="F1933" s="34" t="b">
        <f t="shared" si="8"/>
        <v>0</v>
      </c>
      <c r="G1933" s="8">
        <f t="shared" si="9"/>
        <v>1.2008E+28</v>
      </c>
      <c r="H1933" s="8" t="str">
        <f t="shared" ref="H1933:J1933" si="3884">if(D1933,$G1933,"")</f>
        <v/>
      </c>
      <c r="I1933" s="8">
        <f t="shared" si="3884"/>
        <v>1.2008E+28</v>
      </c>
      <c r="J1933" s="8" t="str">
        <f t="shared" si="3884"/>
        <v/>
      </c>
      <c r="K1933" s="5"/>
      <c r="L1933" s="5"/>
      <c r="M1933" s="5"/>
      <c r="N1933" s="36">
        <f>Map!K2616</f>
        <v>-38</v>
      </c>
      <c r="O1933" s="36">
        <f>Map!L2616</f>
        <v>-52</v>
      </c>
      <c r="P1933" s="36">
        <f>Map!M2616</f>
        <v>-46</v>
      </c>
      <c r="Q1933" s="5" t="str">
        <f>Join("-",Map!B2616,Map!C2616,Map!D2616,Map!E2616,Map!F2616)</f>
        <v>South Rim-3-1-6-c</v>
      </c>
      <c r="R1933" s="6">
        <f t="shared" ref="R1933:T1933" si="3885">IFERROR(VALUE(LEFT(N1933,SEARCH(" ",N1933,1)-1)),FALSE())</f>
        <v>-38</v>
      </c>
      <c r="S1933" s="6">
        <f t="shared" si="3885"/>
        <v>-52</v>
      </c>
      <c r="T1933" s="6">
        <f t="shared" si="3885"/>
        <v>-46</v>
      </c>
      <c r="U1933" s="5"/>
      <c r="V1933" s="5"/>
      <c r="W1933" s="5"/>
      <c r="X1933" s="37" t="str">
        <f>Map!G2616</f>
        <v>Gas Giant</v>
      </c>
      <c r="Y1933" s="5"/>
      <c r="Z1933" s="7" t="str">
        <f>Map!O2616</f>
        <v>22 H</v>
      </c>
      <c r="AA1933" s="6">
        <f t="shared" si="12"/>
        <v>22</v>
      </c>
      <c r="AB1933" s="5" t="str">
        <f>IFERROR(__xludf.DUMMYFUNCTION("""COMPUTED_VALUE"""),"H")</f>
        <v>H</v>
      </c>
      <c r="AC1933" s="6">
        <f t="shared" si="13"/>
        <v>22</v>
      </c>
      <c r="AD1933" s="5"/>
    </row>
    <row r="1934">
      <c r="A1934" s="5" t="str">
        <f>Map!I2617</f>
        <v>1.79 J</v>
      </c>
      <c r="B1934" s="6">
        <f t="shared" si="5"/>
        <v>1.79</v>
      </c>
      <c r="C1934" s="5" t="str">
        <f>IFERROR(__xludf.DUMMYFUNCTION("""COMPUTED_VALUE"""),"J")</f>
        <v>J</v>
      </c>
      <c r="D1934" s="34" t="b">
        <f t="shared" si="6"/>
        <v>0</v>
      </c>
      <c r="E1934" s="6">
        <f t="shared" si="7"/>
        <v>1.79</v>
      </c>
      <c r="F1934" s="34" t="b">
        <f t="shared" si="8"/>
        <v>0</v>
      </c>
      <c r="G1934" s="8">
        <f t="shared" si="9"/>
        <v>3.401E+27</v>
      </c>
      <c r="H1934" s="8" t="str">
        <f t="shared" ref="H1934:J1934" si="3886">if(D1934,$G1934,"")</f>
        <v/>
      </c>
      <c r="I1934" s="8">
        <f t="shared" si="3886"/>
        <v>3.401E+27</v>
      </c>
      <c r="J1934" s="8" t="str">
        <f t="shared" si="3886"/>
        <v/>
      </c>
      <c r="K1934" s="5"/>
      <c r="L1934" s="5"/>
      <c r="M1934" s="5"/>
      <c r="N1934" s="36">
        <f>Map!K2617</f>
        <v>-164</v>
      </c>
      <c r="O1934" s="36">
        <f>Map!L2617</f>
        <v>-164</v>
      </c>
      <c r="P1934" s="36">
        <f>Map!M2617</f>
        <v>-165</v>
      </c>
      <c r="Q1934" s="5" t="str">
        <f>Join("-",Map!B2617,Map!C2617,Map!D2617,Map!E2617,Map!F2617)</f>
        <v>South Rim-3-1-6-d</v>
      </c>
      <c r="R1934" s="6">
        <f t="shared" ref="R1934:T1934" si="3887">IFERROR(VALUE(LEFT(N1934,SEARCH(" ",N1934,1)-1)),FALSE())</f>
        <v>-164</v>
      </c>
      <c r="S1934" s="6">
        <f t="shared" si="3887"/>
        <v>-164</v>
      </c>
      <c r="T1934" s="6">
        <f t="shared" si="3887"/>
        <v>-165</v>
      </c>
      <c r="U1934" s="5"/>
      <c r="V1934" s="5"/>
      <c r="W1934" s="5"/>
      <c r="X1934" s="37" t="str">
        <f>Map!G2617</f>
        <v>Gas Giant</v>
      </c>
      <c r="Y1934" s="5"/>
      <c r="Z1934" s="7" t="str">
        <f>Map!O2617</f>
        <v>23 H</v>
      </c>
      <c r="AA1934" s="6">
        <f t="shared" si="12"/>
        <v>23</v>
      </c>
      <c r="AB1934" s="5" t="str">
        <f>IFERROR(__xludf.DUMMYFUNCTION("""COMPUTED_VALUE"""),"H")</f>
        <v>H</v>
      </c>
      <c r="AC1934" s="6">
        <f t="shared" si="13"/>
        <v>23</v>
      </c>
      <c r="AD1934" s="5"/>
    </row>
    <row r="1935">
      <c r="A1935" s="5" t="str">
        <f>Map!I2618</f>
        <v>0.3 S</v>
      </c>
      <c r="B1935" s="6">
        <f t="shared" si="5"/>
        <v>0.3</v>
      </c>
      <c r="C1935" s="5" t="str">
        <f>IFERROR(__xludf.DUMMYFUNCTION("""COMPUTED_VALUE"""),"S")</f>
        <v>S</v>
      </c>
      <c r="D1935" s="34">
        <f t="shared" si="6"/>
        <v>0.3</v>
      </c>
      <c r="E1935" s="6" t="b">
        <f t="shared" si="7"/>
        <v>0</v>
      </c>
      <c r="F1935" s="34" t="b">
        <f t="shared" si="8"/>
        <v>0</v>
      </c>
      <c r="G1935" s="8">
        <f t="shared" si="9"/>
        <v>5.967E+29</v>
      </c>
      <c r="H1935" s="8">
        <f t="shared" ref="H1935:J1935" si="3888">if(D1935,$G1935,"")</f>
        <v>5.967E+29</v>
      </c>
      <c r="I1935" s="8" t="str">
        <f t="shared" si="3888"/>
        <v/>
      </c>
      <c r="J1935" s="8" t="str">
        <f t="shared" si="3888"/>
        <v/>
      </c>
      <c r="K1935" s="5"/>
      <c r="L1935" s="5"/>
      <c r="M1935" s="5"/>
      <c r="N1935" s="36" t="str">
        <f>Map!K2618</f>
        <v/>
      </c>
      <c r="O1935" s="36" t="str">
        <f>Map!L2618</f>
        <v/>
      </c>
      <c r="P1935" s="36" t="str">
        <f>Map!M2618</f>
        <v/>
      </c>
      <c r="Q1935" s="5" t="str">
        <f>Join("-",Map!B2618,Map!C2618,Map!D2618,Map!E2618,Map!F2618)</f>
        <v>South Rim-3-1-6-S</v>
      </c>
      <c r="R1935" s="6" t="b">
        <f t="shared" ref="R1935:T1935" si="3889">IFERROR(VALUE(LEFT(N1935,SEARCH(" ",N1935,1)-1)),FALSE())</f>
        <v>0</v>
      </c>
      <c r="S1935" s="6" t="b">
        <f t="shared" si="3889"/>
        <v>0</v>
      </c>
      <c r="T1935" s="6" t="b">
        <f t="shared" si="3889"/>
        <v>0</v>
      </c>
      <c r="U1935" s="5"/>
      <c r="V1935" s="5"/>
      <c r="W1935" s="5"/>
      <c r="X1935" s="37" t="str">
        <f>Map!G2618</f>
        <v>Star</v>
      </c>
      <c r="Y1935" s="5"/>
      <c r="Z1935" s="7" t="str">
        <f>Map!O2618</f>
        <v/>
      </c>
      <c r="AA1935" s="6" t="str">
        <f t="shared" si="12"/>
        <v/>
      </c>
      <c r="AB1935" s="5"/>
      <c r="AC1935" s="6" t="str">
        <f t="shared" si="13"/>
        <v/>
      </c>
      <c r="AD1935" s="5"/>
    </row>
    <row r="1936">
      <c r="A1936" s="5" t="str">
        <f>Map!I2619</f>
        <v>11 E</v>
      </c>
      <c r="B1936" s="6">
        <f t="shared" si="5"/>
        <v>11</v>
      </c>
      <c r="C1936" s="5" t="str">
        <f>IFERROR(__xludf.DUMMYFUNCTION("""COMPUTED_VALUE"""),"E")</f>
        <v>E</v>
      </c>
      <c r="D1936" s="34" t="b">
        <f t="shared" si="6"/>
        <v>0</v>
      </c>
      <c r="E1936" s="6" t="b">
        <f t="shared" si="7"/>
        <v>0</v>
      </c>
      <c r="F1936" s="34">
        <f t="shared" si="8"/>
        <v>11</v>
      </c>
      <c r="G1936" s="8">
        <f t="shared" si="9"/>
        <v>6.5692E+25</v>
      </c>
      <c r="H1936" s="8" t="str">
        <f t="shared" ref="H1936:J1936" si="3890">if(D1936,$G1936,"")</f>
        <v/>
      </c>
      <c r="I1936" s="8" t="str">
        <f t="shared" si="3890"/>
        <v/>
      </c>
      <c r="J1936" s="8">
        <f t="shared" si="3890"/>
        <v>6.5692E+25</v>
      </c>
      <c r="K1936" s="5"/>
      <c r="L1936" s="5"/>
      <c r="M1936" s="5"/>
      <c r="N1936" s="36">
        <f>Map!K2619</f>
        <v>709</v>
      </c>
      <c r="O1936" s="36">
        <f>Map!L2619</f>
        <v>564</v>
      </c>
      <c r="P1936" s="36">
        <f>Map!M2619</f>
        <v>637</v>
      </c>
      <c r="Q1936" s="5" t="str">
        <f>Join("-",Map!B2619,Map!C2619,Map!D2619,Map!E2619,Map!F2619)</f>
        <v>South Rim-3-1-7-a</v>
      </c>
      <c r="R1936" s="6">
        <f t="shared" ref="R1936:T1936" si="3891">IFERROR(VALUE(LEFT(N1936,SEARCH(" ",N1936,1)-1)),FALSE())</f>
        <v>709</v>
      </c>
      <c r="S1936" s="6">
        <f t="shared" si="3891"/>
        <v>564</v>
      </c>
      <c r="T1936" s="6">
        <f t="shared" si="3891"/>
        <v>637</v>
      </c>
      <c r="U1936" s="5"/>
      <c r="V1936" s="5"/>
      <c r="W1936" s="5"/>
      <c r="X1936" s="37" t="str">
        <f>Map!G2619</f>
        <v>Terrestrial</v>
      </c>
      <c r="Y1936" s="5"/>
      <c r="Z1936" s="7" t="str">
        <f>Map!O2619</f>
        <v>27 H</v>
      </c>
      <c r="AA1936" s="6">
        <f t="shared" si="12"/>
        <v>27</v>
      </c>
      <c r="AB1936" s="5" t="str">
        <f>IFERROR(__xludf.DUMMYFUNCTION("""COMPUTED_VALUE"""),"H")</f>
        <v>H</v>
      </c>
      <c r="AC1936" s="6">
        <f t="shared" si="13"/>
        <v>27</v>
      </c>
      <c r="AD1936" s="5"/>
    </row>
    <row r="1937">
      <c r="A1937" s="5" t="str">
        <f>Map!I2620</f>
        <v>0.46 E</v>
      </c>
      <c r="B1937" s="6">
        <f t="shared" si="5"/>
        <v>0.46</v>
      </c>
      <c r="C1937" s="5" t="str">
        <f>IFERROR(__xludf.DUMMYFUNCTION("""COMPUTED_VALUE"""),"E")</f>
        <v>E</v>
      </c>
      <c r="D1937" s="34" t="b">
        <f t="shared" si="6"/>
        <v>0</v>
      </c>
      <c r="E1937" s="6" t="b">
        <f t="shared" si="7"/>
        <v>0</v>
      </c>
      <c r="F1937" s="34">
        <f t="shared" si="8"/>
        <v>0.46</v>
      </c>
      <c r="G1937" s="8">
        <f t="shared" si="9"/>
        <v>2.74712E+24</v>
      </c>
      <c r="H1937" s="8" t="str">
        <f t="shared" ref="H1937:J1937" si="3892">if(D1937,$G1937,"")</f>
        <v/>
      </c>
      <c r="I1937" s="8" t="str">
        <f t="shared" si="3892"/>
        <v/>
      </c>
      <c r="J1937" s="8">
        <f t="shared" si="3892"/>
        <v>2.74712E+24</v>
      </c>
      <c r="K1937" s="5"/>
      <c r="L1937" s="5"/>
      <c r="M1937" s="5"/>
      <c r="N1937" s="36">
        <f>Map!K2620</f>
        <v>19</v>
      </c>
      <c r="O1937" s="36">
        <f>Map!L2620</f>
        <v>-61</v>
      </c>
      <c r="P1937" s="36">
        <f>Map!M2620</f>
        <v>-21</v>
      </c>
      <c r="Q1937" s="5" t="str">
        <f>Join("-",Map!B2620,Map!C2620,Map!D2620,Map!E2620,Map!F2620)</f>
        <v>South Rim-3-1-7-b</v>
      </c>
      <c r="R1937" s="6">
        <f t="shared" ref="R1937:T1937" si="3893">IFERROR(VALUE(LEFT(N1937,SEARCH(" ",N1937,1)-1)),FALSE())</f>
        <v>19</v>
      </c>
      <c r="S1937" s="6">
        <f t="shared" si="3893"/>
        <v>-61</v>
      </c>
      <c r="T1937" s="6">
        <f t="shared" si="3893"/>
        <v>-21</v>
      </c>
      <c r="U1937" s="5"/>
      <c r="V1937" s="5"/>
      <c r="W1937" s="5"/>
      <c r="X1937" s="37" t="str">
        <f>Map!G2620</f>
        <v>Terrestrial</v>
      </c>
      <c r="Y1937" s="5"/>
      <c r="Z1937" s="7" t="str">
        <f>Map!O2620</f>
        <v>18 H</v>
      </c>
      <c r="AA1937" s="6">
        <f t="shared" si="12"/>
        <v>18</v>
      </c>
      <c r="AB1937" s="5" t="str">
        <f>IFERROR(__xludf.DUMMYFUNCTION("""COMPUTED_VALUE"""),"H")</f>
        <v>H</v>
      </c>
      <c r="AC1937" s="6">
        <f t="shared" si="13"/>
        <v>18</v>
      </c>
      <c r="AD1937" s="5"/>
    </row>
    <row r="1938">
      <c r="A1938" s="5" t="str">
        <f>Map!I2621</f>
        <v>5.62 J</v>
      </c>
      <c r="B1938" s="6">
        <f t="shared" si="5"/>
        <v>5.62</v>
      </c>
      <c r="C1938" s="5" t="str">
        <f>IFERROR(__xludf.DUMMYFUNCTION("""COMPUTED_VALUE"""),"J")</f>
        <v>J</v>
      </c>
      <c r="D1938" s="34" t="b">
        <f t="shared" si="6"/>
        <v>0</v>
      </c>
      <c r="E1938" s="6">
        <f t="shared" si="7"/>
        <v>5.62</v>
      </c>
      <c r="F1938" s="34" t="b">
        <f t="shared" si="8"/>
        <v>0</v>
      </c>
      <c r="G1938" s="8">
        <f t="shared" si="9"/>
        <v>1.0678E+28</v>
      </c>
      <c r="H1938" s="8" t="str">
        <f t="shared" ref="H1938:J1938" si="3894">if(D1938,$G1938,"")</f>
        <v/>
      </c>
      <c r="I1938" s="8">
        <f t="shared" si="3894"/>
        <v>1.0678E+28</v>
      </c>
      <c r="J1938" s="8" t="str">
        <f t="shared" si="3894"/>
        <v/>
      </c>
      <c r="K1938" s="5"/>
      <c r="L1938" s="5"/>
      <c r="M1938" s="5"/>
      <c r="N1938" s="36">
        <f>Map!K2621</f>
        <v>-20</v>
      </c>
      <c r="O1938" s="36">
        <f>Map!L2621</f>
        <v>-73</v>
      </c>
      <c r="P1938" s="36">
        <f>Map!M2621</f>
        <v>-48</v>
      </c>
      <c r="Q1938" s="5" t="str">
        <f>Join("-",Map!B2621,Map!C2621,Map!D2621,Map!E2621,Map!F2621)</f>
        <v>South Rim-3-1-7-c</v>
      </c>
      <c r="R1938" s="6">
        <f t="shared" ref="R1938:T1938" si="3895">IFERROR(VALUE(LEFT(N1938,SEARCH(" ",N1938,1)-1)),FALSE())</f>
        <v>-20</v>
      </c>
      <c r="S1938" s="6">
        <f t="shared" si="3895"/>
        <v>-73</v>
      </c>
      <c r="T1938" s="6">
        <f t="shared" si="3895"/>
        <v>-48</v>
      </c>
      <c r="U1938" s="5"/>
      <c r="V1938" s="5"/>
      <c r="W1938" s="5"/>
      <c r="X1938" s="37" t="str">
        <f>Map!G2621</f>
        <v>Gas Giant</v>
      </c>
      <c r="Y1938" s="5"/>
      <c r="Z1938" s="7" t="str">
        <f>Map!O2621</f>
        <v>22 H</v>
      </c>
      <c r="AA1938" s="6">
        <f t="shared" si="12"/>
        <v>22</v>
      </c>
      <c r="AB1938" s="5" t="str">
        <f>IFERROR(__xludf.DUMMYFUNCTION("""COMPUTED_VALUE"""),"H")</f>
        <v>H</v>
      </c>
      <c r="AC1938" s="6">
        <f t="shared" si="13"/>
        <v>22</v>
      </c>
      <c r="AD1938" s="5"/>
    </row>
    <row r="1939">
      <c r="A1939" s="5" t="str">
        <f>Map!I2622</f>
        <v>0.56 S</v>
      </c>
      <c r="B1939" s="6">
        <f t="shared" si="5"/>
        <v>0.56</v>
      </c>
      <c r="C1939" s="5" t="str">
        <f>IFERROR(__xludf.DUMMYFUNCTION("""COMPUTED_VALUE"""),"S")</f>
        <v>S</v>
      </c>
      <c r="D1939" s="34">
        <f t="shared" si="6"/>
        <v>0.56</v>
      </c>
      <c r="E1939" s="6" t="b">
        <f t="shared" si="7"/>
        <v>0</v>
      </c>
      <c r="F1939" s="34" t="b">
        <f t="shared" si="8"/>
        <v>0</v>
      </c>
      <c r="G1939" s="8">
        <f t="shared" si="9"/>
        <v>1.11384E+30</v>
      </c>
      <c r="H1939" s="8">
        <f t="shared" ref="H1939:J1939" si="3896">if(D1939,$G1939,"")</f>
        <v>1.11384E+30</v>
      </c>
      <c r="I1939" s="8" t="str">
        <f t="shared" si="3896"/>
        <v/>
      </c>
      <c r="J1939" s="8" t="str">
        <f t="shared" si="3896"/>
        <v/>
      </c>
      <c r="K1939" s="5"/>
      <c r="L1939" s="5"/>
      <c r="M1939" s="5"/>
      <c r="N1939" s="36" t="str">
        <f>Map!K2622</f>
        <v/>
      </c>
      <c r="O1939" s="36" t="str">
        <f>Map!L2622</f>
        <v/>
      </c>
      <c r="P1939" s="36" t="str">
        <f>Map!M2622</f>
        <v/>
      </c>
      <c r="Q1939" s="5" t="str">
        <f>Join("-",Map!B2622,Map!C2622,Map!D2622,Map!E2622,Map!F2622)</f>
        <v>South Rim-3-1-7-S</v>
      </c>
      <c r="R1939" s="6" t="b">
        <f t="shared" ref="R1939:T1939" si="3897">IFERROR(VALUE(LEFT(N1939,SEARCH(" ",N1939,1)-1)),FALSE())</f>
        <v>0</v>
      </c>
      <c r="S1939" s="6" t="b">
        <f t="shared" si="3897"/>
        <v>0</v>
      </c>
      <c r="T1939" s="6" t="b">
        <f t="shared" si="3897"/>
        <v>0</v>
      </c>
      <c r="U1939" s="5"/>
      <c r="V1939" s="5"/>
      <c r="W1939" s="5"/>
      <c r="X1939" s="37" t="str">
        <f>Map!G2622</f>
        <v>Star</v>
      </c>
      <c r="Y1939" s="5"/>
      <c r="Z1939" s="7" t="str">
        <f>Map!O2622</f>
        <v/>
      </c>
      <c r="AA1939" s="6" t="str">
        <f t="shared" si="12"/>
        <v/>
      </c>
      <c r="AB1939" s="5"/>
      <c r="AC1939" s="6" t="str">
        <f t="shared" si="13"/>
        <v/>
      </c>
      <c r="AD1939" s="5"/>
    </row>
    <row r="1940">
      <c r="A1940" s="5" t="str">
        <f>Map!I2623</f>
        <v>8 E</v>
      </c>
      <c r="B1940" s="6">
        <f t="shared" si="5"/>
        <v>8</v>
      </c>
      <c r="C1940" s="5" t="str">
        <f>IFERROR(__xludf.DUMMYFUNCTION("""COMPUTED_VALUE"""),"E")</f>
        <v>E</v>
      </c>
      <c r="D1940" s="34" t="b">
        <f t="shared" si="6"/>
        <v>0</v>
      </c>
      <c r="E1940" s="6" t="b">
        <f t="shared" si="7"/>
        <v>0</v>
      </c>
      <c r="F1940" s="34">
        <f t="shared" si="8"/>
        <v>8</v>
      </c>
      <c r="G1940" s="8">
        <f t="shared" si="9"/>
        <v>4.7776E+25</v>
      </c>
      <c r="H1940" s="8" t="str">
        <f t="shared" ref="H1940:J1940" si="3898">if(D1940,$G1940,"")</f>
        <v/>
      </c>
      <c r="I1940" s="8" t="str">
        <f t="shared" si="3898"/>
        <v/>
      </c>
      <c r="J1940" s="8">
        <f t="shared" si="3898"/>
        <v>4.7776E+25</v>
      </c>
      <c r="K1940" s="5"/>
      <c r="L1940" s="5"/>
      <c r="M1940" s="5"/>
      <c r="N1940" s="36">
        <f>Map!K2623</f>
        <v>1649</v>
      </c>
      <c r="O1940" s="36">
        <f>Map!L2623</f>
        <v>719</v>
      </c>
      <c r="P1940" s="36">
        <f>Map!M2623</f>
        <v>1185</v>
      </c>
      <c r="Q1940" s="5" t="str">
        <f>Join("-",Map!B2623,Map!C2623,Map!D2623,Map!E2623,Map!F2623)</f>
        <v>South Rim-3-1-8-a</v>
      </c>
      <c r="R1940" s="6">
        <f t="shared" ref="R1940:T1940" si="3899">IFERROR(VALUE(LEFT(N1940,SEARCH(" ",N1940,1)-1)),FALSE())</f>
        <v>1649</v>
      </c>
      <c r="S1940" s="6">
        <f t="shared" si="3899"/>
        <v>719</v>
      </c>
      <c r="T1940" s="6">
        <f t="shared" si="3899"/>
        <v>1185</v>
      </c>
      <c r="U1940" s="5"/>
      <c r="V1940" s="5"/>
      <c r="W1940" s="5"/>
      <c r="X1940" s="37" t="str">
        <f>Map!G2623</f>
        <v>Terrestrial</v>
      </c>
      <c r="Y1940" s="5"/>
      <c r="Z1940" s="7" t="str">
        <f>Map!O2623</f>
        <v>141 H</v>
      </c>
      <c r="AA1940" s="6">
        <f t="shared" si="12"/>
        <v>141</v>
      </c>
      <c r="AB1940" s="5" t="str">
        <f>IFERROR(__xludf.DUMMYFUNCTION("""COMPUTED_VALUE"""),"H")</f>
        <v>H</v>
      </c>
      <c r="AC1940" s="6">
        <f t="shared" si="13"/>
        <v>141</v>
      </c>
      <c r="AD1940" s="5"/>
    </row>
    <row r="1941">
      <c r="A1941" s="5" t="str">
        <f>Map!I2624</f>
        <v>0.1 E</v>
      </c>
      <c r="B1941" s="6">
        <f t="shared" si="5"/>
        <v>0.1</v>
      </c>
      <c r="C1941" s="5" t="str">
        <f>IFERROR(__xludf.DUMMYFUNCTION("""COMPUTED_VALUE"""),"E")</f>
        <v>E</v>
      </c>
      <c r="D1941" s="34" t="b">
        <f t="shared" si="6"/>
        <v>0</v>
      </c>
      <c r="E1941" s="6" t="b">
        <f t="shared" si="7"/>
        <v>0</v>
      </c>
      <c r="F1941" s="34">
        <f t="shared" si="8"/>
        <v>0.1</v>
      </c>
      <c r="G1941" s="8">
        <f t="shared" si="9"/>
        <v>5.972E+23</v>
      </c>
      <c r="H1941" s="8" t="str">
        <f t="shared" ref="H1941:J1941" si="3900">if(D1941,$G1941,"")</f>
        <v/>
      </c>
      <c r="I1941" s="8" t="str">
        <f t="shared" si="3900"/>
        <v/>
      </c>
      <c r="J1941" s="8">
        <f t="shared" si="3900"/>
        <v>5.972E+23</v>
      </c>
      <c r="K1941" s="5"/>
      <c r="L1941" s="5"/>
      <c r="M1941" s="5"/>
      <c r="N1941" s="36">
        <f>Map!K2624</f>
        <v>839</v>
      </c>
      <c r="O1941" s="36">
        <f>Map!L2624</f>
        <v>820</v>
      </c>
      <c r="P1941" s="36">
        <f>Map!M2624</f>
        <v>832</v>
      </c>
      <c r="Q1941" s="5" t="str">
        <f>Join("-",Map!B2624,Map!C2624,Map!D2624,Map!E2624,Map!F2624)</f>
        <v>South Rim-3-1-8-b</v>
      </c>
      <c r="R1941" s="6">
        <f t="shared" ref="R1941:T1941" si="3901">IFERROR(VALUE(LEFT(N1941,SEARCH(" ",N1941,1)-1)),FALSE())</f>
        <v>839</v>
      </c>
      <c r="S1941" s="6">
        <f t="shared" si="3901"/>
        <v>820</v>
      </c>
      <c r="T1941" s="6">
        <f t="shared" si="3901"/>
        <v>832</v>
      </c>
      <c r="U1941" s="5"/>
      <c r="V1941" s="5"/>
      <c r="W1941" s="5"/>
      <c r="X1941" s="37" t="str">
        <f>Map!G2624</f>
        <v>Terrestrial</v>
      </c>
      <c r="Y1941" s="5"/>
      <c r="Z1941" s="7" t="str">
        <f>Map!O2624</f>
        <v>22 H</v>
      </c>
      <c r="AA1941" s="6">
        <f t="shared" si="12"/>
        <v>22</v>
      </c>
      <c r="AB1941" s="5" t="str">
        <f>IFERROR(__xludf.DUMMYFUNCTION("""COMPUTED_VALUE"""),"H")</f>
        <v>H</v>
      </c>
      <c r="AC1941" s="6">
        <f t="shared" si="13"/>
        <v>22</v>
      </c>
      <c r="AD1941" s="5"/>
    </row>
    <row r="1942">
      <c r="A1942" s="5" t="str">
        <f>Map!I2625</f>
        <v>1.45 E</v>
      </c>
      <c r="B1942" s="6">
        <f t="shared" si="5"/>
        <v>1.45</v>
      </c>
      <c r="C1942" s="5" t="str">
        <f>IFERROR(__xludf.DUMMYFUNCTION("""COMPUTED_VALUE"""),"E")</f>
        <v>E</v>
      </c>
      <c r="D1942" s="34" t="b">
        <f t="shared" si="6"/>
        <v>0</v>
      </c>
      <c r="E1942" s="6" t="b">
        <f t="shared" si="7"/>
        <v>0</v>
      </c>
      <c r="F1942" s="34">
        <f t="shared" si="8"/>
        <v>1.45</v>
      </c>
      <c r="G1942" s="8">
        <f t="shared" si="9"/>
        <v>8.6594E+24</v>
      </c>
      <c r="H1942" s="8" t="str">
        <f t="shared" ref="H1942:J1942" si="3902">if(D1942,$G1942,"")</f>
        <v/>
      </c>
      <c r="I1942" s="8" t="str">
        <f t="shared" si="3902"/>
        <v/>
      </c>
      <c r="J1942" s="8">
        <f t="shared" si="3902"/>
        <v>8.6594E+24</v>
      </c>
      <c r="K1942" s="5"/>
      <c r="L1942" s="5"/>
      <c r="M1942" s="5"/>
      <c r="N1942" s="36">
        <f>Map!K2625</f>
        <v>360</v>
      </c>
      <c r="O1942" s="36">
        <f>Map!L2625</f>
        <v>311</v>
      </c>
      <c r="P1942" s="36">
        <f>Map!M2625</f>
        <v>336</v>
      </c>
      <c r="Q1942" s="5" t="str">
        <f>Join("-",Map!B2625,Map!C2625,Map!D2625,Map!E2625,Map!F2625)</f>
        <v>South Rim-3-1-8-c</v>
      </c>
      <c r="R1942" s="6">
        <f t="shared" ref="R1942:T1942" si="3903">IFERROR(VALUE(LEFT(N1942,SEARCH(" ",N1942,1)-1)),FALSE())</f>
        <v>360</v>
      </c>
      <c r="S1942" s="6">
        <f t="shared" si="3903"/>
        <v>311</v>
      </c>
      <c r="T1942" s="6">
        <f t="shared" si="3903"/>
        <v>336</v>
      </c>
      <c r="U1942" s="5"/>
      <c r="V1942" s="5"/>
      <c r="W1942" s="5"/>
      <c r="X1942" s="37" t="str">
        <f>Map!G2625</f>
        <v>Terrestrial</v>
      </c>
      <c r="Y1942" s="5"/>
      <c r="Z1942" s="7" t="str">
        <f>Map!O2625</f>
        <v>7 H</v>
      </c>
      <c r="AA1942" s="6">
        <f t="shared" si="12"/>
        <v>7</v>
      </c>
      <c r="AB1942" s="5" t="str">
        <f>IFERROR(__xludf.DUMMYFUNCTION("""COMPUTED_VALUE"""),"H")</f>
        <v>H</v>
      </c>
      <c r="AC1942" s="6">
        <f t="shared" si="13"/>
        <v>7</v>
      </c>
      <c r="AD1942" s="5"/>
    </row>
    <row r="1943">
      <c r="A1943" s="5" t="str">
        <f>Map!I2626</f>
        <v>0.65 E</v>
      </c>
      <c r="B1943" s="6">
        <f t="shared" si="5"/>
        <v>0.65</v>
      </c>
      <c r="C1943" s="5" t="str">
        <f>IFERROR(__xludf.DUMMYFUNCTION("""COMPUTED_VALUE"""),"E")</f>
        <v>E</v>
      </c>
      <c r="D1943" s="34" t="b">
        <f t="shared" si="6"/>
        <v>0</v>
      </c>
      <c r="E1943" s="6" t="b">
        <f t="shared" si="7"/>
        <v>0</v>
      </c>
      <c r="F1943" s="34">
        <f t="shared" si="8"/>
        <v>0.65</v>
      </c>
      <c r="G1943" s="8">
        <f t="shared" si="9"/>
        <v>3.8818E+24</v>
      </c>
      <c r="H1943" s="8" t="str">
        <f t="shared" ref="H1943:J1943" si="3904">if(D1943,$G1943,"")</f>
        <v/>
      </c>
      <c r="I1943" s="8" t="str">
        <f t="shared" si="3904"/>
        <v/>
      </c>
      <c r="J1943" s="8">
        <f t="shared" si="3904"/>
        <v>3.8818E+24</v>
      </c>
      <c r="K1943" s="5"/>
      <c r="L1943" s="5"/>
      <c r="M1943" s="5"/>
      <c r="N1943" s="36">
        <f>Map!K2626</f>
        <v>342</v>
      </c>
      <c r="O1943" s="36">
        <f>Map!L2626</f>
        <v>275</v>
      </c>
      <c r="P1943" s="36">
        <f>Map!M2626</f>
        <v>310</v>
      </c>
      <c r="Q1943" s="5" t="str">
        <f>Join("-",Map!B2626,Map!C2626,Map!D2626,Map!E2626,Map!F2626)</f>
        <v>South Rim-3-1-8-d</v>
      </c>
      <c r="R1943" s="6">
        <f t="shared" ref="R1943:T1943" si="3905">IFERROR(VALUE(LEFT(N1943,SEARCH(" ",N1943,1)-1)),FALSE())</f>
        <v>342</v>
      </c>
      <c r="S1943" s="6">
        <f t="shared" si="3905"/>
        <v>275</v>
      </c>
      <c r="T1943" s="6">
        <f t="shared" si="3905"/>
        <v>310</v>
      </c>
      <c r="U1943" s="5"/>
      <c r="V1943" s="5"/>
      <c r="W1943" s="5"/>
      <c r="X1943" s="37" t="str">
        <f>Map!G2626</f>
        <v>Terrestrial</v>
      </c>
      <c r="Y1943" s="5"/>
      <c r="Z1943" s="7" t="str">
        <f>Map!O2626</f>
        <v>180 H</v>
      </c>
      <c r="AA1943" s="6">
        <f t="shared" si="12"/>
        <v>180</v>
      </c>
      <c r="AB1943" s="5" t="str">
        <f>IFERROR(__xludf.DUMMYFUNCTION("""COMPUTED_VALUE"""),"H")</f>
        <v>H</v>
      </c>
      <c r="AC1943" s="6">
        <f t="shared" si="13"/>
        <v>180</v>
      </c>
      <c r="AD1943" s="5"/>
    </row>
    <row r="1944">
      <c r="A1944" s="5" t="str">
        <f>Map!I2627</f>
        <v>3 E</v>
      </c>
      <c r="B1944" s="6">
        <f t="shared" si="5"/>
        <v>3</v>
      </c>
      <c r="C1944" s="5" t="str">
        <f>IFERROR(__xludf.DUMMYFUNCTION("""COMPUTED_VALUE"""),"E")</f>
        <v>E</v>
      </c>
      <c r="D1944" s="34" t="b">
        <f t="shared" si="6"/>
        <v>0</v>
      </c>
      <c r="E1944" s="6" t="b">
        <f t="shared" si="7"/>
        <v>0</v>
      </c>
      <c r="F1944" s="34">
        <f t="shared" si="8"/>
        <v>3</v>
      </c>
      <c r="G1944" s="8">
        <f t="shared" si="9"/>
        <v>1.7916E+25</v>
      </c>
      <c r="H1944" s="8" t="str">
        <f t="shared" ref="H1944:J1944" si="3906">if(D1944,$G1944,"")</f>
        <v/>
      </c>
      <c r="I1944" s="8" t="str">
        <f t="shared" si="3906"/>
        <v/>
      </c>
      <c r="J1944" s="8">
        <f t="shared" si="3906"/>
        <v>1.7916E+25</v>
      </c>
      <c r="K1944" s="5"/>
      <c r="L1944" s="5"/>
      <c r="M1944" s="5"/>
      <c r="N1944" s="36">
        <f>Map!K2627</f>
        <v>142</v>
      </c>
      <c r="O1944" s="36">
        <f>Map!L2627</f>
        <v>-211</v>
      </c>
      <c r="P1944" s="36">
        <f>Map!M2627</f>
        <v>-35</v>
      </c>
      <c r="Q1944" s="5" t="str">
        <f>Join("-",Map!B2627,Map!C2627,Map!D2627,Map!E2627,Map!F2627)</f>
        <v>South Rim-3-1-8-e</v>
      </c>
      <c r="R1944" s="6">
        <f t="shared" ref="R1944:T1944" si="3907">IFERROR(VALUE(LEFT(N1944,SEARCH(" ",N1944,1)-1)),FALSE())</f>
        <v>142</v>
      </c>
      <c r="S1944" s="6">
        <f t="shared" si="3907"/>
        <v>-211</v>
      </c>
      <c r="T1944" s="6">
        <f t="shared" si="3907"/>
        <v>-35</v>
      </c>
      <c r="U1944" s="5"/>
      <c r="V1944" s="5"/>
      <c r="W1944" s="5"/>
      <c r="X1944" s="37" t="str">
        <f>Map!G2627</f>
        <v>Terrestrial</v>
      </c>
      <c r="Y1944" s="5"/>
      <c r="Z1944" s="7" t="str">
        <f>Map!O2627</f>
        <v>30 H</v>
      </c>
      <c r="AA1944" s="6">
        <f t="shared" si="12"/>
        <v>30</v>
      </c>
      <c r="AB1944" s="5" t="str">
        <f>IFERROR(__xludf.DUMMYFUNCTION("""COMPUTED_VALUE"""),"H")</f>
        <v>H</v>
      </c>
      <c r="AC1944" s="6">
        <f t="shared" si="13"/>
        <v>30</v>
      </c>
      <c r="AD1944" s="5"/>
    </row>
    <row r="1945">
      <c r="A1945" s="5" t="str">
        <f>Map!I2628</f>
        <v>0.07 E</v>
      </c>
      <c r="B1945" s="6">
        <f t="shared" si="5"/>
        <v>0.07</v>
      </c>
      <c r="C1945" s="5" t="str">
        <f>IFERROR(__xludf.DUMMYFUNCTION("""COMPUTED_VALUE"""),"E")</f>
        <v>E</v>
      </c>
      <c r="D1945" s="34" t="b">
        <f t="shared" si="6"/>
        <v>0</v>
      </c>
      <c r="E1945" s="6" t="b">
        <f t="shared" si="7"/>
        <v>0</v>
      </c>
      <c r="F1945" s="34">
        <f t="shared" si="8"/>
        <v>0.07</v>
      </c>
      <c r="G1945" s="8">
        <f t="shared" si="9"/>
        <v>4.1804E+23</v>
      </c>
      <c r="H1945" s="8" t="str">
        <f t="shared" ref="H1945:J1945" si="3908">if(D1945,$G1945,"")</f>
        <v/>
      </c>
      <c r="I1945" s="8" t="str">
        <f t="shared" si="3908"/>
        <v/>
      </c>
      <c r="J1945" s="8">
        <f t="shared" si="3908"/>
        <v>4.1804E+23</v>
      </c>
      <c r="K1945" s="5"/>
      <c r="L1945" s="5"/>
      <c r="M1945" s="5"/>
      <c r="N1945" s="36">
        <f>Map!K2628</f>
        <v>63</v>
      </c>
      <c r="O1945" s="36">
        <f>Map!L2628</f>
        <v>30</v>
      </c>
      <c r="P1945" s="36">
        <f>Map!M2628</f>
        <v>46</v>
      </c>
      <c r="Q1945" s="5" t="str">
        <f>Join("-",Map!B2628,Map!C2628,Map!D2628,Map!E2628,Map!F2628)</f>
        <v>South Rim-3-1-8-f</v>
      </c>
      <c r="R1945" s="6">
        <f t="shared" ref="R1945:T1945" si="3909">IFERROR(VALUE(LEFT(N1945,SEARCH(" ",N1945,1)-1)),FALSE())</f>
        <v>63</v>
      </c>
      <c r="S1945" s="6">
        <f t="shared" si="3909"/>
        <v>30</v>
      </c>
      <c r="T1945" s="6">
        <f t="shared" si="3909"/>
        <v>46</v>
      </c>
      <c r="U1945" s="5"/>
      <c r="V1945" s="5"/>
      <c r="W1945" s="5"/>
      <c r="X1945" s="37" t="str">
        <f>Map!G2628</f>
        <v>Terrestrial</v>
      </c>
      <c r="Y1945" s="5"/>
      <c r="Z1945" s="7" t="str">
        <f>Map!O2628</f>
        <v>42 H</v>
      </c>
      <c r="AA1945" s="6">
        <f t="shared" si="12"/>
        <v>42</v>
      </c>
      <c r="AB1945" s="5" t="str">
        <f>IFERROR(__xludf.DUMMYFUNCTION("""COMPUTED_VALUE"""),"H")</f>
        <v>H</v>
      </c>
      <c r="AC1945" s="6">
        <f t="shared" si="13"/>
        <v>42</v>
      </c>
      <c r="AD1945" s="5"/>
    </row>
    <row r="1946">
      <c r="A1946" s="5" t="str">
        <f>Map!I2629</f>
        <v>8.62 J</v>
      </c>
      <c r="B1946" s="6">
        <f t="shared" si="5"/>
        <v>8.62</v>
      </c>
      <c r="C1946" s="5" t="str">
        <f>IFERROR(__xludf.DUMMYFUNCTION("""COMPUTED_VALUE"""),"J")</f>
        <v>J</v>
      </c>
      <c r="D1946" s="34" t="b">
        <f t="shared" si="6"/>
        <v>0</v>
      </c>
      <c r="E1946" s="6">
        <f t="shared" si="7"/>
        <v>8.62</v>
      </c>
      <c r="F1946" s="34" t="b">
        <f t="shared" si="8"/>
        <v>0</v>
      </c>
      <c r="G1946" s="8">
        <f t="shared" si="9"/>
        <v>1.6378E+28</v>
      </c>
      <c r="H1946" s="8" t="str">
        <f t="shared" ref="H1946:J1946" si="3910">if(D1946,$G1946,"")</f>
        <v/>
      </c>
      <c r="I1946" s="8">
        <f t="shared" si="3910"/>
        <v>1.6378E+28</v>
      </c>
      <c r="J1946" s="8" t="str">
        <f t="shared" si="3910"/>
        <v/>
      </c>
      <c r="K1946" s="5"/>
      <c r="L1946" s="5"/>
      <c r="M1946" s="5"/>
      <c r="N1946" s="36">
        <f>Map!K2629</f>
        <v>-238</v>
      </c>
      <c r="O1946" s="36">
        <f>Map!L2629</f>
        <v>-243</v>
      </c>
      <c r="P1946" s="36">
        <f>Map!M2629</f>
        <v>-242</v>
      </c>
      <c r="Q1946" s="5" t="str">
        <f>Join("-",Map!B2629,Map!C2629,Map!D2629,Map!E2629,Map!F2629)</f>
        <v>South Rim-3-1-8-g</v>
      </c>
      <c r="R1946" s="6">
        <f t="shared" ref="R1946:T1946" si="3911">IFERROR(VALUE(LEFT(N1946,SEARCH(" ",N1946,1)-1)),FALSE())</f>
        <v>-238</v>
      </c>
      <c r="S1946" s="6">
        <f t="shared" si="3911"/>
        <v>-243</v>
      </c>
      <c r="T1946" s="6">
        <f t="shared" si="3911"/>
        <v>-242</v>
      </c>
      <c r="U1946" s="5"/>
      <c r="V1946" s="5"/>
      <c r="W1946" s="5"/>
      <c r="X1946" s="37" t="str">
        <f>Map!G2629</f>
        <v>Gas Giant</v>
      </c>
      <c r="Y1946" s="5"/>
      <c r="Z1946" s="7" t="str">
        <f>Map!O2629</f>
        <v>15 H</v>
      </c>
      <c r="AA1946" s="6">
        <f t="shared" si="12"/>
        <v>15</v>
      </c>
      <c r="AB1946" s="5" t="str">
        <f>IFERROR(__xludf.DUMMYFUNCTION("""COMPUTED_VALUE"""),"H")</f>
        <v>H</v>
      </c>
      <c r="AC1946" s="6">
        <f t="shared" si="13"/>
        <v>15</v>
      </c>
      <c r="AD1946" s="5"/>
    </row>
    <row r="1947">
      <c r="A1947" s="5" t="str">
        <f>Map!I2630</f>
        <v>0.34 S</v>
      </c>
      <c r="B1947" s="6">
        <f t="shared" si="5"/>
        <v>0.34</v>
      </c>
      <c r="C1947" s="5" t="str">
        <f>IFERROR(__xludf.DUMMYFUNCTION("""COMPUTED_VALUE"""),"S")</f>
        <v>S</v>
      </c>
      <c r="D1947" s="34">
        <f t="shared" si="6"/>
        <v>0.34</v>
      </c>
      <c r="E1947" s="6" t="b">
        <f t="shared" si="7"/>
        <v>0</v>
      </c>
      <c r="F1947" s="34" t="b">
        <f t="shared" si="8"/>
        <v>0</v>
      </c>
      <c r="G1947" s="8">
        <f t="shared" si="9"/>
        <v>6.7626E+29</v>
      </c>
      <c r="H1947" s="8">
        <f t="shared" ref="H1947:J1947" si="3912">if(D1947,$G1947,"")</f>
        <v>6.7626E+29</v>
      </c>
      <c r="I1947" s="8" t="str">
        <f t="shared" si="3912"/>
        <v/>
      </c>
      <c r="J1947" s="8" t="str">
        <f t="shared" si="3912"/>
        <v/>
      </c>
      <c r="K1947" s="5"/>
      <c r="L1947" s="5"/>
      <c r="M1947" s="5"/>
      <c r="N1947" s="36" t="str">
        <f>Map!K2630</f>
        <v/>
      </c>
      <c r="O1947" s="36" t="str">
        <f>Map!L2630</f>
        <v/>
      </c>
      <c r="P1947" s="36" t="str">
        <f>Map!M2630</f>
        <v/>
      </c>
      <c r="Q1947" s="5" t="str">
        <f>Join("-",Map!B2630,Map!C2630,Map!D2630,Map!E2630,Map!F2630)</f>
        <v>South Rim-3-1-8-S</v>
      </c>
      <c r="R1947" s="6" t="b">
        <f t="shared" ref="R1947:T1947" si="3913">IFERROR(VALUE(LEFT(N1947,SEARCH(" ",N1947,1)-1)),FALSE())</f>
        <v>0</v>
      </c>
      <c r="S1947" s="6" t="b">
        <f t="shared" si="3913"/>
        <v>0</v>
      </c>
      <c r="T1947" s="6" t="b">
        <f t="shared" si="3913"/>
        <v>0</v>
      </c>
      <c r="U1947" s="5"/>
      <c r="V1947" s="5"/>
      <c r="W1947" s="5"/>
      <c r="X1947" s="37" t="str">
        <f>Map!G2630</f>
        <v>Star</v>
      </c>
      <c r="Y1947" s="5"/>
      <c r="Z1947" s="7" t="str">
        <f>Map!O2630</f>
        <v/>
      </c>
      <c r="AA1947" s="6" t="str">
        <f t="shared" si="12"/>
        <v/>
      </c>
      <c r="AB1947" s="5"/>
      <c r="AC1947" s="6" t="str">
        <f t="shared" si="13"/>
        <v/>
      </c>
      <c r="AD1947" s="5"/>
    </row>
    <row r="1948">
      <c r="A1948" s="5" t="str">
        <f>Map!I2631</f>
        <v>2.3 E</v>
      </c>
      <c r="B1948" s="6">
        <f t="shared" si="5"/>
        <v>2.3</v>
      </c>
      <c r="C1948" s="5" t="str">
        <f>IFERROR(__xludf.DUMMYFUNCTION("""COMPUTED_VALUE"""),"E")</f>
        <v>E</v>
      </c>
      <c r="D1948" s="34" t="b">
        <f t="shared" si="6"/>
        <v>0</v>
      </c>
      <c r="E1948" s="6" t="b">
        <f t="shared" si="7"/>
        <v>0</v>
      </c>
      <c r="F1948" s="34">
        <f t="shared" si="8"/>
        <v>2.3</v>
      </c>
      <c r="G1948" s="8">
        <f t="shared" si="9"/>
        <v>1.37356E+25</v>
      </c>
      <c r="H1948" s="8" t="str">
        <f t="shared" ref="H1948:J1948" si="3914">if(D1948,$G1948,"")</f>
        <v/>
      </c>
      <c r="I1948" s="8" t="str">
        <f t="shared" si="3914"/>
        <v/>
      </c>
      <c r="J1948" s="8">
        <f t="shared" si="3914"/>
        <v>1.37356E+25</v>
      </c>
      <c r="K1948" s="5"/>
      <c r="L1948" s="5"/>
      <c r="M1948" s="5"/>
      <c r="N1948" s="36">
        <f>Map!K2631</f>
        <v>1594</v>
      </c>
      <c r="O1948" s="36">
        <f>Map!L2631</f>
        <v>638</v>
      </c>
      <c r="P1948" s="36">
        <f>Map!M2631</f>
        <v>1117</v>
      </c>
      <c r="Q1948" s="5" t="str">
        <f>Join("-",Map!B2631,Map!C2631,Map!D2631,Map!E2631,Map!F2631)</f>
        <v>South Rim-3-1-9-a</v>
      </c>
      <c r="R1948" s="6">
        <f t="shared" ref="R1948:T1948" si="3915">IFERROR(VALUE(LEFT(N1948,SEARCH(" ",N1948,1)-1)),FALSE())</f>
        <v>1594</v>
      </c>
      <c r="S1948" s="6">
        <f t="shared" si="3915"/>
        <v>638</v>
      </c>
      <c r="T1948" s="6">
        <f t="shared" si="3915"/>
        <v>1117</v>
      </c>
      <c r="U1948" s="5"/>
      <c r="V1948" s="5"/>
      <c r="W1948" s="5"/>
      <c r="X1948" s="37" t="str">
        <f>Map!G2631</f>
        <v>Terrestrial</v>
      </c>
      <c r="Y1948" s="5"/>
      <c r="Z1948" s="7" t="str">
        <f>Map!O2631</f>
        <v>20 H</v>
      </c>
      <c r="AA1948" s="6">
        <f t="shared" si="12"/>
        <v>20</v>
      </c>
      <c r="AB1948" s="5" t="str">
        <f>IFERROR(__xludf.DUMMYFUNCTION("""COMPUTED_VALUE"""),"H")</f>
        <v>H</v>
      </c>
      <c r="AC1948" s="6">
        <f t="shared" si="13"/>
        <v>20</v>
      </c>
      <c r="AD1948" s="5"/>
    </row>
    <row r="1949">
      <c r="A1949" s="5" t="str">
        <f>Map!I2632</f>
        <v>0.02 J</v>
      </c>
      <c r="B1949" s="6">
        <f t="shared" si="5"/>
        <v>0.02</v>
      </c>
      <c r="C1949" s="5" t="str">
        <f>IFERROR(__xludf.DUMMYFUNCTION("""COMPUTED_VALUE"""),"J")</f>
        <v>J</v>
      </c>
      <c r="D1949" s="34" t="b">
        <f t="shared" si="6"/>
        <v>0</v>
      </c>
      <c r="E1949" s="6">
        <f t="shared" si="7"/>
        <v>0.02</v>
      </c>
      <c r="F1949" s="34" t="b">
        <f t="shared" si="8"/>
        <v>0</v>
      </c>
      <c r="G1949" s="8">
        <f t="shared" si="9"/>
        <v>3.8E+25</v>
      </c>
      <c r="H1949" s="8" t="str">
        <f t="shared" ref="H1949:J1949" si="3916">if(D1949,$G1949,"")</f>
        <v/>
      </c>
      <c r="I1949" s="8">
        <f t="shared" si="3916"/>
        <v>3.8E+25</v>
      </c>
      <c r="J1949" s="8" t="str">
        <f t="shared" si="3916"/>
        <v/>
      </c>
      <c r="K1949" s="5"/>
      <c r="L1949" s="5"/>
      <c r="M1949" s="5"/>
      <c r="N1949" s="36">
        <f>Map!K2632</f>
        <v>-136</v>
      </c>
      <c r="O1949" s="36">
        <f>Map!L2632</f>
        <v>-177</v>
      </c>
      <c r="P1949" s="36">
        <f>Map!M2632</f>
        <v>-156</v>
      </c>
      <c r="Q1949" s="5" t="str">
        <f>Join("-",Map!B2632,Map!C2632,Map!D2632,Map!E2632,Map!F2632)</f>
        <v>South Rim-3-1-9-b</v>
      </c>
      <c r="R1949" s="6">
        <f t="shared" ref="R1949:T1949" si="3917">IFERROR(VALUE(LEFT(N1949,SEARCH(" ",N1949,1)-1)),FALSE())</f>
        <v>-136</v>
      </c>
      <c r="S1949" s="6">
        <f t="shared" si="3917"/>
        <v>-177</v>
      </c>
      <c r="T1949" s="6">
        <f t="shared" si="3917"/>
        <v>-156</v>
      </c>
      <c r="U1949" s="5"/>
      <c r="V1949" s="5"/>
      <c r="W1949" s="5"/>
      <c r="X1949" s="37" t="str">
        <f>Map!G2632</f>
        <v>Gas Giant</v>
      </c>
      <c r="Y1949" s="5"/>
      <c r="Z1949" s="7" t="str">
        <f>Map!O2632</f>
        <v>23 H</v>
      </c>
      <c r="AA1949" s="6">
        <f t="shared" si="12"/>
        <v>23</v>
      </c>
      <c r="AB1949" s="5" t="str">
        <f>IFERROR(__xludf.DUMMYFUNCTION("""COMPUTED_VALUE"""),"H")</f>
        <v>H</v>
      </c>
      <c r="AC1949" s="6">
        <f t="shared" si="13"/>
        <v>23</v>
      </c>
      <c r="AD1949" s="5"/>
    </row>
    <row r="1950">
      <c r="A1950" s="5" t="str">
        <f>Map!I2633</f>
        <v>6.12 J</v>
      </c>
      <c r="B1950" s="6">
        <f t="shared" si="5"/>
        <v>6.12</v>
      </c>
      <c r="C1950" s="5" t="str">
        <f>IFERROR(__xludf.DUMMYFUNCTION("""COMPUTED_VALUE"""),"J")</f>
        <v>J</v>
      </c>
      <c r="D1950" s="34" t="b">
        <f t="shared" si="6"/>
        <v>0</v>
      </c>
      <c r="E1950" s="6">
        <f t="shared" si="7"/>
        <v>6.12</v>
      </c>
      <c r="F1950" s="34" t="b">
        <f t="shared" si="8"/>
        <v>0</v>
      </c>
      <c r="G1950" s="8">
        <f t="shared" si="9"/>
        <v>1.1628E+28</v>
      </c>
      <c r="H1950" s="8" t="str">
        <f t="shared" ref="H1950:J1950" si="3918">if(D1950,$G1950,"")</f>
        <v/>
      </c>
      <c r="I1950" s="8">
        <f t="shared" si="3918"/>
        <v>1.1628E+28</v>
      </c>
      <c r="J1950" s="8" t="str">
        <f t="shared" si="3918"/>
        <v/>
      </c>
      <c r="K1950" s="5"/>
      <c r="L1950" s="5"/>
      <c r="M1950" s="5"/>
      <c r="N1950" s="36">
        <f>Map!K2633</f>
        <v>-168</v>
      </c>
      <c r="O1950" s="36">
        <f>Map!L2633</f>
        <v>-187</v>
      </c>
      <c r="P1950" s="36">
        <f>Map!M2633</f>
        <v>-176</v>
      </c>
      <c r="Q1950" s="5" t="str">
        <f>Join("-",Map!B2633,Map!C2633,Map!D2633,Map!E2633,Map!F2633)</f>
        <v>South Rim-3-1-9-c</v>
      </c>
      <c r="R1950" s="6">
        <f t="shared" ref="R1950:T1950" si="3919">IFERROR(VALUE(LEFT(N1950,SEARCH(" ",N1950,1)-1)),FALSE())</f>
        <v>-168</v>
      </c>
      <c r="S1950" s="6">
        <f t="shared" si="3919"/>
        <v>-187</v>
      </c>
      <c r="T1950" s="6">
        <f t="shared" si="3919"/>
        <v>-176</v>
      </c>
      <c r="U1950" s="5"/>
      <c r="V1950" s="5"/>
      <c r="W1950" s="5"/>
      <c r="X1950" s="37" t="str">
        <f>Map!G2633</f>
        <v>Gas Giant</v>
      </c>
      <c r="Y1950" s="5"/>
      <c r="Z1950" s="7" t="str">
        <f>Map!O2633</f>
        <v>16 H</v>
      </c>
      <c r="AA1950" s="6">
        <f t="shared" si="12"/>
        <v>16</v>
      </c>
      <c r="AB1950" s="5" t="str">
        <f>IFERROR(__xludf.DUMMYFUNCTION("""COMPUTED_VALUE"""),"H")</f>
        <v>H</v>
      </c>
      <c r="AC1950" s="6">
        <f t="shared" si="13"/>
        <v>16</v>
      </c>
      <c r="AD1950" s="5"/>
    </row>
    <row r="1951">
      <c r="A1951" s="5" t="str">
        <f>Map!I2634</f>
        <v>8.01 J</v>
      </c>
      <c r="B1951" s="6">
        <f t="shared" si="5"/>
        <v>8.01</v>
      </c>
      <c r="C1951" s="5" t="str">
        <f>IFERROR(__xludf.DUMMYFUNCTION("""COMPUTED_VALUE"""),"J")</f>
        <v>J</v>
      </c>
      <c r="D1951" s="34" t="b">
        <f t="shared" si="6"/>
        <v>0</v>
      </c>
      <c r="E1951" s="6">
        <f t="shared" si="7"/>
        <v>8.01</v>
      </c>
      <c r="F1951" s="34" t="b">
        <f t="shared" si="8"/>
        <v>0</v>
      </c>
      <c r="G1951" s="8">
        <f t="shared" si="9"/>
        <v>1.5219E+28</v>
      </c>
      <c r="H1951" s="8" t="str">
        <f t="shared" ref="H1951:J1951" si="3920">if(D1951,$G1951,"")</f>
        <v/>
      </c>
      <c r="I1951" s="8">
        <f t="shared" si="3920"/>
        <v>1.5219E+28</v>
      </c>
      <c r="J1951" s="8" t="str">
        <f t="shared" si="3920"/>
        <v/>
      </c>
      <c r="K1951" s="5"/>
      <c r="L1951" s="5"/>
      <c r="M1951" s="5"/>
      <c r="N1951" s="36">
        <f>Map!K2634</f>
        <v>-172</v>
      </c>
      <c r="O1951" s="36">
        <f>Map!L2634</f>
        <v>-209</v>
      </c>
      <c r="P1951" s="36">
        <f>Map!M2634</f>
        <v>-192</v>
      </c>
      <c r="Q1951" s="5" t="str">
        <f>Join("-",Map!B2634,Map!C2634,Map!D2634,Map!E2634,Map!F2634)</f>
        <v>South Rim-3-1-9-d</v>
      </c>
      <c r="R1951" s="6">
        <f t="shared" ref="R1951:T1951" si="3921">IFERROR(VALUE(LEFT(N1951,SEARCH(" ",N1951,1)-1)),FALSE())</f>
        <v>-172</v>
      </c>
      <c r="S1951" s="6">
        <f t="shared" si="3921"/>
        <v>-209</v>
      </c>
      <c r="T1951" s="6">
        <f t="shared" si="3921"/>
        <v>-192</v>
      </c>
      <c r="U1951" s="5"/>
      <c r="V1951" s="5"/>
      <c r="W1951" s="5"/>
      <c r="X1951" s="37" t="str">
        <f>Map!G2634</f>
        <v>Gas Giant</v>
      </c>
      <c r="Y1951" s="5"/>
      <c r="Z1951" s="7" t="str">
        <f>Map!O2634</f>
        <v>21 H</v>
      </c>
      <c r="AA1951" s="6">
        <f t="shared" si="12"/>
        <v>21</v>
      </c>
      <c r="AB1951" s="5" t="str">
        <f>IFERROR(__xludf.DUMMYFUNCTION("""COMPUTED_VALUE"""),"H")</f>
        <v>H</v>
      </c>
      <c r="AC1951" s="6">
        <f t="shared" si="13"/>
        <v>21</v>
      </c>
      <c r="AD1951" s="5"/>
    </row>
    <row r="1952">
      <c r="A1952" s="5" t="str">
        <f>Map!I2635</f>
        <v>9.19 J</v>
      </c>
      <c r="B1952" s="6">
        <f t="shared" si="5"/>
        <v>9.19</v>
      </c>
      <c r="C1952" s="5" t="str">
        <f>IFERROR(__xludf.DUMMYFUNCTION("""COMPUTED_VALUE"""),"J")</f>
        <v>J</v>
      </c>
      <c r="D1952" s="34" t="b">
        <f t="shared" si="6"/>
        <v>0</v>
      </c>
      <c r="E1952" s="6">
        <f t="shared" si="7"/>
        <v>9.19</v>
      </c>
      <c r="F1952" s="34" t="b">
        <f t="shared" si="8"/>
        <v>0</v>
      </c>
      <c r="G1952" s="8">
        <f t="shared" si="9"/>
        <v>1.7461E+28</v>
      </c>
      <c r="H1952" s="8" t="str">
        <f t="shared" ref="H1952:J1952" si="3922">if(D1952,$G1952,"")</f>
        <v/>
      </c>
      <c r="I1952" s="8">
        <f t="shared" si="3922"/>
        <v>1.7461E+28</v>
      </c>
      <c r="J1952" s="8" t="str">
        <f t="shared" si="3922"/>
        <v/>
      </c>
      <c r="K1952" s="5"/>
      <c r="L1952" s="5"/>
      <c r="M1952" s="5"/>
      <c r="N1952" s="36">
        <f>Map!K2635</f>
        <v>-186</v>
      </c>
      <c r="O1952" s="36">
        <f>Map!L2635</f>
        <v>-238</v>
      </c>
      <c r="P1952" s="36">
        <f>Map!M2635</f>
        <v>-213</v>
      </c>
      <c r="Q1952" s="5" t="str">
        <f>Join("-",Map!B2635,Map!C2635,Map!D2635,Map!E2635,Map!F2635)</f>
        <v>South Rim-3-1-9-e</v>
      </c>
      <c r="R1952" s="6">
        <f t="shared" ref="R1952:T1952" si="3923">IFERROR(VALUE(LEFT(N1952,SEARCH(" ",N1952,1)-1)),FALSE())</f>
        <v>-186</v>
      </c>
      <c r="S1952" s="6">
        <f t="shared" si="3923"/>
        <v>-238</v>
      </c>
      <c r="T1952" s="6">
        <f t="shared" si="3923"/>
        <v>-213</v>
      </c>
      <c r="U1952" s="5"/>
      <c r="V1952" s="5"/>
      <c r="W1952" s="5"/>
      <c r="X1952" s="37" t="str">
        <f>Map!G2635</f>
        <v>Gas Giant</v>
      </c>
      <c r="Y1952" s="5"/>
      <c r="Z1952" s="7" t="str">
        <f>Map!O2635</f>
        <v>11 H</v>
      </c>
      <c r="AA1952" s="6">
        <f t="shared" si="12"/>
        <v>11</v>
      </c>
      <c r="AB1952" s="5" t="str">
        <f>IFERROR(__xludf.DUMMYFUNCTION("""COMPUTED_VALUE"""),"H")</f>
        <v>H</v>
      </c>
      <c r="AC1952" s="6">
        <f t="shared" si="13"/>
        <v>11</v>
      </c>
      <c r="AD1952" s="5"/>
    </row>
    <row r="1953">
      <c r="A1953" s="5" t="str">
        <f>Map!I2636</f>
        <v>7.48 J</v>
      </c>
      <c r="B1953" s="6">
        <f t="shared" si="5"/>
        <v>7.48</v>
      </c>
      <c r="C1953" s="5" t="str">
        <f>IFERROR(__xludf.DUMMYFUNCTION("""COMPUTED_VALUE"""),"J")</f>
        <v>J</v>
      </c>
      <c r="D1953" s="34" t="b">
        <f t="shared" si="6"/>
        <v>0</v>
      </c>
      <c r="E1953" s="6">
        <f t="shared" si="7"/>
        <v>7.48</v>
      </c>
      <c r="F1953" s="34" t="b">
        <f t="shared" si="8"/>
        <v>0</v>
      </c>
      <c r="G1953" s="8">
        <f t="shared" si="9"/>
        <v>1.4212E+28</v>
      </c>
      <c r="H1953" s="8" t="str">
        <f t="shared" ref="H1953:J1953" si="3924">if(D1953,$G1953,"")</f>
        <v/>
      </c>
      <c r="I1953" s="8">
        <f t="shared" si="3924"/>
        <v>1.4212E+28</v>
      </c>
      <c r="J1953" s="8" t="str">
        <f t="shared" si="3924"/>
        <v/>
      </c>
      <c r="K1953" s="5"/>
      <c r="L1953" s="5"/>
      <c r="M1953" s="5"/>
      <c r="N1953" s="36">
        <f>Map!K2636</f>
        <v>-226</v>
      </c>
      <c r="O1953" s="36">
        <f>Map!L2636</f>
        <v>-247</v>
      </c>
      <c r="P1953" s="36">
        <f>Map!M2636</f>
        <v>-239</v>
      </c>
      <c r="Q1953" s="5" t="str">
        <f>Join("-",Map!B2636,Map!C2636,Map!D2636,Map!E2636,Map!F2636)</f>
        <v>South Rim-3-1-9-f</v>
      </c>
      <c r="R1953" s="6">
        <f t="shared" ref="R1953:T1953" si="3925">IFERROR(VALUE(LEFT(N1953,SEARCH(" ",N1953,1)-1)),FALSE())</f>
        <v>-226</v>
      </c>
      <c r="S1953" s="6">
        <f t="shared" si="3925"/>
        <v>-247</v>
      </c>
      <c r="T1953" s="6">
        <f t="shared" si="3925"/>
        <v>-239</v>
      </c>
      <c r="U1953" s="5"/>
      <c r="V1953" s="5"/>
      <c r="W1953" s="5"/>
      <c r="X1953" s="37" t="str">
        <f>Map!G2636</f>
        <v>Gas Giant</v>
      </c>
      <c r="Y1953" s="5"/>
      <c r="Z1953" s="7" t="str">
        <f>Map!O2636</f>
        <v>17 H</v>
      </c>
      <c r="AA1953" s="6">
        <f t="shared" si="12"/>
        <v>17</v>
      </c>
      <c r="AB1953" s="5" t="str">
        <f>IFERROR(__xludf.DUMMYFUNCTION("""COMPUTED_VALUE"""),"H")</f>
        <v>H</v>
      </c>
      <c r="AC1953" s="6">
        <f t="shared" si="13"/>
        <v>17</v>
      </c>
      <c r="AD1953" s="5"/>
    </row>
    <row r="1954">
      <c r="A1954" s="5" t="str">
        <f>Map!I2637</f>
        <v>3.32 S</v>
      </c>
      <c r="B1954" s="6">
        <f t="shared" si="5"/>
        <v>3.32</v>
      </c>
      <c r="C1954" s="5" t="str">
        <f>IFERROR(__xludf.DUMMYFUNCTION("""COMPUTED_VALUE"""),"S")</f>
        <v>S</v>
      </c>
      <c r="D1954" s="34">
        <f t="shared" si="6"/>
        <v>3.32</v>
      </c>
      <c r="E1954" s="6" t="b">
        <f t="shared" si="7"/>
        <v>0</v>
      </c>
      <c r="F1954" s="34" t="b">
        <f t="shared" si="8"/>
        <v>0</v>
      </c>
      <c r="G1954" s="8">
        <f t="shared" si="9"/>
        <v>6.60348E+30</v>
      </c>
      <c r="H1954" s="8">
        <f t="shared" ref="H1954:J1954" si="3926">if(D1954,$G1954,"")</f>
        <v>6.60348E+30</v>
      </c>
      <c r="I1954" s="8" t="str">
        <f t="shared" si="3926"/>
        <v/>
      </c>
      <c r="J1954" s="8" t="str">
        <f t="shared" si="3926"/>
        <v/>
      </c>
      <c r="K1954" s="5"/>
      <c r="L1954" s="5"/>
      <c r="M1954" s="5"/>
      <c r="N1954" s="36" t="str">
        <f>Map!K2637</f>
        <v/>
      </c>
      <c r="O1954" s="36" t="str">
        <f>Map!L2637</f>
        <v/>
      </c>
      <c r="P1954" s="36" t="str">
        <f>Map!M2637</f>
        <v/>
      </c>
      <c r="Q1954" s="5" t="str">
        <f>Join("-",Map!B2637,Map!C2637,Map!D2637,Map!E2637,Map!F2637)</f>
        <v>South Rim-3-1-9-S</v>
      </c>
      <c r="R1954" s="6" t="b">
        <f t="shared" ref="R1954:T1954" si="3927">IFERROR(VALUE(LEFT(N1954,SEARCH(" ",N1954,1)-1)),FALSE())</f>
        <v>0</v>
      </c>
      <c r="S1954" s="6" t="b">
        <f t="shared" si="3927"/>
        <v>0</v>
      </c>
      <c r="T1954" s="6" t="b">
        <f t="shared" si="3927"/>
        <v>0</v>
      </c>
      <c r="U1954" s="5"/>
      <c r="V1954" s="5"/>
      <c r="W1954" s="5"/>
      <c r="X1954" s="37" t="str">
        <f>Map!G2637</f>
        <v>Star</v>
      </c>
      <c r="Y1954" s="5"/>
      <c r="Z1954" s="7" t="str">
        <f>Map!O2637</f>
        <v/>
      </c>
      <c r="AA1954" s="6" t="str">
        <f t="shared" si="12"/>
        <v/>
      </c>
      <c r="AB1954" s="5"/>
      <c r="AC1954" s="6" t="str">
        <f t="shared" si="13"/>
        <v/>
      </c>
      <c r="AD1954" s="5"/>
    </row>
    <row r="1955">
      <c r="A1955" s="5" t="str">
        <f>Map!I2638</f>
        <v>8.02 J</v>
      </c>
      <c r="B1955" s="6">
        <f t="shared" si="5"/>
        <v>8.02</v>
      </c>
      <c r="C1955" s="5" t="str">
        <f>IFERROR(__xludf.DUMMYFUNCTION("""COMPUTED_VALUE"""),"J")</f>
        <v>J</v>
      </c>
      <c r="D1955" s="34" t="b">
        <f t="shared" si="6"/>
        <v>0</v>
      </c>
      <c r="E1955" s="6">
        <f t="shared" si="7"/>
        <v>8.02</v>
      </c>
      <c r="F1955" s="34" t="b">
        <f t="shared" si="8"/>
        <v>0</v>
      </c>
      <c r="G1955" s="8">
        <f t="shared" si="9"/>
        <v>1.5238E+28</v>
      </c>
      <c r="H1955" s="8" t="str">
        <f t="shared" ref="H1955:J1955" si="3928">if(D1955,$G1955,"")</f>
        <v/>
      </c>
      <c r="I1955" s="8">
        <f t="shared" si="3928"/>
        <v>1.5238E+28</v>
      </c>
      <c r="J1955" s="8" t="str">
        <f t="shared" si="3928"/>
        <v/>
      </c>
      <c r="K1955" s="5"/>
      <c r="L1955" s="5"/>
      <c r="M1955" s="5"/>
      <c r="N1955" s="36">
        <f>Map!K2638</f>
        <v>-189</v>
      </c>
      <c r="O1955" s="36">
        <f>Map!L2638</f>
        <v>-198</v>
      </c>
      <c r="P1955" s="36">
        <f>Map!M2638</f>
        <v>-194</v>
      </c>
      <c r="Q1955" s="5" t="str">
        <f>Join("-",Map!B2638,Map!C2638,Map!D2638,Map!E2638,Map!F2638)</f>
        <v>South Rim-3-1-10-a</v>
      </c>
      <c r="R1955" s="6">
        <f t="shared" ref="R1955:T1955" si="3929">IFERROR(VALUE(LEFT(N1955,SEARCH(" ",N1955,1)-1)),FALSE())</f>
        <v>-189</v>
      </c>
      <c r="S1955" s="6">
        <f t="shared" si="3929"/>
        <v>-198</v>
      </c>
      <c r="T1955" s="6">
        <f t="shared" si="3929"/>
        <v>-194</v>
      </c>
      <c r="U1955" s="5"/>
      <c r="V1955" s="5"/>
      <c r="W1955" s="5"/>
      <c r="X1955" s="37" t="str">
        <f>Map!G2638</f>
        <v>Gas Giant</v>
      </c>
      <c r="Y1955" s="5"/>
      <c r="Z1955" s="7" t="str">
        <f>Map!O2638</f>
        <v>16 H</v>
      </c>
      <c r="AA1955" s="6">
        <f t="shared" si="12"/>
        <v>16</v>
      </c>
      <c r="AB1955" s="5" t="str">
        <f>IFERROR(__xludf.DUMMYFUNCTION("""COMPUTED_VALUE"""),"H")</f>
        <v>H</v>
      </c>
      <c r="AC1955" s="6">
        <f t="shared" si="13"/>
        <v>16</v>
      </c>
      <c r="AD1955" s="5"/>
    </row>
    <row r="1956">
      <c r="A1956" s="5" t="str">
        <f>Map!I2639</f>
        <v>2.21 J</v>
      </c>
      <c r="B1956" s="6">
        <f t="shared" si="5"/>
        <v>2.21</v>
      </c>
      <c r="C1956" s="5" t="str">
        <f>IFERROR(__xludf.DUMMYFUNCTION("""COMPUTED_VALUE"""),"J")</f>
        <v>J</v>
      </c>
      <c r="D1956" s="34" t="b">
        <f t="shared" si="6"/>
        <v>0</v>
      </c>
      <c r="E1956" s="6">
        <f t="shared" si="7"/>
        <v>2.21</v>
      </c>
      <c r="F1956" s="34" t="b">
        <f t="shared" si="8"/>
        <v>0</v>
      </c>
      <c r="G1956" s="8">
        <f t="shared" si="9"/>
        <v>4.199E+27</v>
      </c>
      <c r="H1956" s="8" t="str">
        <f t="shared" ref="H1956:J1956" si="3930">if(D1956,$G1956,"")</f>
        <v/>
      </c>
      <c r="I1956" s="8">
        <f t="shared" si="3930"/>
        <v>4.199E+27</v>
      </c>
      <c r="J1956" s="8" t="str">
        <f t="shared" si="3930"/>
        <v/>
      </c>
      <c r="K1956" s="5"/>
      <c r="L1956" s="5"/>
      <c r="M1956" s="5"/>
      <c r="N1956" s="36">
        <f>Map!K2639</f>
        <v>-209</v>
      </c>
      <c r="O1956" s="36">
        <f>Map!L2639</f>
        <v>-247</v>
      </c>
      <c r="P1956" s="36">
        <f>Map!M2639</f>
        <v>-227</v>
      </c>
      <c r="Q1956" s="5" t="str">
        <f>Join("-",Map!B2639,Map!C2639,Map!D2639,Map!E2639,Map!F2639)</f>
        <v>South Rim-3-1-10-b</v>
      </c>
      <c r="R1956" s="6">
        <f t="shared" ref="R1956:T1956" si="3931">IFERROR(VALUE(LEFT(N1956,SEARCH(" ",N1956,1)-1)),FALSE())</f>
        <v>-209</v>
      </c>
      <c r="S1956" s="6">
        <f t="shared" si="3931"/>
        <v>-247</v>
      </c>
      <c r="T1956" s="6">
        <f t="shared" si="3931"/>
        <v>-227</v>
      </c>
      <c r="U1956" s="5"/>
      <c r="V1956" s="5"/>
      <c r="W1956" s="5"/>
      <c r="X1956" s="37" t="str">
        <f>Map!G2639</f>
        <v>Gas Giant</v>
      </c>
      <c r="Y1956" s="5"/>
      <c r="Z1956" s="7" t="str">
        <f>Map!O2639</f>
        <v>15 H</v>
      </c>
      <c r="AA1956" s="6">
        <f t="shared" si="12"/>
        <v>15</v>
      </c>
      <c r="AB1956" s="5" t="str">
        <f>IFERROR(__xludf.DUMMYFUNCTION("""COMPUTED_VALUE"""),"H")</f>
        <v>H</v>
      </c>
      <c r="AC1956" s="6">
        <f t="shared" si="13"/>
        <v>15</v>
      </c>
      <c r="AD1956" s="5"/>
    </row>
    <row r="1957">
      <c r="A1957" s="5" t="str">
        <f>Map!I2640</f>
        <v>1.31 S</v>
      </c>
      <c r="B1957" s="6">
        <f t="shared" si="5"/>
        <v>1.31</v>
      </c>
      <c r="C1957" s="5" t="str">
        <f>IFERROR(__xludf.DUMMYFUNCTION("""COMPUTED_VALUE"""),"S")</f>
        <v>S</v>
      </c>
      <c r="D1957" s="34">
        <f t="shared" si="6"/>
        <v>1.31</v>
      </c>
      <c r="E1957" s="6" t="b">
        <f t="shared" si="7"/>
        <v>0</v>
      </c>
      <c r="F1957" s="34" t="b">
        <f t="shared" si="8"/>
        <v>0</v>
      </c>
      <c r="G1957" s="8">
        <f t="shared" si="9"/>
        <v>2.60559E+30</v>
      </c>
      <c r="H1957" s="8">
        <f t="shared" ref="H1957:J1957" si="3932">if(D1957,$G1957,"")</f>
        <v>2.60559E+30</v>
      </c>
      <c r="I1957" s="8" t="str">
        <f t="shared" si="3932"/>
        <v/>
      </c>
      <c r="J1957" s="8" t="str">
        <f t="shared" si="3932"/>
        <v/>
      </c>
      <c r="K1957" s="5"/>
      <c r="L1957" s="5"/>
      <c r="M1957" s="5"/>
      <c r="N1957" s="36" t="str">
        <f>Map!K2640</f>
        <v/>
      </c>
      <c r="O1957" s="36" t="str">
        <f>Map!L2640</f>
        <v/>
      </c>
      <c r="P1957" s="36" t="str">
        <f>Map!M2640</f>
        <v/>
      </c>
      <c r="Q1957" s="5" t="str">
        <f>Join("-",Map!B2640,Map!C2640,Map!D2640,Map!E2640,Map!F2640)</f>
        <v>South Rim-3-1-10-S</v>
      </c>
      <c r="R1957" s="6" t="b">
        <f t="shared" ref="R1957:T1957" si="3933">IFERROR(VALUE(LEFT(N1957,SEARCH(" ",N1957,1)-1)),FALSE())</f>
        <v>0</v>
      </c>
      <c r="S1957" s="6" t="b">
        <f t="shared" si="3933"/>
        <v>0</v>
      </c>
      <c r="T1957" s="6" t="b">
        <f t="shared" si="3933"/>
        <v>0</v>
      </c>
      <c r="U1957" s="5"/>
      <c r="V1957" s="5"/>
      <c r="W1957" s="5"/>
      <c r="X1957" s="37" t="str">
        <f>Map!G2640</f>
        <v>Star</v>
      </c>
      <c r="Y1957" s="5"/>
      <c r="Z1957" s="7" t="str">
        <f>Map!O2640</f>
        <v/>
      </c>
      <c r="AA1957" s="6" t="str">
        <f t="shared" si="12"/>
        <v/>
      </c>
      <c r="AB1957" s="5"/>
      <c r="AC1957" s="6" t="str">
        <f t="shared" si="13"/>
        <v/>
      </c>
      <c r="AD1957" s="5"/>
    </row>
    <row r="1958">
      <c r="A1958" s="5" t="str">
        <f>Map!I2641</f>
        <v>0.18 E</v>
      </c>
      <c r="B1958" s="6">
        <f t="shared" si="5"/>
        <v>0.18</v>
      </c>
      <c r="C1958" s="5" t="str">
        <f>IFERROR(__xludf.DUMMYFUNCTION("""COMPUTED_VALUE"""),"E")</f>
        <v>E</v>
      </c>
      <c r="D1958" s="34" t="b">
        <f t="shared" si="6"/>
        <v>0</v>
      </c>
      <c r="E1958" s="6" t="b">
        <f t="shared" si="7"/>
        <v>0</v>
      </c>
      <c r="F1958" s="34">
        <f t="shared" si="8"/>
        <v>0.18</v>
      </c>
      <c r="G1958" s="8">
        <f t="shared" si="9"/>
        <v>1.07496E+24</v>
      </c>
      <c r="H1958" s="8" t="str">
        <f t="shared" ref="H1958:J1958" si="3934">if(D1958,$G1958,"")</f>
        <v/>
      </c>
      <c r="I1958" s="8" t="str">
        <f t="shared" si="3934"/>
        <v/>
      </c>
      <c r="J1958" s="8">
        <f t="shared" si="3934"/>
        <v>1.07496E+24</v>
      </c>
      <c r="K1958" s="5"/>
      <c r="L1958" s="5"/>
      <c r="M1958" s="5"/>
      <c r="N1958" s="36">
        <f>Map!K2641</f>
        <v>596</v>
      </c>
      <c r="O1958" s="36">
        <f>Map!L2641</f>
        <v>596</v>
      </c>
      <c r="P1958" s="36">
        <f>Map!M2641</f>
        <v>595</v>
      </c>
      <c r="Q1958" s="5" t="str">
        <f>Join("-",Map!B2641,Map!C2641,Map!D2641,Map!E2641,Map!F2641)</f>
        <v>South Rim-3-2-0-a</v>
      </c>
      <c r="R1958" s="6">
        <f t="shared" ref="R1958:T1958" si="3935">IFERROR(VALUE(LEFT(N1958,SEARCH(" ",N1958,1)-1)),FALSE())</f>
        <v>596</v>
      </c>
      <c r="S1958" s="6">
        <f t="shared" si="3935"/>
        <v>596</v>
      </c>
      <c r="T1958" s="6">
        <f t="shared" si="3935"/>
        <v>595</v>
      </c>
      <c r="U1958" s="5"/>
      <c r="V1958" s="5"/>
      <c r="W1958" s="5"/>
      <c r="X1958" s="37" t="str">
        <f>Map!G2641</f>
        <v>Terrestrial</v>
      </c>
      <c r="Y1958" s="5"/>
      <c r="Z1958" s="7" t="str">
        <f>Map!O2641</f>
        <v>12 H</v>
      </c>
      <c r="AA1958" s="6">
        <f t="shared" si="12"/>
        <v>12</v>
      </c>
      <c r="AB1958" s="5" t="str">
        <f>IFERROR(__xludf.DUMMYFUNCTION("""COMPUTED_VALUE"""),"H")</f>
        <v>H</v>
      </c>
      <c r="AC1958" s="6">
        <f t="shared" si="13"/>
        <v>12</v>
      </c>
      <c r="AD1958" s="5"/>
    </row>
    <row r="1959">
      <c r="A1959" s="5" t="str">
        <f>Map!I2642</f>
        <v>0.27 E</v>
      </c>
      <c r="B1959" s="6">
        <f t="shared" si="5"/>
        <v>0.27</v>
      </c>
      <c r="C1959" s="5" t="str">
        <f>IFERROR(__xludf.DUMMYFUNCTION("""COMPUTED_VALUE"""),"E")</f>
        <v>E</v>
      </c>
      <c r="D1959" s="34" t="b">
        <f t="shared" si="6"/>
        <v>0</v>
      </c>
      <c r="E1959" s="6" t="b">
        <f t="shared" si="7"/>
        <v>0</v>
      </c>
      <c r="F1959" s="34">
        <f t="shared" si="8"/>
        <v>0.27</v>
      </c>
      <c r="G1959" s="8">
        <f t="shared" si="9"/>
        <v>1.61244E+24</v>
      </c>
      <c r="H1959" s="8" t="str">
        <f t="shared" ref="H1959:J1959" si="3936">if(D1959,$G1959,"")</f>
        <v/>
      </c>
      <c r="I1959" s="8" t="str">
        <f t="shared" si="3936"/>
        <v/>
      </c>
      <c r="J1959" s="8">
        <f t="shared" si="3936"/>
        <v>1.61244E+24</v>
      </c>
      <c r="K1959" s="5"/>
      <c r="L1959" s="5"/>
      <c r="M1959" s="5"/>
      <c r="N1959" s="36">
        <f>Map!K2642</f>
        <v>380</v>
      </c>
      <c r="O1959" s="36">
        <f>Map!L2642</f>
        <v>207</v>
      </c>
      <c r="P1959" s="36">
        <f>Map!M2642</f>
        <v>296</v>
      </c>
      <c r="Q1959" s="5" t="str">
        <f>Join("-",Map!B2642,Map!C2642,Map!D2642,Map!E2642,Map!F2642)</f>
        <v>South Rim-3-2-0-b</v>
      </c>
      <c r="R1959" s="6">
        <f t="shared" ref="R1959:T1959" si="3937">IFERROR(VALUE(LEFT(N1959,SEARCH(" ",N1959,1)-1)),FALSE())</f>
        <v>380</v>
      </c>
      <c r="S1959" s="6">
        <f t="shared" si="3937"/>
        <v>207</v>
      </c>
      <c r="T1959" s="6">
        <f t="shared" si="3937"/>
        <v>296</v>
      </c>
      <c r="U1959" s="5"/>
      <c r="V1959" s="5"/>
      <c r="W1959" s="5"/>
      <c r="X1959" s="37" t="str">
        <f>Map!G2642</f>
        <v>Terrestrial</v>
      </c>
      <c r="Y1959" s="5"/>
      <c r="Z1959" s="7" t="str">
        <f>Map!O2642</f>
        <v>2700 H</v>
      </c>
      <c r="AA1959" s="6">
        <f t="shared" si="12"/>
        <v>2700</v>
      </c>
      <c r="AB1959" s="5" t="str">
        <f>IFERROR(__xludf.DUMMYFUNCTION("""COMPUTED_VALUE"""),"H")</f>
        <v>H</v>
      </c>
      <c r="AC1959" s="6">
        <f t="shared" si="13"/>
        <v>2700</v>
      </c>
      <c r="AD1959" s="5"/>
    </row>
    <row r="1960">
      <c r="A1960" s="5" t="str">
        <f>Map!I2643</f>
        <v>0.32 E</v>
      </c>
      <c r="B1960" s="6">
        <f t="shared" si="5"/>
        <v>0.32</v>
      </c>
      <c r="C1960" s="5" t="str">
        <f>IFERROR(__xludf.DUMMYFUNCTION("""COMPUTED_VALUE"""),"E")</f>
        <v>E</v>
      </c>
      <c r="D1960" s="34" t="b">
        <f t="shared" si="6"/>
        <v>0</v>
      </c>
      <c r="E1960" s="6" t="b">
        <f t="shared" si="7"/>
        <v>0</v>
      </c>
      <c r="F1960" s="34">
        <f t="shared" si="8"/>
        <v>0.32</v>
      </c>
      <c r="G1960" s="8">
        <f t="shared" si="9"/>
        <v>1.91104E+24</v>
      </c>
      <c r="H1960" s="8" t="str">
        <f t="shared" ref="H1960:J1960" si="3938">if(D1960,$G1960,"")</f>
        <v/>
      </c>
      <c r="I1960" s="8" t="str">
        <f t="shared" si="3938"/>
        <v/>
      </c>
      <c r="J1960" s="8">
        <f t="shared" si="3938"/>
        <v>1.91104E+24</v>
      </c>
      <c r="K1960" s="5"/>
      <c r="L1960" s="5"/>
      <c r="M1960" s="5"/>
      <c r="N1960" s="36">
        <f>Map!K2643</f>
        <v>56</v>
      </c>
      <c r="O1960" s="36">
        <f>Map!L2643</f>
        <v>40</v>
      </c>
      <c r="P1960" s="36">
        <f>Map!M2643</f>
        <v>49</v>
      </c>
      <c r="Q1960" s="5" t="str">
        <f>Join("-",Map!B2643,Map!C2643,Map!D2643,Map!E2643,Map!F2643)</f>
        <v>South Rim-3-2-0-c</v>
      </c>
      <c r="R1960" s="6">
        <f t="shared" ref="R1960:T1960" si="3939">IFERROR(VALUE(LEFT(N1960,SEARCH(" ",N1960,1)-1)),FALSE())</f>
        <v>56</v>
      </c>
      <c r="S1960" s="6">
        <f t="shared" si="3939"/>
        <v>40</v>
      </c>
      <c r="T1960" s="6">
        <f t="shared" si="3939"/>
        <v>49</v>
      </c>
      <c r="U1960" s="5"/>
      <c r="V1960" s="5"/>
      <c r="W1960" s="5"/>
      <c r="X1960" s="37" t="str">
        <f>Map!G2643</f>
        <v>Terrestrial</v>
      </c>
      <c r="Y1960" s="5"/>
      <c r="Z1960" s="7" t="str">
        <f>Map!O2643</f>
        <v>54 H</v>
      </c>
      <c r="AA1960" s="6">
        <f t="shared" si="12"/>
        <v>54</v>
      </c>
      <c r="AB1960" s="5" t="str">
        <f>IFERROR(__xludf.DUMMYFUNCTION("""COMPUTED_VALUE"""),"H")</f>
        <v>H</v>
      </c>
      <c r="AC1960" s="6">
        <f t="shared" si="13"/>
        <v>54</v>
      </c>
      <c r="AD1960" s="5"/>
    </row>
    <row r="1961">
      <c r="A1961" s="5" t="str">
        <f>Map!I2644</f>
        <v>1.18 E</v>
      </c>
      <c r="B1961" s="6">
        <f t="shared" si="5"/>
        <v>1.18</v>
      </c>
      <c r="C1961" s="5" t="str">
        <f>IFERROR(__xludf.DUMMYFUNCTION("""COMPUTED_VALUE"""),"E")</f>
        <v>E</v>
      </c>
      <c r="D1961" s="34" t="b">
        <f t="shared" si="6"/>
        <v>0</v>
      </c>
      <c r="E1961" s="6" t="b">
        <f t="shared" si="7"/>
        <v>0</v>
      </c>
      <c r="F1961" s="34">
        <f t="shared" si="8"/>
        <v>1.18</v>
      </c>
      <c r="G1961" s="8">
        <f t="shared" si="9"/>
        <v>7.04696E+24</v>
      </c>
      <c r="H1961" s="8" t="str">
        <f t="shared" ref="H1961:J1961" si="3940">if(D1961,$G1961,"")</f>
        <v/>
      </c>
      <c r="I1961" s="8" t="str">
        <f t="shared" si="3940"/>
        <v/>
      </c>
      <c r="J1961" s="8">
        <f t="shared" si="3940"/>
        <v>7.04696E+24</v>
      </c>
      <c r="K1961" s="5"/>
      <c r="L1961" s="5"/>
      <c r="M1961" s="5"/>
      <c r="N1961" s="36">
        <f>Map!K2644</f>
        <v>9</v>
      </c>
      <c r="O1961" s="36">
        <f>Map!L2644</f>
        <v>4</v>
      </c>
      <c r="P1961" s="36">
        <f>Map!M2644</f>
        <v>8</v>
      </c>
      <c r="Q1961" s="5" t="str">
        <f>Join("-",Map!B2644,Map!C2644,Map!D2644,Map!E2644,Map!F2644)</f>
        <v>South Rim-3-2-0-d</v>
      </c>
      <c r="R1961" s="6">
        <f t="shared" ref="R1961:T1961" si="3941">IFERROR(VALUE(LEFT(N1961,SEARCH(" ",N1961,1)-1)),FALSE())</f>
        <v>9</v>
      </c>
      <c r="S1961" s="6">
        <f t="shared" si="3941"/>
        <v>4</v>
      </c>
      <c r="T1961" s="6">
        <f t="shared" si="3941"/>
        <v>8</v>
      </c>
      <c r="U1961" s="5"/>
      <c r="V1961" s="5"/>
      <c r="W1961" s="5"/>
      <c r="X1961" s="37" t="str">
        <f>Map!G2644</f>
        <v>Habitable</v>
      </c>
      <c r="Y1961" s="5"/>
      <c r="Z1961" s="7" t="str">
        <f>Map!O2644</f>
        <v>45 H</v>
      </c>
      <c r="AA1961" s="6">
        <f t="shared" si="12"/>
        <v>45</v>
      </c>
      <c r="AB1961" s="5" t="str">
        <f>IFERROR(__xludf.DUMMYFUNCTION("""COMPUTED_VALUE"""),"H")</f>
        <v>H</v>
      </c>
      <c r="AC1961" s="6">
        <f t="shared" si="13"/>
        <v>45</v>
      </c>
      <c r="AD1961" s="5"/>
    </row>
    <row r="1962">
      <c r="A1962" s="5" t="str">
        <f>Map!I2645</f>
        <v>0.06 J</v>
      </c>
      <c r="B1962" s="6">
        <f t="shared" si="5"/>
        <v>0.06</v>
      </c>
      <c r="C1962" s="5" t="str">
        <f>IFERROR(__xludf.DUMMYFUNCTION("""COMPUTED_VALUE"""),"J")</f>
        <v>J</v>
      </c>
      <c r="D1962" s="34" t="b">
        <f t="shared" si="6"/>
        <v>0</v>
      </c>
      <c r="E1962" s="6">
        <f t="shared" si="7"/>
        <v>0.06</v>
      </c>
      <c r="F1962" s="34" t="b">
        <f t="shared" si="8"/>
        <v>0</v>
      </c>
      <c r="G1962" s="8">
        <f t="shared" si="9"/>
        <v>1.14E+26</v>
      </c>
      <c r="H1962" s="8" t="str">
        <f t="shared" ref="H1962:J1962" si="3942">if(D1962,$G1962,"")</f>
        <v/>
      </c>
      <c r="I1962" s="8">
        <f t="shared" si="3942"/>
        <v>1.14E+26</v>
      </c>
      <c r="J1962" s="8" t="str">
        <f t="shared" si="3942"/>
        <v/>
      </c>
      <c r="K1962" s="5"/>
      <c r="L1962" s="5"/>
      <c r="M1962" s="5"/>
      <c r="N1962" s="36">
        <f>Map!K2645</f>
        <v>-136</v>
      </c>
      <c r="O1962" s="36">
        <f>Map!L2645</f>
        <v>-139</v>
      </c>
      <c r="P1962" s="36">
        <f>Map!M2645</f>
        <v>-139</v>
      </c>
      <c r="Q1962" s="5" t="str">
        <f>Join("-",Map!B2645,Map!C2645,Map!D2645,Map!E2645,Map!F2645)</f>
        <v>South Rim-3-2-0-e</v>
      </c>
      <c r="R1962" s="6">
        <f t="shared" ref="R1962:T1962" si="3943">IFERROR(VALUE(LEFT(N1962,SEARCH(" ",N1962,1)-1)),FALSE())</f>
        <v>-136</v>
      </c>
      <c r="S1962" s="6">
        <f t="shared" si="3943"/>
        <v>-139</v>
      </c>
      <c r="T1962" s="6">
        <f t="shared" si="3943"/>
        <v>-139</v>
      </c>
      <c r="U1962" s="5"/>
      <c r="V1962" s="5"/>
      <c r="W1962" s="5"/>
      <c r="X1962" s="37" t="str">
        <f>Map!G2645</f>
        <v>Gas Giant</v>
      </c>
      <c r="Y1962" s="5"/>
      <c r="Z1962" s="7" t="str">
        <f>Map!O2645</f>
        <v>17 H</v>
      </c>
      <c r="AA1962" s="6">
        <f t="shared" si="12"/>
        <v>17</v>
      </c>
      <c r="AB1962" s="5" t="str">
        <f>IFERROR(__xludf.DUMMYFUNCTION("""COMPUTED_VALUE"""),"H")</f>
        <v>H</v>
      </c>
      <c r="AC1962" s="6">
        <f t="shared" si="13"/>
        <v>17</v>
      </c>
      <c r="AD1962" s="5"/>
    </row>
    <row r="1963">
      <c r="A1963" s="5" t="str">
        <f>Map!I2646</f>
        <v>1.3 J</v>
      </c>
      <c r="B1963" s="6">
        <f t="shared" si="5"/>
        <v>1.3</v>
      </c>
      <c r="C1963" s="5" t="str">
        <f>IFERROR(__xludf.DUMMYFUNCTION("""COMPUTED_VALUE"""),"J")</f>
        <v>J</v>
      </c>
      <c r="D1963" s="34" t="b">
        <f t="shared" si="6"/>
        <v>0</v>
      </c>
      <c r="E1963" s="6">
        <f t="shared" si="7"/>
        <v>1.3</v>
      </c>
      <c r="F1963" s="34" t="b">
        <f t="shared" si="8"/>
        <v>0</v>
      </c>
      <c r="G1963" s="8">
        <f t="shared" si="9"/>
        <v>2.47E+27</v>
      </c>
      <c r="H1963" s="8" t="str">
        <f t="shared" ref="H1963:J1963" si="3944">if(D1963,$G1963,"")</f>
        <v/>
      </c>
      <c r="I1963" s="8">
        <f t="shared" si="3944"/>
        <v>2.47E+27</v>
      </c>
      <c r="J1963" s="8" t="str">
        <f t="shared" si="3944"/>
        <v/>
      </c>
      <c r="K1963" s="5"/>
      <c r="L1963" s="5"/>
      <c r="M1963" s="5"/>
      <c r="N1963" s="36">
        <f>Map!K2646</f>
        <v>-189</v>
      </c>
      <c r="O1963" s="36">
        <f>Map!L2646</f>
        <v>-241</v>
      </c>
      <c r="P1963" s="36">
        <f>Map!M2646</f>
        <v>-214</v>
      </c>
      <c r="Q1963" s="5" t="str">
        <f>Join("-",Map!B2646,Map!C2646,Map!D2646,Map!E2646,Map!F2646)</f>
        <v>South Rim-3-2-0-f</v>
      </c>
      <c r="R1963" s="6">
        <f t="shared" ref="R1963:T1963" si="3945">IFERROR(VALUE(LEFT(N1963,SEARCH(" ",N1963,1)-1)),FALSE())</f>
        <v>-189</v>
      </c>
      <c r="S1963" s="6">
        <f t="shared" si="3945"/>
        <v>-241</v>
      </c>
      <c r="T1963" s="6">
        <f t="shared" si="3945"/>
        <v>-214</v>
      </c>
      <c r="U1963" s="5"/>
      <c r="V1963" s="5"/>
      <c r="W1963" s="5"/>
      <c r="X1963" s="37" t="str">
        <f>Map!G2646</f>
        <v>Gas Giant</v>
      </c>
      <c r="Y1963" s="5"/>
      <c r="Z1963" s="7" t="str">
        <f>Map!O2646</f>
        <v>8 H</v>
      </c>
      <c r="AA1963" s="6">
        <f t="shared" si="12"/>
        <v>8</v>
      </c>
      <c r="AB1963" s="5" t="str">
        <f>IFERROR(__xludf.DUMMYFUNCTION("""COMPUTED_VALUE"""),"H")</f>
        <v>H</v>
      </c>
      <c r="AC1963" s="6">
        <f t="shared" si="13"/>
        <v>8</v>
      </c>
      <c r="AD1963" s="5"/>
    </row>
    <row r="1964">
      <c r="A1964" s="5" t="str">
        <f>Map!I2647</f>
        <v>2.01 J</v>
      </c>
      <c r="B1964" s="6">
        <f t="shared" si="5"/>
        <v>2.01</v>
      </c>
      <c r="C1964" s="5" t="str">
        <f>IFERROR(__xludf.DUMMYFUNCTION("""COMPUTED_VALUE"""),"J")</f>
        <v>J</v>
      </c>
      <c r="D1964" s="34" t="b">
        <f t="shared" si="6"/>
        <v>0</v>
      </c>
      <c r="E1964" s="6">
        <f t="shared" si="7"/>
        <v>2.01</v>
      </c>
      <c r="F1964" s="34" t="b">
        <f t="shared" si="8"/>
        <v>0</v>
      </c>
      <c r="G1964" s="8">
        <f t="shared" si="9"/>
        <v>3.819E+27</v>
      </c>
      <c r="H1964" s="8" t="str">
        <f t="shared" ref="H1964:J1964" si="3946">if(D1964,$G1964,"")</f>
        <v/>
      </c>
      <c r="I1964" s="8">
        <f t="shared" si="3946"/>
        <v>3.819E+27</v>
      </c>
      <c r="J1964" s="8" t="str">
        <f t="shared" si="3946"/>
        <v/>
      </c>
      <c r="K1964" s="5"/>
      <c r="L1964" s="5"/>
      <c r="M1964" s="5"/>
      <c r="N1964" s="36">
        <f>Map!K2647</f>
        <v>-223</v>
      </c>
      <c r="O1964" s="36">
        <f>Map!L2647</f>
        <v>-250</v>
      </c>
      <c r="P1964" s="36">
        <f>Map!M2647</f>
        <v>-235</v>
      </c>
      <c r="Q1964" s="5" t="str">
        <f>Join("-",Map!B2647,Map!C2647,Map!D2647,Map!E2647,Map!F2647)</f>
        <v>South Rim-3-2-0-g</v>
      </c>
      <c r="R1964" s="6">
        <f t="shared" ref="R1964:T1964" si="3947">IFERROR(VALUE(LEFT(N1964,SEARCH(" ",N1964,1)-1)),FALSE())</f>
        <v>-223</v>
      </c>
      <c r="S1964" s="6">
        <f t="shared" si="3947"/>
        <v>-250</v>
      </c>
      <c r="T1964" s="6">
        <f t="shared" si="3947"/>
        <v>-235</v>
      </c>
      <c r="U1964" s="5"/>
      <c r="V1964" s="5"/>
      <c r="W1964" s="5"/>
      <c r="X1964" s="37" t="str">
        <f>Map!G2647</f>
        <v>Gas Giant</v>
      </c>
      <c r="Y1964" s="5"/>
      <c r="Z1964" s="7" t="str">
        <f>Map!O2647</f>
        <v>17 H</v>
      </c>
      <c r="AA1964" s="6">
        <f t="shared" si="12"/>
        <v>17</v>
      </c>
      <c r="AB1964" s="5" t="str">
        <f>IFERROR(__xludf.DUMMYFUNCTION("""COMPUTED_VALUE"""),"H")</f>
        <v>H</v>
      </c>
      <c r="AC1964" s="6">
        <f t="shared" si="13"/>
        <v>17</v>
      </c>
      <c r="AD1964" s="5"/>
    </row>
    <row r="1965">
      <c r="A1965" s="5" t="str">
        <f>Map!I2648</f>
        <v>1.81 J</v>
      </c>
      <c r="B1965" s="6">
        <f t="shared" si="5"/>
        <v>1.81</v>
      </c>
      <c r="C1965" s="5" t="str">
        <f>IFERROR(__xludf.DUMMYFUNCTION("""COMPUTED_VALUE"""),"J")</f>
        <v>J</v>
      </c>
      <c r="D1965" s="34" t="b">
        <f t="shared" si="6"/>
        <v>0</v>
      </c>
      <c r="E1965" s="6">
        <f t="shared" si="7"/>
        <v>1.81</v>
      </c>
      <c r="F1965" s="34" t="b">
        <f t="shared" si="8"/>
        <v>0</v>
      </c>
      <c r="G1965" s="8">
        <f t="shared" si="9"/>
        <v>3.439E+27</v>
      </c>
      <c r="H1965" s="8" t="str">
        <f t="shared" ref="H1965:J1965" si="3948">if(D1965,$G1965,"")</f>
        <v/>
      </c>
      <c r="I1965" s="8">
        <f t="shared" si="3948"/>
        <v>3.439E+27</v>
      </c>
      <c r="J1965" s="8" t="str">
        <f t="shared" si="3948"/>
        <v/>
      </c>
      <c r="K1965" s="5"/>
      <c r="L1965" s="5"/>
      <c r="M1965" s="5"/>
      <c r="N1965" s="36">
        <f>Map!K2648</f>
        <v>-230</v>
      </c>
      <c r="O1965" s="36">
        <f>Map!L2648</f>
        <v>-246</v>
      </c>
      <c r="P1965" s="36">
        <f>Map!M2648</f>
        <v>-238</v>
      </c>
      <c r="Q1965" s="5" t="str">
        <f>Join("-",Map!B2648,Map!C2648,Map!D2648,Map!E2648,Map!F2648)</f>
        <v>South Rim-3-2-0-h</v>
      </c>
      <c r="R1965" s="6">
        <f t="shared" ref="R1965:T1965" si="3949">IFERROR(VALUE(LEFT(N1965,SEARCH(" ",N1965,1)-1)),FALSE())</f>
        <v>-230</v>
      </c>
      <c r="S1965" s="6">
        <f t="shared" si="3949"/>
        <v>-246</v>
      </c>
      <c r="T1965" s="6">
        <f t="shared" si="3949"/>
        <v>-238</v>
      </c>
      <c r="U1965" s="5"/>
      <c r="V1965" s="5"/>
      <c r="W1965" s="5"/>
      <c r="X1965" s="37" t="str">
        <f>Map!G2648</f>
        <v>Gas Giant</v>
      </c>
      <c r="Y1965" s="5"/>
      <c r="Z1965" s="7" t="str">
        <f>Map!O2648</f>
        <v>21 H</v>
      </c>
      <c r="AA1965" s="6">
        <f t="shared" si="12"/>
        <v>21</v>
      </c>
      <c r="AB1965" s="5" t="str">
        <f>IFERROR(__xludf.DUMMYFUNCTION("""COMPUTED_VALUE"""),"H")</f>
        <v>H</v>
      </c>
      <c r="AC1965" s="6">
        <f t="shared" si="13"/>
        <v>21</v>
      </c>
      <c r="AD1965" s="5"/>
    </row>
    <row r="1966">
      <c r="A1966" s="5" t="str">
        <f>Map!I2649</f>
        <v>0.59 S</v>
      </c>
      <c r="B1966" s="6">
        <f t="shared" si="5"/>
        <v>0.59</v>
      </c>
      <c r="C1966" s="5" t="str">
        <f>IFERROR(__xludf.DUMMYFUNCTION("""COMPUTED_VALUE"""),"S")</f>
        <v>S</v>
      </c>
      <c r="D1966" s="34">
        <f t="shared" si="6"/>
        <v>0.59</v>
      </c>
      <c r="E1966" s="6" t="b">
        <f t="shared" si="7"/>
        <v>0</v>
      </c>
      <c r="F1966" s="34" t="b">
        <f t="shared" si="8"/>
        <v>0</v>
      </c>
      <c r="G1966" s="8">
        <f t="shared" si="9"/>
        <v>1.17351E+30</v>
      </c>
      <c r="H1966" s="8">
        <f t="shared" ref="H1966:J1966" si="3950">if(D1966,$G1966,"")</f>
        <v>1.17351E+30</v>
      </c>
      <c r="I1966" s="8" t="str">
        <f t="shared" si="3950"/>
        <v/>
      </c>
      <c r="J1966" s="8" t="str">
        <f t="shared" si="3950"/>
        <v/>
      </c>
      <c r="K1966" s="5"/>
      <c r="L1966" s="5"/>
      <c r="M1966" s="5"/>
      <c r="N1966" s="36" t="str">
        <f>Map!K2649</f>
        <v/>
      </c>
      <c r="O1966" s="36" t="str">
        <f>Map!L2649</f>
        <v/>
      </c>
      <c r="P1966" s="36" t="str">
        <f>Map!M2649</f>
        <v/>
      </c>
      <c r="Q1966" s="5" t="str">
        <f>Join("-",Map!B2649,Map!C2649,Map!D2649,Map!E2649,Map!F2649)</f>
        <v>South Rim-3-2-0-S</v>
      </c>
      <c r="R1966" s="6" t="b">
        <f t="shared" ref="R1966:T1966" si="3951">IFERROR(VALUE(LEFT(N1966,SEARCH(" ",N1966,1)-1)),FALSE())</f>
        <v>0</v>
      </c>
      <c r="S1966" s="6" t="b">
        <f t="shared" si="3951"/>
        <v>0</v>
      </c>
      <c r="T1966" s="6" t="b">
        <f t="shared" si="3951"/>
        <v>0</v>
      </c>
      <c r="U1966" s="5"/>
      <c r="V1966" s="5"/>
      <c r="W1966" s="5"/>
      <c r="X1966" s="37" t="str">
        <f>Map!G2649</f>
        <v>Star</v>
      </c>
      <c r="Y1966" s="5"/>
      <c r="Z1966" s="7" t="str">
        <f>Map!O2649</f>
        <v/>
      </c>
      <c r="AA1966" s="6" t="str">
        <f t="shared" si="12"/>
        <v/>
      </c>
      <c r="AB1966" s="5"/>
      <c r="AC1966" s="6" t="str">
        <f t="shared" si="13"/>
        <v/>
      </c>
      <c r="AD1966" s="5"/>
    </row>
    <row r="1967">
      <c r="A1967" s="5" t="str">
        <f>Map!I2650</f>
        <v/>
      </c>
      <c r="B1967" s="6" t="str">
        <f t="shared" si="5"/>
        <v/>
      </c>
      <c r="C1967" s="5"/>
      <c r="D1967" s="34" t="b">
        <f t="shared" si="6"/>
        <v>0</v>
      </c>
      <c r="E1967" s="6" t="b">
        <f t="shared" si="7"/>
        <v>0</v>
      </c>
      <c r="F1967" s="34" t="b">
        <f t="shared" si="8"/>
        <v>0</v>
      </c>
      <c r="G1967" s="8" t="str">
        <f t="shared" si="9"/>
        <v/>
      </c>
      <c r="H1967" s="8" t="str">
        <f t="shared" ref="H1967:J1967" si="3952">if(D1967,$G1967,"")</f>
        <v/>
      </c>
      <c r="I1967" s="8" t="str">
        <f t="shared" si="3952"/>
        <v/>
      </c>
      <c r="J1967" s="8" t="str">
        <f t="shared" si="3952"/>
        <v/>
      </c>
      <c r="K1967" s="5"/>
      <c r="L1967" s="5"/>
      <c r="M1967" s="5"/>
      <c r="N1967" s="36" t="str">
        <f>Map!K2650</f>
        <v/>
      </c>
      <c r="O1967" s="36" t="str">
        <f>Map!L2650</f>
        <v/>
      </c>
      <c r="P1967" s="36" t="str">
        <f>Map!M2650</f>
        <v/>
      </c>
      <c r="Q1967" s="5" t="str">
        <f>Join("-",Map!B2650,Map!C2650,Map!D2650,Map!E2650,Map!F2650)</f>
        <v>South Rim-3-2-0-S32 Secondary Relay</v>
      </c>
      <c r="R1967" s="6" t="b">
        <f t="shared" ref="R1967:T1967" si="3953">IFERROR(VALUE(LEFT(N1967,SEARCH(" ",N1967,1)-1)),FALSE())</f>
        <v>0</v>
      </c>
      <c r="S1967" s="6" t="b">
        <f t="shared" si="3953"/>
        <v>0</v>
      </c>
      <c r="T1967" s="6" t="b">
        <f t="shared" si="3953"/>
        <v>0</v>
      </c>
      <c r="U1967" s="5"/>
      <c r="V1967" s="5"/>
      <c r="W1967" s="5"/>
      <c r="X1967" s="37" t="str">
        <f>Map!G2650</f>
        <v>Secondary Relay</v>
      </c>
      <c r="Y1967" s="5"/>
      <c r="Z1967" s="7" t="str">
        <f>Map!O2650</f>
        <v/>
      </c>
      <c r="AA1967" s="6" t="str">
        <f t="shared" si="12"/>
        <v/>
      </c>
      <c r="AB1967" s="5"/>
      <c r="AC1967" s="6" t="str">
        <f t="shared" si="13"/>
        <v/>
      </c>
      <c r="AD1967" s="5"/>
    </row>
    <row r="1968">
      <c r="A1968" s="5" t="str">
        <f>Map!I2651</f>
        <v>7 E</v>
      </c>
      <c r="B1968" s="6">
        <f t="shared" si="5"/>
        <v>7</v>
      </c>
      <c r="C1968" s="5" t="str">
        <f>IFERROR(__xludf.DUMMYFUNCTION("""COMPUTED_VALUE"""),"E")</f>
        <v>E</v>
      </c>
      <c r="D1968" s="34" t="b">
        <f t="shared" si="6"/>
        <v>0</v>
      </c>
      <c r="E1968" s="6" t="b">
        <f t="shared" si="7"/>
        <v>0</v>
      </c>
      <c r="F1968" s="34">
        <f t="shared" si="8"/>
        <v>7</v>
      </c>
      <c r="G1968" s="8">
        <f t="shared" si="9"/>
        <v>4.1804E+25</v>
      </c>
      <c r="H1968" s="8" t="str">
        <f t="shared" ref="H1968:J1968" si="3954">if(D1968,$G1968,"")</f>
        <v/>
      </c>
      <c r="I1968" s="8" t="str">
        <f t="shared" si="3954"/>
        <v/>
      </c>
      <c r="J1968" s="8">
        <f t="shared" si="3954"/>
        <v>4.1804E+25</v>
      </c>
      <c r="K1968" s="5"/>
      <c r="L1968" s="5"/>
      <c r="M1968" s="5"/>
      <c r="N1968" s="36">
        <f>Map!K2651</f>
        <v>251</v>
      </c>
      <c r="O1968" s="36">
        <f>Map!L2651</f>
        <v>-225</v>
      </c>
      <c r="P1968" s="36">
        <f>Map!M2651</f>
        <v>15</v>
      </c>
      <c r="Q1968" s="5" t="str">
        <f>Join("-",Map!B2651,Map!C2651,Map!D2651,Map!E2651,Map!F2651)</f>
        <v>South Rim-3-2-1-a</v>
      </c>
      <c r="R1968" s="6">
        <f t="shared" ref="R1968:T1968" si="3955">IFERROR(VALUE(LEFT(N1968,SEARCH(" ",N1968,1)-1)),FALSE())</f>
        <v>251</v>
      </c>
      <c r="S1968" s="6">
        <f t="shared" si="3955"/>
        <v>-225</v>
      </c>
      <c r="T1968" s="6">
        <f t="shared" si="3955"/>
        <v>15</v>
      </c>
      <c r="U1968" s="5"/>
      <c r="V1968" s="5"/>
      <c r="W1968" s="5"/>
      <c r="X1968" s="37" t="str">
        <f>Map!G2651</f>
        <v>Terrestrial</v>
      </c>
      <c r="Y1968" s="5"/>
      <c r="Z1968" s="7" t="str">
        <f>Map!O2651</f>
        <v>30 H</v>
      </c>
      <c r="AA1968" s="6">
        <f t="shared" si="12"/>
        <v>30</v>
      </c>
      <c r="AB1968" s="5" t="str">
        <f>IFERROR(__xludf.DUMMYFUNCTION("""COMPUTED_VALUE"""),"H")</f>
        <v>H</v>
      </c>
      <c r="AC1968" s="6">
        <f t="shared" si="13"/>
        <v>30</v>
      </c>
      <c r="AD1968" s="5"/>
    </row>
    <row r="1969">
      <c r="A1969" s="5" t="str">
        <f>Map!I2652</f>
        <v>1.03 E</v>
      </c>
      <c r="B1969" s="6">
        <f t="shared" si="5"/>
        <v>1.03</v>
      </c>
      <c r="C1969" s="5" t="str">
        <f>IFERROR(__xludf.DUMMYFUNCTION("""COMPUTED_VALUE"""),"E")</f>
        <v>E</v>
      </c>
      <c r="D1969" s="34" t="b">
        <f t="shared" si="6"/>
        <v>0</v>
      </c>
      <c r="E1969" s="6" t="b">
        <f t="shared" si="7"/>
        <v>0</v>
      </c>
      <c r="F1969" s="34">
        <f t="shared" si="8"/>
        <v>1.03</v>
      </c>
      <c r="G1969" s="8">
        <f t="shared" si="9"/>
        <v>6.15116E+24</v>
      </c>
      <c r="H1969" s="8" t="str">
        <f t="shared" ref="H1969:J1969" si="3956">if(D1969,$G1969,"")</f>
        <v/>
      </c>
      <c r="I1969" s="8" t="str">
        <f t="shared" si="3956"/>
        <v/>
      </c>
      <c r="J1969" s="8">
        <f t="shared" si="3956"/>
        <v>6.15116E+24</v>
      </c>
      <c r="K1969" s="5"/>
      <c r="L1969" s="5"/>
      <c r="M1969" s="5"/>
      <c r="N1969" s="36">
        <f>Map!K2652</f>
        <v>163</v>
      </c>
      <c r="O1969" s="36">
        <f>Map!L2652</f>
        <v>160</v>
      </c>
      <c r="P1969" s="36">
        <f>Map!M2652</f>
        <v>161</v>
      </c>
      <c r="Q1969" s="5" t="str">
        <f>Join("-",Map!B2652,Map!C2652,Map!D2652,Map!E2652,Map!F2652)</f>
        <v>South Rim-3-2-1-b</v>
      </c>
      <c r="R1969" s="6">
        <f t="shared" ref="R1969:T1969" si="3957">IFERROR(VALUE(LEFT(N1969,SEARCH(" ",N1969,1)-1)),FALSE())</f>
        <v>163</v>
      </c>
      <c r="S1969" s="6">
        <f t="shared" si="3957"/>
        <v>160</v>
      </c>
      <c r="T1969" s="6">
        <f t="shared" si="3957"/>
        <v>161</v>
      </c>
      <c r="U1969" s="5"/>
      <c r="V1969" s="5"/>
      <c r="W1969" s="5"/>
      <c r="X1969" s="37" t="str">
        <f>Map!G2652</f>
        <v>Terrestrial</v>
      </c>
      <c r="Y1969" s="5"/>
      <c r="Z1969" s="7" t="str">
        <f>Map!O2652</f>
        <v>128 H</v>
      </c>
      <c r="AA1969" s="6">
        <f t="shared" si="12"/>
        <v>128</v>
      </c>
      <c r="AB1969" s="5" t="str">
        <f>IFERROR(__xludf.DUMMYFUNCTION("""COMPUTED_VALUE"""),"H")</f>
        <v>H</v>
      </c>
      <c r="AC1969" s="6">
        <f t="shared" si="13"/>
        <v>128</v>
      </c>
      <c r="AD1969" s="5"/>
    </row>
    <row r="1970">
      <c r="A1970" s="5" t="str">
        <f>Map!I2653</f>
        <v>1.1 E</v>
      </c>
      <c r="B1970" s="6">
        <f t="shared" si="5"/>
        <v>1.1</v>
      </c>
      <c r="C1970" s="5" t="str">
        <f>IFERROR(__xludf.DUMMYFUNCTION("""COMPUTED_VALUE"""),"E")</f>
        <v>E</v>
      </c>
      <c r="D1970" s="34" t="b">
        <f t="shared" si="6"/>
        <v>0</v>
      </c>
      <c r="E1970" s="6" t="b">
        <f t="shared" si="7"/>
        <v>0</v>
      </c>
      <c r="F1970" s="34">
        <f t="shared" si="8"/>
        <v>1.1</v>
      </c>
      <c r="G1970" s="8">
        <f t="shared" si="9"/>
        <v>6.5692E+24</v>
      </c>
      <c r="H1970" s="8" t="str">
        <f t="shared" ref="H1970:J1970" si="3958">if(D1970,$G1970,"")</f>
        <v/>
      </c>
      <c r="I1970" s="8" t="str">
        <f t="shared" si="3958"/>
        <v/>
      </c>
      <c r="J1970" s="8">
        <f t="shared" si="3958"/>
        <v>6.5692E+24</v>
      </c>
      <c r="K1970" s="5"/>
      <c r="L1970" s="5"/>
      <c r="M1970" s="5"/>
      <c r="N1970" s="36">
        <f>Map!K2653</f>
        <v>78</v>
      </c>
      <c r="O1970" s="36">
        <f>Map!L2653</f>
        <v>-51</v>
      </c>
      <c r="P1970" s="36">
        <f>Map!M2653</f>
        <v>16</v>
      </c>
      <c r="Q1970" s="5" t="str">
        <f>Join("-",Map!B2653,Map!C2653,Map!D2653,Map!E2653,Map!F2653)</f>
        <v>South Rim-3-2-1-c</v>
      </c>
      <c r="R1970" s="6">
        <f t="shared" ref="R1970:T1970" si="3959">IFERROR(VALUE(LEFT(N1970,SEARCH(" ",N1970,1)-1)),FALSE())</f>
        <v>78</v>
      </c>
      <c r="S1970" s="6">
        <f t="shared" si="3959"/>
        <v>-51</v>
      </c>
      <c r="T1970" s="6">
        <f t="shared" si="3959"/>
        <v>16</v>
      </c>
      <c r="U1970" s="5"/>
      <c r="V1970" s="5"/>
      <c r="W1970" s="5"/>
      <c r="X1970" s="37" t="str">
        <f>Map!G2653</f>
        <v>Terrestrial</v>
      </c>
      <c r="Y1970" s="5"/>
      <c r="Z1970" s="7" t="str">
        <f>Map!O2653</f>
        <v>26 H</v>
      </c>
      <c r="AA1970" s="6">
        <f t="shared" si="12"/>
        <v>26</v>
      </c>
      <c r="AB1970" s="5" t="str">
        <f>IFERROR(__xludf.DUMMYFUNCTION("""COMPUTED_VALUE"""),"H")</f>
        <v>H</v>
      </c>
      <c r="AC1970" s="6">
        <f t="shared" si="13"/>
        <v>26</v>
      </c>
      <c r="AD1970" s="5"/>
    </row>
    <row r="1971">
      <c r="A1971" s="5" t="str">
        <f>Map!I2654</f>
        <v>0.81 E</v>
      </c>
      <c r="B1971" s="6">
        <f t="shared" si="5"/>
        <v>0.81</v>
      </c>
      <c r="C1971" s="5" t="str">
        <f>IFERROR(__xludf.DUMMYFUNCTION("""COMPUTED_VALUE"""),"E")</f>
        <v>E</v>
      </c>
      <c r="D1971" s="34" t="b">
        <f t="shared" si="6"/>
        <v>0</v>
      </c>
      <c r="E1971" s="6" t="b">
        <f t="shared" si="7"/>
        <v>0</v>
      </c>
      <c r="F1971" s="34">
        <f t="shared" si="8"/>
        <v>0.81</v>
      </c>
      <c r="G1971" s="8">
        <f t="shared" si="9"/>
        <v>4.83732E+24</v>
      </c>
      <c r="H1971" s="8" t="str">
        <f t="shared" ref="H1971:J1971" si="3960">if(D1971,$G1971,"")</f>
        <v/>
      </c>
      <c r="I1971" s="8" t="str">
        <f t="shared" si="3960"/>
        <v/>
      </c>
      <c r="J1971" s="8">
        <f t="shared" si="3960"/>
        <v>4.83732E+24</v>
      </c>
      <c r="K1971" s="5"/>
      <c r="L1971" s="5"/>
      <c r="M1971" s="5"/>
      <c r="N1971" s="36">
        <f>Map!K2654</f>
        <v>24</v>
      </c>
      <c r="O1971" s="36">
        <f>Map!L2654</f>
        <v>-8</v>
      </c>
      <c r="P1971" s="36">
        <f>Map!M2654</f>
        <v>6</v>
      </c>
      <c r="Q1971" s="5" t="str">
        <f>Join("-",Map!B2654,Map!C2654,Map!D2654,Map!E2654,Map!F2654)</f>
        <v>South Rim-3-2-1-d</v>
      </c>
      <c r="R1971" s="6">
        <f t="shared" ref="R1971:T1971" si="3961">IFERROR(VALUE(LEFT(N1971,SEARCH(" ",N1971,1)-1)),FALSE())</f>
        <v>24</v>
      </c>
      <c r="S1971" s="6">
        <f t="shared" si="3961"/>
        <v>-8</v>
      </c>
      <c r="T1971" s="6">
        <f t="shared" si="3961"/>
        <v>6</v>
      </c>
      <c r="U1971" s="5"/>
      <c r="V1971" s="5"/>
      <c r="W1971" s="5"/>
      <c r="X1971" s="37" t="str">
        <f>Map!G2654</f>
        <v>Habitable</v>
      </c>
      <c r="Y1971" s="5"/>
      <c r="Z1971" s="7" t="str">
        <f>Map!O2654</f>
        <v>32 H</v>
      </c>
      <c r="AA1971" s="6">
        <f t="shared" si="12"/>
        <v>32</v>
      </c>
      <c r="AB1971" s="5" t="str">
        <f>IFERROR(__xludf.DUMMYFUNCTION("""COMPUTED_VALUE"""),"H")</f>
        <v>H</v>
      </c>
      <c r="AC1971" s="6">
        <f t="shared" si="13"/>
        <v>32</v>
      </c>
      <c r="AD1971" s="5"/>
    </row>
    <row r="1972">
      <c r="A1972" s="5" t="str">
        <f>Map!I2655</f>
        <v>0.38 J</v>
      </c>
      <c r="B1972" s="6">
        <f t="shared" si="5"/>
        <v>0.38</v>
      </c>
      <c r="C1972" s="5" t="str">
        <f>IFERROR(__xludf.DUMMYFUNCTION("""COMPUTED_VALUE"""),"J")</f>
        <v>J</v>
      </c>
      <c r="D1972" s="34" t="b">
        <f t="shared" si="6"/>
        <v>0</v>
      </c>
      <c r="E1972" s="6">
        <f t="shared" si="7"/>
        <v>0.38</v>
      </c>
      <c r="F1972" s="34" t="b">
        <f t="shared" si="8"/>
        <v>0</v>
      </c>
      <c r="G1972" s="8">
        <f t="shared" si="9"/>
        <v>7.22E+26</v>
      </c>
      <c r="H1972" s="8" t="str">
        <f t="shared" ref="H1972:J1972" si="3962">if(D1972,$G1972,"")</f>
        <v/>
      </c>
      <c r="I1972" s="8">
        <f t="shared" si="3962"/>
        <v>7.22E+26</v>
      </c>
      <c r="J1972" s="8" t="str">
        <f t="shared" si="3962"/>
        <v/>
      </c>
      <c r="K1972" s="5"/>
      <c r="L1972" s="5"/>
      <c r="M1972" s="5"/>
      <c r="N1972" s="36">
        <f>Map!K2655</f>
        <v>-50</v>
      </c>
      <c r="O1972" s="36">
        <f>Map!L2655</f>
        <v>-56</v>
      </c>
      <c r="P1972" s="36">
        <f>Map!M2655</f>
        <v>-54</v>
      </c>
      <c r="Q1972" s="5" t="str">
        <f>Join("-",Map!B2655,Map!C2655,Map!D2655,Map!E2655,Map!F2655)</f>
        <v>South Rim-3-2-1-e</v>
      </c>
      <c r="R1972" s="6">
        <f t="shared" ref="R1972:T1972" si="3963">IFERROR(VALUE(LEFT(N1972,SEARCH(" ",N1972,1)-1)),FALSE())</f>
        <v>-50</v>
      </c>
      <c r="S1972" s="6">
        <f t="shared" si="3963"/>
        <v>-56</v>
      </c>
      <c r="T1972" s="6">
        <f t="shared" si="3963"/>
        <v>-54</v>
      </c>
      <c r="U1972" s="5"/>
      <c r="V1972" s="5"/>
      <c r="W1972" s="5"/>
      <c r="X1972" s="37" t="str">
        <f>Map!G2655</f>
        <v>Gas Giant</v>
      </c>
      <c r="Y1972" s="5"/>
      <c r="Z1972" s="7" t="str">
        <f>Map!O2655</f>
        <v>11 H</v>
      </c>
      <c r="AA1972" s="6">
        <f t="shared" si="12"/>
        <v>11</v>
      </c>
      <c r="AB1972" s="5" t="str">
        <f>IFERROR(__xludf.DUMMYFUNCTION("""COMPUTED_VALUE"""),"H")</f>
        <v>H</v>
      </c>
      <c r="AC1972" s="6">
        <f t="shared" si="13"/>
        <v>11</v>
      </c>
      <c r="AD1972" s="5"/>
    </row>
    <row r="1973">
      <c r="A1973" s="5" t="str">
        <f>Map!I2656</f>
        <v>0.25 E</v>
      </c>
      <c r="B1973" s="6">
        <f t="shared" si="5"/>
        <v>0.25</v>
      </c>
      <c r="C1973" s="5" t="str">
        <f>IFERROR(__xludf.DUMMYFUNCTION("""COMPUTED_VALUE"""),"E")</f>
        <v>E</v>
      </c>
      <c r="D1973" s="34" t="b">
        <f t="shared" si="6"/>
        <v>0</v>
      </c>
      <c r="E1973" s="6" t="b">
        <f t="shared" si="7"/>
        <v>0</v>
      </c>
      <c r="F1973" s="34">
        <f t="shared" si="8"/>
        <v>0.25</v>
      </c>
      <c r="G1973" s="8">
        <f t="shared" si="9"/>
        <v>1.493E+24</v>
      </c>
      <c r="H1973" s="8" t="str">
        <f t="shared" ref="H1973:J1973" si="3964">if(D1973,$G1973,"")</f>
        <v/>
      </c>
      <c r="I1973" s="8" t="str">
        <f t="shared" si="3964"/>
        <v/>
      </c>
      <c r="J1973" s="8">
        <f t="shared" si="3964"/>
        <v>1.493E+24</v>
      </c>
      <c r="K1973" s="5"/>
      <c r="L1973" s="5"/>
      <c r="M1973" s="5"/>
      <c r="N1973" s="36">
        <f>Map!K2656</f>
        <v>-238</v>
      </c>
      <c r="O1973" s="36">
        <f>Map!L2656</f>
        <v>-253</v>
      </c>
      <c r="P1973" s="36">
        <f>Map!M2656</f>
        <v>-248</v>
      </c>
      <c r="Q1973" s="5" t="str">
        <f>Join("-",Map!B2656,Map!C2656,Map!D2656,Map!E2656,Map!F2656)</f>
        <v>South Rim-3-2-1-f</v>
      </c>
      <c r="R1973" s="6">
        <f t="shared" ref="R1973:T1973" si="3965">IFERROR(VALUE(LEFT(N1973,SEARCH(" ",N1973,1)-1)),FALSE())</f>
        <v>-238</v>
      </c>
      <c r="S1973" s="6">
        <f t="shared" si="3965"/>
        <v>-253</v>
      </c>
      <c r="T1973" s="6">
        <f t="shared" si="3965"/>
        <v>-248</v>
      </c>
      <c r="U1973" s="5"/>
      <c r="V1973" s="5"/>
      <c r="W1973" s="5"/>
      <c r="X1973" s="37" t="str">
        <f>Map!G2656</f>
        <v>Terrestrial</v>
      </c>
      <c r="Y1973" s="5"/>
      <c r="Z1973" s="7" t="str">
        <f>Map!O2656</f>
        <v>16 H</v>
      </c>
      <c r="AA1973" s="6">
        <f t="shared" si="12"/>
        <v>16</v>
      </c>
      <c r="AB1973" s="5" t="str">
        <f>IFERROR(__xludf.DUMMYFUNCTION("""COMPUTED_VALUE"""),"H")</f>
        <v>H</v>
      </c>
      <c r="AC1973" s="6">
        <f t="shared" si="13"/>
        <v>16</v>
      </c>
      <c r="AD1973" s="5"/>
    </row>
    <row r="1974">
      <c r="A1974" s="5" t="str">
        <f>Map!I2657</f>
        <v>1.24 E</v>
      </c>
      <c r="B1974" s="6">
        <f t="shared" si="5"/>
        <v>1.24</v>
      </c>
      <c r="C1974" s="5" t="str">
        <f>IFERROR(__xludf.DUMMYFUNCTION("""COMPUTED_VALUE"""),"E")</f>
        <v>E</v>
      </c>
      <c r="D1974" s="34" t="b">
        <f t="shared" si="6"/>
        <v>0</v>
      </c>
      <c r="E1974" s="6" t="b">
        <f t="shared" si="7"/>
        <v>0</v>
      </c>
      <c r="F1974" s="34">
        <f t="shared" si="8"/>
        <v>1.24</v>
      </c>
      <c r="G1974" s="8">
        <f t="shared" si="9"/>
        <v>7.40528E+24</v>
      </c>
      <c r="H1974" s="8" t="str">
        <f t="shared" ref="H1974:J1974" si="3966">if(D1974,$G1974,"")</f>
        <v/>
      </c>
      <c r="I1974" s="8" t="str">
        <f t="shared" si="3966"/>
        <v/>
      </c>
      <c r="J1974" s="8">
        <f t="shared" si="3966"/>
        <v>7.40528E+24</v>
      </c>
      <c r="K1974" s="5"/>
      <c r="L1974" s="5"/>
      <c r="M1974" s="5"/>
      <c r="N1974" s="36">
        <f>Map!K2657</f>
        <v>-242</v>
      </c>
      <c r="O1974" s="36">
        <f>Map!L2657</f>
        <v>-246</v>
      </c>
      <c r="P1974" s="36">
        <f>Map!M2657</f>
        <v>-245</v>
      </c>
      <c r="Q1974" s="5" t="str">
        <f>Join("-",Map!B2657,Map!C2657,Map!D2657,Map!E2657,Map!F2657)</f>
        <v>South Rim-3-2-1-g</v>
      </c>
      <c r="R1974" s="6">
        <f t="shared" ref="R1974:T1974" si="3967">IFERROR(VALUE(LEFT(N1974,SEARCH(" ",N1974,1)-1)),FALSE())</f>
        <v>-242</v>
      </c>
      <c r="S1974" s="6">
        <f t="shared" si="3967"/>
        <v>-246</v>
      </c>
      <c r="T1974" s="6">
        <f t="shared" si="3967"/>
        <v>-245</v>
      </c>
      <c r="U1974" s="5"/>
      <c r="V1974" s="5"/>
      <c r="W1974" s="5"/>
      <c r="X1974" s="37" t="str">
        <f>Map!G2657</f>
        <v>Terrestrial</v>
      </c>
      <c r="Y1974" s="5"/>
      <c r="Z1974" s="7" t="str">
        <f>Map!O2657</f>
        <v>42 H</v>
      </c>
      <c r="AA1974" s="6">
        <f t="shared" si="12"/>
        <v>42</v>
      </c>
      <c r="AB1974" s="5" t="str">
        <f>IFERROR(__xludf.DUMMYFUNCTION("""COMPUTED_VALUE"""),"H")</f>
        <v>H</v>
      </c>
      <c r="AC1974" s="6">
        <f t="shared" si="13"/>
        <v>42</v>
      </c>
      <c r="AD1974" s="5"/>
    </row>
    <row r="1975">
      <c r="A1975" s="5" t="str">
        <f>Map!I2658</f>
        <v>0.35 J</v>
      </c>
      <c r="B1975" s="6">
        <f t="shared" si="5"/>
        <v>0.35</v>
      </c>
      <c r="C1975" s="5" t="str">
        <f>IFERROR(__xludf.DUMMYFUNCTION("""COMPUTED_VALUE"""),"J")</f>
        <v>J</v>
      </c>
      <c r="D1975" s="34" t="b">
        <f t="shared" si="6"/>
        <v>0</v>
      </c>
      <c r="E1975" s="6">
        <f t="shared" si="7"/>
        <v>0.35</v>
      </c>
      <c r="F1975" s="34" t="b">
        <f t="shared" si="8"/>
        <v>0</v>
      </c>
      <c r="G1975" s="8">
        <f t="shared" si="9"/>
        <v>6.65E+26</v>
      </c>
      <c r="H1975" s="8" t="str">
        <f t="shared" ref="H1975:J1975" si="3968">if(D1975,$G1975,"")</f>
        <v/>
      </c>
      <c r="I1975" s="8">
        <f t="shared" si="3968"/>
        <v>6.65E+26</v>
      </c>
      <c r="J1975" s="8" t="str">
        <f t="shared" si="3968"/>
        <v/>
      </c>
      <c r="K1975" s="5"/>
      <c r="L1975" s="5"/>
      <c r="M1975" s="5"/>
      <c r="N1975" s="36">
        <f>Map!K2658</f>
        <v>-249</v>
      </c>
      <c r="O1975" s="36">
        <f>Map!L2658</f>
        <v>-254</v>
      </c>
      <c r="P1975" s="36">
        <f>Map!M2658</f>
        <v>-251</v>
      </c>
      <c r="Q1975" s="5" t="str">
        <f>Join("-",Map!B2658,Map!C2658,Map!D2658,Map!E2658,Map!F2658)</f>
        <v>South Rim-3-2-1-h</v>
      </c>
      <c r="R1975" s="6">
        <f t="shared" ref="R1975:T1975" si="3969">IFERROR(VALUE(LEFT(N1975,SEARCH(" ",N1975,1)-1)),FALSE())</f>
        <v>-249</v>
      </c>
      <c r="S1975" s="6">
        <f t="shared" si="3969"/>
        <v>-254</v>
      </c>
      <c r="T1975" s="6">
        <f t="shared" si="3969"/>
        <v>-251</v>
      </c>
      <c r="U1975" s="5"/>
      <c r="V1975" s="5"/>
      <c r="W1975" s="5"/>
      <c r="X1975" s="37" t="str">
        <f>Map!G2658</f>
        <v>Gas Giant</v>
      </c>
      <c r="Y1975" s="5"/>
      <c r="Z1975" s="7" t="str">
        <f>Map!O2658</f>
        <v>8 H</v>
      </c>
      <c r="AA1975" s="6">
        <f t="shared" si="12"/>
        <v>8</v>
      </c>
      <c r="AB1975" s="5" t="str">
        <f>IFERROR(__xludf.DUMMYFUNCTION("""COMPUTED_VALUE"""),"H")</f>
        <v>H</v>
      </c>
      <c r="AC1975" s="6">
        <f t="shared" si="13"/>
        <v>8</v>
      </c>
      <c r="AD1975" s="5"/>
    </row>
    <row r="1976">
      <c r="A1976" s="5" t="str">
        <f>Map!I2659</f>
        <v>0.11 S</v>
      </c>
      <c r="B1976" s="6">
        <f t="shared" si="5"/>
        <v>0.11</v>
      </c>
      <c r="C1976" s="5" t="str">
        <f>IFERROR(__xludf.DUMMYFUNCTION("""COMPUTED_VALUE"""),"S")</f>
        <v>S</v>
      </c>
      <c r="D1976" s="34">
        <f t="shared" si="6"/>
        <v>0.11</v>
      </c>
      <c r="E1976" s="6" t="b">
        <f t="shared" si="7"/>
        <v>0</v>
      </c>
      <c r="F1976" s="34" t="b">
        <f t="shared" si="8"/>
        <v>0</v>
      </c>
      <c r="G1976" s="8">
        <f t="shared" si="9"/>
        <v>2.1879E+29</v>
      </c>
      <c r="H1976" s="8">
        <f t="shared" ref="H1976:J1976" si="3970">if(D1976,$G1976,"")</f>
        <v>2.1879E+29</v>
      </c>
      <c r="I1976" s="8" t="str">
        <f t="shared" si="3970"/>
        <v/>
      </c>
      <c r="J1976" s="8" t="str">
        <f t="shared" si="3970"/>
        <v/>
      </c>
      <c r="K1976" s="5"/>
      <c r="L1976" s="5"/>
      <c r="M1976" s="5"/>
      <c r="N1976" s="36" t="str">
        <f>Map!K2659</f>
        <v/>
      </c>
      <c r="O1976" s="36" t="str">
        <f>Map!L2659</f>
        <v/>
      </c>
      <c r="P1976" s="36" t="str">
        <f>Map!M2659</f>
        <v/>
      </c>
      <c r="Q1976" s="5" t="str">
        <f>Join("-",Map!B2659,Map!C2659,Map!D2659,Map!E2659,Map!F2659)</f>
        <v>South Rim-3-2-1-S</v>
      </c>
      <c r="R1976" s="6" t="b">
        <f t="shared" ref="R1976:T1976" si="3971">IFERROR(VALUE(LEFT(N1976,SEARCH(" ",N1976,1)-1)),FALSE())</f>
        <v>0</v>
      </c>
      <c r="S1976" s="6" t="b">
        <f t="shared" si="3971"/>
        <v>0</v>
      </c>
      <c r="T1976" s="6" t="b">
        <f t="shared" si="3971"/>
        <v>0</v>
      </c>
      <c r="U1976" s="5"/>
      <c r="V1976" s="5"/>
      <c r="W1976" s="5"/>
      <c r="X1976" s="37" t="str">
        <f>Map!G2659</f>
        <v>Star</v>
      </c>
      <c r="Y1976" s="5"/>
      <c r="Z1976" s="7" t="str">
        <f>Map!O2659</f>
        <v/>
      </c>
      <c r="AA1976" s="6" t="str">
        <f t="shared" si="12"/>
        <v/>
      </c>
      <c r="AB1976" s="5"/>
      <c r="AC1976" s="6" t="str">
        <f t="shared" si="13"/>
        <v/>
      </c>
      <c r="AD1976" s="5"/>
    </row>
    <row r="1977">
      <c r="A1977" s="5" t="str">
        <f>Map!I2660</f>
        <v>0.76 E</v>
      </c>
      <c r="B1977" s="6">
        <f t="shared" si="5"/>
        <v>0.76</v>
      </c>
      <c r="C1977" s="5" t="str">
        <f>IFERROR(__xludf.DUMMYFUNCTION("""COMPUTED_VALUE"""),"E")</f>
        <v>E</v>
      </c>
      <c r="D1977" s="34" t="b">
        <f t="shared" si="6"/>
        <v>0</v>
      </c>
      <c r="E1977" s="6" t="b">
        <f t="shared" si="7"/>
        <v>0</v>
      </c>
      <c r="F1977" s="34">
        <f t="shared" si="8"/>
        <v>0.76</v>
      </c>
      <c r="G1977" s="8">
        <f t="shared" si="9"/>
        <v>4.53872E+24</v>
      </c>
      <c r="H1977" s="8" t="str">
        <f t="shared" ref="H1977:J1977" si="3972">if(D1977,$G1977,"")</f>
        <v/>
      </c>
      <c r="I1977" s="8" t="str">
        <f t="shared" si="3972"/>
        <v/>
      </c>
      <c r="J1977" s="8">
        <f t="shared" si="3972"/>
        <v>4.53872E+24</v>
      </c>
      <c r="K1977" s="5"/>
      <c r="L1977" s="5"/>
      <c r="M1977" s="5"/>
      <c r="N1977" s="36">
        <f>Map!K2660</f>
        <v>675</v>
      </c>
      <c r="O1977" s="36">
        <f>Map!L2660</f>
        <v>617</v>
      </c>
      <c r="P1977" s="36">
        <f>Map!M2660</f>
        <v>646</v>
      </c>
      <c r="Q1977" s="5" t="str">
        <f>Join("-",Map!B2660,Map!C2660,Map!D2660,Map!E2660,Map!F2660)</f>
        <v>South Rim-3-2-2-a</v>
      </c>
      <c r="R1977" s="6">
        <f t="shared" ref="R1977:T1977" si="3973">IFERROR(VALUE(LEFT(N1977,SEARCH(" ",N1977,1)-1)),FALSE())</f>
        <v>675</v>
      </c>
      <c r="S1977" s="6">
        <f t="shared" si="3973"/>
        <v>617</v>
      </c>
      <c r="T1977" s="6">
        <f t="shared" si="3973"/>
        <v>646</v>
      </c>
      <c r="U1977" s="5"/>
      <c r="V1977" s="5"/>
      <c r="W1977" s="5"/>
      <c r="X1977" s="37" t="str">
        <f>Map!G2660</f>
        <v>Terrestrial</v>
      </c>
      <c r="Y1977" s="5"/>
      <c r="Z1977" s="7" t="str">
        <f>Map!O2660</f>
        <v>5229 H</v>
      </c>
      <c r="AA1977" s="6">
        <f t="shared" si="12"/>
        <v>5229</v>
      </c>
      <c r="AB1977" s="5" t="str">
        <f>IFERROR(__xludf.DUMMYFUNCTION("""COMPUTED_VALUE"""),"H")</f>
        <v>H</v>
      </c>
      <c r="AC1977" s="6">
        <f t="shared" si="13"/>
        <v>5229</v>
      </c>
      <c r="AD1977" s="5"/>
    </row>
    <row r="1978">
      <c r="A1978" s="5" t="str">
        <f>Map!I2661</f>
        <v>0.11 E</v>
      </c>
      <c r="B1978" s="6">
        <f t="shared" si="5"/>
        <v>0.11</v>
      </c>
      <c r="C1978" s="5" t="str">
        <f>IFERROR(__xludf.DUMMYFUNCTION("""COMPUTED_VALUE"""),"E")</f>
        <v>E</v>
      </c>
      <c r="D1978" s="34" t="b">
        <f t="shared" si="6"/>
        <v>0</v>
      </c>
      <c r="E1978" s="6" t="b">
        <f t="shared" si="7"/>
        <v>0</v>
      </c>
      <c r="F1978" s="34">
        <f t="shared" si="8"/>
        <v>0.11</v>
      </c>
      <c r="G1978" s="8">
        <f t="shared" si="9"/>
        <v>6.5692E+23</v>
      </c>
      <c r="H1978" s="8" t="str">
        <f t="shared" ref="H1978:J1978" si="3974">if(D1978,$G1978,"")</f>
        <v/>
      </c>
      <c r="I1978" s="8" t="str">
        <f t="shared" si="3974"/>
        <v/>
      </c>
      <c r="J1978" s="8">
        <f t="shared" si="3974"/>
        <v>6.5692E+23</v>
      </c>
      <c r="K1978" s="5"/>
      <c r="L1978" s="5"/>
      <c r="M1978" s="5"/>
      <c r="N1978" s="36">
        <f>Map!K2661</f>
        <v>149</v>
      </c>
      <c r="O1978" s="36">
        <f>Map!L2661</f>
        <v>125</v>
      </c>
      <c r="P1978" s="36">
        <f>Map!M2661</f>
        <v>137</v>
      </c>
      <c r="Q1978" s="5" t="str">
        <f>Join("-",Map!B2661,Map!C2661,Map!D2661,Map!E2661,Map!F2661)</f>
        <v>South Rim-3-2-2-b</v>
      </c>
      <c r="R1978" s="6">
        <f t="shared" ref="R1978:T1978" si="3975">IFERROR(VALUE(LEFT(N1978,SEARCH(" ",N1978,1)-1)),FALSE())</f>
        <v>149</v>
      </c>
      <c r="S1978" s="6">
        <f t="shared" si="3975"/>
        <v>125</v>
      </c>
      <c r="T1978" s="6">
        <f t="shared" si="3975"/>
        <v>137</v>
      </c>
      <c r="U1978" s="5"/>
      <c r="V1978" s="5"/>
      <c r="W1978" s="5"/>
      <c r="X1978" s="37" t="str">
        <f>Map!G2661</f>
        <v>Terrestrial</v>
      </c>
      <c r="Y1978" s="5"/>
      <c r="Z1978" s="7" t="str">
        <f>Map!O2661</f>
        <v>13 H</v>
      </c>
      <c r="AA1978" s="6">
        <f t="shared" si="12"/>
        <v>13</v>
      </c>
      <c r="AB1978" s="5" t="str">
        <f>IFERROR(__xludf.DUMMYFUNCTION("""COMPUTED_VALUE"""),"H")</f>
        <v>H</v>
      </c>
      <c r="AC1978" s="6">
        <f t="shared" si="13"/>
        <v>13</v>
      </c>
      <c r="AD1978" s="5"/>
    </row>
    <row r="1979">
      <c r="A1979" s="5" t="str">
        <f>Map!I2662</f>
        <v>0.4 S</v>
      </c>
      <c r="B1979" s="6">
        <f t="shared" si="5"/>
        <v>0.4</v>
      </c>
      <c r="C1979" s="5" t="str">
        <f>IFERROR(__xludf.DUMMYFUNCTION("""COMPUTED_VALUE"""),"S")</f>
        <v>S</v>
      </c>
      <c r="D1979" s="34">
        <f t="shared" si="6"/>
        <v>0.4</v>
      </c>
      <c r="E1979" s="6" t="b">
        <f t="shared" si="7"/>
        <v>0</v>
      </c>
      <c r="F1979" s="34" t="b">
        <f t="shared" si="8"/>
        <v>0</v>
      </c>
      <c r="G1979" s="8">
        <f t="shared" si="9"/>
        <v>7.956E+29</v>
      </c>
      <c r="H1979" s="8">
        <f t="shared" ref="H1979:J1979" si="3976">if(D1979,$G1979,"")</f>
        <v>7.956E+29</v>
      </c>
      <c r="I1979" s="8" t="str">
        <f t="shared" si="3976"/>
        <v/>
      </c>
      <c r="J1979" s="8" t="str">
        <f t="shared" si="3976"/>
        <v/>
      </c>
      <c r="K1979" s="5"/>
      <c r="L1979" s="5"/>
      <c r="M1979" s="5"/>
      <c r="N1979" s="36" t="str">
        <f>Map!K2662</f>
        <v/>
      </c>
      <c r="O1979" s="36" t="str">
        <f>Map!L2662</f>
        <v/>
      </c>
      <c r="P1979" s="36" t="str">
        <f>Map!M2662</f>
        <v/>
      </c>
      <c r="Q1979" s="5" t="str">
        <f>Join("-",Map!B2662,Map!C2662,Map!D2662,Map!E2662,Map!F2662)</f>
        <v>South Rim-3-2-2-S</v>
      </c>
      <c r="R1979" s="6" t="b">
        <f t="shared" ref="R1979:T1979" si="3977">IFERROR(VALUE(LEFT(N1979,SEARCH(" ",N1979,1)-1)),FALSE())</f>
        <v>0</v>
      </c>
      <c r="S1979" s="6" t="b">
        <f t="shared" si="3977"/>
        <v>0</v>
      </c>
      <c r="T1979" s="6" t="b">
        <f t="shared" si="3977"/>
        <v>0</v>
      </c>
      <c r="U1979" s="5"/>
      <c r="V1979" s="5"/>
      <c r="W1979" s="5"/>
      <c r="X1979" s="37" t="str">
        <f>Map!G2662</f>
        <v>Star</v>
      </c>
      <c r="Y1979" s="5"/>
      <c r="Z1979" s="7" t="str">
        <f>Map!O2662</f>
        <v/>
      </c>
      <c r="AA1979" s="6" t="str">
        <f t="shared" si="12"/>
        <v/>
      </c>
      <c r="AB1979" s="5"/>
      <c r="AC1979" s="6" t="str">
        <f t="shared" si="13"/>
        <v/>
      </c>
      <c r="AD1979" s="5"/>
    </row>
    <row r="1980">
      <c r="A1980" s="5" t="str">
        <f>Map!I2663</f>
        <v>2.05 E</v>
      </c>
      <c r="B1980" s="6">
        <f t="shared" si="5"/>
        <v>2.05</v>
      </c>
      <c r="C1980" s="5" t="str">
        <f>IFERROR(__xludf.DUMMYFUNCTION("""COMPUTED_VALUE"""),"E")</f>
        <v>E</v>
      </c>
      <c r="D1980" s="34" t="b">
        <f t="shared" si="6"/>
        <v>0</v>
      </c>
      <c r="E1980" s="6" t="b">
        <f t="shared" si="7"/>
        <v>0</v>
      </c>
      <c r="F1980" s="34">
        <f t="shared" si="8"/>
        <v>2.05</v>
      </c>
      <c r="G1980" s="8">
        <f t="shared" si="9"/>
        <v>1.22426E+25</v>
      </c>
      <c r="H1980" s="8" t="str">
        <f t="shared" ref="H1980:J1980" si="3978">if(D1980,$G1980,"")</f>
        <v/>
      </c>
      <c r="I1980" s="8" t="str">
        <f t="shared" si="3978"/>
        <v/>
      </c>
      <c r="J1980" s="8">
        <f t="shared" si="3978"/>
        <v>1.22426E+25</v>
      </c>
      <c r="K1980" s="5"/>
      <c r="L1980" s="5"/>
      <c r="M1980" s="5"/>
      <c r="N1980" s="36">
        <f>Map!K2663</f>
        <v>1730</v>
      </c>
      <c r="O1980" s="36">
        <f>Map!L2663</f>
        <v>801</v>
      </c>
      <c r="P1980" s="36">
        <f>Map!M2663</f>
        <v>1267</v>
      </c>
      <c r="Q1980" s="5" t="str">
        <f>Join("-",Map!B2663,Map!C2663,Map!D2663,Map!E2663,Map!F2663)</f>
        <v>South Rim-3-2-3-a</v>
      </c>
      <c r="R1980" s="6">
        <f t="shared" ref="R1980:T1980" si="3979">IFERROR(VALUE(LEFT(N1980,SEARCH(" ",N1980,1)-1)),FALSE())</f>
        <v>1730</v>
      </c>
      <c r="S1980" s="6">
        <f t="shared" si="3979"/>
        <v>801</v>
      </c>
      <c r="T1980" s="6">
        <f t="shared" si="3979"/>
        <v>1267</v>
      </c>
      <c r="U1980" s="5"/>
      <c r="V1980" s="5"/>
      <c r="W1980" s="5"/>
      <c r="X1980" s="37" t="str">
        <f>Map!G2663</f>
        <v>Terrestrial</v>
      </c>
      <c r="Y1980" s="5"/>
      <c r="Z1980" s="7" t="str">
        <f>Map!O2663</f>
        <v>24 H</v>
      </c>
      <c r="AA1980" s="6">
        <f t="shared" si="12"/>
        <v>24</v>
      </c>
      <c r="AB1980" s="5" t="str">
        <f>IFERROR(__xludf.DUMMYFUNCTION("""COMPUTED_VALUE"""),"H")</f>
        <v>H</v>
      </c>
      <c r="AC1980" s="6">
        <f t="shared" si="13"/>
        <v>24</v>
      </c>
      <c r="AD1980" s="5"/>
    </row>
    <row r="1981">
      <c r="A1981" s="5" t="str">
        <f>Map!I2664</f>
        <v>0.65 E</v>
      </c>
      <c r="B1981" s="6">
        <f t="shared" si="5"/>
        <v>0.65</v>
      </c>
      <c r="C1981" s="5" t="str">
        <f>IFERROR(__xludf.DUMMYFUNCTION("""COMPUTED_VALUE"""),"E")</f>
        <v>E</v>
      </c>
      <c r="D1981" s="34" t="b">
        <f t="shared" si="6"/>
        <v>0</v>
      </c>
      <c r="E1981" s="6" t="b">
        <f t="shared" si="7"/>
        <v>0</v>
      </c>
      <c r="F1981" s="34">
        <f t="shared" si="8"/>
        <v>0.65</v>
      </c>
      <c r="G1981" s="8">
        <f t="shared" si="9"/>
        <v>3.8818E+24</v>
      </c>
      <c r="H1981" s="8" t="str">
        <f t="shared" ref="H1981:J1981" si="3980">if(D1981,$G1981,"")</f>
        <v/>
      </c>
      <c r="I1981" s="8" t="str">
        <f t="shared" si="3980"/>
        <v/>
      </c>
      <c r="J1981" s="8">
        <f t="shared" si="3980"/>
        <v>3.8818E+24</v>
      </c>
      <c r="K1981" s="5"/>
      <c r="L1981" s="5"/>
      <c r="M1981" s="5"/>
      <c r="N1981" s="36">
        <f>Map!K2664</f>
        <v>1460</v>
      </c>
      <c r="O1981" s="36">
        <f>Map!L2664</f>
        <v>531</v>
      </c>
      <c r="P1981" s="36">
        <f>Map!M2664</f>
        <v>994</v>
      </c>
      <c r="Q1981" s="5" t="str">
        <f>Join("-",Map!B2664,Map!C2664,Map!D2664,Map!E2664,Map!F2664)</f>
        <v>South Rim-3-2-3-b</v>
      </c>
      <c r="R1981" s="6">
        <f t="shared" ref="R1981:T1981" si="3981">IFERROR(VALUE(LEFT(N1981,SEARCH(" ",N1981,1)-1)),FALSE())</f>
        <v>1460</v>
      </c>
      <c r="S1981" s="6">
        <f t="shared" si="3981"/>
        <v>531</v>
      </c>
      <c r="T1981" s="6">
        <f t="shared" si="3981"/>
        <v>994</v>
      </c>
      <c r="U1981" s="5"/>
      <c r="V1981" s="5"/>
      <c r="W1981" s="5"/>
      <c r="X1981" s="37" t="str">
        <f>Map!G2664</f>
        <v>Terrestrial</v>
      </c>
      <c r="Y1981" s="5"/>
      <c r="Z1981" s="7" t="str">
        <f>Map!O2664</f>
        <v>13 H</v>
      </c>
      <c r="AA1981" s="6">
        <f t="shared" si="12"/>
        <v>13</v>
      </c>
      <c r="AB1981" s="5" t="str">
        <f>IFERROR(__xludf.DUMMYFUNCTION("""COMPUTED_VALUE"""),"H")</f>
        <v>H</v>
      </c>
      <c r="AC1981" s="6">
        <f t="shared" si="13"/>
        <v>13</v>
      </c>
      <c r="AD1981" s="5"/>
    </row>
    <row r="1982">
      <c r="A1982" s="5" t="str">
        <f>Map!I2665</f>
        <v>1.34 E</v>
      </c>
      <c r="B1982" s="6">
        <f t="shared" si="5"/>
        <v>1.34</v>
      </c>
      <c r="C1982" s="5" t="str">
        <f>IFERROR(__xludf.DUMMYFUNCTION("""COMPUTED_VALUE"""),"E")</f>
        <v>E</v>
      </c>
      <c r="D1982" s="34" t="b">
        <f t="shared" si="6"/>
        <v>0</v>
      </c>
      <c r="E1982" s="6" t="b">
        <f t="shared" si="7"/>
        <v>0</v>
      </c>
      <c r="F1982" s="34">
        <f t="shared" si="8"/>
        <v>1.34</v>
      </c>
      <c r="G1982" s="8">
        <f t="shared" si="9"/>
        <v>8.00248E+24</v>
      </c>
      <c r="H1982" s="8" t="str">
        <f t="shared" ref="H1982:J1982" si="3982">if(D1982,$G1982,"")</f>
        <v/>
      </c>
      <c r="I1982" s="8" t="str">
        <f t="shared" si="3982"/>
        <v/>
      </c>
      <c r="J1982" s="8">
        <f t="shared" si="3982"/>
        <v>8.00248E+24</v>
      </c>
      <c r="K1982" s="5"/>
      <c r="L1982" s="5"/>
      <c r="M1982" s="5"/>
      <c r="N1982" s="36">
        <f>Map!K2665</f>
        <v>1358</v>
      </c>
      <c r="O1982" s="36">
        <f>Map!L2665</f>
        <v>1321</v>
      </c>
      <c r="P1982" s="36">
        <f>Map!M2665</f>
        <v>1339</v>
      </c>
      <c r="Q1982" s="5" t="str">
        <f>Join("-",Map!B2665,Map!C2665,Map!D2665,Map!E2665,Map!F2665)</f>
        <v>South Rim-3-2-3-c</v>
      </c>
      <c r="R1982" s="6">
        <f t="shared" ref="R1982:T1982" si="3983">IFERROR(VALUE(LEFT(N1982,SEARCH(" ",N1982,1)-1)),FALSE())</f>
        <v>1358</v>
      </c>
      <c r="S1982" s="6">
        <f t="shared" si="3983"/>
        <v>1321</v>
      </c>
      <c r="T1982" s="6">
        <f t="shared" si="3983"/>
        <v>1339</v>
      </c>
      <c r="U1982" s="5"/>
      <c r="V1982" s="5"/>
      <c r="W1982" s="5"/>
      <c r="X1982" s="37" t="str">
        <f>Map!G2665</f>
        <v>Terrestrial</v>
      </c>
      <c r="Y1982" s="5"/>
      <c r="Z1982" s="7" t="str">
        <f>Map!O2665</f>
        <v>24 H</v>
      </c>
      <c r="AA1982" s="6">
        <f t="shared" si="12"/>
        <v>24</v>
      </c>
      <c r="AB1982" s="5" t="str">
        <f>IFERROR(__xludf.DUMMYFUNCTION("""COMPUTED_VALUE"""),"H")</f>
        <v>H</v>
      </c>
      <c r="AC1982" s="6">
        <f t="shared" si="13"/>
        <v>24</v>
      </c>
      <c r="AD1982" s="5"/>
    </row>
    <row r="1983">
      <c r="A1983" s="5" t="str">
        <f>Map!I2666</f>
        <v>13 E</v>
      </c>
      <c r="B1983" s="6">
        <f t="shared" si="5"/>
        <v>13</v>
      </c>
      <c r="C1983" s="5" t="str">
        <f>IFERROR(__xludf.DUMMYFUNCTION("""COMPUTED_VALUE"""),"E")</f>
        <v>E</v>
      </c>
      <c r="D1983" s="34" t="b">
        <f t="shared" si="6"/>
        <v>0</v>
      </c>
      <c r="E1983" s="6" t="b">
        <f t="shared" si="7"/>
        <v>0</v>
      </c>
      <c r="F1983" s="34">
        <f t="shared" si="8"/>
        <v>13</v>
      </c>
      <c r="G1983" s="8">
        <f t="shared" si="9"/>
        <v>7.7636E+25</v>
      </c>
      <c r="H1983" s="8" t="str">
        <f t="shared" ref="H1983:J1983" si="3984">if(D1983,$G1983,"")</f>
        <v/>
      </c>
      <c r="I1983" s="8" t="str">
        <f t="shared" si="3984"/>
        <v/>
      </c>
      <c r="J1983" s="8">
        <f t="shared" si="3984"/>
        <v>7.7636E+25</v>
      </c>
      <c r="K1983" s="5"/>
      <c r="L1983" s="5"/>
      <c r="M1983" s="5"/>
      <c r="N1983" s="36">
        <f>Map!K2666</f>
        <v>961</v>
      </c>
      <c r="O1983" s="36">
        <f>Map!L2666</f>
        <v>8</v>
      </c>
      <c r="P1983" s="36">
        <f>Map!M2666</f>
        <v>485</v>
      </c>
      <c r="Q1983" s="5" t="str">
        <f>Join("-",Map!B2666,Map!C2666,Map!D2666,Map!E2666,Map!F2666)</f>
        <v>South Rim-3-2-3-d</v>
      </c>
      <c r="R1983" s="6">
        <f t="shared" ref="R1983:T1983" si="3985">IFERROR(VALUE(LEFT(N1983,SEARCH(" ",N1983,1)-1)),FALSE())</f>
        <v>961</v>
      </c>
      <c r="S1983" s="6">
        <f t="shared" si="3985"/>
        <v>8</v>
      </c>
      <c r="T1983" s="6">
        <f t="shared" si="3985"/>
        <v>485</v>
      </c>
      <c r="U1983" s="5"/>
      <c r="V1983" s="5"/>
      <c r="W1983" s="5"/>
      <c r="X1983" s="37" t="str">
        <f>Map!G2666</f>
        <v>Terrestrial</v>
      </c>
      <c r="Y1983" s="5"/>
      <c r="Z1983" s="7" t="str">
        <f>Map!O2666</f>
        <v>15 H</v>
      </c>
      <c r="AA1983" s="6">
        <f t="shared" si="12"/>
        <v>15</v>
      </c>
      <c r="AB1983" s="5" t="str">
        <f>IFERROR(__xludf.DUMMYFUNCTION("""COMPUTED_VALUE"""),"H")</f>
        <v>H</v>
      </c>
      <c r="AC1983" s="6">
        <f t="shared" si="13"/>
        <v>15</v>
      </c>
      <c r="AD1983" s="5"/>
    </row>
    <row r="1984">
      <c r="A1984" s="5" t="str">
        <f>Map!I2667</f>
        <v>1.08 J</v>
      </c>
      <c r="B1984" s="6">
        <f t="shared" si="5"/>
        <v>1.08</v>
      </c>
      <c r="C1984" s="5" t="str">
        <f>IFERROR(__xludf.DUMMYFUNCTION("""COMPUTED_VALUE"""),"J")</f>
        <v>J</v>
      </c>
      <c r="D1984" s="34" t="b">
        <f t="shared" si="6"/>
        <v>0</v>
      </c>
      <c r="E1984" s="6">
        <f t="shared" si="7"/>
        <v>1.08</v>
      </c>
      <c r="F1984" s="34" t="b">
        <f t="shared" si="8"/>
        <v>0</v>
      </c>
      <c r="G1984" s="8">
        <f t="shared" si="9"/>
        <v>2.052E+27</v>
      </c>
      <c r="H1984" s="8" t="str">
        <f t="shared" ref="H1984:J1984" si="3986">if(D1984,$G1984,"")</f>
        <v/>
      </c>
      <c r="I1984" s="8">
        <f t="shared" si="3986"/>
        <v>2.052E+27</v>
      </c>
      <c r="J1984" s="8" t="str">
        <f t="shared" si="3986"/>
        <v/>
      </c>
      <c r="K1984" s="5"/>
      <c r="L1984" s="5"/>
      <c r="M1984" s="5"/>
      <c r="N1984" s="36">
        <f>Map!K2667</f>
        <v>-108</v>
      </c>
      <c r="O1984" s="36">
        <f>Map!L2667</f>
        <v>-118</v>
      </c>
      <c r="P1984" s="36">
        <f>Map!M2667</f>
        <v>-113</v>
      </c>
      <c r="Q1984" s="5" t="str">
        <f>Join("-",Map!B2667,Map!C2667,Map!D2667,Map!E2667,Map!F2667)</f>
        <v>South Rim-3-2-3-e</v>
      </c>
      <c r="R1984" s="6">
        <f t="shared" ref="R1984:T1984" si="3987">IFERROR(VALUE(LEFT(N1984,SEARCH(" ",N1984,1)-1)),FALSE())</f>
        <v>-108</v>
      </c>
      <c r="S1984" s="6">
        <f t="shared" si="3987"/>
        <v>-118</v>
      </c>
      <c r="T1984" s="6">
        <f t="shared" si="3987"/>
        <v>-113</v>
      </c>
      <c r="U1984" s="5"/>
      <c r="V1984" s="5"/>
      <c r="W1984" s="5"/>
      <c r="X1984" s="37" t="str">
        <f>Map!G2667</f>
        <v>Gas Giant</v>
      </c>
      <c r="Y1984" s="5"/>
      <c r="Z1984" s="7" t="str">
        <f>Map!O2667</f>
        <v>11 H</v>
      </c>
      <c r="AA1984" s="6">
        <f t="shared" si="12"/>
        <v>11</v>
      </c>
      <c r="AB1984" s="5" t="str">
        <f>IFERROR(__xludf.DUMMYFUNCTION("""COMPUTED_VALUE"""),"H")</f>
        <v>H</v>
      </c>
      <c r="AC1984" s="6">
        <f t="shared" si="13"/>
        <v>11</v>
      </c>
      <c r="AD1984" s="5"/>
    </row>
    <row r="1985">
      <c r="A1985" s="5" t="str">
        <f>Map!I2668</f>
        <v>0.46 J</v>
      </c>
      <c r="B1985" s="6">
        <f t="shared" si="5"/>
        <v>0.46</v>
      </c>
      <c r="C1985" s="5" t="str">
        <f>IFERROR(__xludf.DUMMYFUNCTION("""COMPUTED_VALUE"""),"J")</f>
        <v>J</v>
      </c>
      <c r="D1985" s="34" t="b">
        <f t="shared" si="6"/>
        <v>0</v>
      </c>
      <c r="E1985" s="6">
        <f t="shared" si="7"/>
        <v>0.46</v>
      </c>
      <c r="F1985" s="34" t="b">
        <f t="shared" si="8"/>
        <v>0</v>
      </c>
      <c r="G1985" s="8">
        <f t="shared" si="9"/>
        <v>8.74E+26</v>
      </c>
      <c r="H1985" s="8" t="str">
        <f t="shared" ref="H1985:J1985" si="3988">if(D1985,$G1985,"")</f>
        <v/>
      </c>
      <c r="I1985" s="8">
        <f t="shared" si="3988"/>
        <v>8.74E+26</v>
      </c>
      <c r="J1985" s="8" t="str">
        <f t="shared" si="3988"/>
        <v/>
      </c>
      <c r="K1985" s="5"/>
      <c r="L1985" s="5"/>
      <c r="M1985" s="5"/>
      <c r="N1985" s="36">
        <f>Map!K2668</f>
        <v>-211</v>
      </c>
      <c r="O1985" s="36">
        <f>Map!L2668</f>
        <v>-236</v>
      </c>
      <c r="P1985" s="36">
        <f>Map!M2668</f>
        <v>-223</v>
      </c>
      <c r="Q1985" s="5" t="str">
        <f>Join("-",Map!B2668,Map!C2668,Map!D2668,Map!E2668,Map!F2668)</f>
        <v>South Rim-3-2-3-f</v>
      </c>
      <c r="R1985" s="6">
        <f t="shared" ref="R1985:T1985" si="3989">IFERROR(VALUE(LEFT(N1985,SEARCH(" ",N1985,1)-1)),FALSE())</f>
        <v>-211</v>
      </c>
      <c r="S1985" s="6">
        <f t="shared" si="3989"/>
        <v>-236</v>
      </c>
      <c r="T1985" s="6">
        <f t="shared" si="3989"/>
        <v>-223</v>
      </c>
      <c r="U1985" s="5"/>
      <c r="V1985" s="5"/>
      <c r="W1985" s="5"/>
      <c r="X1985" s="37" t="str">
        <f>Map!G2668</f>
        <v>Gas Giant</v>
      </c>
      <c r="Y1985" s="5"/>
      <c r="Z1985" s="7" t="str">
        <f>Map!O2668</f>
        <v>10 H</v>
      </c>
      <c r="AA1985" s="6">
        <f t="shared" si="12"/>
        <v>10</v>
      </c>
      <c r="AB1985" s="5" t="str">
        <f>IFERROR(__xludf.DUMMYFUNCTION("""COMPUTED_VALUE"""),"H")</f>
        <v>H</v>
      </c>
      <c r="AC1985" s="6">
        <f t="shared" si="13"/>
        <v>10</v>
      </c>
      <c r="AD1985" s="5"/>
    </row>
    <row r="1986">
      <c r="A1986" s="5" t="str">
        <f>Map!I2669</f>
        <v>9.71 J</v>
      </c>
      <c r="B1986" s="6">
        <f t="shared" si="5"/>
        <v>9.71</v>
      </c>
      <c r="C1986" s="5" t="str">
        <f>IFERROR(__xludf.DUMMYFUNCTION("""COMPUTED_VALUE"""),"J")</f>
        <v>J</v>
      </c>
      <c r="D1986" s="34" t="b">
        <f t="shared" si="6"/>
        <v>0</v>
      </c>
      <c r="E1986" s="6">
        <f t="shared" si="7"/>
        <v>9.71</v>
      </c>
      <c r="F1986" s="34" t="b">
        <f t="shared" si="8"/>
        <v>0</v>
      </c>
      <c r="G1986" s="8">
        <f t="shared" si="9"/>
        <v>1.8449E+28</v>
      </c>
      <c r="H1986" s="8" t="str">
        <f t="shared" ref="H1986:J1986" si="3990">if(D1986,$G1986,"")</f>
        <v/>
      </c>
      <c r="I1986" s="8">
        <f t="shared" si="3990"/>
        <v>1.8449E+28</v>
      </c>
      <c r="J1986" s="8" t="str">
        <f t="shared" si="3990"/>
        <v/>
      </c>
      <c r="K1986" s="5"/>
      <c r="L1986" s="5"/>
      <c r="M1986" s="5"/>
      <c r="N1986" s="36">
        <f>Map!K2669</f>
        <v>-212</v>
      </c>
      <c r="O1986" s="36">
        <f>Map!L2669</f>
        <v>-241</v>
      </c>
      <c r="P1986" s="36">
        <f>Map!M2669</f>
        <v>-226</v>
      </c>
      <c r="Q1986" s="5" t="str">
        <f>Join("-",Map!B2669,Map!C2669,Map!D2669,Map!E2669,Map!F2669)</f>
        <v>South Rim-3-2-3-g</v>
      </c>
      <c r="R1986" s="6">
        <f t="shared" ref="R1986:T1986" si="3991">IFERROR(VALUE(LEFT(N1986,SEARCH(" ",N1986,1)-1)),FALSE())</f>
        <v>-212</v>
      </c>
      <c r="S1986" s="6">
        <f t="shared" si="3991"/>
        <v>-241</v>
      </c>
      <c r="T1986" s="6">
        <f t="shared" si="3991"/>
        <v>-226</v>
      </c>
      <c r="U1986" s="5"/>
      <c r="V1986" s="5"/>
      <c r="W1986" s="5"/>
      <c r="X1986" s="37" t="str">
        <f>Map!G2669</f>
        <v>Gas Giant</v>
      </c>
      <c r="Y1986" s="5"/>
      <c r="Z1986" s="7" t="str">
        <f>Map!O2669</f>
        <v>18 H</v>
      </c>
      <c r="AA1986" s="6">
        <f t="shared" si="12"/>
        <v>18</v>
      </c>
      <c r="AB1986" s="5" t="str">
        <f>IFERROR(__xludf.DUMMYFUNCTION("""COMPUTED_VALUE"""),"H")</f>
        <v>H</v>
      </c>
      <c r="AC1986" s="6">
        <f t="shared" si="13"/>
        <v>18</v>
      </c>
      <c r="AD1986" s="5"/>
    </row>
    <row r="1987">
      <c r="A1987" s="5" t="str">
        <f>Map!I2670</f>
        <v>1.5 S</v>
      </c>
      <c r="B1987" s="6">
        <f t="shared" si="5"/>
        <v>1.5</v>
      </c>
      <c r="C1987" s="5" t="str">
        <f>IFERROR(__xludf.DUMMYFUNCTION("""COMPUTED_VALUE"""),"S")</f>
        <v>S</v>
      </c>
      <c r="D1987" s="34">
        <f t="shared" si="6"/>
        <v>1.5</v>
      </c>
      <c r="E1987" s="6" t="b">
        <f t="shared" si="7"/>
        <v>0</v>
      </c>
      <c r="F1987" s="34" t="b">
        <f t="shared" si="8"/>
        <v>0</v>
      </c>
      <c r="G1987" s="8">
        <f t="shared" si="9"/>
        <v>2.9835E+30</v>
      </c>
      <c r="H1987" s="8">
        <f t="shared" ref="H1987:J1987" si="3992">if(D1987,$G1987,"")</f>
        <v>2.9835E+30</v>
      </c>
      <c r="I1987" s="8" t="str">
        <f t="shared" si="3992"/>
        <v/>
      </c>
      <c r="J1987" s="8" t="str">
        <f t="shared" si="3992"/>
        <v/>
      </c>
      <c r="K1987" s="5"/>
      <c r="L1987" s="5"/>
      <c r="M1987" s="5"/>
      <c r="N1987" s="36" t="str">
        <f>Map!K2670</f>
        <v/>
      </c>
      <c r="O1987" s="36" t="str">
        <f>Map!L2670</f>
        <v/>
      </c>
      <c r="P1987" s="36" t="str">
        <f>Map!M2670</f>
        <v/>
      </c>
      <c r="Q1987" s="5" t="str">
        <f>Join("-",Map!B2670,Map!C2670,Map!D2670,Map!E2670,Map!F2670)</f>
        <v>South Rim-3-2-3-S</v>
      </c>
      <c r="R1987" s="6" t="b">
        <f t="shared" ref="R1987:T1987" si="3993">IFERROR(VALUE(LEFT(N1987,SEARCH(" ",N1987,1)-1)),FALSE())</f>
        <v>0</v>
      </c>
      <c r="S1987" s="6" t="b">
        <f t="shared" si="3993"/>
        <v>0</v>
      </c>
      <c r="T1987" s="6" t="b">
        <f t="shared" si="3993"/>
        <v>0</v>
      </c>
      <c r="U1987" s="5"/>
      <c r="V1987" s="5"/>
      <c r="W1987" s="5"/>
      <c r="X1987" s="37" t="str">
        <f>Map!G2670</f>
        <v>Star</v>
      </c>
      <c r="Y1987" s="5"/>
      <c r="Z1987" s="7" t="str">
        <f>Map!O2670</f>
        <v/>
      </c>
      <c r="AA1987" s="6" t="str">
        <f t="shared" si="12"/>
        <v/>
      </c>
      <c r="AB1987" s="5"/>
      <c r="AC1987" s="6" t="str">
        <f t="shared" si="13"/>
        <v/>
      </c>
      <c r="AD1987" s="5"/>
    </row>
    <row r="1988">
      <c r="A1988" s="5" t="str">
        <f>Map!I2671</f>
        <v>0.86 E</v>
      </c>
      <c r="B1988" s="6">
        <f t="shared" si="5"/>
        <v>0.86</v>
      </c>
      <c r="C1988" s="5" t="str">
        <f>IFERROR(__xludf.DUMMYFUNCTION("""COMPUTED_VALUE"""),"E")</f>
        <v>E</v>
      </c>
      <c r="D1988" s="34" t="b">
        <f t="shared" si="6"/>
        <v>0</v>
      </c>
      <c r="E1988" s="6" t="b">
        <f t="shared" si="7"/>
        <v>0</v>
      </c>
      <c r="F1988" s="34">
        <f t="shared" si="8"/>
        <v>0.86</v>
      </c>
      <c r="G1988" s="8">
        <f t="shared" si="9"/>
        <v>5.13592E+24</v>
      </c>
      <c r="H1988" s="8" t="str">
        <f t="shared" ref="H1988:J1988" si="3994">if(D1988,$G1988,"")</f>
        <v/>
      </c>
      <c r="I1988" s="8" t="str">
        <f t="shared" si="3994"/>
        <v/>
      </c>
      <c r="J1988" s="8">
        <f t="shared" si="3994"/>
        <v>5.13592E+24</v>
      </c>
      <c r="K1988" s="5"/>
      <c r="L1988" s="5"/>
      <c r="M1988" s="5"/>
      <c r="N1988" s="36">
        <f>Map!K2671</f>
        <v>14</v>
      </c>
      <c r="O1988" s="36">
        <f>Map!L2671</f>
        <v>1</v>
      </c>
      <c r="P1988" s="36">
        <f>Map!M2671</f>
        <v>6</v>
      </c>
      <c r="Q1988" s="5" t="str">
        <f>Join("-",Map!B2671,Map!C2671,Map!D2671,Map!E2671,Map!F2671)</f>
        <v>South Rim-3-2-4-a</v>
      </c>
      <c r="R1988" s="6">
        <f t="shared" ref="R1988:T1988" si="3995">IFERROR(VALUE(LEFT(N1988,SEARCH(" ",N1988,1)-1)),FALSE())</f>
        <v>14</v>
      </c>
      <c r="S1988" s="6">
        <f t="shared" si="3995"/>
        <v>1</v>
      </c>
      <c r="T1988" s="6">
        <f t="shared" si="3995"/>
        <v>6</v>
      </c>
      <c r="U1988" s="5"/>
      <c r="V1988" s="5"/>
      <c r="W1988" s="5"/>
      <c r="X1988" s="37" t="str">
        <f>Map!G2671</f>
        <v>Habitable</v>
      </c>
      <c r="Y1988" s="5"/>
      <c r="Z1988" s="7" t="str">
        <f>Map!O2671</f>
        <v>30 H</v>
      </c>
      <c r="AA1988" s="6">
        <f t="shared" si="12"/>
        <v>30</v>
      </c>
      <c r="AB1988" s="5" t="str">
        <f>IFERROR(__xludf.DUMMYFUNCTION("""COMPUTED_VALUE"""),"H")</f>
        <v>H</v>
      </c>
      <c r="AC1988" s="6">
        <f t="shared" si="13"/>
        <v>30</v>
      </c>
      <c r="AD1988" s="5"/>
    </row>
    <row r="1989">
      <c r="A1989" s="5" t="str">
        <f>Map!I2672</f>
        <v>1.15 E</v>
      </c>
      <c r="B1989" s="6">
        <f t="shared" si="5"/>
        <v>1.15</v>
      </c>
      <c r="C1989" s="5" t="str">
        <f>IFERROR(__xludf.DUMMYFUNCTION("""COMPUTED_VALUE"""),"E")</f>
        <v>E</v>
      </c>
      <c r="D1989" s="34" t="b">
        <f t="shared" si="6"/>
        <v>0</v>
      </c>
      <c r="E1989" s="6" t="b">
        <f t="shared" si="7"/>
        <v>0</v>
      </c>
      <c r="F1989" s="34">
        <f t="shared" si="8"/>
        <v>1.15</v>
      </c>
      <c r="G1989" s="8">
        <f t="shared" si="9"/>
        <v>6.8678E+24</v>
      </c>
      <c r="H1989" s="8" t="str">
        <f t="shared" ref="H1989:J1989" si="3996">if(D1989,$G1989,"")</f>
        <v/>
      </c>
      <c r="I1989" s="8" t="str">
        <f t="shared" si="3996"/>
        <v/>
      </c>
      <c r="J1989" s="8">
        <f t="shared" si="3996"/>
        <v>6.8678E+24</v>
      </c>
      <c r="K1989" s="5"/>
      <c r="L1989" s="5"/>
      <c r="M1989" s="5"/>
      <c r="N1989" s="36">
        <f>Map!K2672</f>
        <v>-4</v>
      </c>
      <c r="O1989" s="36">
        <f>Map!L2672</f>
        <v>-75</v>
      </c>
      <c r="P1989" s="36">
        <f>Map!M2672</f>
        <v>-40</v>
      </c>
      <c r="Q1989" s="5" t="str">
        <f>Join("-",Map!B2672,Map!C2672,Map!D2672,Map!E2672,Map!F2672)</f>
        <v>South Rim-3-2-4-b</v>
      </c>
      <c r="R1989" s="6">
        <f t="shared" ref="R1989:T1989" si="3997">IFERROR(VALUE(LEFT(N1989,SEARCH(" ",N1989,1)-1)),FALSE())</f>
        <v>-4</v>
      </c>
      <c r="S1989" s="6">
        <f t="shared" si="3997"/>
        <v>-75</v>
      </c>
      <c r="T1989" s="6">
        <f t="shared" si="3997"/>
        <v>-40</v>
      </c>
      <c r="U1989" s="5"/>
      <c r="V1989" s="5"/>
      <c r="W1989" s="5"/>
      <c r="X1989" s="37" t="str">
        <f>Map!G2672</f>
        <v>Terrestrial</v>
      </c>
      <c r="Y1989" s="5"/>
      <c r="Z1989" s="7" t="str">
        <f>Map!O2672</f>
        <v>175 H</v>
      </c>
      <c r="AA1989" s="6">
        <f t="shared" si="12"/>
        <v>175</v>
      </c>
      <c r="AB1989" s="5" t="str">
        <f>IFERROR(__xludf.DUMMYFUNCTION("""COMPUTED_VALUE"""),"H")</f>
        <v>H</v>
      </c>
      <c r="AC1989" s="6">
        <f t="shared" si="13"/>
        <v>175</v>
      </c>
      <c r="AD1989" s="5"/>
    </row>
    <row r="1990">
      <c r="A1990" s="5" t="str">
        <f>Map!I2673</f>
        <v>0.12 J</v>
      </c>
      <c r="B1990" s="6">
        <f t="shared" si="5"/>
        <v>0.12</v>
      </c>
      <c r="C1990" s="5" t="str">
        <f>IFERROR(__xludf.DUMMYFUNCTION("""COMPUTED_VALUE"""),"J")</f>
        <v>J</v>
      </c>
      <c r="D1990" s="34" t="b">
        <f t="shared" si="6"/>
        <v>0</v>
      </c>
      <c r="E1990" s="6">
        <f t="shared" si="7"/>
        <v>0.12</v>
      </c>
      <c r="F1990" s="34" t="b">
        <f t="shared" si="8"/>
        <v>0</v>
      </c>
      <c r="G1990" s="8">
        <f t="shared" si="9"/>
        <v>2.28E+26</v>
      </c>
      <c r="H1990" s="8" t="str">
        <f t="shared" ref="H1990:J1990" si="3998">if(D1990,$G1990,"")</f>
        <v/>
      </c>
      <c r="I1990" s="8">
        <f t="shared" si="3998"/>
        <v>2.28E+26</v>
      </c>
      <c r="J1990" s="8" t="str">
        <f t="shared" si="3998"/>
        <v/>
      </c>
      <c r="K1990" s="5"/>
      <c r="L1990" s="5"/>
      <c r="M1990" s="5"/>
      <c r="N1990" s="36">
        <f>Map!K2673</f>
        <v>-220</v>
      </c>
      <c r="O1990" s="36">
        <f>Map!L2673</f>
        <v>-230</v>
      </c>
      <c r="P1990" s="36">
        <f>Map!M2673</f>
        <v>-224</v>
      </c>
      <c r="Q1990" s="5" t="str">
        <f>Join("-",Map!B2673,Map!C2673,Map!D2673,Map!E2673,Map!F2673)</f>
        <v>South Rim-3-2-4-c</v>
      </c>
      <c r="R1990" s="6">
        <f t="shared" ref="R1990:T1990" si="3999">IFERROR(VALUE(LEFT(N1990,SEARCH(" ",N1990,1)-1)),FALSE())</f>
        <v>-220</v>
      </c>
      <c r="S1990" s="6">
        <f t="shared" si="3999"/>
        <v>-230</v>
      </c>
      <c r="T1990" s="6">
        <f t="shared" si="3999"/>
        <v>-224</v>
      </c>
      <c r="U1990" s="5"/>
      <c r="V1990" s="5"/>
      <c r="W1990" s="5"/>
      <c r="X1990" s="37" t="str">
        <f>Map!G2673</f>
        <v>Gas Giant</v>
      </c>
      <c r="Y1990" s="5"/>
      <c r="Z1990" s="7" t="str">
        <f>Map!O2673</f>
        <v>18 H</v>
      </c>
      <c r="AA1990" s="6">
        <f t="shared" si="12"/>
        <v>18</v>
      </c>
      <c r="AB1990" s="5" t="str">
        <f>IFERROR(__xludf.DUMMYFUNCTION("""COMPUTED_VALUE"""),"H")</f>
        <v>H</v>
      </c>
      <c r="AC1990" s="6">
        <f t="shared" si="13"/>
        <v>18</v>
      </c>
      <c r="AD1990" s="5"/>
    </row>
    <row r="1991">
      <c r="A1991" s="5" t="str">
        <f>Map!I2674</f>
        <v>0.3 E</v>
      </c>
      <c r="B1991" s="6">
        <f t="shared" si="5"/>
        <v>0.3</v>
      </c>
      <c r="C1991" s="5" t="str">
        <f>IFERROR(__xludf.DUMMYFUNCTION("""COMPUTED_VALUE"""),"E")</f>
        <v>E</v>
      </c>
      <c r="D1991" s="34" t="b">
        <f t="shared" si="6"/>
        <v>0</v>
      </c>
      <c r="E1991" s="6" t="b">
        <f t="shared" si="7"/>
        <v>0</v>
      </c>
      <c r="F1991" s="34">
        <f t="shared" si="8"/>
        <v>0.3</v>
      </c>
      <c r="G1991" s="8">
        <f t="shared" si="9"/>
        <v>1.7916E+24</v>
      </c>
      <c r="H1991" s="8" t="str">
        <f t="shared" ref="H1991:J1991" si="4000">if(D1991,$G1991,"")</f>
        <v/>
      </c>
      <c r="I1991" s="8" t="str">
        <f t="shared" si="4000"/>
        <v/>
      </c>
      <c r="J1991" s="8">
        <f t="shared" si="4000"/>
        <v>1.7916E+24</v>
      </c>
      <c r="K1991" s="5"/>
      <c r="L1991" s="5"/>
      <c r="M1991" s="5"/>
      <c r="N1991" s="36">
        <f>Map!K2674</f>
        <v>-236</v>
      </c>
      <c r="O1991" s="36">
        <f>Map!L2674</f>
        <v>-243</v>
      </c>
      <c r="P1991" s="36">
        <f>Map!M2674</f>
        <v>-240</v>
      </c>
      <c r="Q1991" s="5" t="str">
        <f>Join("-",Map!B2674,Map!C2674,Map!D2674,Map!E2674,Map!F2674)</f>
        <v>South Rim-3-2-4-d</v>
      </c>
      <c r="R1991" s="6">
        <f t="shared" ref="R1991:T1991" si="4001">IFERROR(VALUE(LEFT(N1991,SEARCH(" ",N1991,1)-1)),FALSE())</f>
        <v>-236</v>
      </c>
      <c r="S1991" s="6">
        <f t="shared" si="4001"/>
        <v>-243</v>
      </c>
      <c r="T1991" s="6">
        <f t="shared" si="4001"/>
        <v>-240</v>
      </c>
      <c r="U1991" s="5"/>
      <c r="V1991" s="5"/>
      <c r="W1991" s="5"/>
      <c r="X1991" s="37" t="str">
        <f>Map!G2674</f>
        <v>Terrestrial</v>
      </c>
      <c r="Y1991" s="5"/>
      <c r="Z1991" s="7" t="str">
        <f>Map!O2674</f>
        <v>18 H</v>
      </c>
      <c r="AA1991" s="6">
        <f t="shared" si="12"/>
        <v>18</v>
      </c>
      <c r="AB1991" s="5" t="str">
        <f>IFERROR(__xludf.DUMMYFUNCTION("""COMPUTED_VALUE"""),"H")</f>
        <v>H</v>
      </c>
      <c r="AC1991" s="6">
        <f t="shared" si="13"/>
        <v>18</v>
      </c>
      <c r="AD1991" s="5"/>
    </row>
    <row r="1992">
      <c r="A1992" s="5" t="str">
        <f>Map!I2675</f>
        <v>1.4 S</v>
      </c>
      <c r="B1992" s="6">
        <f t="shared" si="5"/>
        <v>1.4</v>
      </c>
      <c r="C1992" s="5" t="str">
        <f>IFERROR(__xludf.DUMMYFUNCTION("""COMPUTED_VALUE"""),"S")</f>
        <v>S</v>
      </c>
      <c r="D1992" s="34">
        <f t="shared" si="6"/>
        <v>1.4</v>
      </c>
      <c r="E1992" s="6" t="b">
        <f t="shared" si="7"/>
        <v>0</v>
      </c>
      <c r="F1992" s="34" t="b">
        <f t="shared" si="8"/>
        <v>0</v>
      </c>
      <c r="G1992" s="8">
        <f t="shared" si="9"/>
        <v>2.7846E+30</v>
      </c>
      <c r="H1992" s="8">
        <f t="shared" ref="H1992:J1992" si="4002">if(D1992,$G1992,"")</f>
        <v>2.7846E+30</v>
      </c>
      <c r="I1992" s="8" t="str">
        <f t="shared" si="4002"/>
        <v/>
      </c>
      <c r="J1992" s="8" t="str">
        <f t="shared" si="4002"/>
        <v/>
      </c>
      <c r="K1992" s="5"/>
      <c r="L1992" s="5"/>
      <c r="M1992" s="5"/>
      <c r="N1992" s="36" t="str">
        <f>Map!K2675</f>
        <v/>
      </c>
      <c r="O1992" s="36" t="str">
        <f>Map!L2675</f>
        <v/>
      </c>
      <c r="P1992" s="36" t="str">
        <f>Map!M2675</f>
        <v/>
      </c>
      <c r="Q1992" s="5" t="str">
        <f>Join("-",Map!B2675,Map!C2675,Map!D2675,Map!E2675,Map!F2675)</f>
        <v>South Rim-3-2-4-S</v>
      </c>
      <c r="R1992" s="6" t="b">
        <f t="shared" ref="R1992:T1992" si="4003">IFERROR(VALUE(LEFT(N1992,SEARCH(" ",N1992,1)-1)),FALSE())</f>
        <v>0</v>
      </c>
      <c r="S1992" s="6" t="b">
        <f t="shared" si="4003"/>
        <v>0</v>
      </c>
      <c r="T1992" s="6" t="b">
        <f t="shared" si="4003"/>
        <v>0</v>
      </c>
      <c r="U1992" s="5"/>
      <c r="V1992" s="5"/>
      <c r="W1992" s="5"/>
      <c r="X1992" s="37" t="str">
        <f>Map!G2675</f>
        <v>Star</v>
      </c>
      <c r="Y1992" s="5"/>
      <c r="Z1992" s="7" t="str">
        <f>Map!O2675</f>
        <v/>
      </c>
      <c r="AA1992" s="6" t="str">
        <f t="shared" si="12"/>
        <v/>
      </c>
      <c r="AB1992" s="5"/>
      <c r="AC1992" s="6" t="str">
        <f t="shared" si="13"/>
        <v/>
      </c>
      <c r="AD1992" s="5"/>
    </row>
    <row r="1993">
      <c r="A1993" s="5" t="str">
        <f>Map!I2676</f>
        <v>0.06 J</v>
      </c>
      <c r="B1993" s="6">
        <f t="shared" si="5"/>
        <v>0.06</v>
      </c>
      <c r="C1993" s="5" t="str">
        <f>IFERROR(__xludf.DUMMYFUNCTION("""COMPUTED_VALUE"""),"J")</f>
        <v>J</v>
      </c>
      <c r="D1993" s="34" t="b">
        <f t="shared" si="6"/>
        <v>0</v>
      </c>
      <c r="E1993" s="6">
        <f t="shared" si="7"/>
        <v>0.06</v>
      </c>
      <c r="F1993" s="34" t="b">
        <f t="shared" si="8"/>
        <v>0</v>
      </c>
      <c r="G1993" s="8">
        <f t="shared" si="9"/>
        <v>1.14E+26</v>
      </c>
      <c r="H1993" s="8" t="str">
        <f t="shared" ref="H1993:J1993" si="4004">if(D1993,$G1993,"")</f>
        <v/>
      </c>
      <c r="I1993" s="8">
        <f t="shared" si="4004"/>
        <v>1.14E+26</v>
      </c>
      <c r="J1993" s="8" t="str">
        <f t="shared" si="4004"/>
        <v/>
      </c>
      <c r="K1993" s="5"/>
      <c r="L1993" s="5"/>
      <c r="M1993" s="5"/>
      <c r="N1993" s="36">
        <f>Map!K2676</f>
        <v>-121</v>
      </c>
      <c r="O1993" s="36">
        <f>Map!L2676</f>
        <v>-187</v>
      </c>
      <c r="P1993" s="36">
        <f>Map!M2676</f>
        <v>-153</v>
      </c>
      <c r="Q1993" s="5" t="str">
        <f>Join("-",Map!B2676,Map!C2676,Map!D2676,Map!E2676,Map!F2676)</f>
        <v>South Rim-3-2-5-a</v>
      </c>
      <c r="R1993" s="6">
        <f t="shared" ref="R1993:T1993" si="4005">IFERROR(VALUE(LEFT(N1993,SEARCH(" ",N1993,1)-1)),FALSE())</f>
        <v>-121</v>
      </c>
      <c r="S1993" s="6">
        <f t="shared" si="4005"/>
        <v>-187</v>
      </c>
      <c r="T1993" s="6">
        <f t="shared" si="4005"/>
        <v>-153</v>
      </c>
      <c r="U1993" s="5"/>
      <c r="V1993" s="5"/>
      <c r="W1993" s="5"/>
      <c r="X1993" s="37" t="str">
        <f>Map!G2676</f>
        <v>Gas Giant</v>
      </c>
      <c r="Y1993" s="5"/>
      <c r="Z1993" s="7" t="str">
        <f>Map!O2676</f>
        <v>12 H</v>
      </c>
      <c r="AA1993" s="6">
        <f t="shared" si="12"/>
        <v>12</v>
      </c>
      <c r="AB1993" s="5" t="str">
        <f>IFERROR(__xludf.DUMMYFUNCTION("""COMPUTED_VALUE"""),"H")</f>
        <v>H</v>
      </c>
      <c r="AC1993" s="6">
        <f t="shared" si="13"/>
        <v>12</v>
      </c>
      <c r="AD1993" s="5"/>
    </row>
    <row r="1994">
      <c r="A1994" s="5" t="str">
        <f>Map!I2677</f>
        <v>0.12 E</v>
      </c>
      <c r="B1994" s="6">
        <f t="shared" si="5"/>
        <v>0.12</v>
      </c>
      <c r="C1994" s="5" t="str">
        <f>IFERROR(__xludf.DUMMYFUNCTION("""COMPUTED_VALUE"""),"E")</f>
        <v>E</v>
      </c>
      <c r="D1994" s="34" t="b">
        <f t="shared" si="6"/>
        <v>0</v>
      </c>
      <c r="E1994" s="6" t="b">
        <f t="shared" si="7"/>
        <v>0</v>
      </c>
      <c r="F1994" s="34">
        <f t="shared" si="8"/>
        <v>0.12</v>
      </c>
      <c r="G1994" s="8">
        <f t="shared" si="9"/>
        <v>7.1664E+23</v>
      </c>
      <c r="H1994" s="8" t="str">
        <f t="shared" ref="H1994:J1994" si="4006">if(D1994,$G1994,"")</f>
        <v/>
      </c>
      <c r="I1994" s="8" t="str">
        <f t="shared" si="4006"/>
        <v/>
      </c>
      <c r="J1994" s="8">
        <f t="shared" si="4006"/>
        <v>7.1664E+23</v>
      </c>
      <c r="K1994" s="5"/>
      <c r="L1994" s="5"/>
      <c r="M1994" s="5"/>
      <c r="N1994" s="36">
        <f>Map!K2677</f>
        <v>-232</v>
      </c>
      <c r="O1994" s="36">
        <f>Map!L2677</f>
        <v>-239</v>
      </c>
      <c r="P1994" s="36">
        <f>Map!M2677</f>
        <v>-235</v>
      </c>
      <c r="Q1994" s="5" t="str">
        <f>Join("-",Map!B2677,Map!C2677,Map!D2677,Map!E2677,Map!F2677)</f>
        <v>South Rim-3-2-5-b</v>
      </c>
      <c r="R1994" s="6">
        <f t="shared" ref="R1994:T1994" si="4007">IFERROR(VALUE(LEFT(N1994,SEARCH(" ",N1994,1)-1)),FALSE())</f>
        <v>-232</v>
      </c>
      <c r="S1994" s="6">
        <f t="shared" si="4007"/>
        <v>-239</v>
      </c>
      <c r="T1994" s="6">
        <f t="shared" si="4007"/>
        <v>-235</v>
      </c>
      <c r="U1994" s="5"/>
      <c r="V1994" s="5"/>
      <c r="W1994" s="5"/>
      <c r="X1994" s="37" t="str">
        <f>Map!G2677</f>
        <v>Terrestrial</v>
      </c>
      <c r="Y1994" s="5"/>
      <c r="Z1994" s="7" t="str">
        <f>Map!O2677</f>
        <v>30 H</v>
      </c>
      <c r="AA1994" s="6">
        <f t="shared" si="12"/>
        <v>30</v>
      </c>
      <c r="AB1994" s="5" t="str">
        <f>IFERROR(__xludf.DUMMYFUNCTION("""COMPUTED_VALUE"""),"H")</f>
        <v>H</v>
      </c>
      <c r="AC1994" s="6">
        <f t="shared" si="13"/>
        <v>30</v>
      </c>
      <c r="AD1994" s="5"/>
    </row>
    <row r="1995">
      <c r="A1995" s="5" t="str">
        <f>Map!I2678</f>
        <v>0.36 S</v>
      </c>
      <c r="B1995" s="6">
        <f t="shared" si="5"/>
        <v>0.36</v>
      </c>
      <c r="C1995" s="5" t="str">
        <f>IFERROR(__xludf.DUMMYFUNCTION("""COMPUTED_VALUE"""),"S")</f>
        <v>S</v>
      </c>
      <c r="D1995" s="34">
        <f t="shared" si="6"/>
        <v>0.36</v>
      </c>
      <c r="E1995" s="6" t="b">
        <f t="shared" si="7"/>
        <v>0</v>
      </c>
      <c r="F1995" s="34" t="b">
        <f t="shared" si="8"/>
        <v>0</v>
      </c>
      <c r="G1995" s="8">
        <f t="shared" si="9"/>
        <v>7.1604E+29</v>
      </c>
      <c r="H1995" s="8">
        <f t="shared" ref="H1995:J1995" si="4008">if(D1995,$G1995,"")</f>
        <v>7.1604E+29</v>
      </c>
      <c r="I1995" s="8" t="str">
        <f t="shared" si="4008"/>
        <v/>
      </c>
      <c r="J1995" s="8" t="str">
        <f t="shared" si="4008"/>
        <v/>
      </c>
      <c r="K1995" s="5"/>
      <c r="L1995" s="5"/>
      <c r="M1995" s="5"/>
      <c r="N1995" s="36" t="str">
        <f>Map!K2678</f>
        <v/>
      </c>
      <c r="O1995" s="36" t="str">
        <f>Map!L2678</f>
        <v/>
      </c>
      <c r="P1995" s="36" t="str">
        <f>Map!M2678</f>
        <v/>
      </c>
      <c r="Q1995" s="5" t="str">
        <f>Join("-",Map!B2678,Map!C2678,Map!D2678,Map!E2678,Map!F2678)</f>
        <v>South Rim-3-2-5-S</v>
      </c>
      <c r="R1995" s="6" t="b">
        <f t="shared" ref="R1995:T1995" si="4009">IFERROR(VALUE(LEFT(N1995,SEARCH(" ",N1995,1)-1)),FALSE())</f>
        <v>0</v>
      </c>
      <c r="S1995" s="6" t="b">
        <f t="shared" si="4009"/>
        <v>0</v>
      </c>
      <c r="T1995" s="6" t="b">
        <f t="shared" si="4009"/>
        <v>0</v>
      </c>
      <c r="U1995" s="5"/>
      <c r="V1995" s="5"/>
      <c r="W1995" s="5"/>
      <c r="X1995" s="37" t="str">
        <f>Map!G2678</f>
        <v>Star</v>
      </c>
      <c r="Y1995" s="5"/>
      <c r="Z1995" s="7" t="str">
        <f>Map!O2678</f>
        <v/>
      </c>
      <c r="AA1995" s="6" t="str">
        <f t="shared" si="12"/>
        <v/>
      </c>
      <c r="AB1995" s="5"/>
      <c r="AC1995" s="6" t="str">
        <f t="shared" si="13"/>
        <v/>
      </c>
      <c r="AD1995" s="5"/>
    </row>
    <row r="1996">
      <c r="A1996" s="5" t="str">
        <f>Map!I2679</f>
        <v>1.06 E</v>
      </c>
      <c r="B1996" s="6">
        <f t="shared" si="5"/>
        <v>1.06</v>
      </c>
      <c r="C1996" s="5" t="str">
        <f>IFERROR(__xludf.DUMMYFUNCTION("""COMPUTED_VALUE"""),"E")</f>
        <v>E</v>
      </c>
      <c r="D1996" s="34" t="b">
        <f t="shared" si="6"/>
        <v>0</v>
      </c>
      <c r="E1996" s="6" t="b">
        <f t="shared" si="7"/>
        <v>0</v>
      </c>
      <c r="F1996" s="34">
        <f t="shared" si="8"/>
        <v>1.06</v>
      </c>
      <c r="G1996" s="8">
        <f t="shared" si="9"/>
        <v>6.33032E+24</v>
      </c>
      <c r="H1996" s="8" t="str">
        <f t="shared" ref="H1996:J1996" si="4010">if(D1996,$G1996,"")</f>
        <v/>
      </c>
      <c r="I1996" s="8" t="str">
        <f t="shared" si="4010"/>
        <v/>
      </c>
      <c r="J1996" s="8">
        <f t="shared" si="4010"/>
        <v>6.33032E+24</v>
      </c>
      <c r="K1996" s="5"/>
      <c r="L1996" s="5"/>
      <c r="M1996" s="5"/>
      <c r="N1996" s="36">
        <f>Map!K2679</f>
        <v>44</v>
      </c>
      <c r="O1996" s="36">
        <f>Map!L2679</f>
        <v>7</v>
      </c>
      <c r="P1996" s="36">
        <f>Map!M2679</f>
        <v>26</v>
      </c>
      <c r="Q1996" s="5" t="str">
        <f>Join("-",Map!B2679,Map!C2679,Map!D2679,Map!E2679,Map!F2679)</f>
        <v>South Rim-3-2-6-a</v>
      </c>
      <c r="R1996" s="6">
        <f t="shared" ref="R1996:T1996" si="4011">IFERROR(VALUE(LEFT(N1996,SEARCH(" ",N1996,1)-1)),FALSE())</f>
        <v>44</v>
      </c>
      <c r="S1996" s="6">
        <f t="shared" si="4011"/>
        <v>7</v>
      </c>
      <c r="T1996" s="6">
        <f t="shared" si="4011"/>
        <v>26</v>
      </c>
      <c r="U1996" s="5"/>
      <c r="V1996" s="5"/>
      <c r="W1996" s="5"/>
      <c r="X1996" s="37" t="str">
        <f>Map!G2679</f>
        <v>Habitable</v>
      </c>
      <c r="Y1996" s="5"/>
      <c r="Z1996" s="7" t="str">
        <f>Map!O2679</f>
        <v>34 H</v>
      </c>
      <c r="AA1996" s="6">
        <f t="shared" si="12"/>
        <v>34</v>
      </c>
      <c r="AB1996" s="5" t="str">
        <f>IFERROR(__xludf.DUMMYFUNCTION("""COMPUTED_VALUE"""),"H")</f>
        <v>H</v>
      </c>
      <c r="AC1996" s="6">
        <f t="shared" si="13"/>
        <v>34</v>
      </c>
      <c r="AD1996" s="5"/>
    </row>
    <row r="1997">
      <c r="A1997" s="5" t="str">
        <f>Map!I2680</f>
        <v>0.16 S</v>
      </c>
      <c r="B1997" s="6">
        <f t="shared" si="5"/>
        <v>0.16</v>
      </c>
      <c r="C1997" s="5" t="str">
        <f>IFERROR(__xludf.DUMMYFUNCTION("""COMPUTED_VALUE"""),"S")</f>
        <v>S</v>
      </c>
      <c r="D1997" s="34">
        <f t="shared" si="6"/>
        <v>0.16</v>
      </c>
      <c r="E1997" s="6" t="b">
        <f t="shared" si="7"/>
        <v>0</v>
      </c>
      <c r="F1997" s="34" t="b">
        <f t="shared" si="8"/>
        <v>0</v>
      </c>
      <c r="G1997" s="8">
        <f t="shared" si="9"/>
        <v>3.1824E+29</v>
      </c>
      <c r="H1997" s="8">
        <f t="shared" ref="H1997:J1997" si="4012">if(D1997,$G1997,"")</f>
        <v>3.1824E+29</v>
      </c>
      <c r="I1997" s="8" t="str">
        <f t="shared" si="4012"/>
        <v/>
      </c>
      <c r="J1997" s="8" t="str">
        <f t="shared" si="4012"/>
        <v/>
      </c>
      <c r="K1997" s="5"/>
      <c r="L1997" s="5"/>
      <c r="M1997" s="5"/>
      <c r="N1997" s="36" t="str">
        <f>Map!K2680</f>
        <v/>
      </c>
      <c r="O1997" s="36" t="str">
        <f>Map!L2680</f>
        <v/>
      </c>
      <c r="P1997" s="36" t="str">
        <f>Map!M2680</f>
        <v/>
      </c>
      <c r="Q1997" s="5" t="str">
        <f>Join("-",Map!B2680,Map!C2680,Map!D2680,Map!E2680,Map!F2680)</f>
        <v>South Rim-3-2-6-S</v>
      </c>
      <c r="R1997" s="6" t="b">
        <f t="shared" ref="R1997:T1997" si="4013">IFERROR(VALUE(LEFT(N1997,SEARCH(" ",N1997,1)-1)),FALSE())</f>
        <v>0</v>
      </c>
      <c r="S1997" s="6" t="b">
        <f t="shared" si="4013"/>
        <v>0</v>
      </c>
      <c r="T1997" s="6" t="b">
        <f t="shared" si="4013"/>
        <v>0</v>
      </c>
      <c r="U1997" s="5"/>
      <c r="V1997" s="5"/>
      <c r="W1997" s="5"/>
      <c r="X1997" s="37" t="str">
        <f>Map!G2680</f>
        <v>Star</v>
      </c>
      <c r="Y1997" s="5"/>
      <c r="Z1997" s="7" t="str">
        <f>Map!O2680</f>
        <v/>
      </c>
      <c r="AA1997" s="6" t="str">
        <f t="shared" si="12"/>
        <v/>
      </c>
      <c r="AB1997" s="5"/>
      <c r="AC1997" s="6" t="str">
        <f t="shared" si="13"/>
        <v/>
      </c>
      <c r="AD1997" s="5"/>
    </row>
    <row r="1998">
      <c r="A1998" s="5" t="str">
        <f>Map!I2681</f>
        <v>0.13 E</v>
      </c>
      <c r="B1998" s="6">
        <f t="shared" si="5"/>
        <v>0.13</v>
      </c>
      <c r="C1998" s="5" t="str">
        <f>IFERROR(__xludf.DUMMYFUNCTION("""COMPUTED_VALUE"""),"E")</f>
        <v>E</v>
      </c>
      <c r="D1998" s="34" t="b">
        <f t="shared" si="6"/>
        <v>0</v>
      </c>
      <c r="E1998" s="6" t="b">
        <f t="shared" si="7"/>
        <v>0</v>
      </c>
      <c r="F1998" s="34">
        <f t="shared" si="8"/>
        <v>0.13</v>
      </c>
      <c r="G1998" s="8">
        <f t="shared" si="9"/>
        <v>7.7636E+23</v>
      </c>
      <c r="H1998" s="8" t="str">
        <f t="shared" ref="H1998:J1998" si="4014">if(D1998,$G1998,"")</f>
        <v/>
      </c>
      <c r="I1998" s="8" t="str">
        <f t="shared" si="4014"/>
        <v/>
      </c>
      <c r="J1998" s="8">
        <f t="shared" si="4014"/>
        <v>7.7636E+23</v>
      </c>
      <c r="K1998" s="5"/>
      <c r="L1998" s="5"/>
      <c r="M1998" s="5"/>
      <c r="N1998" s="36">
        <f>Map!K2681</f>
        <v>319</v>
      </c>
      <c r="O1998" s="36">
        <f>Map!L2681</f>
        <v>282</v>
      </c>
      <c r="P1998" s="36">
        <f>Map!M2681</f>
        <v>300</v>
      </c>
      <c r="Q1998" s="5" t="str">
        <f>Join("-",Map!B2681,Map!C2681,Map!D2681,Map!E2681,Map!F2681)</f>
        <v>South Rim-3-2-7-a</v>
      </c>
      <c r="R1998" s="6">
        <f t="shared" ref="R1998:T1998" si="4015">IFERROR(VALUE(LEFT(N1998,SEARCH(" ",N1998,1)-1)),FALSE())</f>
        <v>319</v>
      </c>
      <c r="S1998" s="6">
        <f t="shared" si="4015"/>
        <v>282</v>
      </c>
      <c r="T1998" s="6">
        <f t="shared" si="4015"/>
        <v>300</v>
      </c>
      <c r="U1998" s="5"/>
      <c r="V1998" s="5"/>
      <c r="W1998" s="5"/>
      <c r="X1998" s="37" t="str">
        <f>Map!G2681</f>
        <v>Terrestrial</v>
      </c>
      <c r="Y1998" s="5"/>
      <c r="Z1998" s="7" t="str">
        <f>Map!O2681</f>
        <v>3528 H</v>
      </c>
      <c r="AA1998" s="6">
        <f t="shared" si="12"/>
        <v>3528</v>
      </c>
      <c r="AB1998" s="5" t="str">
        <f>IFERROR(__xludf.DUMMYFUNCTION("""COMPUTED_VALUE"""),"H")</f>
        <v>H</v>
      </c>
      <c r="AC1998" s="6">
        <f t="shared" si="13"/>
        <v>3528</v>
      </c>
      <c r="AD1998" s="5"/>
    </row>
    <row r="1999">
      <c r="A1999" s="5" t="str">
        <f>Map!I2682</f>
        <v>1.36 E</v>
      </c>
      <c r="B1999" s="6">
        <f t="shared" si="5"/>
        <v>1.36</v>
      </c>
      <c r="C1999" s="5" t="str">
        <f>IFERROR(__xludf.DUMMYFUNCTION("""COMPUTED_VALUE"""),"E")</f>
        <v>E</v>
      </c>
      <c r="D1999" s="34" t="b">
        <f t="shared" si="6"/>
        <v>0</v>
      </c>
      <c r="E1999" s="6" t="b">
        <f t="shared" si="7"/>
        <v>0</v>
      </c>
      <c r="F1999" s="34">
        <f t="shared" si="8"/>
        <v>1.36</v>
      </c>
      <c r="G1999" s="8">
        <f t="shared" si="9"/>
        <v>8.12192E+24</v>
      </c>
      <c r="H1999" s="8" t="str">
        <f t="shared" ref="H1999:J1999" si="4016">if(D1999,$G1999,"")</f>
        <v/>
      </c>
      <c r="I1999" s="8" t="str">
        <f t="shared" si="4016"/>
        <v/>
      </c>
      <c r="J1999" s="8">
        <f t="shared" si="4016"/>
        <v>8.12192E+24</v>
      </c>
      <c r="K1999" s="5"/>
      <c r="L1999" s="5"/>
      <c r="M1999" s="5"/>
      <c r="N1999" s="36">
        <f>Map!K2682</f>
        <v>180</v>
      </c>
      <c r="O1999" s="36">
        <f>Map!L2682</f>
        <v>-187</v>
      </c>
      <c r="P1999" s="36">
        <f>Map!M2682</f>
        <v>-4</v>
      </c>
      <c r="Q1999" s="5" t="str">
        <f>Join("-",Map!B2682,Map!C2682,Map!D2682,Map!E2682,Map!F2682)</f>
        <v>South Rim-3-2-7-b</v>
      </c>
      <c r="R1999" s="6">
        <f t="shared" ref="R1999:T1999" si="4017">IFERROR(VALUE(LEFT(N1999,SEARCH(" ",N1999,1)-1)),FALSE())</f>
        <v>180</v>
      </c>
      <c r="S1999" s="6">
        <f t="shared" si="4017"/>
        <v>-187</v>
      </c>
      <c r="T1999" s="6">
        <f t="shared" si="4017"/>
        <v>-4</v>
      </c>
      <c r="U1999" s="5"/>
      <c r="V1999" s="5"/>
      <c r="W1999" s="5"/>
      <c r="X1999" s="37" t="str">
        <f>Map!G2682</f>
        <v>Terrestrial</v>
      </c>
      <c r="Y1999" s="5"/>
      <c r="Z1999" s="7" t="str">
        <f>Map!O2682</f>
        <v>20 H</v>
      </c>
      <c r="AA1999" s="6">
        <f t="shared" si="12"/>
        <v>20</v>
      </c>
      <c r="AB1999" s="5" t="str">
        <f>IFERROR(__xludf.DUMMYFUNCTION("""COMPUTED_VALUE"""),"H")</f>
        <v>H</v>
      </c>
      <c r="AC1999" s="6">
        <f t="shared" si="13"/>
        <v>20</v>
      </c>
      <c r="AD1999" s="5"/>
    </row>
    <row r="2000">
      <c r="A2000" s="5" t="str">
        <f>Map!I2683</f>
        <v>0.06 J</v>
      </c>
      <c r="B2000" s="6">
        <f t="shared" si="5"/>
        <v>0.06</v>
      </c>
      <c r="C2000" s="5" t="str">
        <f>IFERROR(__xludf.DUMMYFUNCTION("""COMPUTED_VALUE"""),"J")</f>
        <v>J</v>
      </c>
      <c r="D2000" s="34" t="b">
        <f t="shared" si="6"/>
        <v>0</v>
      </c>
      <c r="E2000" s="6">
        <f t="shared" si="7"/>
        <v>0.06</v>
      </c>
      <c r="F2000" s="34" t="b">
        <f t="shared" si="8"/>
        <v>0</v>
      </c>
      <c r="G2000" s="8">
        <f t="shared" si="9"/>
        <v>1.14E+26</v>
      </c>
      <c r="H2000" s="8" t="str">
        <f t="shared" ref="H2000:J2000" si="4018">if(D2000,$G2000,"")</f>
        <v/>
      </c>
      <c r="I2000" s="8">
        <f t="shared" si="4018"/>
        <v>1.14E+26</v>
      </c>
      <c r="J2000" s="8" t="str">
        <f t="shared" si="4018"/>
        <v/>
      </c>
      <c r="K2000" s="5"/>
      <c r="L2000" s="5"/>
      <c r="M2000" s="5"/>
      <c r="N2000" s="36">
        <f>Map!K2683</f>
        <v>-80</v>
      </c>
      <c r="O2000" s="36">
        <f>Map!L2683</f>
        <v>-144</v>
      </c>
      <c r="P2000" s="36">
        <f>Map!M2683</f>
        <v>-114</v>
      </c>
      <c r="Q2000" s="5" t="str">
        <f>Join("-",Map!B2683,Map!C2683,Map!D2683,Map!E2683,Map!F2683)</f>
        <v>South Rim-3-2-7-c</v>
      </c>
      <c r="R2000" s="6">
        <f t="shared" ref="R2000:T2000" si="4019">IFERROR(VALUE(LEFT(N2000,SEARCH(" ",N2000,1)-1)),FALSE())</f>
        <v>-80</v>
      </c>
      <c r="S2000" s="6">
        <f t="shared" si="4019"/>
        <v>-144</v>
      </c>
      <c r="T2000" s="6">
        <f t="shared" si="4019"/>
        <v>-114</v>
      </c>
      <c r="U2000" s="5"/>
      <c r="V2000" s="5"/>
      <c r="W2000" s="5"/>
      <c r="X2000" s="37" t="str">
        <f>Map!G2683</f>
        <v>Gas Giant</v>
      </c>
      <c r="Y2000" s="5"/>
      <c r="Z2000" s="7" t="str">
        <f>Map!O2683</f>
        <v>18 H</v>
      </c>
      <c r="AA2000" s="6">
        <f t="shared" si="12"/>
        <v>18</v>
      </c>
      <c r="AB2000" s="5" t="str">
        <f>IFERROR(__xludf.DUMMYFUNCTION("""COMPUTED_VALUE"""),"H")</f>
        <v>H</v>
      </c>
      <c r="AC2000" s="6">
        <f t="shared" si="13"/>
        <v>18</v>
      </c>
      <c r="AD2000" s="5"/>
    </row>
    <row r="2001">
      <c r="A2001" s="5" t="str">
        <f>Map!I2684</f>
        <v>0.51 E</v>
      </c>
      <c r="B2001" s="6">
        <f t="shared" si="5"/>
        <v>0.51</v>
      </c>
      <c r="C2001" s="5" t="str">
        <f>IFERROR(__xludf.DUMMYFUNCTION("""COMPUTED_VALUE"""),"E")</f>
        <v>E</v>
      </c>
      <c r="D2001" s="34" t="b">
        <f t="shared" si="6"/>
        <v>0</v>
      </c>
      <c r="E2001" s="6" t="b">
        <f t="shared" si="7"/>
        <v>0</v>
      </c>
      <c r="F2001" s="34">
        <f t="shared" si="8"/>
        <v>0.51</v>
      </c>
      <c r="G2001" s="8">
        <f t="shared" si="9"/>
        <v>3.04572E+24</v>
      </c>
      <c r="H2001" s="8" t="str">
        <f t="shared" ref="H2001:J2001" si="4020">if(D2001,$G2001,"")</f>
        <v/>
      </c>
      <c r="I2001" s="8" t="str">
        <f t="shared" si="4020"/>
        <v/>
      </c>
      <c r="J2001" s="8">
        <f t="shared" si="4020"/>
        <v>3.04572E+24</v>
      </c>
      <c r="K2001" s="5"/>
      <c r="L2001" s="5"/>
      <c r="M2001" s="5"/>
      <c r="N2001" s="36">
        <f>Map!K2684</f>
        <v>-122</v>
      </c>
      <c r="O2001" s="36">
        <f>Map!L2684</f>
        <v>-159</v>
      </c>
      <c r="P2001" s="36">
        <f>Map!M2684</f>
        <v>-139</v>
      </c>
      <c r="Q2001" s="5" t="str">
        <f>Join("-",Map!B2684,Map!C2684,Map!D2684,Map!E2684,Map!F2684)</f>
        <v>South Rim-3-2-7-d</v>
      </c>
      <c r="R2001" s="6">
        <f t="shared" ref="R2001:T2001" si="4021">IFERROR(VALUE(LEFT(N2001,SEARCH(" ",N2001,1)-1)),FALSE())</f>
        <v>-122</v>
      </c>
      <c r="S2001" s="6">
        <f t="shared" si="4021"/>
        <v>-159</v>
      </c>
      <c r="T2001" s="6">
        <f t="shared" si="4021"/>
        <v>-139</v>
      </c>
      <c r="U2001" s="5"/>
      <c r="V2001" s="5"/>
      <c r="W2001" s="5"/>
      <c r="X2001" s="37" t="str">
        <f>Map!G2684</f>
        <v>Terrestrial</v>
      </c>
      <c r="Y2001" s="5"/>
      <c r="Z2001" s="7" t="str">
        <f>Map!O2684</f>
        <v>34 H</v>
      </c>
      <c r="AA2001" s="6">
        <f t="shared" si="12"/>
        <v>34</v>
      </c>
      <c r="AB2001" s="5" t="str">
        <f>IFERROR(__xludf.DUMMYFUNCTION("""COMPUTED_VALUE"""),"H")</f>
        <v>H</v>
      </c>
      <c r="AC2001" s="6">
        <f t="shared" si="13"/>
        <v>34</v>
      </c>
      <c r="AD2001" s="5"/>
    </row>
    <row r="2002">
      <c r="A2002" s="5" t="str">
        <f>Map!I2685</f>
        <v>2.02 J</v>
      </c>
      <c r="B2002" s="6">
        <f t="shared" si="5"/>
        <v>2.02</v>
      </c>
      <c r="C2002" s="5" t="str">
        <f>IFERROR(__xludf.DUMMYFUNCTION("""COMPUTED_VALUE"""),"J")</f>
        <v>J</v>
      </c>
      <c r="D2002" s="34" t="b">
        <f t="shared" si="6"/>
        <v>0</v>
      </c>
      <c r="E2002" s="6">
        <f t="shared" si="7"/>
        <v>2.02</v>
      </c>
      <c r="F2002" s="34" t="b">
        <f t="shared" si="8"/>
        <v>0</v>
      </c>
      <c r="G2002" s="8">
        <f t="shared" si="9"/>
        <v>3.838E+27</v>
      </c>
      <c r="H2002" s="8" t="str">
        <f t="shared" ref="H2002:J2002" si="4022">if(D2002,$G2002,"")</f>
        <v/>
      </c>
      <c r="I2002" s="8">
        <f t="shared" si="4022"/>
        <v>3.838E+27</v>
      </c>
      <c r="J2002" s="8" t="str">
        <f t="shared" si="4022"/>
        <v/>
      </c>
      <c r="K2002" s="5"/>
      <c r="L2002" s="5"/>
      <c r="M2002" s="5"/>
      <c r="N2002" s="36">
        <f>Map!K2685</f>
        <v>-185</v>
      </c>
      <c r="O2002" s="36">
        <f>Map!L2685</f>
        <v>-191</v>
      </c>
      <c r="P2002" s="36">
        <f>Map!M2685</f>
        <v>-190</v>
      </c>
      <c r="Q2002" s="5" t="str">
        <f>Join("-",Map!B2685,Map!C2685,Map!D2685,Map!E2685,Map!F2685)</f>
        <v>South Rim-3-2-7-e</v>
      </c>
      <c r="R2002" s="6">
        <f t="shared" ref="R2002:T2002" si="4023">IFERROR(VALUE(LEFT(N2002,SEARCH(" ",N2002,1)-1)),FALSE())</f>
        <v>-185</v>
      </c>
      <c r="S2002" s="6">
        <f t="shared" si="4023"/>
        <v>-191</v>
      </c>
      <c r="T2002" s="6">
        <f t="shared" si="4023"/>
        <v>-190</v>
      </c>
      <c r="U2002" s="5"/>
      <c r="V2002" s="5"/>
      <c r="W2002" s="5"/>
      <c r="X2002" s="37" t="str">
        <f>Map!G2685</f>
        <v>Gas Giant</v>
      </c>
      <c r="Y2002" s="5"/>
      <c r="Z2002" s="7" t="str">
        <f>Map!O2685</f>
        <v>11 H</v>
      </c>
      <c r="AA2002" s="6">
        <f t="shared" si="12"/>
        <v>11</v>
      </c>
      <c r="AB2002" s="5" t="str">
        <f>IFERROR(__xludf.DUMMYFUNCTION("""COMPUTED_VALUE"""),"H")</f>
        <v>H</v>
      </c>
      <c r="AC2002" s="6">
        <f t="shared" si="13"/>
        <v>11</v>
      </c>
      <c r="AD2002" s="5"/>
    </row>
    <row r="2003">
      <c r="A2003" s="5" t="str">
        <f>Map!I2686</f>
        <v>0.07 J</v>
      </c>
      <c r="B2003" s="6">
        <f t="shared" si="5"/>
        <v>0.07</v>
      </c>
      <c r="C2003" s="5" t="str">
        <f>IFERROR(__xludf.DUMMYFUNCTION("""COMPUTED_VALUE"""),"J")</f>
        <v>J</v>
      </c>
      <c r="D2003" s="34" t="b">
        <f t="shared" si="6"/>
        <v>0</v>
      </c>
      <c r="E2003" s="6">
        <f t="shared" si="7"/>
        <v>0.07</v>
      </c>
      <c r="F2003" s="34" t="b">
        <f t="shared" si="8"/>
        <v>0</v>
      </c>
      <c r="G2003" s="8">
        <f t="shared" si="9"/>
        <v>1.33E+26</v>
      </c>
      <c r="H2003" s="8" t="str">
        <f t="shared" ref="H2003:J2003" si="4024">if(D2003,$G2003,"")</f>
        <v/>
      </c>
      <c r="I2003" s="8">
        <f t="shared" si="4024"/>
        <v>1.33E+26</v>
      </c>
      <c r="J2003" s="8" t="str">
        <f t="shared" si="4024"/>
        <v/>
      </c>
      <c r="K2003" s="5"/>
      <c r="L2003" s="5"/>
      <c r="M2003" s="5"/>
      <c r="N2003" s="36">
        <f>Map!K2686</f>
        <v>-202</v>
      </c>
      <c r="O2003" s="36">
        <f>Map!L2686</f>
        <v>-209</v>
      </c>
      <c r="P2003" s="36">
        <f>Map!M2686</f>
        <v>-207</v>
      </c>
      <c r="Q2003" s="5" t="str">
        <f>Join("-",Map!B2686,Map!C2686,Map!D2686,Map!E2686,Map!F2686)</f>
        <v>South Rim-3-2-7-f</v>
      </c>
      <c r="R2003" s="6">
        <f t="shared" ref="R2003:T2003" si="4025">IFERROR(VALUE(LEFT(N2003,SEARCH(" ",N2003,1)-1)),FALSE())</f>
        <v>-202</v>
      </c>
      <c r="S2003" s="6">
        <f t="shared" si="4025"/>
        <v>-209</v>
      </c>
      <c r="T2003" s="6">
        <f t="shared" si="4025"/>
        <v>-207</v>
      </c>
      <c r="U2003" s="5"/>
      <c r="V2003" s="5"/>
      <c r="W2003" s="5"/>
      <c r="X2003" s="37" t="str">
        <f>Map!G2686</f>
        <v>Gas Giant</v>
      </c>
      <c r="Y2003" s="5"/>
      <c r="Z2003" s="7" t="str">
        <f>Map!O2686</f>
        <v>10 H</v>
      </c>
      <c r="AA2003" s="6">
        <f t="shared" si="12"/>
        <v>10</v>
      </c>
      <c r="AB2003" s="5" t="str">
        <f>IFERROR(__xludf.DUMMYFUNCTION("""COMPUTED_VALUE"""),"H")</f>
        <v>H</v>
      </c>
      <c r="AC2003" s="6">
        <f t="shared" si="13"/>
        <v>10</v>
      </c>
      <c r="AD2003" s="5"/>
    </row>
    <row r="2004">
      <c r="A2004" s="5" t="str">
        <f>Map!I2687</f>
        <v>7.65 J</v>
      </c>
      <c r="B2004" s="6">
        <f t="shared" si="5"/>
        <v>7.65</v>
      </c>
      <c r="C2004" s="5" t="str">
        <f>IFERROR(__xludf.DUMMYFUNCTION("""COMPUTED_VALUE"""),"J")</f>
        <v>J</v>
      </c>
      <c r="D2004" s="34" t="b">
        <f t="shared" si="6"/>
        <v>0</v>
      </c>
      <c r="E2004" s="6">
        <f t="shared" si="7"/>
        <v>7.65</v>
      </c>
      <c r="F2004" s="34" t="b">
        <f t="shared" si="8"/>
        <v>0</v>
      </c>
      <c r="G2004" s="8">
        <f t="shared" si="9"/>
        <v>1.4535E+28</v>
      </c>
      <c r="H2004" s="8" t="str">
        <f t="shared" ref="H2004:J2004" si="4026">if(D2004,$G2004,"")</f>
        <v/>
      </c>
      <c r="I2004" s="8">
        <f t="shared" si="4026"/>
        <v>1.4535E+28</v>
      </c>
      <c r="J2004" s="8" t="str">
        <f t="shared" si="4026"/>
        <v/>
      </c>
      <c r="K2004" s="5"/>
      <c r="L2004" s="5"/>
      <c r="M2004" s="5"/>
      <c r="N2004" s="36">
        <f>Map!K2687</f>
        <v>-218</v>
      </c>
      <c r="O2004" s="36">
        <f>Map!L2687</f>
        <v>-260</v>
      </c>
      <c r="P2004" s="36">
        <f>Map!M2687</f>
        <v>-239</v>
      </c>
      <c r="Q2004" s="5" t="str">
        <f>Join("-",Map!B2687,Map!C2687,Map!D2687,Map!E2687,Map!F2687)</f>
        <v>South Rim-3-2-7-g</v>
      </c>
      <c r="R2004" s="6">
        <f t="shared" ref="R2004:T2004" si="4027">IFERROR(VALUE(LEFT(N2004,SEARCH(" ",N2004,1)-1)),FALSE())</f>
        <v>-218</v>
      </c>
      <c r="S2004" s="6">
        <f t="shared" si="4027"/>
        <v>-260</v>
      </c>
      <c r="T2004" s="6">
        <f t="shared" si="4027"/>
        <v>-239</v>
      </c>
      <c r="U2004" s="5"/>
      <c r="V2004" s="5"/>
      <c r="W2004" s="5"/>
      <c r="X2004" s="37" t="str">
        <f>Map!G2687</f>
        <v>Gas Giant</v>
      </c>
      <c r="Y2004" s="5"/>
      <c r="Z2004" s="7" t="str">
        <f>Map!O2687</f>
        <v>17 H</v>
      </c>
      <c r="AA2004" s="6">
        <f t="shared" si="12"/>
        <v>17</v>
      </c>
      <c r="AB2004" s="5" t="str">
        <f>IFERROR(__xludf.DUMMYFUNCTION("""COMPUTED_VALUE"""),"H")</f>
        <v>H</v>
      </c>
      <c r="AC2004" s="6">
        <f t="shared" si="13"/>
        <v>17</v>
      </c>
      <c r="AD2004" s="5"/>
    </row>
    <row r="2005">
      <c r="A2005" s="5" t="str">
        <f>Map!I2688</f>
        <v>0.06 J</v>
      </c>
      <c r="B2005" s="6">
        <f t="shared" si="5"/>
        <v>0.06</v>
      </c>
      <c r="C2005" s="5" t="str">
        <f>IFERROR(__xludf.DUMMYFUNCTION("""COMPUTED_VALUE"""),"J")</f>
        <v>J</v>
      </c>
      <c r="D2005" s="34" t="b">
        <f t="shared" si="6"/>
        <v>0</v>
      </c>
      <c r="E2005" s="6">
        <f t="shared" si="7"/>
        <v>0.06</v>
      </c>
      <c r="F2005" s="34" t="b">
        <f t="shared" si="8"/>
        <v>0</v>
      </c>
      <c r="G2005" s="8">
        <f t="shared" si="9"/>
        <v>1.14E+26</v>
      </c>
      <c r="H2005" s="8" t="str">
        <f t="shared" ref="H2005:J2005" si="4028">if(D2005,$G2005,"")</f>
        <v/>
      </c>
      <c r="I2005" s="8">
        <f t="shared" si="4028"/>
        <v>1.14E+26</v>
      </c>
      <c r="J2005" s="8" t="str">
        <f t="shared" si="4028"/>
        <v/>
      </c>
      <c r="K2005" s="5"/>
      <c r="L2005" s="5"/>
      <c r="M2005" s="5"/>
      <c r="N2005" s="36">
        <f>Map!K2688</f>
        <v>-218</v>
      </c>
      <c r="O2005" s="36">
        <f>Map!L2688</f>
        <v>-248</v>
      </c>
      <c r="P2005" s="36">
        <f>Map!M2688</f>
        <v>-233</v>
      </c>
      <c r="Q2005" s="5" t="str">
        <f>Join("-",Map!B2688,Map!C2688,Map!D2688,Map!E2688,Map!F2688)</f>
        <v>South Rim-3-2-7-h</v>
      </c>
      <c r="R2005" s="6">
        <f t="shared" ref="R2005:T2005" si="4029">IFERROR(VALUE(LEFT(N2005,SEARCH(" ",N2005,1)-1)),FALSE())</f>
        <v>-218</v>
      </c>
      <c r="S2005" s="6">
        <f t="shared" si="4029"/>
        <v>-248</v>
      </c>
      <c r="T2005" s="6">
        <f t="shared" si="4029"/>
        <v>-233</v>
      </c>
      <c r="U2005" s="5"/>
      <c r="V2005" s="5"/>
      <c r="W2005" s="5"/>
      <c r="X2005" s="37" t="str">
        <f>Map!G2688</f>
        <v>Gas Giant</v>
      </c>
      <c r="Y2005" s="5"/>
      <c r="Z2005" s="7" t="str">
        <f>Map!O2688</f>
        <v>9 H</v>
      </c>
      <c r="AA2005" s="6">
        <f t="shared" si="12"/>
        <v>9</v>
      </c>
      <c r="AB2005" s="5" t="str">
        <f>IFERROR(__xludf.DUMMYFUNCTION("""COMPUTED_VALUE"""),"H")</f>
        <v>H</v>
      </c>
      <c r="AC2005" s="6">
        <f t="shared" si="13"/>
        <v>9</v>
      </c>
      <c r="AD2005" s="5"/>
    </row>
    <row r="2006">
      <c r="A2006" s="5" t="str">
        <f>Map!I2689</f>
        <v>0.47 S</v>
      </c>
      <c r="B2006" s="6">
        <f t="shared" si="5"/>
        <v>0.47</v>
      </c>
      <c r="C2006" s="5" t="str">
        <f>IFERROR(__xludf.DUMMYFUNCTION("""COMPUTED_VALUE"""),"S")</f>
        <v>S</v>
      </c>
      <c r="D2006" s="34">
        <f t="shared" si="6"/>
        <v>0.47</v>
      </c>
      <c r="E2006" s="6" t="b">
        <f t="shared" si="7"/>
        <v>0</v>
      </c>
      <c r="F2006" s="34" t="b">
        <f t="shared" si="8"/>
        <v>0</v>
      </c>
      <c r="G2006" s="8">
        <f t="shared" si="9"/>
        <v>9.3483E+29</v>
      </c>
      <c r="H2006" s="8">
        <f t="shared" ref="H2006:J2006" si="4030">if(D2006,$G2006,"")</f>
        <v>9.3483E+29</v>
      </c>
      <c r="I2006" s="8" t="str">
        <f t="shared" si="4030"/>
        <v/>
      </c>
      <c r="J2006" s="8" t="str">
        <f t="shared" si="4030"/>
        <v/>
      </c>
      <c r="K2006" s="5"/>
      <c r="L2006" s="5"/>
      <c r="M2006" s="5"/>
      <c r="N2006" s="36" t="str">
        <f>Map!K2689</f>
        <v/>
      </c>
      <c r="O2006" s="36" t="str">
        <f>Map!L2689</f>
        <v/>
      </c>
      <c r="P2006" s="36" t="str">
        <f>Map!M2689</f>
        <v/>
      </c>
      <c r="Q2006" s="5" t="str">
        <f>Join("-",Map!B2689,Map!C2689,Map!D2689,Map!E2689,Map!F2689)</f>
        <v>South Rim-3-2-7-S</v>
      </c>
      <c r="R2006" s="6" t="b">
        <f t="shared" ref="R2006:T2006" si="4031">IFERROR(VALUE(LEFT(N2006,SEARCH(" ",N2006,1)-1)),FALSE())</f>
        <v>0</v>
      </c>
      <c r="S2006" s="6" t="b">
        <f t="shared" si="4031"/>
        <v>0</v>
      </c>
      <c r="T2006" s="6" t="b">
        <f t="shared" si="4031"/>
        <v>0</v>
      </c>
      <c r="U2006" s="5"/>
      <c r="V2006" s="5"/>
      <c r="W2006" s="5"/>
      <c r="X2006" s="37" t="str">
        <f>Map!G2689</f>
        <v>Star</v>
      </c>
      <c r="Y2006" s="5"/>
      <c r="Z2006" s="7" t="str">
        <f>Map!O2689</f>
        <v/>
      </c>
      <c r="AA2006" s="6" t="str">
        <f t="shared" si="12"/>
        <v/>
      </c>
      <c r="AB2006" s="5"/>
      <c r="AC2006" s="6" t="str">
        <f t="shared" si="13"/>
        <v/>
      </c>
      <c r="AD2006" s="5"/>
    </row>
    <row r="2007">
      <c r="A2007" s="5" t="str">
        <f>Map!I2690</f>
        <v>0.03 J</v>
      </c>
      <c r="B2007" s="6">
        <f t="shared" si="5"/>
        <v>0.03</v>
      </c>
      <c r="C2007" s="5" t="str">
        <f>IFERROR(__xludf.DUMMYFUNCTION("""COMPUTED_VALUE"""),"J")</f>
        <v>J</v>
      </c>
      <c r="D2007" s="34" t="b">
        <f t="shared" si="6"/>
        <v>0</v>
      </c>
      <c r="E2007" s="6">
        <f t="shared" si="7"/>
        <v>0.03</v>
      </c>
      <c r="F2007" s="34" t="b">
        <f t="shared" si="8"/>
        <v>0</v>
      </c>
      <c r="G2007" s="8">
        <f t="shared" si="9"/>
        <v>5.7E+25</v>
      </c>
      <c r="H2007" s="8" t="str">
        <f t="shared" ref="H2007:J2007" si="4032">if(D2007,$G2007,"")</f>
        <v/>
      </c>
      <c r="I2007" s="8">
        <f t="shared" si="4032"/>
        <v>5.7E+25</v>
      </c>
      <c r="J2007" s="8" t="str">
        <f t="shared" si="4032"/>
        <v/>
      </c>
      <c r="K2007" s="5"/>
      <c r="L2007" s="5"/>
      <c r="M2007" s="5"/>
      <c r="N2007" s="36">
        <f>Map!K2690</f>
        <v>-12</v>
      </c>
      <c r="O2007" s="36">
        <f>Map!L2690</f>
        <v>-31</v>
      </c>
      <c r="P2007" s="36">
        <f>Map!M2690</f>
        <v>-22</v>
      </c>
      <c r="Q2007" s="5" t="str">
        <f>Join("-",Map!B2690,Map!C2690,Map!D2690,Map!E2690,Map!F2690)</f>
        <v>South Rim-3-2-8-a</v>
      </c>
      <c r="R2007" s="6">
        <f t="shared" ref="R2007:T2007" si="4033">IFERROR(VALUE(LEFT(N2007,SEARCH(" ",N2007,1)-1)),FALSE())</f>
        <v>-12</v>
      </c>
      <c r="S2007" s="6">
        <f t="shared" si="4033"/>
        <v>-31</v>
      </c>
      <c r="T2007" s="6">
        <f t="shared" si="4033"/>
        <v>-22</v>
      </c>
      <c r="U2007" s="5"/>
      <c r="V2007" s="5"/>
      <c r="W2007" s="5"/>
      <c r="X2007" s="37" t="str">
        <f>Map!G2690</f>
        <v>Gas Giant</v>
      </c>
      <c r="Y2007" s="5"/>
      <c r="Z2007" s="7" t="str">
        <f>Map!O2690</f>
        <v>8 H</v>
      </c>
      <c r="AA2007" s="6">
        <f t="shared" si="12"/>
        <v>8</v>
      </c>
      <c r="AB2007" s="5" t="str">
        <f>IFERROR(__xludf.DUMMYFUNCTION("""COMPUTED_VALUE"""),"H")</f>
        <v>H</v>
      </c>
      <c r="AC2007" s="6">
        <f t="shared" si="13"/>
        <v>8</v>
      </c>
      <c r="AD2007" s="5"/>
    </row>
    <row r="2008">
      <c r="A2008" s="5" t="str">
        <f>Map!I2691</f>
        <v>0.4 S</v>
      </c>
      <c r="B2008" s="6">
        <f t="shared" si="5"/>
        <v>0.4</v>
      </c>
      <c r="C2008" s="5" t="str">
        <f>IFERROR(__xludf.DUMMYFUNCTION("""COMPUTED_VALUE"""),"S")</f>
        <v>S</v>
      </c>
      <c r="D2008" s="34">
        <f t="shared" si="6"/>
        <v>0.4</v>
      </c>
      <c r="E2008" s="6" t="b">
        <f t="shared" si="7"/>
        <v>0</v>
      </c>
      <c r="F2008" s="34" t="b">
        <f t="shared" si="8"/>
        <v>0</v>
      </c>
      <c r="G2008" s="8">
        <f t="shared" si="9"/>
        <v>7.956E+29</v>
      </c>
      <c r="H2008" s="8">
        <f t="shared" ref="H2008:J2008" si="4034">if(D2008,$G2008,"")</f>
        <v>7.956E+29</v>
      </c>
      <c r="I2008" s="8" t="str">
        <f t="shared" si="4034"/>
        <v/>
      </c>
      <c r="J2008" s="8" t="str">
        <f t="shared" si="4034"/>
        <v/>
      </c>
      <c r="K2008" s="5"/>
      <c r="L2008" s="5"/>
      <c r="M2008" s="5"/>
      <c r="N2008" s="36" t="str">
        <f>Map!K2691</f>
        <v/>
      </c>
      <c r="O2008" s="36" t="str">
        <f>Map!L2691</f>
        <v/>
      </c>
      <c r="P2008" s="36" t="str">
        <f>Map!M2691</f>
        <v/>
      </c>
      <c r="Q2008" s="5" t="str">
        <f>Join("-",Map!B2691,Map!C2691,Map!D2691,Map!E2691,Map!F2691)</f>
        <v>South Rim-3-2-8-S</v>
      </c>
      <c r="R2008" s="6" t="b">
        <f t="shared" ref="R2008:T2008" si="4035">IFERROR(VALUE(LEFT(N2008,SEARCH(" ",N2008,1)-1)),FALSE())</f>
        <v>0</v>
      </c>
      <c r="S2008" s="6" t="b">
        <f t="shared" si="4035"/>
        <v>0</v>
      </c>
      <c r="T2008" s="6" t="b">
        <f t="shared" si="4035"/>
        <v>0</v>
      </c>
      <c r="U2008" s="5"/>
      <c r="V2008" s="5"/>
      <c r="W2008" s="5"/>
      <c r="X2008" s="37" t="str">
        <f>Map!G2691</f>
        <v>Star</v>
      </c>
      <c r="Y2008" s="5"/>
      <c r="Z2008" s="7" t="str">
        <f>Map!O2691</f>
        <v/>
      </c>
      <c r="AA2008" s="6" t="str">
        <f t="shared" si="12"/>
        <v/>
      </c>
      <c r="AB2008" s="5"/>
      <c r="AC2008" s="6" t="str">
        <f t="shared" si="13"/>
        <v/>
      </c>
      <c r="AD2008" s="5"/>
    </row>
    <row r="2009">
      <c r="A2009" s="5" t="str">
        <f>Map!I2692</f>
        <v>9.43 J</v>
      </c>
      <c r="B2009" s="6">
        <f t="shared" si="5"/>
        <v>9.43</v>
      </c>
      <c r="C2009" s="5" t="str">
        <f>IFERROR(__xludf.DUMMYFUNCTION("""COMPUTED_VALUE"""),"J")</f>
        <v>J</v>
      </c>
      <c r="D2009" s="34" t="b">
        <f t="shared" si="6"/>
        <v>0</v>
      </c>
      <c r="E2009" s="6">
        <f t="shared" si="7"/>
        <v>9.43</v>
      </c>
      <c r="F2009" s="34" t="b">
        <f t="shared" si="8"/>
        <v>0</v>
      </c>
      <c r="G2009" s="8">
        <f t="shared" si="9"/>
        <v>1.7917E+28</v>
      </c>
      <c r="H2009" s="8" t="str">
        <f t="shared" ref="H2009:J2009" si="4036">if(D2009,$G2009,"")</f>
        <v/>
      </c>
      <c r="I2009" s="8">
        <f t="shared" si="4036"/>
        <v>1.7917E+28</v>
      </c>
      <c r="J2009" s="8" t="str">
        <f t="shared" si="4036"/>
        <v/>
      </c>
      <c r="K2009" s="5"/>
      <c r="L2009" s="5"/>
      <c r="M2009" s="5"/>
      <c r="N2009" s="36">
        <f>Map!K2692</f>
        <v>-41</v>
      </c>
      <c r="O2009" s="36">
        <f>Map!L2692</f>
        <v>-88</v>
      </c>
      <c r="P2009" s="36">
        <f>Map!M2692</f>
        <v>-65</v>
      </c>
      <c r="Q2009" s="5" t="str">
        <f>Join("-",Map!B2692,Map!C2692,Map!D2692,Map!E2692,Map!F2692)</f>
        <v>South Rim-3-2-9-a</v>
      </c>
      <c r="R2009" s="6">
        <f t="shared" ref="R2009:T2009" si="4037">IFERROR(VALUE(LEFT(N2009,SEARCH(" ",N2009,1)-1)),FALSE())</f>
        <v>-41</v>
      </c>
      <c r="S2009" s="6">
        <f t="shared" si="4037"/>
        <v>-88</v>
      </c>
      <c r="T2009" s="6">
        <f t="shared" si="4037"/>
        <v>-65</v>
      </c>
      <c r="U2009" s="5"/>
      <c r="V2009" s="5"/>
      <c r="W2009" s="5"/>
      <c r="X2009" s="37" t="str">
        <f>Map!G2692</f>
        <v>Gas Giant</v>
      </c>
      <c r="Y2009" s="5"/>
      <c r="Z2009" s="7" t="str">
        <f>Map!O2692</f>
        <v>9 H</v>
      </c>
      <c r="AA2009" s="6">
        <f t="shared" si="12"/>
        <v>9</v>
      </c>
      <c r="AB2009" s="5" t="str">
        <f>IFERROR(__xludf.DUMMYFUNCTION("""COMPUTED_VALUE"""),"H")</f>
        <v>H</v>
      </c>
      <c r="AC2009" s="6">
        <f t="shared" si="13"/>
        <v>9</v>
      </c>
      <c r="AD2009" s="5"/>
    </row>
    <row r="2010">
      <c r="A2010" s="5" t="str">
        <f>Map!I2693</f>
        <v>8.03 J</v>
      </c>
      <c r="B2010" s="6">
        <f t="shared" si="5"/>
        <v>8.03</v>
      </c>
      <c r="C2010" s="5" t="str">
        <f>IFERROR(__xludf.DUMMYFUNCTION("""COMPUTED_VALUE"""),"J")</f>
        <v>J</v>
      </c>
      <c r="D2010" s="34" t="b">
        <f t="shared" si="6"/>
        <v>0</v>
      </c>
      <c r="E2010" s="6">
        <f t="shared" si="7"/>
        <v>8.03</v>
      </c>
      <c r="F2010" s="34" t="b">
        <f t="shared" si="8"/>
        <v>0</v>
      </c>
      <c r="G2010" s="8">
        <f t="shared" si="9"/>
        <v>1.5257E+28</v>
      </c>
      <c r="H2010" s="8" t="str">
        <f t="shared" ref="H2010:J2010" si="4038">if(D2010,$G2010,"")</f>
        <v/>
      </c>
      <c r="I2010" s="8">
        <f t="shared" si="4038"/>
        <v>1.5257E+28</v>
      </c>
      <c r="J2010" s="8" t="str">
        <f t="shared" si="4038"/>
        <v/>
      </c>
      <c r="K2010" s="5"/>
      <c r="L2010" s="5"/>
      <c r="M2010" s="5"/>
      <c r="N2010" s="36">
        <f>Map!K2693</f>
        <v>-200</v>
      </c>
      <c r="O2010" s="36">
        <f>Map!L2693</f>
        <v>-223</v>
      </c>
      <c r="P2010" s="36">
        <f>Map!M2693</f>
        <v>-211</v>
      </c>
      <c r="Q2010" s="5" t="str">
        <f>Join("-",Map!B2693,Map!C2693,Map!D2693,Map!E2693,Map!F2693)</f>
        <v>South Rim-3-2-9-b</v>
      </c>
      <c r="R2010" s="6">
        <f t="shared" ref="R2010:T2010" si="4039">IFERROR(VALUE(LEFT(N2010,SEARCH(" ",N2010,1)-1)),FALSE())</f>
        <v>-200</v>
      </c>
      <c r="S2010" s="6">
        <f t="shared" si="4039"/>
        <v>-223</v>
      </c>
      <c r="T2010" s="6">
        <f t="shared" si="4039"/>
        <v>-211</v>
      </c>
      <c r="U2010" s="5"/>
      <c r="V2010" s="5"/>
      <c r="W2010" s="5"/>
      <c r="X2010" s="37" t="str">
        <f>Map!G2693</f>
        <v>Gas Giant</v>
      </c>
      <c r="Y2010" s="5"/>
      <c r="Z2010" s="7" t="str">
        <f>Map!O2693</f>
        <v>8 H</v>
      </c>
      <c r="AA2010" s="6">
        <f t="shared" si="12"/>
        <v>8</v>
      </c>
      <c r="AB2010" s="5" t="str">
        <f>IFERROR(__xludf.DUMMYFUNCTION("""COMPUTED_VALUE"""),"H")</f>
        <v>H</v>
      </c>
      <c r="AC2010" s="6">
        <f t="shared" si="13"/>
        <v>8</v>
      </c>
      <c r="AD2010" s="5"/>
    </row>
    <row r="2011">
      <c r="A2011" s="5" t="str">
        <f>Map!I2694</f>
        <v>1.48 S</v>
      </c>
      <c r="B2011" s="6">
        <f t="shared" si="5"/>
        <v>1.48</v>
      </c>
      <c r="C2011" s="5" t="str">
        <f>IFERROR(__xludf.DUMMYFUNCTION("""COMPUTED_VALUE"""),"S")</f>
        <v>S</v>
      </c>
      <c r="D2011" s="34">
        <f t="shared" si="6"/>
        <v>1.48</v>
      </c>
      <c r="E2011" s="6" t="b">
        <f t="shared" si="7"/>
        <v>0</v>
      </c>
      <c r="F2011" s="34" t="b">
        <f t="shared" si="8"/>
        <v>0</v>
      </c>
      <c r="G2011" s="8">
        <f t="shared" si="9"/>
        <v>2.94372E+30</v>
      </c>
      <c r="H2011" s="8">
        <f t="shared" ref="H2011:J2011" si="4040">if(D2011,$G2011,"")</f>
        <v>2.94372E+30</v>
      </c>
      <c r="I2011" s="8" t="str">
        <f t="shared" si="4040"/>
        <v/>
      </c>
      <c r="J2011" s="8" t="str">
        <f t="shared" si="4040"/>
        <v/>
      </c>
      <c r="K2011" s="5"/>
      <c r="L2011" s="5"/>
      <c r="M2011" s="5"/>
      <c r="N2011" s="36" t="str">
        <f>Map!K2694</f>
        <v/>
      </c>
      <c r="O2011" s="36" t="str">
        <f>Map!L2694</f>
        <v/>
      </c>
      <c r="P2011" s="36" t="str">
        <f>Map!M2694</f>
        <v/>
      </c>
      <c r="Q2011" s="5" t="str">
        <f>Join("-",Map!B2694,Map!C2694,Map!D2694,Map!E2694,Map!F2694)</f>
        <v>South Rim-3-2-9-S</v>
      </c>
      <c r="R2011" s="6" t="b">
        <f t="shared" ref="R2011:T2011" si="4041">IFERROR(VALUE(LEFT(N2011,SEARCH(" ",N2011,1)-1)),FALSE())</f>
        <v>0</v>
      </c>
      <c r="S2011" s="6" t="b">
        <f t="shared" si="4041"/>
        <v>0</v>
      </c>
      <c r="T2011" s="6" t="b">
        <f t="shared" si="4041"/>
        <v>0</v>
      </c>
      <c r="U2011" s="5"/>
      <c r="V2011" s="5"/>
      <c r="W2011" s="5"/>
      <c r="X2011" s="37" t="str">
        <f>Map!G2694</f>
        <v>Star</v>
      </c>
      <c r="Y2011" s="5"/>
      <c r="Z2011" s="7" t="str">
        <f>Map!O2694</f>
        <v/>
      </c>
      <c r="AA2011" s="6" t="str">
        <f t="shared" si="12"/>
        <v/>
      </c>
      <c r="AB2011" s="5"/>
      <c r="AC2011" s="6" t="str">
        <f t="shared" si="13"/>
        <v/>
      </c>
      <c r="AD2011" s="5"/>
    </row>
    <row r="2012">
      <c r="A2012" s="5" t="str">
        <f>Map!I2695</f>
        <v>0.57 E</v>
      </c>
      <c r="B2012" s="6">
        <f t="shared" si="5"/>
        <v>0.57</v>
      </c>
      <c r="C2012" s="5" t="str">
        <f>IFERROR(__xludf.DUMMYFUNCTION("""COMPUTED_VALUE"""),"E")</f>
        <v>E</v>
      </c>
      <c r="D2012" s="34" t="b">
        <f t="shared" si="6"/>
        <v>0</v>
      </c>
      <c r="E2012" s="6" t="b">
        <f t="shared" si="7"/>
        <v>0</v>
      </c>
      <c r="F2012" s="34">
        <f t="shared" si="8"/>
        <v>0.57</v>
      </c>
      <c r="G2012" s="8">
        <f t="shared" si="9"/>
        <v>3.40404E+24</v>
      </c>
      <c r="H2012" s="8" t="str">
        <f t="shared" ref="H2012:J2012" si="4042">if(D2012,$G2012,"")</f>
        <v/>
      </c>
      <c r="I2012" s="8" t="str">
        <f t="shared" si="4042"/>
        <v/>
      </c>
      <c r="J2012" s="8">
        <f t="shared" si="4042"/>
        <v>3.40404E+24</v>
      </c>
      <c r="K2012" s="5"/>
      <c r="L2012" s="5"/>
      <c r="M2012" s="5"/>
      <c r="N2012" s="36">
        <f>Map!K2695</f>
        <v>465</v>
      </c>
      <c r="O2012" s="36">
        <f>Map!L2695</f>
        <v>392</v>
      </c>
      <c r="P2012" s="36">
        <f>Map!M2695</f>
        <v>427</v>
      </c>
      <c r="Q2012" s="5" t="str">
        <f>Join("-",Map!B2695,Map!C2695,Map!D2695,Map!E2695,Map!F2695)</f>
        <v>South Rim-3-2-10-a</v>
      </c>
      <c r="R2012" s="6">
        <f t="shared" ref="R2012:T2012" si="4043">IFERROR(VALUE(LEFT(N2012,SEARCH(" ",N2012,1)-1)),FALSE())</f>
        <v>465</v>
      </c>
      <c r="S2012" s="6">
        <f t="shared" si="4043"/>
        <v>392</v>
      </c>
      <c r="T2012" s="6">
        <f t="shared" si="4043"/>
        <v>427</v>
      </c>
      <c r="U2012" s="5"/>
      <c r="V2012" s="5"/>
      <c r="W2012" s="5"/>
      <c r="X2012" s="37" t="str">
        <f>Map!G2695</f>
        <v>Terrestrial</v>
      </c>
      <c r="Y2012" s="5"/>
      <c r="Z2012" s="7" t="str">
        <f>Map!O2695</f>
        <v>7 H</v>
      </c>
      <c r="AA2012" s="6">
        <f t="shared" si="12"/>
        <v>7</v>
      </c>
      <c r="AB2012" s="5" t="str">
        <f>IFERROR(__xludf.DUMMYFUNCTION("""COMPUTED_VALUE"""),"H")</f>
        <v>H</v>
      </c>
      <c r="AC2012" s="6">
        <f t="shared" si="13"/>
        <v>7</v>
      </c>
      <c r="AD2012" s="5"/>
    </row>
    <row r="2013">
      <c r="A2013" s="5" t="str">
        <f>Map!I2696</f>
        <v>0.61 E</v>
      </c>
      <c r="B2013" s="6">
        <f t="shared" si="5"/>
        <v>0.61</v>
      </c>
      <c r="C2013" s="5" t="str">
        <f>IFERROR(__xludf.DUMMYFUNCTION("""COMPUTED_VALUE"""),"E")</f>
        <v>E</v>
      </c>
      <c r="D2013" s="34" t="b">
        <f t="shared" si="6"/>
        <v>0</v>
      </c>
      <c r="E2013" s="6" t="b">
        <f t="shared" si="7"/>
        <v>0</v>
      </c>
      <c r="F2013" s="34">
        <f t="shared" si="8"/>
        <v>0.61</v>
      </c>
      <c r="G2013" s="8">
        <f t="shared" si="9"/>
        <v>3.64292E+24</v>
      </c>
      <c r="H2013" s="8" t="str">
        <f t="shared" ref="H2013:J2013" si="4044">if(D2013,$G2013,"")</f>
        <v/>
      </c>
      <c r="I2013" s="8" t="str">
        <f t="shared" si="4044"/>
        <v/>
      </c>
      <c r="J2013" s="8">
        <f t="shared" si="4044"/>
        <v>3.64292E+24</v>
      </c>
      <c r="K2013" s="5"/>
      <c r="L2013" s="5"/>
      <c r="M2013" s="5"/>
      <c r="N2013" s="36">
        <f>Map!K2696</f>
        <v>127</v>
      </c>
      <c r="O2013" s="36">
        <f>Map!L2696</f>
        <v>118</v>
      </c>
      <c r="P2013" s="36">
        <f>Map!M2696</f>
        <v>122</v>
      </c>
      <c r="Q2013" s="5" t="str">
        <f>Join("-",Map!B2696,Map!C2696,Map!D2696,Map!E2696,Map!F2696)</f>
        <v>South Rim-3-2-10-b</v>
      </c>
      <c r="R2013" s="6">
        <f t="shared" ref="R2013:T2013" si="4045">IFERROR(VALUE(LEFT(N2013,SEARCH(" ",N2013,1)-1)),FALSE())</f>
        <v>127</v>
      </c>
      <c r="S2013" s="6">
        <f t="shared" si="4045"/>
        <v>118</v>
      </c>
      <c r="T2013" s="6">
        <f t="shared" si="4045"/>
        <v>122</v>
      </c>
      <c r="U2013" s="5"/>
      <c r="V2013" s="5"/>
      <c r="W2013" s="5"/>
      <c r="X2013" s="37" t="str">
        <f>Map!G2696</f>
        <v>Terrestrial</v>
      </c>
      <c r="Y2013" s="5"/>
      <c r="Z2013" s="7" t="str">
        <f>Map!O2696</f>
        <v>36 H</v>
      </c>
      <c r="AA2013" s="6">
        <f t="shared" si="12"/>
        <v>36</v>
      </c>
      <c r="AB2013" s="5" t="str">
        <f>IFERROR(__xludf.DUMMYFUNCTION("""COMPUTED_VALUE"""),"H")</f>
        <v>H</v>
      </c>
      <c r="AC2013" s="6">
        <f t="shared" si="13"/>
        <v>36</v>
      </c>
      <c r="AD2013" s="5"/>
    </row>
    <row r="2014">
      <c r="A2014" s="5" t="str">
        <f>Map!I2697</f>
        <v>1.05 E</v>
      </c>
      <c r="B2014" s="6">
        <f t="shared" si="5"/>
        <v>1.05</v>
      </c>
      <c r="C2014" s="5" t="str">
        <f>IFERROR(__xludf.DUMMYFUNCTION("""COMPUTED_VALUE"""),"E")</f>
        <v>E</v>
      </c>
      <c r="D2014" s="34" t="b">
        <f t="shared" si="6"/>
        <v>0</v>
      </c>
      <c r="E2014" s="6" t="b">
        <f t="shared" si="7"/>
        <v>0</v>
      </c>
      <c r="F2014" s="34">
        <f t="shared" si="8"/>
        <v>1.05</v>
      </c>
      <c r="G2014" s="8">
        <f t="shared" si="9"/>
        <v>6.2706E+24</v>
      </c>
      <c r="H2014" s="8" t="str">
        <f t="shared" ref="H2014:J2014" si="4046">if(D2014,$G2014,"")</f>
        <v/>
      </c>
      <c r="I2014" s="8" t="str">
        <f t="shared" si="4046"/>
        <v/>
      </c>
      <c r="J2014" s="8">
        <f t="shared" si="4046"/>
        <v>6.2706E+24</v>
      </c>
      <c r="K2014" s="5"/>
      <c r="L2014" s="5"/>
      <c r="M2014" s="5"/>
      <c r="N2014" s="36">
        <f>Map!K2697</f>
        <v>20</v>
      </c>
      <c r="O2014" s="36">
        <f>Map!L2697</f>
        <v>5</v>
      </c>
      <c r="P2014" s="36">
        <f>Map!M2697</f>
        <v>11</v>
      </c>
      <c r="Q2014" s="5" t="str">
        <f>Join("-",Map!B2697,Map!C2697,Map!D2697,Map!E2697,Map!F2697)</f>
        <v>South Rim-3-2-10-c</v>
      </c>
      <c r="R2014" s="6">
        <f t="shared" ref="R2014:T2014" si="4047">IFERROR(VALUE(LEFT(N2014,SEARCH(" ",N2014,1)-1)),FALSE())</f>
        <v>20</v>
      </c>
      <c r="S2014" s="6">
        <f t="shared" si="4047"/>
        <v>5</v>
      </c>
      <c r="T2014" s="6">
        <f t="shared" si="4047"/>
        <v>11</v>
      </c>
      <c r="U2014" s="5"/>
      <c r="V2014" s="5"/>
      <c r="W2014" s="5"/>
      <c r="X2014" s="37" t="str">
        <f>Map!G2697</f>
        <v>Habitable</v>
      </c>
      <c r="Y2014" s="5"/>
      <c r="Z2014" s="7" t="str">
        <f>Map!O2697</f>
        <v>30 H</v>
      </c>
      <c r="AA2014" s="6">
        <f t="shared" si="12"/>
        <v>30</v>
      </c>
      <c r="AB2014" s="5" t="str">
        <f>IFERROR(__xludf.DUMMYFUNCTION("""COMPUTED_VALUE"""),"H")</f>
        <v>H</v>
      </c>
      <c r="AC2014" s="6">
        <f t="shared" si="13"/>
        <v>30</v>
      </c>
      <c r="AD2014" s="5"/>
    </row>
    <row r="2015">
      <c r="A2015" s="5" t="str">
        <f>Map!I2698</f>
        <v>0.54 E</v>
      </c>
      <c r="B2015" s="6">
        <f t="shared" si="5"/>
        <v>0.54</v>
      </c>
      <c r="C2015" s="5" t="str">
        <f>IFERROR(__xludf.DUMMYFUNCTION("""COMPUTED_VALUE"""),"E")</f>
        <v>E</v>
      </c>
      <c r="D2015" s="34" t="b">
        <f t="shared" si="6"/>
        <v>0</v>
      </c>
      <c r="E2015" s="6" t="b">
        <f t="shared" si="7"/>
        <v>0</v>
      </c>
      <c r="F2015" s="34">
        <f t="shared" si="8"/>
        <v>0.54</v>
      </c>
      <c r="G2015" s="8">
        <f t="shared" si="9"/>
        <v>3.22488E+24</v>
      </c>
      <c r="H2015" s="8" t="str">
        <f t="shared" ref="H2015:J2015" si="4048">if(D2015,$G2015,"")</f>
        <v/>
      </c>
      <c r="I2015" s="8" t="str">
        <f t="shared" si="4048"/>
        <v/>
      </c>
      <c r="J2015" s="8">
        <f t="shared" si="4048"/>
        <v>3.22488E+24</v>
      </c>
      <c r="K2015" s="5"/>
      <c r="L2015" s="5"/>
      <c r="M2015" s="5"/>
      <c r="N2015" s="36">
        <f>Map!K2698</f>
        <v>-98</v>
      </c>
      <c r="O2015" s="36">
        <f>Map!L2698</f>
        <v>-131</v>
      </c>
      <c r="P2015" s="36">
        <f>Map!M2698</f>
        <v>-113</v>
      </c>
      <c r="Q2015" s="5" t="str">
        <f>Join("-",Map!B2698,Map!C2698,Map!D2698,Map!E2698,Map!F2698)</f>
        <v>South Rim-3-2-10-d</v>
      </c>
      <c r="R2015" s="6">
        <f t="shared" ref="R2015:T2015" si="4049">IFERROR(VALUE(LEFT(N2015,SEARCH(" ",N2015,1)-1)),FALSE())</f>
        <v>-98</v>
      </c>
      <c r="S2015" s="6">
        <f t="shared" si="4049"/>
        <v>-131</v>
      </c>
      <c r="T2015" s="6">
        <f t="shared" si="4049"/>
        <v>-113</v>
      </c>
      <c r="U2015" s="5"/>
      <c r="V2015" s="5"/>
      <c r="W2015" s="5"/>
      <c r="X2015" s="37" t="str">
        <f>Map!G2698</f>
        <v>Terrestrial</v>
      </c>
      <c r="Y2015" s="5"/>
      <c r="Z2015" s="7" t="str">
        <f>Map!O2698</f>
        <v>205 H</v>
      </c>
      <c r="AA2015" s="6">
        <f t="shared" si="12"/>
        <v>205</v>
      </c>
      <c r="AB2015" s="5" t="str">
        <f>IFERROR(__xludf.DUMMYFUNCTION("""COMPUTED_VALUE"""),"H")</f>
        <v>H</v>
      </c>
      <c r="AC2015" s="6">
        <f t="shared" si="13"/>
        <v>205</v>
      </c>
      <c r="AD2015" s="5"/>
    </row>
    <row r="2016">
      <c r="A2016" s="5" t="str">
        <f>Map!I2699</f>
        <v>9.99 J</v>
      </c>
      <c r="B2016" s="6">
        <f t="shared" si="5"/>
        <v>9.99</v>
      </c>
      <c r="C2016" s="5" t="str">
        <f>IFERROR(__xludf.DUMMYFUNCTION("""COMPUTED_VALUE"""),"J")</f>
        <v>J</v>
      </c>
      <c r="D2016" s="34" t="b">
        <f t="shared" si="6"/>
        <v>0</v>
      </c>
      <c r="E2016" s="6">
        <f t="shared" si="7"/>
        <v>9.99</v>
      </c>
      <c r="F2016" s="34" t="b">
        <f t="shared" si="8"/>
        <v>0</v>
      </c>
      <c r="G2016" s="8">
        <f t="shared" si="9"/>
        <v>1.8981E+28</v>
      </c>
      <c r="H2016" s="8" t="str">
        <f t="shared" ref="H2016:J2016" si="4050">if(D2016,$G2016,"")</f>
        <v/>
      </c>
      <c r="I2016" s="8">
        <f t="shared" si="4050"/>
        <v>1.8981E+28</v>
      </c>
      <c r="J2016" s="8" t="str">
        <f t="shared" si="4050"/>
        <v/>
      </c>
      <c r="K2016" s="5"/>
      <c r="L2016" s="5"/>
      <c r="M2016" s="5"/>
      <c r="N2016" s="36">
        <f>Map!K2699</f>
        <v>-177</v>
      </c>
      <c r="O2016" s="36">
        <f>Map!L2699</f>
        <v>-201</v>
      </c>
      <c r="P2016" s="36">
        <f>Map!M2699</f>
        <v>-189</v>
      </c>
      <c r="Q2016" s="5" t="str">
        <f>Join("-",Map!B2699,Map!C2699,Map!D2699,Map!E2699,Map!F2699)</f>
        <v>South Rim-3-2-10-e</v>
      </c>
      <c r="R2016" s="6">
        <f t="shared" ref="R2016:T2016" si="4051">IFERROR(VALUE(LEFT(N2016,SEARCH(" ",N2016,1)-1)),FALSE())</f>
        <v>-177</v>
      </c>
      <c r="S2016" s="6">
        <f t="shared" si="4051"/>
        <v>-201</v>
      </c>
      <c r="T2016" s="6">
        <f t="shared" si="4051"/>
        <v>-189</v>
      </c>
      <c r="U2016" s="5"/>
      <c r="V2016" s="5"/>
      <c r="W2016" s="5"/>
      <c r="X2016" s="37" t="str">
        <f>Map!G2699</f>
        <v>Gas Giant</v>
      </c>
      <c r="Y2016" s="5"/>
      <c r="Z2016" s="7" t="str">
        <f>Map!O2699</f>
        <v>12 H</v>
      </c>
      <c r="AA2016" s="6">
        <f t="shared" si="12"/>
        <v>12</v>
      </c>
      <c r="AB2016" s="5" t="str">
        <f>IFERROR(__xludf.DUMMYFUNCTION("""COMPUTED_VALUE"""),"H")</f>
        <v>H</v>
      </c>
      <c r="AC2016" s="6">
        <f t="shared" si="13"/>
        <v>12</v>
      </c>
      <c r="AD2016" s="5"/>
    </row>
    <row r="2017">
      <c r="A2017" s="5" t="str">
        <f>Map!I2700</f>
        <v>0.06 J</v>
      </c>
      <c r="B2017" s="6">
        <f t="shared" si="5"/>
        <v>0.06</v>
      </c>
      <c r="C2017" s="5" t="str">
        <f>IFERROR(__xludf.DUMMYFUNCTION("""COMPUTED_VALUE"""),"J")</f>
        <v>J</v>
      </c>
      <c r="D2017" s="34" t="b">
        <f t="shared" si="6"/>
        <v>0</v>
      </c>
      <c r="E2017" s="6">
        <f t="shared" si="7"/>
        <v>0.06</v>
      </c>
      <c r="F2017" s="34" t="b">
        <f t="shared" si="8"/>
        <v>0</v>
      </c>
      <c r="G2017" s="8">
        <f t="shared" si="9"/>
        <v>1.14E+26</v>
      </c>
      <c r="H2017" s="8" t="str">
        <f t="shared" ref="H2017:J2017" si="4052">if(D2017,$G2017,"")</f>
        <v/>
      </c>
      <c r="I2017" s="8">
        <f t="shared" si="4052"/>
        <v>1.14E+26</v>
      </c>
      <c r="J2017" s="8" t="str">
        <f t="shared" si="4052"/>
        <v/>
      </c>
      <c r="K2017" s="5"/>
      <c r="L2017" s="5"/>
      <c r="M2017" s="5"/>
      <c r="N2017" s="36">
        <f>Map!K2700</f>
        <v>-186</v>
      </c>
      <c r="O2017" s="36">
        <f>Map!L2700</f>
        <v>-230</v>
      </c>
      <c r="P2017" s="36">
        <f>Map!M2700</f>
        <v>-206</v>
      </c>
      <c r="Q2017" s="5" t="str">
        <f>Join("-",Map!B2700,Map!C2700,Map!D2700,Map!E2700,Map!F2700)</f>
        <v>South Rim-3-2-10-f</v>
      </c>
      <c r="R2017" s="6">
        <f t="shared" ref="R2017:T2017" si="4053">IFERROR(VALUE(LEFT(N2017,SEARCH(" ",N2017,1)-1)),FALSE())</f>
        <v>-186</v>
      </c>
      <c r="S2017" s="6">
        <f t="shared" si="4053"/>
        <v>-230</v>
      </c>
      <c r="T2017" s="6">
        <f t="shared" si="4053"/>
        <v>-206</v>
      </c>
      <c r="U2017" s="5"/>
      <c r="V2017" s="5"/>
      <c r="W2017" s="5"/>
      <c r="X2017" s="37" t="str">
        <f>Map!G2700</f>
        <v>Gas Giant</v>
      </c>
      <c r="Y2017" s="5"/>
      <c r="Z2017" s="7" t="str">
        <f>Map!O2700</f>
        <v>10 H</v>
      </c>
      <c r="AA2017" s="6">
        <f t="shared" si="12"/>
        <v>10</v>
      </c>
      <c r="AB2017" s="5" t="str">
        <f>IFERROR(__xludf.DUMMYFUNCTION("""COMPUTED_VALUE"""),"H")</f>
        <v>H</v>
      </c>
      <c r="AC2017" s="6">
        <f t="shared" si="13"/>
        <v>10</v>
      </c>
      <c r="AD2017" s="5"/>
    </row>
    <row r="2018">
      <c r="A2018" s="5" t="str">
        <f>Map!I2701</f>
        <v>0.03 J</v>
      </c>
      <c r="B2018" s="6">
        <f t="shared" si="5"/>
        <v>0.03</v>
      </c>
      <c r="C2018" s="5" t="str">
        <f>IFERROR(__xludf.DUMMYFUNCTION("""COMPUTED_VALUE"""),"J")</f>
        <v>J</v>
      </c>
      <c r="D2018" s="34" t="b">
        <f t="shared" si="6"/>
        <v>0</v>
      </c>
      <c r="E2018" s="6">
        <f t="shared" si="7"/>
        <v>0.03</v>
      </c>
      <c r="F2018" s="34" t="b">
        <f t="shared" si="8"/>
        <v>0</v>
      </c>
      <c r="G2018" s="8">
        <f t="shared" si="9"/>
        <v>5.7E+25</v>
      </c>
      <c r="H2018" s="8" t="str">
        <f t="shared" ref="H2018:J2018" si="4054">if(D2018,$G2018,"")</f>
        <v/>
      </c>
      <c r="I2018" s="8">
        <f t="shared" si="4054"/>
        <v>5.7E+25</v>
      </c>
      <c r="J2018" s="8" t="str">
        <f t="shared" si="4054"/>
        <v/>
      </c>
      <c r="K2018" s="5"/>
      <c r="L2018" s="5"/>
      <c r="M2018" s="5"/>
      <c r="N2018" s="36">
        <f>Map!K2701</f>
        <v>-201</v>
      </c>
      <c r="O2018" s="36">
        <f>Map!L2701</f>
        <v>-230</v>
      </c>
      <c r="P2018" s="36">
        <f>Map!M2701</f>
        <v>-214</v>
      </c>
      <c r="Q2018" s="5" t="str">
        <f>Join("-",Map!B2701,Map!C2701,Map!D2701,Map!E2701,Map!F2701)</f>
        <v>South Rim-3-2-10-g</v>
      </c>
      <c r="R2018" s="6">
        <f t="shared" ref="R2018:T2018" si="4055">IFERROR(VALUE(LEFT(N2018,SEARCH(" ",N2018,1)-1)),FALSE())</f>
        <v>-201</v>
      </c>
      <c r="S2018" s="6">
        <f t="shared" si="4055"/>
        <v>-230</v>
      </c>
      <c r="T2018" s="6">
        <f t="shared" si="4055"/>
        <v>-214</v>
      </c>
      <c r="U2018" s="5"/>
      <c r="V2018" s="5"/>
      <c r="W2018" s="5"/>
      <c r="X2018" s="37" t="str">
        <f>Map!G2701</f>
        <v>Gas Giant</v>
      </c>
      <c r="Y2018" s="5"/>
      <c r="Z2018" s="7" t="str">
        <f>Map!O2701</f>
        <v>15 H</v>
      </c>
      <c r="AA2018" s="6">
        <f t="shared" si="12"/>
        <v>15</v>
      </c>
      <c r="AB2018" s="5" t="str">
        <f>IFERROR(__xludf.DUMMYFUNCTION("""COMPUTED_VALUE"""),"H")</f>
        <v>H</v>
      </c>
      <c r="AC2018" s="6">
        <f t="shared" si="13"/>
        <v>15</v>
      </c>
      <c r="AD2018" s="5"/>
    </row>
    <row r="2019">
      <c r="A2019" s="5" t="str">
        <f>Map!I2702</f>
        <v>1.5 S</v>
      </c>
      <c r="B2019" s="6">
        <f t="shared" si="5"/>
        <v>1.5</v>
      </c>
      <c r="C2019" s="5" t="str">
        <f>IFERROR(__xludf.DUMMYFUNCTION("""COMPUTED_VALUE"""),"S")</f>
        <v>S</v>
      </c>
      <c r="D2019" s="34">
        <f t="shared" si="6"/>
        <v>1.5</v>
      </c>
      <c r="E2019" s="6" t="b">
        <f t="shared" si="7"/>
        <v>0</v>
      </c>
      <c r="F2019" s="34" t="b">
        <f t="shared" si="8"/>
        <v>0</v>
      </c>
      <c r="G2019" s="8">
        <f t="shared" si="9"/>
        <v>2.9835E+30</v>
      </c>
      <c r="H2019" s="8">
        <f t="shared" ref="H2019:J2019" si="4056">if(D2019,$G2019,"")</f>
        <v>2.9835E+30</v>
      </c>
      <c r="I2019" s="8" t="str">
        <f t="shared" si="4056"/>
        <v/>
      </c>
      <c r="J2019" s="8" t="str">
        <f t="shared" si="4056"/>
        <v/>
      </c>
      <c r="K2019" s="5"/>
      <c r="L2019" s="5"/>
      <c r="M2019" s="5"/>
      <c r="N2019" s="36" t="str">
        <f>Map!K2702</f>
        <v/>
      </c>
      <c r="O2019" s="36" t="str">
        <f>Map!L2702</f>
        <v/>
      </c>
      <c r="P2019" s="36" t="str">
        <f>Map!M2702</f>
        <v/>
      </c>
      <c r="Q2019" s="5" t="str">
        <f>Join("-",Map!B2702,Map!C2702,Map!D2702,Map!E2702,Map!F2702)</f>
        <v>South Rim-3-2-10-S</v>
      </c>
      <c r="R2019" s="6" t="b">
        <f t="shared" ref="R2019:T2019" si="4057">IFERROR(VALUE(LEFT(N2019,SEARCH(" ",N2019,1)-1)),FALSE())</f>
        <v>0</v>
      </c>
      <c r="S2019" s="6" t="b">
        <f t="shared" si="4057"/>
        <v>0</v>
      </c>
      <c r="T2019" s="6" t="b">
        <f t="shared" si="4057"/>
        <v>0</v>
      </c>
      <c r="U2019" s="5"/>
      <c r="V2019" s="5"/>
      <c r="W2019" s="5"/>
      <c r="X2019" s="37" t="str">
        <f>Map!G2702</f>
        <v>Star</v>
      </c>
      <c r="Y2019" s="5"/>
      <c r="Z2019" s="7" t="str">
        <f>Map!O2702</f>
        <v/>
      </c>
      <c r="AA2019" s="6" t="str">
        <f t="shared" si="12"/>
        <v/>
      </c>
      <c r="AB2019" s="5"/>
      <c r="AC2019" s="6" t="str">
        <f t="shared" si="13"/>
        <v/>
      </c>
      <c r="AD2019" s="5"/>
    </row>
    <row r="2020">
      <c r="A2020" s="5" t="str">
        <f>Map!I2703</f>
        <v>1.59 E</v>
      </c>
      <c r="B2020" s="6">
        <f t="shared" si="5"/>
        <v>1.59</v>
      </c>
      <c r="C2020" s="5" t="str">
        <f>IFERROR(__xludf.DUMMYFUNCTION("""COMPUTED_VALUE"""),"E")</f>
        <v>E</v>
      </c>
      <c r="D2020" s="34" t="b">
        <f t="shared" si="6"/>
        <v>0</v>
      </c>
      <c r="E2020" s="6" t="b">
        <f t="shared" si="7"/>
        <v>0</v>
      </c>
      <c r="F2020" s="34">
        <f t="shared" si="8"/>
        <v>1.59</v>
      </c>
      <c r="G2020" s="8">
        <f t="shared" si="9"/>
        <v>9.49548E+24</v>
      </c>
      <c r="H2020" s="8" t="str">
        <f t="shared" ref="H2020:J2020" si="4058">if(D2020,$G2020,"")</f>
        <v/>
      </c>
      <c r="I2020" s="8" t="str">
        <f t="shared" si="4058"/>
        <v/>
      </c>
      <c r="J2020" s="8">
        <f t="shared" si="4058"/>
        <v>9.49548E+24</v>
      </c>
      <c r="K2020" s="5"/>
      <c r="L2020" s="5"/>
      <c r="M2020" s="5"/>
      <c r="N2020" s="36">
        <f>Map!K2703</f>
        <v>785</v>
      </c>
      <c r="O2020" s="36">
        <f>Map!L2703</f>
        <v>625</v>
      </c>
      <c r="P2020" s="36">
        <f>Map!M2703</f>
        <v>704</v>
      </c>
      <c r="Q2020" s="5" t="str">
        <f>Join("-",Map!B2703,Map!C2703,Map!D2703,Map!E2703,Map!F2703)</f>
        <v>South Rim-3-2-11-a</v>
      </c>
      <c r="R2020" s="6">
        <f t="shared" ref="R2020:T2020" si="4059">IFERROR(VALUE(LEFT(N2020,SEARCH(" ",N2020,1)-1)),FALSE())</f>
        <v>785</v>
      </c>
      <c r="S2020" s="6">
        <f t="shared" si="4059"/>
        <v>625</v>
      </c>
      <c r="T2020" s="6">
        <f t="shared" si="4059"/>
        <v>704</v>
      </c>
      <c r="U2020" s="5"/>
      <c r="V2020" s="5"/>
      <c r="W2020" s="5"/>
      <c r="X2020" s="37" t="str">
        <f>Map!G2703</f>
        <v>Terrestrial</v>
      </c>
      <c r="Y2020" s="5"/>
      <c r="Z2020" s="7" t="str">
        <f>Map!O2703</f>
        <v>24 H</v>
      </c>
      <c r="AA2020" s="6">
        <f t="shared" si="12"/>
        <v>24</v>
      </c>
      <c r="AB2020" s="5" t="str">
        <f>IFERROR(__xludf.DUMMYFUNCTION("""COMPUTED_VALUE"""),"H")</f>
        <v>H</v>
      </c>
      <c r="AC2020" s="6">
        <f t="shared" si="13"/>
        <v>24</v>
      </c>
      <c r="AD2020" s="5"/>
    </row>
    <row r="2021">
      <c r="A2021" s="5" t="str">
        <f>Map!I2704</f>
        <v>1.98 E</v>
      </c>
      <c r="B2021" s="6">
        <f t="shared" si="5"/>
        <v>1.98</v>
      </c>
      <c r="C2021" s="5" t="str">
        <f>IFERROR(__xludf.DUMMYFUNCTION("""COMPUTED_VALUE"""),"E")</f>
        <v>E</v>
      </c>
      <c r="D2021" s="34" t="b">
        <f t="shared" si="6"/>
        <v>0</v>
      </c>
      <c r="E2021" s="6" t="b">
        <f t="shared" si="7"/>
        <v>0</v>
      </c>
      <c r="F2021" s="34">
        <f t="shared" si="8"/>
        <v>1.98</v>
      </c>
      <c r="G2021" s="8">
        <f t="shared" si="9"/>
        <v>1.18246E+25</v>
      </c>
      <c r="H2021" s="8" t="str">
        <f t="shared" ref="H2021:J2021" si="4060">if(D2021,$G2021,"")</f>
        <v/>
      </c>
      <c r="I2021" s="8" t="str">
        <f t="shared" si="4060"/>
        <v/>
      </c>
      <c r="J2021" s="8">
        <f t="shared" si="4060"/>
        <v>1.18246E+25</v>
      </c>
      <c r="K2021" s="5"/>
      <c r="L2021" s="5"/>
      <c r="M2021" s="5"/>
      <c r="N2021" s="36">
        <f>Map!K2704</f>
        <v>643</v>
      </c>
      <c r="O2021" s="36">
        <f>Map!L2704</f>
        <v>632</v>
      </c>
      <c r="P2021" s="36">
        <f>Map!M2704</f>
        <v>636</v>
      </c>
      <c r="Q2021" s="5" t="str">
        <f>Join("-",Map!B2704,Map!C2704,Map!D2704,Map!E2704,Map!F2704)</f>
        <v>South Rim-3-2-11-b</v>
      </c>
      <c r="R2021" s="6">
        <f t="shared" ref="R2021:T2021" si="4061">IFERROR(VALUE(LEFT(N2021,SEARCH(" ",N2021,1)-1)),FALSE())</f>
        <v>643</v>
      </c>
      <c r="S2021" s="6">
        <f t="shared" si="4061"/>
        <v>632</v>
      </c>
      <c r="T2021" s="6">
        <f t="shared" si="4061"/>
        <v>636</v>
      </c>
      <c r="U2021" s="5"/>
      <c r="V2021" s="5"/>
      <c r="W2021" s="5"/>
      <c r="X2021" s="37" t="str">
        <f>Map!G2704</f>
        <v>Terrestrial</v>
      </c>
      <c r="Y2021" s="5"/>
      <c r="Z2021" s="7" t="str">
        <f>Map!O2704</f>
        <v>24 H</v>
      </c>
      <c r="AA2021" s="6">
        <f t="shared" si="12"/>
        <v>24</v>
      </c>
      <c r="AB2021" s="5" t="str">
        <f>IFERROR(__xludf.DUMMYFUNCTION("""COMPUTED_VALUE"""),"H")</f>
        <v>H</v>
      </c>
      <c r="AC2021" s="6">
        <f t="shared" si="13"/>
        <v>24</v>
      </c>
      <c r="AD2021" s="5"/>
    </row>
    <row r="2022">
      <c r="A2022" s="5" t="str">
        <f>Map!I2705</f>
        <v>1.4 E</v>
      </c>
      <c r="B2022" s="6">
        <f t="shared" si="5"/>
        <v>1.4</v>
      </c>
      <c r="C2022" s="5" t="str">
        <f>IFERROR(__xludf.DUMMYFUNCTION("""COMPUTED_VALUE"""),"E")</f>
        <v>E</v>
      </c>
      <c r="D2022" s="34" t="b">
        <f t="shared" si="6"/>
        <v>0</v>
      </c>
      <c r="E2022" s="6" t="b">
        <f t="shared" si="7"/>
        <v>0</v>
      </c>
      <c r="F2022" s="34">
        <f t="shared" si="8"/>
        <v>1.4</v>
      </c>
      <c r="G2022" s="8">
        <f t="shared" si="9"/>
        <v>8.3608E+24</v>
      </c>
      <c r="H2022" s="8" t="str">
        <f t="shared" ref="H2022:J2022" si="4062">if(D2022,$G2022,"")</f>
        <v/>
      </c>
      <c r="I2022" s="8" t="str">
        <f t="shared" si="4062"/>
        <v/>
      </c>
      <c r="J2022" s="8">
        <f t="shared" si="4062"/>
        <v>8.3608E+24</v>
      </c>
      <c r="K2022" s="5"/>
      <c r="L2022" s="5"/>
      <c r="M2022" s="5"/>
      <c r="N2022" s="36">
        <f>Map!K2705</f>
        <v>252</v>
      </c>
      <c r="O2022" s="36">
        <f>Map!L2705</f>
        <v>231</v>
      </c>
      <c r="P2022" s="36">
        <f>Map!M2705</f>
        <v>241</v>
      </c>
      <c r="Q2022" s="5" t="str">
        <f>Join("-",Map!B2705,Map!C2705,Map!D2705,Map!E2705,Map!F2705)</f>
        <v>South Rim-3-2-11-c</v>
      </c>
      <c r="R2022" s="6">
        <f t="shared" ref="R2022:T2022" si="4063">IFERROR(VALUE(LEFT(N2022,SEARCH(" ",N2022,1)-1)),FALSE())</f>
        <v>252</v>
      </c>
      <c r="S2022" s="6">
        <f t="shared" si="4063"/>
        <v>231</v>
      </c>
      <c r="T2022" s="6">
        <f t="shared" si="4063"/>
        <v>241</v>
      </c>
      <c r="U2022" s="5"/>
      <c r="V2022" s="5"/>
      <c r="W2022" s="5"/>
      <c r="X2022" s="37" t="str">
        <f>Map!G2705</f>
        <v>Terrestrial</v>
      </c>
      <c r="Y2022" s="5"/>
      <c r="Z2022" s="7" t="str">
        <f>Map!O2705</f>
        <v>936 H</v>
      </c>
      <c r="AA2022" s="6">
        <f t="shared" si="12"/>
        <v>936</v>
      </c>
      <c r="AB2022" s="5" t="str">
        <f>IFERROR(__xludf.DUMMYFUNCTION("""COMPUTED_VALUE"""),"H")</f>
        <v>H</v>
      </c>
      <c r="AC2022" s="6">
        <f t="shared" si="13"/>
        <v>936</v>
      </c>
      <c r="AD2022" s="5"/>
    </row>
    <row r="2023">
      <c r="A2023" s="5" t="str">
        <f>Map!I2706</f>
        <v>7 E</v>
      </c>
      <c r="B2023" s="6">
        <f t="shared" si="5"/>
        <v>7</v>
      </c>
      <c r="C2023" s="5" t="str">
        <f>IFERROR(__xludf.DUMMYFUNCTION("""COMPUTED_VALUE"""),"E")</f>
        <v>E</v>
      </c>
      <c r="D2023" s="34" t="b">
        <f t="shared" si="6"/>
        <v>0</v>
      </c>
      <c r="E2023" s="6" t="b">
        <f t="shared" si="7"/>
        <v>0</v>
      </c>
      <c r="F2023" s="34">
        <f t="shared" si="8"/>
        <v>7</v>
      </c>
      <c r="G2023" s="8">
        <f t="shared" si="9"/>
        <v>4.1804E+25</v>
      </c>
      <c r="H2023" s="8" t="str">
        <f t="shared" ref="H2023:J2023" si="4064">if(D2023,$G2023,"")</f>
        <v/>
      </c>
      <c r="I2023" s="8" t="str">
        <f t="shared" si="4064"/>
        <v/>
      </c>
      <c r="J2023" s="8">
        <f t="shared" si="4064"/>
        <v>4.1804E+25</v>
      </c>
      <c r="K2023" s="5"/>
      <c r="L2023" s="5"/>
      <c r="M2023" s="5"/>
      <c r="N2023" s="36">
        <f>Map!K2706</f>
        <v>211</v>
      </c>
      <c r="O2023" s="36">
        <f>Map!L2706</f>
        <v>196</v>
      </c>
      <c r="P2023" s="36">
        <f>Map!M2706</f>
        <v>204</v>
      </c>
      <c r="Q2023" s="5" t="str">
        <f>Join("-",Map!B2706,Map!C2706,Map!D2706,Map!E2706,Map!F2706)</f>
        <v>South Rim-3-2-11-d</v>
      </c>
      <c r="R2023" s="6">
        <f t="shared" ref="R2023:T2023" si="4065">IFERROR(VALUE(LEFT(N2023,SEARCH(" ",N2023,1)-1)),FALSE())</f>
        <v>211</v>
      </c>
      <c r="S2023" s="6">
        <f t="shared" si="4065"/>
        <v>196</v>
      </c>
      <c r="T2023" s="6">
        <f t="shared" si="4065"/>
        <v>204</v>
      </c>
      <c r="U2023" s="5"/>
      <c r="V2023" s="5"/>
      <c r="W2023" s="5"/>
      <c r="X2023" s="37" t="str">
        <f>Map!G2706</f>
        <v>Terrestrial</v>
      </c>
      <c r="Y2023" s="5"/>
      <c r="Z2023" s="7" t="str">
        <f>Map!O2706</f>
        <v>12 H</v>
      </c>
      <c r="AA2023" s="6">
        <f t="shared" si="12"/>
        <v>12</v>
      </c>
      <c r="AB2023" s="5" t="str">
        <f>IFERROR(__xludf.DUMMYFUNCTION("""COMPUTED_VALUE"""),"H")</f>
        <v>H</v>
      </c>
      <c r="AC2023" s="6">
        <f t="shared" si="13"/>
        <v>12</v>
      </c>
      <c r="AD2023" s="5"/>
    </row>
    <row r="2024">
      <c r="A2024" s="5" t="str">
        <f>Map!I2707</f>
        <v>0.71 E</v>
      </c>
      <c r="B2024" s="6">
        <f t="shared" si="5"/>
        <v>0.71</v>
      </c>
      <c r="C2024" s="5" t="str">
        <f>IFERROR(__xludf.DUMMYFUNCTION("""COMPUTED_VALUE"""),"E")</f>
        <v>E</v>
      </c>
      <c r="D2024" s="34" t="b">
        <f t="shared" si="6"/>
        <v>0</v>
      </c>
      <c r="E2024" s="6" t="b">
        <f t="shared" si="7"/>
        <v>0</v>
      </c>
      <c r="F2024" s="34">
        <f t="shared" si="8"/>
        <v>0.71</v>
      </c>
      <c r="G2024" s="8">
        <f t="shared" si="9"/>
        <v>4.24012E+24</v>
      </c>
      <c r="H2024" s="8" t="str">
        <f t="shared" ref="H2024:J2024" si="4066">if(D2024,$G2024,"")</f>
        <v/>
      </c>
      <c r="I2024" s="8" t="str">
        <f t="shared" si="4066"/>
        <v/>
      </c>
      <c r="J2024" s="8">
        <f t="shared" si="4066"/>
        <v>4.24012E+24</v>
      </c>
      <c r="K2024" s="5"/>
      <c r="L2024" s="5"/>
      <c r="M2024" s="5"/>
      <c r="N2024" s="36">
        <f>Map!K2707</f>
        <v>-1</v>
      </c>
      <c r="O2024" s="36">
        <f>Map!L2707</f>
        <v>-59</v>
      </c>
      <c r="P2024" s="36">
        <f>Map!M2707</f>
        <v>-30</v>
      </c>
      <c r="Q2024" s="5" t="str">
        <f>Join("-",Map!B2707,Map!C2707,Map!D2707,Map!E2707,Map!F2707)</f>
        <v>South Rim-3-2-11-e</v>
      </c>
      <c r="R2024" s="6">
        <f t="shared" ref="R2024:T2024" si="4067">IFERROR(VALUE(LEFT(N2024,SEARCH(" ",N2024,1)-1)),FALSE())</f>
        <v>-1</v>
      </c>
      <c r="S2024" s="6">
        <f t="shared" si="4067"/>
        <v>-59</v>
      </c>
      <c r="T2024" s="6">
        <f t="shared" si="4067"/>
        <v>-30</v>
      </c>
      <c r="U2024" s="5"/>
      <c r="V2024" s="5"/>
      <c r="W2024" s="5"/>
      <c r="X2024" s="37" t="str">
        <f>Map!G2707</f>
        <v>Terrestrial</v>
      </c>
      <c r="Y2024" s="5"/>
      <c r="Z2024" s="7" t="str">
        <f>Map!O2707</f>
        <v>26 H</v>
      </c>
      <c r="AA2024" s="6">
        <f t="shared" si="12"/>
        <v>26</v>
      </c>
      <c r="AB2024" s="5" t="str">
        <f>IFERROR(__xludf.DUMMYFUNCTION("""COMPUTED_VALUE"""),"H")</f>
        <v>H</v>
      </c>
      <c r="AC2024" s="6">
        <f t="shared" si="13"/>
        <v>26</v>
      </c>
      <c r="AD2024" s="5"/>
    </row>
    <row r="2025">
      <c r="A2025" s="5" t="str">
        <f>Map!I2708</f>
        <v>2.58 J</v>
      </c>
      <c r="B2025" s="6">
        <f t="shared" si="5"/>
        <v>2.58</v>
      </c>
      <c r="C2025" s="5" t="str">
        <f>IFERROR(__xludf.DUMMYFUNCTION("""COMPUTED_VALUE"""),"J")</f>
        <v>J</v>
      </c>
      <c r="D2025" s="34" t="b">
        <f t="shared" si="6"/>
        <v>0</v>
      </c>
      <c r="E2025" s="6">
        <f t="shared" si="7"/>
        <v>2.58</v>
      </c>
      <c r="F2025" s="34" t="b">
        <f t="shared" si="8"/>
        <v>0</v>
      </c>
      <c r="G2025" s="8">
        <f t="shared" si="9"/>
        <v>4.902E+27</v>
      </c>
      <c r="H2025" s="8" t="str">
        <f t="shared" ref="H2025:J2025" si="4068">if(D2025,$G2025,"")</f>
        <v/>
      </c>
      <c r="I2025" s="8">
        <f t="shared" si="4068"/>
        <v>4.902E+27</v>
      </c>
      <c r="J2025" s="8" t="str">
        <f t="shared" si="4068"/>
        <v/>
      </c>
      <c r="K2025" s="5"/>
      <c r="L2025" s="5"/>
      <c r="M2025" s="5"/>
      <c r="N2025" s="36">
        <f>Map!K2708</f>
        <v>-105</v>
      </c>
      <c r="O2025" s="36">
        <f>Map!L2708</f>
        <v>-137</v>
      </c>
      <c r="P2025" s="36">
        <f>Map!M2708</f>
        <v>-122</v>
      </c>
      <c r="Q2025" s="5" t="str">
        <f>Join("-",Map!B2708,Map!C2708,Map!D2708,Map!E2708,Map!F2708)</f>
        <v>South Rim-3-2-11-f</v>
      </c>
      <c r="R2025" s="6">
        <f t="shared" ref="R2025:T2025" si="4069">IFERROR(VALUE(LEFT(N2025,SEARCH(" ",N2025,1)-1)),FALSE())</f>
        <v>-105</v>
      </c>
      <c r="S2025" s="6">
        <f t="shared" si="4069"/>
        <v>-137</v>
      </c>
      <c r="T2025" s="6">
        <f t="shared" si="4069"/>
        <v>-122</v>
      </c>
      <c r="U2025" s="5"/>
      <c r="V2025" s="5"/>
      <c r="W2025" s="5"/>
      <c r="X2025" s="37" t="str">
        <f>Map!G2708</f>
        <v>Gas Giant</v>
      </c>
      <c r="Y2025" s="5"/>
      <c r="Z2025" s="7" t="str">
        <f>Map!O2708</f>
        <v>9 H</v>
      </c>
      <c r="AA2025" s="6">
        <f t="shared" si="12"/>
        <v>9</v>
      </c>
      <c r="AB2025" s="5" t="str">
        <f>IFERROR(__xludf.DUMMYFUNCTION("""COMPUTED_VALUE"""),"H")</f>
        <v>H</v>
      </c>
      <c r="AC2025" s="6">
        <f t="shared" si="13"/>
        <v>9</v>
      </c>
      <c r="AD2025" s="5"/>
    </row>
    <row r="2026">
      <c r="A2026" s="5" t="str">
        <f>Map!I2709</f>
        <v>9.67 J</v>
      </c>
      <c r="B2026" s="6">
        <f t="shared" si="5"/>
        <v>9.67</v>
      </c>
      <c r="C2026" s="5" t="str">
        <f>IFERROR(__xludf.DUMMYFUNCTION("""COMPUTED_VALUE"""),"J")</f>
        <v>J</v>
      </c>
      <c r="D2026" s="34" t="b">
        <f t="shared" si="6"/>
        <v>0</v>
      </c>
      <c r="E2026" s="6">
        <f t="shared" si="7"/>
        <v>9.67</v>
      </c>
      <c r="F2026" s="34" t="b">
        <f t="shared" si="8"/>
        <v>0</v>
      </c>
      <c r="G2026" s="8">
        <f t="shared" si="9"/>
        <v>1.8373E+28</v>
      </c>
      <c r="H2026" s="8" t="str">
        <f t="shared" ref="H2026:J2026" si="4070">if(D2026,$G2026,"")</f>
        <v/>
      </c>
      <c r="I2026" s="8">
        <f t="shared" si="4070"/>
        <v>1.8373E+28</v>
      </c>
      <c r="J2026" s="8" t="str">
        <f t="shared" si="4070"/>
        <v/>
      </c>
      <c r="K2026" s="5"/>
      <c r="L2026" s="5"/>
      <c r="M2026" s="5"/>
      <c r="N2026" s="36">
        <f>Map!K2709</f>
        <v>-115</v>
      </c>
      <c r="O2026" s="36">
        <f>Map!L2709</f>
        <v>-120</v>
      </c>
      <c r="P2026" s="36">
        <f>Map!M2709</f>
        <v>-120</v>
      </c>
      <c r="Q2026" s="5" t="str">
        <f>Join("-",Map!B2709,Map!C2709,Map!D2709,Map!E2709,Map!F2709)</f>
        <v>South Rim-3-2-11-g</v>
      </c>
      <c r="R2026" s="6">
        <f t="shared" ref="R2026:T2026" si="4071">IFERROR(VALUE(LEFT(N2026,SEARCH(" ",N2026,1)-1)),FALSE())</f>
        <v>-115</v>
      </c>
      <c r="S2026" s="6">
        <f t="shared" si="4071"/>
        <v>-120</v>
      </c>
      <c r="T2026" s="6">
        <f t="shared" si="4071"/>
        <v>-120</v>
      </c>
      <c r="U2026" s="5"/>
      <c r="V2026" s="5"/>
      <c r="W2026" s="5"/>
      <c r="X2026" s="37" t="str">
        <f>Map!G2709</f>
        <v>Gas Giant</v>
      </c>
      <c r="Y2026" s="5"/>
      <c r="Z2026" s="7" t="str">
        <f>Map!O2709</f>
        <v>8 H</v>
      </c>
      <c r="AA2026" s="6">
        <f t="shared" si="12"/>
        <v>8</v>
      </c>
      <c r="AB2026" s="5" t="str">
        <f>IFERROR(__xludf.DUMMYFUNCTION("""COMPUTED_VALUE"""),"H")</f>
        <v>H</v>
      </c>
      <c r="AC2026" s="6">
        <f t="shared" si="13"/>
        <v>8</v>
      </c>
      <c r="AD2026" s="5"/>
    </row>
    <row r="2027">
      <c r="A2027" s="5" t="str">
        <f>Map!I2710</f>
        <v>0.05 J</v>
      </c>
      <c r="B2027" s="6">
        <f t="shared" si="5"/>
        <v>0.05</v>
      </c>
      <c r="C2027" s="5" t="str">
        <f>IFERROR(__xludf.DUMMYFUNCTION("""COMPUTED_VALUE"""),"J")</f>
        <v>J</v>
      </c>
      <c r="D2027" s="34" t="b">
        <f t="shared" si="6"/>
        <v>0</v>
      </c>
      <c r="E2027" s="6">
        <f t="shared" si="7"/>
        <v>0.05</v>
      </c>
      <c r="F2027" s="34" t="b">
        <f t="shared" si="8"/>
        <v>0</v>
      </c>
      <c r="G2027" s="8">
        <f t="shared" si="9"/>
        <v>9.5E+25</v>
      </c>
      <c r="H2027" s="8" t="str">
        <f t="shared" ref="H2027:J2027" si="4072">if(D2027,$G2027,"")</f>
        <v/>
      </c>
      <c r="I2027" s="8">
        <f t="shared" si="4072"/>
        <v>9.5E+25</v>
      </c>
      <c r="J2027" s="8" t="str">
        <f t="shared" si="4072"/>
        <v/>
      </c>
      <c r="K2027" s="5"/>
      <c r="L2027" s="5"/>
      <c r="M2027" s="5"/>
      <c r="N2027" s="36">
        <f>Map!K2710</f>
        <v>-229</v>
      </c>
      <c r="O2027" s="36">
        <f>Map!L2710</f>
        <v>-246</v>
      </c>
      <c r="P2027" s="36">
        <f>Map!M2710</f>
        <v>-238</v>
      </c>
      <c r="Q2027" s="5" t="str">
        <f>Join("-",Map!B2710,Map!C2710,Map!D2710,Map!E2710,Map!F2710)</f>
        <v>South Rim-3-2-11-h</v>
      </c>
      <c r="R2027" s="6">
        <f t="shared" ref="R2027:T2027" si="4073">IFERROR(VALUE(LEFT(N2027,SEARCH(" ",N2027,1)-1)),FALSE())</f>
        <v>-229</v>
      </c>
      <c r="S2027" s="6">
        <f t="shared" si="4073"/>
        <v>-246</v>
      </c>
      <c r="T2027" s="6">
        <f t="shared" si="4073"/>
        <v>-238</v>
      </c>
      <c r="U2027" s="5"/>
      <c r="V2027" s="5"/>
      <c r="W2027" s="5"/>
      <c r="X2027" s="37" t="str">
        <f>Map!G2710</f>
        <v>Gas Giant</v>
      </c>
      <c r="Y2027" s="5"/>
      <c r="Z2027" s="7" t="str">
        <f>Map!O2710</f>
        <v>17 H</v>
      </c>
      <c r="AA2027" s="6">
        <f t="shared" si="12"/>
        <v>17</v>
      </c>
      <c r="AB2027" s="5" t="str">
        <f>IFERROR(__xludf.DUMMYFUNCTION("""COMPUTED_VALUE"""),"H")</f>
        <v>H</v>
      </c>
      <c r="AC2027" s="6">
        <f t="shared" si="13"/>
        <v>17</v>
      </c>
      <c r="AD2027" s="5"/>
    </row>
    <row r="2028">
      <c r="A2028" s="5" t="str">
        <f>Map!I2711</f>
        <v>0.19 S</v>
      </c>
      <c r="B2028" s="6">
        <f t="shared" si="5"/>
        <v>0.19</v>
      </c>
      <c r="C2028" s="5" t="str">
        <f>IFERROR(__xludf.DUMMYFUNCTION("""COMPUTED_VALUE"""),"S")</f>
        <v>S</v>
      </c>
      <c r="D2028" s="34">
        <f t="shared" si="6"/>
        <v>0.19</v>
      </c>
      <c r="E2028" s="6" t="b">
        <f t="shared" si="7"/>
        <v>0</v>
      </c>
      <c r="F2028" s="34" t="b">
        <f t="shared" si="8"/>
        <v>0</v>
      </c>
      <c r="G2028" s="8">
        <f t="shared" si="9"/>
        <v>3.7791E+29</v>
      </c>
      <c r="H2028" s="8">
        <f t="shared" ref="H2028:J2028" si="4074">if(D2028,$G2028,"")</f>
        <v>3.7791E+29</v>
      </c>
      <c r="I2028" s="8" t="str">
        <f t="shared" si="4074"/>
        <v/>
      </c>
      <c r="J2028" s="8" t="str">
        <f t="shared" si="4074"/>
        <v/>
      </c>
      <c r="K2028" s="5"/>
      <c r="L2028" s="5"/>
      <c r="M2028" s="5"/>
      <c r="N2028" s="36" t="str">
        <f>Map!K2711</f>
        <v/>
      </c>
      <c r="O2028" s="36" t="str">
        <f>Map!L2711</f>
        <v/>
      </c>
      <c r="P2028" s="36" t="str">
        <f>Map!M2711</f>
        <v/>
      </c>
      <c r="Q2028" s="5" t="str">
        <f>Join("-",Map!B2711,Map!C2711,Map!D2711,Map!E2711,Map!F2711)</f>
        <v>South Rim-3-2-11-S</v>
      </c>
      <c r="R2028" s="6" t="b">
        <f t="shared" ref="R2028:T2028" si="4075">IFERROR(VALUE(LEFT(N2028,SEARCH(" ",N2028,1)-1)),FALSE())</f>
        <v>0</v>
      </c>
      <c r="S2028" s="6" t="b">
        <f t="shared" si="4075"/>
        <v>0</v>
      </c>
      <c r="T2028" s="6" t="b">
        <f t="shared" si="4075"/>
        <v>0</v>
      </c>
      <c r="U2028" s="5"/>
      <c r="V2028" s="5"/>
      <c r="W2028" s="5"/>
      <c r="X2028" s="37" t="str">
        <f>Map!G2711</f>
        <v>Star</v>
      </c>
      <c r="Y2028" s="5"/>
      <c r="Z2028" s="7" t="str">
        <f>Map!O2711</f>
        <v/>
      </c>
      <c r="AA2028" s="6" t="str">
        <f t="shared" si="12"/>
        <v/>
      </c>
      <c r="AB2028" s="5"/>
      <c r="AC2028" s="6" t="str">
        <f t="shared" si="13"/>
        <v/>
      </c>
      <c r="AD2028" s="5"/>
    </row>
    <row r="2029">
      <c r="A2029" s="5" t="str">
        <f>Map!I2712</f>
        <v>0.51 E</v>
      </c>
      <c r="B2029" s="6">
        <f t="shared" si="5"/>
        <v>0.51</v>
      </c>
      <c r="C2029" s="5" t="str">
        <f>IFERROR(__xludf.DUMMYFUNCTION("""COMPUTED_VALUE"""),"E")</f>
        <v>E</v>
      </c>
      <c r="D2029" s="34" t="b">
        <f t="shared" si="6"/>
        <v>0</v>
      </c>
      <c r="E2029" s="6" t="b">
        <f t="shared" si="7"/>
        <v>0</v>
      </c>
      <c r="F2029" s="34">
        <f t="shared" si="8"/>
        <v>0.51</v>
      </c>
      <c r="G2029" s="8">
        <f t="shared" si="9"/>
        <v>3.04572E+24</v>
      </c>
      <c r="H2029" s="8" t="str">
        <f t="shared" ref="H2029:J2029" si="4076">if(D2029,$G2029,"")</f>
        <v/>
      </c>
      <c r="I2029" s="8" t="str">
        <f t="shared" si="4076"/>
        <v/>
      </c>
      <c r="J2029" s="8">
        <f t="shared" si="4076"/>
        <v>3.04572E+24</v>
      </c>
      <c r="K2029" s="5"/>
      <c r="L2029" s="5"/>
      <c r="M2029" s="5"/>
      <c r="N2029" s="36">
        <f>Map!K2712</f>
        <v>1246</v>
      </c>
      <c r="O2029" s="36">
        <f>Map!L2712</f>
        <v>1111</v>
      </c>
      <c r="P2029" s="36">
        <f>Map!M2712</f>
        <v>1179</v>
      </c>
      <c r="Q2029" s="5" t="str">
        <f>Join("-",Map!B2712,Map!C2712,Map!D2712,Map!E2712,Map!F2712)</f>
        <v>South Rim-3-3-0-a</v>
      </c>
      <c r="R2029" s="6">
        <f t="shared" ref="R2029:T2029" si="4077">IFERROR(VALUE(LEFT(N2029,SEARCH(" ",N2029,1)-1)),FALSE())</f>
        <v>1246</v>
      </c>
      <c r="S2029" s="6">
        <f t="shared" si="4077"/>
        <v>1111</v>
      </c>
      <c r="T2029" s="6">
        <f t="shared" si="4077"/>
        <v>1179</v>
      </c>
      <c r="U2029" s="5"/>
      <c r="V2029" s="5"/>
      <c r="W2029" s="5"/>
      <c r="X2029" s="37" t="str">
        <f>Map!G2712</f>
        <v>Terrestrial</v>
      </c>
      <c r="Y2029" s="5"/>
      <c r="Z2029" s="7" t="str">
        <f>Map!O2712</f>
        <v>15 H</v>
      </c>
      <c r="AA2029" s="6">
        <f t="shared" si="12"/>
        <v>15</v>
      </c>
      <c r="AB2029" s="5" t="str">
        <f>IFERROR(__xludf.DUMMYFUNCTION("""COMPUTED_VALUE"""),"H")</f>
        <v>H</v>
      </c>
      <c r="AC2029" s="6">
        <f t="shared" si="13"/>
        <v>15</v>
      </c>
      <c r="AD2029" s="5"/>
    </row>
    <row r="2030">
      <c r="A2030" s="5" t="str">
        <f>Map!I2713</f>
        <v>0.24 E</v>
      </c>
      <c r="B2030" s="6">
        <f t="shared" si="5"/>
        <v>0.24</v>
      </c>
      <c r="C2030" s="5" t="str">
        <f>IFERROR(__xludf.DUMMYFUNCTION("""COMPUTED_VALUE"""),"E")</f>
        <v>E</v>
      </c>
      <c r="D2030" s="34" t="b">
        <f t="shared" si="6"/>
        <v>0</v>
      </c>
      <c r="E2030" s="6" t="b">
        <f t="shared" si="7"/>
        <v>0</v>
      </c>
      <c r="F2030" s="34">
        <f t="shared" si="8"/>
        <v>0.24</v>
      </c>
      <c r="G2030" s="8">
        <f t="shared" si="9"/>
        <v>1.43328E+24</v>
      </c>
      <c r="H2030" s="8" t="str">
        <f t="shared" ref="H2030:J2030" si="4078">if(D2030,$G2030,"")</f>
        <v/>
      </c>
      <c r="I2030" s="8" t="str">
        <f t="shared" si="4078"/>
        <v/>
      </c>
      <c r="J2030" s="8">
        <f t="shared" si="4078"/>
        <v>1.43328E+24</v>
      </c>
      <c r="K2030" s="5"/>
      <c r="L2030" s="5"/>
      <c r="M2030" s="5"/>
      <c r="N2030" s="36">
        <f>Map!K2713</f>
        <v>917</v>
      </c>
      <c r="O2030" s="36">
        <f>Map!L2713</f>
        <v>812</v>
      </c>
      <c r="P2030" s="36">
        <f>Map!M2713</f>
        <v>867</v>
      </c>
      <c r="Q2030" s="5" t="str">
        <f>Join("-",Map!B2713,Map!C2713,Map!D2713,Map!E2713,Map!F2713)</f>
        <v>South Rim-3-3-0-b</v>
      </c>
      <c r="R2030" s="6">
        <f t="shared" ref="R2030:T2030" si="4079">IFERROR(VALUE(LEFT(N2030,SEARCH(" ",N2030,1)-1)),FALSE())</f>
        <v>917</v>
      </c>
      <c r="S2030" s="6">
        <f t="shared" si="4079"/>
        <v>812</v>
      </c>
      <c r="T2030" s="6">
        <f t="shared" si="4079"/>
        <v>867</v>
      </c>
      <c r="U2030" s="5"/>
      <c r="V2030" s="5"/>
      <c r="W2030" s="5"/>
      <c r="X2030" s="37" t="str">
        <f>Map!G2713</f>
        <v>Terrestrial</v>
      </c>
      <c r="Y2030" s="5"/>
      <c r="Z2030" s="7" t="str">
        <f>Map!O2713</f>
        <v>13 H</v>
      </c>
      <c r="AA2030" s="6">
        <f t="shared" si="12"/>
        <v>13</v>
      </c>
      <c r="AB2030" s="5" t="str">
        <f>IFERROR(__xludf.DUMMYFUNCTION("""COMPUTED_VALUE"""),"H")</f>
        <v>H</v>
      </c>
      <c r="AC2030" s="6">
        <f t="shared" si="13"/>
        <v>13</v>
      </c>
      <c r="AD2030" s="5"/>
    </row>
    <row r="2031">
      <c r="A2031" s="5" t="str">
        <f>Map!I2714</f>
        <v>0.06 J</v>
      </c>
      <c r="B2031" s="6">
        <f t="shared" si="5"/>
        <v>0.06</v>
      </c>
      <c r="C2031" s="5" t="str">
        <f>IFERROR(__xludf.DUMMYFUNCTION("""COMPUTED_VALUE"""),"J")</f>
        <v>J</v>
      </c>
      <c r="D2031" s="34" t="b">
        <f t="shared" si="6"/>
        <v>0</v>
      </c>
      <c r="E2031" s="6">
        <f t="shared" si="7"/>
        <v>0.06</v>
      </c>
      <c r="F2031" s="34" t="b">
        <f t="shared" si="8"/>
        <v>0</v>
      </c>
      <c r="G2031" s="8">
        <f t="shared" si="9"/>
        <v>1.14E+26</v>
      </c>
      <c r="H2031" s="8" t="str">
        <f t="shared" ref="H2031:J2031" si="4080">if(D2031,$G2031,"")</f>
        <v/>
      </c>
      <c r="I2031" s="8">
        <f t="shared" si="4080"/>
        <v>1.14E+26</v>
      </c>
      <c r="J2031" s="8" t="str">
        <f t="shared" si="4080"/>
        <v/>
      </c>
      <c r="K2031" s="5"/>
      <c r="L2031" s="5"/>
      <c r="M2031" s="5"/>
      <c r="N2031" s="36">
        <f>Map!K2714</f>
        <v>-8</v>
      </c>
      <c r="O2031" s="36">
        <f>Map!L2714</f>
        <v>-72</v>
      </c>
      <c r="P2031" s="36">
        <f>Map!M2714</f>
        <v>-41</v>
      </c>
      <c r="Q2031" s="5" t="str">
        <f>Join("-",Map!B2714,Map!C2714,Map!D2714,Map!E2714,Map!F2714)</f>
        <v>South Rim-3-3-0-c</v>
      </c>
      <c r="R2031" s="6">
        <f t="shared" ref="R2031:T2031" si="4081">IFERROR(VALUE(LEFT(N2031,SEARCH(" ",N2031,1)-1)),FALSE())</f>
        <v>-8</v>
      </c>
      <c r="S2031" s="6">
        <f t="shared" si="4081"/>
        <v>-72</v>
      </c>
      <c r="T2031" s="6">
        <f t="shared" si="4081"/>
        <v>-41</v>
      </c>
      <c r="U2031" s="5"/>
      <c r="V2031" s="5"/>
      <c r="W2031" s="5"/>
      <c r="X2031" s="37" t="str">
        <f>Map!G2714</f>
        <v>Gas Giant</v>
      </c>
      <c r="Y2031" s="5"/>
      <c r="Z2031" s="7" t="str">
        <f>Map!O2714</f>
        <v>11 H</v>
      </c>
      <c r="AA2031" s="6">
        <f t="shared" si="12"/>
        <v>11</v>
      </c>
      <c r="AB2031" s="5" t="str">
        <f>IFERROR(__xludf.DUMMYFUNCTION("""COMPUTED_VALUE"""),"H")</f>
        <v>H</v>
      </c>
      <c r="AC2031" s="6">
        <f t="shared" si="13"/>
        <v>11</v>
      </c>
      <c r="AD2031" s="5"/>
    </row>
    <row r="2032">
      <c r="A2032" s="5" t="str">
        <f>Map!I2715</f>
        <v>2.04 J</v>
      </c>
      <c r="B2032" s="6">
        <f t="shared" si="5"/>
        <v>2.04</v>
      </c>
      <c r="C2032" s="5" t="str">
        <f>IFERROR(__xludf.DUMMYFUNCTION("""COMPUTED_VALUE"""),"J")</f>
        <v>J</v>
      </c>
      <c r="D2032" s="34" t="b">
        <f t="shared" si="6"/>
        <v>0</v>
      </c>
      <c r="E2032" s="6">
        <f t="shared" si="7"/>
        <v>2.04</v>
      </c>
      <c r="F2032" s="34" t="b">
        <f t="shared" si="8"/>
        <v>0</v>
      </c>
      <c r="G2032" s="8">
        <f t="shared" si="9"/>
        <v>3.876E+27</v>
      </c>
      <c r="H2032" s="8" t="str">
        <f t="shared" ref="H2032:J2032" si="4082">if(D2032,$G2032,"")</f>
        <v/>
      </c>
      <c r="I2032" s="8">
        <f t="shared" si="4082"/>
        <v>3.876E+27</v>
      </c>
      <c r="J2032" s="8" t="str">
        <f t="shared" si="4082"/>
        <v/>
      </c>
      <c r="K2032" s="5"/>
      <c r="L2032" s="5"/>
      <c r="M2032" s="5"/>
      <c r="N2032" s="36">
        <f>Map!K2715</f>
        <v>-14</v>
      </c>
      <c r="O2032" s="36">
        <f>Map!L2715</f>
        <v>-53</v>
      </c>
      <c r="P2032" s="36">
        <f>Map!M2715</f>
        <v>-34</v>
      </c>
      <c r="Q2032" s="5" t="str">
        <f>Join("-",Map!B2715,Map!C2715,Map!D2715,Map!E2715,Map!F2715)</f>
        <v>South Rim-3-3-0-d</v>
      </c>
      <c r="R2032" s="6">
        <f t="shared" ref="R2032:T2032" si="4083">IFERROR(VALUE(LEFT(N2032,SEARCH(" ",N2032,1)-1)),FALSE())</f>
        <v>-14</v>
      </c>
      <c r="S2032" s="6">
        <f t="shared" si="4083"/>
        <v>-53</v>
      </c>
      <c r="T2032" s="6">
        <f t="shared" si="4083"/>
        <v>-34</v>
      </c>
      <c r="U2032" s="5"/>
      <c r="V2032" s="5"/>
      <c r="W2032" s="5"/>
      <c r="X2032" s="37" t="str">
        <f>Map!G2715</f>
        <v>Gas Giant</v>
      </c>
      <c r="Y2032" s="5"/>
      <c r="Z2032" s="7" t="str">
        <f>Map!O2715</f>
        <v>11 H</v>
      </c>
      <c r="AA2032" s="6">
        <f t="shared" si="12"/>
        <v>11</v>
      </c>
      <c r="AB2032" s="5" t="str">
        <f>IFERROR(__xludf.DUMMYFUNCTION("""COMPUTED_VALUE"""),"H")</f>
        <v>H</v>
      </c>
      <c r="AC2032" s="6">
        <f t="shared" si="13"/>
        <v>11</v>
      </c>
      <c r="AD2032" s="5"/>
    </row>
    <row r="2033">
      <c r="A2033" s="5" t="str">
        <f>Map!I2716</f>
        <v>0.18 J</v>
      </c>
      <c r="B2033" s="6">
        <f t="shared" si="5"/>
        <v>0.18</v>
      </c>
      <c r="C2033" s="5" t="str">
        <f>IFERROR(__xludf.DUMMYFUNCTION("""COMPUTED_VALUE"""),"J")</f>
        <v>J</v>
      </c>
      <c r="D2033" s="34" t="b">
        <f t="shared" si="6"/>
        <v>0</v>
      </c>
      <c r="E2033" s="6">
        <f t="shared" si="7"/>
        <v>0.18</v>
      </c>
      <c r="F2033" s="34" t="b">
        <f t="shared" si="8"/>
        <v>0</v>
      </c>
      <c r="G2033" s="8">
        <f t="shared" si="9"/>
        <v>3.42E+26</v>
      </c>
      <c r="H2033" s="8" t="str">
        <f t="shared" ref="H2033:J2033" si="4084">if(D2033,$G2033,"")</f>
        <v/>
      </c>
      <c r="I2033" s="8">
        <f t="shared" si="4084"/>
        <v>3.42E+26</v>
      </c>
      <c r="J2033" s="8" t="str">
        <f t="shared" si="4084"/>
        <v/>
      </c>
      <c r="K2033" s="5"/>
      <c r="L2033" s="5"/>
      <c r="M2033" s="5"/>
      <c r="N2033" s="36">
        <f>Map!K2716</f>
        <v>-77</v>
      </c>
      <c r="O2033" s="36">
        <f>Map!L2716</f>
        <v>-116</v>
      </c>
      <c r="P2033" s="36">
        <f>Map!M2716</f>
        <v>-98</v>
      </c>
      <c r="Q2033" s="5" t="str">
        <f>Join("-",Map!B2716,Map!C2716,Map!D2716,Map!E2716,Map!F2716)</f>
        <v>South Rim-3-3-0-e</v>
      </c>
      <c r="R2033" s="6">
        <f t="shared" ref="R2033:T2033" si="4085">IFERROR(VALUE(LEFT(N2033,SEARCH(" ",N2033,1)-1)),FALSE())</f>
        <v>-77</v>
      </c>
      <c r="S2033" s="6">
        <f t="shared" si="4085"/>
        <v>-116</v>
      </c>
      <c r="T2033" s="6">
        <f t="shared" si="4085"/>
        <v>-98</v>
      </c>
      <c r="U2033" s="5"/>
      <c r="V2033" s="5"/>
      <c r="W2033" s="5"/>
      <c r="X2033" s="37" t="str">
        <f>Map!G2716</f>
        <v>Gas Giant</v>
      </c>
      <c r="Y2033" s="5"/>
      <c r="Z2033" s="7" t="str">
        <f>Map!O2716</f>
        <v>17 H</v>
      </c>
      <c r="AA2033" s="6">
        <f t="shared" si="12"/>
        <v>17</v>
      </c>
      <c r="AB2033" s="5" t="str">
        <f>IFERROR(__xludf.DUMMYFUNCTION("""COMPUTED_VALUE"""),"H")</f>
        <v>H</v>
      </c>
      <c r="AC2033" s="6">
        <f t="shared" si="13"/>
        <v>17</v>
      </c>
      <c r="AD2033" s="5"/>
    </row>
    <row r="2034">
      <c r="A2034" s="5" t="str">
        <f>Map!I2717</f>
        <v>6.93 J</v>
      </c>
      <c r="B2034" s="6">
        <f t="shared" si="5"/>
        <v>6.93</v>
      </c>
      <c r="C2034" s="5" t="str">
        <f>IFERROR(__xludf.DUMMYFUNCTION("""COMPUTED_VALUE"""),"J")</f>
        <v>J</v>
      </c>
      <c r="D2034" s="34" t="b">
        <f t="shared" si="6"/>
        <v>0</v>
      </c>
      <c r="E2034" s="6">
        <f t="shared" si="7"/>
        <v>6.93</v>
      </c>
      <c r="F2034" s="34" t="b">
        <f t="shared" si="8"/>
        <v>0</v>
      </c>
      <c r="G2034" s="8">
        <f t="shared" si="9"/>
        <v>1.3167E+28</v>
      </c>
      <c r="H2034" s="8" t="str">
        <f t="shared" ref="H2034:J2034" si="4086">if(D2034,$G2034,"")</f>
        <v/>
      </c>
      <c r="I2034" s="8">
        <f t="shared" si="4086"/>
        <v>1.3167E+28</v>
      </c>
      <c r="J2034" s="8" t="str">
        <f t="shared" si="4086"/>
        <v/>
      </c>
      <c r="K2034" s="5"/>
      <c r="L2034" s="5"/>
      <c r="M2034" s="5"/>
      <c r="N2034" s="36">
        <f>Map!K2717</f>
        <v>-96</v>
      </c>
      <c r="O2034" s="36">
        <f>Map!L2717</f>
        <v>-120</v>
      </c>
      <c r="P2034" s="36">
        <f>Map!M2717</f>
        <v>-109</v>
      </c>
      <c r="Q2034" s="5" t="str">
        <f>Join("-",Map!B2717,Map!C2717,Map!D2717,Map!E2717,Map!F2717)</f>
        <v>South Rim-3-3-0-f</v>
      </c>
      <c r="R2034" s="6">
        <f t="shared" ref="R2034:T2034" si="4087">IFERROR(VALUE(LEFT(N2034,SEARCH(" ",N2034,1)-1)),FALSE())</f>
        <v>-96</v>
      </c>
      <c r="S2034" s="6">
        <f t="shared" si="4087"/>
        <v>-120</v>
      </c>
      <c r="T2034" s="6">
        <f t="shared" si="4087"/>
        <v>-109</v>
      </c>
      <c r="U2034" s="5"/>
      <c r="V2034" s="5"/>
      <c r="W2034" s="5"/>
      <c r="X2034" s="37" t="str">
        <f>Map!G2717</f>
        <v>Gas Giant</v>
      </c>
      <c r="Y2034" s="5"/>
      <c r="Z2034" s="7" t="str">
        <f>Map!O2717</f>
        <v>16 H</v>
      </c>
      <c r="AA2034" s="6">
        <f t="shared" si="12"/>
        <v>16</v>
      </c>
      <c r="AB2034" s="5" t="str">
        <f>IFERROR(__xludf.DUMMYFUNCTION("""COMPUTED_VALUE"""),"H")</f>
        <v>H</v>
      </c>
      <c r="AC2034" s="6">
        <f t="shared" si="13"/>
        <v>16</v>
      </c>
      <c r="AD2034" s="5"/>
    </row>
    <row r="2035">
      <c r="A2035" s="5" t="str">
        <f>Map!I2718</f>
        <v>0.31 S</v>
      </c>
      <c r="B2035" s="6">
        <f t="shared" si="5"/>
        <v>0.31</v>
      </c>
      <c r="C2035" s="5" t="str">
        <f>IFERROR(__xludf.DUMMYFUNCTION("""COMPUTED_VALUE"""),"S")</f>
        <v>S</v>
      </c>
      <c r="D2035" s="34">
        <f t="shared" si="6"/>
        <v>0.31</v>
      </c>
      <c r="E2035" s="6" t="b">
        <f t="shared" si="7"/>
        <v>0</v>
      </c>
      <c r="F2035" s="34" t="b">
        <f t="shared" si="8"/>
        <v>0</v>
      </c>
      <c r="G2035" s="8">
        <f t="shared" si="9"/>
        <v>6.1659E+29</v>
      </c>
      <c r="H2035" s="8">
        <f t="shared" ref="H2035:J2035" si="4088">if(D2035,$G2035,"")</f>
        <v>6.1659E+29</v>
      </c>
      <c r="I2035" s="8" t="str">
        <f t="shared" si="4088"/>
        <v/>
      </c>
      <c r="J2035" s="8" t="str">
        <f t="shared" si="4088"/>
        <v/>
      </c>
      <c r="K2035" s="5"/>
      <c r="L2035" s="5"/>
      <c r="M2035" s="5"/>
      <c r="N2035" s="36" t="str">
        <f>Map!K2718</f>
        <v/>
      </c>
      <c r="O2035" s="36" t="str">
        <f>Map!L2718</f>
        <v/>
      </c>
      <c r="P2035" s="36" t="str">
        <f>Map!M2718</f>
        <v/>
      </c>
      <c r="Q2035" s="5" t="str">
        <f>Join("-",Map!B2718,Map!C2718,Map!D2718,Map!E2718,Map!F2718)</f>
        <v>South Rim-3-3-0-S</v>
      </c>
      <c r="R2035" s="6" t="b">
        <f t="shared" ref="R2035:T2035" si="4089">IFERROR(VALUE(LEFT(N2035,SEARCH(" ",N2035,1)-1)),FALSE())</f>
        <v>0</v>
      </c>
      <c r="S2035" s="6" t="b">
        <f t="shared" si="4089"/>
        <v>0</v>
      </c>
      <c r="T2035" s="6" t="b">
        <f t="shared" si="4089"/>
        <v>0</v>
      </c>
      <c r="U2035" s="5"/>
      <c r="V2035" s="5"/>
      <c r="W2035" s="5"/>
      <c r="X2035" s="37" t="str">
        <f>Map!G2718</f>
        <v>Star</v>
      </c>
      <c r="Y2035" s="5"/>
      <c r="Z2035" s="7" t="str">
        <f>Map!O2718</f>
        <v/>
      </c>
      <c r="AA2035" s="6" t="str">
        <f t="shared" si="12"/>
        <v/>
      </c>
      <c r="AB2035" s="5"/>
      <c r="AC2035" s="6" t="str">
        <f t="shared" si="13"/>
        <v/>
      </c>
      <c r="AD2035" s="5"/>
    </row>
    <row r="2036">
      <c r="A2036" s="5" t="str">
        <f>Map!I2719</f>
        <v/>
      </c>
      <c r="B2036" s="6" t="str">
        <f t="shared" si="5"/>
        <v/>
      </c>
      <c r="C2036" s="5"/>
      <c r="D2036" s="34" t="b">
        <f t="shared" si="6"/>
        <v>0</v>
      </c>
      <c r="E2036" s="6" t="b">
        <f t="shared" si="7"/>
        <v>0</v>
      </c>
      <c r="F2036" s="34" t="b">
        <f t="shared" si="8"/>
        <v>0</v>
      </c>
      <c r="G2036" s="8" t="str">
        <f t="shared" si="9"/>
        <v/>
      </c>
      <c r="H2036" s="8" t="str">
        <f t="shared" ref="H2036:J2036" si="4090">if(D2036,$G2036,"")</f>
        <v/>
      </c>
      <c r="I2036" s="8" t="str">
        <f t="shared" si="4090"/>
        <v/>
      </c>
      <c r="J2036" s="8" t="str">
        <f t="shared" si="4090"/>
        <v/>
      </c>
      <c r="K2036" s="5"/>
      <c r="L2036" s="5"/>
      <c r="M2036" s="5"/>
      <c r="N2036" s="36" t="str">
        <f>Map!K2719</f>
        <v/>
      </c>
      <c r="O2036" s="36" t="str">
        <f>Map!L2719</f>
        <v/>
      </c>
      <c r="P2036" s="36" t="str">
        <f>Map!M2719</f>
        <v/>
      </c>
      <c r="Q2036" s="5" t="str">
        <f>Join("-",Map!B2719,Map!C2719,Map!D2719,Map!E2719,Map!F2719)</f>
        <v>South Rim-3-3-0-S33 Secondary Relay</v>
      </c>
      <c r="R2036" s="6" t="b">
        <f t="shared" ref="R2036:T2036" si="4091">IFERROR(VALUE(LEFT(N2036,SEARCH(" ",N2036,1)-1)),FALSE())</f>
        <v>0</v>
      </c>
      <c r="S2036" s="6" t="b">
        <f t="shared" si="4091"/>
        <v>0</v>
      </c>
      <c r="T2036" s="6" t="b">
        <f t="shared" si="4091"/>
        <v>0</v>
      </c>
      <c r="U2036" s="5"/>
      <c r="V2036" s="5"/>
      <c r="W2036" s="5"/>
      <c r="X2036" s="37" t="str">
        <f>Map!G2719</f>
        <v>Secondary Relay</v>
      </c>
      <c r="Y2036" s="5"/>
      <c r="Z2036" s="7" t="str">
        <f>Map!O2719</f>
        <v/>
      </c>
      <c r="AA2036" s="6" t="str">
        <f t="shared" si="12"/>
        <v/>
      </c>
      <c r="AB2036" s="5"/>
      <c r="AC2036" s="6" t="str">
        <f t="shared" si="13"/>
        <v/>
      </c>
      <c r="AD2036" s="5"/>
    </row>
    <row r="2037">
      <c r="A2037" s="5" t="str">
        <f>Map!I2720</f>
        <v>8 E</v>
      </c>
      <c r="B2037" s="6">
        <f t="shared" si="5"/>
        <v>8</v>
      </c>
      <c r="C2037" s="5" t="str">
        <f>IFERROR(__xludf.DUMMYFUNCTION("""COMPUTED_VALUE"""),"E")</f>
        <v>E</v>
      </c>
      <c r="D2037" s="34" t="b">
        <f t="shared" si="6"/>
        <v>0</v>
      </c>
      <c r="E2037" s="6" t="b">
        <f t="shared" si="7"/>
        <v>0</v>
      </c>
      <c r="F2037" s="34">
        <f t="shared" si="8"/>
        <v>8</v>
      </c>
      <c r="G2037" s="8">
        <f t="shared" si="9"/>
        <v>4.7776E+25</v>
      </c>
      <c r="H2037" s="8" t="str">
        <f t="shared" ref="H2037:J2037" si="4092">if(D2037,$G2037,"")</f>
        <v/>
      </c>
      <c r="I2037" s="8" t="str">
        <f t="shared" si="4092"/>
        <v/>
      </c>
      <c r="J2037" s="8">
        <f t="shared" si="4092"/>
        <v>4.7776E+25</v>
      </c>
      <c r="K2037" s="5"/>
      <c r="L2037" s="5"/>
      <c r="M2037" s="5"/>
      <c r="N2037" s="36">
        <f>Map!K2720</f>
        <v>182</v>
      </c>
      <c r="O2037" s="36">
        <f>Map!L2720</f>
        <v>-173</v>
      </c>
      <c r="P2037" s="36">
        <f>Map!M2720</f>
        <v>6</v>
      </c>
      <c r="Q2037" s="5" t="str">
        <f>Join("-",Map!B2720,Map!C2720,Map!D2720,Map!E2720,Map!F2720)</f>
        <v>South Rim-3-3-1-a</v>
      </c>
      <c r="R2037" s="6">
        <f t="shared" ref="R2037:T2037" si="4093">IFERROR(VALUE(LEFT(N2037,SEARCH(" ",N2037,1)-1)),FALSE())</f>
        <v>182</v>
      </c>
      <c r="S2037" s="6">
        <f t="shared" si="4093"/>
        <v>-173</v>
      </c>
      <c r="T2037" s="6">
        <f t="shared" si="4093"/>
        <v>6</v>
      </c>
      <c r="U2037" s="5"/>
      <c r="V2037" s="5"/>
      <c r="W2037" s="5"/>
      <c r="X2037" s="37" t="str">
        <f>Map!G2720</f>
        <v>Terrestrial</v>
      </c>
      <c r="Y2037" s="5"/>
      <c r="Z2037" s="7" t="str">
        <f>Map!O2720</f>
        <v>124 H</v>
      </c>
      <c r="AA2037" s="6">
        <f t="shared" si="12"/>
        <v>124</v>
      </c>
      <c r="AB2037" s="5" t="str">
        <f>IFERROR(__xludf.DUMMYFUNCTION("""COMPUTED_VALUE"""),"H")</f>
        <v>H</v>
      </c>
      <c r="AC2037" s="6">
        <f t="shared" si="13"/>
        <v>124</v>
      </c>
      <c r="AD2037" s="5"/>
    </row>
    <row r="2038">
      <c r="A2038" s="5" t="str">
        <f>Map!I2721</f>
        <v>0.79 E</v>
      </c>
      <c r="B2038" s="6">
        <f t="shared" si="5"/>
        <v>0.79</v>
      </c>
      <c r="C2038" s="5" t="str">
        <f>IFERROR(__xludf.DUMMYFUNCTION("""COMPUTED_VALUE"""),"E")</f>
        <v>E</v>
      </c>
      <c r="D2038" s="34" t="b">
        <f t="shared" si="6"/>
        <v>0</v>
      </c>
      <c r="E2038" s="6" t="b">
        <f t="shared" si="7"/>
        <v>0</v>
      </c>
      <c r="F2038" s="34">
        <f t="shared" si="8"/>
        <v>0.79</v>
      </c>
      <c r="G2038" s="8">
        <f t="shared" si="9"/>
        <v>4.71788E+24</v>
      </c>
      <c r="H2038" s="8" t="str">
        <f t="shared" ref="H2038:J2038" si="4094">if(D2038,$G2038,"")</f>
        <v/>
      </c>
      <c r="I2038" s="8" t="str">
        <f t="shared" si="4094"/>
        <v/>
      </c>
      <c r="J2038" s="8">
        <f t="shared" si="4094"/>
        <v>4.71788E+24</v>
      </c>
      <c r="K2038" s="5"/>
      <c r="L2038" s="5"/>
      <c r="M2038" s="5"/>
      <c r="N2038" s="36">
        <f>Map!K2721</f>
        <v>16</v>
      </c>
      <c r="O2038" s="36">
        <f>Map!L2721</f>
        <v>-10</v>
      </c>
      <c r="P2038" s="36">
        <f>Map!M2721</f>
        <v>5</v>
      </c>
      <c r="Q2038" s="5" t="str">
        <f>Join("-",Map!B2721,Map!C2721,Map!D2721,Map!E2721,Map!F2721)</f>
        <v>South Rim-3-3-1-b</v>
      </c>
      <c r="R2038" s="6">
        <f t="shared" ref="R2038:T2038" si="4095">IFERROR(VALUE(LEFT(N2038,SEARCH(" ",N2038,1)-1)),FALSE())</f>
        <v>16</v>
      </c>
      <c r="S2038" s="6">
        <f t="shared" si="4095"/>
        <v>-10</v>
      </c>
      <c r="T2038" s="6">
        <f t="shared" si="4095"/>
        <v>5</v>
      </c>
      <c r="U2038" s="5"/>
      <c r="V2038" s="5"/>
      <c r="W2038" s="5"/>
      <c r="X2038" s="37" t="str">
        <f>Map!G2721</f>
        <v>Habitable</v>
      </c>
      <c r="Y2038" s="5"/>
      <c r="Z2038" s="7" t="str">
        <f>Map!O2721</f>
        <v>14 H</v>
      </c>
      <c r="AA2038" s="6">
        <f t="shared" si="12"/>
        <v>14</v>
      </c>
      <c r="AB2038" s="5" t="str">
        <f>IFERROR(__xludf.DUMMYFUNCTION("""COMPUTED_VALUE"""),"H")</f>
        <v>H</v>
      </c>
      <c r="AC2038" s="6">
        <f t="shared" si="13"/>
        <v>14</v>
      </c>
      <c r="AD2038" s="5"/>
    </row>
    <row r="2039">
      <c r="A2039" s="5" t="str">
        <f>Map!I2722</f>
        <v>0.19 S</v>
      </c>
      <c r="B2039" s="6">
        <f t="shared" si="5"/>
        <v>0.19</v>
      </c>
      <c r="C2039" s="5" t="str">
        <f>IFERROR(__xludf.DUMMYFUNCTION("""COMPUTED_VALUE"""),"S")</f>
        <v>S</v>
      </c>
      <c r="D2039" s="34">
        <f t="shared" si="6"/>
        <v>0.19</v>
      </c>
      <c r="E2039" s="6" t="b">
        <f t="shared" si="7"/>
        <v>0</v>
      </c>
      <c r="F2039" s="34" t="b">
        <f t="shared" si="8"/>
        <v>0</v>
      </c>
      <c r="G2039" s="8">
        <f t="shared" si="9"/>
        <v>3.7791E+29</v>
      </c>
      <c r="H2039" s="8">
        <f t="shared" ref="H2039:J2039" si="4096">if(D2039,$G2039,"")</f>
        <v>3.7791E+29</v>
      </c>
      <c r="I2039" s="8" t="str">
        <f t="shared" si="4096"/>
        <v/>
      </c>
      <c r="J2039" s="8" t="str">
        <f t="shared" si="4096"/>
        <v/>
      </c>
      <c r="K2039" s="5"/>
      <c r="L2039" s="5"/>
      <c r="M2039" s="5"/>
      <c r="N2039" s="36" t="str">
        <f>Map!K2722</f>
        <v/>
      </c>
      <c r="O2039" s="36" t="str">
        <f>Map!L2722</f>
        <v/>
      </c>
      <c r="P2039" s="36" t="str">
        <f>Map!M2722</f>
        <v/>
      </c>
      <c r="Q2039" s="5" t="str">
        <f>Join("-",Map!B2722,Map!C2722,Map!D2722,Map!E2722,Map!F2722)</f>
        <v>South Rim-3-3-1-S</v>
      </c>
      <c r="R2039" s="6" t="b">
        <f t="shared" ref="R2039:T2039" si="4097">IFERROR(VALUE(LEFT(N2039,SEARCH(" ",N2039,1)-1)),FALSE())</f>
        <v>0</v>
      </c>
      <c r="S2039" s="6" t="b">
        <f t="shared" si="4097"/>
        <v>0</v>
      </c>
      <c r="T2039" s="6" t="b">
        <f t="shared" si="4097"/>
        <v>0</v>
      </c>
      <c r="U2039" s="5"/>
      <c r="V2039" s="5"/>
      <c r="W2039" s="5"/>
      <c r="X2039" s="37" t="str">
        <f>Map!G2722</f>
        <v>Star</v>
      </c>
      <c r="Y2039" s="5"/>
      <c r="Z2039" s="7" t="str">
        <f>Map!O2722</f>
        <v/>
      </c>
      <c r="AA2039" s="6" t="str">
        <f t="shared" si="12"/>
        <v/>
      </c>
      <c r="AB2039" s="5"/>
      <c r="AC2039" s="6" t="str">
        <f t="shared" si="13"/>
        <v/>
      </c>
      <c r="AD2039" s="5"/>
    </row>
    <row r="2040">
      <c r="A2040" s="5" t="str">
        <f>Map!I2723</f>
        <v>2.5 E</v>
      </c>
      <c r="B2040" s="6">
        <f t="shared" si="5"/>
        <v>2.5</v>
      </c>
      <c r="C2040" s="5" t="str">
        <f>IFERROR(__xludf.DUMMYFUNCTION("""COMPUTED_VALUE"""),"E")</f>
        <v>E</v>
      </c>
      <c r="D2040" s="34" t="b">
        <f t="shared" si="6"/>
        <v>0</v>
      </c>
      <c r="E2040" s="6" t="b">
        <f t="shared" si="7"/>
        <v>0</v>
      </c>
      <c r="F2040" s="34">
        <f t="shared" si="8"/>
        <v>2.5</v>
      </c>
      <c r="G2040" s="8">
        <f t="shared" si="9"/>
        <v>1.493E+25</v>
      </c>
      <c r="H2040" s="8" t="str">
        <f t="shared" ref="H2040:J2040" si="4098">if(D2040,$G2040,"")</f>
        <v/>
      </c>
      <c r="I2040" s="8" t="str">
        <f t="shared" si="4098"/>
        <v/>
      </c>
      <c r="J2040" s="8">
        <f t="shared" si="4098"/>
        <v>1.493E+25</v>
      </c>
      <c r="K2040" s="5"/>
      <c r="L2040" s="5"/>
      <c r="M2040" s="5"/>
      <c r="N2040" s="36">
        <f>Map!K2723</f>
        <v>896</v>
      </c>
      <c r="O2040" s="36">
        <f>Map!L2723</f>
        <v>727</v>
      </c>
      <c r="P2040" s="36">
        <f>Map!M2723</f>
        <v>814</v>
      </c>
      <c r="Q2040" s="5" t="str">
        <f>Join("-",Map!B2723,Map!C2723,Map!D2723,Map!E2723,Map!F2723)</f>
        <v>South Rim-3-3-2-a</v>
      </c>
      <c r="R2040" s="6">
        <f t="shared" ref="R2040:T2040" si="4099">IFERROR(VALUE(LEFT(N2040,SEARCH(" ",N2040,1)-1)),FALSE())</f>
        <v>896</v>
      </c>
      <c r="S2040" s="6">
        <f t="shared" si="4099"/>
        <v>727</v>
      </c>
      <c r="T2040" s="6">
        <f t="shared" si="4099"/>
        <v>814</v>
      </c>
      <c r="U2040" s="5"/>
      <c r="V2040" s="5"/>
      <c r="W2040" s="5"/>
      <c r="X2040" s="37" t="str">
        <f>Map!G2723</f>
        <v>Terrestrial</v>
      </c>
      <c r="Y2040" s="5"/>
      <c r="Z2040" s="7" t="str">
        <f>Map!O2723</f>
        <v>24 H</v>
      </c>
      <c r="AA2040" s="6">
        <f t="shared" si="12"/>
        <v>24</v>
      </c>
      <c r="AB2040" s="5" t="str">
        <f>IFERROR(__xludf.DUMMYFUNCTION("""COMPUTED_VALUE"""),"H")</f>
        <v>H</v>
      </c>
      <c r="AC2040" s="6">
        <f t="shared" si="13"/>
        <v>24</v>
      </c>
      <c r="AD2040" s="5"/>
    </row>
    <row r="2041">
      <c r="A2041" s="5" t="str">
        <f>Map!I2724</f>
        <v>0.89 E</v>
      </c>
      <c r="B2041" s="6">
        <f t="shared" si="5"/>
        <v>0.89</v>
      </c>
      <c r="C2041" s="5" t="str">
        <f>IFERROR(__xludf.DUMMYFUNCTION("""COMPUTED_VALUE"""),"E")</f>
        <v>E</v>
      </c>
      <c r="D2041" s="34" t="b">
        <f t="shared" si="6"/>
        <v>0</v>
      </c>
      <c r="E2041" s="6" t="b">
        <f t="shared" si="7"/>
        <v>0</v>
      </c>
      <c r="F2041" s="34">
        <f t="shared" si="8"/>
        <v>0.89</v>
      </c>
      <c r="G2041" s="8">
        <f t="shared" si="9"/>
        <v>5.31508E+24</v>
      </c>
      <c r="H2041" s="8" t="str">
        <f t="shared" ref="H2041:J2041" si="4100">if(D2041,$G2041,"")</f>
        <v/>
      </c>
      <c r="I2041" s="8" t="str">
        <f t="shared" si="4100"/>
        <v/>
      </c>
      <c r="J2041" s="8">
        <f t="shared" si="4100"/>
        <v>5.31508E+24</v>
      </c>
      <c r="K2041" s="5"/>
      <c r="L2041" s="5"/>
      <c r="M2041" s="5"/>
      <c r="N2041" s="36">
        <f>Map!K2724</f>
        <v>366</v>
      </c>
      <c r="O2041" s="36">
        <f>Map!L2724</f>
        <v>332</v>
      </c>
      <c r="P2041" s="36">
        <f>Map!M2724</f>
        <v>348</v>
      </c>
      <c r="Q2041" s="5" t="str">
        <f>Join("-",Map!B2724,Map!C2724,Map!D2724,Map!E2724,Map!F2724)</f>
        <v>South Rim-3-3-2-b</v>
      </c>
      <c r="R2041" s="6">
        <f t="shared" ref="R2041:T2041" si="4101">IFERROR(VALUE(LEFT(N2041,SEARCH(" ",N2041,1)-1)),FALSE())</f>
        <v>366</v>
      </c>
      <c r="S2041" s="6">
        <f t="shared" si="4101"/>
        <v>332</v>
      </c>
      <c r="T2041" s="6">
        <f t="shared" si="4101"/>
        <v>348</v>
      </c>
      <c r="U2041" s="5"/>
      <c r="V2041" s="5"/>
      <c r="W2041" s="5"/>
      <c r="X2041" s="37" t="str">
        <f>Map!G2724</f>
        <v>Terrestrial</v>
      </c>
      <c r="Y2041" s="5"/>
      <c r="Z2041" s="7" t="str">
        <f>Map!O2724</f>
        <v>20 H</v>
      </c>
      <c r="AA2041" s="6">
        <f t="shared" si="12"/>
        <v>20</v>
      </c>
      <c r="AB2041" s="5" t="str">
        <f>IFERROR(__xludf.DUMMYFUNCTION("""COMPUTED_VALUE"""),"H")</f>
        <v>H</v>
      </c>
      <c r="AC2041" s="6">
        <f t="shared" si="13"/>
        <v>20</v>
      </c>
      <c r="AD2041" s="5"/>
    </row>
    <row r="2042">
      <c r="A2042" s="5" t="str">
        <f>Map!I2725</f>
        <v>1.37 E</v>
      </c>
      <c r="B2042" s="6">
        <f t="shared" si="5"/>
        <v>1.37</v>
      </c>
      <c r="C2042" s="5" t="str">
        <f>IFERROR(__xludf.DUMMYFUNCTION("""COMPUTED_VALUE"""),"E")</f>
        <v>E</v>
      </c>
      <c r="D2042" s="34" t="b">
        <f t="shared" si="6"/>
        <v>0</v>
      </c>
      <c r="E2042" s="6" t="b">
        <f t="shared" si="7"/>
        <v>0</v>
      </c>
      <c r="F2042" s="34">
        <f t="shared" si="8"/>
        <v>1.37</v>
      </c>
      <c r="G2042" s="8">
        <f t="shared" si="9"/>
        <v>8.18164E+24</v>
      </c>
      <c r="H2042" s="8" t="str">
        <f t="shared" ref="H2042:J2042" si="4102">if(D2042,$G2042,"")</f>
        <v/>
      </c>
      <c r="I2042" s="8" t="str">
        <f t="shared" si="4102"/>
        <v/>
      </c>
      <c r="J2042" s="8">
        <f t="shared" si="4102"/>
        <v>8.18164E+24</v>
      </c>
      <c r="K2042" s="5"/>
      <c r="L2042" s="5"/>
      <c r="M2042" s="5"/>
      <c r="N2042" s="36">
        <f>Map!K2725</f>
        <v>119</v>
      </c>
      <c r="O2042" s="36">
        <f>Map!L2725</f>
        <v>60</v>
      </c>
      <c r="P2042" s="36">
        <f>Map!M2725</f>
        <v>91</v>
      </c>
      <c r="Q2042" s="5" t="str">
        <f>Join("-",Map!B2725,Map!C2725,Map!D2725,Map!E2725,Map!F2725)</f>
        <v>South Rim-3-3-2-c</v>
      </c>
      <c r="R2042" s="6">
        <f t="shared" ref="R2042:T2042" si="4103">IFERROR(VALUE(LEFT(N2042,SEARCH(" ",N2042,1)-1)),FALSE())</f>
        <v>119</v>
      </c>
      <c r="S2042" s="6">
        <f t="shared" si="4103"/>
        <v>60</v>
      </c>
      <c r="T2042" s="6">
        <f t="shared" si="4103"/>
        <v>91</v>
      </c>
      <c r="U2042" s="5"/>
      <c r="V2042" s="5"/>
      <c r="W2042" s="5"/>
      <c r="X2042" s="37" t="str">
        <f>Map!G2725</f>
        <v>Terrestrial</v>
      </c>
      <c r="Y2042" s="5"/>
      <c r="Z2042" s="7" t="str">
        <f>Map!O2725</f>
        <v>22 H</v>
      </c>
      <c r="AA2042" s="6">
        <f t="shared" si="12"/>
        <v>22</v>
      </c>
      <c r="AB2042" s="5" t="str">
        <f>IFERROR(__xludf.DUMMYFUNCTION("""COMPUTED_VALUE"""),"H")</f>
        <v>H</v>
      </c>
      <c r="AC2042" s="6">
        <f t="shared" si="13"/>
        <v>22</v>
      </c>
      <c r="AD2042" s="5"/>
    </row>
    <row r="2043">
      <c r="A2043" s="5" t="str">
        <f>Map!I2726</f>
        <v>1.23 E</v>
      </c>
      <c r="B2043" s="6">
        <f t="shared" si="5"/>
        <v>1.23</v>
      </c>
      <c r="C2043" s="5" t="str">
        <f>IFERROR(__xludf.DUMMYFUNCTION("""COMPUTED_VALUE"""),"E")</f>
        <v>E</v>
      </c>
      <c r="D2043" s="34" t="b">
        <f t="shared" si="6"/>
        <v>0</v>
      </c>
      <c r="E2043" s="6" t="b">
        <f t="shared" si="7"/>
        <v>0</v>
      </c>
      <c r="F2043" s="34">
        <f t="shared" si="8"/>
        <v>1.23</v>
      </c>
      <c r="G2043" s="8">
        <f t="shared" si="9"/>
        <v>7.34556E+24</v>
      </c>
      <c r="H2043" s="8" t="str">
        <f t="shared" ref="H2043:J2043" si="4104">if(D2043,$G2043,"")</f>
        <v/>
      </c>
      <c r="I2043" s="8" t="str">
        <f t="shared" si="4104"/>
        <v/>
      </c>
      <c r="J2043" s="8">
        <f t="shared" si="4104"/>
        <v>7.34556E+24</v>
      </c>
      <c r="K2043" s="5"/>
      <c r="L2043" s="5"/>
      <c r="M2043" s="5"/>
      <c r="N2043" s="36">
        <f>Map!K2726</f>
        <v>6</v>
      </c>
      <c r="O2043" s="36">
        <f>Map!L2726</f>
        <v>-6</v>
      </c>
      <c r="P2043" s="36">
        <f>Map!M2726</f>
        <v>2</v>
      </c>
      <c r="Q2043" s="5" t="str">
        <f>Join("-",Map!B2726,Map!C2726,Map!D2726,Map!E2726,Map!F2726)</f>
        <v>South Rim-3-3-2-d</v>
      </c>
      <c r="R2043" s="6">
        <f t="shared" ref="R2043:T2043" si="4105">IFERROR(VALUE(LEFT(N2043,SEARCH(" ",N2043,1)-1)),FALSE())</f>
        <v>6</v>
      </c>
      <c r="S2043" s="6">
        <f t="shared" si="4105"/>
        <v>-6</v>
      </c>
      <c r="T2043" s="6">
        <f t="shared" si="4105"/>
        <v>2</v>
      </c>
      <c r="U2043" s="5"/>
      <c r="V2043" s="5"/>
      <c r="W2043" s="5"/>
      <c r="X2043" s="37" t="str">
        <f>Map!G2726</f>
        <v>Habitable</v>
      </c>
      <c r="Y2043" s="5"/>
      <c r="Z2043" s="7" t="str">
        <f>Map!O2726</f>
        <v>26 H</v>
      </c>
      <c r="AA2043" s="6">
        <f t="shared" si="12"/>
        <v>26</v>
      </c>
      <c r="AB2043" s="5" t="str">
        <f>IFERROR(__xludf.DUMMYFUNCTION("""COMPUTED_VALUE"""),"H")</f>
        <v>H</v>
      </c>
      <c r="AC2043" s="6">
        <f t="shared" si="13"/>
        <v>26</v>
      </c>
      <c r="AD2043" s="5"/>
    </row>
    <row r="2044">
      <c r="A2044" s="5" t="str">
        <f>Map!I2727</f>
        <v>2.29 J</v>
      </c>
      <c r="B2044" s="6">
        <f t="shared" si="5"/>
        <v>2.29</v>
      </c>
      <c r="C2044" s="5" t="str">
        <f>IFERROR(__xludf.DUMMYFUNCTION("""COMPUTED_VALUE"""),"J")</f>
        <v>J</v>
      </c>
      <c r="D2044" s="34" t="b">
        <f t="shared" si="6"/>
        <v>0</v>
      </c>
      <c r="E2044" s="6">
        <f t="shared" si="7"/>
        <v>2.29</v>
      </c>
      <c r="F2044" s="34" t="b">
        <f t="shared" si="8"/>
        <v>0</v>
      </c>
      <c r="G2044" s="8">
        <f t="shared" si="9"/>
        <v>4.351E+27</v>
      </c>
      <c r="H2044" s="8" t="str">
        <f t="shared" ref="H2044:J2044" si="4106">if(D2044,$G2044,"")</f>
        <v/>
      </c>
      <c r="I2044" s="8">
        <f t="shared" si="4106"/>
        <v>4.351E+27</v>
      </c>
      <c r="J2044" s="8" t="str">
        <f t="shared" si="4106"/>
        <v/>
      </c>
      <c r="K2044" s="5"/>
      <c r="L2044" s="5"/>
      <c r="M2044" s="5"/>
      <c r="N2044" s="36">
        <f>Map!K2727</f>
        <v>-113</v>
      </c>
      <c r="O2044" s="36">
        <f>Map!L2727</f>
        <v>-147</v>
      </c>
      <c r="P2044" s="36">
        <f>Map!M2727</f>
        <v>-128</v>
      </c>
      <c r="Q2044" s="5" t="str">
        <f>Join("-",Map!B2727,Map!C2727,Map!D2727,Map!E2727,Map!F2727)</f>
        <v>South Rim-3-3-2-e</v>
      </c>
      <c r="R2044" s="6">
        <f t="shared" ref="R2044:T2044" si="4107">IFERROR(VALUE(LEFT(N2044,SEARCH(" ",N2044,1)-1)),FALSE())</f>
        <v>-113</v>
      </c>
      <c r="S2044" s="6">
        <f t="shared" si="4107"/>
        <v>-147</v>
      </c>
      <c r="T2044" s="6">
        <f t="shared" si="4107"/>
        <v>-128</v>
      </c>
      <c r="U2044" s="5"/>
      <c r="V2044" s="5"/>
      <c r="W2044" s="5"/>
      <c r="X2044" s="37" t="str">
        <f>Map!G2727</f>
        <v>Gas Giant</v>
      </c>
      <c r="Y2044" s="5"/>
      <c r="Z2044" s="7" t="str">
        <f>Map!O2727</f>
        <v>23 H</v>
      </c>
      <c r="AA2044" s="6">
        <f t="shared" si="12"/>
        <v>23</v>
      </c>
      <c r="AB2044" s="5" t="str">
        <f>IFERROR(__xludf.DUMMYFUNCTION("""COMPUTED_VALUE"""),"H")</f>
        <v>H</v>
      </c>
      <c r="AC2044" s="6">
        <f t="shared" si="13"/>
        <v>23</v>
      </c>
      <c r="AD2044" s="5"/>
    </row>
    <row r="2045">
      <c r="A2045" s="5" t="str">
        <f>Map!I2728</f>
        <v>2.32 J</v>
      </c>
      <c r="B2045" s="6">
        <f t="shared" si="5"/>
        <v>2.32</v>
      </c>
      <c r="C2045" s="5" t="str">
        <f>IFERROR(__xludf.DUMMYFUNCTION("""COMPUTED_VALUE"""),"J")</f>
        <v>J</v>
      </c>
      <c r="D2045" s="34" t="b">
        <f t="shared" si="6"/>
        <v>0</v>
      </c>
      <c r="E2045" s="6">
        <f t="shared" si="7"/>
        <v>2.32</v>
      </c>
      <c r="F2045" s="34" t="b">
        <f t="shared" si="8"/>
        <v>0</v>
      </c>
      <c r="G2045" s="8">
        <f t="shared" si="9"/>
        <v>4.408E+27</v>
      </c>
      <c r="H2045" s="8" t="str">
        <f t="shared" ref="H2045:J2045" si="4108">if(D2045,$G2045,"")</f>
        <v/>
      </c>
      <c r="I2045" s="8">
        <f t="shared" si="4108"/>
        <v>4.408E+27</v>
      </c>
      <c r="J2045" s="8" t="str">
        <f t="shared" si="4108"/>
        <v/>
      </c>
      <c r="K2045" s="5"/>
      <c r="L2045" s="5"/>
      <c r="M2045" s="5"/>
      <c r="N2045" s="36">
        <f>Map!K2728</f>
        <v>-123</v>
      </c>
      <c r="O2045" s="36">
        <f>Map!L2728</f>
        <v>-140</v>
      </c>
      <c r="P2045" s="36">
        <f>Map!M2728</f>
        <v>-130</v>
      </c>
      <c r="Q2045" s="5" t="str">
        <f>Join("-",Map!B2728,Map!C2728,Map!D2728,Map!E2728,Map!F2728)</f>
        <v>South Rim-3-3-2-f</v>
      </c>
      <c r="R2045" s="6">
        <f t="shared" ref="R2045:T2045" si="4109">IFERROR(VALUE(LEFT(N2045,SEARCH(" ",N2045,1)-1)),FALSE())</f>
        <v>-123</v>
      </c>
      <c r="S2045" s="6">
        <f t="shared" si="4109"/>
        <v>-140</v>
      </c>
      <c r="T2045" s="6">
        <f t="shared" si="4109"/>
        <v>-130</v>
      </c>
      <c r="U2045" s="5"/>
      <c r="V2045" s="5"/>
      <c r="W2045" s="5"/>
      <c r="X2045" s="37" t="str">
        <f>Map!G2728</f>
        <v>Gas Giant</v>
      </c>
      <c r="Y2045" s="5"/>
      <c r="Z2045" s="7" t="str">
        <f>Map!O2728</f>
        <v>12 H</v>
      </c>
      <c r="AA2045" s="6">
        <f t="shared" si="12"/>
        <v>12</v>
      </c>
      <c r="AB2045" s="5" t="str">
        <f>IFERROR(__xludf.DUMMYFUNCTION("""COMPUTED_VALUE"""),"H")</f>
        <v>H</v>
      </c>
      <c r="AC2045" s="6">
        <f t="shared" si="13"/>
        <v>12</v>
      </c>
      <c r="AD2045" s="5"/>
    </row>
    <row r="2046">
      <c r="A2046" s="5" t="str">
        <f>Map!I2729</f>
        <v>1.48 S</v>
      </c>
      <c r="B2046" s="6">
        <f t="shared" si="5"/>
        <v>1.48</v>
      </c>
      <c r="C2046" s="5" t="str">
        <f>IFERROR(__xludf.DUMMYFUNCTION("""COMPUTED_VALUE"""),"S")</f>
        <v>S</v>
      </c>
      <c r="D2046" s="34">
        <f t="shared" si="6"/>
        <v>1.48</v>
      </c>
      <c r="E2046" s="6" t="b">
        <f t="shared" si="7"/>
        <v>0</v>
      </c>
      <c r="F2046" s="34" t="b">
        <f t="shared" si="8"/>
        <v>0</v>
      </c>
      <c r="G2046" s="8">
        <f t="shared" si="9"/>
        <v>2.94372E+30</v>
      </c>
      <c r="H2046" s="8">
        <f t="shared" ref="H2046:J2046" si="4110">if(D2046,$G2046,"")</f>
        <v>2.94372E+30</v>
      </c>
      <c r="I2046" s="8" t="str">
        <f t="shared" si="4110"/>
        <v/>
      </c>
      <c r="J2046" s="8" t="str">
        <f t="shared" si="4110"/>
        <v/>
      </c>
      <c r="K2046" s="5"/>
      <c r="L2046" s="5"/>
      <c r="M2046" s="5"/>
      <c r="N2046" s="36" t="str">
        <f>Map!K2729</f>
        <v/>
      </c>
      <c r="O2046" s="36" t="str">
        <f>Map!L2729</f>
        <v/>
      </c>
      <c r="P2046" s="36" t="str">
        <f>Map!M2729</f>
        <v/>
      </c>
      <c r="Q2046" s="5" t="str">
        <f>Join("-",Map!B2729,Map!C2729,Map!D2729,Map!E2729,Map!F2729)</f>
        <v>South Rim-3-3-2-S</v>
      </c>
      <c r="R2046" s="6" t="b">
        <f t="shared" ref="R2046:T2046" si="4111">IFERROR(VALUE(LEFT(N2046,SEARCH(" ",N2046,1)-1)),FALSE())</f>
        <v>0</v>
      </c>
      <c r="S2046" s="6" t="b">
        <f t="shared" si="4111"/>
        <v>0</v>
      </c>
      <c r="T2046" s="6" t="b">
        <f t="shared" si="4111"/>
        <v>0</v>
      </c>
      <c r="U2046" s="5"/>
      <c r="V2046" s="5"/>
      <c r="W2046" s="5"/>
      <c r="X2046" s="37" t="str">
        <f>Map!G2729</f>
        <v>Star</v>
      </c>
      <c r="Y2046" s="5"/>
      <c r="Z2046" s="7" t="str">
        <f>Map!O2729</f>
        <v/>
      </c>
      <c r="AA2046" s="6" t="str">
        <f t="shared" si="12"/>
        <v/>
      </c>
      <c r="AB2046" s="5"/>
      <c r="AC2046" s="6" t="str">
        <f t="shared" si="13"/>
        <v/>
      </c>
      <c r="AD2046" s="5"/>
    </row>
    <row r="2047">
      <c r="A2047" s="5" t="str">
        <f>Map!I2730</f>
        <v>1.24 E</v>
      </c>
      <c r="B2047" s="6">
        <f t="shared" si="5"/>
        <v>1.24</v>
      </c>
      <c r="C2047" s="5" t="str">
        <f>IFERROR(__xludf.DUMMYFUNCTION("""COMPUTED_VALUE"""),"E")</f>
        <v>E</v>
      </c>
      <c r="D2047" s="34" t="b">
        <f t="shared" si="6"/>
        <v>0</v>
      </c>
      <c r="E2047" s="6" t="b">
        <f t="shared" si="7"/>
        <v>0</v>
      </c>
      <c r="F2047" s="34">
        <f t="shared" si="8"/>
        <v>1.24</v>
      </c>
      <c r="G2047" s="8">
        <f t="shared" si="9"/>
        <v>7.40528E+24</v>
      </c>
      <c r="H2047" s="8" t="str">
        <f t="shared" ref="H2047:J2047" si="4112">if(D2047,$G2047,"")</f>
        <v/>
      </c>
      <c r="I2047" s="8" t="str">
        <f t="shared" si="4112"/>
        <v/>
      </c>
      <c r="J2047" s="8">
        <f t="shared" si="4112"/>
        <v>7.40528E+24</v>
      </c>
      <c r="K2047" s="5"/>
      <c r="L2047" s="5"/>
      <c r="M2047" s="5"/>
      <c r="N2047" s="36">
        <f>Map!K2730</f>
        <v>1047</v>
      </c>
      <c r="O2047" s="36">
        <f>Map!L2730</f>
        <v>83</v>
      </c>
      <c r="P2047" s="36">
        <f>Map!M2730</f>
        <v>563</v>
      </c>
      <c r="Q2047" s="5" t="str">
        <f>Join("-",Map!B2730,Map!C2730,Map!D2730,Map!E2730,Map!F2730)</f>
        <v>South Rim-3-3-3-a</v>
      </c>
      <c r="R2047" s="6">
        <f t="shared" ref="R2047:T2047" si="4113">IFERROR(VALUE(LEFT(N2047,SEARCH(" ",N2047,1)-1)),FALSE())</f>
        <v>1047</v>
      </c>
      <c r="S2047" s="6">
        <f t="shared" si="4113"/>
        <v>83</v>
      </c>
      <c r="T2047" s="6">
        <f t="shared" si="4113"/>
        <v>563</v>
      </c>
      <c r="U2047" s="5"/>
      <c r="V2047" s="5"/>
      <c r="W2047" s="5"/>
      <c r="X2047" s="37" t="str">
        <f>Map!G2730</f>
        <v>Terrestrial</v>
      </c>
      <c r="Y2047" s="5"/>
      <c r="Z2047" s="7" t="str">
        <f>Map!O2730</f>
        <v>180 H</v>
      </c>
      <c r="AA2047" s="6">
        <f t="shared" si="12"/>
        <v>180</v>
      </c>
      <c r="AB2047" s="5" t="str">
        <f>IFERROR(__xludf.DUMMYFUNCTION("""COMPUTED_VALUE"""),"H")</f>
        <v>H</v>
      </c>
      <c r="AC2047" s="6">
        <f t="shared" si="13"/>
        <v>180</v>
      </c>
      <c r="AD2047" s="5"/>
    </row>
    <row r="2048">
      <c r="A2048" s="5" t="str">
        <f>Map!I2731</f>
        <v>0.5 J</v>
      </c>
      <c r="B2048" s="6">
        <f t="shared" si="5"/>
        <v>0.5</v>
      </c>
      <c r="C2048" s="5" t="str">
        <f>IFERROR(__xludf.DUMMYFUNCTION("""COMPUTED_VALUE"""),"J")</f>
        <v>J</v>
      </c>
      <c r="D2048" s="34" t="b">
        <f t="shared" si="6"/>
        <v>0</v>
      </c>
      <c r="E2048" s="6">
        <f t="shared" si="7"/>
        <v>0.5</v>
      </c>
      <c r="F2048" s="34" t="b">
        <f t="shared" si="8"/>
        <v>0</v>
      </c>
      <c r="G2048" s="8">
        <f t="shared" si="9"/>
        <v>9.5E+26</v>
      </c>
      <c r="H2048" s="8" t="str">
        <f t="shared" ref="H2048:J2048" si="4114">if(D2048,$G2048,"")</f>
        <v/>
      </c>
      <c r="I2048" s="8">
        <f t="shared" si="4114"/>
        <v>9.5E+26</v>
      </c>
      <c r="J2048" s="8" t="str">
        <f t="shared" si="4114"/>
        <v/>
      </c>
      <c r="K2048" s="5"/>
      <c r="L2048" s="5"/>
      <c r="M2048" s="5"/>
      <c r="N2048" s="36">
        <f>Map!K2731</f>
        <v>-33</v>
      </c>
      <c r="O2048" s="36">
        <f>Map!L2731</f>
        <v>-45</v>
      </c>
      <c r="P2048" s="36">
        <f>Map!M2731</f>
        <v>-37</v>
      </c>
      <c r="Q2048" s="5" t="str">
        <f>Join("-",Map!B2731,Map!C2731,Map!D2731,Map!E2731,Map!F2731)</f>
        <v>South Rim-3-3-3-b</v>
      </c>
      <c r="R2048" s="6">
        <f t="shared" ref="R2048:T2048" si="4115">IFERROR(VALUE(LEFT(N2048,SEARCH(" ",N2048,1)-1)),FALSE())</f>
        <v>-33</v>
      </c>
      <c r="S2048" s="6">
        <f t="shared" si="4115"/>
        <v>-45</v>
      </c>
      <c r="T2048" s="6">
        <f t="shared" si="4115"/>
        <v>-37</v>
      </c>
      <c r="U2048" s="5"/>
      <c r="V2048" s="5"/>
      <c r="W2048" s="5"/>
      <c r="X2048" s="37" t="str">
        <f>Map!G2731</f>
        <v>Gas Giant</v>
      </c>
      <c r="Y2048" s="5"/>
      <c r="Z2048" s="7" t="str">
        <f>Map!O2731</f>
        <v>20 H</v>
      </c>
      <c r="AA2048" s="6">
        <f t="shared" si="12"/>
        <v>20</v>
      </c>
      <c r="AB2048" s="5" t="str">
        <f>IFERROR(__xludf.DUMMYFUNCTION("""COMPUTED_VALUE"""),"H")</f>
        <v>H</v>
      </c>
      <c r="AC2048" s="6">
        <f t="shared" si="13"/>
        <v>20</v>
      </c>
      <c r="AD2048" s="5"/>
    </row>
    <row r="2049">
      <c r="A2049" s="5" t="str">
        <f>Map!I2732</f>
        <v>0.05 J</v>
      </c>
      <c r="B2049" s="6">
        <f t="shared" si="5"/>
        <v>0.05</v>
      </c>
      <c r="C2049" s="5" t="str">
        <f>IFERROR(__xludf.DUMMYFUNCTION("""COMPUTED_VALUE"""),"J")</f>
        <v>J</v>
      </c>
      <c r="D2049" s="34" t="b">
        <f t="shared" si="6"/>
        <v>0</v>
      </c>
      <c r="E2049" s="6">
        <f t="shared" si="7"/>
        <v>0.05</v>
      </c>
      <c r="F2049" s="34" t="b">
        <f t="shared" si="8"/>
        <v>0</v>
      </c>
      <c r="G2049" s="8">
        <f t="shared" si="9"/>
        <v>9.5E+25</v>
      </c>
      <c r="H2049" s="8" t="str">
        <f t="shared" ref="H2049:J2049" si="4116">if(D2049,$G2049,"")</f>
        <v/>
      </c>
      <c r="I2049" s="8">
        <f t="shared" si="4116"/>
        <v>9.5E+25</v>
      </c>
      <c r="J2049" s="8" t="str">
        <f t="shared" si="4116"/>
        <v/>
      </c>
      <c r="K2049" s="5"/>
      <c r="L2049" s="5"/>
      <c r="M2049" s="5"/>
      <c r="N2049" s="36">
        <f>Map!K2732</f>
        <v>-90</v>
      </c>
      <c r="O2049" s="36">
        <f>Map!L2732</f>
        <v>-118</v>
      </c>
      <c r="P2049" s="36">
        <f>Map!M2732</f>
        <v>-102</v>
      </c>
      <c r="Q2049" s="5" t="str">
        <f>Join("-",Map!B2732,Map!C2732,Map!D2732,Map!E2732,Map!F2732)</f>
        <v>South Rim-3-3-3-c</v>
      </c>
      <c r="R2049" s="6">
        <f t="shared" ref="R2049:T2049" si="4117">IFERROR(VALUE(LEFT(N2049,SEARCH(" ",N2049,1)-1)),FALSE())</f>
        <v>-90</v>
      </c>
      <c r="S2049" s="6">
        <f t="shared" si="4117"/>
        <v>-118</v>
      </c>
      <c r="T2049" s="6">
        <f t="shared" si="4117"/>
        <v>-102</v>
      </c>
      <c r="U2049" s="5"/>
      <c r="V2049" s="5"/>
      <c r="W2049" s="5"/>
      <c r="X2049" s="37" t="str">
        <f>Map!G2732</f>
        <v>Gas Giant</v>
      </c>
      <c r="Y2049" s="5"/>
      <c r="Z2049" s="7" t="str">
        <f>Map!O2732</f>
        <v>18 H</v>
      </c>
      <c r="AA2049" s="6">
        <f t="shared" si="12"/>
        <v>18</v>
      </c>
      <c r="AB2049" s="5" t="str">
        <f>IFERROR(__xludf.DUMMYFUNCTION("""COMPUTED_VALUE"""),"H")</f>
        <v>H</v>
      </c>
      <c r="AC2049" s="6">
        <f t="shared" si="13"/>
        <v>18</v>
      </c>
      <c r="AD2049" s="5"/>
    </row>
    <row r="2050">
      <c r="A2050" s="5" t="str">
        <f>Map!I2733</f>
        <v>0.04 J</v>
      </c>
      <c r="B2050" s="6">
        <f t="shared" si="5"/>
        <v>0.04</v>
      </c>
      <c r="C2050" s="5" t="str">
        <f>IFERROR(__xludf.DUMMYFUNCTION("""COMPUTED_VALUE"""),"J")</f>
        <v>J</v>
      </c>
      <c r="D2050" s="34" t="b">
        <f t="shared" si="6"/>
        <v>0</v>
      </c>
      <c r="E2050" s="6">
        <f t="shared" si="7"/>
        <v>0.04</v>
      </c>
      <c r="F2050" s="34" t="b">
        <f t="shared" si="8"/>
        <v>0</v>
      </c>
      <c r="G2050" s="8">
        <f t="shared" si="9"/>
        <v>7.6E+25</v>
      </c>
      <c r="H2050" s="8" t="str">
        <f t="shared" ref="H2050:J2050" si="4118">if(D2050,$G2050,"")</f>
        <v/>
      </c>
      <c r="I2050" s="8">
        <f t="shared" si="4118"/>
        <v>7.6E+25</v>
      </c>
      <c r="J2050" s="8" t="str">
        <f t="shared" si="4118"/>
        <v/>
      </c>
      <c r="K2050" s="5"/>
      <c r="L2050" s="5"/>
      <c r="M2050" s="5"/>
      <c r="N2050" s="36">
        <f>Map!K2733</f>
        <v>-213</v>
      </c>
      <c r="O2050" s="36">
        <f>Map!L2733</f>
        <v>-248</v>
      </c>
      <c r="P2050" s="36">
        <f>Map!M2733</f>
        <v>-232</v>
      </c>
      <c r="Q2050" s="5" t="str">
        <f>Join("-",Map!B2733,Map!C2733,Map!D2733,Map!E2733,Map!F2733)</f>
        <v>South Rim-3-3-3-d</v>
      </c>
      <c r="R2050" s="6">
        <f t="shared" ref="R2050:T2050" si="4119">IFERROR(VALUE(LEFT(N2050,SEARCH(" ",N2050,1)-1)),FALSE())</f>
        <v>-213</v>
      </c>
      <c r="S2050" s="6">
        <f t="shared" si="4119"/>
        <v>-248</v>
      </c>
      <c r="T2050" s="6">
        <f t="shared" si="4119"/>
        <v>-232</v>
      </c>
      <c r="U2050" s="5"/>
      <c r="V2050" s="5"/>
      <c r="W2050" s="5"/>
      <c r="X2050" s="37" t="str">
        <f>Map!G2733</f>
        <v>Gas Giant</v>
      </c>
      <c r="Y2050" s="5"/>
      <c r="Z2050" s="7" t="str">
        <f>Map!O2733</f>
        <v>24 H</v>
      </c>
      <c r="AA2050" s="6">
        <f t="shared" si="12"/>
        <v>24</v>
      </c>
      <c r="AB2050" s="5" t="str">
        <f>IFERROR(__xludf.DUMMYFUNCTION("""COMPUTED_VALUE"""),"H")</f>
        <v>H</v>
      </c>
      <c r="AC2050" s="6">
        <f t="shared" si="13"/>
        <v>24</v>
      </c>
      <c r="AD2050" s="5"/>
    </row>
    <row r="2051">
      <c r="A2051" s="5" t="str">
        <f>Map!I2734</f>
        <v>8.88 J</v>
      </c>
      <c r="B2051" s="6">
        <f t="shared" si="5"/>
        <v>8.88</v>
      </c>
      <c r="C2051" s="5" t="str">
        <f>IFERROR(__xludf.DUMMYFUNCTION("""COMPUTED_VALUE"""),"J")</f>
        <v>J</v>
      </c>
      <c r="D2051" s="34" t="b">
        <f t="shared" si="6"/>
        <v>0</v>
      </c>
      <c r="E2051" s="6">
        <f t="shared" si="7"/>
        <v>8.88</v>
      </c>
      <c r="F2051" s="34" t="b">
        <f t="shared" si="8"/>
        <v>0</v>
      </c>
      <c r="G2051" s="8">
        <f t="shared" si="9"/>
        <v>1.6872E+28</v>
      </c>
      <c r="H2051" s="8" t="str">
        <f t="shared" ref="H2051:J2051" si="4120">if(D2051,$G2051,"")</f>
        <v/>
      </c>
      <c r="I2051" s="8">
        <f t="shared" si="4120"/>
        <v>1.6872E+28</v>
      </c>
      <c r="J2051" s="8" t="str">
        <f t="shared" si="4120"/>
        <v/>
      </c>
      <c r="K2051" s="5"/>
      <c r="L2051" s="5"/>
      <c r="M2051" s="5"/>
      <c r="N2051" s="36">
        <f>Map!K2734</f>
        <v>-222</v>
      </c>
      <c r="O2051" s="36">
        <f>Map!L2734</f>
        <v>-248</v>
      </c>
      <c r="P2051" s="36">
        <f>Map!M2734</f>
        <v>-234</v>
      </c>
      <c r="Q2051" s="5" t="str">
        <f>Join("-",Map!B2734,Map!C2734,Map!D2734,Map!E2734,Map!F2734)</f>
        <v>South Rim-3-3-3-e</v>
      </c>
      <c r="R2051" s="6">
        <f t="shared" ref="R2051:T2051" si="4121">IFERROR(VALUE(LEFT(N2051,SEARCH(" ",N2051,1)-1)),FALSE())</f>
        <v>-222</v>
      </c>
      <c r="S2051" s="6">
        <f t="shared" si="4121"/>
        <v>-248</v>
      </c>
      <c r="T2051" s="6">
        <f t="shared" si="4121"/>
        <v>-234</v>
      </c>
      <c r="U2051" s="5"/>
      <c r="V2051" s="5"/>
      <c r="W2051" s="5"/>
      <c r="X2051" s="37" t="str">
        <f>Map!G2734</f>
        <v>Gas Giant</v>
      </c>
      <c r="Y2051" s="5"/>
      <c r="Z2051" s="7" t="str">
        <f>Map!O2734</f>
        <v>9 H</v>
      </c>
      <c r="AA2051" s="6">
        <f t="shared" si="12"/>
        <v>9</v>
      </c>
      <c r="AB2051" s="5" t="str">
        <f>IFERROR(__xludf.DUMMYFUNCTION("""COMPUTED_VALUE"""),"H")</f>
        <v>H</v>
      </c>
      <c r="AC2051" s="6">
        <f t="shared" si="13"/>
        <v>9</v>
      </c>
      <c r="AD2051" s="5"/>
    </row>
    <row r="2052">
      <c r="A2052" s="5" t="str">
        <f>Map!I2735</f>
        <v>0.48 S</v>
      </c>
      <c r="B2052" s="6">
        <f t="shared" si="5"/>
        <v>0.48</v>
      </c>
      <c r="C2052" s="5" t="str">
        <f>IFERROR(__xludf.DUMMYFUNCTION("""COMPUTED_VALUE"""),"S")</f>
        <v>S</v>
      </c>
      <c r="D2052" s="34">
        <f t="shared" si="6"/>
        <v>0.48</v>
      </c>
      <c r="E2052" s="6" t="b">
        <f t="shared" si="7"/>
        <v>0</v>
      </c>
      <c r="F2052" s="34" t="b">
        <f t="shared" si="8"/>
        <v>0</v>
      </c>
      <c r="G2052" s="8">
        <f t="shared" si="9"/>
        <v>9.5472E+29</v>
      </c>
      <c r="H2052" s="8">
        <f t="shared" ref="H2052:J2052" si="4122">if(D2052,$G2052,"")</f>
        <v>9.5472E+29</v>
      </c>
      <c r="I2052" s="8" t="str">
        <f t="shared" si="4122"/>
        <v/>
      </c>
      <c r="J2052" s="8" t="str">
        <f t="shared" si="4122"/>
        <v/>
      </c>
      <c r="K2052" s="5"/>
      <c r="L2052" s="5"/>
      <c r="M2052" s="5"/>
      <c r="N2052" s="36" t="str">
        <f>Map!K2735</f>
        <v/>
      </c>
      <c r="O2052" s="36" t="str">
        <f>Map!L2735</f>
        <v/>
      </c>
      <c r="P2052" s="36" t="str">
        <f>Map!M2735</f>
        <v/>
      </c>
      <c r="Q2052" s="5" t="str">
        <f>Join("-",Map!B2735,Map!C2735,Map!D2735,Map!E2735,Map!F2735)</f>
        <v>South Rim-3-3-3-S</v>
      </c>
      <c r="R2052" s="6" t="b">
        <f t="shared" ref="R2052:T2052" si="4123">IFERROR(VALUE(LEFT(N2052,SEARCH(" ",N2052,1)-1)),FALSE())</f>
        <v>0</v>
      </c>
      <c r="S2052" s="6" t="b">
        <f t="shared" si="4123"/>
        <v>0</v>
      </c>
      <c r="T2052" s="6" t="b">
        <f t="shared" si="4123"/>
        <v>0</v>
      </c>
      <c r="U2052" s="5"/>
      <c r="V2052" s="5"/>
      <c r="W2052" s="5"/>
      <c r="X2052" s="37" t="str">
        <f>Map!G2735</f>
        <v>Star</v>
      </c>
      <c r="Y2052" s="5"/>
      <c r="Z2052" s="7" t="str">
        <f>Map!O2735</f>
        <v/>
      </c>
      <c r="AA2052" s="6" t="str">
        <f t="shared" si="12"/>
        <v/>
      </c>
      <c r="AB2052" s="5"/>
      <c r="AC2052" s="6" t="str">
        <f t="shared" si="13"/>
        <v/>
      </c>
      <c r="AD2052" s="5"/>
    </row>
    <row r="2053">
      <c r="A2053" s="5" t="str">
        <f>Map!I2736</f>
        <v>0.67 E</v>
      </c>
      <c r="B2053" s="6">
        <f t="shared" si="5"/>
        <v>0.67</v>
      </c>
      <c r="C2053" s="5" t="str">
        <f>IFERROR(__xludf.DUMMYFUNCTION("""COMPUTED_VALUE"""),"E")</f>
        <v>E</v>
      </c>
      <c r="D2053" s="34" t="b">
        <f t="shared" si="6"/>
        <v>0</v>
      </c>
      <c r="E2053" s="6" t="b">
        <f t="shared" si="7"/>
        <v>0</v>
      </c>
      <c r="F2053" s="34">
        <f t="shared" si="8"/>
        <v>0.67</v>
      </c>
      <c r="G2053" s="8">
        <f t="shared" si="9"/>
        <v>4.00124E+24</v>
      </c>
      <c r="H2053" s="8" t="str">
        <f t="shared" ref="H2053:J2053" si="4124">if(D2053,$G2053,"")</f>
        <v/>
      </c>
      <c r="I2053" s="8" t="str">
        <f t="shared" si="4124"/>
        <v/>
      </c>
      <c r="J2053" s="8">
        <f t="shared" si="4124"/>
        <v>4.00124E+24</v>
      </c>
      <c r="K2053" s="5"/>
      <c r="L2053" s="5"/>
      <c r="M2053" s="5"/>
      <c r="N2053" s="36">
        <f>Map!K2736</f>
        <v>1671</v>
      </c>
      <c r="O2053" s="36">
        <f>Map!L2736</f>
        <v>714</v>
      </c>
      <c r="P2053" s="36">
        <f>Map!M2736</f>
        <v>1192</v>
      </c>
      <c r="Q2053" s="5" t="str">
        <f>Join("-",Map!B2736,Map!C2736,Map!D2736,Map!E2736,Map!F2736)</f>
        <v>South Rim-3-3-4-a</v>
      </c>
      <c r="R2053" s="6">
        <f t="shared" ref="R2053:T2053" si="4125">IFERROR(VALUE(LEFT(N2053,SEARCH(" ",N2053,1)-1)),FALSE())</f>
        <v>1671</v>
      </c>
      <c r="S2053" s="6">
        <f t="shared" si="4125"/>
        <v>714</v>
      </c>
      <c r="T2053" s="6">
        <f t="shared" si="4125"/>
        <v>1192</v>
      </c>
      <c r="U2053" s="5"/>
      <c r="V2053" s="5"/>
      <c r="W2053" s="5"/>
      <c r="X2053" s="37" t="str">
        <f>Map!G2736</f>
        <v>Terrestrial</v>
      </c>
      <c r="Y2053" s="5"/>
      <c r="Z2053" s="7" t="str">
        <f>Map!O2736</f>
        <v>2079 H</v>
      </c>
      <c r="AA2053" s="6">
        <f t="shared" si="12"/>
        <v>2079</v>
      </c>
      <c r="AB2053" s="5" t="str">
        <f>IFERROR(__xludf.DUMMYFUNCTION("""COMPUTED_VALUE"""),"H")</f>
        <v>H</v>
      </c>
      <c r="AC2053" s="6">
        <f t="shared" si="13"/>
        <v>2079</v>
      </c>
      <c r="AD2053" s="5"/>
    </row>
    <row r="2054">
      <c r="A2054" s="5" t="str">
        <f>Map!I2737</f>
        <v>0.44 E</v>
      </c>
      <c r="B2054" s="6">
        <f t="shared" si="5"/>
        <v>0.44</v>
      </c>
      <c r="C2054" s="5" t="str">
        <f>IFERROR(__xludf.DUMMYFUNCTION("""COMPUTED_VALUE"""),"E")</f>
        <v>E</v>
      </c>
      <c r="D2054" s="34" t="b">
        <f t="shared" si="6"/>
        <v>0</v>
      </c>
      <c r="E2054" s="6" t="b">
        <f t="shared" si="7"/>
        <v>0</v>
      </c>
      <c r="F2054" s="34">
        <f t="shared" si="8"/>
        <v>0.44</v>
      </c>
      <c r="G2054" s="8">
        <f t="shared" si="9"/>
        <v>2.62768E+24</v>
      </c>
      <c r="H2054" s="8" t="str">
        <f t="shared" ref="H2054:J2054" si="4126">if(D2054,$G2054,"")</f>
        <v/>
      </c>
      <c r="I2054" s="8" t="str">
        <f t="shared" si="4126"/>
        <v/>
      </c>
      <c r="J2054" s="8">
        <f t="shared" si="4126"/>
        <v>2.62768E+24</v>
      </c>
      <c r="K2054" s="5"/>
      <c r="L2054" s="5"/>
      <c r="M2054" s="5"/>
      <c r="N2054" s="36">
        <f>Map!K2737</f>
        <v>1067</v>
      </c>
      <c r="O2054" s="36">
        <f>Map!L2737</f>
        <v>870</v>
      </c>
      <c r="P2054" s="36">
        <f>Map!M2737</f>
        <v>968</v>
      </c>
      <c r="Q2054" s="5" t="str">
        <f>Join("-",Map!B2737,Map!C2737,Map!D2737,Map!E2737,Map!F2737)</f>
        <v>South Rim-3-3-4-b</v>
      </c>
      <c r="R2054" s="6">
        <f t="shared" ref="R2054:T2054" si="4127">IFERROR(VALUE(LEFT(N2054,SEARCH(" ",N2054,1)-1)),FALSE())</f>
        <v>1067</v>
      </c>
      <c r="S2054" s="6">
        <f t="shared" si="4127"/>
        <v>870</v>
      </c>
      <c r="T2054" s="6">
        <f t="shared" si="4127"/>
        <v>968</v>
      </c>
      <c r="U2054" s="5"/>
      <c r="V2054" s="5"/>
      <c r="W2054" s="5"/>
      <c r="X2054" s="37" t="str">
        <f>Map!G2737</f>
        <v>Terrestrial</v>
      </c>
      <c r="Y2054" s="5"/>
      <c r="Z2054" s="7" t="str">
        <f>Map!O2737</f>
        <v>2546 H</v>
      </c>
      <c r="AA2054" s="6">
        <f t="shared" si="12"/>
        <v>2546</v>
      </c>
      <c r="AB2054" s="5" t="str">
        <f>IFERROR(__xludf.DUMMYFUNCTION("""COMPUTED_VALUE"""),"H")</f>
        <v>H</v>
      </c>
      <c r="AC2054" s="6">
        <f t="shared" si="13"/>
        <v>2546</v>
      </c>
      <c r="AD2054" s="5"/>
    </row>
    <row r="2055">
      <c r="A2055" s="5" t="str">
        <f>Map!I2738</f>
        <v>0.08 E</v>
      </c>
      <c r="B2055" s="6">
        <f t="shared" si="5"/>
        <v>0.08</v>
      </c>
      <c r="C2055" s="5" t="str">
        <f>IFERROR(__xludf.DUMMYFUNCTION("""COMPUTED_VALUE"""),"E")</f>
        <v>E</v>
      </c>
      <c r="D2055" s="34" t="b">
        <f t="shared" si="6"/>
        <v>0</v>
      </c>
      <c r="E2055" s="6" t="b">
        <f t="shared" si="7"/>
        <v>0</v>
      </c>
      <c r="F2055" s="34">
        <f t="shared" si="8"/>
        <v>0.08</v>
      </c>
      <c r="G2055" s="8">
        <f t="shared" si="9"/>
        <v>4.7776E+23</v>
      </c>
      <c r="H2055" s="8" t="str">
        <f t="shared" ref="H2055:J2055" si="4128">if(D2055,$G2055,"")</f>
        <v/>
      </c>
      <c r="I2055" s="8" t="str">
        <f t="shared" si="4128"/>
        <v/>
      </c>
      <c r="J2055" s="8">
        <f t="shared" si="4128"/>
        <v>4.7776E+23</v>
      </c>
      <c r="K2055" s="5"/>
      <c r="L2055" s="5"/>
      <c r="M2055" s="5"/>
      <c r="N2055" s="36">
        <f>Map!K2738</f>
        <v>103</v>
      </c>
      <c r="O2055" s="36">
        <f>Map!L2738</f>
        <v>73</v>
      </c>
      <c r="P2055" s="36">
        <f>Map!M2738</f>
        <v>88</v>
      </c>
      <c r="Q2055" s="5" t="str">
        <f>Join("-",Map!B2738,Map!C2738,Map!D2738,Map!E2738,Map!F2738)</f>
        <v>South Rim-3-3-4-c</v>
      </c>
      <c r="R2055" s="6">
        <f t="shared" ref="R2055:T2055" si="4129">IFERROR(VALUE(LEFT(N2055,SEARCH(" ",N2055,1)-1)),FALSE())</f>
        <v>103</v>
      </c>
      <c r="S2055" s="6">
        <f t="shared" si="4129"/>
        <v>73</v>
      </c>
      <c r="T2055" s="6">
        <f t="shared" si="4129"/>
        <v>88</v>
      </c>
      <c r="U2055" s="5"/>
      <c r="V2055" s="5"/>
      <c r="W2055" s="5"/>
      <c r="X2055" s="37" t="str">
        <f>Map!G2738</f>
        <v>Terrestrial</v>
      </c>
      <c r="Y2055" s="5"/>
      <c r="Z2055" s="7" t="str">
        <f>Map!O2738</f>
        <v>14 H</v>
      </c>
      <c r="AA2055" s="6">
        <f t="shared" si="12"/>
        <v>14</v>
      </c>
      <c r="AB2055" s="5" t="str">
        <f>IFERROR(__xludf.DUMMYFUNCTION("""COMPUTED_VALUE"""),"H")</f>
        <v>H</v>
      </c>
      <c r="AC2055" s="6">
        <f t="shared" si="13"/>
        <v>14</v>
      </c>
      <c r="AD2055" s="5"/>
    </row>
    <row r="2056">
      <c r="A2056" s="5" t="str">
        <f>Map!I2739</f>
        <v>0.86 E</v>
      </c>
      <c r="B2056" s="6">
        <f t="shared" si="5"/>
        <v>0.86</v>
      </c>
      <c r="C2056" s="5" t="str">
        <f>IFERROR(__xludf.DUMMYFUNCTION("""COMPUTED_VALUE"""),"E")</f>
        <v>E</v>
      </c>
      <c r="D2056" s="34" t="b">
        <f t="shared" si="6"/>
        <v>0</v>
      </c>
      <c r="E2056" s="6" t="b">
        <f t="shared" si="7"/>
        <v>0</v>
      </c>
      <c r="F2056" s="34">
        <f t="shared" si="8"/>
        <v>0.86</v>
      </c>
      <c r="G2056" s="8">
        <f t="shared" si="9"/>
        <v>5.13592E+24</v>
      </c>
      <c r="H2056" s="8" t="str">
        <f t="shared" ref="H2056:J2056" si="4130">if(D2056,$G2056,"")</f>
        <v/>
      </c>
      <c r="I2056" s="8" t="str">
        <f t="shared" si="4130"/>
        <v/>
      </c>
      <c r="J2056" s="8">
        <f t="shared" si="4130"/>
        <v>5.13592E+24</v>
      </c>
      <c r="K2056" s="5"/>
      <c r="L2056" s="5"/>
      <c r="M2056" s="5"/>
      <c r="N2056" s="36">
        <f>Map!K2739</f>
        <v>24</v>
      </c>
      <c r="O2056" s="36">
        <f>Map!L2739</f>
        <v>-9</v>
      </c>
      <c r="P2056" s="36">
        <f>Map!M2739</f>
        <v>9</v>
      </c>
      <c r="Q2056" s="5" t="str">
        <f>Join("-",Map!B2739,Map!C2739,Map!D2739,Map!E2739,Map!F2739)</f>
        <v>South Rim-3-3-4-d</v>
      </c>
      <c r="R2056" s="6">
        <f t="shared" ref="R2056:T2056" si="4131">IFERROR(VALUE(LEFT(N2056,SEARCH(" ",N2056,1)-1)),FALSE())</f>
        <v>24</v>
      </c>
      <c r="S2056" s="6">
        <f t="shared" si="4131"/>
        <v>-9</v>
      </c>
      <c r="T2056" s="6">
        <f t="shared" si="4131"/>
        <v>9</v>
      </c>
      <c r="U2056" s="5"/>
      <c r="V2056" s="5"/>
      <c r="W2056" s="5"/>
      <c r="X2056" s="37" t="str">
        <f>Map!G2739</f>
        <v>Habitable</v>
      </c>
      <c r="Y2056" s="5"/>
      <c r="Z2056" s="7" t="str">
        <f>Map!O2739</f>
        <v>12 H</v>
      </c>
      <c r="AA2056" s="6">
        <f t="shared" si="12"/>
        <v>12</v>
      </c>
      <c r="AB2056" s="5" t="str">
        <f>IFERROR(__xludf.DUMMYFUNCTION("""COMPUTED_VALUE"""),"H")</f>
        <v>H</v>
      </c>
      <c r="AC2056" s="6">
        <f t="shared" si="13"/>
        <v>12</v>
      </c>
      <c r="AD2056" s="5"/>
    </row>
    <row r="2057">
      <c r="A2057" s="5" t="str">
        <f>Map!I2740</f>
        <v>5.69 J</v>
      </c>
      <c r="B2057" s="6">
        <f t="shared" si="5"/>
        <v>5.69</v>
      </c>
      <c r="C2057" s="5" t="str">
        <f>IFERROR(__xludf.DUMMYFUNCTION("""COMPUTED_VALUE"""),"J")</f>
        <v>J</v>
      </c>
      <c r="D2057" s="34" t="b">
        <f t="shared" si="6"/>
        <v>0</v>
      </c>
      <c r="E2057" s="6">
        <f t="shared" si="7"/>
        <v>5.69</v>
      </c>
      <c r="F2057" s="34" t="b">
        <f t="shared" si="8"/>
        <v>0</v>
      </c>
      <c r="G2057" s="8">
        <f t="shared" si="9"/>
        <v>1.0811E+28</v>
      </c>
      <c r="H2057" s="8" t="str">
        <f t="shared" ref="H2057:J2057" si="4132">if(D2057,$G2057,"")</f>
        <v/>
      </c>
      <c r="I2057" s="8">
        <f t="shared" si="4132"/>
        <v>1.0811E+28</v>
      </c>
      <c r="J2057" s="8" t="str">
        <f t="shared" si="4132"/>
        <v/>
      </c>
      <c r="K2057" s="5"/>
      <c r="L2057" s="5"/>
      <c r="M2057" s="5"/>
      <c r="N2057" s="36">
        <f>Map!K2740</f>
        <v>-35</v>
      </c>
      <c r="O2057" s="36">
        <f>Map!L2740</f>
        <v>-85</v>
      </c>
      <c r="P2057" s="36">
        <f>Map!M2740</f>
        <v>-58</v>
      </c>
      <c r="Q2057" s="5" t="str">
        <f>Join("-",Map!B2740,Map!C2740,Map!D2740,Map!E2740,Map!F2740)</f>
        <v>South Rim-3-3-4-e</v>
      </c>
      <c r="R2057" s="6">
        <f t="shared" ref="R2057:T2057" si="4133">IFERROR(VALUE(LEFT(N2057,SEARCH(" ",N2057,1)-1)),FALSE())</f>
        <v>-35</v>
      </c>
      <c r="S2057" s="6">
        <f t="shared" si="4133"/>
        <v>-85</v>
      </c>
      <c r="T2057" s="6">
        <f t="shared" si="4133"/>
        <v>-58</v>
      </c>
      <c r="U2057" s="5"/>
      <c r="V2057" s="5"/>
      <c r="W2057" s="5"/>
      <c r="X2057" s="37" t="str">
        <f>Map!G2740</f>
        <v>Gas Giant</v>
      </c>
      <c r="Y2057" s="5"/>
      <c r="Z2057" s="7" t="str">
        <f>Map!O2740</f>
        <v>14 H</v>
      </c>
      <c r="AA2057" s="6">
        <f t="shared" si="12"/>
        <v>14</v>
      </c>
      <c r="AB2057" s="5" t="str">
        <f>IFERROR(__xludf.DUMMYFUNCTION("""COMPUTED_VALUE"""),"H")</f>
        <v>H</v>
      </c>
      <c r="AC2057" s="6">
        <f t="shared" si="13"/>
        <v>14</v>
      </c>
      <c r="AD2057" s="5"/>
    </row>
    <row r="2058">
      <c r="A2058" s="5" t="str">
        <f>Map!I2741</f>
        <v>7.93 J</v>
      </c>
      <c r="B2058" s="6">
        <f t="shared" si="5"/>
        <v>7.93</v>
      </c>
      <c r="C2058" s="5" t="str">
        <f>IFERROR(__xludf.DUMMYFUNCTION("""COMPUTED_VALUE"""),"J")</f>
        <v>J</v>
      </c>
      <c r="D2058" s="34" t="b">
        <f t="shared" si="6"/>
        <v>0</v>
      </c>
      <c r="E2058" s="6">
        <f t="shared" si="7"/>
        <v>7.93</v>
      </c>
      <c r="F2058" s="34" t="b">
        <f t="shared" si="8"/>
        <v>0</v>
      </c>
      <c r="G2058" s="8">
        <f t="shared" si="9"/>
        <v>1.5067E+28</v>
      </c>
      <c r="H2058" s="8" t="str">
        <f t="shared" ref="H2058:J2058" si="4134">if(D2058,$G2058,"")</f>
        <v/>
      </c>
      <c r="I2058" s="8">
        <f t="shared" si="4134"/>
        <v>1.5067E+28</v>
      </c>
      <c r="J2058" s="8" t="str">
        <f t="shared" si="4134"/>
        <v/>
      </c>
      <c r="K2058" s="5"/>
      <c r="L2058" s="5"/>
      <c r="M2058" s="5"/>
      <c r="N2058" s="36">
        <f>Map!K2741</f>
        <v>-70</v>
      </c>
      <c r="O2058" s="36">
        <f>Map!L2741</f>
        <v>-120</v>
      </c>
      <c r="P2058" s="36">
        <f>Map!M2741</f>
        <v>-96</v>
      </c>
      <c r="Q2058" s="5" t="str">
        <f>Join("-",Map!B2741,Map!C2741,Map!D2741,Map!E2741,Map!F2741)</f>
        <v>South Rim-3-3-4-f</v>
      </c>
      <c r="R2058" s="6">
        <f t="shared" ref="R2058:T2058" si="4135">IFERROR(VALUE(LEFT(N2058,SEARCH(" ",N2058,1)-1)),FALSE())</f>
        <v>-70</v>
      </c>
      <c r="S2058" s="6">
        <f t="shared" si="4135"/>
        <v>-120</v>
      </c>
      <c r="T2058" s="6">
        <f t="shared" si="4135"/>
        <v>-96</v>
      </c>
      <c r="U2058" s="5"/>
      <c r="V2058" s="5"/>
      <c r="W2058" s="5"/>
      <c r="X2058" s="37" t="str">
        <f>Map!G2741</f>
        <v>Gas Giant</v>
      </c>
      <c r="Y2058" s="5"/>
      <c r="Z2058" s="7" t="str">
        <f>Map!O2741</f>
        <v>17 H</v>
      </c>
      <c r="AA2058" s="6">
        <f t="shared" si="12"/>
        <v>17</v>
      </c>
      <c r="AB2058" s="5" t="str">
        <f>IFERROR(__xludf.DUMMYFUNCTION("""COMPUTED_VALUE"""),"H")</f>
        <v>H</v>
      </c>
      <c r="AC2058" s="6">
        <f t="shared" si="13"/>
        <v>17</v>
      </c>
      <c r="AD2058" s="5"/>
    </row>
    <row r="2059">
      <c r="A2059" s="5" t="str">
        <f>Map!I2742</f>
        <v>0.02 J</v>
      </c>
      <c r="B2059" s="6">
        <f t="shared" si="5"/>
        <v>0.02</v>
      </c>
      <c r="C2059" s="5" t="str">
        <f>IFERROR(__xludf.DUMMYFUNCTION("""COMPUTED_VALUE"""),"J")</f>
        <v>J</v>
      </c>
      <c r="D2059" s="34" t="b">
        <f t="shared" si="6"/>
        <v>0</v>
      </c>
      <c r="E2059" s="6">
        <f t="shared" si="7"/>
        <v>0.02</v>
      </c>
      <c r="F2059" s="34" t="b">
        <f t="shared" si="8"/>
        <v>0</v>
      </c>
      <c r="G2059" s="8">
        <f t="shared" si="9"/>
        <v>3.8E+25</v>
      </c>
      <c r="H2059" s="8" t="str">
        <f t="shared" ref="H2059:J2059" si="4136">if(D2059,$G2059,"")</f>
        <v/>
      </c>
      <c r="I2059" s="8">
        <f t="shared" si="4136"/>
        <v>3.8E+25</v>
      </c>
      <c r="J2059" s="8" t="str">
        <f t="shared" si="4136"/>
        <v/>
      </c>
      <c r="K2059" s="5"/>
      <c r="L2059" s="5"/>
      <c r="M2059" s="5"/>
      <c r="N2059" s="36">
        <f>Map!K2742</f>
        <v>-178</v>
      </c>
      <c r="O2059" s="36">
        <f>Map!L2742</f>
        <v>-199</v>
      </c>
      <c r="P2059" s="36">
        <f>Map!M2742</f>
        <v>-191</v>
      </c>
      <c r="Q2059" s="5" t="str">
        <f>Join("-",Map!B2742,Map!C2742,Map!D2742,Map!E2742,Map!F2742)</f>
        <v>South Rim-3-3-4-g</v>
      </c>
      <c r="R2059" s="6">
        <f t="shared" ref="R2059:T2059" si="4137">IFERROR(VALUE(LEFT(N2059,SEARCH(" ",N2059,1)-1)),FALSE())</f>
        <v>-178</v>
      </c>
      <c r="S2059" s="6">
        <f t="shared" si="4137"/>
        <v>-199</v>
      </c>
      <c r="T2059" s="6">
        <f t="shared" si="4137"/>
        <v>-191</v>
      </c>
      <c r="U2059" s="5"/>
      <c r="V2059" s="5"/>
      <c r="W2059" s="5"/>
      <c r="X2059" s="37" t="str">
        <f>Map!G2742</f>
        <v>Gas Giant</v>
      </c>
      <c r="Y2059" s="5"/>
      <c r="Z2059" s="7" t="str">
        <f>Map!O2742</f>
        <v>14 H</v>
      </c>
      <c r="AA2059" s="6">
        <f t="shared" si="12"/>
        <v>14</v>
      </c>
      <c r="AB2059" s="5" t="str">
        <f>IFERROR(__xludf.DUMMYFUNCTION("""COMPUTED_VALUE"""),"H")</f>
        <v>H</v>
      </c>
      <c r="AC2059" s="6">
        <f t="shared" si="13"/>
        <v>14</v>
      </c>
      <c r="AD2059" s="5"/>
    </row>
    <row r="2060">
      <c r="A2060" s="5" t="str">
        <f>Map!I2743</f>
        <v>0.44 S</v>
      </c>
      <c r="B2060" s="6">
        <f t="shared" si="5"/>
        <v>0.44</v>
      </c>
      <c r="C2060" s="5" t="str">
        <f>IFERROR(__xludf.DUMMYFUNCTION("""COMPUTED_VALUE"""),"S")</f>
        <v>S</v>
      </c>
      <c r="D2060" s="34">
        <f t="shared" si="6"/>
        <v>0.44</v>
      </c>
      <c r="E2060" s="6" t="b">
        <f t="shared" si="7"/>
        <v>0</v>
      </c>
      <c r="F2060" s="34" t="b">
        <f t="shared" si="8"/>
        <v>0</v>
      </c>
      <c r="G2060" s="8">
        <f t="shared" si="9"/>
        <v>8.7516E+29</v>
      </c>
      <c r="H2060" s="8">
        <f t="shared" ref="H2060:J2060" si="4138">if(D2060,$G2060,"")</f>
        <v>8.7516E+29</v>
      </c>
      <c r="I2060" s="8" t="str">
        <f t="shared" si="4138"/>
        <v/>
      </c>
      <c r="J2060" s="8" t="str">
        <f t="shared" si="4138"/>
        <v/>
      </c>
      <c r="K2060" s="5"/>
      <c r="L2060" s="5"/>
      <c r="M2060" s="5"/>
      <c r="N2060" s="36" t="str">
        <f>Map!K2743</f>
        <v/>
      </c>
      <c r="O2060" s="36" t="str">
        <f>Map!L2743</f>
        <v/>
      </c>
      <c r="P2060" s="36" t="str">
        <f>Map!M2743</f>
        <v/>
      </c>
      <c r="Q2060" s="5" t="str">
        <f>Join("-",Map!B2743,Map!C2743,Map!D2743,Map!E2743,Map!F2743)</f>
        <v>South Rim-3-3-4-S</v>
      </c>
      <c r="R2060" s="6" t="b">
        <f t="shared" ref="R2060:T2060" si="4139">IFERROR(VALUE(LEFT(N2060,SEARCH(" ",N2060,1)-1)),FALSE())</f>
        <v>0</v>
      </c>
      <c r="S2060" s="6" t="b">
        <f t="shared" si="4139"/>
        <v>0</v>
      </c>
      <c r="T2060" s="6" t="b">
        <f t="shared" si="4139"/>
        <v>0</v>
      </c>
      <c r="U2060" s="5"/>
      <c r="V2060" s="5"/>
      <c r="W2060" s="5"/>
      <c r="X2060" s="37" t="str">
        <f>Map!G2743</f>
        <v>Star</v>
      </c>
      <c r="Y2060" s="5"/>
      <c r="Z2060" s="7" t="str">
        <f>Map!O2743</f>
        <v/>
      </c>
      <c r="AA2060" s="6" t="str">
        <f t="shared" si="12"/>
        <v/>
      </c>
      <c r="AB2060" s="5"/>
      <c r="AC2060" s="6" t="str">
        <f t="shared" si="13"/>
        <v/>
      </c>
      <c r="AD2060" s="5"/>
    </row>
    <row r="2061">
      <c r="A2061" s="5" t="str">
        <f>Map!I2744</f>
        <v>0.45 E</v>
      </c>
      <c r="B2061" s="6">
        <f t="shared" si="5"/>
        <v>0.45</v>
      </c>
      <c r="C2061" s="5" t="str">
        <f>IFERROR(__xludf.DUMMYFUNCTION("""COMPUTED_VALUE"""),"E")</f>
        <v>E</v>
      </c>
      <c r="D2061" s="34" t="b">
        <f t="shared" si="6"/>
        <v>0</v>
      </c>
      <c r="E2061" s="6" t="b">
        <f t="shared" si="7"/>
        <v>0</v>
      </c>
      <c r="F2061" s="34">
        <f t="shared" si="8"/>
        <v>0.45</v>
      </c>
      <c r="G2061" s="8">
        <f t="shared" si="9"/>
        <v>2.6874E+24</v>
      </c>
      <c r="H2061" s="8" t="str">
        <f t="shared" ref="H2061:J2061" si="4140">if(D2061,$G2061,"")</f>
        <v/>
      </c>
      <c r="I2061" s="8" t="str">
        <f t="shared" si="4140"/>
        <v/>
      </c>
      <c r="J2061" s="8">
        <f t="shared" si="4140"/>
        <v>2.6874E+24</v>
      </c>
      <c r="K2061" s="5"/>
      <c r="L2061" s="5"/>
      <c r="M2061" s="5"/>
      <c r="N2061" s="36">
        <f>Map!K2744</f>
        <v>603</v>
      </c>
      <c r="O2061" s="36">
        <f>Map!L2744</f>
        <v>526</v>
      </c>
      <c r="P2061" s="36">
        <f>Map!M2744</f>
        <v>566</v>
      </c>
      <c r="Q2061" s="5" t="str">
        <f>Join("-",Map!B2744,Map!C2744,Map!D2744,Map!E2744,Map!F2744)</f>
        <v>South Rim-3-3-5-a</v>
      </c>
      <c r="R2061" s="6">
        <f t="shared" ref="R2061:T2061" si="4141">IFERROR(VALUE(LEFT(N2061,SEARCH(" ",N2061,1)-1)),FALSE())</f>
        <v>603</v>
      </c>
      <c r="S2061" s="6">
        <f t="shared" si="4141"/>
        <v>526</v>
      </c>
      <c r="T2061" s="6">
        <f t="shared" si="4141"/>
        <v>566</v>
      </c>
      <c r="U2061" s="5"/>
      <c r="V2061" s="5"/>
      <c r="W2061" s="5"/>
      <c r="X2061" s="37" t="str">
        <f>Map!G2744</f>
        <v>Terrestrial</v>
      </c>
      <c r="Y2061" s="5"/>
      <c r="Z2061" s="7" t="str">
        <f>Map!O2744</f>
        <v>32 H</v>
      </c>
      <c r="AA2061" s="6">
        <f t="shared" si="12"/>
        <v>32</v>
      </c>
      <c r="AB2061" s="5" t="str">
        <f>IFERROR(__xludf.DUMMYFUNCTION("""COMPUTED_VALUE"""),"H")</f>
        <v>H</v>
      </c>
      <c r="AC2061" s="6">
        <f t="shared" si="13"/>
        <v>32</v>
      </c>
      <c r="AD2061" s="5"/>
    </row>
    <row r="2062">
      <c r="A2062" s="5" t="str">
        <f>Map!I2745</f>
        <v>0.37 E</v>
      </c>
      <c r="B2062" s="6">
        <f t="shared" si="5"/>
        <v>0.37</v>
      </c>
      <c r="C2062" s="5" t="str">
        <f>IFERROR(__xludf.DUMMYFUNCTION("""COMPUTED_VALUE"""),"E")</f>
        <v>E</v>
      </c>
      <c r="D2062" s="34" t="b">
        <f t="shared" si="6"/>
        <v>0</v>
      </c>
      <c r="E2062" s="6" t="b">
        <f t="shared" si="7"/>
        <v>0</v>
      </c>
      <c r="F2062" s="34">
        <f t="shared" si="8"/>
        <v>0.37</v>
      </c>
      <c r="G2062" s="8">
        <f t="shared" si="9"/>
        <v>2.20964E+24</v>
      </c>
      <c r="H2062" s="8" t="str">
        <f t="shared" ref="H2062:J2062" si="4142">if(D2062,$G2062,"")</f>
        <v/>
      </c>
      <c r="I2062" s="8" t="str">
        <f t="shared" si="4142"/>
        <v/>
      </c>
      <c r="J2062" s="8">
        <f t="shared" si="4142"/>
        <v>2.20964E+24</v>
      </c>
      <c r="K2062" s="5"/>
      <c r="L2062" s="5"/>
      <c r="M2062" s="5"/>
      <c r="N2062" s="36">
        <f>Map!K2745</f>
        <v>48</v>
      </c>
      <c r="O2062" s="36">
        <f>Map!L2745</f>
        <v>-99</v>
      </c>
      <c r="P2062" s="36">
        <f>Map!M2745</f>
        <v>-27</v>
      </c>
      <c r="Q2062" s="5" t="str">
        <f>Join("-",Map!B2745,Map!C2745,Map!D2745,Map!E2745,Map!F2745)</f>
        <v>South Rim-3-3-5-b</v>
      </c>
      <c r="R2062" s="6">
        <f t="shared" ref="R2062:T2062" si="4143">IFERROR(VALUE(LEFT(N2062,SEARCH(" ",N2062,1)-1)),FALSE())</f>
        <v>48</v>
      </c>
      <c r="S2062" s="6">
        <f t="shared" si="4143"/>
        <v>-99</v>
      </c>
      <c r="T2062" s="6">
        <f t="shared" si="4143"/>
        <v>-27</v>
      </c>
      <c r="U2062" s="5"/>
      <c r="V2062" s="5"/>
      <c r="W2062" s="5"/>
      <c r="X2062" s="37" t="str">
        <f>Map!G2745</f>
        <v>Terrestrial</v>
      </c>
      <c r="Y2062" s="5"/>
      <c r="Z2062" s="7" t="str">
        <f>Map!O2745</f>
        <v>15 H</v>
      </c>
      <c r="AA2062" s="6">
        <f t="shared" si="12"/>
        <v>15</v>
      </c>
      <c r="AB2062" s="5" t="str">
        <f>IFERROR(__xludf.DUMMYFUNCTION("""COMPUTED_VALUE"""),"H")</f>
        <v>H</v>
      </c>
      <c r="AC2062" s="6">
        <f t="shared" si="13"/>
        <v>15</v>
      </c>
      <c r="AD2062" s="5"/>
    </row>
    <row r="2063">
      <c r="A2063" s="5" t="str">
        <f>Map!I2746</f>
        <v>0.84 S</v>
      </c>
      <c r="B2063" s="6">
        <f t="shared" si="5"/>
        <v>0.84</v>
      </c>
      <c r="C2063" s="5" t="str">
        <f>IFERROR(__xludf.DUMMYFUNCTION("""COMPUTED_VALUE"""),"S")</f>
        <v>S</v>
      </c>
      <c r="D2063" s="34">
        <f t="shared" si="6"/>
        <v>0.84</v>
      </c>
      <c r="E2063" s="6" t="b">
        <f t="shared" si="7"/>
        <v>0</v>
      </c>
      <c r="F2063" s="34" t="b">
        <f t="shared" si="8"/>
        <v>0</v>
      </c>
      <c r="G2063" s="8">
        <f t="shared" si="9"/>
        <v>1.67076E+30</v>
      </c>
      <c r="H2063" s="8">
        <f t="shared" ref="H2063:J2063" si="4144">if(D2063,$G2063,"")</f>
        <v>1.67076E+30</v>
      </c>
      <c r="I2063" s="8" t="str">
        <f t="shared" si="4144"/>
        <v/>
      </c>
      <c r="J2063" s="8" t="str">
        <f t="shared" si="4144"/>
        <v/>
      </c>
      <c r="K2063" s="5"/>
      <c r="L2063" s="5"/>
      <c r="M2063" s="5"/>
      <c r="N2063" s="36" t="str">
        <f>Map!K2746</f>
        <v/>
      </c>
      <c r="O2063" s="36" t="str">
        <f>Map!L2746</f>
        <v/>
      </c>
      <c r="P2063" s="36" t="str">
        <f>Map!M2746</f>
        <v/>
      </c>
      <c r="Q2063" s="5" t="str">
        <f>Join("-",Map!B2746,Map!C2746,Map!D2746,Map!E2746,Map!F2746)</f>
        <v>South Rim-3-3-5-S</v>
      </c>
      <c r="R2063" s="6" t="b">
        <f t="shared" ref="R2063:T2063" si="4145">IFERROR(VALUE(LEFT(N2063,SEARCH(" ",N2063,1)-1)),FALSE())</f>
        <v>0</v>
      </c>
      <c r="S2063" s="6" t="b">
        <f t="shared" si="4145"/>
        <v>0</v>
      </c>
      <c r="T2063" s="6" t="b">
        <f t="shared" si="4145"/>
        <v>0</v>
      </c>
      <c r="U2063" s="5"/>
      <c r="V2063" s="5"/>
      <c r="W2063" s="5"/>
      <c r="X2063" s="37" t="str">
        <f>Map!G2746</f>
        <v>Star</v>
      </c>
      <c r="Y2063" s="5"/>
      <c r="Z2063" s="7" t="str">
        <f>Map!O2746</f>
        <v/>
      </c>
      <c r="AA2063" s="6" t="str">
        <f t="shared" si="12"/>
        <v/>
      </c>
      <c r="AB2063" s="5"/>
      <c r="AC2063" s="6" t="str">
        <f t="shared" si="13"/>
        <v/>
      </c>
      <c r="AD2063" s="5"/>
    </row>
    <row r="2064">
      <c r="A2064" s="5" t="str">
        <f>Map!I2747</f>
        <v>0.9 E</v>
      </c>
      <c r="B2064" s="6">
        <f t="shared" si="5"/>
        <v>0.9</v>
      </c>
      <c r="C2064" s="5" t="str">
        <f>IFERROR(__xludf.DUMMYFUNCTION("""COMPUTED_VALUE"""),"E")</f>
        <v>E</v>
      </c>
      <c r="D2064" s="34" t="b">
        <f t="shared" si="6"/>
        <v>0</v>
      </c>
      <c r="E2064" s="6" t="b">
        <f t="shared" si="7"/>
        <v>0</v>
      </c>
      <c r="F2064" s="34">
        <f t="shared" si="8"/>
        <v>0.9</v>
      </c>
      <c r="G2064" s="8">
        <f t="shared" si="9"/>
        <v>5.3748E+24</v>
      </c>
      <c r="H2064" s="8" t="str">
        <f t="shared" ref="H2064:J2064" si="4146">if(D2064,$G2064,"")</f>
        <v/>
      </c>
      <c r="I2064" s="8" t="str">
        <f t="shared" si="4146"/>
        <v/>
      </c>
      <c r="J2064" s="8">
        <f t="shared" si="4146"/>
        <v>5.3748E+24</v>
      </c>
      <c r="K2064" s="5"/>
      <c r="L2064" s="5"/>
      <c r="M2064" s="5"/>
      <c r="N2064" s="36">
        <f>Map!K2747</f>
        <v>128</v>
      </c>
      <c r="O2064" s="36">
        <f>Map!L2747</f>
        <v>104</v>
      </c>
      <c r="P2064" s="36">
        <f>Map!M2747</f>
        <v>118</v>
      </c>
      <c r="Q2064" s="5" t="str">
        <f>Join("-",Map!B2747,Map!C2747,Map!D2747,Map!E2747,Map!F2747)</f>
        <v>South Rim-3-4-0-a</v>
      </c>
      <c r="R2064" s="6">
        <f t="shared" ref="R2064:T2064" si="4147">IFERROR(VALUE(LEFT(N2064,SEARCH(" ",N2064,1)-1)),FALSE())</f>
        <v>128</v>
      </c>
      <c r="S2064" s="6">
        <f t="shared" si="4147"/>
        <v>104</v>
      </c>
      <c r="T2064" s="6">
        <f t="shared" si="4147"/>
        <v>118</v>
      </c>
      <c r="U2064" s="5"/>
      <c r="V2064" s="5"/>
      <c r="W2064" s="5"/>
      <c r="X2064" s="37" t="str">
        <f>Map!G2747</f>
        <v>Terrestrial</v>
      </c>
      <c r="Y2064" s="5"/>
      <c r="Z2064" s="7" t="str">
        <f>Map!O2747</f>
        <v>184 H</v>
      </c>
      <c r="AA2064" s="6">
        <f t="shared" si="12"/>
        <v>184</v>
      </c>
      <c r="AB2064" s="5" t="str">
        <f>IFERROR(__xludf.DUMMYFUNCTION("""COMPUTED_VALUE"""),"H")</f>
        <v>H</v>
      </c>
      <c r="AC2064" s="6">
        <f t="shared" si="13"/>
        <v>184</v>
      </c>
      <c r="AD2064" s="5"/>
    </row>
    <row r="2065">
      <c r="A2065" s="5" t="str">
        <f>Map!I2748</f>
        <v>1.88 J</v>
      </c>
      <c r="B2065" s="6">
        <f t="shared" si="5"/>
        <v>1.88</v>
      </c>
      <c r="C2065" s="5" t="str">
        <f>IFERROR(__xludf.DUMMYFUNCTION("""COMPUTED_VALUE"""),"J")</f>
        <v>J</v>
      </c>
      <c r="D2065" s="34" t="b">
        <f t="shared" si="6"/>
        <v>0</v>
      </c>
      <c r="E2065" s="6">
        <f t="shared" si="7"/>
        <v>1.88</v>
      </c>
      <c r="F2065" s="34" t="b">
        <f t="shared" si="8"/>
        <v>0</v>
      </c>
      <c r="G2065" s="8">
        <f t="shared" si="9"/>
        <v>3.572E+27</v>
      </c>
      <c r="H2065" s="8" t="str">
        <f t="shared" ref="H2065:J2065" si="4148">if(D2065,$G2065,"")</f>
        <v/>
      </c>
      <c r="I2065" s="8">
        <f t="shared" si="4148"/>
        <v>3.572E+27</v>
      </c>
      <c r="J2065" s="8" t="str">
        <f t="shared" si="4148"/>
        <v/>
      </c>
      <c r="K2065" s="5"/>
      <c r="L2065" s="5"/>
      <c r="M2065" s="5"/>
      <c r="N2065" s="36">
        <f>Map!K2748</f>
        <v>-39</v>
      </c>
      <c r="O2065" s="36">
        <f>Map!L2748</f>
        <v>-90</v>
      </c>
      <c r="P2065" s="36">
        <f>Map!M2748</f>
        <v>-67</v>
      </c>
      <c r="Q2065" s="5" t="str">
        <f>Join("-",Map!B2748,Map!C2748,Map!D2748,Map!E2748,Map!F2748)</f>
        <v>South Rim-3-4-0-b</v>
      </c>
      <c r="R2065" s="6">
        <f t="shared" ref="R2065:T2065" si="4149">IFERROR(VALUE(LEFT(N2065,SEARCH(" ",N2065,1)-1)),FALSE())</f>
        <v>-39</v>
      </c>
      <c r="S2065" s="6">
        <f t="shared" si="4149"/>
        <v>-90</v>
      </c>
      <c r="T2065" s="6">
        <f t="shared" si="4149"/>
        <v>-67</v>
      </c>
      <c r="U2065" s="5"/>
      <c r="V2065" s="5"/>
      <c r="W2065" s="5"/>
      <c r="X2065" s="37" t="str">
        <f>Map!G2748</f>
        <v>Gas Giant</v>
      </c>
      <c r="Y2065" s="5"/>
      <c r="Z2065" s="7" t="str">
        <f>Map!O2748</f>
        <v>15 H</v>
      </c>
      <c r="AA2065" s="6">
        <f t="shared" si="12"/>
        <v>15</v>
      </c>
      <c r="AB2065" s="5" t="str">
        <f>IFERROR(__xludf.DUMMYFUNCTION("""COMPUTED_VALUE"""),"H")</f>
        <v>H</v>
      </c>
      <c r="AC2065" s="6">
        <f t="shared" si="13"/>
        <v>15</v>
      </c>
      <c r="AD2065" s="5"/>
    </row>
    <row r="2066">
      <c r="A2066" s="5" t="str">
        <f>Map!I2749</f>
        <v>2.32 J</v>
      </c>
      <c r="B2066" s="6">
        <f t="shared" si="5"/>
        <v>2.32</v>
      </c>
      <c r="C2066" s="5" t="str">
        <f>IFERROR(__xludf.DUMMYFUNCTION("""COMPUTED_VALUE"""),"J")</f>
        <v>J</v>
      </c>
      <c r="D2066" s="34" t="b">
        <f t="shared" si="6"/>
        <v>0</v>
      </c>
      <c r="E2066" s="6">
        <f t="shared" si="7"/>
        <v>2.32</v>
      </c>
      <c r="F2066" s="34" t="b">
        <f t="shared" si="8"/>
        <v>0</v>
      </c>
      <c r="G2066" s="8">
        <f t="shared" si="9"/>
        <v>4.408E+27</v>
      </c>
      <c r="H2066" s="8" t="str">
        <f t="shared" ref="H2066:J2066" si="4150">if(D2066,$G2066,"")</f>
        <v/>
      </c>
      <c r="I2066" s="8">
        <f t="shared" si="4150"/>
        <v>4.408E+27</v>
      </c>
      <c r="J2066" s="8" t="str">
        <f t="shared" si="4150"/>
        <v/>
      </c>
      <c r="K2066" s="5"/>
      <c r="L2066" s="5"/>
      <c r="M2066" s="5"/>
      <c r="N2066" s="36">
        <f>Map!K2749</f>
        <v>-180</v>
      </c>
      <c r="O2066" s="36">
        <f>Map!L2749</f>
        <v>-238</v>
      </c>
      <c r="P2066" s="36">
        <f>Map!M2749</f>
        <v>-208</v>
      </c>
      <c r="Q2066" s="5" t="str">
        <f>Join("-",Map!B2749,Map!C2749,Map!D2749,Map!E2749,Map!F2749)</f>
        <v>South Rim-3-4-0-c</v>
      </c>
      <c r="R2066" s="6">
        <f t="shared" ref="R2066:T2066" si="4151">IFERROR(VALUE(LEFT(N2066,SEARCH(" ",N2066,1)-1)),FALSE())</f>
        <v>-180</v>
      </c>
      <c r="S2066" s="6">
        <f t="shared" si="4151"/>
        <v>-238</v>
      </c>
      <c r="T2066" s="6">
        <f t="shared" si="4151"/>
        <v>-208</v>
      </c>
      <c r="U2066" s="5"/>
      <c r="V2066" s="5"/>
      <c r="W2066" s="5"/>
      <c r="X2066" s="37" t="str">
        <f>Map!G2749</f>
        <v>Gas Giant</v>
      </c>
      <c r="Y2066" s="5"/>
      <c r="Z2066" s="7" t="str">
        <f>Map!O2749</f>
        <v>14 H</v>
      </c>
      <c r="AA2066" s="6">
        <f t="shared" si="12"/>
        <v>14</v>
      </c>
      <c r="AB2066" s="5" t="str">
        <f>IFERROR(__xludf.DUMMYFUNCTION("""COMPUTED_VALUE"""),"H")</f>
        <v>H</v>
      </c>
      <c r="AC2066" s="6">
        <f t="shared" si="13"/>
        <v>14</v>
      </c>
      <c r="AD2066" s="5"/>
    </row>
    <row r="2067">
      <c r="A2067" s="5" t="str">
        <f>Map!I2750</f>
        <v>0.95 S</v>
      </c>
      <c r="B2067" s="6">
        <f t="shared" si="5"/>
        <v>0.95</v>
      </c>
      <c r="C2067" s="5" t="str">
        <f>IFERROR(__xludf.DUMMYFUNCTION("""COMPUTED_VALUE"""),"S")</f>
        <v>S</v>
      </c>
      <c r="D2067" s="34">
        <f t="shared" si="6"/>
        <v>0.95</v>
      </c>
      <c r="E2067" s="6" t="b">
        <f t="shared" si="7"/>
        <v>0</v>
      </c>
      <c r="F2067" s="34" t="b">
        <f t="shared" si="8"/>
        <v>0</v>
      </c>
      <c r="G2067" s="8">
        <f t="shared" si="9"/>
        <v>1.88955E+30</v>
      </c>
      <c r="H2067" s="8">
        <f t="shared" ref="H2067:J2067" si="4152">if(D2067,$G2067,"")</f>
        <v>1.88955E+30</v>
      </c>
      <c r="I2067" s="8" t="str">
        <f t="shared" si="4152"/>
        <v/>
      </c>
      <c r="J2067" s="8" t="str">
        <f t="shared" si="4152"/>
        <v/>
      </c>
      <c r="K2067" s="5"/>
      <c r="L2067" s="5"/>
      <c r="M2067" s="5"/>
      <c r="N2067" s="36" t="str">
        <f>Map!K2750</f>
        <v/>
      </c>
      <c r="O2067" s="36" t="str">
        <f>Map!L2750</f>
        <v/>
      </c>
      <c r="P2067" s="36" t="str">
        <f>Map!M2750</f>
        <v/>
      </c>
      <c r="Q2067" s="5" t="str">
        <f>Join("-",Map!B2750,Map!C2750,Map!D2750,Map!E2750,Map!F2750)</f>
        <v>South Rim-3-4-0-S</v>
      </c>
      <c r="R2067" s="6" t="b">
        <f t="shared" ref="R2067:T2067" si="4153">IFERROR(VALUE(LEFT(N2067,SEARCH(" ",N2067,1)-1)),FALSE())</f>
        <v>0</v>
      </c>
      <c r="S2067" s="6" t="b">
        <f t="shared" si="4153"/>
        <v>0</v>
      </c>
      <c r="T2067" s="6" t="b">
        <f t="shared" si="4153"/>
        <v>0</v>
      </c>
      <c r="U2067" s="5"/>
      <c r="V2067" s="5"/>
      <c r="W2067" s="5"/>
      <c r="X2067" s="37" t="str">
        <f>Map!G2750</f>
        <v>Star</v>
      </c>
      <c r="Y2067" s="5"/>
      <c r="Z2067" s="7" t="str">
        <f>Map!O2750</f>
        <v/>
      </c>
      <c r="AA2067" s="6" t="str">
        <f t="shared" si="12"/>
        <v/>
      </c>
      <c r="AB2067" s="5"/>
      <c r="AC2067" s="6" t="str">
        <f t="shared" si="13"/>
        <v/>
      </c>
      <c r="AD2067" s="5"/>
    </row>
    <row r="2068">
      <c r="A2068" s="5" t="str">
        <f>Map!I2751</f>
        <v/>
      </c>
      <c r="B2068" s="6" t="str">
        <f t="shared" si="5"/>
        <v/>
      </c>
      <c r="C2068" s="5"/>
      <c r="D2068" s="34" t="b">
        <f t="shared" si="6"/>
        <v>0</v>
      </c>
      <c r="E2068" s="6" t="b">
        <f t="shared" si="7"/>
        <v>0</v>
      </c>
      <c r="F2068" s="34" t="b">
        <f t="shared" si="8"/>
        <v>0</v>
      </c>
      <c r="G2068" s="8" t="str">
        <f t="shared" si="9"/>
        <v/>
      </c>
      <c r="H2068" s="8" t="str">
        <f t="shared" ref="H2068:J2068" si="4154">if(D2068,$G2068,"")</f>
        <v/>
      </c>
      <c r="I2068" s="8" t="str">
        <f t="shared" si="4154"/>
        <v/>
      </c>
      <c r="J2068" s="8" t="str">
        <f t="shared" si="4154"/>
        <v/>
      </c>
      <c r="K2068" s="5"/>
      <c r="L2068" s="5"/>
      <c r="M2068" s="5"/>
      <c r="N2068" s="36" t="str">
        <f>Map!K2751</f>
        <v/>
      </c>
      <c r="O2068" s="36" t="str">
        <f>Map!L2751</f>
        <v/>
      </c>
      <c r="P2068" s="36" t="str">
        <f>Map!M2751</f>
        <v/>
      </c>
      <c r="Q2068" s="5" t="str">
        <f>Join("-",Map!B2751,Map!C2751,Map!D2751,Map!E2751,Map!F2751)</f>
        <v>South Rim-3-4-0-S34 Secondary Relay</v>
      </c>
      <c r="R2068" s="6" t="b">
        <f t="shared" ref="R2068:T2068" si="4155">IFERROR(VALUE(LEFT(N2068,SEARCH(" ",N2068,1)-1)),FALSE())</f>
        <v>0</v>
      </c>
      <c r="S2068" s="6" t="b">
        <f t="shared" si="4155"/>
        <v>0</v>
      </c>
      <c r="T2068" s="6" t="b">
        <f t="shared" si="4155"/>
        <v>0</v>
      </c>
      <c r="U2068" s="5"/>
      <c r="V2068" s="5"/>
      <c r="W2068" s="5"/>
      <c r="X2068" s="37" t="str">
        <f>Map!G2751</f>
        <v>Secondary Relay</v>
      </c>
      <c r="Y2068" s="5"/>
      <c r="Z2068" s="7" t="str">
        <f>Map!O2751</f>
        <v/>
      </c>
      <c r="AA2068" s="6" t="str">
        <f t="shared" si="12"/>
        <v/>
      </c>
      <c r="AB2068" s="5"/>
      <c r="AC2068" s="6" t="str">
        <f t="shared" si="13"/>
        <v/>
      </c>
      <c r="AD2068" s="5"/>
    </row>
    <row r="2069">
      <c r="A2069" s="5" t="str">
        <f>Map!I2752</f>
        <v>0.24 E</v>
      </c>
      <c r="B2069" s="6">
        <f t="shared" si="5"/>
        <v>0.24</v>
      </c>
      <c r="C2069" s="5" t="str">
        <f>IFERROR(__xludf.DUMMYFUNCTION("""COMPUTED_VALUE"""),"E")</f>
        <v>E</v>
      </c>
      <c r="D2069" s="34" t="b">
        <f t="shared" si="6"/>
        <v>0</v>
      </c>
      <c r="E2069" s="6" t="b">
        <f t="shared" si="7"/>
        <v>0</v>
      </c>
      <c r="F2069" s="34">
        <f t="shared" si="8"/>
        <v>0.24</v>
      </c>
      <c r="G2069" s="8">
        <f t="shared" si="9"/>
        <v>1.43328E+24</v>
      </c>
      <c r="H2069" s="8" t="str">
        <f t="shared" ref="H2069:J2069" si="4156">if(D2069,$G2069,"")</f>
        <v/>
      </c>
      <c r="I2069" s="8" t="str">
        <f t="shared" si="4156"/>
        <v/>
      </c>
      <c r="J2069" s="8">
        <f t="shared" si="4156"/>
        <v>1.43328E+24</v>
      </c>
      <c r="K2069" s="5"/>
      <c r="L2069" s="5"/>
      <c r="M2069" s="5"/>
      <c r="N2069" s="36">
        <f>Map!K2752</f>
        <v>314</v>
      </c>
      <c r="O2069" s="36">
        <f>Map!L2752</f>
        <v>155</v>
      </c>
      <c r="P2069" s="36">
        <f>Map!M2752</f>
        <v>234</v>
      </c>
      <c r="Q2069" s="5" t="str">
        <f>Join("-",Map!B2752,Map!C2752,Map!D2752,Map!E2752,Map!F2752)</f>
        <v>South Rim-3-4-1-a</v>
      </c>
      <c r="R2069" s="6">
        <f t="shared" ref="R2069:T2069" si="4157">IFERROR(VALUE(LEFT(N2069,SEARCH(" ",N2069,1)-1)),FALSE())</f>
        <v>314</v>
      </c>
      <c r="S2069" s="6">
        <f t="shared" si="4157"/>
        <v>155</v>
      </c>
      <c r="T2069" s="6">
        <f t="shared" si="4157"/>
        <v>234</v>
      </c>
      <c r="U2069" s="5"/>
      <c r="V2069" s="5"/>
      <c r="W2069" s="5"/>
      <c r="X2069" s="37" t="str">
        <f>Map!G2752</f>
        <v>Terrestrial</v>
      </c>
      <c r="Y2069" s="5"/>
      <c r="Z2069" s="7" t="str">
        <f>Map!O2752</f>
        <v>10 H</v>
      </c>
      <c r="AA2069" s="6">
        <f t="shared" si="12"/>
        <v>10</v>
      </c>
      <c r="AB2069" s="5" t="str">
        <f>IFERROR(__xludf.DUMMYFUNCTION("""COMPUTED_VALUE"""),"H")</f>
        <v>H</v>
      </c>
      <c r="AC2069" s="6">
        <f t="shared" si="13"/>
        <v>10</v>
      </c>
      <c r="AD2069" s="5"/>
    </row>
    <row r="2070">
      <c r="A2070" s="5" t="str">
        <f>Map!I2753</f>
        <v>0.6 E</v>
      </c>
      <c r="B2070" s="6">
        <f t="shared" si="5"/>
        <v>0.6</v>
      </c>
      <c r="C2070" s="5" t="str">
        <f>IFERROR(__xludf.DUMMYFUNCTION("""COMPUTED_VALUE"""),"E")</f>
        <v>E</v>
      </c>
      <c r="D2070" s="34" t="b">
        <f t="shared" si="6"/>
        <v>0</v>
      </c>
      <c r="E2070" s="6" t="b">
        <f t="shared" si="7"/>
        <v>0</v>
      </c>
      <c r="F2070" s="34">
        <f t="shared" si="8"/>
        <v>0.6</v>
      </c>
      <c r="G2070" s="8">
        <f t="shared" si="9"/>
        <v>3.5832E+24</v>
      </c>
      <c r="H2070" s="8" t="str">
        <f t="shared" ref="H2070:J2070" si="4158">if(D2070,$G2070,"")</f>
        <v/>
      </c>
      <c r="I2070" s="8" t="str">
        <f t="shared" si="4158"/>
        <v/>
      </c>
      <c r="J2070" s="8">
        <f t="shared" si="4158"/>
        <v>3.5832E+24</v>
      </c>
      <c r="K2070" s="5"/>
      <c r="L2070" s="5"/>
      <c r="M2070" s="5"/>
      <c r="N2070" s="36">
        <f>Map!K2753</f>
        <v>216</v>
      </c>
      <c r="O2070" s="36">
        <f>Map!L2753</f>
        <v>150</v>
      </c>
      <c r="P2070" s="36">
        <f>Map!M2753</f>
        <v>182</v>
      </c>
      <c r="Q2070" s="5" t="str">
        <f>Join("-",Map!B2753,Map!C2753,Map!D2753,Map!E2753,Map!F2753)</f>
        <v>South Rim-3-4-1-b</v>
      </c>
      <c r="R2070" s="6">
        <f t="shared" ref="R2070:T2070" si="4159">IFERROR(VALUE(LEFT(N2070,SEARCH(" ",N2070,1)-1)),FALSE())</f>
        <v>216</v>
      </c>
      <c r="S2070" s="6">
        <f t="shared" si="4159"/>
        <v>150</v>
      </c>
      <c r="T2070" s="6">
        <f t="shared" si="4159"/>
        <v>182</v>
      </c>
      <c r="U2070" s="5"/>
      <c r="V2070" s="5"/>
      <c r="W2070" s="5"/>
      <c r="X2070" s="37" t="str">
        <f>Map!G2753</f>
        <v>Terrestrial</v>
      </c>
      <c r="Y2070" s="5"/>
      <c r="Z2070" s="7" t="str">
        <f>Map!O2753</f>
        <v>27 H</v>
      </c>
      <c r="AA2070" s="6">
        <f t="shared" si="12"/>
        <v>27</v>
      </c>
      <c r="AB2070" s="5" t="str">
        <f>IFERROR(__xludf.DUMMYFUNCTION("""COMPUTED_VALUE"""),"H")</f>
        <v>H</v>
      </c>
      <c r="AC2070" s="6">
        <f t="shared" si="13"/>
        <v>27</v>
      </c>
      <c r="AD2070" s="5"/>
    </row>
    <row r="2071">
      <c r="A2071" s="5" t="str">
        <f>Map!I2754</f>
        <v>0.1 J</v>
      </c>
      <c r="B2071" s="6">
        <f t="shared" si="5"/>
        <v>0.1</v>
      </c>
      <c r="C2071" s="5" t="str">
        <f>IFERROR(__xludf.DUMMYFUNCTION("""COMPUTED_VALUE"""),"J")</f>
        <v>J</v>
      </c>
      <c r="D2071" s="34" t="b">
        <f t="shared" si="6"/>
        <v>0</v>
      </c>
      <c r="E2071" s="6">
        <f t="shared" si="7"/>
        <v>0.1</v>
      </c>
      <c r="F2071" s="34" t="b">
        <f t="shared" si="8"/>
        <v>0</v>
      </c>
      <c r="G2071" s="8">
        <f t="shared" si="9"/>
        <v>1.9E+26</v>
      </c>
      <c r="H2071" s="8" t="str">
        <f t="shared" ref="H2071:J2071" si="4160">if(D2071,$G2071,"")</f>
        <v/>
      </c>
      <c r="I2071" s="8">
        <f t="shared" si="4160"/>
        <v>1.9E+26</v>
      </c>
      <c r="J2071" s="8" t="str">
        <f t="shared" si="4160"/>
        <v/>
      </c>
      <c r="K2071" s="5"/>
      <c r="L2071" s="5"/>
      <c r="M2071" s="5"/>
      <c r="N2071" s="36">
        <f>Map!K2754</f>
        <v>-60</v>
      </c>
      <c r="O2071" s="36">
        <f>Map!L2754</f>
        <v>-69</v>
      </c>
      <c r="P2071" s="36">
        <f>Map!M2754</f>
        <v>-64</v>
      </c>
      <c r="Q2071" s="5" t="str">
        <f>Join("-",Map!B2754,Map!C2754,Map!D2754,Map!E2754,Map!F2754)</f>
        <v>South Rim-3-4-1-c</v>
      </c>
      <c r="R2071" s="6">
        <f t="shared" ref="R2071:T2071" si="4161">IFERROR(VALUE(LEFT(N2071,SEARCH(" ",N2071,1)-1)),FALSE())</f>
        <v>-60</v>
      </c>
      <c r="S2071" s="6">
        <f t="shared" si="4161"/>
        <v>-69</v>
      </c>
      <c r="T2071" s="6">
        <f t="shared" si="4161"/>
        <v>-64</v>
      </c>
      <c r="U2071" s="5"/>
      <c r="V2071" s="5"/>
      <c r="W2071" s="5"/>
      <c r="X2071" s="37" t="str">
        <f>Map!G2754</f>
        <v>Gas Giant</v>
      </c>
      <c r="Y2071" s="5"/>
      <c r="Z2071" s="7" t="str">
        <f>Map!O2754</f>
        <v>24 H</v>
      </c>
      <c r="AA2071" s="6">
        <f t="shared" si="12"/>
        <v>24</v>
      </c>
      <c r="AB2071" s="5" t="str">
        <f>IFERROR(__xludf.DUMMYFUNCTION("""COMPUTED_VALUE"""),"H")</f>
        <v>H</v>
      </c>
      <c r="AC2071" s="6">
        <f t="shared" si="13"/>
        <v>24</v>
      </c>
      <c r="AD2071" s="5"/>
    </row>
    <row r="2072">
      <c r="A2072" s="5" t="str">
        <f>Map!I2756</f>
        <v/>
      </c>
      <c r="B2072" s="6" t="str">
        <f t="shared" si="5"/>
        <v/>
      </c>
      <c r="C2072" s="5"/>
      <c r="D2072" s="34" t="b">
        <f t="shared" si="6"/>
        <v>0</v>
      </c>
      <c r="E2072" s="6" t="b">
        <f t="shared" si="7"/>
        <v>0</v>
      </c>
      <c r="F2072" s="34" t="b">
        <f t="shared" si="8"/>
        <v>0</v>
      </c>
      <c r="G2072" s="8" t="str">
        <f t="shared" si="9"/>
        <v/>
      </c>
      <c r="H2072" s="8" t="str">
        <f t="shared" ref="H2072:J2072" si="4162">if(D2072,$G2072,"")</f>
        <v/>
      </c>
      <c r="I2072" s="8" t="str">
        <f t="shared" si="4162"/>
        <v/>
      </c>
      <c r="J2072" s="8" t="str">
        <f t="shared" si="4162"/>
        <v/>
      </c>
      <c r="K2072" s="5"/>
      <c r="L2072" s="5"/>
      <c r="M2072" s="5"/>
      <c r="N2072" s="36" t="str">
        <f>Map!K2756</f>
        <v/>
      </c>
      <c r="O2072" s="36" t="str">
        <f>Map!L2756</f>
        <v/>
      </c>
      <c r="P2072" s="36" t="str">
        <f>Map!M2756</f>
        <v/>
      </c>
      <c r="Q2072" s="5" t="str">
        <f>Join("-",Map!B2756,Map!C2756,Map!D2756,Map!E2756,Map!F2756)</f>
        <v>South Rim-3-4-1-S34-E03 Primary Relay</v>
      </c>
      <c r="R2072" s="6" t="b">
        <f t="shared" ref="R2072:T2072" si="4163">IFERROR(VALUE(LEFT(N2072,SEARCH(" ",N2072,1)-1)),FALSE())</f>
        <v>0</v>
      </c>
      <c r="S2072" s="6" t="b">
        <f t="shared" si="4163"/>
        <v>0</v>
      </c>
      <c r="T2072" s="6" t="b">
        <f t="shared" si="4163"/>
        <v>0</v>
      </c>
      <c r="U2072" s="5"/>
      <c r="V2072" s="5"/>
      <c r="W2072" s="5"/>
      <c r="X2072" s="37" t="str">
        <f>Map!G2756</f>
        <v>Prime Relay</v>
      </c>
      <c r="Y2072" s="5"/>
      <c r="Z2072" s="7" t="str">
        <f>Map!O2756</f>
        <v/>
      </c>
      <c r="AA2072" s="6" t="str">
        <f t="shared" si="12"/>
        <v/>
      </c>
      <c r="AB2072" s="5"/>
      <c r="AC2072" s="6" t="str">
        <f t="shared" si="13"/>
        <v/>
      </c>
      <c r="AD2072" s="5"/>
    </row>
    <row r="2073">
      <c r="A2073" s="5" t="str">
        <f>Map!I2757</f>
        <v>8 E</v>
      </c>
      <c r="B2073" s="6">
        <f t="shared" si="5"/>
        <v>8</v>
      </c>
      <c r="C2073" s="5" t="str">
        <f>IFERROR(__xludf.DUMMYFUNCTION("""COMPUTED_VALUE"""),"E")</f>
        <v>E</v>
      </c>
      <c r="D2073" s="34" t="b">
        <f t="shared" si="6"/>
        <v>0</v>
      </c>
      <c r="E2073" s="6" t="b">
        <f t="shared" si="7"/>
        <v>0</v>
      </c>
      <c r="F2073" s="34">
        <f t="shared" si="8"/>
        <v>8</v>
      </c>
      <c r="G2073" s="8">
        <f t="shared" si="9"/>
        <v>4.7776E+25</v>
      </c>
      <c r="H2073" s="8" t="str">
        <f t="shared" ref="H2073:J2073" si="4164">if(D2073,$G2073,"")</f>
        <v/>
      </c>
      <c r="I2073" s="8" t="str">
        <f t="shared" si="4164"/>
        <v/>
      </c>
      <c r="J2073" s="8">
        <f t="shared" si="4164"/>
        <v>4.7776E+25</v>
      </c>
      <c r="K2073" s="5"/>
      <c r="L2073" s="5"/>
      <c r="M2073" s="5"/>
      <c r="N2073" s="36">
        <f>Map!K2757</f>
        <v>226</v>
      </c>
      <c r="O2073" s="36">
        <f>Map!L2757</f>
        <v>-218</v>
      </c>
      <c r="P2073" s="36">
        <f>Map!M2757</f>
        <v>4</v>
      </c>
      <c r="Q2073" s="5" t="str">
        <f>Join("-",Map!B2757,Map!C2757,Map!D2757,Map!E2757,Map!F2757)</f>
        <v>South Rim-3-4-2-a</v>
      </c>
      <c r="R2073" s="6">
        <f t="shared" ref="R2073:T2073" si="4165">IFERROR(VALUE(LEFT(N2073,SEARCH(" ",N2073,1)-1)),FALSE())</f>
        <v>226</v>
      </c>
      <c r="S2073" s="6">
        <f t="shared" si="4165"/>
        <v>-218</v>
      </c>
      <c r="T2073" s="6">
        <f t="shared" si="4165"/>
        <v>4</v>
      </c>
      <c r="U2073" s="5"/>
      <c r="V2073" s="5"/>
      <c r="W2073" s="5"/>
      <c r="X2073" s="37" t="str">
        <f>Map!G2757</f>
        <v>Terrestrial</v>
      </c>
      <c r="Y2073" s="5"/>
      <c r="Z2073" s="7" t="str">
        <f>Map!O2757</f>
        <v>15 H</v>
      </c>
      <c r="AA2073" s="6">
        <f t="shared" si="12"/>
        <v>15</v>
      </c>
      <c r="AB2073" s="5" t="str">
        <f>IFERROR(__xludf.DUMMYFUNCTION("""COMPUTED_VALUE"""),"H")</f>
        <v>H</v>
      </c>
      <c r="AC2073" s="6">
        <f t="shared" si="13"/>
        <v>15</v>
      </c>
      <c r="AD2073" s="5"/>
    </row>
    <row r="2074">
      <c r="A2074" s="5" t="str">
        <f>Map!I2758</f>
        <v>0.91 E</v>
      </c>
      <c r="B2074" s="6">
        <f t="shared" si="5"/>
        <v>0.91</v>
      </c>
      <c r="C2074" s="5" t="str">
        <f>IFERROR(__xludf.DUMMYFUNCTION("""COMPUTED_VALUE"""),"E")</f>
        <v>E</v>
      </c>
      <c r="D2074" s="34" t="b">
        <f t="shared" si="6"/>
        <v>0</v>
      </c>
      <c r="E2074" s="6" t="b">
        <f t="shared" si="7"/>
        <v>0</v>
      </c>
      <c r="F2074" s="34">
        <f t="shared" si="8"/>
        <v>0.91</v>
      </c>
      <c r="G2074" s="8">
        <f t="shared" si="9"/>
        <v>5.43452E+24</v>
      </c>
      <c r="H2074" s="8" t="str">
        <f t="shared" ref="H2074:J2074" si="4166">if(D2074,$G2074,"")</f>
        <v/>
      </c>
      <c r="I2074" s="8" t="str">
        <f t="shared" si="4166"/>
        <v/>
      </c>
      <c r="J2074" s="8">
        <f t="shared" si="4166"/>
        <v>5.43452E+24</v>
      </c>
      <c r="K2074" s="5"/>
      <c r="L2074" s="5"/>
      <c r="M2074" s="5"/>
      <c r="N2074" s="36">
        <f>Map!K2758</f>
        <v>20</v>
      </c>
      <c r="O2074" s="36">
        <f>Map!L2758</f>
        <v>16</v>
      </c>
      <c r="P2074" s="36">
        <f>Map!M2758</f>
        <v>17</v>
      </c>
      <c r="Q2074" s="5" t="str">
        <f>Join("-",Map!B2758,Map!C2758,Map!D2758,Map!E2758,Map!F2758)</f>
        <v>South Rim-3-4-2-b</v>
      </c>
      <c r="R2074" s="6">
        <f t="shared" ref="R2074:T2074" si="4167">IFERROR(VALUE(LEFT(N2074,SEARCH(" ",N2074,1)-1)),FALSE())</f>
        <v>20</v>
      </c>
      <c r="S2074" s="6">
        <f t="shared" si="4167"/>
        <v>16</v>
      </c>
      <c r="T2074" s="6">
        <f t="shared" si="4167"/>
        <v>17</v>
      </c>
      <c r="U2074" s="5"/>
      <c r="V2074" s="5"/>
      <c r="W2074" s="5"/>
      <c r="X2074" s="37" t="str">
        <f>Map!G2758</f>
        <v>Habitable</v>
      </c>
      <c r="Y2074" s="5"/>
      <c r="Z2074" s="7" t="str">
        <f>Map!O2758</f>
        <v>12 H</v>
      </c>
      <c r="AA2074" s="6">
        <f t="shared" si="12"/>
        <v>12</v>
      </c>
      <c r="AB2074" s="5" t="str">
        <f>IFERROR(__xludf.DUMMYFUNCTION("""COMPUTED_VALUE"""),"H")</f>
        <v>H</v>
      </c>
      <c r="AC2074" s="6">
        <f t="shared" si="13"/>
        <v>12</v>
      </c>
      <c r="AD2074" s="5"/>
    </row>
    <row r="2075">
      <c r="A2075" s="5" t="str">
        <f>Map!I2759</f>
        <v>0.81 E</v>
      </c>
      <c r="B2075" s="6">
        <f t="shared" si="5"/>
        <v>0.81</v>
      </c>
      <c r="C2075" s="5" t="str">
        <f>IFERROR(__xludf.DUMMYFUNCTION("""COMPUTED_VALUE"""),"E")</f>
        <v>E</v>
      </c>
      <c r="D2075" s="34" t="b">
        <f t="shared" si="6"/>
        <v>0</v>
      </c>
      <c r="E2075" s="6" t="b">
        <f t="shared" si="7"/>
        <v>0</v>
      </c>
      <c r="F2075" s="34">
        <f t="shared" si="8"/>
        <v>0.81</v>
      </c>
      <c r="G2075" s="8">
        <f t="shared" si="9"/>
        <v>4.83732E+24</v>
      </c>
      <c r="H2075" s="8" t="str">
        <f t="shared" ref="H2075:J2075" si="4168">if(D2075,$G2075,"")</f>
        <v/>
      </c>
      <c r="I2075" s="8" t="str">
        <f t="shared" si="4168"/>
        <v/>
      </c>
      <c r="J2075" s="8">
        <f t="shared" si="4168"/>
        <v>4.83732E+24</v>
      </c>
      <c r="K2075" s="5"/>
      <c r="L2075" s="5"/>
      <c r="M2075" s="5"/>
      <c r="N2075" s="36">
        <f>Map!K2759</f>
        <v>-5</v>
      </c>
      <c r="O2075" s="36">
        <f>Map!L2759</f>
        <v>-5</v>
      </c>
      <c r="P2075" s="36">
        <f>Map!M2759</f>
        <v>-5</v>
      </c>
      <c r="Q2075" s="5" t="str">
        <f>Join("-",Map!B2759,Map!C2759,Map!D2759,Map!E2759,Map!F2759)</f>
        <v>South Rim-3-4-2-c</v>
      </c>
      <c r="R2075" s="6">
        <f t="shared" ref="R2075:T2075" si="4169">IFERROR(VALUE(LEFT(N2075,SEARCH(" ",N2075,1)-1)),FALSE())</f>
        <v>-5</v>
      </c>
      <c r="S2075" s="6">
        <f t="shared" si="4169"/>
        <v>-5</v>
      </c>
      <c r="T2075" s="6">
        <f t="shared" si="4169"/>
        <v>-5</v>
      </c>
      <c r="U2075" s="5"/>
      <c r="V2075" s="5"/>
      <c r="W2075" s="5"/>
      <c r="X2075" s="37" t="str">
        <f>Map!G2759</f>
        <v>Habitable</v>
      </c>
      <c r="Y2075" s="5"/>
      <c r="Z2075" s="7" t="str">
        <f>Map!O2759</f>
        <v>12 H</v>
      </c>
      <c r="AA2075" s="6">
        <f t="shared" si="12"/>
        <v>12</v>
      </c>
      <c r="AB2075" s="5" t="str">
        <f>IFERROR(__xludf.DUMMYFUNCTION("""COMPUTED_VALUE"""),"H")</f>
        <v>H</v>
      </c>
      <c r="AC2075" s="6">
        <f t="shared" si="13"/>
        <v>12</v>
      </c>
      <c r="AD2075" s="5"/>
    </row>
    <row r="2076">
      <c r="A2076" s="5" t="str">
        <f>Map!I2760</f>
        <v>1.39 J</v>
      </c>
      <c r="B2076" s="6">
        <f t="shared" si="5"/>
        <v>1.39</v>
      </c>
      <c r="C2076" s="5" t="str">
        <f>IFERROR(__xludf.DUMMYFUNCTION("""COMPUTED_VALUE"""),"J")</f>
        <v>J</v>
      </c>
      <c r="D2076" s="34" t="b">
        <f t="shared" si="6"/>
        <v>0</v>
      </c>
      <c r="E2076" s="6">
        <f t="shared" si="7"/>
        <v>1.39</v>
      </c>
      <c r="F2076" s="34" t="b">
        <f t="shared" si="8"/>
        <v>0</v>
      </c>
      <c r="G2076" s="8">
        <f t="shared" si="9"/>
        <v>2.641E+27</v>
      </c>
      <c r="H2076" s="8" t="str">
        <f t="shared" ref="H2076:J2076" si="4170">if(D2076,$G2076,"")</f>
        <v/>
      </c>
      <c r="I2076" s="8">
        <f t="shared" si="4170"/>
        <v>2.641E+27</v>
      </c>
      <c r="J2076" s="8" t="str">
        <f t="shared" si="4170"/>
        <v/>
      </c>
      <c r="K2076" s="5"/>
      <c r="L2076" s="5"/>
      <c r="M2076" s="5"/>
      <c r="N2076" s="36">
        <f>Map!K2760</f>
        <v>-241</v>
      </c>
      <c r="O2076" s="36">
        <f>Map!L2760</f>
        <v>-255</v>
      </c>
      <c r="P2076" s="36">
        <f>Map!M2760</f>
        <v>-246</v>
      </c>
      <c r="Q2076" s="5" t="str">
        <f>Join("-",Map!B2760,Map!C2760,Map!D2760,Map!E2760,Map!F2760)</f>
        <v>South Rim-3-4-2-d</v>
      </c>
      <c r="R2076" s="6">
        <f t="shared" ref="R2076:T2076" si="4171">IFERROR(VALUE(LEFT(N2076,SEARCH(" ",N2076,1)-1)),FALSE())</f>
        <v>-241</v>
      </c>
      <c r="S2076" s="6">
        <f t="shared" si="4171"/>
        <v>-255</v>
      </c>
      <c r="T2076" s="6">
        <f t="shared" si="4171"/>
        <v>-246</v>
      </c>
      <c r="U2076" s="5"/>
      <c r="V2076" s="5"/>
      <c r="W2076" s="5"/>
      <c r="X2076" s="37" t="str">
        <f>Map!G2760</f>
        <v>Gas Giant</v>
      </c>
      <c r="Y2076" s="5"/>
      <c r="Z2076" s="7" t="str">
        <f>Map!O2760</f>
        <v>18 H</v>
      </c>
      <c r="AA2076" s="6">
        <f t="shared" si="12"/>
        <v>18</v>
      </c>
      <c r="AB2076" s="5" t="str">
        <f>IFERROR(__xludf.DUMMYFUNCTION("""COMPUTED_VALUE"""),"H")</f>
        <v>H</v>
      </c>
      <c r="AC2076" s="6">
        <f t="shared" si="13"/>
        <v>18</v>
      </c>
      <c r="AD2076" s="5"/>
    </row>
    <row r="2077">
      <c r="A2077" s="5" t="str">
        <f>Map!I2761</f>
        <v>0.68 S</v>
      </c>
      <c r="B2077" s="6">
        <f t="shared" si="5"/>
        <v>0.68</v>
      </c>
      <c r="C2077" s="5" t="str">
        <f>IFERROR(__xludf.DUMMYFUNCTION("""COMPUTED_VALUE"""),"S")</f>
        <v>S</v>
      </c>
      <c r="D2077" s="34">
        <f t="shared" si="6"/>
        <v>0.68</v>
      </c>
      <c r="E2077" s="6" t="b">
        <f t="shared" si="7"/>
        <v>0</v>
      </c>
      <c r="F2077" s="34" t="b">
        <f t="shared" si="8"/>
        <v>0</v>
      </c>
      <c r="G2077" s="8">
        <f t="shared" si="9"/>
        <v>1.35252E+30</v>
      </c>
      <c r="H2077" s="8">
        <f t="shared" ref="H2077:J2077" si="4172">if(D2077,$G2077,"")</f>
        <v>1.35252E+30</v>
      </c>
      <c r="I2077" s="8" t="str">
        <f t="shared" si="4172"/>
        <v/>
      </c>
      <c r="J2077" s="8" t="str">
        <f t="shared" si="4172"/>
        <v/>
      </c>
      <c r="K2077" s="5"/>
      <c r="L2077" s="5"/>
      <c r="M2077" s="5"/>
      <c r="N2077" s="36" t="str">
        <f>Map!K2761</f>
        <v/>
      </c>
      <c r="O2077" s="36" t="str">
        <f>Map!L2761</f>
        <v/>
      </c>
      <c r="P2077" s="36" t="str">
        <f>Map!M2761</f>
        <v/>
      </c>
      <c r="Q2077" s="5" t="str">
        <f>Join("-",Map!B2761,Map!C2761,Map!D2761,Map!E2761,Map!F2761)</f>
        <v>South Rim-3-4-2-S</v>
      </c>
      <c r="R2077" s="6" t="b">
        <f t="shared" ref="R2077:T2077" si="4173">IFERROR(VALUE(LEFT(N2077,SEARCH(" ",N2077,1)-1)),FALSE())</f>
        <v>0</v>
      </c>
      <c r="S2077" s="6" t="b">
        <f t="shared" si="4173"/>
        <v>0</v>
      </c>
      <c r="T2077" s="6" t="b">
        <f t="shared" si="4173"/>
        <v>0</v>
      </c>
      <c r="U2077" s="5"/>
      <c r="V2077" s="5"/>
      <c r="W2077" s="5"/>
      <c r="X2077" s="37" t="str">
        <f>Map!G2761</f>
        <v>Star</v>
      </c>
      <c r="Y2077" s="5"/>
      <c r="Z2077" s="7" t="str">
        <f>Map!O2761</f>
        <v/>
      </c>
      <c r="AA2077" s="6" t="str">
        <f t="shared" si="12"/>
        <v/>
      </c>
      <c r="AB2077" s="5"/>
      <c r="AC2077" s="6" t="str">
        <f t="shared" si="13"/>
        <v/>
      </c>
      <c r="AD2077" s="5"/>
    </row>
    <row r="2078">
      <c r="A2078" s="5" t="str">
        <f>Map!I2762</f>
        <v>0.45 E</v>
      </c>
      <c r="B2078" s="6">
        <f t="shared" si="5"/>
        <v>0.45</v>
      </c>
      <c r="C2078" s="5" t="str">
        <f>IFERROR(__xludf.DUMMYFUNCTION("""COMPUTED_VALUE"""),"E")</f>
        <v>E</v>
      </c>
      <c r="D2078" s="34" t="b">
        <f t="shared" si="6"/>
        <v>0</v>
      </c>
      <c r="E2078" s="6" t="b">
        <f t="shared" si="7"/>
        <v>0</v>
      </c>
      <c r="F2078" s="34">
        <f t="shared" si="8"/>
        <v>0.45</v>
      </c>
      <c r="G2078" s="8">
        <f t="shared" si="9"/>
        <v>2.6874E+24</v>
      </c>
      <c r="H2078" s="8" t="str">
        <f t="shared" ref="H2078:J2078" si="4174">if(D2078,$G2078,"")</f>
        <v/>
      </c>
      <c r="I2078" s="8" t="str">
        <f t="shared" si="4174"/>
        <v/>
      </c>
      <c r="J2078" s="8">
        <f t="shared" si="4174"/>
        <v>2.6874E+24</v>
      </c>
      <c r="K2078" s="5"/>
      <c r="L2078" s="5"/>
      <c r="M2078" s="5"/>
      <c r="N2078" s="36">
        <f>Map!K2762</f>
        <v>793</v>
      </c>
      <c r="O2078" s="36">
        <f>Map!L2762</f>
        <v>745</v>
      </c>
      <c r="P2078" s="36">
        <f>Map!M2762</f>
        <v>768</v>
      </c>
      <c r="Q2078" s="5" t="str">
        <f>Join("-",Map!B2762,Map!C2762,Map!D2762,Map!E2762,Map!F2762)</f>
        <v>South Rim-3-4-3-a</v>
      </c>
      <c r="R2078" s="6">
        <f t="shared" ref="R2078:T2078" si="4175">IFERROR(VALUE(LEFT(N2078,SEARCH(" ",N2078,1)-1)),FALSE())</f>
        <v>793</v>
      </c>
      <c r="S2078" s="6">
        <f t="shared" si="4175"/>
        <v>745</v>
      </c>
      <c r="T2078" s="6">
        <f t="shared" si="4175"/>
        <v>768</v>
      </c>
      <c r="U2078" s="5"/>
      <c r="V2078" s="5"/>
      <c r="W2078" s="5"/>
      <c r="X2078" s="37" t="str">
        <f>Map!G2762</f>
        <v>Terrestrial</v>
      </c>
      <c r="Y2078" s="5"/>
      <c r="Z2078" s="7" t="str">
        <f>Map!O2762</f>
        <v>18 H</v>
      </c>
      <c r="AA2078" s="6">
        <f t="shared" si="12"/>
        <v>18</v>
      </c>
      <c r="AB2078" s="5" t="str">
        <f>IFERROR(__xludf.DUMMYFUNCTION("""COMPUTED_VALUE"""),"H")</f>
        <v>H</v>
      </c>
      <c r="AC2078" s="6">
        <f t="shared" si="13"/>
        <v>18</v>
      </c>
      <c r="AD2078" s="5"/>
    </row>
    <row r="2079">
      <c r="A2079" s="5" t="str">
        <f>Map!I2763</f>
        <v>9.46 J</v>
      </c>
      <c r="B2079" s="6">
        <f t="shared" si="5"/>
        <v>9.46</v>
      </c>
      <c r="C2079" s="5" t="str">
        <f>IFERROR(__xludf.DUMMYFUNCTION("""COMPUTED_VALUE"""),"J")</f>
        <v>J</v>
      </c>
      <c r="D2079" s="34" t="b">
        <f t="shared" si="6"/>
        <v>0</v>
      </c>
      <c r="E2079" s="6">
        <f t="shared" si="7"/>
        <v>9.46</v>
      </c>
      <c r="F2079" s="34" t="b">
        <f t="shared" si="8"/>
        <v>0</v>
      </c>
      <c r="G2079" s="8">
        <f t="shared" si="9"/>
        <v>1.7974E+28</v>
      </c>
      <c r="H2079" s="8" t="str">
        <f t="shared" ref="H2079:J2079" si="4176">if(D2079,$G2079,"")</f>
        <v/>
      </c>
      <c r="I2079" s="8">
        <f t="shared" si="4176"/>
        <v>1.7974E+28</v>
      </c>
      <c r="J2079" s="8" t="str">
        <f t="shared" si="4176"/>
        <v/>
      </c>
      <c r="K2079" s="5"/>
      <c r="L2079" s="5"/>
      <c r="M2079" s="5"/>
      <c r="N2079" s="36">
        <f>Map!K2763</f>
        <v>-163</v>
      </c>
      <c r="O2079" s="36">
        <f>Map!L2763</f>
        <v>-197</v>
      </c>
      <c r="P2079" s="36">
        <f>Map!M2763</f>
        <v>-182</v>
      </c>
      <c r="Q2079" s="5" t="str">
        <f>Join("-",Map!B2763,Map!C2763,Map!D2763,Map!E2763,Map!F2763)</f>
        <v>South Rim-3-4-3-b</v>
      </c>
      <c r="R2079" s="6">
        <f t="shared" ref="R2079:T2079" si="4177">IFERROR(VALUE(LEFT(N2079,SEARCH(" ",N2079,1)-1)),FALSE())</f>
        <v>-163</v>
      </c>
      <c r="S2079" s="6">
        <f t="shared" si="4177"/>
        <v>-197</v>
      </c>
      <c r="T2079" s="6">
        <f t="shared" si="4177"/>
        <v>-182</v>
      </c>
      <c r="U2079" s="5"/>
      <c r="V2079" s="5"/>
      <c r="W2079" s="5"/>
      <c r="X2079" s="37" t="str">
        <f>Map!G2763</f>
        <v>Gas Giant</v>
      </c>
      <c r="Y2079" s="5"/>
      <c r="Z2079" s="7" t="str">
        <f>Map!O2763</f>
        <v>16 H</v>
      </c>
      <c r="AA2079" s="6">
        <f t="shared" si="12"/>
        <v>16</v>
      </c>
      <c r="AB2079" s="5" t="str">
        <f>IFERROR(__xludf.DUMMYFUNCTION("""COMPUTED_VALUE"""),"H")</f>
        <v>H</v>
      </c>
      <c r="AC2079" s="6">
        <f t="shared" si="13"/>
        <v>16</v>
      </c>
      <c r="AD2079" s="5"/>
    </row>
    <row r="2080">
      <c r="A2080" s="5" t="str">
        <f>Map!I2764</f>
        <v>0.49 S</v>
      </c>
      <c r="B2080" s="6">
        <f t="shared" si="5"/>
        <v>0.49</v>
      </c>
      <c r="C2080" s="5" t="str">
        <f>IFERROR(__xludf.DUMMYFUNCTION("""COMPUTED_VALUE"""),"S")</f>
        <v>S</v>
      </c>
      <c r="D2080" s="34">
        <f t="shared" si="6"/>
        <v>0.49</v>
      </c>
      <c r="E2080" s="6" t="b">
        <f t="shared" si="7"/>
        <v>0</v>
      </c>
      <c r="F2080" s="34" t="b">
        <f t="shared" si="8"/>
        <v>0</v>
      </c>
      <c r="G2080" s="8">
        <f t="shared" si="9"/>
        <v>9.7461E+29</v>
      </c>
      <c r="H2080" s="8">
        <f t="shared" ref="H2080:J2080" si="4178">if(D2080,$G2080,"")</f>
        <v>9.7461E+29</v>
      </c>
      <c r="I2080" s="8" t="str">
        <f t="shared" si="4178"/>
        <v/>
      </c>
      <c r="J2080" s="8" t="str">
        <f t="shared" si="4178"/>
        <v/>
      </c>
      <c r="K2080" s="5"/>
      <c r="L2080" s="5"/>
      <c r="M2080" s="5"/>
      <c r="N2080" s="36" t="str">
        <f>Map!K2764</f>
        <v/>
      </c>
      <c r="O2080" s="36" t="str">
        <f>Map!L2764</f>
        <v/>
      </c>
      <c r="P2080" s="36" t="str">
        <f>Map!M2764</f>
        <v/>
      </c>
      <c r="Q2080" s="5" t="str">
        <f>Join("-",Map!B2764,Map!C2764,Map!D2764,Map!E2764,Map!F2764)</f>
        <v>South Rim-3-4-3-S</v>
      </c>
      <c r="R2080" s="6" t="b">
        <f t="shared" ref="R2080:T2080" si="4179">IFERROR(VALUE(LEFT(N2080,SEARCH(" ",N2080,1)-1)),FALSE())</f>
        <v>0</v>
      </c>
      <c r="S2080" s="6" t="b">
        <f t="shared" si="4179"/>
        <v>0</v>
      </c>
      <c r="T2080" s="6" t="b">
        <f t="shared" si="4179"/>
        <v>0</v>
      </c>
      <c r="U2080" s="5"/>
      <c r="V2080" s="5"/>
      <c r="W2080" s="5"/>
      <c r="X2080" s="37" t="str">
        <f>Map!G2764</f>
        <v>Star</v>
      </c>
      <c r="Y2080" s="5"/>
      <c r="Z2080" s="7" t="str">
        <f>Map!O2764</f>
        <v/>
      </c>
      <c r="AA2080" s="6" t="str">
        <f t="shared" si="12"/>
        <v/>
      </c>
      <c r="AB2080" s="5"/>
      <c r="AC2080" s="6" t="str">
        <f t="shared" si="13"/>
        <v/>
      </c>
      <c r="AD2080" s="5"/>
    </row>
    <row r="2081">
      <c r="A2081" s="5" t="str">
        <f>Map!I2765</f>
        <v>1.5 E</v>
      </c>
      <c r="B2081" s="6">
        <f t="shared" si="5"/>
        <v>1.5</v>
      </c>
      <c r="C2081" s="5" t="str">
        <f>IFERROR(__xludf.DUMMYFUNCTION("""COMPUTED_VALUE"""),"E")</f>
        <v>E</v>
      </c>
      <c r="D2081" s="34" t="b">
        <f t="shared" si="6"/>
        <v>0</v>
      </c>
      <c r="E2081" s="6" t="b">
        <f t="shared" si="7"/>
        <v>0</v>
      </c>
      <c r="F2081" s="34">
        <f t="shared" si="8"/>
        <v>1.5</v>
      </c>
      <c r="G2081" s="8">
        <f t="shared" si="9"/>
        <v>8.958E+24</v>
      </c>
      <c r="H2081" s="8" t="str">
        <f t="shared" ref="H2081:J2081" si="4180">if(D2081,$G2081,"")</f>
        <v/>
      </c>
      <c r="I2081" s="8" t="str">
        <f t="shared" si="4180"/>
        <v/>
      </c>
      <c r="J2081" s="8">
        <f t="shared" si="4180"/>
        <v>8.958E+24</v>
      </c>
      <c r="K2081" s="5"/>
      <c r="L2081" s="5"/>
      <c r="M2081" s="5"/>
      <c r="N2081" s="36">
        <f>Map!K2765</f>
        <v>919</v>
      </c>
      <c r="O2081" s="36">
        <f>Map!L2765</f>
        <v>-6</v>
      </c>
      <c r="P2081" s="36">
        <f>Map!M2765</f>
        <v>459</v>
      </c>
      <c r="Q2081" s="5" t="str">
        <f>Join("-",Map!B2765,Map!C2765,Map!D2765,Map!E2765,Map!F2765)</f>
        <v>South Rim-3-5-0-a</v>
      </c>
      <c r="R2081" s="6">
        <f t="shared" ref="R2081:T2081" si="4181">IFERROR(VALUE(LEFT(N2081,SEARCH(" ",N2081,1)-1)),FALSE())</f>
        <v>919</v>
      </c>
      <c r="S2081" s="6">
        <f t="shared" si="4181"/>
        <v>-6</v>
      </c>
      <c r="T2081" s="6">
        <f t="shared" si="4181"/>
        <v>459</v>
      </c>
      <c r="U2081" s="5"/>
      <c r="V2081" s="5"/>
      <c r="W2081" s="5"/>
      <c r="X2081" s="37" t="str">
        <f>Map!G2765</f>
        <v>Terrestrial</v>
      </c>
      <c r="Y2081" s="5"/>
      <c r="Z2081" s="7" t="str">
        <f>Map!O2765</f>
        <v>10 H</v>
      </c>
      <c r="AA2081" s="6">
        <f t="shared" si="12"/>
        <v>10</v>
      </c>
      <c r="AB2081" s="5" t="str">
        <f>IFERROR(__xludf.DUMMYFUNCTION("""COMPUTED_VALUE"""),"H")</f>
        <v>H</v>
      </c>
      <c r="AC2081" s="6">
        <f t="shared" si="13"/>
        <v>10</v>
      </c>
      <c r="AD2081" s="5"/>
    </row>
    <row r="2082">
      <c r="A2082" s="5" t="str">
        <f>Map!I2766</f>
        <v>1.46 E</v>
      </c>
      <c r="B2082" s="6">
        <f t="shared" si="5"/>
        <v>1.46</v>
      </c>
      <c r="C2082" s="5" t="str">
        <f>IFERROR(__xludf.DUMMYFUNCTION("""COMPUTED_VALUE"""),"E")</f>
        <v>E</v>
      </c>
      <c r="D2082" s="34" t="b">
        <f t="shared" si="6"/>
        <v>0</v>
      </c>
      <c r="E2082" s="6" t="b">
        <f t="shared" si="7"/>
        <v>0</v>
      </c>
      <c r="F2082" s="34">
        <f t="shared" si="8"/>
        <v>1.46</v>
      </c>
      <c r="G2082" s="8">
        <f t="shared" si="9"/>
        <v>8.71912E+24</v>
      </c>
      <c r="H2082" s="8" t="str">
        <f t="shared" ref="H2082:J2082" si="4182">if(D2082,$G2082,"")</f>
        <v/>
      </c>
      <c r="I2082" s="8" t="str">
        <f t="shared" si="4182"/>
        <v/>
      </c>
      <c r="J2082" s="8">
        <f t="shared" si="4182"/>
        <v>8.71912E+24</v>
      </c>
      <c r="K2082" s="5"/>
      <c r="L2082" s="5"/>
      <c r="M2082" s="5"/>
      <c r="N2082" s="36">
        <f>Map!K2766</f>
        <v>55</v>
      </c>
      <c r="O2082" s="36">
        <f>Map!L2766</f>
        <v>-12</v>
      </c>
      <c r="P2082" s="36">
        <f>Map!M2766</f>
        <v>20</v>
      </c>
      <c r="Q2082" s="5" t="str">
        <f>Join("-",Map!B2766,Map!C2766,Map!D2766,Map!E2766,Map!F2766)</f>
        <v>South Rim-3-5-0-b</v>
      </c>
      <c r="R2082" s="6">
        <f t="shared" ref="R2082:T2082" si="4183">IFERROR(VALUE(LEFT(N2082,SEARCH(" ",N2082,1)-1)),FALSE())</f>
        <v>55</v>
      </c>
      <c r="S2082" s="6">
        <f t="shared" si="4183"/>
        <v>-12</v>
      </c>
      <c r="T2082" s="6">
        <f t="shared" si="4183"/>
        <v>20</v>
      </c>
      <c r="U2082" s="5"/>
      <c r="V2082" s="5"/>
      <c r="W2082" s="5"/>
      <c r="X2082" s="37" t="str">
        <f>Map!G2766</f>
        <v>Terrestrial</v>
      </c>
      <c r="Y2082" s="5"/>
      <c r="Z2082" s="7" t="str">
        <f>Map!O2766</f>
        <v>18 H</v>
      </c>
      <c r="AA2082" s="6">
        <f t="shared" si="12"/>
        <v>18</v>
      </c>
      <c r="AB2082" s="5" t="str">
        <f>IFERROR(__xludf.DUMMYFUNCTION("""COMPUTED_VALUE"""),"H")</f>
        <v>H</v>
      </c>
      <c r="AC2082" s="6">
        <f t="shared" si="13"/>
        <v>18</v>
      </c>
      <c r="AD2082" s="5"/>
    </row>
    <row r="2083">
      <c r="A2083" s="5" t="str">
        <f>Map!I2767</f>
        <v>0.78 E</v>
      </c>
      <c r="B2083" s="6">
        <f t="shared" si="5"/>
        <v>0.78</v>
      </c>
      <c r="C2083" s="5" t="str">
        <f>IFERROR(__xludf.DUMMYFUNCTION("""COMPUTED_VALUE"""),"E")</f>
        <v>E</v>
      </c>
      <c r="D2083" s="34" t="b">
        <f t="shared" si="6"/>
        <v>0</v>
      </c>
      <c r="E2083" s="6" t="b">
        <f t="shared" si="7"/>
        <v>0</v>
      </c>
      <c r="F2083" s="34">
        <f t="shared" si="8"/>
        <v>0.78</v>
      </c>
      <c r="G2083" s="8">
        <f t="shared" si="9"/>
        <v>4.65816E+24</v>
      </c>
      <c r="H2083" s="8" t="str">
        <f t="shared" ref="H2083:J2083" si="4184">if(D2083,$G2083,"")</f>
        <v/>
      </c>
      <c r="I2083" s="8" t="str">
        <f t="shared" si="4184"/>
        <v/>
      </c>
      <c r="J2083" s="8">
        <f t="shared" si="4184"/>
        <v>4.65816E+24</v>
      </c>
      <c r="K2083" s="5"/>
      <c r="L2083" s="5"/>
      <c r="M2083" s="5"/>
      <c r="N2083" s="36">
        <f>Map!K2767</f>
        <v>7</v>
      </c>
      <c r="O2083" s="36">
        <f>Map!L2767</f>
        <v>-2</v>
      </c>
      <c r="P2083" s="36">
        <f>Map!M2767</f>
        <v>5</v>
      </c>
      <c r="Q2083" s="5" t="str">
        <f>Join("-",Map!B2767,Map!C2767,Map!D2767,Map!E2767,Map!F2767)</f>
        <v>South Rim-3-5-0-c</v>
      </c>
      <c r="R2083" s="6">
        <f t="shared" ref="R2083:T2083" si="4185">IFERROR(VALUE(LEFT(N2083,SEARCH(" ",N2083,1)-1)),FALSE())</f>
        <v>7</v>
      </c>
      <c r="S2083" s="6">
        <f t="shared" si="4185"/>
        <v>-2</v>
      </c>
      <c r="T2083" s="6">
        <f t="shared" si="4185"/>
        <v>5</v>
      </c>
      <c r="U2083" s="5"/>
      <c r="V2083" s="5"/>
      <c r="W2083" s="5"/>
      <c r="X2083" s="37" t="str">
        <f>Map!G2767</f>
        <v>Habitable</v>
      </c>
      <c r="Y2083" s="5"/>
      <c r="Z2083" s="7" t="str">
        <f>Map!O2767</f>
        <v>34 H</v>
      </c>
      <c r="AA2083" s="6">
        <f t="shared" si="12"/>
        <v>34</v>
      </c>
      <c r="AB2083" s="5" t="str">
        <f>IFERROR(__xludf.DUMMYFUNCTION("""COMPUTED_VALUE"""),"H")</f>
        <v>H</v>
      </c>
      <c r="AC2083" s="6">
        <f t="shared" si="13"/>
        <v>34</v>
      </c>
      <c r="AD2083" s="5"/>
    </row>
    <row r="2084">
      <c r="A2084" s="5" t="str">
        <f>Map!I2768</f>
        <v>1.29 E</v>
      </c>
      <c r="B2084" s="6">
        <f t="shared" si="5"/>
        <v>1.29</v>
      </c>
      <c r="C2084" s="5" t="str">
        <f>IFERROR(__xludf.DUMMYFUNCTION("""COMPUTED_VALUE"""),"E")</f>
        <v>E</v>
      </c>
      <c r="D2084" s="34" t="b">
        <f t="shared" si="6"/>
        <v>0</v>
      </c>
      <c r="E2084" s="6" t="b">
        <f t="shared" si="7"/>
        <v>0</v>
      </c>
      <c r="F2084" s="34">
        <f t="shared" si="8"/>
        <v>1.29</v>
      </c>
      <c r="G2084" s="8">
        <f t="shared" si="9"/>
        <v>7.70388E+24</v>
      </c>
      <c r="H2084" s="8" t="str">
        <f t="shared" ref="H2084:J2084" si="4186">if(D2084,$G2084,"")</f>
        <v/>
      </c>
      <c r="I2084" s="8" t="str">
        <f t="shared" si="4186"/>
        <v/>
      </c>
      <c r="J2084" s="8">
        <f t="shared" si="4186"/>
        <v>7.70388E+24</v>
      </c>
      <c r="K2084" s="5"/>
      <c r="L2084" s="5"/>
      <c r="M2084" s="5"/>
      <c r="N2084" s="36">
        <f>Map!K2768</f>
        <v>-4</v>
      </c>
      <c r="O2084" s="36">
        <f>Map!L2768</f>
        <v>-9</v>
      </c>
      <c r="P2084" s="36">
        <f>Map!M2768</f>
        <v>-8</v>
      </c>
      <c r="Q2084" s="5" t="str">
        <f>Join("-",Map!B2768,Map!C2768,Map!D2768,Map!E2768,Map!F2768)</f>
        <v>South Rim-3-5-0-d</v>
      </c>
      <c r="R2084" s="6">
        <f t="shared" ref="R2084:T2084" si="4187">IFERROR(VALUE(LEFT(N2084,SEARCH(" ",N2084,1)-1)),FALSE())</f>
        <v>-4</v>
      </c>
      <c r="S2084" s="6">
        <f t="shared" si="4187"/>
        <v>-9</v>
      </c>
      <c r="T2084" s="6">
        <f t="shared" si="4187"/>
        <v>-8</v>
      </c>
      <c r="U2084" s="5"/>
      <c r="V2084" s="5"/>
      <c r="W2084" s="5"/>
      <c r="X2084" s="37" t="str">
        <f>Map!G2768</f>
        <v>Habitable</v>
      </c>
      <c r="Y2084" s="5"/>
      <c r="Z2084" s="7" t="str">
        <f>Map!O2768</f>
        <v>26 H</v>
      </c>
      <c r="AA2084" s="6">
        <f t="shared" si="12"/>
        <v>26</v>
      </c>
      <c r="AB2084" s="5" t="str">
        <f>IFERROR(__xludf.DUMMYFUNCTION("""COMPUTED_VALUE"""),"H")</f>
        <v>H</v>
      </c>
      <c r="AC2084" s="6">
        <f t="shared" si="13"/>
        <v>26</v>
      </c>
      <c r="AD2084" s="5"/>
    </row>
    <row r="2085">
      <c r="A2085" s="5" t="str">
        <f>Map!I2769</f>
        <v>2.12 J</v>
      </c>
      <c r="B2085" s="6">
        <f t="shared" si="5"/>
        <v>2.12</v>
      </c>
      <c r="C2085" s="5" t="str">
        <f>IFERROR(__xludf.DUMMYFUNCTION("""COMPUTED_VALUE"""),"J")</f>
        <v>J</v>
      </c>
      <c r="D2085" s="34" t="b">
        <f t="shared" si="6"/>
        <v>0</v>
      </c>
      <c r="E2085" s="6">
        <f t="shared" si="7"/>
        <v>2.12</v>
      </c>
      <c r="F2085" s="34" t="b">
        <f t="shared" si="8"/>
        <v>0</v>
      </c>
      <c r="G2085" s="8">
        <f t="shared" si="9"/>
        <v>4.028E+27</v>
      </c>
      <c r="H2085" s="8" t="str">
        <f t="shared" ref="H2085:J2085" si="4188">if(D2085,$G2085,"")</f>
        <v/>
      </c>
      <c r="I2085" s="8">
        <f t="shared" si="4188"/>
        <v>4.028E+27</v>
      </c>
      <c r="J2085" s="8" t="str">
        <f t="shared" si="4188"/>
        <v/>
      </c>
      <c r="K2085" s="5"/>
      <c r="L2085" s="5"/>
      <c r="M2085" s="5"/>
      <c r="N2085" s="36">
        <f>Map!K2769</f>
        <v>-46</v>
      </c>
      <c r="O2085" s="36">
        <f>Map!L2769</f>
        <v>-86</v>
      </c>
      <c r="P2085" s="36">
        <f>Map!M2769</f>
        <v>-68</v>
      </c>
      <c r="Q2085" s="5" t="str">
        <f>Join("-",Map!B2769,Map!C2769,Map!D2769,Map!E2769,Map!F2769)</f>
        <v>South Rim-3-5-0-e</v>
      </c>
      <c r="R2085" s="6">
        <f t="shared" ref="R2085:T2085" si="4189">IFERROR(VALUE(LEFT(N2085,SEARCH(" ",N2085,1)-1)),FALSE())</f>
        <v>-46</v>
      </c>
      <c r="S2085" s="6">
        <f t="shared" si="4189"/>
        <v>-86</v>
      </c>
      <c r="T2085" s="6">
        <f t="shared" si="4189"/>
        <v>-68</v>
      </c>
      <c r="U2085" s="5"/>
      <c r="V2085" s="5"/>
      <c r="W2085" s="5"/>
      <c r="X2085" s="37" t="str">
        <f>Map!G2769</f>
        <v>Gas Giant</v>
      </c>
      <c r="Y2085" s="5"/>
      <c r="Z2085" s="7" t="str">
        <f>Map!O2769</f>
        <v>14 H</v>
      </c>
      <c r="AA2085" s="6">
        <f t="shared" si="12"/>
        <v>14</v>
      </c>
      <c r="AB2085" s="5" t="str">
        <f>IFERROR(__xludf.DUMMYFUNCTION("""COMPUTED_VALUE"""),"H")</f>
        <v>H</v>
      </c>
      <c r="AC2085" s="6">
        <f t="shared" si="13"/>
        <v>14</v>
      </c>
      <c r="AD2085" s="5"/>
    </row>
    <row r="2086">
      <c r="A2086" s="5" t="str">
        <f>Map!I2770</f>
        <v>5.99 J</v>
      </c>
      <c r="B2086" s="6">
        <f t="shared" si="5"/>
        <v>5.99</v>
      </c>
      <c r="C2086" s="5" t="str">
        <f>IFERROR(__xludf.DUMMYFUNCTION("""COMPUTED_VALUE"""),"J")</f>
        <v>J</v>
      </c>
      <c r="D2086" s="34" t="b">
        <f t="shared" si="6"/>
        <v>0</v>
      </c>
      <c r="E2086" s="6">
        <f t="shared" si="7"/>
        <v>5.99</v>
      </c>
      <c r="F2086" s="34" t="b">
        <f t="shared" si="8"/>
        <v>0</v>
      </c>
      <c r="G2086" s="8">
        <f t="shared" si="9"/>
        <v>1.1381E+28</v>
      </c>
      <c r="H2086" s="8" t="str">
        <f t="shared" ref="H2086:J2086" si="4190">if(D2086,$G2086,"")</f>
        <v/>
      </c>
      <c r="I2086" s="8">
        <f t="shared" si="4190"/>
        <v>1.1381E+28</v>
      </c>
      <c r="J2086" s="8" t="str">
        <f t="shared" si="4190"/>
        <v/>
      </c>
      <c r="K2086" s="5"/>
      <c r="L2086" s="5"/>
      <c r="M2086" s="5"/>
      <c r="N2086" s="36">
        <f>Map!K2770</f>
        <v>-176</v>
      </c>
      <c r="O2086" s="36">
        <f>Map!L2770</f>
        <v>-205</v>
      </c>
      <c r="P2086" s="36">
        <f>Map!M2770</f>
        <v>-193</v>
      </c>
      <c r="Q2086" s="5" t="str">
        <f>Join("-",Map!B2770,Map!C2770,Map!D2770,Map!E2770,Map!F2770)</f>
        <v>South Rim-3-5-0-f</v>
      </c>
      <c r="R2086" s="6">
        <f t="shared" ref="R2086:T2086" si="4191">IFERROR(VALUE(LEFT(N2086,SEARCH(" ",N2086,1)-1)),FALSE())</f>
        <v>-176</v>
      </c>
      <c r="S2086" s="6">
        <f t="shared" si="4191"/>
        <v>-205</v>
      </c>
      <c r="T2086" s="6">
        <f t="shared" si="4191"/>
        <v>-193</v>
      </c>
      <c r="U2086" s="5"/>
      <c r="V2086" s="5"/>
      <c r="W2086" s="5"/>
      <c r="X2086" s="37" t="str">
        <f>Map!G2770</f>
        <v>Gas Giant</v>
      </c>
      <c r="Y2086" s="5"/>
      <c r="Z2086" s="7" t="str">
        <f>Map!O2770</f>
        <v>11 H</v>
      </c>
      <c r="AA2086" s="6">
        <f t="shared" si="12"/>
        <v>11</v>
      </c>
      <c r="AB2086" s="5" t="str">
        <f>IFERROR(__xludf.DUMMYFUNCTION("""COMPUTED_VALUE"""),"H")</f>
        <v>H</v>
      </c>
      <c r="AC2086" s="6">
        <f t="shared" si="13"/>
        <v>11</v>
      </c>
      <c r="AD2086" s="5"/>
    </row>
    <row r="2087">
      <c r="A2087" s="5" t="str">
        <f>Map!I2771</f>
        <v>9.85 J</v>
      </c>
      <c r="B2087" s="6">
        <f t="shared" si="5"/>
        <v>9.85</v>
      </c>
      <c r="C2087" s="5" t="str">
        <f>IFERROR(__xludf.DUMMYFUNCTION("""COMPUTED_VALUE"""),"J")</f>
        <v>J</v>
      </c>
      <c r="D2087" s="34" t="b">
        <f t="shared" si="6"/>
        <v>0</v>
      </c>
      <c r="E2087" s="6">
        <f t="shared" si="7"/>
        <v>9.85</v>
      </c>
      <c r="F2087" s="34" t="b">
        <f t="shared" si="8"/>
        <v>0</v>
      </c>
      <c r="G2087" s="8">
        <f t="shared" si="9"/>
        <v>1.8715E+28</v>
      </c>
      <c r="H2087" s="8" t="str">
        <f t="shared" ref="H2087:J2087" si="4192">if(D2087,$G2087,"")</f>
        <v/>
      </c>
      <c r="I2087" s="8">
        <f t="shared" si="4192"/>
        <v>1.8715E+28</v>
      </c>
      <c r="J2087" s="8" t="str">
        <f t="shared" si="4192"/>
        <v/>
      </c>
      <c r="K2087" s="5"/>
      <c r="L2087" s="5"/>
      <c r="M2087" s="5"/>
      <c r="N2087" s="36">
        <f>Map!K2771</f>
        <v>-204</v>
      </c>
      <c r="O2087" s="36">
        <f>Map!L2771</f>
        <v>-250</v>
      </c>
      <c r="P2087" s="36">
        <f>Map!M2771</f>
        <v>-229</v>
      </c>
      <c r="Q2087" s="5" t="str">
        <f>Join("-",Map!B2771,Map!C2771,Map!D2771,Map!E2771,Map!F2771)</f>
        <v>South Rim-3-5-0-g</v>
      </c>
      <c r="R2087" s="6">
        <f t="shared" ref="R2087:T2087" si="4193">IFERROR(VALUE(LEFT(N2087,SEARCH(" ",N2087,1)-1)),FALSE())</f>
        <v>-204</v>
      </c>
      <c r="S2087" s="6">
        <f t="shared" si="4193"/>
        <v>-250</v>
      </c>
      <c r="T2087" s="6">
        <f t="shared" si="4193"/>
        <v>-229</v>
      </c>
      <c r="U2087" s="5"/>
      <c r="V2087" s="5"/>
      <c r="W2087" s="5"/>
      <c r="X2087" s="37" t="str">
        <f>Map!G2771</f>
        <v>Gas Giant</v>
      </c>
      <c r="Y2087" s="5"/>
      <c r="Z2087" s="7" t="str">
        <f>Map!O2771</f>
        <v>16 H</v>
      </c>
      <c r="AA2087" s="6">
        <f t="shared" si="12"/>
        <v>16</v>
      </c>
      <c r="AB2087" s="5" t="str">
        <f>IFERROR(__xludf.DUMMYFUNCTION("""COMPUTED_VALUE"""),"H")</f>
        <v>H</v>
      </c>
      <c r="AC2087" s="6">
        <f t="shared" si="13"/>
        <v>16</v>
      </c>
      <c r="AD2087" s="5"/>
    </row>
    <row r="2088">
      <c r="A2088" s="5" t="str">
        <f>Map!I2774</f>
        <v/>
      </c>
      <c r="B2088" s="6" t="str">
        <f t="shared" si="5"/>
        <v/>
      </c>
      <c r="C2088" s="5"/>
      <c r="D2088" s="34" t="b">
        <f t="shared" si="6"/>
        <v>0</v>
      </c>
      <c r="E2088" s="6" t="b">
        <f t="shared" si="7"/>
        <v>0</v>
      </c>
      <c r="F2088" s="34" t="b">
        <f t="shared" si="8"/>
        <v>0</v>
      </c>
      <c r="G2088" s="8" t="str">
        <f t="shared" si="9"/>
        <v/>
      </c>
      <c r="H2088" s="8" t="str">
        <f t="shared" ref="H2088:J2088" si="4194">if(D2088,$G2088,"")</f>
        <v/>
      </c>
      <c r="I2088" s="8" t="str">
        <f t="shared" si="4194"/>
        <v/>
      </c>
      <c r="J2088" s="8" t="str">
        <f t="shared" si="4194"/>
        <v/>
      </c>
      <c r="K2088" s="5"/>
      <c r="L2088" s="5"/>
      <c r="M2088" s="5"/>
      <c r="N2088" s="36" t="str">
        <f>Map!K2774</f>
        <v/>
      </c>
      <c r="O2088" s="36" t="str">
        <f>Map!L2774</f>
        <v/>
      </c>
      <c r="P2088" s="36" t="str">
        <f>Map!M2774</f>
        <v/>
      </c>
      <c r="Q2088" s="5" t="str">
        <f>Join("-",Map!B2774,Map!C2774,Map!D2774,Map!E2774,Map!F2774)</f>
        <v>South Rim-3-5-0-S35 Secondary Relay</v>
      </c>
      <c r="R2088" s="6" t="b">
        <f t="shared" ref="R2088:T2088" si="4195">IFERROR(VALUE(LEFT(N2088,SEARCH(" ",N2088,1)-1)),FALSE())</f>
        <v>0</v>
      </c>
      <c r="S2088" s="6" t="b">
        <f t="shared" si="4195"/>
        <v>0</v>
      </c>
      <c r="T2088" s="6" t="b">
        <f t="shared" si="4195"/>
        <v>0</v>
      </c>
      <c r="U2088" s="5"/>
      <c r="V2088" s="5"/>
      <c r="W2088" s="5"/>
      <c r="X2088" s="37" t="str">
        <f>Map!G2774</f>
        <v>Secondary Relay</v>
      </c>
      <c r="Y2088" s="5"/>
      <c r="Z2088" s="7" t="str">
        <f>Map!O2774</f>
        <v/>
      </c>
      <c r="AA2088" s="6" t="str">
        <f t="shared" si="12"/>
        <v/>
      </c>
      <c r="AB2088" s="5"/>
      <c r="AC2088" s="6" t="str">
        <f t="shared" si="13"/>
        <v/>
      </c>
      <c r="AD2088" s="5"/>
    </row>
    <row r="2089">
      <c r="A2089" s="5" t="str">
        <f>Map!I2775</f>
        <v>0.75 E</v>
      </c>
      <c r="B2089" s="6">
        <f t="shared" si="5"/>
        <v>0.75</v>
      </c>
      <c r="C2089" s="5" t="str">
        <f>IFERROR(__xludf.DUMMYFUNCTION("""COMPUTED_VALUE"""),"E")</f>
        <v>E</v>
      </c>
      <c r="D2089" s="34" t="b">
        <f t="shared" si="6"/>
        <v>0</v>
      </c>
      <c r="E2089" s="6" t="b">
        <f t="shared" si="7"/>
        <v>0</v>
      </c>
      <c r="F2089" s="34">
        <f t="shared" si="8"/>
        <v>0.75</v>
      </c>
      <c r="G2089" s="8">
        <f t="shared" si="9"/>
        <v>4.479E+24</v>
      </c>
      <c r="H2089" s="8" t="str">
        <f t="shared" ref="H2089:J2089" si="4196">if(D2089,$G2089,"")</f>
        <v/>
      </c>
      <c r="I2089" s="8" t="str">
        <f t="shared" si="4196"/>
        <v/>
      </c>
      <c r="J2089" s="8">
        <f t="shared" si="4196"/>
        <v>4.479E+24</v>
      </c>
      <c r="K2089" s="5"/>
      <c r="L2089" s="5"/>
      <c r="M2089" s="5"/>
      <c r="N2089" s="36">
        <f>Map!K2775</f>
        <v>5</v>
      </c>
      <c r="O2089" s="36">
        <f>Map!L2775</f>
        <v>-18</v>
      </c>
      <c r="P2089" s="36">
        <f>Map!M2775</f>
        <v>-7</v>
      </c>
      <c r="Q2089" s="5" t="str">
        <f>Join("-",Map!B2775,Map!C2775,Map!D2775,Map!E2775,Map!F2775)</f>
        <v>South Rim-3-5-1-a</v>
      </c>
      <c r="R2089" s="6">
        <f t="shared" ref="R2089:T2089" si="4197">IFERROR(VALUE(LEFT(N2089,SEARCH(" ",N2089,1)-1)),FALSE())</f>
        <v>5</v>
      </c>
      <c r="S2089" s="6">
        <f t="shared" si="4197"/>
        <v>-18</v>
      </c>
      <c r="T2089" s="6">
        <f t="shared" si="4197"/>
        <v>-7</v>
      </c>
      <c r="U2089" s="5"/>
      <c r="V2089" s="5"/>
      <c r="W2089" s="5"/>
      <c r="X2089" s="37" t="str">
        <f>Map!G2775</f>
        <v>Habitable</v>
      </c>
      <c r="Y2089" s="5"/>
      <c r="Z2089" s="7" t="str">
        <f>Map!O2775</f>
        <v>14 H</v>
      </c>
      <c r="AA2089" s="6">
        <f t="shared" si="12"/>
        <v>14</v>
      </c>
      <c r="AB2089" s="5" t="str">
        <f>IFERROR(__xludf.DUMMYFUNCTION("""COMPUTED_VALUE"""),"H")</f>
        <v>H</v>
      </c>
      <c r="AC2089" s="6">
        <f t="shared" si="13"/>
        <v>14</v>
      </c>
      <c r="AD2089" s="5"/>
    </row>
    <row r="2090">
      <c r="A2090" s="5" t="str">
        <f>Map!I2776</f>
        <v>1.3 E</v>
      </c>
      <c r="B2090" s="6">
        <f t="shared" si="5"/>
        <v>1.3</v>
      </c>
      <c r="C2090" s="5" t="str">
        <f>IFERROR(__xludf.DUMMYFUNCTION("""COMPUTED_VALUE"""),"E")</f>
        <v>E</v>
      </c>
      <c r="D2090" s="34" t="b">
        <f t="shared" si="6"/>
        <v>0</v>
      </c>
      <c r="E2090" s="6" t="b">
        <f t="shared" si="7"/>
        <v>0</v>
      </c>
      <c r="F2090" s="34">
        <f t="shared" si="8"/>
        <v>1.3</v>
      </c>
      <c r="G2090" s="8">
        <f t="shared" si="9"/>
        <v>7.7636E+24</v>
      </c>
      <c r="H2090" s="8" t="str">
        <f t="shared" ref="H2090:J2090" si="4198">if(D2090,$G2090,"")</f>
        <v/>
      </c>
      <c r="I2090" s="8" t="str">
        <f t="shared" si="4198"/>
        <v/>
      </c>
      <c r="J2090" s="8">
        <f t="shared" si="4198"/>
        <v>7.7636E+24</v>
      </c>
      <c r="K2090" s="5"/>
      <c r="L2090" s="5"/>
      <c r="M2090" s="5"/>
      <c r="N2090" s="36">
        <f>Map!K2776</f>
        <v>-21</v>
      </c>
      <c r="O2090" s="36">
        <f>Map!L2776</f>
        <v>-56</v>
      </c>
      <c r="P2090" s="36">
        <f>Map!M2776</f>
        <v>-39</v>
      </c>
      <c r="Q2090" s="5" t="str">
        <f>Join("-",Map!B2776,Map!C2776,Map!D2776,Map!E2776,Map!F2776)</f>
        <v>South Rim-3-5-1-b</v>
      </c>
      <c r="R2090" s="6">
        <f t="shared" ref="R2090:T2090" si="4199">IFERROR(VALUE(LEFT(N2090,SEARCH(" ",N2090,1)-1)),FALSE())</f>
        <v>-21</v>
      </c>
      <c r="S2090" s="6">
        <f t="shared" si="4199"/>
        <v>-56</v>
      </c>
      <c r="T2090" s="6">
        <f t="shared" si="4199"/>
        <v>-39</v>
      </c>
      <c r="U2090" s="5"/>
      <c r="V2090" s="5"/>
      <c r="W2090" s="5"/>
      <c r="X2090" s="37" t="str">
        <f>Map!G2776</f>
        <v>Terrestrial</v>
      </c>
      <c r="Y2090" s="5"/>
      <c r="Z2090" s="7" t="str">
        <f>Map!O2776</f>
        <v>12 H</v>
      </c>
      <c r="AA2090" s="6">
        <f t="shared" si="12"/>
        <v>12</v>
      </c>
      <c r="AB2090" s="5" t="str">
        <f>IFERROR(__xludf.DUMMYFUNCTION("""COMPUTED_VALUE"""),"H")</f>
        <v>H</v>
      </c>
      <c r="AC2090" s="6">
        <f t="shared" si="13"/>
        <v>12</v>
      </c>
      <c r="AD2090" s="5"/>
    </row>
    <row r="2091">
      <c r="A2091" s="5" t="str">
        <f>Map!I2777</f>
        <v>9.13 J</v>
      </c>
      <c r="B2091" s="6">
        <f t="shared" si="5"/>
        <v>9.13</v>
      </c>
      <c r="C2091" s="5" t="str">
        <f>IFERROR(__xludf.DUMMYFUNCTION("""COMPUTED_VALUE"""),"J")</f>
        <v>J</v>
      </c>
      <c r="D2091" s="34" t="b">
        <f t="shared" si="6"/>
        <v>0</v>
      </c>
      <c r="E2091" s="6">
        <f t="shared" si="7"/>
        <v>9.13</v>
      </c>
      <c r="F2091" s="34" t="b">
        <f t="shared" si="8"/>
        <v>0</v>
      </c>
      <c r="G2091" s="8">
        <f t="shared" si="9"/>
        <v>1.7347E+28</v>
      </c>
      <c r="H2091" s="8" t="str">
        <f t="shared" ref="H2091:J2091" si="4200">if(D2091,$G2091,"")</f>
        <v/>
      </c>
      <c r="I2091" s="8">
        <f t="shared" si="4200"/>
        <v>1.7347E+28</v>
      </c>
      <c r="J2091" s="8" t="str">
        <f t="shared" si="4200"/>
        <v/>
      </c>
      <c r="K2091" s="5"/>
      <c r="L2091" s="5"/>
      <c r="M2091" s="5"/>
      <c r="N2091" s="36">
        <f>Map!K2777</f>
        <v>-120</v>
      </c>
      <c r="O2091" s="36">
        <f>Map!L2777</f>
        <v>-166</v>
      </c>
      <c r="P2091" s="36">
        <f>Map!M2777</f>
        <v>-143</v>
      </c>
      <c r="Q2091" s="5" t="str">
        <f>Join("-",Map!B2777,Map!C2777,Map!D2777,Map!E2777,Map!F2777)</f>
        <v>South Rim-3-5-1-c</v>
      </c>
      <c r="R2091" s="6">
        <f t="shared" ref="R2091:T2091" si="4201">IFERROR(VALUE(LEFT(N2091,SEARCH(" ",N2091,1)-1)),FALSE())</f>
        <v>-120</v>
      </c>
      <c r="S2091" s="6">
        <f t="shared" si="4201"/>
        <v>-166</v>
      </c>
      <c r="T2091" s="6">
        <f t="shared" si="4201"/>
        <v>-143</v>
      </c>
      <c r="U2091" s="5"/>
      <c r="V2091" s="5"/>
      <c r="W2091" s="5"/>
      <c r="X2091" s="37" t="str">
        <f>Map!G2777</f>
        <v>Gas Giant</v>
      </c>
      <c r="Y2091" s="5"/>
      <c r="Z2091" s="7" t="str">
        <f>Map!O2777</f>
        <v>20 H</v>
      </c>
      <c r="AA2091" s="6">
        <f t="shared" si="12"/>
        <v>20</v>
      </c>
      <c r="AB2091" s="5" t="str">
        <f>IFERROR(__xludf.DUMMYFUNCTION("""COMPUTED_VALUE"""),"H")</f>
        <v>H</v>
      </c>
      <c r="AC2091" s="6">
        <f t="shared" si="13"/>
        <v>20</v>
      </c>
      <c r="AD2091" s="5"/>
    </row>
    <row r="2092">
      <c r="A2092" s="5" t="str">
        <f>Map!I2778</f>
        <v>9.98 J</v>
      </c>
      <c r="B2092" s="6">
        <f t="shared" si="5"/>
        <v>9.98</v>
      </c>
      <c r="C2092" s="5" t="str">
        <f>IFERROR(__xludf.DUMMYFUNCTION("""COMPUTED_VALUE"""),"J")</f>
        <v>J</v>
      </c>
      <c r="D2092" s="34" t="b">
        <f t="shared" si="6"/>
        <v>0</v>
      </c>
      <c r="E2092" s="6">
        <f t="shared" si="7"/>
        <v>9.98</v>
      </c>
      <c r="F2092" s="34" t="b">
        <f t="shared" si="8"/>
        <v>0</v>
      </c>
      <c r="G2092" s="8">
        <f t="shared" si="9"/>
        <v>1.8962E+28</v>
      </c>
      <c r="H2092" s="8" t="str">
        <f t="shared" ref="H2092:J2092" si="4202">if(D2092,$G2092,"")</f>
        <v/>
      </c>
      <c r="I2092" s="8">
        <f t="shared" si="4202"/>
        <v>1.8962E+28</v>
      </c>
      <c r="J2092" s="8" t="str">
        <f t="shared" si="4202"/>
        <v/>
      </c>
      <c r="K2092" s="5"/>
      <c r="L2092" s="5"/>
      <c r="M2092" s="5"/>
      <c r="N2092" s="36">
        <f>Map!K2778</f>
        <v>-235</v>
      </c>
      <c r="O2092" s="36">
        <f>Map!L2778</f>
        <v>-252</v>
      </c>
      <c r="P2092" s="36">
        <f>Map!M2778</f>
        <v>-242</v>
      </c>
      <c r="Q2092" s="5" t="str">
        <f>Join("-",Map!B2778,Map!C2778,Map!D2778,Map!E2778,Map!F2778)</f>
        <v>South Rim-3-5-1-d</v>
      </c>
      <c r="R2092" s="6">
        <f t="shared" ref="R2092:T2092" si="4203">IFERROR(VALUE(LEFT(N2092,SEARCH(" ",N2092,1)-1)),FALSE())</f>
        <v>-235</v>
      </c>
      <c r="S2092" s="6">
        <f t="shared" si="4203"/>
        <v>-252</v>
      </c>
      <c r="T2092" s="6">
        <f t="shared" si="4203"/>
        <v>-242</v>
      </c>
      <c r="U2092" s="5"/>
      <c r="V2092" s="5"/>
      <c r="W2092" s="5"/>
      <c r="X2092" s="37" t="str">
        <f>Map!G2778</f>
        <v>Gas Giant</v>
      </c>
      <c r="Y2092" s="5"/>
      <c r="Z2092" s="7" t="str">
        <f>Map!O2778</f>
        <v>10 H</v>
      </c>
      <c r="AA2092" s="6">
        <f t="shared" si="12"/>
        <v>10</v>
      </c>
      <c r="AB2092" s="5" t="str">
        <f>IFERROR(__xludf.DUMMYFUNCTION("""COMPUTED_VALUE"""),"H")</f>
        <v>H</v>
      </c>
      <c r="AC2092" s="6">
        <f t="shared" si="13"/>
        <v>10</v>
      </c>
      <c r="AD2092" s="5"/>
    </row>
    <row r="2093">
      <c r="A2093" s="5" t="str">
        <f>Map!I2779</f>
        <v>0.45 S</v>
      </c>
      <c r="B2093" s="6">
        <f t="shared" si="5"/>
        <v>0.45</v>
      </c>
      <c r="C2093" s="5" t="str">
        <f>IFERROR(__xludf.DUMMYFUNCTION("""COMPUTED_VALUE"""),"S")</f>
        <v>S</v>
      </c>
      <c r="D2093" s="34">
        <f t="shared" si="6"/>
        <v>0.45</v>
      </c>
      <c r="E2093" s="6" t="b">
        <f t="shared" si="7"/>
        <v>0</v>
      </c>
      <c r="F2093" s="34" t="b">
        <f t="shared" si="8"/>
        <v>0</v>
      </c>
      <c r="G2093" s="8">
        <f t="shared" si="9"/>
        <v>8.9505E+29</v>
      </c>
      <c r="H2093" s="8">
        <f t="shared" ref="H2093:J2093" si="4204">if(D2093,$G2093,"")</f>
        <v>8.9505E+29</v>
      </c>
      <c r="I2093" s="8" t="str">
        <f t="shared" si="4204"/>
        <v/>
      </c>
      <c r="J2093" s="8" t="str">
        <f t="shared" si="4204"/>
        <v/>
      </c>
      <c r="K2093" s="5"/>
      <c r="L2093" s="5"/>
      <c r="M2093" s="5"/>
      <c r="N2093" s="36" t="str">
        <f>Map!K2779</f>
        <v/>
      </c>
      <c r="O2093" s="36" t="str">
        <f>Map!L2779</f>
        <v/>
      </c>
      <c r="P2093" s="36" t="str">
        <f>Map!M2779</f>
        <v/>
      </c>
      <c r="Q2093" s="5" t="str">
        <f>Join("-",Map!B2779,Map!C2779,Map!D2779,Map!E2779,Map!F2779)</f>
        <v>South Rim-3-5-1-S</v>
      </c>
      <c r="R2093" s="6" t="b">
        <f t="shared" ref="R2093:T2093" si="4205">IFERROR(VALUE(LEFT(N2093,SEARCH(" ",N2093,1)-1)),FALSE())</f>
        <v>0</v>
      </c>
      <c r="S2093" s="6" t="b">
        <f t="shared" si="4205"/>
        <v>0</v>
      </c>
      <c r="T2093" s="6" t="b">
        <f t="shared" si="4205"/>
        <v>0</v>
      </c>
      <c r="U2093" s="5"/>
      <c r="V2093" s="5"/>
      <c r="W2093" s="5"/>
      <c r="X2093" s="37" t="str">
        <f>Map!G2779</f>
        <v>Star</v>
      </c>
      <c r="Y2093" s="5"/>
      <c r="Z2093" s="7" t="str">
        <f>Map!O2779</f>
        <v/>
      </c>
      <c r="AA2093" s="6" t="str">
        <f t="shared" si="12"/>
        <v/>
      </c>
      <c r="AB2093" s="5"/>
      <c r="AC2093" s="6" t="str">
        <f t="shared" si="13"/>
        <v/>
      </c>
      <c r="AD2093" s="5"/>
    </row>
    <row r="2094">
      <c r="A2094" s="5" t="str">
        <f>Map!I2780</f>
        <v>3 E</v>
      </c>
      <c r="B2094" s="6">
        <f t="shared" si="5"/>
        <v>3</v>
      </c>
      <c r="C2094" s="5" t="str">
        <f>IFERROR(__xludf.DUMMYFUNCTION("""COMPUTED_VALUE"""),"E")</f>
        <v>E</v>
      </c>
      <c r="D2094" s="34" t="b">
        <f t="shared" si="6"/>
        <v>0</v>
      </c>
      <c r="E2094" s="6" t="b">
        <f t="shared" si="7"/>
        <v>0</v>
      </c>
      <c r="F2094" s="34">
        <f t="shared" si="8"/>
        <v>3</v>
      </c>
      <c r="G2094" s="8">
        <f t="shared" si="9"/>
        <v>1.7916E+25</v>
      </c>
      <c r="H2094" s="8" t="str">
        <f t="shared" ref="H2094:J2094" si="4206">if(D2094,$G2094,"")</f>
        <v/>
      </c>
      <c r="I2094" s="8" t="str">
        <f t="shared" si="4206"/>
        <v/>
      </c>
      <c r="J2094" s="8">
        <f t="shared" si="4206"/>
        <v>1.7916E+25</v>
      </c>
      <c r="K2094" s="5"/>
      <c r="L2094" s="5"/>
      <c r="M2094" s="5"/>
      <c r="N2094" s="36">
        <f>Map!K2780</f>
        <v>182</v>
      </c>
      <c r="O2094" s="36">
        <f>Map!L2780</f>
        <v>147</v>
      </c>
      <c r="P2094" s="36">
        <f>Map!M2780</f>
        <v>164</v>
      </c>
      <c r="Q2094" s="5" t="str">
        <f>Join("-",Map!B2780,Map!C2780,Map!D2780,Map!E2780,Map!F2780)</f>
        <v>South Rim-3-5-2-a</v>
      </c>
      <c r="R2094" s="6">
        <f t="shared" ref="R2094:T2094" si="4207">IFERROR(VALUE(LEFT(N2094,SEARCH(" ",N2094,1)-1)),FALSE())</f>
        <v>182</v>
      </c>
      <c r="S2094" s="6">
        <f t="shared" si="4207"/>
        <v>147</v>
      </c>
      <c r="T2094" s="6">
        <f t="shared" si="4207"/>
        <v>164</v>
      </c>
      <c r="U2094" s="5"/>
      <c r="V2094" s="5"/>
      <c r="W2094" s="5"/>
      <c r="X2094" s="37" t="str">
        <f>Map!G2780</f>
        <v>Terrestrial</v>
      </c>
      <c r="Y2094" s="5"/>
      <c r="Z2094" s="7" t="str">
        <f>Map!O2780</f>
        <v>188 H</v>
      </c>
      <c r="AA2094" s="6">
        <f t="shared" si="12"/>
        <v>188</v>
      </c>
      <c r="AB2094" s="5" t="str">
        <f>IFERROR(__xludf.DUMMYFUNCTION("""COMPUTED_VALUE"""),"H")</f>
        <v>H</v>
      </c>
      <c r="AC2094" s="6">
        <f t="shared" si="13"/>
        <v>188</v>
      </c>
      <c r="AD2094" s="5"/>
    </row>
    <row r="2095">
      <c r="A2095" s="5" t="str">
        <f>Map!I2781</f>
        <v>0.12 E</v>
      </c>
      <c r="B2095" s="6">
        <f t="shared" si="5"/>
        <v>0.12</v>
      </c>
      <c r="C2095" s="5" t="str">
        <f>IFERROR(__xludf.DUMMYFUNCTION("""COMPUTED_VALUE"""),"E")</f>
        <v>E</v>
      </c>
      <c r="D2095" s="34" t="b">
        <f t="shared" si="6"/>
        <v>0</v>
      </c>
      <c r="E2095" s="6" t="b">
        <f t="shared" si="7"/>
        <v>0</v>
      </c>
      <c r="F2095" s="34">
        <f t="shared" si="8"/>
        <v>0.12</v>
      </c>
      <c r="G2095" s="8">
        <f t="shared" si="9"/>
        <v>7.1664E+23</v>
      </c>
      <c r="H2095" s="8" t="str">
        <f t="shared" ref="H2095:J2095" si="4208">if(D2095,$G2095,"")</f>
        <v/>
      </c>
      <c r="I2095" s="8" t="str">
        <f t="shared" si="4208"/>
        <v/>
      </c>
      <c r="J2095" s="8">
        <f t="shared" si="4208"/>
        <v>7.1664E+23</v>
      </c>
      <c r="K2095" s="5"/>
      <c r="L2095" s="5"/>
      <c r="M2095" s="5"/>
      <c r="N2095" s="36">
        <f>Map!K2781</f>
        <v>137</v>
      </c>
      <c r="O2095" s="36">
        <f>Map!L2781</f>
        <v>-121</v>
      </c>
      <c r="P2095" s="36">
        <f>Map!M2781</f>
        <v>8</v>
      </c>
      <c r="Q2095" s="5" t="str">
        <f>Join("-",Map!B2781,Map!C2781,Map!D2781,Map!E2781,Map!F2781)</f>
        <v>South Rim-3-5-2-b</v>
      </c>
      <c r="R2095" s="6">
        <f t="shared" ref="R2095:T2095" si="4209">IFERROR(VALUE(LEFT(N2095,SEARCH(" ",N2095,1)-1)),FALSE())</f>
        <v>137</v>
      </c>
      <c r="S2095" s="6">
        <f t="shared" si="4209"/>
        <v>-121</v>
      </c>
      <c r="T2095" s="6">
        <f t="shared" si="4209"/>
        <v>8</v>
      </c>
      <c r="U2095" s="5"/>
      <c r="V2095" s="5"/>
      <c r="W2095" s="5"/>
      <c r="X2095" s="37" t="str">
        <f>Map!G2781</f>
        <v>Terrestrial</v>
      </c>
      <c r="Y2095" s="5"/>
      <c r="Z2095" s="7" t="str">
        <f>Map!O2781</f>
        <v>21 H</v>
      </c>
      <c r="AA2095" s="6">
        <f t="shared" si="12"/>
        <v>21</v>
      </c>
      <c r="AB2095" s="5" t="str">
        <f>IFERROR(__xludf.DUMMYFUNCTION("""COMPUTED_VALUE"""),"H")</f>
        <v>H</v>
      </c>
      <c r="AC2095" s="6">
        <f t="shared" si="13"/>
        <v>21</v>
      </c>
      <c r="AD2095" s="5"/>
    </row>
    <row r="2096">
      <c r="A2096" s="5" t="str">
        <f>Map!I2782</f>
        <v>7 E</v>
      </c>
      <c r="B2096" s="6">
        <f t="shared" si="5"/>
        <v>7</v>
      </c>
      <c r="C2096" s="5" t="str">
        <f>IFERROR(__xludf.DUMMYFUNCTION("""COMPUTED_VALUE"""),"E")</f>
        <v>E</v>
      </c>
      <c r="D2096" s="34" t="b">
        <f t="shared" si="6"/>
        <v>0</v>
      </c>
      <c r="E2096" s="6" t="b">
        <f t="shared" si="7"/>
        <v>0</v>
      </c>
      <c r="F2096" s="34">
        <f t="shared" si="8"/>
        <v>7</v>
      </c>
      <c r="G2096" s="8">
        <f t="shared" si="9"/>
        <v>4.1804E+25</v>
      </c>
      <c r="H2096" s="8" t="str">
        <f t="shared" ref="H2096:J2096" si="4210">if(D2096,$G2096,"")</f>
        <v/>
      </c>
      <c r="I2096" s="8" t="str">
        <f t="shared" si="4210"/>
        <v/>
      </c>
      <c r="J2096" s="8">
        <f t="shared" si="4210"/>
        <v>4.1804E+25</v>
      </c>
      <c r="K2096" s="5"/>
      <c r="L2096" s="5"/>
      <c r="M2096" s="5"/>
      <c r="N2096" s="36">
        <f>Map!K2782</f>
        <v>0</v>
      </c>
      <c r="O2096" s="36">
        <f>Map!L2782</f>
        <v>-49</v>
      </c>
      <c r="P2096" s="36">
        <f>Map!M2782</f>
        <v>-27</v>
      </c>
      <c r="Q2096" s="5" t="str">
        <f>Join("-",Map!B2782,Map!C2782,Map!D2782,Map!E2782,Map!F2782)</f>
        <v>South Rim-3-5-2-c</v>
      </c>
      <c r="R2096" s="6">
        <f t="shared" ref="R2096:T2096" si="4211">IFERROR(VALUE(LEFT(N2096,SEARCH(" ",N2096,1)-1)),FALSE())</f>
        <v>0</v>
      </c>
      <c r="S2096" s="6">
        <f t="shared" si="4211"/>
        <v>-49</v>
      </c>
      <c r="T2096" s="6">
        <f t="shared" si="4211"/>
        <v>-27</v>
      </c>
      <c r="U2096" s="5"/>
      <c r="V2096" s="5"/>
      <c r="W2096" s="5"/>
      <c r="X2096" s="37" t="str">
        <f>Map!G2782</f>
        <v>Terrestrial</v>
      </c>
      <c r="Y2096" s="5"/>
      <c r="Z2096" s="7" t="str">
        <f>Map!O2782</f>
        <v>30 H</v>
      </c>
      <c r="AA2096" s="6">
        <f t="shared" si="12"/>
        <v>30</v>
      </c>
      <c r="AB2096" s="5" t="str">
        <f>IFERROR(__xludf.DUMMYFUNCTION("""COMPUTED_VALUE"""),"H")</f>
        <v>H</v>
      </c>
      <c r="AC2096" s="6">
        <f t="shared" si="13"/>
        <v>30</v>
      </c>
      <c r="AD2096" s="5"/>
    </row>
    <row r="2097">
      <c r="A2097" s="5" t="str">
        <f>Map!I2783</f>
        <v>2.64 J</v>
      </c>
      <c r="B2097" s="6">
        <f t="shared" si="5"/>
        <v>2.64</v>
      </c>
      <c r="C2097" s="5" t="str">
        <f>IFERROR(__xludf.DUMMYFUNCTION("""COMPUTED_VALUE"""),"J")</f>
        <v>J</v>
      </c>
      <c r="D2097" s="34" t="b">
        <f t="shared" si="6"/>
        <v>0</v>
      </c>
      <c r="E2097" s="6">
        <f t="shared" si="7"/>
        <v>2.64</v>
      </c>
      <c r="F2097" s="34" t="b">
        <f t="shared" si="8"/>
        <v>0</v>
      </c>
      <c r="G2097" s="8">
        <f t="shared" si="9"/>
        <v>5.016E+27</v>
      </c>
      <c r="H2097" s="8" t="str">
        <f t="shared" ref="H2097:J2097" si="4212">if(D2097,$G2097,"")</f>
        <v/>
      </c>
      <c r="I2097" s="8">
        <f t="shared" si="4212"/>
        <v>5.016E+27</v>
      </c>
      <c r="J2097" s="8" t="str">
        <f t="shared" si="4212"/>
        <v/>
      </c>
      <c r="K2097" s="5"/>
      <c r="L2097" s="5"/>
      <c r="M2097" s="5"/>
      <c r="N2097" s="36">
        <f>Map!K2783</f>
        <v>-15</v>
      </c>
      <c r="O2097" s="36">
        <f>Map!L2783</f>
        <v>-65</v>
      </c>
      <c r="P2097" s="36">
        <f>Map!M2783</f>
        <v>-40</v>
      </c>
      <c r="Q2097" s="5" t="str">
        <f>Join("-",Map!B2783,Map!C2783,Map!D2783,Map!E2783,Map!F2783)</f>
        <v>South Rim-3-5-2-d</v>
      </c>
      <c r="R2097" s="6">
        <f t="shared" ref="R2097:T2097" si="4213">IFERROR(VALUE(LEFT(N2097,SEARCH(" ",N2097,1)-1)),FALSE())</f>
        <v>-15</v>
      </c>
      <c r="S2097" s="6">
        <f t="shared" si="4213"/>
        <v>-65</v>
      </c>
      <c r="T2097" s="6">
        <f t="shared" si="4213"/>
        <v>-40</v>
      </c>
      <c r="U2097" s="5"/>
      <c r="V2097" s="5"/>
      <c r="W2097" s="5"/>
      <c r="X2097" s="37" t="str">
        <f>Map!G2783</f>
        <v>Gas Giant</v>
      </c>
      <c r="Y2097" s="5"/>
      <c r="Z2097" s="7" t="str">
        <f>Map!O2783</f>
        <v>24 H</v>
      </c>
      <c r="AA2097" s="6">
        <f t="shared" si="12"/>
        <v>24</v>
      </c>
      <c r="AB2097" s="5" t="str">
        <f>IFERROR(__xludf.DUMMYFUNCTION("""COMPUTED_VALUE"""),"H")</f>
        <v>H</v>
      </c>
      <c r="AC2097" s="6">
        <f t="shared" si="13"/>
        <v>24</v>
      </c>
      <c r="AD2097" s="5"/>
    </row>
    <row r="2098">
      <c r="A2098" s="5" t="str">
        <f>Map!I2784</f>
        <v>0.88 E</v>
      </c>
      <c r="B2098" s="6">
        <f t="shared" si="5"/>
        <v>0.88</v>
      </c>
      <c r="C2098" s="5" t="str">
        <f>IFERROR(__xludf.DUMMYFUNCTION("""COMPUTED_VALUE"""),"E")</f>
        <v>E</v>
      </c>
      <c r="D2098" s="34" t="b">
        <f t="shared" si="6"/>
        <v>0</v>
      </c>
      <c r="E2098" s="6" t="b">
        <f t="shared" si="7"/>
        <v>0</v>
      </c>
      <c r="F2098" s="34">
        <f t="shared" si="8"/>
        <v>0.88</v>
      </c>
      <c r="G2098" s="8">
        <f t="shared" si="9"/>
        <v>5.25536E+24</v>
      </c>
      <c r="H2098" s="8" t="str">
        <f t="shared" ref="H2098:J2098" si="4214">if(D2098,$G2098,"")</f>
        <v/>
      </c>
      <c r="I2098" s="8" t="str">
        <f t="shared" si="4214"/>
        <v/>
      </c>
      <c r="J2098" s="8">
        <f t="shared" si="4214"/>
        <v>5.25536E+24</v>
      </c>
      <c r="K2098" s="5"/>
      <c r="L2098" s="5"/>
      <c r="M2098" s="5"/>
      <c r="N2098" s="36">
        <f>Map!K2784</f>
        <v>-67</v>
      </c>
      <c r="O2098" s="36">
        <f>Map!L2784</f>
        <v>-114</v>
      </c>
      <c r="P2098" s="36">
        <f>Map!M2784</f>
        <v>-90</v>
      </c>
      <c r="Q2098" s="5" t="str">
        <f>Join("-",Map!B2784,Map!C2784,Map!D2784,Map!E2784,Map!F2784)</f>
        <v>South Rim-3-5-2-e</v>
      </c>
      <c r="R2098" s="6">
        <f t="shared" ref="R2098:T2098" si="4215">IFERROR(VALUE(LEFT(N2098,SEARCH(" ",N2098,1)-1)),FALSE())</f>
        <v>-67</v>
      </c>
      <c r="S2098" s="6">
        <f t="shared" si="4215"/>
        <v>-114</v>
      </c>
      <c r="T2098" s="6">
        <f t="shared" si="4215"/>
        <v>-90</v>
      </c>
      <c r="U2098" s="5"/>
      <c r="V2098" s="5"/>
      <c r="W2098" s="5"/>
      <c r="X2098" s="37" t="str">
        <f>Map!G2784</f>
        <v>Terrestrial</v>
      </c>
      <c r="Y2098" s="5"/>
      <c r="Z2098" s="7" t="str">
        <f>Map!O2784</f>
        <v>26 H</v>
      </c>
      <c r="AA2098" s="6">
        <f t="shared" si="12"/>
        <v>26</v>
      </c>
      <c r="AB2098" s="5" t="str">
        <f>IFERROR(__xludf.DUMMYFUNCTION("""COMPUTED_VALUE"""),"H")</f>
        <v>H</v>
      </c>
      <c r="AC2098" s="6">
        <f t="shared" si="13"/>
        <v>26</v>
      </c>
      <c r="AD2098" s="5"/>
    </row>
    <row r="2099">
      <c r="A2099" s="5" t="str">
        <f>Map!I2785</f>
        <v>0.07 J</v>
      </c>
      <c r="B2099" s="6">
        <f t="shared" si="5"/>
        <v>0.07</v>
      </c>
      <c r="C2099" s="5" t="str">
        <f>IFERROR(__xludf.DUMMYFUNCTION("""COMPUTED_VALUE"""),"J")</f>
        <v>J</v>
      </c>
      <c r="D2099" s="34" t="b">
        <f t="shared" si="6"/>
        <v>0</v>
      </c>
      <c r="E2099" s="6">
        <f t="shared" si="7"/>
        <v>0.07</v>
      </c>
      <c r="F2099" s="34" t="b">
        <f t="shared" si="8"/>
        <v>0</v>
      </c>
      <c r="G2099" s="8">
        <f t="shared" si="9"/>
        <v>1.33E+26</v>
      </c>
      <c r="H2099" s="8" t="str">
        <f t="shared" ref="H2099:J2099" si="4216">if(D2099,$G2099,"")</f>
        <v/>
      </c>
      <c r="I2099" s="8">
        <f t="shared" si="4216"/>
        <v>1.33E+26</v>
      </c>
      <c r="J2099" s="8" t="str">
        <f t="shared" si="4216"/>
        <v/>
      </c>
      <c r="K2099" s="5"/>
      <c r="L2099" s="5"/>
      <c r="M2099" s="5"/>
      <c r="N2099" s="36">
        <f>Map!K2785</f>
        <v>-102</v>
      </c>
      <c r="O2099" s="36">
        <f>Map!L2785</f>
        <v>-121</v>
      </c>
      <c r="P2099" s="36">
        <f>Map!M2785</f>
        <v>-112</v>
      </c>
      <c r="Q2099" s="5" t="str">
        <f>Join("-",Map!B2785,Map!C2785,Map!D2785,Map!E2785,Map!F2785)</f>
        <v>South Rim-3-5-2-f</v>
      </c>
      <c r="R2099" s="6">
        <f t="shared" ref="R2099:T2099" si="4217">IFERROR(VALUE(LEFT(N2099,SEARCH(" ",N2099,1)-1)),FALSE())</f>
        <v>-102</v>
      </c>
      <c r="S2099" s="6">
        <f t="shared" si="4217"/>
        <v>-121</v>
      </c>
      <c r="T2099" s="6">
        <f t="shared" si="4217"/>
        <v>-112</v>
      </c>
      <c r="U2099" s="5"/>
      <c r="V2099" s="5"/>
      <c r="W2099" s="5"/>
      <c r="X2099" s="37" t="str">
        <f>Map!G2785</f>
        <v>Gas Giant</v>
      </c>
      <c r="Y2099" s="5"/>
      <c r="Z2099" s="7" t="str">
        <f>Map!O2785</f>
        <v>11 H</v>
      </c>
      <c r="AA2099" s="6">
        <f t="shared" si="12"/>
        <v>11</v>
      </c>
      <c r="AB2099" s="5" t="str">
        <f>IFERROR(__xludf.DUMMYFUNCTION("""COMPUTED_VALUE"""),"H")</f>
        <v>H</v>
      </c>
      <c r="AC2099" s="6">
        <f t="shared" si="13"/>
        <v>11</v>
      </c>
      <c r="AD2099" s="5"/>
    </row>
    <row r="2100">
      <c r="A2100" s="5" t="str">
        <f>Map!I2786</f>
        <v>0.06 J</v>
      </c>
      <c r="B2100" s="6">
        <f t="shared" si="5"/>
        <v>0.06</v>
      </c>
      <c r="C2100" s="5" t="str">
        <f>IFERROR(__xludf.DUMMYFUNCTION("""COMPUTED_VALUE"""),"J")</f>
        <v>J</v>
      </c>
      <c r="D2100" s="34" t="b">
        <f t="shared" si="6"/>
        <v>0</v>
      </c>
      <c r="E2100" s="6">
        <f t="shared" si="7"/>
        <v>0.06</v>
      </c>
      <c r="F2100" s="34" t="b">
        <f t="shared" si="8"/>
        <v>0</v>
      </c>
      <c r="G2100" s="8">
        <f t="shared" si="9"/>
        <v>1.14E+26</v>
      </c>
      <c r="H2100" s="8" t="str">
        <f t="shared" ref="H2100:J2100" si="4218">if(D2100,$G2100,"")</f>
        <v/>
      </c>
      <c r="I2100" s="8">
        <f t="shared" si="4218"/>
        <v>1.14E+26</v>
      </c>
      <c r="J2100" s="8" t="str">
        <f t="shared" si="4218"/>
        <v/>
      </c>
      <c r="K2100" s="5"/>
      <c r="L2100" s="5"/>
      <c r="M2100" s="5"/>
      <c r="N2100" s="36">
        <f>Map!K2786</f>
        <v>-157</v>
      </c>
      <c r="O2100" s="36">
        <f>Map!L2786</f>
        <v>-237</v>
      </c>
      <c r="P2100" s="36">
        <f>Map!M2786</f>
        <v>-196</v>
      </c>
      <c r="Q2100" s="5" t="str">
        <f>Join("-",Map!B2786,Map!C2786,Map!D2786,Map!E2786,Map!F2786)</f>
        <v>South Rim-3-5-2-g</v>
      </c>
      <c r="R2100" s="6">
        <f t="shared" ref="R2100:T2100" si="4219">IFERROR(VALUE(LEFT(N2100,SEARCH(" ",N2100,1)-1)),FALSE())</f>
        <v>-157</v>
      </c>
      <c r="S2100" s="6">
        <f t="shared" si="4219"/>
        <v>-237</v>
      </c>
      <c r="T2100" s="6">
        <f t="shared" si="4219"/>
        <v>-196</v>
      </c>
      <c r="U2100" s="5"/>
      <c r="V2100" s="5"/>
      <c r="W2100" s="5"/>
      <c r="X2100" s="37" t="str">
        <f>Map!G2786</f>
        <v>Gas Giant</v>
      </c>
      <c r="Y2100" s="5"/>
      <c r="Z2100" s="7" t="str">
        <f>Map!O2786</f>
        <v>19 H</v>
      </c>
      <c r="AA2100" s="6">
        <f t="shared" si="12"/>
        <v>19</v>
      </c>
      <c r="AB2100" s="5" t="str">
        <f>IFERROR(__xludf.DUMMYFUNCTION("""COMPUTED_VALUE"""),"H")</f>
        <v>H</v>
      </c>
      <c r="AC2100" s="6">
        <f t="shared" si="13"/>
        <v>19</v>
      </c>
      <c r="AD2100" s="5"/>
    </row>
    <row r="2101">
      <c r="A2101" s="5" t="str">
        <f>Map!I2787</f>
        <v>1.25 J</v>
      </c>
      <c r="B2101" s="6">
        <f t="shared" si="5"/>
        <v>1.25</v>
      </c>
      <c r="C2101" s="5" t="str">
        <f>IFERROR(__xludf.DUMMYFUNCTION("""COMPUTED_VALUE"""),"J")</f>
        <v>J</v>
      </c>
      <c r="D2101" s="34" t="b">
        <f t="shared" si="6"/>
        <v>0</v>
      </c>
      <c r="E2101" s="6">
        <f t="shared" si="7"/>
        <v>1.25</v>
      </c>
      <c r="F2101" s="34" t="b">
        <f t="shared" si="8"/>
        <v>0</v>
      </c>
      <c r="G2101" s="8">
        <f t="shared" si="9"/>
        <v>2.375E+27</v>
      </c>
      <c r="H2101" s="8" t="str">
        <f t="shared" ref="H2101:J2101" si="4220">if(D2101,$G2101,"")</f>
        <v/>
      </c>
      <c r="I2101" s="8">
        <f t="shared" si="4220"/>
        <v>2.375E+27</v>
      </c>
      <c r="J2101" s="8" t="str">
        <f t="shared" si="4220"/>
        <v/>
      </c>
      <c r="K2101" s="5"/>
      <c r="L2101" s="5"/>
      <c r="M2101" s="5"/>
      <c r="N2101" s="36">
        <f>Map!K2787</f>
        <v>-211</v>
      </c>
      <c r="O2101" s="36">
        <f>Map!L2787</f>
        <v>-213</v>
      </c>
      <c r="P2101" s="36">
        <f>Map!M2787</f>
        <v>-213</v>
      </c>
      <c r="Q2101" s="5" t="str">
        <f>Join("-",Map!B2787,Map!C2787,Map!D2787,Map!E2787,Map!F2787)</f>
        <v>South Rim-3-5-2-h</v>
      </c>
      <c r="R2101" s="6">
        <f t="shared" ref="R2101:T2101" si="4221">IFERROR(VALUE(LEFT(N2101,SEARCH(" ",N2101,1)-1)),FALSE())</f>
        <v>-211</v>
      </c>
      <c r="S2101" s="6">
        <f t="shared" si="4221"/>
        <v>-213</v>
      </c>
      <c r="T2101" s="6">
        <f t="shared" si="4221"/>
        <v>-213</v>
      </c>
      <c r="U2101" s="5"/>
      <c r="V2101" s="5"/>
      <c r="W2101" s="5"/>
      <c r="X2101" s="37" t="str">
        <f>Map!G2787</f>
        <v>Gas Giant</v>
      </c>
      <c r="Y2101" s="5"/>
      <c r="Z2101" s="7" t="str">
        <f>Map!O2787</f>
        <v>19 H</v>
      </c>
      <c r="AA2101" s="6">
        <f t="shared" si="12"/>
        <v>19</v>
      </c>
      <c r="AB2101" s="5" t="str">
        <f>IFERROR(__xludf.DUMMYFUNCTION("""COMPUTED_VALUE"""),"H")</f>
        <v>H</v>
      </c>
      <c r="AC2101" s="6">
        <f t="shared" si="13"/>
        <v>19</v>
      </c>
      <c r="AD2101" s="5"/>
    </row>
    <row r="2102">
      <c r="A2102" s="5" t="str">
        <f>Map!I2788</f>
        <v>0.43 S</v>
      </c>
      <c r="B2102" s="6">
        <f t="shared" si="5"/>
        <v>0.43</v>
      </c>
      <c r="C2102" s="5" t="str">
        <f>IFERROR(__xludf.DUMMYFUNCTION("""COMPUTED_VALUE"""),"S")</f>
        <v>S</v>
      </c>
      <c r="D2102" s="34">
        <f t="shared" si="6"/>
        <v>0.43</v>
      </c>
      <c r="E2102" s="6" t="b">
        <f t="shared" si="7"/>
        <v>0</v>
      </c>
      <c r="F2102" s="34" t="b">
        <f t="shared" si="8"/>
        <v>0</v>
      </c>
      <c r="G2102" s="8">
        <f t="shared" si="9"/>
        <v>8.5527E+29</v>
      </c>
      <c r="H2102" s="8">
        <f t="shared" ref="H2102:J2102" si="4222">if(D2102,$G2102,"")</f>
        <v>8.5527E+29</v>
      </c>
      <c r="I2102" s="8" t="str">
        <f t="shared" si="4222"/>
        <v/>
      </c>
      <c r="J2102" s="8" t="str">
        <f t="shared" si="4222"/>
        <v/>
      </c>
      <c r="K2102" s="5"/>
      <c r="L2102" s="5"/>
      <c r="M2102" s="5"/>
      <c r="N2102" s="36" t="str">
        <f>Map!K2788</f>
        <v/>
      </c>
      <c r="O2102" s="36" t="str">
        <f>Map!L2788</f>
        <v/>
      </c>
      <c r="P2102" s="36" t="str">
        <f>Map!M2788</f>
        <v/>
      </c>
      <c r="Q2102" s="5" t="str">
        <f>Join("-",Map!B2788,Map!C2788,Map!D2788,Map!E2788,Map!F2788)</f>
        <v>South Rim-3-5-2-S</v>
      </c>
      <c r="R2102" s="6" t="b">
        <f t="shared" ref="R2102:T2102" si="4223">IFERROR(VALUE(LEFT(N2102,SEARCH(" ",N2102,1)-1)),FALSE())</f>
        <v>0</v>
      </c>
      <c r="S2102" s="6" t="b">
        <f t="shared" si="4223"/>
        <v>0</v>
      </c>
      <c r="T2102" s="6" t="b">
        <f t="shared" si="4223"/>
        <v>0</v>
      </c>
      <c r="U2102" s="5"/>
      <c r="V2102" s="5"/>
      <c r="W2102" s="5"/>
      <c r="X2102" s="37" t="str">
        <f>Map!G2788</f>
        <v>Star</v>
      </c>
      <c r="Y2102" s="5"/>
      <c r="Z2102" s="7" t="str">
        <f>Map!O2788</f>
        <v/>
      </c>
      <c r="AA2102" s="6" t="str">
        <f t="shared" si="12"/>
        <v/>
      </c>
      <c r="AB2102" s="5"/>
      <c r="AC2102" s="6" t="str">
        <f t="shared" si="13"/>
        <v/>
      </c>
      <c r="AD2102" s="5"/>
    </row>
    <row r="2103">
      <c r="A2103" s="5" t="str">
        <f>Map!I2789</f>
        <v>1.47 E</v>
      </c>
      <c r="B2103" s="6">
        <f t="shared" si="5"/>
        <v>1.47</v>
      </c>
      <c r="C2103" s="5" t="str">
        <f>IFERROR(__xludf.DUMMYFUNCTION("""COMPUTED_VALUE"""),"E")</f>
        <v>E</v>
      </c>
      <c r="D2103" s="34" t="b">
        <f t="shared" si="6"/>
        <v>0</v>
      </c>
      <c r="E2103" s="6" t="b">
        <f t="shared" si="7"/>
        <v>0</v>
      </c>
      <c r="F2103" s="34">
        <f t="shared" si="8"/>
        <v>1.47</v>
      </c>
      <c r="G2103" s="8">
        <f t="shared" si="9"/>
        <v>8.77884E+24</v>
      </c>
      <c r="H2103" s="8" t="str">
        <f t="shared" ref="H2103:J2103" si="4224">if(D2103,$G2103,"")</f>
        <v/>
      </c>
      <c r="I2103" s="8" t="str">
        <f t="shared" si="4224"/>
        <v/>
      </c>
      <c r="J2103" s="8">
        <f t="shared" si="4224"/>
        <v>8.77884E+24</v>
      </c>
      <c r="K2103" s="5"/>
      <c r="L2103" s="5"/>
      <c r="M2103" s="5"/>
      <c r="N2103" s="36">
        <f>Map!K2789</f>
        <v>75</v>
      </c>
      <c r="O2103" s="36">
        <f>Map!L2789</f>
        <v>61</v>
      </c>
      <c r="P2103" s="36">
        <f>Map!M2789</f>
        <v>70</v>
      </c>
      <c r="Q2103" s="5" t="str">
        <f>Join("-",Map!B2789,Map!C2789,Map!D2789,Map!E2789,Map!F2789)</f>
        <v>South Rim-3-5-3-a</v>
      </c>
      <c r="R2103" s="6">
        <f t="shared" ref="R2103:T2103" si="4225">IFERROR(VALUE(LEFT(N2103,SEARCH(" ",N2103,1)-1)),FALSE())</f>
        <v>75</v>
      </c>
      <c r="S2103" s="6">
        <f t="shared" si="4225"/>
        <v>61</v>
      </c>
      <c r="T2103" s="6">
        <f t="shared" si="4225"/>
        <v>70</v>
      </c>
      <c r="U2103" s="5"/>
      <c r="V2103" s="5"/>
      <c r="W2103" s="5"/>
      <c r="X2103" s="37" t="str">
        <f>Map!G2789</f>
        <v>Terrestrial</v>
      </c>
      <c r="Y2103" s="5"/>
      <c r="Z2103" s="7" t="str">
        <f>Map!O2789</f>
        <v>114 H</v>
      </c>
      <c r="AA2103" s="6">
        <f t="shared" si="12"/>
        <v>114</v>
      </c>
      <c r="AB2103" s="5" t="str">
        <f>IFERROR(__xludf.DUMMYFUNCTION("""COMPUTED_VALUE"""),"H")</f>
        <v>H</v>
      </c>
      <c r="AC2103" s="6">
        <f t="shared" si="13"/>
        <v>114</v>
      </c>
      <c r="AD2103" s="5"/>
    </row>
    <row r="2104">
      <c r="A2104" s="5" t="str">
        <f>Map!I2790</f>
        <v>1.85 J</v>
      </c>
      <c r="B2104" s="6">
        <f t="shared" si="5"/>
        <v>1.85</v>
      </c>
      <c r="C2104" s="5" t="str">
        <f>IFERROR(__xludf.DUMMYFUNCTION("""COMPUTED_VALUE"""),"J")</f>
        <v>J</v>
      </c>
      <c r="D2104" s="34" t="b">
        <f t="shared" si="6"/>
        <v>0</v>
      </c>
      <c r="E2104" s="6">
        <f t="shared" si="7"/>
        <v>1.85</v>
      </c>
      <c r="F2104" s="34" t="b">
        <f t="shared" si="8"/>
        <v>0</v>
      </c>
      <c r="G2104" s="8">
        <f t="shared" si="9"/>
        <v>3.515E+27</v>
      </c>
      <c r="H2104" s="8" t="str">
        <f t="shared" ref="H2104:J2104" si="4226">if(D2104,$G2104,"")</f>
        <v/>
      </c>
      <c r="I2104" s="8">
        <f t="shared" si="4226"/>
        <v>3.515E+27</v>
      </c>
      <c r="J2104" s="8" t="str">
        <f t="shared" si="4226"/>
        <v/>
      </c>
      <c r="K2104" s="5"/>
      <c r="L2104" s="5"/>
      <c r="M2104" s="5"/>
      <c r="N2104" s="36">
        <f>Map!K2790</f>
        <v>-97</v>
      </c>
      <c r="O2104" s="36">
        <f>Map!L2790</f>
        <v>-149</v>
      </c>
      <c r="P2104" s="36">
        <f>Map!M2790</f>
        <v>-125</v>
      </c>
      <c r="Q2104" s="5" t="str">
        <f>Join("-",Map!B2790,Map!C2790,Map!D2790,Map!E2790,Map!F2790)</f>
        <v>South Rim-3-5-3-b</v>
      </c>
      <c r="R2104" s="6">
        <f t="shared" ref="R2104:T2104" si="4227">IFERROR(VALUE(LEFT(N2104,SEARCH(" ",N2104,1)-1)),FALSE())</f>
        <v>-97</v>
      </c>
      <c r="S2104" s="6">
        <f t="shared" si="4227"/>
        <v>-149</v>
      </c>
      <c r="T2104" s="6">
        <f t="shared" si="4227"/>
        <v>-125</v>
      </c>
      <c r="U2104" s="5"/>
      <c r="V2104" s="5"/>
      <c r="W2104" s="5"/>
      <c r="X2104" s="37" t="str">
        <f>Map!G2790</f>
        <v>Gas Giant</v>
      </c>
      <c r="Y2104" s="5"/>
      <c r="Z2104" s="7" t="str">
        <f>Map!O2790</f>
        <v>16 H</v>
      </c>
      <c r="AA2104" s="6">
        <f t="shared" si="12"/>
        <v>16</v>
      </c>
      <c r="AB2104" s="5" t="str">
        <f>IFERROR(__xludf.DUMMYFUNCTION("""COMPUTED_VALUE"""),"H")</f>
        <v>H</v>
      </c>
      <c r="AC2104" s="6">
        <f t="shared" si="13"/>
        <v>16</v>
      </c>
      <c r="AD2104" s="5"/>
    </row>
    <row r="2105">
      <c r="A2105" s="5" t="str">
        <f>Map!I2791</f>
        <v>2.97 J</v>
      </c>
      <c r="B2105" s="6">
        <f t="shared" si="5"/>
        <v>2.97</v>
      </c>
      <c r="C2105" s="5" t="str">
        <f>IFERROR(__xludf.DUMMYFUNCTION("""COMPUTED_VALUE"""),"J")</f>
        <v>J</v>
      </c>
      <c r="D2105" s="34" t="b">
        <f t="shared" si="6"/>
        <v>0</v>
      </c>
      <c r="E2105" s="6">
        <f t="shared" si="7"/>
        <v>2.97</v>
      </c>
      <c r="F2105" s="34" t="b">
        <f t="shared" si="8"/>
        <v>0</v>
      </c>
      <c r="G2105" s="8">
        <f t="shared" si="9"/>
        <v>5.643E+27</v>
      </c>
      <c r="H2105" s="8" t="str">
        <f t="shared" ref="H2105:J2105" si="4228">if(D2105,$G2105,"")</f>
        <v/>
      </c>
      <c r="I2105" s="8">
        <f t="shared" si="4228"/>
        <v>5.643E+27</v>
      </c>
      <c r="J2105" s="8" t="str">
        <f t="shared" si="4228"/>
        <v/>
      </c>
      <c r="K2105" s="5"/>
      <c r="L2105" s="5"/>
      <c r="M2105" s="5"/>
      <c r="N2105" s="36">
        <f>Map!K2791</f>
        <v>-147</v>
      </c>
      <c r="O2105" s="36">
        <f>Map!L2791</f>
        <v>-191</v>
      </c>
      <c r="P2105" s="36">
        <f>Map!M2791</f>
        <v>-170</v>
      </c>
      <c r="Q2105" s="5" t="str">
        <f>Join("-",Map!B2791,Map!C2791,Map!D2791,Map!E2791,Map!F2791)</f>
        <v>South Rim-3-5-3-c</v>
      </c>
      <c r="R2105" s="6">
        <f t="shared" ref="R2105:T2105" si="4229">IFERROR(VALUE(LEFT(N2105,SEARCH(" ",N2105,1)-1)),FALSE())</f>
        <v>-147</v>
      </c>
      <c r="S2105" s="6">
        <f t="shared" si="4229"/>
        <v>-191</v>
      </c>
      <c r="T2105" s="6">
        <f t="shared" si="4229"/>
        <v>-170</v>
      </c>
      <c r="U2105" s="5"/>
      <c r="V2105" s="5"/>
      <c r="W2105" s="5"/>
      <c r="X2105" s="37" t="str">
        <f>Map!G2791</f>
        <v>Gas Giant</v>
      </c>
      <c r="Y2105" s="5"/>
      <c r="Z2105" s="7" t="str">
        <f>Map!O2791</f>
        <v>19 H</v>
      </c>
      <c r="AA2105" s="6">
        <f t="shared" si="12"/>
        <v>19</v>
      </c>
      <c r="AB2105" s="5" t="str">
        <f>IFERROR(__xludf.DUMMYFUNCTION("""COMPUTED_VALUE"""),"H")</f>
        <v>H</v>
      </c>
      <c r="AC2105" s="6">
        <f t="shared" si="13"/>
        <v>19</v>
      </c>
      <c r="AD2105" s="5"/>
    </row>
    <row r="2106">
      <c r="A2106" s="5" t="str">
        <f>Map!I2792</f>
        <v>0.17 S</v>
      </c>
      <c r="B2106" s="6">
        <f t="shared" si="5"/>
        <v>0.17</v>
      </c>
      <c r="C2106" s="5" t="str">
        <f>IFERROR(__xludf.DUMMYFUNCTION("""COMPUTED_VALUE"""),"S")</f>
        <v>S</v>
      </c>
      <c r="D2106" s="34">
        <f t="shared" si="6"/>
        <v>0.17</v>
      </c>
      <c r="E2106" s="6" t="b">
        <f t="shared" si="7"/>
        <v>0</v>
      </c>
      <c r="F2106" s="34" t="b">
        <f t="shared" si="8"/>
        <v>0</v>
      </c>
      <c r="G2106" s="8">
        <f t="shared" si="9"/>
        <v>3.3813E+29</v>
      </c>
      <c r="H2106" s="8">
        <f t="shared" ref="H2106:J2106" si="4230">if(D2106,$G2106,"")</f>
        <v>3.3813E+29</v>
      </c>
      <c r="I2106" s="8" t="str">
        <f t="shared" si="4230"/>
        <v/>
      </c>
      <c r="J2106" s="8" t="str">
        <f t="shared" si="4230"/>
        <v/>
      </c>
      <c r="K2106" s="5"/>
      <c r="L2106" s="5"/>
      <c r="M2106" s="5"/>
      <c r="N2106" s="36" t="str">
        <f>Map!K2792</f>
        <v/>
      </c>
      <c r="O2106" s="36" t="str">
        <f>Map!L2792</f>
        <v/>
      </c>
      <c r="P2106" s="36" t="str">
        <f>Map!M2792</f>
        <v/>
      </c>
      <c r="Q2106" s="5" t="str">
        <f>Join("-",Map!B2792,Map!C2792,Map!D2792,Map!E2792,Map!F2792)</f>
        <v>South Rim-3-5-3-S</v>
      </c>
      <c r="R2106" s="6" t="b">
        <f t="shared" ref="R2106:T2106" si="4231">IFERROR(VALUE(LEFT(N2106,SEARCH(" ",N2106,1)-1)),FALSE())</f>
        <v>0</v>
      </c>
      <c r="S2106" s="6" t="b">
        <f t="shared" si="4231"/>
        <v>0</v>
      </c>
      <c r="T2106" s="6" t="b">
        <f t="shared" si="4231"/>
        <v>0</v>
      </c>
      <c r="U2106" s="5"/>
      <c r="V2106" s="5"/>
      <c r="W2106" s="5"/>
      <c r="X2106" s="37" t="str">
        <f>Map!G2792</f>
        <v>Star</v>
      </c>
      <c r="Y2106" s="5"/>
      <c r="Z2106" s="7" t="str">
        <f>Map!O2792</f>
        <v/>
      </c>
      <c r="AA2106" s="6" t="str">
        <f t="shared" si="12"/>
        <v/>
      </c>
      <c r="AB2106" s="5"/>
      <c r="AC2106" s="6" t="str">
        <f t="shared" si="13"/>
        <v/>
      </c>
      <c r="AD2106" s="5"/>
    </row>
    <row r="2107">
      <c r="A2107" s="5" t="str">
        <f>Map!I2793</f>
        <v>0.2 E</v>
      </c>
      <c r="B2107" s="6">
        <f t="shared" si="5"/>
        <v>0.2</v>
      </c>
      <c r="C2107" s="5" t="str">
        <f>IFERROR(__xludf.DUMMYFUNCTION("""COMPUTED_VALUE"""),"E")</f>
        <v>E</v>
      </c>
      <c r="D2107" s="34" t="b">
        <f t="shared" si="6"/>
        <v>0</v>
      </c>
      <c r="E2107" s="6" t="b">
        <f t="shared" si="7"/>
        <v>0</v>
      </c>
      <c r="F2107" s="34">
        <f t="shared" si="8"/>
        <v>0.2</v>
      </c>
      <c r="G2107" s="8">
        <f t="shared" si="9"/>
        <v>1.1944E+24</v>
      </c>
      <c r="H2107" s="8" t="str">
        <f t="shared" ref="H2107:J2107" si="4232">if(D2107,$G2107,"")</f>
        <v/>
      </c>
      <c r="I2107" s="8" t="str">
        <f t="shared" si="4232"/>
        <v/>
      </c>
      <c r="J2107" s="8">
        <f t="shared" si="4232"/>
        <v>1.1944E+24</v>
      </c>
      <c r="K2107" s="5"/>
      <c r="L2107" s="5"/>
      <c r="M2107" s="5"/>
      <c r="N2107" s="36">
        <f>Map!K2793</f>
        <v>839</v>
      </c>
      <c r="O2107" s="36">
        <f>Map!L2793</f>
        <v>5</v>
      </c>
      <c r="P2107" s="36">
        <f>Map!M2793</f>
        <v>420</v>
      </c>
      <c r="Q2107" s="5" t="str">
        <f>Join("-",Map!B2793,Map!C2793,Map!D2793,Map!E2793,Map!F2793)</f>
        <v>South Rim-3-5-4-a</v>
      </c>
      <c r="R2107" s="6">
        <f t="shared" ref="R2107:T2107" si="4233">IFERROR(VALUE(LEFT(N2107,SEARCH(" ",N2107,1)-1)),FALSE())</f>
        <v>839</v>
      </c>
      <c r="S2107" s="6">
        <f t="shared" si="4233"/>
        <v>5</v>
      </c>
      <c r="T2107" s="6">
        <f t="shared" si="4233"/>
        <v>420</v>
      </c>
      <c r="U2107" s="5"/>
      <c r="V2107" s="5"/>
      <c r="W2107" s="5"/>
      <c r="X2107" s="37" t="str">
        <f>Map!G2793</f>
        <v>Terrestrial</v>
      </c>
      <c r="Y2107" s="5"/>
      <c r="Z2107" s="7" t="str">
        <f>Map!O2793</f>
        <v>21 H</v>
      </c>
      <c r="AA2107" s="6">
        <f t="shared" si="12"/>
        <v>21</v>
      </c>
      <c r="AB2107" s="5" t="str">
        <f>IFERROR(__xludf.DUMMYFUNCTION("""COMPUTED_VALUE"""),"H")</f>
        <v>H</v>
      </c>
      <c r="AC2107" s="6">
        <f t="shared" si="13"/>
        <v>21</v>
      </c>
      <c r="AD2107" s="5"/>
    </row>
    <row r="2108">
      <c r="A2108" s="5" t="str">
        <f>Map!I2794</f>
        <v>1.81 E</v>
      </c>
      <c r="B2108" s="6">
        <f t="shared" si="5"/>
        <v>1.81</v>
      </c>
      <c r="C2108" s="5" t="str">
        <f>IFERROR(__xludf.DUMMYFUNCTION("""COMPUTED_VALUE"""),"E")</f>
        <v>E</v>
      </c>
      <c r="D2108" s="34" t="b">
        <f t="shared" si="6"/>
        <v>0</v>
      </c>
      <c r="E2108" s="6" t="b">
        <f t="shared" si="7"/>
        <v>0</v>
      </c>
      <c r="F2108" s="34">
        <f t="shared" si="8"/>
        <v>1.81</v>
      </c>
      <c r="G2108" s="8">
        <f t="shared" si="9"/>
        <v>1.08093E+25</v>
      </c>
      <c r="H2108" s="8" t="str">
        <f t="shared" ref="H2108:J2108" si="4234">if(D2108,$G2108,"")</f>
        <v/>
      </c>
      <c r="I2108" s="8" t="str">
        <f t="shared" si="4234"/>
        <v/>
      </c>
      <c r="J2108" s="8">
        <f t="shared" si="4234"/>
        <v>1.08093E+25</v>
      </c>
      <c r="K2108" s="5"/>
      <c r="L2108" s="5"/>
      <c r="M2108" s="5"/>
      <c r="N2108" s="36">
        <f>Map!K2794</f>
        <v>634</v>
      </c>
      <c r="O2108" s="36">
        <f>Map!L2794</f>
        <v>534</v>
      </c>
      <c r="P2108" s="36">
        <f>Map!M2794</f>
        <v>583</v>
      </c>
      <c r="Q2108" s="5" t="str">
        <f>Join("-",Map!B2794,Map!C2794,Map!D2794,Map!E2794,Map!F2794)</f>
        <v>South Rim-3-5-4-b</v>
      </c>
      <c r="R2108" s="6">
        <f t="shared" ref="R2108:T2108" si="4235">IFERROR(VALUE(LEFT(N2108,SEARCH(" ",N2108,1)-1)),FALSE())</f>
        <v>634</v>
      </c>
      <c r="S2108" s="6">
        <f t="shared" si="4235"/>
        <v>534</v>
      </c>
      <c r="T2108" s="6">
        <f t="shared" si="4235"/>
        <v>583</v>
      </c>
      <c r="U2108" s="5"/>
      <c r="V2108" s="5"/>
      <c r="W2108" s="5"/>
      <c r="X2108" s="37" t="str">
        <f>Map!G2794</f>
        <v>Terrestrial</v>
      </c>
      <c r="Y2108" s="5"/>
      <c r="Z2108" s="7" t="str">
        <f>Map!O2794</f>
        <v>15 H</v>
      </c>
      <c r="AA2108" s="6">
        <f t="shared" si="12"/>
        <v>15</v>
      </c>
      <c r="AB2108" s="5" t="str">
        <f>IFERROR(__xludf.DUMMYFUNCTION("""COMPUTED_VALUE"""),"H")</f>
        <v>H</v>
      </c>
      <c r="AC2108" s="6">
        <f t="shared" si="13"/>
        <v>15</v>
      </c>
      <c r="AD2108" s="5"/>
    </row>
    <row r="2109">
      <c r="A2109" s="5" t="str">
        <f>Map!I2795</f>
        <v>1.4 E</v>
      </c>
      <c r="B2109" s="6">
        <f t="shared" si="5"/>
        <v>1.4</v>
      </c>
      <c r="C2109" s="5" t="str">
        <f>IFERROR(__xludf.DUMMYFUNCTION("""COMPUTED_VALUE"""),"E")</f>
        <v>E</v>
      </c>
      <c r="D2109" s="34" t="b">
        <f t="shared" si="6"/>
        <v>0</v>
      </c>
      <c r="E2109" s="6" t="b">
        <f t="shared" si="7"/>
        <v>0</v>
      </c>
      <c r="F2109" s="34">
        <f t="shared" si="8"/>
        <v>1.4</v>
      </c>
      <c r="G2109" s="8">
        <f t="shared" si="9"/>
        <v>8.3608E+24</v>
      </c>
      <c r="H2109" s="8" t="str">
        <f t="shared" ref="H2109:J2109" si="4236">if(D2109,$G2109,"")</f>
        <v/>
      </c>
      <c r="I2109" s="8" t="str">
        <f t="shared" si="4236"/>
        <v/>
      </c>
      <c r="J2109" s="8">
        <f t="shared" si="4236"/>
        <v>8.3608E+24</v>
      </c>
      <c r="K2109" s="5"/>
      <c r="L2109" s="5"/>
      <c r="M2109" s="5"/>
      <c r="N2109" s="36">
        <f>Map!K2795</f>
        <v>252</v>
      </c>
      <c r="O2109" s="36">
        <f>Map!L2795</f>
        <v>-218</v>
      </c>
      <c r="P2109" s="36">
        <f>Map!M2795</f>
        <v>15</v>
      </c>
      <c r="Q2109" s="5" t="str">
        <f>Join("-",Map!B2795,Map!C2795,Map!D2795,Map!E2795,Map!F2795)</f>
        <v>South Rim-3-5-4-c</v>
      </c>
      <c r="R2109" s="6">
        <f t="shared" ref="R2109:T2109" si="4237">IFERROR(VALUE(LEFT(N2109,SEARCH(" ",N2109,1)-1)),FALSE())</f>
        <v>252</v>
      </c>
      <c r="S2109" s="6">
        <f t="shared" si="4237"/>
        <v>-218</v>
      </c>
      <c r="T2109" s="6">
        <f t="shared" si="4237"/>
        <v>15</v>
      </c>
      <c r="U2109" s="5"/>
      <c r="V2109" s="5"/>
      <c r="W2109" s="5"/>
      <c r="X2109" s="37" t="str">
        <f>Map!G2795</f>
        <v>Terrestrial</v>
      </c>
      <c r="Y2109" s="5"/>
      <c r="Z2109" s="7" t="str">
        <f>Map!O2795</f>
        <v>13 H</v>
      </c>
      <c r="AA2109" s="6">
        <f t="shared" si="12"/>
        <v>13</v>
      </c>
      <c r="AB2109" s="5" t="str">
        <f>IFERROR(__xludf.DUMMYFUNCTION("""COMPUTED_VALUE"""),"H")</f>
        <v>H</v>
      </c>
      <c r="AC2109" s="6">
        <f t="shared" si="13"/>
        <v>13</v>
      </c>
      <c r="AD2109" s="5"/>
    </row>
    <row r="2110">
      <c r="A2110" s="5" t="str">
        <f>Map!I2796</f>
        <v>0.82 E</v>
      </c>
      <c r="B2110" s="6">
        <f t="shared" si="5"/>
        <v>0.82</v>
      </c>
      <c r="C2110" s="5" t="str">
        <f>IFERROR(__xludf.DUMMYFUNCTION("""COMPUTED_VALUE"""),"E")</f>
        <v>E</v>
      </c>
      <c r="D2110" s="34" t="b">
        <f t="shared" si="6"/>
        <v>0</v>
      </c>
      <c r="E2110" s="6" t="b">
        <f t="shared" si="7"/>
        <v>0</v>
      </c>
      <c r="F2110" s="34">
        <f t="shared" si="8"/>
        <v>0.82</v>
      </c>
      <c r="G2110" s="8">
        <f t="shared" si="9"/>
        <v>4.89704E+24</v>
      </c>
      <c r="H2110" s="8" t="str">
        <f t="shared" ref="H2110:J2110" si="4238">if(D2110,$G2110,"")</f>
        <v/>
      </c>
      <c r="I2110" s="8" t="str">
        <f t="shared" si="4238"/>
        <v/>
      </c>
      <c r="J2110" s="8">
        <f t="shared" si="4238"/>
        <v>4.89704E+24</v>
      </c>
      <c r="K2110" s="5"/>
      <c r="L2110" s="5"/>
      <c r="M2110" s="5"/>
      <c r="N2110" s="36">
        <f>Map!K2796</f>
        <v>-53</v>
      </c>
      <c r="O2110" s="36">
        <f>Map!L2796</f>
        <v>-101</v>
      </c>
      <c r="P2110" s="36">
        <f>Map!M2796</f>
        <v>-75</v>
      </c>
      <c r="Q2110" s="5" t="str">
        <f>Join("-",Map!B2796,Map!C2796,Map!D2796,Map!E2796,Map!F2796)</f>
        <v>South Rim-3-5-4-d</v>
      </c>
      <c r="R2110" s="6">
        <f t="shared" ref="R2110:T2110" si="4239">IFERROR(VALUE(LEFT(N2110,SEARCH(" ",N2110,1)-1)),FALSE())</f>
        <v>-53</v>
      </c>
      <c r="S2110" s="6">
        <f t="shared" si="4239"/>
        <v>-101</v>
      </c>
      <c r="T2110" s="6">
        <f t="shared" si="4239"/>
        <v>-75</v>
      </c>
      <c r="U2110" s="5"/>
      <c r="V2110" s="5"/>
      <c r="W2110" s="5"/>
      <c r="X2110" s="37" t="str">
        <f>Map!G2796</f>
        <v>Terrestrial</v>
      </c>
      <c r="Y2110" s="5"/>
      <c r="Z2110" s="7" t="str">
        <f>Map!O2796</f>
        <v>2304 H</v>
      </c>
      <c r="AA2110" s="6">
        <f t="shared" si="12"/>
        <v>2304</v>
      </c>
      <c r="AB2110" s="5" t="str">
        <f>IFERROR(__xludf.DUMMYFUNCTION("""COMPUTED_VALUE"""),"H")</f>
        <v>H</v>
      </c>
      <c r="AC2110" s="6">
        <f t="shared" si="13"/>
        <v>2304</v>
      </c>
      <c r="AD2110" s="5"/>
    </row>
    <row r="2111">
      <c r="A2111" s="5" t="str">
        <f>Map!I2797</f>
        <v>2.99 J</v>
      </c>
      <c r="B2111" s="6">
        <f t="shared" si="5"/>
        <v>2.99</v>
      </c>
      <c r="C2111" s="5" t="str">
        <f>IFERROR(__xludf.DUMMYFUNCTION("""COMPUTED_VALUE"""),"J")</f>
        <v>J</v>
      </c>
      <c r="D2111" s="34" t="b">
        <f t="shared" si="6"/>
        <v>0</v>
      </c>
      <c r="E2111" s="6">
        <f t="shared" si="7"/>
        <v>2.99</v>
      </c>
      <c r="F2111" s="34" t="b">
        <f t="shared" si="8"/>
        <v>0</v>
      </c>
      <c r="G2111" s="8">
        <f t="shared" si="9"/>
        <v>5.681E+27</v>
      </c>
      <c r="H2111" s="8" t="str">
        <f t="shared" ref="H2111:J2111" si="4240">if(D2111,$G2111,"")</f>
        <v/>
      </c>
      <c r="I2111" s="8">
        <f t="shared" si="4240"/>
        <v>5.681E+27</v>
      </c>
      <c r="J2111" s="8" t="str">
        <f t="shared" si="4240"/>
        <v/>
      </c>
      <c r="K2111" s="5"/>
      <c r="L2111" s="5"/>
      <c r="M2111" s="5"/>
      <c r="N2111" s="36">
        <f>Map!K2797</f>
        <v>-160</v>
      </c>
      <c r="O2111" s="36">
        <f>Map!L2797</f>
        <v>-243</v>
      </c>
      <c r="P2111" s="36">
        <f>Map!M2797</f>
        <v>-200</v>
      </c>
      <c r="Q2111" s="5" t="str">
        <f>Join("-",Map!B2797,Map!C2797,Map!D2797,Map!E2797,Map!F2797)</f>
        <v>South Rim-3-5-4-e</v>
      </c>
      <c r="R2111" s="6">
        <f t="shared" ref="R2111:T2111" si="4241">IFERROR(VALUE(LEFT(N2111,SEARCH(" ",N2111,1)-1)),FALSE())</f>
        <v>-160</v>
      </c>
      <c r="S2111" s="6">
        <f t="shared" si="4241"/>
        <v>-243</v>
      </c>
      <c r="T2111" s="6">
        <f t="shared" si="4241"/>
        <v>-200</v>
      </c>
      <c r="U2111" s="5"/>
      <c r="V2111" s="5"/>
      <c r="W2111" s="5"/>
      <c r="X2111" s="37" t="str">
        <f>Map!G2797</f>
        <v>Gas Giant</v>
      </c>
      <c r="Y2111" s="5"/>
      <c r="Z2111" s="7" t="str">
        <f>Map!O2797</f>
        <v>17 H</v>
      </c>
      <c r="AA2111" s="6">
        <f t="shared" si="12"/>
        <v>17</v>
      </c>
      <c r="AB2111" s="5" t="str">
        <f>IFERROR(__xludf.DUMMYFUNCTION("""COMPUTED_VALUE"""),"H")</f>
        <v>H</v>
      </c>
      <c r="AC2111" s="6">
        <f t="shared" si="13"/>
        <v>17</v>
      </c>
      <c r="AD2111" s="5"/>
    </row>
    <row r="2112">
      <c r="A2112" s="5" t="str">
        <f>Map!I2798</f>
        <v>0.06 J</v>
      </c>
      <c r="B2112" s="6">
        <f t="shared" si="5"/>
        <v>0.06</v>
      </c>
      <c r="C2112" s="5" t="str">
        <f>IFERROR(__xludf.DUMMYFUNCTION("""COMPUTED_VALUE"""),"J")</f>
        <v>J</v>
      </c>
      <c r="D2112" s="34" t="b">
        <f t="shared" si="6"/>
        <v>0</v>
      </c>
      <c r="E2112" s="6">
        <f t="shared" si="7"/>
        <v>0.06</v>
      </c>
      <c r="F2112" s="34" t="b">
        <f t="shared" si="8"/>
        <v>0</v>
      </c>
      <c r="G2112" s="8">
        <f t="shared" si="9"/>
        <v>1.14E+26</v>
      </c>
      <c r="H2112" s="8" t="str">
        <f t="shared" ref="H2112:J2112" si="4242">if(D2112,$G2112,"")</f>
        <v/>
      </c>
      <c r="I2112" s="8">
        <f t="shared" si="4242"/>
        <v>1.14E+26</v>
      </c>
      <c r="J2112" s="8" t="str">
        <f t="shared" si="4242"/>
        <v/>
      </c>
      <c r="K2112" s="5"/>
      <c r="L2112" s="5"/>
      <c r="M2112" s="5"/>
      <c r="N2112" s="36">
        <f>Map!K2798</f>
        <v>-203</v>
      </c>
      <c r="O2112" s="36">
        <f>Map!L2798</f>
        <v>-205</v>
      </c>
      <c r="P2112" s="36">
        <f>Map!M2798</f>
        <v>-202</v>
      </c>
      <c r="Q2112" s="5" t="str">
        <f>Join("-",Map!B2798,Map!C2798,Map!D2798,Map!E2798,Map!F2798)</f>
        <v>South Rim-3-5-4-f</v>
      </c>
      <c r="R2112" s="6">
        <f t="shared" ref="R2112:T2112" si="4243">IFERROR(VALUE(LEFT(N2112,SEARCH(" ",N2112,1)-1)),FALSE())</f>
        <v>-203</v>
      </c>
      <c r="S2112" s="6">
        <f t="shared" si="4243"/>
        <v>-205</v>
      </c>
      <c r="T2112" s="6">
        <f t="shared" si="4243"/>
        <v>-202</v>
      </c>
      <c r="U2112" s="5"/>
      <c r="V2112" s="5"/>
      <c r="W2112" s="5"/>
      <c r="X2112" s="37" t="str">
        <f>Map!G2798</f>
        <v>Gas Giant</v>
      </c>
      <c r="Y2112" s="5"/>
      <c r="Z2112" s="7" t="str">
        <f>Map!O2798</f>
        <v>23 H</v>
      </c>
      <c r="AA2112" s="6">
        <f t="shared" si="12"/>
        <v>23</v>
      </c>
      <c r="AB2112" s="5" t="str">
        <f>IFERROR(__xludf.DUMMYFUNCTION("""COMPUTED_VALUE"""),"H")</f>
        <v>H</v>
      </c>
      <c r="AC2112" s="6">
        <f t="shared" si="13"/>
        <v>23</v>
      </c>
      <c r="AD2112" s="5"/>
    </row>
    <row r="2113">
      <c r="A2113" s="5" t="str">
        <f>Map!I2799</f>
        <v>0.14 J</v>
      </c>
      <c r="B2113" s="6">
        <f t="shared" si="5"/>
        <v>0.14</v>
      </c>
      <c r="C2113" s="5" t="str">
        <f>IFERROR(__xludf.DUMMYFUNCTION("""COMPUTED_VALUE"""),"J")</f>
        <v>J</v>
      </c>
      <c r="D2113" s="34" t="b">
        <f t="shared" si="6"/>
        <v>0</v>
      </c>
      <c r="E2113" s="6">
        <f t="shared" si="7"/>
        <v>0.14</v>
      </c>
      <c r="F2113" s="34" t="b">
        <f t="shared" si="8"/>
        <v>0</v>
      </c>
      <c r="G2113" s="8">
        <f t="shared" si="9"/>
        <v>2.66E+26</v>
      </c>
      <c r="H2113" s="8" t="str">
        <f t="shared" ref="H2113:J2113" si="4244">if(D2113,$G2113,"")</f>
        <v/>
      </c>
      <c r="I2113" s="8">
        <f t="shared" si="4244"/>
        <v>2.66E+26</v>
      </c>
      <c r="J2113" s="8" t="str">
        <f t="shared" si="4244"/>
        <v/>
      </c>
      <c r="K2113" s="5"/>
      <c r="L2113" s="5"/>
      <c r="M2113" s="5"/>
      <c r="N2113" s="36">
        <f>Map!K2799</f>
        <v>-203</v>
      </c>
      <c r="O2113" s="36">
        <f>Map!L2799</f>
        <v>-245</v>
      </c>
      <c r="P2113" s="36">
        <f>Map!M2799</f>
        <v>-222</v>
      </c>
      <c r="Q2113" s="5" t="str">
        <f>Join("-",Map!B2799,Map!C2799,Map!D2799,Map!E2799,Map!F2799)</f>
        <v>South Rim-3-5-4-g</v>
      </c>
      <c r="R2113" s="6">
        <f t="shared" ref="R2113:T2113" si="4245">IFERROR(VALUE(LEFT(N2113,SEARCH(" ",N2113,1)-1)),FALSE())</f>
        <v>-203</v>
      </c>
      <c r="S2113" s="6">
        <f t="shared" si="4245"/>
        <v>-245</v>
      </c>
      <c r="T2113" s="6">
        <f t="shared" si="4245"/>
        <v>-222</v>
      </c>
      <c r="U2113" s="5"/>
      <c r="V2113" s="5"/>
      <c r="W2113" s="5"/>
      <c r="X2113" s="37" t="str">
        <f>Map!G2799</f>
        <v>Gas Giant</v>
      </c>
      <c r="Y2113" s="5"/>
      <c r="Z2113" s="7" t="str">
        <f>Map!O2799</f>
        <v>15 H</v>
      </c>
      <c r="AA2113" s="6">
        <f t="shared" si="12"/>
        <v>15</v>
      </c>
      <c r="AB2113" s="5" t="str">
        <f>IFERROR(__xludf.DUMMYFUNCTION("""COMPUTED_VALUE"""),"H")</f>
        <v>H</v>
      </c>
      <c r="AC2113" s="6">
        <f t="shared" si="13"/>
        <v>15</v>
      </c>
      <c r="AD2113" s="5"/>
    </row>
    <row r="2114">
      <c r="A2114" s="5" t="str">
        <f>Map!I2800</f>
        <v>1.89 J</v>
      </c>
      <c r="B2114" s="6">
        <f t="shared" si="5"/>
        <v>1.89</v>
      </c>
      <c r="C2114" s="5" t="str">
        <f>IFERROR(__xludf.DUMMYFUNCTION("""COMPUTED_VALUE"""),"J")</f>
        <v>J</v>
      </c>
      <c r="D2114" s="34" t="b">
        <f t="shared" si="6"/>
        <v>0</v>
      </c>
      <c r="E2114" s="6">
        <f t="shared" si="7"/>
        <v>1.89</v>
      </c>
      <c r="F2114" s="34" t="b">
        <f t="shared" si="8"/>
        <v>0</v>
      </c>
      <c r="G2114" s="8">
        <f t="shared" si="9"/>
        <v>3.591E+27</v>
      </c>
      <c r="H2114" s="8" t="str">
        <f t="shared" ref="H2114:J2114" si="4246">if(D2114,$G2114,"")</f>
        <v/>
      </c>
      <c r="I2114" s="8">
        <f t="shared" si="4246"/>
        <v>3.591E+27</v>
      </c>
      <c r="J2114" s="8" t="str">
        <f t="shared" si="4246"/>
        <v/>
      </c>
      <c r="K2114" s="5"/>
      <c r="L2114" s="5"/>
      <c r="M2114" s="5"/>
      <c r="N2114" s="36">
        <f>Map!K2800</f>
        <v>-209</v>
      </c>
      <c r="O2114" s="36">
        <f>Map!L2800</f>
        <v>-217</v>
      </c>
      <c r="P2114" s="36">
        <f>Map!M2800</f>
        <v>-215</v>
      </c>
      <c r="Q2114" s="5" t="str">
        <f>Join("-",Map!B2800,Map!C2800,Map!D2800,Map!E2800,Map!F2800)</f>
        <v>South Rim-3-5-4-h</v>
      </c>
      <c r="R2114" s="6">
        <f t="shared" ref="R2114:T2114" si="4247">IFERROR(VALUE(LEFT(N2114,SEARCH(" ",N2114,1)-1)),FALSE())</f>
        <v>-209</v>
      </c>
      <c r="S2114" s="6">
        <f t="shared" si="4247"/>
        <v>-217</v>
      </c>
      <c r="T2114" s="6">
        <f t="shared" si="4247"/>
        <v>-215</v>
      </c>
      <c r="U2114" s="5"/>
      <c r="V2114" s="5"/>
      <c r="W2114" s="5"/>
      <c r="X2114" s="37" t="str">
        <f>Map!G2800</f>
        <v>Gas Giant</v>
      </c>
      <c r="Y2114" s="5"/>
      <c r="Z2114" s="7" t="str">
        <f>Map!O2800</f>
        <v>12 H</v>
      </c>
      <c r="AA2114" s="6">
        <f t="shared" si="12"/>
        <v>12</v>
      </c>
      <c r="AB2114" s="5" t="str">
        <f>IFERROR(__xludf.DUMMYFUNCTION("""COMPUTED_VALUE"""),"H")</f>
        <v>H</v>
      </c>
      <c r="AC2114" s="6">
        <f t="shared" si="13"/>
        <v>12</v>
      </c>
      <c r="AD2114" s="5"/>
    </row>
    <row r="2115">
      <c r="A2115" s="5" t="str">
        <f>Map!I2801</f>
        <v>0.9 S</v>
      </c>
      <c r="B2115" s="6">
        <f t="shared" si="5"/>
        <v>0.9</v>
      </c>
      <c r="C2115" s="5" t="str">
        <f>IFERROR(__xludf.DUMMYFUNCTION("""COMPUTED_VALUE"""),"S")</f>
        <v>S</v>
      </c>
      <c r="D2115" s="34">
        <f t="shared" si="6"/>
        <v>0.9</v>
      </c>
      <c r="E2115" s="6" t="b">
        <f t="shared" si="7"/>
        <v>0</v>
      </c>
      <c r="F2115" s="34" t="b">
        <f t="shared" si="8"/>
        <v>0</v>
      </c>
      <c r="G2115" s="8">
        <f t="shared" si="9"/>
        <v>1.7901E+30</v>
      </c>
      <c r="H2115" s="8">
        <f t="shared" ref="H2115:J2115" si="4248">if(D2115,$G2115,"")</f>
        <v>1.7901E+30</v>
      </c>
      <c r="I2115" s="8" t="str">
        <f t="shared" si="4248"/>
        <v/>
      </c>
      <c r="J2115" s="8" t="str">
        <f t="shared" si="4248"/>
        <v/>
      </c>
      <c r="K2115" s="5"/>
      <c r="L2115" s="5"/>
      <c r="M2115" s="5"/>
      <c r="N2115" s="36" t="str">
        <f>Map!K2801</f>
        <v/>
      </c>
      <c r="O2115" s="36" t="str">
        <f>Map!L2801</f>
        <v/>
      </c>
      <c r="P2115" s="36" t="str">
        <f>Map!M2801</f>
        <v/>
      </c>
      <c r="Q2115" s="5" t="str">
        <f>Join("-",Map!B2801,Map!C2801,Map!D2801,Map!E2801,Map!F2801)</f>
        <v>South Rim-3-5-4-S</v>
      </c>
      <c r="R2115" s="6" t="b">
        <f t="shared" ref="R2115:T2115" si="4249">IFERROR(VALUE(LEFT(N2115,SEARCH(" ",N2115,1)-1)),FALSE())</f>
        <v>0</v>
      </c>
      <c r="S2115" s="6" t="b">
        <f t="shared" si="4249"/>
        <v>0</v>
      </c>
      <c r="T2115" s="6" t="b">
        <f t="shared" si="4249"/>
        <v>0</v>
      </c>
      <c r="U2115" s="5"/>
      <c r="V2115" s="5"/>
      <c r="W2115" s="5"/>
      <c r="X2115" s="37" t="str">
        <f>Map!G2801</f>
        <v>Star</v>
      </c>
      <c r="Y2115" s="5"/>
      <c r="Z2115" s="7" t="str">
        <f>Map!O2801</f>
        <v/>
      </c>
      <c r="AA2115" s="6" t="str">
        <f t="shared" si="12"/>
        <v/>
      </c>
      <c r="AB2115" s="5"/>
      <c r="AC2115" s="6" t="str">
        <f t="shared" si="13"/>
        <v/>
      </c>
      <c r="AD2115" s="5"/>
    </row>
    <row r="2116">
      <c r="A2116" s="5" t="str">
        <f>Map!I2802</f>
        <v>0.07 J</v>
      </c>
      <c r="B2116" s="6">
        <f t="shared" si="5"/>
        <v>0.07</v>
      </c>
      <c r="C2116" s="5" t="str">
        <f>IFERROR(__xludf.DUMMYFUNCTION("""COMPUTED_VALUE"""),"J")</f>
        <v>J</v>
      </c>
      <c r="D2116" s="34" t="b">
        <f t="shared" si="6"/>
        <v>0</v>
      </c>
      <c r="E2116" s="6">
        <f t="shared" si="7"/>
        <v>0.07</v>
      </c>
      <c r="F2116" s="34" t="b">
        <f t="shared" si="8"/>
        <v>0</v>
      </c>
      <c r="G2116" s="8">
        <f t="shared" si="9"/>
        <v>1.33E+26</v>
      </c>
      <c r="H2116" s="8" t="str">
        <f t="shared" ref="H2116:J2116" si="4250">if(D2116,$G2116,"")</f>
        <v/>
      </c>
      <c r="I2116" s="8">
        <f t="shared" si="4250"/>
        <v>1.33E+26</v>
      </c>
      <c r="J2116" s="8" t="str">
        <f t="shared" si="4250"/>
        <v/>
      </c>
      <c r="K2116" s="5"/>
      <c r="L2116" s="5"/>
      <c r="M2116" s="5"/>
      <c r="N2116" s="36">
        <f>Map!K2802</f>
        <v>-139</v>
      </c>
      <c r="O2116" s="36">
        <f>Map!L2802</f>
        <v>-170</v>
      </c>
      <c r="P2116" s="36">
        <f>Map!M2802</f>
        <v>-156</v>
      </c>
      <c r="Q2116" s="5" t="str">
        <f>Join("-",Map!B2802,Map!C2802,Map!D2802,Map!E2802,Map!F2802)</f>
        <v>South Rim-3-5-5-a</v>
      </c>
      <c r="R2116" s="6">
        <f t="shared" ref="R2116:T2116" si="4251">IFERROR(VALUE(LEFT(N2116,SEARCH(" ",N2116,1)-1)),FALSE())</f>
        <v>-139</v>
      </c>
      <c r="S2116" s="6">
        <f t="shared" si="4251"/>
        <v>-170</v>
      </c>
      <c r="T2116" s="6">
        <f t="shared" si="4251"/>
        <v>-156</v>
      </c>
      <c r="U2116" s="5"/>
      <c r="V2116" s="5"/>
      <c r="W2116" s="5"/>
      <c r="X2116" s="37" t="str">
        <f>Map!G2802</f>
        <v>Gas Giant</v>
      </c>
      <c r="Y2116" s="5"/>
      <c r="Z2116" s="7" t="str">
        <f>Map!O2802</f>
        <v>21 H</v>
      </c>
      <c r="AA2116" s="6">
        <f t="shared" si="12"/>
        <v>21</v>
      </c>
      <c r="AB2116" s="5" t="str">
        <f>IFERROR(__xludf.DUMMYFUNCTION("""COMPUTED_VALUE"""),"H")</f>
        <v>H</v>
      </c>
      <c r="AC2116" s="6">
        <f t="shared" si="13"/>
        <v>21</v>
      </c>
      <c r="AD2116" s="5"/>
    </row>
    <row r="2117">
      <c r="A2117" s="5" t="str">
        <f>Map!I2803</f>
        <v>9.18 J</v>
      </c>
      <c r="B2117" s="6">
        <f t="shared" si="5"/>
        <v>9.18</v>
      </c>
      <c r="C2117" s="5" t="str">
        <f>IFERROR(__xludf.DUMMYFUNCTION("""COMPUTED_VALUE"""),"J")</f>
        <v>J</v>
      </c>
      <c r="D2117" s="34" t="b">
        <f t="shared" si="6"/>
        <v>0</v>
      </c>
      <c r="E2117" s="6">
        <f t="shared" si="7"/>
        <v>9.18</v>
      </c>
      <c r="F2117" s="34" t="b">
        <f t="shared" si="8"/>
        <v>0</v>
      </c>
      <c r="G2117" s="8">
        <f t="shared" si="9"/>
        <v>1.7442E+28</v>
      </c>
      <c r="H2117" s="8" t="str">
        <f t="shared" ref="H2117:J2117" si="4252">if(D2117,$G2117,"")</f>
        <v/>
      </c>
      <c r="I2117" s="8">
        <f t="shared" si="4252"/>
        <v>1.7442E+28</v>
      </c>
      <c r="J2117" s="8" t="str">
        <f t="shared" si="4252"/>
        <v/>
      </c>
      <c r="K2117" s="5"/>
      <c r="L2117" s="5"/>
      <c r="M2117" s="5"/>
      <c r="N2117" s="36">
        <f>Map!K2803</f>
        <v>-160</v>
      </c>
      <c r="O2117" s="36">
        <f>Map!L2803</f>
        <v>-181</v>
      </c>
      <c r="P2117" s="36">
        <f>Map!M2803</f>
        <v>-169</v>
      </c>
      <c r="Q2117" s="5" t="str">
        <f>Join("-",Map!B2803,Map!C2803,Map!D2803,Map!E2803,Map!F2803)</f>
        <v>South Rim-3-5-5-b</v>
      </c>
      <c r="R2117" s="6">
        <f t="shared" ref="R2117:T2117" si="4253">IFERROR(VALUE(LEFT(N2117,SEARCH(" ",N2117,1)-1)),FALSE())</f>
        <v>-160</v>
      </c>
      <c r="S2117" s="6">
        <f t="shared" si="4253"/>
        <v>-181</v>
      </c>
      <c r="T2117" s="6">
        <f t="shared" si="4253"/>
        <v>-169</v>
      </c>
      <c r="U2117" s="5"/>
      <c r="V2117" s="5"/>
      <c r="W2117" s="5"/>
      <c r="X2117" s="37" t="str">
        <f>Map!G2803</f>
        <v>Gas Giant</v>
      </c>
      <c r="Y2117" s="5"/>
      <c r="Z2117" s="7" t="str">
        <f>Map!O2803</f>
        <v>24 H</v>
      </c>
      <c r="AA2117" s="6">
        <f t="shared" si="12"/>
        <v>24</v>
      </c>
      <c r="AB2117" s="5" t="str">
        <f>IFERROR(__xludf.DUMMYFUNCTION("""COMPUTED_VALUE"""),"H")</f>
        <v>H</v>
      </c>
      <c r="AC2117" s="6">
        <f t="shared" si="13"/>
        <v>24</v>
      </c>
      <c r="AD2117" s="5"/>
    </row>
    <row r="2118">
      <c r="A2118" s="5" t="str">
        <f>Map!I2804</f>
        <v>8.54 J</v>
      </c>
      <c r="B2118" s="6">
        <f t="shared" si="5"/>
        <v>8.54</v>
      </c>
      <c r="C2118" s="5" t="str">
        <f>IFERROR(__xludf.DUMMYFUNCTION("""COMPUTED_VALUE"""),"J")</f>
        <v>J</v>
      </c>
      <c r="D2118" s="34" t="b">
        <f t="shared" si="6"/>
        <v>0</v>
      </c>
      <c r="E2118" s="6">
        <f t="shared" si="7"/>
        <v>8.54</v>
      </c>
      <c r="F2118" s="34" t="b">
        <f t="shared" si="8"/>
        <v>0</v>
      </c>
      <c r="G2118" s="8">
        <f t="shared" si="9"/>
        <v>1.6226E+28</v>
      </c>
      <c r="H2118" s="8" t="str">
        <f t="shared" ref="H2118:J2118" si="4254">if(D2118,$G2118,"")</f>
        <v/>
      </c>
      <c r="I2118" s="8">
        <f t="shared" si="4254"/>
        <v>1.6226E+28</v>
      </c>
      <c r="J2118" s="8" t="str">
        <f t="shared" si="4254"/>
        <v/>
      </c>
      <c r="K2118" s="5"/>
      <c r="L2118" s="5"/>
      <c r="M2118" s="5"/>
      <c r="N2118" s="36">
        <f>Map!K2804</f>
        <v>-203</v>
      </c>
      <c r="O2118" s="36">
        <f>Map!L2804</f>
        <v>-249</v>
      </c>
      <c r="P2118" s="36">
        <f>Map!M2804</f>
        <v>-228</v>
      </c>
      <c r="Q2118" s="5" t="str">
        <f>Join("-",Map!B2804,Map!C2804,Map!D2804,Map!E2804,Map!F2804)</f>
        <v>South Rim-3-5-5-c</v>
      </c>
      <c r="R2118" s="6">
        <f t="shared" ref="R2118:T2118" si="4255">IFERROR(VALUE(LEFT(N2118,SEARCH(" ",N2118,1)-1)),FALSE())</f>
        <v>-203</v>
      </c>
      <c r="S2118" s="6">
        <f t="shared" si="4255"/>
        <v>-249</v>
      </c>
      <c r="T2118" s="6">
        <f t="shared" si="4255"/>
        <v>-228</v>
      </c>
      <c r="U2118" s="5"/>
      <c r="V2118" s="5"/>
      <c r="W2118" s="5"/>
      <c r="X2118" s="37" t="str">
        <f>Map!G2804</f>
        <v>Gas Giant</v>
      </c>
      <c r="Y2118" s="5"/>
      <c r="Z2118" s="7" t="str">
        <f>Map!O2804</f>
        <v>18 H</v>
      </c>
      <c r="AA2118" s="6">
        <f t="shared" si="12"/>
        <v>18</v>
      </c>
      <c r="AB2118" s="5" t="str">
        <f>IFERROR(__xludf.DUMMYFUNCTION("""COMPUTED_VALUE"""),"H")</f>
        <v>H</v>
      </c>
      <c r="AC2118" s="6">
        <f t="shared" si="13"/>
        <v>18</v>
      </c>
      <c r="AD2118" s="5"/>
    </row>
    <row r="2119">
      <c r="A2119" s="5" t="str">
        <f>Map!I2805</f>
        <v>0.06 J</v>
      </c>
      <c r="B2119" s="6">
        <f t="shared" si="5"/>
        <v>0.06</v>
      </c>
      <c r="C2119" s="5" t="str">
        <f>IFERROR(__xludf.DUMMYFUNCTION("""COMPUTED_VALUE"""),"J")</f>
        <v>J</v>
      </c>
      <c r="D2119" s="34" t="b">
        <f t="shared" si="6"/>
        <v>0</v>
      </c>
      <c r="E2119" s="6">
        <f t="shared" si="7"/>
        <v>0.06</v>
      </c>
      <c r="F2119" s="34" t="b">
        <f t="shared" si="8"/>
        <v>0</v>
      </c>
      <c r="G2119" s="8">
        <f t="shared" si="9"/>
        <v>1.14E+26</v>
      </c>
      <c r="H2119" s="8" t="str">
        <f t="shared" ref="H2119:J2119" si="4256">if(D2119,$G2119,"")</f>
        <v/>
      </c>
      <c r="I2119" s="8">
        <f t="shared" si="4256"/>
        <v>1.14E+26</v>
      </c>
      <c r="J2119" s="8" t="str">
        <f t="shared" si="4256"/>
        <v/>
      </c>
      <c r="K2119" s="5"/>
      <c r="L2119" s="5"/>
      <c r="M2119" s="5"/>
      <c r="N2119" s="36">
        <f>Map!K2805</f>
        <v>-207</v>
      </c>
      <c r="O2119" s="36">
        <f>Map!L2805</f>
        <v>-217</v>
      </c>
      <c r="P2119" s="36">
        <f>Map!M2805</f>
        <v>-210</v>
      </c>
      <c r="Q2119" s="5" t="str">
        <f>Join("-",Map!B2805,Map!C2805,Map!D2805,Map!E2805,Map!F2805)</f>
        <v>South Rim-3-5-5-d</v>
      </c>
      <c r="R2119" s="6">
        <f t="shared" ref="R2119:T2119" si="4257">IFERROR(VALUE(LEFT(N2119,SEARCH(" ",N2119,1)-1)),FALSE())</f>
        <v>-207</v>
      </c>
      <c r="S2119" s="6">
        <f t="shared" si="4257"/>
        <v>-217</v>
      </c>
      <c r="T2119" s="6">
        <f t="shared" si="4257"/>
        <v>-210</v>
      </c>
      <c r="U2119" s="5"/>
      <c r="V2119" s="5"/>
      <c r="W2119" s="5"/>
      <c r="X2119" s="37" t="str">
        <f>Map!G2805</f>
        <v>Gas Giant</v>
      </c>
      <c r="Y2119" s="5"/>
      <c r="Z2119" s="7" t="str">
        <f>Map!O2805</f>
        <v>14 H</v>
      </c>
      <c r="AA2119" s="6">
        <f t="shared" si="12"/>
        <v>14</v>
      </c>
      <c r="AB2119" s="5" t="str">
        <f>IFERROR(__xludf.DUMMYFUNCTION("""COMPUTED_VALUE"""),"H")</f>
        <v>H</v>
      </c>
      <c r="AC2119" s="6">
        <f t="shared" si="13"/>
        <v>14</v>
      </c>
      <c r="AD2119" s="5"/>
    </row>
    <row r="2120">
      <c r="A2120" s="5" t="str">
        <f>Map!I2807</f>
        <v/>
      </c>
      <c r="B2120" s="6" t="str">
        <f t="shared" si="5"/>
        <v/>
      </c>
      <c r="C2120" s="5"/>
      <c r="D2120" s="34" t="b">
        <f t="shared" si="6"/>
        <v>0</v>
      </c>
      <c r="E2120" s="6" t="b">
        <f t="shared" si="7"/>
        <v>0</v>
      </c>
      <c r="F2120" s="34" t="b">
        <f t="shared" si="8"/>
        <v>0</v>
      </c>
      <c r="G2120" s="8" t="str">
        <f t="shared" si="9"/>
        <v/>
      </c>
      <c r="H2120" s="8" t="str">
        <f t="shared" ref="H2120:J2120" si="4258">if(D2120,$G2120,"")</f>
        <v/>
      </c>
      <c r="I2120" s="8" t="str">
        <f t="shared" si="4258"/>
        <v/>
      </c>
      <c r="J2120" s="8" t="str">
        <f t="shared" si="4258"/>
        <v/>
      </c>
      <c r="K2120" s="5"/>
      <c r="L2120" s="5"/>
      <c r="M2120" s="5"/>
      <c r="N2120" s="36" t="str">
        <f>Map!K2807</f>
        <v/>
      </c>
      <c r="O2120" s="36" t="str">
        <f>Map!L2807</f>
        <v/>
      </c>
      <c r="P2120" s="36" t="str">
        <f>Map!M2807</f>
        <v/>
      </c>
      <c r="Q2120" s="5" t="str">
        <f>Join("-",Map!B2807,Map!C2807,Map!D2807,Map!E2807,Map!F2807)</f>
        <v>South Rim-3-5-5-S35-N11 Primary Relay</v>
      </c>
      <c r="R2120" s="6" t="b">
        <f t="shared" ref="R2120:T2120" si="4259">IFERROR(VALUE(LEFT(N2120,SEARCH(" ",N2120,1)-1)),FALSE())</f>
        <v>0</v>
      </c>
      <c r="S2120" s="6" t="b">
        <f t="shared" si="4259"/>
        <v>0</v>
      </c>
      <c r="T2120" s="6" t="b">
        <f t="shared" si="4259"/>
        <v>0</v>
      </c>
      <c r="U2120" s="5"/>
      <c r="V2120" s="5"/>
      <c r="W2120" s="5"/>
      <c r="X2120" s="37" t="str">
        <f>Map!G2807</f>
        <v>Prime Relay</v>
      </c>
      <c r="Y2120" s="5"/>
      <c r="Z2120" s="7" t="str">
        <f>Map!O2807</f>
        <v/>
      </c>
      <c r="AA2120" s="6" t="str">
        <f t="shared" si="12"/>
        <v/>
      </c>
      <c r="AB2120" s="5"/>
      <c r="AC2120" s="6" t="str">
        <f t="shared" si="13"/>
        <v/>
      </c>
      <c r="AD2120" s="5"/>
    </row>
    <row r="2121">
      <c r="A2121" s="5" t="str">
        <f>Map!I2808</f>
        <v>0.25 E</v>
      </c>
      <c r="B2121" s="6">
        <f t="shared" si="5"/>
        <v>0.25</v>
      </c>
      <c r="C2121" s="5" t="str">
        <f>IFERROR(__xludf.DUMMYFUNCTION("""COMPUTED_VALUE"""),"E")</f>
        <v>E</v>
      </c>
      <c r="D2121" s="34" t="b">
        <f t="shared" si="6"/>
        <v>0</v>
      </c>
      <c r="E2121" s="6" t="b">
        <f t="shared" si="7"/>
        <v>0</v>
      </c>
      <c r="F2121" s="34">
        <f t="shared" si="8"/>
        <v>0.25</v>
      </c>
      <c r="G2121" s="8">
        <f t="shared" si="9"/>
        <v>1.493E+24</v>
      </c>
      <c r="H2121" s="8" t="str">
        <f t="shared" ref="H2121:J2121" si="4260">if(D2121,$G2121,"")</f>
        <v/>
      </c>
      <c r="I2121" s="8" t="str">
        <f t="shared" si="4260"/>
        <v/>
      </c>
      <c r="J2121" s="8">
        <f t="shared" si="4260"/>
        <v>1.493E+24</v>
      </c>
      <c r="K2121" s="5"/>
      <c r="L2121" s="5"/>
      <c r="M2121" s="5"/>
      <c r="N2121" s="36">
        <f>Map!K2808</f>
        <v>821</v>
      </c>
      <c r="O2121" s="36">
        <f>Map!L2808</f>
        <v>796</v>
      </c>
      <c r="P2121" s="36">
        <f>Map!M2808</f>
        <v>807</v>
      </c>
      <c r="Q2121" s="5" t="str">
        <f>Join("-",Map!B2808,Map!C2808,Map!D2808,Map!E2808,Map!F2808)</f>
        <v>South Rim-3-5-6-a</v>
      </c>
      <c r="R2121" s="6">
        <f t="shared" ref="R2121:T2121" si="4261">IFERROR(VALUE(LEFT(N2121,SEARCH(" ",N2121,1)-1)),FALSE())</f>
        <v>821</v>
      </c>
      <c r="S2121" s="6">
        <f t="shared" si="4261"/>
        <v>796</v>
      </c>
      <c r="T2121" s="6">
        <f t="shared" si="4261"/>
        <v>807</v>
      </c>
      <c r="U2121" s="5"/>
      <c r="V2121" s="5"/>
      <c r="W2121" s="5"/>
      <c r="X2121" s="37" t="str">
        <f>Map!G2808</f>
        <v>Terrestrial</v>
      </c>
      <c r="Y2121" s="5"/>
      <c r="Z2121" s="7" t="str">
        <f>Map!O2808</f>
        <v>7 H</v>
      </c>
      <c r="AA2121" s="6">
        <f t="shared" si="12"/>
        <v>7</v>
      </c>
      <c r="AB2121" s="5" t="str">
        <f>IFERROR(__xludf.DUMMYFUNCTION("""COMPUTED_VALUE"""),"H")</f>
        <v>H</v>
      </c>
      <c r="AC2121" s="6">
        <f t="shared" si="13"/>
        <v>7</v>
      </c>
      <c r="AD2121" s="5"/>
    </row>
    <row r="2122">
      <c r="A2122" s="5" t="str">
        <f>Map!I2809</f>
        <v>0.98 E</v>
      </c>
      <c r="B2122" s="6">
        <f t="shared" si="5"/>
        <v>0.98</v>
      </c>
      <c r="C2122" s="5" t="str">
        <f>IFERROR(__xludf.DUMMYFUNCTION("""COMPUTED_VALUE"""),"E")</f>
        <v>E</v>
      </c>
      <c r="D2122" s="34" t="b">
        <f t="shared" si="6"/>
        <v>0</v>
      </c>
      <c r="E2122" s="6" t="b">
        <f t="shared" si="7"/>
        <v>0</v>
      </c>
      <c r="F2122" s="34">
        <f t="shared" si="8"/>
        <v>0.98</v>
      </c>
      <c r="G2122" s="8">
        <f t="shared" si="9"/>
        <v>5.85256E+24</v>
      </c>
      <c r="H2122" s="8" t="str">
        <f t="shared" ref="H2122:J2122" si="4262">if(D2122,$G2122,"")</f>
        <v/>
      </c>
      <c r="I2122" s="8" t="str">
        <f t="shared" si="4262"/>
        <v/>
      </c>
      <c r="J2122" s="8">
        <f t="shared" si="4262"/>
        <v>5.85256E+24</v>
      </c>
      <c r="K2122" s="5"/>
      <c r="L2122" s="5"/>
      <c r="M2122" s="5"/>
      <c r="N2122" s="36">
        <f>Map!K2809</f>
        <v>33</v>
      </c>
      <c r="O2122" s="36">
        <f>Map!L2809</f>
        <v>11</v>
      </c>
      <c r="P2122" s="36">
        <f>Map!M2809</f>
        <v>23</v>
      </c>
      <c r="Q2122" s="5" t="str">
        <f>Join("-",Map!B2809,Map!C2809,Map!D2809,Map!E2809,Map!F2809)</f>
        <v>South Rim-3-5-6-b</v>
      </c>
      <c r="R2122" s="6">
        <f t="shared" ref="R2122:T2122" si="4263">IFERROR(VALUE(LEFT(N2122,SEARCH(" ",N2122,1)-1)),FALSE())</f>
        <v>33</v>
      </c>
      <c r="S2122" s="6">
        <f t="shared" si="4263"/>
        <v>11</v>
      </c>
      <c r="T2122" s="6">
        <f t="shared" si="4263"/>
        <v>23</v>
      </c>
      <c r="U2122" s="5"/>
      <c r="V2122" s="5"/>
      <c r="W2122" s="5"/>
      <c r="X2122" s="37" t="str">
        <f>Map!G2809</f>
        <v>Habitable</v>
      </c>
      <c r="Y2122" s="5"/>
      <c r="Z2122" s="7" t="str">
        <f>Map!O2809</f>
        <v>32 H</v>
      </c>
      <c r="AA2122" s="6">
        <f t="shared" si="12"/>
        <v>32</v>
      </c>
      <c r="AB2122" s="5" t="str">
        <f>IFERROR(__xludf.DUMMYFUNCTION("""COMPUTED_VALUE"""),"H")</f>
        <v>H</v>
      </c>
      <c r="AC2122" s="6">
        <f t="shared" si="13"/>
        <v>32</v>
      </c>
      <c r="AD2122" s="5"/>
    </row>
    <row r="2123">
      <c r="A2123" s="5" t="str">
        <f>Map!I2810</f>
        <v>1.39 E</v>
      </c>
      <c r="B2123" s="6">
        <f t="shared" si="5"/>
        <v>1.39</v>
      </c>
      <c r="C2123" s="5" t="str">
        <f>IFERROR(__xludf.DUMMYFUNCTION("""COMPUTED_VALUE"""),"E")</f>
        <v>E</v>
      </c>
      <c r="D2123" s="34" t="b">
        <f t="shared" si="6"/>
        <v>0</v>
      </c>
      <c r="E2123" s="6" t="b">
        <f t="shared" si="7"/>
        <v>0</v>
      </c>
      <c r="F2123" s="34">
        <f t="shared" si="8"/>
        <v>1.39</v>
      </c>
      <c r="G2123" s="8">
        <f t="shared" si="9"/>
        <v>8.30108E+24</v>
      </c>
      <c r="H2123" s="8" t="str">
        <f t="shared" ref="H2123:J2123" si="4264">if(D2123,$G2123,"")</f>
        <v/>
      </c>
      <c r="I2123" s="8" t="str">
        <f t="shared" si="4264"/>
        <v/>
      </c>
      <c r="J2123" s="8">
        <f t="shared" si="4264"/>
        <v>8.30108E+24</v>
      </c>
      <c r="K2123" s="5"/>
      <c r="L2123" s="5"/>
      <c r="M2123" s="5"/>
      <c r="N2123" s="36">
        <f>Map!K2810</f>
        <v>-203</v>
      </c>
      <c r="O2123" s="36">
        <f>Map!L2810</f>
        <v>-218</v>
      </c>
      <c r="P2123" s="36">
        <f>Map!M2810</f>
        <v>-210</v>
      </c>
      <c r="Q2123" s="5" t="str">
        <f>Join("-",Map!B2810,Map!C2810,Map!D2810,Map!E2810,Map!F2810)</f>
        <v>South Rim-3-5-6-c</v>
      </c>
      <c r="R2123" s="6">
        <f t="shared" ref="R2123:T2123" si="4265">IFERROR(VALUE(LEFT(N2123,SEARCH(" ",N2123,1)-1)),FALSE())</f>
        <v>-203</v>
      </c>
      <c r="S2123" s="6">
        <f t="shared" si="4265"/>
        <v>-218</v>
      </c>
      <c r="T2123" s="6">
        <f t="shared" si="4265"/>
        <v>-210</v>
      </c>
      <c r="U2123" s="5"/>
      <c r="V2123" s="5"/>
      <c r="W2123" s="5"/>
      <c r="X2123" s="37" t="str">
        <f>Map!G2810</f>
        <v>Terrestrial</v>
      </c>
      <c r="Y2123" s="5"/>
      <c r="Z2123" s="7" t="str">
        <f>Map!O2810</f>
        <v>26 H</v>
      </c>
      <c r="AA2123" s="6">
        <f t="shared" si="12"/>
        <v>26</v>
      </c>
      <c r="AB2123" s="5" t="str">
        <f>IFERROR(__xludf.DUMMYFUNCTION("""COMPUTED_VALUE"""),"H")</f>
        <v>H</v>
      </c>
      <c r="AC2123" s="6">
        <f t="shared" si="13"/>
        <v>26</v>
      </c>
      <c r="AD2123" s="5"/>
    </row>
    <row r="2124">
      <c r="A2124" s="5" t="str">
        <f>Map!I2811</f>
        <v>0.49 S</v>
      </c>
      <c r="B2124" s="6">
        <f t="shared" si="5"/>
        <v>0.49</v>
      </c>
      <c r="C2124" s="5" t="str">
        <f>IFERROR(__xludf.DUMMYFUNCTION("""COMPUTED_VALUE"""),"S")</f>
        <v>S</v>
      </c>
      <c r="D2124" s="34">
        <f t="shared" si="6"/>
        <v>0.49</v>
      </c>
      <c r="E2124" s="6" t="b">
        <f t="shared" si="7"/>
        <v>0</v>
      </c>
      <c r="F2124" s="34" t="b">
        <f t="shared" si="8"/>
        <v>0</v>
      </c>
      <c r="G2124" s="8">
        <f t="shared" si="9"/>
        <v>9.7461E+29</v>
      </c>
      <c r="H2124" s="8">
        <f t="shared" ref="H2124:J2124" si="4266">if(D2124,$G2124,"")</f>
        <v>9.7461E+29</v>
      </c>
      <c r="I2124" s="8" t="str">
        <f t="shared" si="4266"/>
        <v/>
      </c>
      <c r="J2124" s="8" t="str">
        <f t="shared" si="4266"/>
        <v/>
      </c>
      <c r="K2124" s="5"/>
      <c r="L2124" s="5"/>
      <c r="M2124" s="5"/>
      <c r="N2124" s="36" t="str">
        <f>Map!K2811</f>
        <v/>
      </c>
      <c r="O2124" s="36" t="str">
        <f>Map!L2811</f>
        <v/>
      </c>
      <c r="P2124" s="36" t="str">
        <f>Map!M2811</f>
        <v/>
      </c>
      <c r="Q2124" s="5" t="str">
        <f>Join("-",Map!B2811,Map!C2811,Map!D2811,Map!E2811,Map!F2811)</f>
        <v>South Rim-3-5-6-S</v>
      </c>
      <c r="R2124" s="6" t="b">
        <f t="shared" ref="R2124:T2124" si="4267">IFERROR(VALUE(LEFT(N2124,SEARCH(" ",N2124,1)-1)),FALSE())</f>
        <v>0</v>
      </c>
      <c r="S2124" s="6" t="b">
        <f t="shared" si="4267"/>
        <v>0</v>
      </c>
      <c r="T2124" s="6" t="b">
        <f t="shared" si="4267"/>
        <v>0</v>
      </c>
      <c r="U2124" s="5"/>
      <c r="V2124" s="5"/>
      <c r="W2124" s="5"/>
      <c r="X2124" s="37" t="str">
        <f>Map!G2811</f>
        <v>Star</v>
      </c>
      <c r="Y2124" s="5"/>
      <c r="Z2124" s="7" t="str">
        <f>Map!O2811</f>
        <v/>
      </c>
      <c r="AA2124" s="6" t="str">
        <f t="shared" si="12"/>
        <v/>
      </c>
      <c r="AB2124" s="5"/>
      <c r="AC2124" s="6" t="str">
        <f t="shared" si="13"/>
        <v/>
      </c>
      <c r="AD2124" s="5"/>
    </row>
    <row r="2125">
      <c r="A2125" s="5" t="str">
        <f>Map!I2812</f>
        <v>0.29 E</v>
      </c>
      <c r="B2125" s="6">
        <f t="shared" si="5"/>
        <v>0.29</v>
      </c>
      <c r="C2125" s="5" t="str">
        <f>IFERROR(__xludf.DUMMYFUNCTION("""COMPUTED_VALUE"""),"E")</f>
        <v>E</v>
      </c>
      <c r="D2125" s="34" t="b">
        <f t="shared" si="6"/>
        <v>0</v>
      </c>
      <c r="E2125" s="6" t="b">
        <f t="shared" si="7"/>
        <v>0</v>
      </c>
      <c r="F2125" s="34">
        <f t="shared" si="8"/>
        <v>0.29</v>
      </c>
      <c r="G2125" s="8">
        <f t="shared" si="9"/>
        <v>1.73188E+24</v>
      </c>
      <c r="H2125" s="8" t="str">
        <f t="shared" ref="H2125:J2125" si="4268">if(D2125,$G2125,"")</f>
        <v/>
      </c>
      <c r="I2125" s="8" t="str">
        <f t="shared" si="4268"/>
        <v/>
      </c>
      <c r="J2125" s="8">
        <f t="shared" si="4268"/>
        <v>1.73188E+24</v>
      </c>
      <c r="K2125" s="5"/>
      <c r="L2125" s="5"/>
      <c r="M2125" s="5"/>
      <c r="N2125" s="36">
        <f>Map!K2812</f>
        <v>876</v>
      </c>
      <c r="O2125" s="36">
        <f>Map!L2812</f>
        <v>849</v>
      </c>
      <c r="P2125" s="36">
        <f>Map!M2812</f>
        <v>864</v>
      </c>
      <c r="Q2125" s="5" t="str">
        <f>Join("-",Map!B2812,Map!C2812,Map!D2812,Map!E2812,Map!F2812)</f>
        <v>South Rim-4-0-0-a</v>
      </c>
      <c r="R2125" s="6">
        <f t="shared" ref="R2125:T2125" si="4269">IFERROR(VALUE(LEFT(N2125,SEARCH(" ",N2125,1)-1)),FALSE())</f>
        <v>876</v>
      </c>
      <c r="S2125" s="6">
        <f t="shared" si="4269"/>
        <v>849</v>
      </c>
      <c r="T2125" s="6">
        <f t="shared" si="4269"/>
        <v>864</v>
      </c>
      <c r="U2125" s="5"/>
      <c r="V2125" s="5"/>
      <c r="W2125" s="5"/>
      <c r="X2125" s="37" t="str">
        <f>Map!G2812</f>
        <v>Terrestrial</v>
      </c>
      <c r="Y2125" s="5"/>
      <c r="Z2125" s="7" t="str">
        <f>Map!O2812</f>
        <v>129 H</v>
      </c>
      <c r="AA2125" s="6">
        <f t="shared" si="12"/>
        <v>129</v>
      </c>
      <c r="AB2125" s="5" t="str">
        <f>IFERROR(__xludf.DUMMYFUNCTION("""COMPUTED_VALUE"""),"H")</f>
        <v>H</v>
      </c>
      <c r="AC2125" s="6">
        <f t="shared" si="13"/>
        <v>129</v>
      </c>
      <c r="AD2125" s="5"/>
    </row>
    <row r="2126">
      <c r="A2126" s="5" t="str">
        <f>Map!I2813</f>
        <v>0.61 E</v>
      </c>
      <c r="B2126" s="6">
        <f t="shared" si="5"/>
        <v>0.61</v>
      </c>
      <c r="C2126" s="5" t="str">
        <f>IFERROR(__xludf.DUMMYFUNCTION("""COMPUTED_VALUE"""),"E")</f>
        <v>E</v>
      </c>
      <c r="D2126" s="34" t="b">
        <f t="shared" si="6"/>
        <v>0</v>
      </c>
      <c r="E2126" s="6" t="b">
        <f t="shared" si="7"/>
        <v>0</v>
      </c>
      <c r="F2126" s="34">
        <f t="shared" si="8"/>
        <v>0.61</v>
      </c>
      <c r="G2126" s="8">
        <f t="shared" si="9"/>
        <v>3.64292E+24</v>
      </c>
      <c r="H2126" s="8" t="str">
        <f t="shared" ref="H2126:J2126" si="4270">if(D2126,$G2126,"")</f>
        <v/>
      </c>
      <c r="I2126" s="8" t="str">
        <f t="shared" si="4270"/>
        <v/>
      </c>
      <c r="J2126" s="8">
        <f t="shared" si="4270"/>
        <v>3.64292E+24</v>
      </c>
      <c r="K2126" s="5"/>
      <c r="L2126" s="5"/>
      <c r="M2126" s="5"/>
      <c r="N2126" s="36">
        <f>Map!K2813</f>
        <v>305</v>
      </c>
      <c r="O2126" s="36">
        <f>Map!L2813</f>
        <v>270</v>
      </c>
      <c r="P2126" s="36">
        <f>Map!M2813</f>
        <v>288</v>
      </c>
      <c r="Q2126" s="5" t="str">
        <f>Join("-",Map!B2813,Map!C2813,Map!D2813,Map!E2813,Map!F2813)</f>
        <v>South Rim-4-0-0-b</v>
      </c>
      <c r="R2126" s="6">
        <f t="shared" ref="R2126:T2126" si="4271">IFERROR(VALUE(LEFT(N2126,SEARCH(" ",N2126,1)-1)),FALSE())</f>
        <v>305</v>
      </c>
      <c r="S2126" s="6">
        <f t="shared" si="4271"/>
        <v>270</v>
      </c>
      <c r="T2126" s="6">
        <f t="shared" si="4271"/>
        <v>288</v>
      </c>
      <c r="U2126" s="5"/>
      <c r="V2126" s="5"/>
      <c r="W2126" s="5"/>
      <c r="X2126" s="37" t="str">
        <f>Map!G2813</f>
        <v>Terrestrial</v>
      </c>
      <c r="Y2126" s="5"/>
      <c r="Z2126" s="7" t="str">
        <f>Map!O2813</f>
        <v>30 H</v>
      </c>
      <c r="AA2126" s="6">
        <f t="shared" si="12"/>
        <v>30</v>
      </c>
      <c r="AB2126" s="5" t="str">
        <f>IFERROR(__xludf.DUMMYFUNCTION("""COMPUTED_VALUE"""),"H")</f>
        <v>H</v>
      </c>
      <c r="AC2126" s="6">
        <f t="shared" si="13"/>
        <v>30</v>
      </c>
      <c r="AD2126" s="5"/>
    </row>
    <row r="2127">
      <c r="A2127" s="5" t="str">
        <f>Map!I2814</f>
        <v>1.87 J</v>
      </c>
      <c r="B2127" s="6">
        <f t="shared" si="5"/>
        <v>1.87</v>
      </c>
      <c r="C2127" s="5" t="str">
        <f>IFERROR(__xludf.DUMMYFUNCTION("""COMPUTED_VALUE"""),"J")</f>
        <v>J</v>
      </c>
      <c r="D2127" s="34" t="b">
        <f t="shared" si="6"/>
        <v>0</v>
      </c>
      <c r="E2127" s="6">
        <f t="shared" si="7"/>
        <v>1.87</v>
      </c>
      <c r="F2127" s="34" t="b">
        <f t="shared" si="8"/>
        <v>0</v>
      </c>
      <c r="G2127" s="8">
        <f t="shared" si="9"/>
        <v>3.553E+27</v>
      </c>
      <c r="H2127" s="8" t="str">
        <f t="shared" ref="H2127:J2127" si="4272">if(D2127,$G2127,"")</f>
        <v/>
      </c>
      <c r="I2127" s="8">
        <f t="shared" si="4272"/>
        <v>3.553E+27</v>
      </c>
      <c r="J2127" s="8" t="str">
        <f t="shared" si="4272"/>
        <v/>
      </c>
      <c r="K2127" s="5"/>
      <c r="L2127" s="5"/>
      <c r="M2127" s="5"/>
      <c r="N2127" s="36">
        <f>Map!K2814</f>
        <v>-9</v>
      </c>
      <c r="O2127" s="36">
        <f>Map!L2814</f>
        <v>-99</v>
      </c>
      <c r="P2127" s="36">
        <f>Map!M2814</f>
        <v>-53</v>
      </c>
      <c r="Q2127" s="5" t="str">
        <f>Join("-",Map!B2814,Map!C2814,Map!D2814,Map!E2814,Map!F2814)</f>
        <v>South Rim-4-0-0-c</v>
      </c>
      <c r="R2127" s="6">
        <f t="shared" ref="R2127:T2127" si="4273">IFERROR(VALUE(LEFT(N2127,SEARCH(" ",N2127,1)-1)),FALSE())</f>
        <v>-9</v>
      </c>
      <c r="S2127" s="6">
        <f t="shared" si="4273"/>
        <v>-99</v>
      </c>
      <c r="T2127" s="6">
        <f t="shared" si="4273"/>
        <v>-53</v>
      </c>
      <c r="U2127" s="5"/>
      <c r="V2127" s="5"/>
      <c r="W2127" s="5"/>
      <c r="X2127" s="37" t="str">
        <f>Map!G2814</f>
        <v>Gas Giant</v>
      </c>
      <c r="Y2127" s="5"/>
      <c r="Z2127" s="7" t="str">
        <f>Map!O2814</f>
        <v>17 H</v>
      </c>
      <c r="AA2127" s="6">
        <f t="shared" si="12"/>
        <v>17</v>
      </c>
      <c r="AB2127" s="5" t="str">
        <f>IFERROR(__xludf.DUMMYFUNCTION("""COMPUTED_VALUE"""),"H")</f>
        <v>H</v>
      </c>
      <c r="AC2127" s="6">
        <f t="shared" si="13"/>
        <v>17</v>
      </c>
      <c r="AD2127" s="5"/>
    </row>
    <row r="2128">
      <c r="A2128" s="5" t="str">
        <f>Map!I2815</f>
        <v>0.43 J</v>
      </c>
      <c r="B2128" s="6">
        <f t="shared" si="5"/>
        <v>0.43</v>
      </c>
      <c r="C2128" s="5" t="str">
        <f>IFERROR(__xludf.DUMMYFUNCTION("""COMPUTED_VALUE"""),"J")</f>
        <v>J</v>
      </c>
      <c r="D2128" s="34" t="b">
        <f t="shared" si="6"/>
        <v>0</v>
      </c>
      <c r="E2128" s="6">
        <f t="shared" si="7"/>
        <v>0.43</v>
      </c>
      <c r="F2128" s="34" t="b">
        <f t="shared" si="8"/>
        <v>0</v>
      </c>
      <c r="G2128" s="8">
        <f t="shared" si="9"/>
        <v>8.17E+26</v>
      </c>
      <c r="H2128" s="8" t="str">
        <f t="shared" ref="H2128:J2128" si="4274">if(D2128,$G2128,"")</f>
        <v/>
      </c>
      <c r="I2128" s="8">
        <f t="shared" si="4274"/>
        <v>8.17E+26</v>
      </c>
      <c r="J2128" s="8" t="str">
        <f t="shared" si="4274"/>
        <v/>
      </c>
      <c r="K2128" s="5"/>
      <c r="L2128" s="5"/>
      <c r="M2128" s="5"/>
      <c r="N2128" s="36">
        <f>Map!K2815</f>
        <v>-13</v>
      </c>
      <c r="O2128" s="36">
        <f>Map!L2815</f>
        <v>-54</v>
      </c>
      <c r="P2128" s="36">
        <f>Map!M2815</f>
        <v>-36</v>
      </c>
      <c r="Q2128" s="5" t="str">
        <f>Join("-",Map!B2815,Map!C2815,Map!D2815,Map!E2815,Map!F2815)</f>
        <v>South Rim-4-0-0-d</v>
      </c>
      <c r="R2128" s="6">
        <f t="shared" ref="R2128:T2128" si="4275">IFERROR(VALUE(LEFT(N2128,SEARCH(" ",N2128,1)-1)),FALSE())</f>
        <v>-13</v>
      </c>
      <c r="S2128" s="6">
        <f t="shared" si="4275"/>
        <v>-54</v>
      </c>
      <c r="T2128" s="6">
        <f t="shared" si="4275"/>
        <v>-36</v>
      </c>
      <c r="U2128" s="5"/>
      <c r="V2128" s="5"/>
      <c r="W2128" s="5"/>
      <c r="X2128" s="37" t="str">
        <f>Map!G2815</f>
        <v>Gas Giant</v>
      </c>
      <c r="Y2128" s="5"/>
      <c r="Z2128" s="7" t="str">
        <f>Map!O2815</f>
        <v>24 H</v>
      </c>
      <c r="AA2128" s="6">
        <f t="shared" si="12"/>
        <v>24</v>
      </c>
      <c r="AB2128" s="5" t="str">
        <f>IFERROR(__xludf.DUMMYFUNCTION("""COMPUTED_VALUE"""),"H")</f>
        <v>H</v>
      </c>
      <c r="AC2128" s="6">
        <f t="shared" si="13"/>
        <v>24</v>
      </c>
      <c r="AD2128" s="5"/>
    </row>
    <row r="2129">
      <c r="A2129" s="5" t="str">
        <f>Map!I2816</f>
        <v>5.55 J</v>
      </c>
      <c r="B2129" s="6">
        <f t="shared" si="5"/>
        <v>5.55</v>
      </c>
      <c r="C2129" s="5" t="str">
        <f>IFERROR(__xludf.DUMMYFUNCTION("""COMPUTED_VALUE"""),"J")</f>
        <v>J</v>
      </c>
      <c r="D2129" s="34" t="b">
        <f t="shared" si="6"/>
        <v>0</v>
      </c>
      <c r="E2129" s="6">
        <f t="shared" si="7"/>
        <v>5.55</v>
      </c>
      <c r="F2129" s="34" t="b">
        <f t="shared" si="8"/>
        <v>0</v>
      </c>
      <c r="G2129" s="8">
        <f t="shared" si="9"/>
        <v>1.0545E+28</v>
      </c>
      <c r="H2129" s="8" t="str">
        <f t="shared" ref="H2129:J2129" si="4276">if(D2129,$G2129,"")</f>
        <v/>
      </c>
      <c r="I2129" s="8">
        <f t="shared" si="4276"/>
        <v>1.0545E+28</v>
      </c>
      <c r="J2129" s="8" t="str">
        <f t="shared" si="4276"/>
        <v/>
      </c>
      <c r="K2129" s="5"/>
      <c r="L2129" s="5"/>
      <c r="M2129" s="5"/>
      <c r="N2129" s="36">
        <f>Map!K2816</f>
        <v>-199</v>
      </c>
      <c r="O2129" s="36">
        <f>Map!L2816</f>
        <v>-229</v>
      </c>
      <c r="P2129" s="36">
        <f>Map!M2816</f>
        <v>-214</v>
      </c>
      <c r="Q2129" s="5" t="str">
        <f>Join("-",Map!B2816,Map!C2816,Map!D2816,Map!E2816,Map!F2816)</f>
        <v>South Rim-4-0-0-e</v>
      </c>
      <c r="R2129" s="6">
        <f t="shared" ref="R2129:T2129" si="4277">IFERROR(VALUE(LEFT(N2129,SEARCH(" ",N2129,1)-1)),FALSE())</f>
        <v>-199</v>
      </c>
      <c r="S2129" s="6">
        <f t="shared" si="4277"/>
        <v>-229</v>
      </c>
      <c r="T2129" s="6">
        <f t="shared" si="4277"/>
        <v>-214</v>
      </c>
      <c r="U2129" s="5"/>
      <c r="V2129" s="5"/>
      <c r="W2129" s="5"/>
      <c r="X2129" s="37" t="str">
        <f>Map!G2816</f>
        <v>Gas Giant</v>
      </c>
      <c r="Y2129" s="5"/>
      <c r="Z2129" s="7" t="str">
        <f>Map!O2816</f>
        <v>10 H</v>
      </c>
      <c r="AA2129" s="6">
        <f t="shared" si="12"/>
        <v>10</v>
      </c>
      <c r="AB2129" s="5" t="str">
        <f>IFERROR(__xludf.DUMMYFUNCTION("""COMPUTED_VALUE"""),"H")</f>
        <v>H</v>
      </c>
      <c r="AC2129" s="6">
        <f t="shared" si="13"/>
        <v>10</v>
      </c>
      <c r="AD2129" s="5"/>
    </row>
    <row r="2130">
      <c r="A2130" s="5" t="str">
        <f>Map!I2817</f>
        <v>0.03 J</v>
      </c>
      <c r="B2130" s="6">
        <f t="shared" si="5"/>
        <v>0.03</v>
      </c>
      <c r="C2130" s="5" t="str">
        <f>IFERROR(__xludf.DUMMYFUNCTION("""COMPUTED_VALUE"""),"J")</f>
        <v>J</v>
      </c>
      <c r="D2130" s="34" t="b">
        <f t="shared" si="6"/>
        <v>0</v>
      </c>
      <c r="E2130" s="6">
        <f t="shared" si="7"/>
        <v>0.03</v>
      </c>
      <c r="F2130" s="34" t="b">
        <f t="shared" si="8"/>
        <v>0</v>
      </c>
      <c r="G2130" s="8">
        <f t="shared" si="9"/>
        <v>5.7E+25</v>
      </c>
      <c r="H2130" s="8" t="str">
        <f t="shared" ref="H2130:J2130" si="4278">if(D2130,$G2130,"")</f>
        <v/>
      </c>
      <c r="I2130" s="8">
        <f t="shared" si="4278"/>
        <v>5.7E+25</v>
      </c>
      <c r="J2130" s="8" t="str">
        <f t="shared" si="4278"/>
        <v/>
      </c>
      <c r="K2130" s="5"/>
      <c r="L2130" s="5"/>
      <c r="M2130" s="5"/>
      <c r="N2130" s="36">
        <f>Map!K2817</f>
        <v>-204</v>
      </c>
      <c r="O2130" s="36">
        <f>Map!L2817</f>
        <v>-256</v>
      </c>
      <c r="P2130" s="36">
        <f>Map!M2817</f>
        <v>-229</v>
      </c>
      <c r="Q2130" s="5" t="str">
        <f>Join("-",Map!B2817,Map!C2817,Map!D2817,Map!E2817,Map!F2817)</f>
        <v>South Rim-4-0-0-f</v>
      </c>
      <c r="R2130" s="6">
        <f t="shared" ref="R2130:T2130" si="4279">IFERROR(VALUE(LEFT(N2130,SEARCH(" ",N2130,1)-1)),FALSE())</f>
        <v>-204</v>
      </c>
      <c r="S2130" s="6">
        <f t="shared" si="4279"/>
        <v>-256</v>
      </c>
      <c r="T2130" s="6">
        <f t="shared" si="4279"/>
        <v>-229</v>
      </c>
      <c r="U2130" s="5"/>
      <c r="V2130" s="5"/>
      <c r="W2130" s="5"/>
      <c r="X2130" s="37" t="str">
        <f>Map!G2817</f>
        <v>Gas Giant</v>
      </c>
      <c r="Y2130" s="5"/>
      <c r="Z2130" s="7" t="str">
        <f>Map!O2817</f>
        <v>10 H</v>
      </c>
      <c r="AA2130" s="6">
        <f t="shared" si="12"/>
        <v>10</v>
      </c>
      <c r="AB2130" s="5" t="str">
        <f>IFERROR(__xludf.DUMMYFUNCTION("""COMPUTED_VALUE"""),"H")</f>
        <v>H</v>
      </c>
      <c r="AC2130" s="6">
        <f t="shared" si="13"/>
        <v>10</v>
      </c>
      <c r="AD2130" s="5"/>
    </row>
    <row r="2131">
      <c r="A2131" s="5" t="str">
        <f>Map!I2818</f>
        <v>0.12 S</v>
      </c>
      <c r="B2131" s="6">
        <f t="shared" si="5"/>
        <v>0.12</v>
      </c>
      <c r="C2131" s="5" t="str">
        <f>IFERROR(__xludf.DUMMYFUNCTION("""COMPUTED_VALUE"""),"S")</f>
        <v>S</v>
      </c>
      <c r="D2131" s="34">
        <f t="shared" si="6"/>
        <v>0.12</v>
      </c>
      <c r="E2131" s="6" t="b">
        <f t="shared" si="7"/>
        <v>0</v>
      </c>
      <c r="F2131" s="34" t="b">
        <f t="shared" si="8"/>
        <v>0</v>
      </c>
      <c r="G2131" s="8">
        <f t="shared" si="9"/>
        <v>2.3868E+29</v>
      </c>
      <c r="H2131" s="8">
        <f t="shared" ref="H2131:J2131" si="4280">if(D2131,$G2131,"")</f>
        <v>2.3868E+29</v>
      </c>
      <c r="I2131" s="8" t="str">
        <f t="shared" si="4280"/>
        <v/>
      </c>
      <c r="J2131" s="8" t="str">
        <f t="shared" si="4280"/>
        <v/>
      </c>
      <c r="K2131" s="5"/>
      <c r="L2131" s="5"/>
      <c r="M2131" s="5"/>
      <c r="N2131" s="36" t="str">
        <f>Map!K2818</f>
        <v/>
      </c>
      <c r="O2131" s="36" t="str">
        <f>Map!L2818</f>
        <v/>
      </c>
      <c r="P2131" s="36" t="str">
        <f>Map!M2818</f>
        <v/>
      </c>
      <c r="Q2131" s="5" t="str">
        <f>Join("-",Map!B2818,Map!C2818,Map!D2818,Map!E2818,Map!F2818)</f>
        <v>South Rim-4-0-0-S</v>
      </c>
      <c r="R2131" s="6" t="b">
        <f t="shared" ref="R2131:T2131" si="4281">IFERROR(VALUE(LEFT(N2131,SEARCH(" ",N2131,1)-1)),FALSE())</f>
        <v>0</v>
      </c>
      <c r="S2131" s="6" t="b">
        <f t="shared" si="4281"/>
        <v>0</v>
      </c>
      <c r="T2131" s="6" t="b">
        <f t="shared" si="4281"/>
        <v>0</v>
      </c>
      <c r="U2131" s="5"/>
      <c r="V2131" s="5"/>
      <c r="W2131" s="5"/>
      <c r="X2131" s="37" t="str">
        <f>Map!G2818</f>
        <v>Star</v>
      </c>
      <c r="Y2131" s="5"/>
      <c r="Z2131" s="7" t="str">
        <f>Map!O2818</f>
        <v/>
      </c>
      <c r="AA2131" s="6" t="str">
        <f t="shared" si="12"/>
        <v/>
      </c>
      <c r="AB2131" s="5"/>
      <c r="AC2131" s="6" t="str">
        <f t="shared" si="13"/>
        <v/>
      </c>
      <c r="AD2131" s="5"/>
    </row>
    <row r="2132">
      <c r="A2132" s="5" t="str">
        <f>Map!I2820</f>
        <v>0.09 E</v>
      </c>
      <c r="B2132" s="6">
        <f t="shared" si="5"/>
        <v>0.09</v>
      </c>
      <c r="C2132" s="5" t="str">
        <f>IFERROR(__xludf.DUMMYFUNCTION("""COMPUTED_VALUE"""),"E")</f>
        <v>E</v>
      </c>
      <c r="D2132" s="34" t="b">
        <f t="shared" si="6"/>
        <v>0</v>
      </c>
      <c r="E2132" s="6" t="b">
        <f t="shared" si="7"/>
        <v>0</v>
      </c>
      <c r="F2132" s="34">
        <f t="shared" si="8"/>
        <v>0.09</v>
      </c>
      <c r="G2132" s="8">
        <f t="shared" si="9"/>
        <v>5.3748E+23</v>
      </c>
      <c r="H2132" s="8" t="str">
        <f t="shared" ref="H2132:J2132" si="4282">if(D2132,$G2132,"")</f>
        <v/>
      </c>
      <c r="I2132" s="8" t="str">
        <f t="shared" si="4282"/>
        <v/>
      </c>
      <c r="J2132" s="8">
        <f t="shared" si="4282"/>
        <v>5.3748E+23</v>
      </c>
      <c r="K2132" s="5"/>
      <c r="L2132" s="5"/>
      <c r="M2132" s="5"/>
      <c r="N2132" s="36">
        <f>Map!K2820</f>
        <v>-223</v>
      </c>
      <c r="O2132" s="36">
        <f>Map!L2820</f>
        <v>-240</v>
      </c>
      <c r="P2132" s="36">
        <f>Map!M2820</f>
        <v>-232</v>
      </c>
      <c r="Q2132" s="5" t="str">
        <f>Join("-",Map!B2820,Map!C2820,Map!D2820,Map!E2820,Map!F2820)</f>
        <v>South Rim-4-0-1-a</v>
      </c>
      <c r="R2132" s="6">
        <f t="shared" ref="R2132:T2132" si="4283">IFERROR(VALUE(LEFT(N2132,SEARCH(" ",N2132,1)-1)),FALSE())</f>
        <v>-223</v>
      </c>
      <c r="S2132" s="6">
        <f t="shared" si="4283"/>
        <v>-240</v>
      </c>
      <c r="T2132" s="6">
        <f t="shared" si="4283"/>
        <v>-232</v>
      </c>
      <c r="U2132" s="5"/>
      <c r="V2132" s="5"/>
      <c r="W2132" s="5"/>
      <c r="X2132" s="37" t="str">
        <f>Map!G2820</f>
        <v>Terrestrial</v>
      </c>
      <c r="Y2132" s="5"/>
      <c r="Z2132" s="7" t="str">
        <f>Map!O2820</f>
        <v>30 H</v>
      </c>
      <c r="AA2132" s="6">
        <f t="shared" si="12"/>
        <v>30</v>
      </c>
      <c r="AB2132" s="5" t="str">
        <f>IFERROR(__xludf.DUMMYFUNCTION("""COMPUTED_VALUE"""),"H")</f>
        <v>H</v>
      </c>
      <c r="AC2132" s="6">
        <f t="shared" si="13"/>
        <v>30</v>
      </c>
      <c r="AD2132" s="5"/>
    </row>
    <row r="2133">
      <c r="A2133" s="5" t="str">
        <f>Map!I2821</f>
        <v>0.67 S</v>
      </c>
      <c r="B2133" s="6">
        <f t="shared" si="5"/>
        <v>0.67</v>
      </c>
      <c r="C2133" s="5" t="str">
        <f>IFERROR(__xludf.DUMMYFUNCTION("""COMPUTED_VALUE"""),"S")</f>
        <v>S</v>
      </c>
      <c r="D2133" s="34">
        <f t="shared" si="6"/>
        <v>0.67</v>
      </c>
      <c r="E2133" s="6" t="b">
        <f t="shared" si="7"/>
        <v>0</v>
      </c>
      <c r="F2133" s="34" t="b">
        <f t="shared" si="8"/>
        <v>0</v>
      </c>
      <c r="G2133" s="8">
        <f t="shared" si="9"/>
        <v>1.33263E+30</v>
      </c>
      <c r="H2133" s="8">
        <f t="shared" ref="H2133:J2133" si="4284">if(D2133,$G2133,"")</f>
        <v>1.33263E+30</v>
      </c>
      <c r="I2133" s="8" t="str">
        <f t="shared" si="4284"/>
        <v/>
      </c>
      <c r="J2133" s="8" t="str">
        <f t="shared" si="4284"/>
        <v/>
      </c>
      <c r="K2133" s="5"/>
      <c r="L2133" s="5"/>
      <c r="M2133" s="5"/>
      <c r="N2133" s="36" t="str">
        <f>Map!K2821</f>
        <v/>
      </c>
      <c r="O2133" s="36" t="str">
        <f>Map!L2821</f>
        <v/>
      </c>
      <c r="P2133" s="36" t="str">
        <f>Map!M2821</f>
        <v/>
      </c>
      <c r="Q2133" s="5" t="str">
        <f>Join("-",Map!B2821,Map!C2821,Map!D2821,Map!E2821,Map!F2821)</f>
        <v>South Rim-4-0-1-S</v>
      </c>
      <c r="R2133" s="6" t="b">
        <f t="shared" ref="R2133:T2133" si="4285">IFERROR(VALUE(LEFT(N2133,SEARCH(" ",N2133,1)-1)),FALSE())</f>
        <v>0</v>
      </c>
      <c r="S2133" s="6" t="b">
        <f t="shared" si="4285"/>
        <v>0</v>
      </c>
      <c r="T2133" s="6" t="b">
        <f t="shared" si="4285"/>
        <v>0</v>
      </c>
      <c r="U2133" s="5"/>
      <c r="V2133" s="5"/>
      <c r="W2133" s="5"/>
      <c r="X2133" s="37" t="str">
        <f>Map!G2821</f>
        <v>Star</v>
      </c>
      <c r="Y2133" s="5"/>
      <c r="Z2133" s="7" t="str">
        <f>Map!O2821</f>
        <v/>
      </c>
      <c r="AA2133" s="6" t="str">
        <f t="shared" si="12"/>
        <v/>
      </c>
      <c r="AB2133" s="5"/>
      <c r="AC2133" s="6" t="str">
        <f t="shared" si="13"/>
        <v/>
      </c>
      <c r="AD2133" s="5"/>
    </row>
    <row r="2134">
      <c r="A2134" s="5" t="str">
        <f>Map!I2822</f>
        <v>2.71 E</v>
      </c>
      <c r="B2134" s="6">
        <f t="shared" si="5"/>
        <v>2.71</v>
      </c>
      <c r="C2134" s="5" t="str">
        <f>IFERROR(__xludf.DUMMYFUNCTION("""COMPUTED_VALUE"""),"E")</f>
        <v>E</v>
      </c>
      <c r="D2134" s="34" t="b">
        <f t="shared" si="6"/>
        <v>0</v>
      </c>
      <c r="E2134" s="6" t="b">
        <f t="shared" si="7"/>
        <v>0</v>
      </c>
      <c r="F2134" s="34">
        <f t="shared" si="8"/>
        <v>2.71</v>
      </c>
      <c r="G2134" s="8">
        <f t="shared" si="9"/>
        <v>1.61841E+25</v>
      </c>
      <c r="H2134" s="8" t="str">
        <f t="shared" ref="H2134:J2134" si="4286">if(D2134,$G2134,"")</f>
        <v/>
      </c>
      <c r="I2134" s="8" t="str">
        <f t="shared" si="4286"/>
        <v/>
      </c>
      <c r="J2134" s="8">
        <f t="shared" si="4286"/>
        <v>1.61841E+25</v>
      </c>
      <c r="K2134" s="5"/>
      <c r="L2134" s="5"/>
      <c r="M2134" s="5"/>
      <c r="N2134" s="36">
        <f>Map!K2822</f>
        <v>1516</v>
      </c>
      <c r="O2134" s="36">
        <f>Map!L2822</f>
        <v>630</v>
      </c>
      <c r="P2134" s="36">
        <f>Map!M2822</f>
        <v>1075</v>
      </c>
      <c r="Q2134" s="5" t="str">
        <f>Join("-",Map!B2822,Map!C2822,Map!D2822,Map!E2822,Map!F2822)</f>
        <v>South Rim-4-0-2-a</v>
      </c>
      <c r="R2134" s="6">
        <f t="shared" ref="R2134:T2134" si="4287">IFERROR(VALUE(LEFT(N2134,SEARCH(" ",N2134,1)-1)),FALSE())</f>
        <v>1516</v>
      </c>
      <c r="S2134" s="6">
        <f t="shared" si="4287"/>
        <v>630</v>
      </c>
      <c r="T2134" s="6">
        <f t="shared" si="4287"/>
        <v>1075</v>
      </c>
      <c r="U2134" s="5"/>
      <c r="V2134" s="5"/>
      <c r="W2134" s="5"/>
      <c r="X2134" s="37" t="str">
        <f>Map!G2822</f>
        <v>Terrestrial</v>
      </c>
      <c r="Y2134" s="5"/>
      <c r="Z2134" s="7" t="str">
        <f>Map!O2822</f>
        <v>51 H</v>
      </c>
      <c r="AA2134" s="6">
        <f t="shared" si="12"/>
        <v>51</v>
      </c>
      <c r="AB2134" s="5" t="str">
        <f>IFERROR(__xludf.DUMMYFUNCTION("""COMPUTED_VALUE"""),"H")</f>
        <v>H</v>
      </c>
      <c r="AC2134" s="6">
        <f t="shared" si="13"/>
        <v>51</v>
      </c>
      <c r="AD2134" s="5"/>
    </row>
    <row r="2135">
      <c r="A2135" s="5" t="str">
        <f>Map!I2823</f>
        <v>0.2 E</v>
      </c>
      <c r="B2135" s="6">
        <f t="shared" si="5"/>
        <v>0.2</v>
      </c>
      <c r="C2135" s="5" t="str">
        <f>IFERROR(__xludf.DUMMYFUNCTION("""COMPUTED_VALUE"""),"E")</f>
        <v>E</v>
      </c>
      <c r="D2135" s="34" t="b">
        <f t="shared" si="6"/>
        <v>0</v>
      </c>
      <c r="E2135" s="6" t="b">
        <f t="shared" si="7"/>
        <v>0</v>
      </c>
      <c r="F2135" s="34">
        <f t="shared" si="8"/>
        <v>0.2</v>
      </c>
      <c r="G2135" s="8">
        <f t="shared" si="9"/>
        <v>1.1944E+24</v>
      </c>
      <c r="H2135" s="8" t="str">
        <f t="shared" ref="H2135:J2135" si="4288">if(D2135,$G2135,"")</f>
        <v/>
      </c>
      <c r="I2135" s="8" t="str">
        <f t="shared" si="4288"/>
        <v/>
      </c>
      <c r="J2135" s="8">
        <f t="shared" si="4288"/>
        <v>1.1944E+24</v>
      </c>
      <c r="K2135" s="5"/>
      <c r="L2135" s="5"/>
      <c r="M2135" s="5"/>
      <c r="N2135" s="36">
        <f>Map!K2823</f>
        <v>856</v>
      </c>
      <c r="O2135" s="36">
        <f>Map!L2823</f>
        <v>704</v>
      </c>
      <c r="P2135" s="36">
        <f>Map!M2823</f>
        <v>779</v>
      </c>
      <c r="Q2135" s="5" t="str">
        <f>Join("-",Map!B2823,Map!C2823,Map!D2823,Map!E2823,Map!F2823)</f>
        <v>South Rim-4-0-2-b</v>
      </c>
      <c r="R2135" s="6">
        <f t="shared" ref="R2135:T2135" si="4289">IFERROR(VALUE(LEFT(N2135,SEARCH(" ",N2135,1)-1)),FALSE())</f>
        <v>856</v>
      </c>
      <c r="S2135" s="6">
        <f t="shared" si="4289"/>
        <v>704</v>
      </c>
      <c r="T2135" s="6">
        <f t="shared" si="4289"/>
        <v>779</v>
      </c>
      <c r="U2135" s="5"/>
      <c r="V2135" s="5"/>
      <c r="W2135" s="5"/>
      <c r="X2135" s="37" t="str">
        <f>Map!G2823</f>
        <v>Terrestrial</v>
      </c>
      <c r="Y2135" s="5"/>
      <c r="Z2135" s="7" t="str">
        <f>Map!O2823</f>
        <v>120 H</v>
      </c>
      <c r="AA2135" s="6">
        <f t="shared" si="12"/>
        <v>120</v>
      </c>
      <c r="AB2135" s="5" t="str">
        <f>IFERROR(__xludf.DUMMYFUNCTION("""COMPUTED_VALUE"""),"H")</f>
        <v>H</v>
      </c>
      <c r="AC2135" s="6">
        <f t="shared" si="13"/>
        <v>120</v>
      </c>
      <c r="AD2135" s="5"/>
    </row>
    <row r="2136">
      <c r="A2136" s="5" t="str">
        <f>Map!I2824</f>
        <v>0.97 E</v>
      </c>
      <c r="B2136" s="6">
        <f t="shared" si="5"/>
        <v>0.97</v>
      </c>
      <c r="C2136" s="5" t="str">
        <f>IFERROR(__xludf.DUMMYFUNCTION("""COMPUTED_VALUE"""),"E")</f>
        <v>E</v>
      </c>
      <c r="D2136" s="34" t="b">
        <f t="shared" si="6"/>
        <v>0</v>
      </c>
      <c r="E2136" s="6" t="b">
        <f t="shared" si="7"/>
        <v>0</v>
      </c>
      <c r="F2136" s="34">
        <f t="shared" si="8"/>
        <v>0.97</v>
      </c>
      <c r="G2136" s="8">
        <f t="shared" si="9"/>
        <v>5.79284E+24</v>
      </c>
      <c r="H2136" s="8" t="str">
        <f t="shared" ref="H2136:J2136" si="4290">if(D2136,$G2136,"")</f>
        <v/>
      </c>
      <c r="I2136" s="8" t="str">
        <f t="shared" si="4290"/>
        <v/>
      </c>
      <c r="J2136" s="8">
        <f t="shared" si="4290"/>
        <v>5.79284E+24</v>
      </c>
      <c r="K2136" s="5"/>
      <c r="L2136" s="5"/>
      <c r="M2136" s="5"/>
      <c r="N2136" s="36">
        <f>Map!K2824</f>
        <v>42</v>
      </c>
      <c r="O2136" s="36">
        <f>Map!L2824</f>
        <v>15</v>
      </c>
      <c r="P2136" s="36">
        <f>Map!M2824</f>
        <v>29</v>
      </c>
      <c r="Q2136" s="5" t="str">
        <f>Join("-",Map!B2824,Map!C2824,Map!D2824,Map!E2824,Map!F2824)</f>
        <v>South Rim-4-0-2-c</v>
      </c>
      <c r="R2136" s="6">
        <f t="shared" ref="R2136:T2136" si="4291">IFERROR(VALUE(LEFT(N2136,SEARCH(" ",N2136,1)-1)),FALSE())</f>
        <v>42</v>
      </c>
      <c r="S2136" s="6">
        <f t="shared" si="4291"/>
        <v>15</v>
      </c>
      <c r="T2136" s="6">
        <f t="shared" si="4291"/>
        <v>29</v>
      </c>
      <c r="U2136" s="5"/>
      <c r="V2136" s="5"/>
      <c r="W2136" s="5"/>
      <c r="X2136" s="37" t="str">
        <f>Map!G2824</f>
        <v>Habitable</v>
      </c>
      <c r="Y2136" s="5"/>
      <c r="Z2136" s="7" t="str">
        <f>Map!O2824</f>
        <v>24 H</v>
      </c>
      <c r="AA2136" s="6">
        <f t="shared" si="12"/>
        <v>24</v>
      </c>
      <c r="AB2136" s="5" t="str">
        <f>IFERROR(__xludf.DUMMYFUNCTION("""COMPUTED_VALUE"""),"H")</f>
        <v>H</v>
      </c>
      <c r="AC2136" s="6">
        <f t="shared" si="13"/>
        <v>24</v>
      </c>
      <c r="AD2136" s="5"/>
    </row>
    <row r="2137">
      <c r="A2137" s="5" t="str">
        <f>Map!I2825</f>
        <v>0.26 J</v>
      </c>
      <c r="B2137" s="6">
        <f t="shared" si="5"/>
        <v>0.26</v>
      </c>
      <c r="C2137" s="5" t="str">
        <f>IFERROR(__xludf.DUMMYFUNCTION("""COMPUTED_VALUE"""),"J")</f>
        <v>J</v>
      </c>
      <c r="D2137" s="34" t="b">
        <f t="shared" si="6"/>
        <v>0</v>
      </c>
      <c r="E2137" s="6">
        <f t="shared" si="7"/>
        <v>0.26</v>
      </c>
      <c r="F2137" s="34" t="b">
        <f t="shared" si="8"/>
        <v>0</v>
      </c>
      <c r="G2137" s="8">
        <f t="shared" si="9"/>
        <v>4.94E+26</v>
      </c>
      <c r="H2137" s="8" t="str">
        <f t="shared" ref="H2137:J2137" si="4292">if(D2137,$G2137,"")</f>
        <v/>
      </c>
      <c r="I2137" s="8">
        <f t="shared" si="4292"/>
        <v>4.94E+26</v>
      </c>
      <c r="J2137" s="8" t="str">
        <f t="shared" si="4292"/>
        <v/>
      </c>
      <c r="K2137" s="5"/>
      <c r="L2137" s="5"/>
      <c r="M2137" s="5"/>
      <c r="N2137" s="36">
        <f>Map!K2825</f>
        <v>-7</v>
      </c>
      <c r="O2137" s="36">
        <f>Map!L2825</f>
        <v>-38</v>
      </c>
      <c r="P2137" s="36">
        <f>Map!M2825</f>
        <v>-23</v>
      </c>
      <c r="Q2137" s="5" t="str">
        <f>Join("-",Map!B2825,Map!C2825,Map!D2825,Map!E2825,Map!F2825)</f>
        <v>South Rim-4-0-2-d</v>
      </c>
      <c r="R2137" s="6">
        <f t="shared" ref="R2137:T2137" si="4293">IFERROR(VALUE(LEFT(N2137,SEARCH(" ",N2137,1)-1)),FALSE())</f>
        <v>-7</v>
      </c>
      <c r="S2137" s="6">
        <f t="shared" si="4293"/>
        <v>-38</v>
      </c>
      <c r="T2137" s="6">
        <f t="shared" si="4293"/>
        <v>-23</v>
      </c>
      <c r="U2137" s="5"/>
      <c r="V2137" s="5"/>
      <c r="W2137" s="5"/>
      <c r="X2137" s="37" t="str">
        <f>Map!G2825</f>
        <v>Gas Giant</v>
      </c>
      <c r="Y2137" s="5"/>
      <c r="Z2137" s="7" t="str">
        <f>Map!O2825</f>
        <v>15 H</v>
      </c>
      <c r="AA2137" s="6">
        <f t="shared" si="12"/>
        <v>15</v>
      </c>
      <c r="AB2137" s="5" t="str">
        <f>IFERROR(__xludf.DUMMYFUNCTION("""COMPUTED_VALUE"""),"H")</f>
        <v>H</v>
      </c>
      <c r="AC2137" s="6">
        <f t="shared" si="13"/>
        <v>15</v>
      </c>
      <c r="AD2137" s="5"/>
    </row>
    <row r="2138">
      <c r="A2138" s="5" t="str">
        <f>Map!I2826</f>
        <v>0.07 J</v>
      </c>
      <c r="B2138" s="6">
        <f t="shared" si="5"/>
        <v>0.07</v>
      </c>
      <c r="C2138" s="5" t="str">
        <f>IFERROR(__xludf.DUMMYFUNCTION("""COMPUTED_VALUE"""),"J")</f>
        <v>J</v>
      </c>
      <c r="D2138" s="34" t="b">
        <f t="shared" si="6"/>
        <v>0</v>
      </c>
      <c r="E2138" s="6">
        <f t="shared" si="7"/>
        <v>0.07</v>
      </c>
      <c r="F2138" s="34" t="b">
        <f t="shared" si="8"/>
        <v>0</v>
      </c>
      <c r="G2138" s="8">
        <f t="shared" si="9"/>
        <v>1.33E+26</v>
      </c>
      <c r="H2138" s="8" t="str">
        <f t="shared" ref="H2138:J2138" si="4294">if(D2138,$G2138,"")</f>
        <v/>
      </c>
      <c r="I2138" s="8">
        <f t="shared" si="4294"/>
        <v>1.33E+26</v>
      </c>
      <c r="J2138" s="8" t="str">
        <f t="shared" si="4294"/>
        <v/>
      </c>
      <c r="K2138" s="5"/>
      <c r="L2138" s="5"/>
      <c r="M2138" s="5"/>
      <c r="N2138" s="36">
        <f>Map!K2826</f>
        <v>-52</v>
      </c>
      <c r="O2138" s="36">
        <f>Map!L2826</f>
        <v>-104</v>
      </c>
      <c r="P2138" s="36">
        <f>Map!M2826</f>
        <v>-78</v>
      </c>
      <c r="Q2138" s="5" t="str">
        <f>Join("-",Map!B2826,Map!C2826,Map!D2826,Map!E2826,Map!F2826)</f>
        <v>South Rim-4-0-2-e</v>
      </c>
      <c r="R2138" s="6">
        <f t="shared" ref="R2138:T2138" si="4295">IFERROR(VALUE(LEFT(N2138,SEARCH(" ",N2138,1)-1)),FALSE())</f>
        <v>-52</v>
      </c>
      <c r="S2138" s="6">
        <f t="shared" si="4295"/>
        <v>-104</v>
      </c>
      <c r="T2138" s="6">
        <f t="shared" si="4295"/>
        <v>-78</v>
      </c>
      <c r="U2138" s="5"/>
      <c r="V2138" s="5"/>
      <c r="W2138" s="5"/>
      <c r="X2138" s="37" t="str">
        <f>Map!G2826</f>
        <v>Gas Giant</v>
      </c>
      <c r="Y2138" s="5"/>
      <c r="Z2138" s="7" t="str">
        <f>Map!O2826</f>
        <v>20 H</v>
      </c>
      <c r="AA2138" s="6">
        <f t="shared" si="12"/>
        <v>20</v>
      </c>
      <c r="AB2138" s="5" t="str">
        <f>IFERROR(__xludf.DUMMYFUNCTION("""COMPUTED_VALUE"""),"H")</f>
        <v>H</v>
      </c>
      <c r="AC2138" s="6">
        <f t="shared" si="13"/>
        <v>20</v>
      </c>
      <c r="AD2138" s="5"/>
    </row>
    <row r="2139">
      <c r="A2139" s="5" t="str">
        <f>Map!I2827</f>
        <v>0.06 J</v>
      </c>
      <c r="B2139" s="6">
        <f t="shared" si="5"/>
        <v>0.06</v>
      </c>
      <c r="C2139" s="5" t="str">
        <f>IFERROR(__xludf.DUMMYFUNCTION("""COMPUTED_VALUE"""),"J")</f>
        <v>J</v>
      </c>
      <c r="D2139" s="34" t="b">
        <f t="shared" si="6"/>
        <v>0</v>
      </c>
      <c r="E2139" s="6">
        <f t="shared" si="7"/>
        <v>0.06</v>
      </c>
      <c r="F2139" s="34" t="b">
        <f t="shared" si="8"/>
        <v>0</v>
      </c>
      <c r="G2139" s="8">
        <f t="shared" si="9"/>
        <v>1.14E+26</v>
      </c>
      <c r="H2139" s="8" t="str">
        <f t="shared" ref="H2139:J2139" si="4296">if(D2139,$G2139,"")</f>
        <v/>
      </c>
      <c r="I2139" s="8">
        <f t="shared" si="4296"/>
        <v>1.14E+26</v>
      </c>
      <c r="J2139" s="8" t="str">
        <f t="shared" si="4296"/>
        <v/>
      </c>
      <c r="K2139" s="5"/>
      <c r="L2139" s="5"/>
      <c r="M2139" s="5"/>
      <c r="N2139" s="36">
        <f>Map!K2827</f>
        <v>-120</v>
      </c>
      <c r="O2139" s="36">
        <f>Map!L2827</f>
        <v>-138</v>
      </c>
      <c r="P2139" s="36">
        <f>Map!M2827</f>
        <v>-129</v>
      </c>
      <c r="Q2139" s="5" t="str">
        <f>Join("-",Map!B2827,Map!C2827,Map!D2827,Map!E2827,Map!F2827)</f>
        <v>South Rim-4-0-2-f</v>
      </c>
      <c r="R2139" s="6">
        <f t="shared" ref="R2139:T2139" si="4297">IFERROR(VALUE(LEFT(N2139,SEARCH(" ",N2139,1)-1)),FALSE())</f>
        <v>-120</v>
      </c>
      <c r="S2139" s="6">
        <f t="shared" si="4297"/>
        <v>-138</v>
      </c>
      <c r="T2139" s="6">
        <f t="shared" si="4297"/>
        <v>-129</v>
      </c>
      <c r="U2139" s="5"/>
      <c r="V2139" s="5"/>
      <c r="W2139" s="5"/>
      <c r="X2139" s="37" t="str">
        <f>Map!G2827</f>
        <v>Gas Giant</v>
      </c>
      <c r="Y2139" s="5"/>
      <c r="Z2139" s="7" t="str">
        <f>Map!O2827</f>
        <v>12 H</v>
      </c>
      <c r="AA2139" s="6">
        <f t="shared" si="12"/>
        <v>12</v>
      </c>
      <c r="AB2139" s="5" t="str">
        <f>IFERROR(__xludf.DUMMYFUNCTION("""COMPUTED_VALUE"""),"H")</f>
        <v>H</v>
      </c>
      <c r="AC2139" s="6">
        <f t="shared" si="13"/>
        <v>12</v>
      </c>
      <c r="AD2139" s="5"/>
    </row>
    <row r="2140">
      <c r="A2140" s="5" t="str">
        <f>Map!I2828</f>
        <v>5.78 J</v>
      </c>
      <c r="B2140" s="6">
        <f t="shared" si="5"/>
        <v>5.78</v>
      </c>
      <c r="C2140" s="5" t="str">
        <f>IFERROR(__xludf.DUMMYFUNCTION("""COMPUTED_VALUE"""),"J")</f>
        <v>J</v>
      </c>
      <c r="D2140" s="34" t="b">
        <f t="shared" si="6"/>
        <v>0</v>
      </c>
      <c r="E2140" s="6">
        <f t="shared" si="7"/>
        <v>5.78</v>
      </c>
      <c r="F2140" s="34" t="b">
        <f t="shared" si="8"/>
        <v>0</v>
      </c>
      <c r="G2140" s="8">
        <f t="shared" si="9"/>
        <v>1.0982E+28</v>
      </c>
      <c r="H2140" s="8" t="str">
        <f t="shared" ref="H2140:J2140" si="4298">if(D2140,$G2140,"")</f>
        <v/>
      </c>
      <c r="I2140" s="8">
        <f t="shared" si="4298"/>
        <v>1.0982E+28</v>
      </c>
      <c r="J2140" s="8" t="str">
        <f t="shared" si="4298"/>
        <v/>
      </c>
      <c r="K2140" s="5"/>
      <c r="L2140" s="5"/>
      <c r="M2140" s="5"/>
      <c r="N2140" s="36">
        <f>Map!K2828</f>
        <v>-171</v>
      </c>
      <c r="O2140" s="36">
        <f>Map!L2828</f>
        <v>-181</v>
      </c>
      <c r="P2140" s="36">
        <f>Map!M2828</f>
        <v>-177</v>
      </c>
      <c r="Q2140" s="5" t="str">
        <f>Join("-",Map!B2828,Map!C2828,Map!D2828,Map!E2828,Map!F2828)</f>
        <v>South Rim-4-0-2-g</v>
      </c>
      <c r="R2140" s="6">
        <f t="shared" ref="R2140:T2140" si="4299">IFERROR(VALUE(LEFT(N2140,SEARCH(" ",N2140,1)-1)),FALSE())</f>
        <v>-171</v>
      </c>
      <c r="S2140" s="6">
        <f t="shared" si="4299"/>
        <v>-181</v>
      </c>
      <c r="T2140" s="6">
        <f t="shared" si="4299"/>
        <v>-177</v>
      </c>
      <c r="U2140" s="5"/>
      <c r="V2140" s="5"/>
      <c r="W2140" s="5"/>
      <c r="X2140" s="37" t="str">
        <f>Map!G2828</f>
        <v>Gas Giant</v>
      </c>
      <c r="Y2140" s="5"/>
      <c r="Z2140" s="7" t="str">
        <f>Map!O2828</f>
        <v>14 H</v>
      </c>
      <c r="AA2140" s="6">
        <f t="shared" si="12"/>
        <v>14</v>
      </c>
      <c r="AB2140" s="5" t="str">
        <f>IFERROR(__xludf.DUMMYFUNCTION("""COMPUTED_VALUE"""),"H")</f>
        <v>H</v>
      </c>
      <c r="AC2140" s="6">
        <f t="shared" si="13"/>
        <v>14</v>
      </c>
      <c r="AD2140" s="5"/>
    </row>
    <row r="2141">
      <c r="A2141" s="5" t="str">
        <f>Map!I2829</f>
        <v>1.53 E</v>
      </c>
      <c r="B2141" s="6">
        <f t="shared" si="5"/>
        <v>1.53</v>
      </c>
      <c r="C2141" s="5" t="str">
        <f>IFERROR(__xludf.DUMMYFUNCTION("""COMPUTED_VALUE"""),"E")</f>
        <v>E</v>
      </c>
      <c r="D2141" s="34" t="b">
        <f t="shared" si="6"/>
        <v>0</v>
      </c>
      <c r="E2141" s="6" t="b">
        <f t="shared" si="7"/>
        <v>0</v>
      </c>
      <c r="F2141" s="34">
        <f t="shared" si="8"/>
        <v>1.53</v>
      </c>
      <c r="G2141" s="8">
        <f t="shared" si="9"/>
        <v>9.13716E+24</v>
      </c>
      <c r="H2141" s="8" t="str">
        <f t="shared" ref="H2141:J2141" si="4300">if(D2141,$G2141,"")</f>
        <v/>
      </c>
      <c r="I2141" s="8" t="str">
        <f t="shared" si="4300"/>
        <v/>
      </c>
      <c r="J2141" s="8">
        <f t="shared" si="4300"/>
        <v>9.13716E+24</v>
      </c>
      <c r="K2141" s="5"/>
      <c r="L2141" s="5"/>
      <c r="M2141" s="5"/>
      <c r="N2141" s="36">
        <f>Map!K2829</f>
        <v>-211</v>
      </c>
      <c r="O2141" s="36">
        <f>Map!L2829</f>
        <v>-243</v>
      </c>
      <c r="P2141" s="36">
        <f>Map!M2829</f>
        <v>-228</v>
      </c>
      <c r="Q2141" s="5" t="str">
        <f>Join("-",Map!B2829,Map!C2829,Map!D2829,Map!E2829,Map!F2829)</f>
        <v>South Rim-4-0-2-h</v>
      </c>
      <c r="R2141" s="6">
        <f t="shared" ref="R2141:T2141" si="4301">IFERROR(VALUE(LEFT(N2141,SEARCH(" ",N2141,1)-1)),FALSE())</f>
        <v>-211</v>
      </c>
      <c r="S2141" s="6">
        <f t="shared" si="4301"/>
        <v>-243</v>
      </c>
      <c r="T2141" s="6">
        <f t="shared" si="4301"/>
        <v>-228</v>
      </c>
      <c r="U2141" s="5"/>
      <c r="V2141" s="5"/>
      <c r="W2141" s="5"/>
      <c r="X2141" s="37" t="str">
        <f>Map!G2829</f>
        <v>Terrestrial</v>
      </c>
      <c r="Y2141" s="5"/>
      <c r="Z2141" s="7" t="str">
        <f>Map!O2829</f>
        <v>15 H</v>
      </c>
      <c r="AA2141" s="6">
        <f t="shared" si="12"/>
        <v>15</v>
      </c>
      <c r="AB2141" s="5" t="str">
        <f>IFERROR(__xludf.DUMMYFUNCTION("""COMPUTED_VALUE"""),"H")</f>
        <v>H</v>
      </c>
      <c r="AC2141" s="6">
        <f t="shared" si="13"/>
        <v>15</v>
      </c>
      <c r="AD2141" s="5"/>
    </row>
    <row r="2142">
      <c r="A2142" s="5" t="str">
        <f>Map!I2830</f>
        <v>0.35 S</v>
      </c>
      <c r="B2142" s="6">
        <f t="shared" si="5"/>
        <v>0.35</v>
      </c>
      <c r="C2142" s="5" t="str">
        <f>IFERROR(__xludf.DUMMYFUNCTION("""COMPUTED_VALUE"""),"S")</f>
        <v>S</v>
      </c>
      <c r="D2142" s="34">
        <f t="shared" si="6"/>
        <v>0.35</v>
      </c>
      <c r="E2142" s="6" t="b">
        <f t="shared" si="7"/>
        <v>0</v>
      </c>
      <c r="F2142" s="34" t="b">
        <f t="shared" si="8"/>
        <v>0</v>
      </c>
      <c r="G2142" s="8">
        <f t="shared" si="9"/>
        <v>6.9615E+29</v>
      </c>
      <c r="H2142" s="8">
        <f t="shared" ref="H2142:J2142" si="4302">if(D2142,$G2142,"")</f>
        <v>6.9615E+29</v>
      </c>
      <c r="I2142" s="8" t="str">
        <f t="shared" si="4302"/>
        <v/>
      </c>
      <c r="J2142" s="8" t="str">
        <f t="shared" si="4302"/>
        <v/>
      </c>
      <c r="K2142" s="5"/>
      <c r="L2142" s="5"/>
      <c r="M2142" s="5"/>
      <c r="N2142" s="36" t="str">
        <f>Map!K2830</f>
        <v/>
      </c>
      <c r="O2142" s="36" t="str">
        <f>Map!L2830</f>
        <v/>
      </c>
      <c r="P2142" s="36" t="str">
        <f>Map!M2830</f>
        <v/>
      </c>
      <c r="Q2142" s="5" t="str">
        <f>Join("-",Map!B2830,Map!C2830,Map!D2830,Map!E2830,Map!F2830)</f>
        <v>South Rim-4-0-2-S</v>
      </c>
      <c r="R2142" s="6" t="b">
        <f t="shared" ref="R2142:T2142" si="4303">IFERROR(VALUE(LEFT(N2142,SEARCH(" ",N2142,1)-1)),FALSE())</f>
        <v>0</v>
      </c>
      <c r="S2142" s="6" t="b">
        <f t="shared" si="4303"/>
        <v>0</v>
      </c>
      <c r="T2142" s="6" t="b">
        <f t="shared" si="4303"/>
        <v>0</v>
      </c>
      <c r="U2142" s="5"/>
      <c r="V2142" s="5"/>
      <c r="W2142" s="5"/>
      <c r="X2142" s="37" t="str">
        <f>Map!G2830</f>
        <v>Star</v>
      </c>
      <c r="Y2142" s="5"/>
      <c r="Z2142" s="7" t="str">
        <f>Map!O2830</f>
        <v/>
      </c>
      <c r="AA2142" s="6" t="str">
        <f t="shared" si="12"/>
        <v/>
      </c>
      <c r="AB2142" s="5"/>
      <c r="AC2142" s="6" t="str">
        <f t="shared" si="13"/>
        <v/>
      </c>
      <c r="AD2142" s="5"/>
    </row>
    <row r="2143">
      <c r="A2143" s="5" t="str">
        <f>Map!I2831</f>
        <v>0.07 J</v>
      </c>
      <c r="B2143" s="6">
        <f t="shared" si="5"/>
        <v>0.07</v>
      </c>
      <c r="C2143" s="5" t="str">
        <f>IFERROR(__xludf.DUMMYFUNCTION("""COMPUTED_VALUE"""),"J")</f>
        <v>J</v>
      </c>
      <c r="D2143" s="34" t="b">
        <f t="shared" si="6"/>
        <v>0</v>
      </c>
      <c r="E2143" s="6">
        <f t="shared" si="7"/>
        <v>0.07</v>
      </c>
      <c r="F2143" s="34" t="b">
        <f t="shared" si="8"/>
        <v>0</v>
      </c>
      <c r="G2143" s="8">
        <f t="shared" si="9"/>
        <v>1.33E+26</v>
      </c>
      <c r="H2143" s="8" t="str">
        <f t="shared" ref="H2143:J2143" si="4304">if(D2143,$G2143,"")</f>
        <v/>
      </c>
      <c r="I2143" s="8">
        <f t="shared" si="4304"/>
        <v>1.33E+26</v>
      </c>
      <c r="J2143" s="8" t="str">
        <f t="shared" si="4304"/>
        <v/>
      </c>
      <c r="K2143" s="5"/>
      <c r="L2143" s="5"/>
      <c r="M2143" s="5"/>
      <c r="N2143" s="36">
        <f>Map!K2831</f>
        <v>-215</v>
      </c>
      <c r="O2143" s="36">
        <f>Map!L2831</f>
        <v>-226</v>
      </c>
      <c r="P2143" s="36">
        <f>Map!M2831</f>
        <v>-222</v>
      </c>
      <c r="Q2143" s="5" t="str">
        <f>Join("-",Map!B2831,Map!C2831,Map!D2831,Map!E2831,Map!F2831)</f>
        <v>South Rim-4-0-3-a</v>
      </c>
      <c r="R2143" s="6">
        <f t="shared" ref="R2143:T2143" si="4305">IFERROR(VALUE(LEFT(N2143,SEARCH(" ",N2143,1)-1)),FALSE())</f>
        <v>-215</v>
      </c>
      <c r="S2143" s="6">
        <f t="shared" si="4305"/>
        <v>-226</v>
      </c>
      <c r="T2143" s="6">
        <f t="shared" si="4305"/>
        <v>-222</v>
      </c>
      <c r="U2143" s="5"/>
      <c r="V2143" s="5"/>
      <c r="W2143" s="5"/>
      <c r="X2143" s="37" t="str">
        <f>Map!G2831</f>
        <v>Gas Giant</v>
      </c>
      <c r="Y2143" s="5"/>
      <c r="Z2143" s="7" t="str">
        <f>Map!O2831</f>
        <v>22 H</v>
      </c>
      <c r="AA2143" s="6">
        <f t="shared" si="12"/>
        <v>22</v>
      </c>
      <c r="AB2143" s="5" t="str">
        <f>IFERROR(__xludf.DUMMYFUNCTION("""COMPUTED_VALUE"""),"H")</f>
        <v>H</v>
      </c>
      <c r="AC2143" s="6">
        <f t="shared" si="13"/>
        <v>22</v>
      </c>
      <c r="AD2143" s="5"/>
    </row>
    <row r="2144">
      <c r="A2144" s="5" t="str">
        <f>Map!I2833</f>
        <v/>
      </c>
      <c r="B2144" s="6" t="str">
        <f t="shared" si="5"/>
        <v/>
      </c>
      <c r="C2144" s="5"/>
      <c r="D2144" s="34" t="b">
        <f t="shared" si="6"/>
        <v>0</v>
      </c>
      <c r="E2144" s="6" t="b">
        <f t="shared" si="7"/>
        <v>0</v>
      </c>
      <c r="F2144" s="34" t="b">
        <f t="shared" si="8"/>
        <v>0</v>
      </c>
      <c r="G2144" s="8" t="str">
        <f t="shared" si="9"/>
        <v/>
      </c>
      <c r="H2144" s="8" t="str">
        <f t="shared" ref="H2144:J2144" si="4306">if(D2144,$G2144,"")</f>
        <v/>
      </c>
      <c r="I2144" s="8" t="str">
        <f t="shared" si="4306"/>
        <v/>
      </c>
      <c r="J2144" s="8" t="str">
        <f t="shared" si="4306"/>
        <v/>
      </c>
      <c r="K2144" s="5"/>
      <c r="L2144" s="5"/>
      <c r="M2144" s="5"/>
      <c r="N2144" s="36" t="str">
        <f>Map!K2833</f>
        <v/>
      </c>
      <c r="O2144" s="36" t="str">
        <f>Map!L2833</f>
        <v/>
      </c>
      <c r="P2144" s="36" t="str">
        <f>Map!M2833</f>
        <v/>
      </c>
      <c r="Q2144" s="5" t="str">
        <f>Join("-",Map!B2833,Map!C2833,Map!D2833,Map!E2833,Map!F2833)</f>
        <v>South Rim-4-0-3-S40-S30 Primary Relay</v>
      </c>
      <c r="R2144" s="6" t="b">
        <f t="shared" ref="R2144:T2144" si="4307">IFERROR(VALUE(LEFT(N2144,SEARCH(" ",N2144,1)-1)),FALSE())</f>
        <v>0</v>
      </c>
      <c r="S2144" s="6" t="b">
        <f t="shared" si="4307"/>
        <v>0</v>
      </c>
      <c r="T2144" s="6" t="b">
        <f t="shared" si="4307"/>
        <v>0</v>
      </c>
      <c r="U2144" s="5"/>
      <c r="V2144" s="5"/>
      <c r="W2144" s="5"/>
      <c r="X2144" s="37" t="str">
        <f>Map!G2833</f>
        <v>Prime Relay</v>
      </c>
      <c r="Y2144" s="5"/>
      <c r="Z2144" s="7" t="str">
        <f>Map!O2833</f>
        <v/>
      </c>
      <c r="AA2144" s="6" t="str">
        <f t="shared" si="12"/>
        <v/>
      </c>
      <c r="AB2144" s="5"/>
      <c r="AC2144" s="6" t="str">
        <f t="shared" si="13"/>
        <v/>
      </c>
      <c r="AD2144" s="5"/>
    </row>
    <row r="2145">
      <c r="A2145" s="5" t="str">
        <f>Map!I2834</f>
        <v>0.71 E</v>
      </c>
      <c r="B2145" s="6">
        <f t="shared" si="5"/>
        <v>0.71</v>
      </c>
      <c r="C2145" s="5" t="str">
        <f>IFERROR(__xludf.DUMMYFUNCTION("""COMPUTED_VALUE"""),"E")</f>
        <v>E</v>
      </c>
      <c r="D2145" s="34" t="b">
        <f t="shared" si="6"/>
        <v>0</v>
      </c>
      <c r="E2145" s="6" t="b">
        <f t="shared" si="7"/>
        <v>0</v>
      </c>
      <c r="F2145" s="34">
        <f t="shared" si="8"/>
        <v>0.71</v>
      </c>
      <c r="G2145" s="8">
        <f t="shared" si="9"/>
        <v>4.24012E+24</v>
      </c>
      <c r="H2145" s="8" t="str">
        <f t="shared" ref="H2145:J2145" si="4308">if(D2145,$G2145,"")</f>
        <v/>
      </c>
      <c r="I2145" s="8" t="str">
        <f t="shared" si="4308"/>
        <v/>
      </c>
      <c r="J2145" s="8">
        <f t="shared" si="4308"/>
        <v>4.24012E+24</v>
      </c>
      <c r="K2145" s="5"/>
      <c r="L2145" s="5"/>
      <c r="M2145" s="5"/>
      <c r="N2145" s="36">
        <f>Map!K2834</f>
        <v>253</v>
      </c>
      <c r="O2145" s="36">
        <f>Map!L2834</f>
        <v>-223</v>
      </c>
      <c r="P2145" s="36">
        <f>Map!M2834</f>
        <v>14</v>
      </c>
      <c r="Q2145" s="5" t="str">
        <f>Join("-",Map!B2834,Map!C2834,Map!D2834,Map!E2834,Map!F2834)</f>
        <v>South Rim-4-0-4-a</v>
      </c>
      <c r="R2145" s="6">
        <f t="shared" ref="R2145:T2145" si="4309">IFERROR(VALUE(LEFT(N2145,SEARCH(" ",N2145,1)-1)),FALSE())</f>
        <v>253</v>
      </c>
      <c r="S2145" s="6">
        <f t="shared" si="4309"/>
        <v>-223</v>
      </c>
      <c r="T2145" s="6">
        <f t="shared" si="4309"/>
        <v>14</v>
      </c>
      <c r="U2145" s="5"/>
      <c r="V2145" s="5"/>
      <c r="W2145" s="5"/>
      <c r="X2145" s="37" t="str">
        <f>Map!G2834</f>
        <v>Terrestrial</v>
      </c>
      <c r="Y2145" s="5"/>
      <c r="Z2145" s="7" t="str">
        <f>Map!O2834</f>
        <v>7 H</v>
      </c>
      <c r="AA2145" s="6">
        <f t="shared" si="12"/>
        <v>7</v>
      </c>
      <c r="AB2145" s="5" t="str">
        <f>IFERROR(__xludf.DUMMYFUNCTION("""COMPUTED_VALUE"""),"H")</f>
        <v>H</v>
      </c>
      <c r="AC2145" s="6">
        <f t="shared" si="13"/>
        <v>7</v>
      </c>
      <c r="AD2145" s="5"/>
    </row>
    <row r="2146">
      <c r="A2146" s="5" t="str">
        <f>Map!I2835</f>
        <v>0.05 J</v>
      </c>
      <c r="B2146" s="6">
        <f t="shared" si="5"/>
        <v>0.05</v>
      </c>
      <c r="C2146" s="5" t="str">
        <f>IFERROR(__xludf.DUMMYFUNCTION("""COMPUTED_VALUE"""),"J")</f>
        <v>J</v>
      </c>
      <c r="D2146" s="34" t="b">
        <f t="shared" si="6"/>
        <v>0</v>
      </c>
      <c r="E2146" s="6">
        <f t="shared" si="7"/>
        <v>0.05</v>
      </c>
      <c r="F2146" s="34" t="b">
        <f t="shared" si="8"/>
        <v>0</v>
      </c>
      <c r="G2146" s="8">
        <f t="shared" si="9"/>
        <v>9.5E+25</v>
      </c>
      <c r="H2146" s="8" t="str">
        <f t="shared" ref="H2146:J2146" si="4310">if(D2146,$G2146,"")</f>
        <v/>
      </c>
      <c r="I2146" s="8">
        <f t="shared" si="4310"/>
        <v>9.5E+25</v>
      </c>
      <c r="J2146" s="8" t="str">
        <f t="shared" si="4310"/>
        <v/>
      </c>
      <c r="K2146" s="5"/>
      <c r="L2146" s="5"/>
      <c r="M2146" s="5"/>
      <c r="N2146" s="36">
        <f>Map!K2835</f>
        <v>-112</v>
      </c>
      <c r="O2146" s="36">
        <f>Map!L2835</f>
        <v>-156</v>
      </c>
      <c r="P2146" s="36">
        <f>Map!M2835</f>
        <v>-136</v>
      </c>
      <c r="Q2146" s="5" t="str">
        <f>Join("-",Map!B2835,Map!C2835,Map!D2835,Map!E2835,Map!F2835)</f>
        <v>South Rim-4-0-4-b</v>
      </c>
      <c r="R2146" s="6">
        <f t="shared" ref="R2146:T2146" si="4311">IFERROR(VALUE(LEFT(N2146,SEARCH(" ",N2146,1)-1)),FALSE())</f>
        <v>-112</v>
      </c>
      <c r="S2146" s="6">
        <f t="shared" si="4311"/>
        <v>-156</v>
      </c>
      <c r="T2146" s="6">
        <f t="shared" si="4311"/>
        <v>-136</v>
      </c>
      <c r="U2146" s="5"/>
      <c r="V2146" s="5"/>
      <c r="W2146" s="5"/>
      <c r="X2146" s="37" t="str">
        <f>Map!G2835</f>
        <v>Gas Giant</v>
      </c>
      <c r="Y2146" s="5"/>
      <c r="Z2146" s="7" t="str">
        <f>Map!O2835</f>
        <v>13 H</v>
      </c>
      <c r="AA2146" s="6">
        <f t="shared" si="12"/>
        <v>13</v>
      </c>
      <c r="AB2146" s="5" t="str">
        <f>IFERROR(__xludf.DUMMYFUNCTION("""COMPUTED_VALUE"""),"H")</f>
        <v>H</v>
      </c>
      <c r="AC2146" s="6">
        <f t="shared" si="13"/>
        <v>13</v>
      </c>
      <c r="AD2146" s="5"/>
    </row>
    <row r="2147">
      <c r="A2147" s="5" t="str">
        <f>Map!I2836</f>
        <v>6.66 J</v>
      </c>
      <c r="B2147" s="6">
        <f t="shared" si="5"/>
        <v>6.66</v>
      </c>
      <c r="C2147" s="5" t="str">
        <f>IFERROR(__xludf.DUMMYFUNCTION("""COMPUTED_VALUE"""),"J")</f>
        <v>J</v>
      </c>
      <c r="D2147" s="34" t="b">
        <f t="shared" si="6"/>
        <v>0</v>
      </c>
      <c r="E2147" s="6">
        <f t="shared" si="7"/>
        <v>6.66</v>
      </c>
      <c r="F2147" s="34" t="b">
        <f t="shared" si="8"/>
        <v>0</v>
      </c>
      <c r="G2147" s="8">
        <f t="shared" si="9"/>
        <v>1.2654E+28</v>
      </c>
      <c r="H2147" s="8" t="str">
        <f t="shared" ref="H2147:J2147" si="4312">if(D2147,$G2147,"")</f>
        <v/>
      </c>
      <c r="I2147" s="8">
        <f t="shared" si="4312"/>
        <v>1.2654E+28</v>
      </c>
      <c r="J2147" s="8" t="str">
        <f t="shared" si="4312"/>
        <v/>
      </c>
      <c r="K2147" s="5"/>
      <c r="L2147" s="5"/>
      <c r="M2147" s="5"/>
      <c r="N2147" s="36">
        <f>Map!K2836</f>
        <v>-119</v>
      </c>
      <c r="O2147" s="36">
        <f>Map!L2836</f>
        <v>-130</v>
      </c>
      <c r="P2147" s="36">
        <f>Map!M2836</f>
        <v>-127</v>
      </c>
      <c r="Q2147" s="5" t="str">
        <f>Join("-",Map!B2836,Map!C2836,Map!D2836,Map!E2836,Map!F2836)</f>
        <v>South Rim-4-0-4-c</v>
      </c>
      <c r="R2147" s="6">
        <f t="shared" ref="R2147:T2147" si="4313">IFERROR(VALUE(LEFT(N2147,SEARCH(" ",N2147,1)-1)),FALSE())</f>
        <v>-119</v>
      </c>
      <c r="S2147" s="6">
        <f t="shared" si="4313"/>
        <v>-130</v>
      </c>
      <c r="T2147" s="6">
        <f t="shared" si="4313"/>
        <v>-127</v>
      </c>
      <c r="U2147" s="5"/>
      <c r="V2147" s="5"/>
      <c r="W2147" s="5"/>
      <c r="X2147" s="37" t="str">
        <f>Map!G2836</f>
        <v>Gas Giant</v>
      </c>
      <c r="Y2147" s="5"/>
      <c r="Z2147" s="7" t="str">
        <f>Map!O2836</f>
        <v>17 H</v>
      </c>
      <c r="AA2147" s="6">
        <f t="shared" si="12"/>
        <v>17</v>
      </c>
      <c r="AB2147" s="5" t="str">
        <f>IFERROR(__xludf.DUMMYFUNCTION("""COMPUTED_VALUE"""),"H")</f>
        <v>H</v>
      </c>
      <c r="AC2147" s="6">
        <f t="shared" si="13"/>
        <v>17</v>
      </c>
      <c r="AD2147" s="5"/>
    </row>
    <row r="2148">
      <c r="A2148" s="5" t="str">
        <f>Map!I2837</f>
        <v>0.33 J</v>
      </c>
      <c r="B2148" s="6">
        <f t="shared" si="5"/>
        <v>0.33</v>
      </c>
      <c r="C2148" s="5" t="str">
        <f>IFERROR(__xludf.DUMMYFUNCTION("""COMPUTED_VALUE"""),"J")</f>
        <v>J</v>
      </c>
      <c r="D2148" s="34" t="b">
        <f t="shared" si="6"/>
        <v>0</v>
      </c>
      <c r="E2148" s="6">
        <f t="shared" si="7"/>
        <v>0.33</v>
      </c>
      <c r="F2148" s="34" t="b">
        <f t="shared" si="8"/>
        <v>0</v>
      </c>
      <c r="G2148" s="8">
        <f t="shared" si="9"/>
        <v>6.27E+26</v>
      </c>
      <c r="H2148" s="8" t="str">
        <f t="shared" ref="H2148:J2148" si="4314">if(D2148,$G2148,"")</f>
        <v/>
      </c>
      <c r="I2148" s="8">
        <f t="shared" si="4314"/>
        <v>6.27E+26</v>
      </c>
      <c r="J2148" s="8" t="str">
        <f t="shared" si="4314"/>
        <v/>
      </c>
      <c r="K2148" s="5"/>
      <c r="L2148" s="5"/>
      <c r="M2148" s="5"/>
      <c r="N2148" s="36">
        <f>Map!K2837</f>
        <v>-130</v>
      </c>
      <c r="O2148" s="36">
        <f>Map!L2837</f>
        <v>-148</v>
      </c>
      <c r="P2148" s="36">
        <f>Map!M2837</f>
        <v>-138</v>
      </c>
      <c r="Q2148" s="5" t="str">
        <f>Join("-",Map!B2837,Map!C2837,Map!D2837,Map!E2837,Map!F2837)</f>
        <v>South Rim-4-0-4-d</v>
      </c>
      <c r="R2148" s="6">
        <f t="shared" ref="R2148:T2148" si="4315">IFERROR(VALUE(LEFT(N2148,SEARCH(" ",N2148,1)-1)),FALSE())</f>
        <v>-130</v>
      </c>
      <c r="S2148" s="6">
        <f t="shared" si="4315"/>
        <v>-148</v>
      </c>
      <c r="T2148" s="6">
        <f t="shared" si="4315"/>
        <v>-138</v>
      </c>
      <c r="U2148" s="5"/>
      <c r="V2148" s="5"/>
      <c r="W2148" s="5"/>
      <c r="X2148" s="37" t="str">
        <f>Map!G2837</f>
        <v>Gas Giant</v>
      </c>
      <c r="Y2148" s="5"/>
      <c r="Z2148" s="7" t="str">
        <f>Map!O2837</f>
        <v>20 H</v>
      </c>
      <c r="AA2148" s="6">
        <f t="shared" si="12"/>
        <v>20</v>
      </c>
      <c r="AB2148" s="5" t="str">
        <f>IFERROR(__xludf.DUMMYFUNCTION("""COMPUTED_VALUE"""),"H")</f>
        <v>H</v>
      </c>
      <c r="AC2148" s="6">
        <f t="shared" si="13"/>
        <v>20</v>
      </c>
      <c r="AD2148" s="5"/>
    </row>
    <row r="2149">
      <c r="A2149" s="5" t="str">
        <f>Map!I2838</f>
        <v>0.05 J</v>
      </c>
      <c r="B2149" s="6">
        <f t="shared" si="5"/>
        <v>0.05</v>
      </c>
      <c r="C2149" s="5" t="str">
        <f>IFERROR(__xludf.DUMMYFUNCTION("""COMPUTED_VALUE"""),"J")</f>
        <v>J</v>
      </c>
      <c r="D2149" s="34" t="b">
        <f t="shared" si="6"/>
        <v>0</v>
      </c>
      <c r="E2149" s="6">
        <f t="shared" si="7"/>
        <v>0.05</v>
      </c>
      <c r="F2149" s="34" t="b">
        <f t="shared" si="8"/>
        <v>0</v>
      </c>
      <c r="G2149" s="8">
        <f t="shared" si="9"/>
        <v>9.5E+25</v>
      </c>
      <c r="H2149" s="8" t="str">
        <f t="shared" ref="H2149:J2149" si="4316">if(D2149,$G2149,"")</f>
        <v/>
      </c>
      <c r="I2149" s="8">
        <f t="shared" si="4316"/>
        <v>9.5E+25</v>
      </c>
      <c r="J2149" s="8" t="str">
        <f t="shared" si="4316"/>
        <v/>
      </c>
      <c r="K2149" s="5"/>
      <c r="L2149" s="5"/>
      <c r="M2149" s="5"/>
      <c r="N2149" s="36">
        <f>Map!K2838</f>
        <v>-164</v>
      </c>
      <c r="O2149" s="36">
        <f>Map!L2838</f>
        <v>-210</v>
      </c>
      <c r="P2149" s="36">
        <f>Map!M2838</f>
        <v>-185</v>
      </c>
      <c r="Q2149" s="5" t="str">
        <f>Join("-",Map!B2838,Map!C2838,Map!D2838,Map!E2838,Map!F2838)</f>
        <v>South Rim-4-0-4-e</v>
      </c>
      <c r="R2149" s="6">
        <f t="shared" ref="R2149:T2149" si="4317">IFERROR(VALUE(LEFT(N2149,SEARCH(" ",N2149,1)-1)),FALSE())</f>
        <v>-164</v>
      </c>
      <c r="S2149" s="6">
        <f t="shared" si="4317"/>
        <v>-210</v>
      </c>
      <c r="T2149" s="6">
        <f t="shared" si="4317"/>
        <v>-185</v>
      </c>
      <c r="U2149" s="5"/>
      <c r="V2149" s="5"/>
      <c r="W2149" s="5"/>
      <c r="X2149" s="37" t="str">
        <f>Map!G2838</f>
        <v>Gas Giant</v>
      </c>
      <c r="Y2149" s="5"/>
      <c r="Z2149" s="7" t="str">
        <f>Map!O2838</f>
        <v>19 H</v>
      </c>
      <c r="AA2149" s="6">
        <f t="shared" si="12"/>
        <v>19</v>
      </c>
      <c r="AB2149" s="5" t="str">
        <f>IFERROR(__xludf.DUMMYFUNCTION("""COMPUTED_VALUE"""),"H")</f>
        <v>H</v>
      </c>
      <c r="AC2149" s="6">
        <f t="shared" si="13"/>
        <v>19</v>
      </c>
      <c r="AD2149" s="5"/>
    </row>
    <row r="2150">
      <c r="A2150" s="5" t="str">
        <f>Map!I2839</f>
        <v>2.03 J</v>
      </c>
      <c r="B2150" s="6">
        <f t="shared" si="5"/>
        <v>2.03</v>
      </c>
      <c r="C2150" s="5" t="str">
        <f>IFERROR(__xludf.DUMMYFUNCTION("""COMPUTED_VALUE"""),"J")</f>
        <v>J</v>
      </c>
      <c r="D2150" s="34" t="b">
        <f t="shared" si="6"/>
        <v>0</v>
      </c>
      <c r="E2150" s="6">
        <f t="shared" si="7"/>
        <v>2.03</v>
      </c>
      <c r="F2150" s="34" t="b">
        <f t="shared" si="8"/>
        <v>0</v>
      </c>
      <c r="G2150" s="8">
        <f t="shared" si="9"/>
        <v>3.857E+27</v>
      </c>
      <c r="H2150" s="8" t="str">
        <f t="shared" ref="H2150:J2150" si="4318">if(D2150,$G2150,"")</f>
        <v/>
      </c>
      <c r="I2150" s="8">
        <f t="shared" si="4318"/>
        <v>3.857E+27</v>
      </c>
      <c r="J2150" s="8" t="str">
        <f t="shared" si="4318"/>
        <v/>
      </c>
      <c r="K2150" s="5"/>
      <c r="L2150" s="5"/>
      <c r="M2150" s="5"/>
      <c r="N2150" s="36">
        <f>Map!K2839</f>
        <v>-222</v>
      </c>
      <c r="O2150" s="36">
        <f>Map!L2839</f>
        <v>-224</v>
      </c>
      <c r="P2150" s="36">
        <f>Map!M2839</f>
        <v>-222</v>
      </c>
      <c r="Q2150" s="5" t="str">
        <f>Join("-",Map!B2839,Map!C2839,Map!D2839,Map!E2839,Map!F2839)</f>
        <v>South Rim-4-0-4-f</v>
      </c>
      <c r="R2150" s="6">
        <f t="shared" ref="R2150:T2150" si="4319">IFERROR(VALUE(LEFT(N2150,SEARCH(" ",N2150,1)-1)),FALSE())</f>
        <v>-222</v>
      </c>
      <c r="S2150" s="6">
        <f t="shared" si="4319"/>
        <v>-224</v>
      </c>
      <c r="T2150" s="6">
        <f t="shared" si="4319"/>
        <v>-222</v>
      </c>
      <c r="U2150" s="5"/>
      <c r="V2150" s="5"/>
      <c r="W2150" s="5"/>
      <c r="X2150" s="37" t="str">
        <f>Map!G2839</f>
        <v>Gas Giant</v>
      </c>
      <c r="Y2150" s="5"/>
      <c r="Z2150" s="7" t="str">
        <f>Map!O2839</f>
        <v>19 H</v>
      </c>
      <c r="AA2150" s="6">
        <f t="shared" si="12"/>
        <v>19</v>
      </c>
      <c r="AB2150" s="5" t="str">
        <f>IFERROR(__xludf.DUMMYFUNCTION("""COMPUTED_VALUE"""),"H")</f>
        <v>H</v>
      </c>
      <c r="AC2150" s="6">
        <f t="shared" si="13"/>
        <v>19</v>
      </c>
      <c r="AD2150" s="5"/>
    </row>
    <row r="2151">
      <c r="A2151" s="5" t="str">
        <f>Map!I2840</f>
        <v>1.93 J</v>
      </c>
      <c r="B2151" s="6">
        <f t="shared" si="5"/>
        <v>1.93</v>
      </c>
      <c r="C2151" s="5" t="str">
        <f>IFERROR(__xludf.DUMMYFUNCTION("""COMPUTED_VALUE"""),"J")</f>
        <v>J</v>
      </c>
      <c r="D2151" s="34" t="b">
        <f t="shared" si="6"/>
        <v>0</v>
      </c>
      <c r="E2151" s="6">
        <f t="shared" si="7"/>
        <v>1.93</v>
      </c>
      <c r="F2151" s="34" t="b">
        <f t="shared" si="8"/>
        <v>0</v>
      </c>
      <c r="G2151" s="8">
        <f t="shared" si="9"/>
        <v>3.667E+27</v>
      </c>
      <c r="H2151" s="8" t="str">
        <f t="shared" ref="H2151:J2151" si="4320">if(D2151,$G2151,"")</f>
        <v/>
      </c>
      <c r="I2151" s="8">
        <f t="shared" si="4320"/>
        <v>3.667E+27</v>
      </c>
      <c r="J2151" s="8" t="str">
        <f t="shared" si="4320"/>
        <v/>
      </c>
      <c r="K2151" s="5"/>
      <c r="L2151" s="5"/>
      <c r="M2151" s="5"/>
      <c r="N2151" s="36">
        <f>Map!K2840</f>
        <v>-254</v>
      </c>
      <c r="O2151" s="36">
        <f>Map!L2840</f>
        <v>-256</v>
      </c>
      <c r="P2151" s="36">
        <f>Map!M2840</f>
        <v>-257</v>
      </c>
      <c r="Q2151" s="5" t="str">
        <f>Join("-",Map!B2840,Map!C2840,Map!D2840,Map!E2840,Map!F2840)</f>
        <v>South Rim-4-0-4-g</v>
      </c>
      <c r="R2151" s="6">
        <f t="shared" ref="R2151:T2151" si="4321">IFERROR(VALUE(LEFT(N2151,SEARCH(" ",N2151,1)-1)),FALSE())</f>
        <v>-254</v>
      </c>
      <c r="S2151" s="6">
        <f t="shared" si="4321"/>
        <v>-256</v>
      </c>
      <c r="T2151" s="6">
        <f t="shared" si="4321"/>
        <v>-257</v>
      </c>
      <c r="U2151" s="5"/>
      <c r="V2151" s="5"/>
      <c r="W2151" s="5"/>
      <c r="X2151" s="37" t="str">
        <f>Map!G2840</f>
        <v>Gas Giant</v>
      </c>
      <c r="Y2151" s="5"/>
      <c r="Z2151" s="7" t="str">
        <f>Map!O2840</f>
        <v>20 H</v>
      </c>
      <c r="AA2151" s="6">
        <f t="shared" si="12"/>
        <v>20</v>
      </c>
      <c r="AB2151" s="5" t="str">
        <f>IFERROR(__xludf.DUMMYFUNCTION("""COMPUTED_VALUE"""),"H")</f>
        <v>H</v>
      </c>
      <c r="AC2151" s="6">
        <f t="shared" si="13"/>
        <v>20</v>
      </c>
      <c r="AD2151" s="5"/>
    </row>
    <row r="2152">
      <c r="A2152" s="5" t="str">
        <f>Map!I2841</f>
        <v>1.02 S</v>
      </c>
      <c r="B2152" s="6">
        <f t="shared" si="5"/>
        <v>1.02</v>
      </c>
      <c r="C2152" s="5" t="str">
        <f>IFERROR(__xludf.DUMMYFUNCTION("""COMPUTED_VALUE"""),"S")</f>
        <v>S</v>
      </c>
      <c r="D2152" s="34">
        <f t="shared" si="6"/>
        <v>1.02</v>
      </c>
      <c r="E2152" s="6" t="b">
        <f t="shared" si="7"/>
        <v>0</v>
      </c>
      <c r="F2152" s="34" t="b">
        <f t="shared" si="8"/>
        <v>0</v>
      </c>
      <c r="G2152" s="8">
        <f t="shared" si="9"/>
        <v>2.02878E+30</v>
      </c>
      <c r="H2152" s="8">
        <f t="shared" ref="H2152:J2152" si="4322">if(D2152,$G2152,"")</f>
        <v>2.02878E+30</v>
      </c>
      <c r="I2152" s="8" t="str">
        <f t="shared" si="4322"/>
        <v/>
      </c>
      <c r="J2152" s="8" t="str">
        <f t="shared" si="4322"/>
        <v/>
      </c>
      <c r="K2152" s="5"/>
      <c r="L2152" s="5"/>
      <c r="M2152" s="5"/>
      <c r="N2152" s="36" t="str">
        <f>Map!K2841</f>
        <v/>
      </c>
      <c r="O2152" s="36" t="str">
        <f>Map!L2841</f>
        <v/>
      </c>
      <c r="P2152" s="36" t="str">
        <f>Map!M2841</f>
        <v/>
      </c>
      <c r="Q2152" s="5" t="str">
        <f>Join("-",Map!B2841,Map!C2841,Map!D2841,Map!E2841,Map!F2841)</f>
        <v>South Rim-4-0-4-S</v>
      </c>
      <c r="R2152" s="6" t="b">
        <f t="shared" ref="R2152:T2152" si="4323">IFERROR(VALUE(LEFT(N2152,SEARCH(" ",N2152,1)-1)),FALSE())</f>
        <v>0</v>
      </c>
      <c r="S2152" s="6" t="b">
        <f t="shared" si="4323"/>
        <v>0</v>
      </c>
      <c r="T2152" s="6" t="b">
        <f t="shared" si="4323"/>
        <v>0</v>
      </c>
      <c r="U2152" s="5"/>
      <c r="V2152" s="5"/>
      <c r="W2152" s="5"/>
      <c r="X2152" s="37" t="str">
        <f>Map!G2841</f>
        <v>Star</v>
      </c>
      <c r="Y2152" s="5"/>
      <c r="Z2152" s="7" t="str">
        <f>Map!O2841</f>
        <v/>
      </c>
      <c r="AA2152" s="6" t="str">
        <f t="shared" si="12"/>
        <v/>
      </c>
      <c r="AB2152" s="5"/>
      <c r="AC2152" s="6" t="str">
        <f t="shared" si="13"/>
        <v/>
      </c>
      <c r="AD2152" s="5"/>
    </row>
    <row r="2153">
      <c r="A2153" s="5" t="str">
        <f>Map!I2842</f>
        <v>0.98 E</v>
      </c>
      <c r="B2153" s="6">
        <f t="shared" si="5"/>
        <v>0.98</v>
      </c>
      <c r="C2153" s="5" t="str">
        <f>IFERROR(__xludf.DUMMYFUNCTION("""COMPUTED_VALUE"""),"E")</f>
        <v>E</v>
      </c>
      <c r="D2153" s="34" t="b">
        <f t="shared" si="6"/>
        <v>0</v>
      </c>
      <c r="E2153" s="6" t="b">
        <f t="shared" si="7"/>
        <v>0</v>
      </c>
      <c r="F2153" s="34">
        <f t="shared" si="8"/>
        <v>0.98</v>
      </c>
      <c r="G2153" s="8">
        <f t="shared" si="9"/>
        <v>5.85256E+24</v>
      </c>
      <c r="H2153" s="8" t="str">
        <f t="shared" ref="H2153:J2153" si="4324">if(D2153,$G2153,"")</f>
        <v/>
      </c>
      <c r="I2153" s="8" t="str">
        <f t="shared" si="4324"/>
        <v/>
      </c>
      <c r="J2153" s="8">
        <f t="shared" si="4324"/>
        <v>5.85256E+24</v>
      </c>
      <c r="K2153" s="5"/>
      <c r="L2153" s="5"/>
      <c r="M2153" s="5"/>
      <c r="N2153" s="36">
        <f>Map!K2842</f>
        <v>-13</v>
      </c>
      <c r="O2153" s="36">
        <f>Map!L2842</f>
        <v>-14</v>
      </c>
      <c r="P2153" s="36">
        <f>Map!M2842</f>
        <v>-13</v>
      </c>
      <c r="Q2153" s="5" t="str">
        <f>Join("-",Map!B2842,Map!C2842,Map!D2842,Map!E2842,Map!F2842)</f>
        <v>South Rim-4-0-5-a</v>
      </c>
      <c r="R2153" s="6">
        <f t="shared" ref="R2153:T2153" si="4325">IFERROR(VALUE(LEFT(N2153,SEARCH(" ",N2153,1)-1)),FALSE())</f>
        <v>-13</v>
      </c>
      <c r="S2153" s="6">
        <f t="shared" si="4325"/>
        <v>-14</v>
      </c>
      <c r="T2153" s="6">
        <f t="shared" si="4325"/>
        <v>-13</v>
      </c>
      <c r="U2153" s="5"/>
      <c r="V2153" s="5"/>
      <c r="W2153" s="5"/>
      <c r="X2153" s="37" t="str">
        <f>Map!G2842</f>
        <v>Habitable</v>
      </c>
      <c r="Y2153" s="5"/>
      <c r="Z2153" s="7" t="str">
        <f>Map!O2842</f>
        <v>26 H</v>
      </c>
      <c r="AA2153" s="6">
        <f t="shared" si="12"/>
        <v>26</v>
      </c>
      <c r="AB2153" s="5" t="str">
        <f>IFERROR(__xludf.DUMMYFUNCTION("""COMPUTED_VALUE"""),"H")</f>
        <v>H</v>
      </c>
      <c r="AC2153" s="6">
        <f t="shared" si="13"/>
        <v>26</v>
      </c>
      <c r="AD2153" s="5"/>
    </row>
    <row r="2154">
      <c r="A2154" s="5" t="str">
        <f>Map!I2844</f>
        <v/>
      </c>
      <c r="B2154" s="6" t="str">
        <f t="shared" si="5"/>
        <v/>
      </c>
      <c r="C2154" s="5"/>
      <c r="D2154" s="34" t="b">
        <f t="shared" si="6"/>
        <v>0</v>
      </c>
      <c r="E2154" s="6" t="b">
        <f t="shared" si="7"/>
        <v>0</v>
      </c>
      <c r="F2154" s="34" t="b">
        <f t="shared" si="8"/>
        <v>0</v>
      </c>
      <c r="G2154" s="8" t="str">
        <f t="shared" si="9"/>
        <v/>
      </c>
      <c r="H2154" s="8" t="str">
        <f t="shared" ref="H2154:J2154" si="4326">if(D2154,$G2154,"")</f>
        <v/>
      </c>
      <c r="I2154" s="8" t="str">
        <f t="shared" si="4326"/>
        <v/>
      </c>
      <c r="J2154" s="8" t="str">
        <f t="shared" si="4326"/>
        <v/>
      </c>
      <c r="K2154" s="5"/>
      <c r="L2154" s="5"/>
      <c r="M2154" s="5"/>
      <c r="N2154" s="36" t="str">
        <f>Map!K2844</f>
        <v/>
      </c>
      <c r="O2154" s="36" t="str">
        <f>Map!L2844</f>
        <v/>
      </c>
      <c r="P2154" s="36" t="str">
        <f>Map!M2844</f>
        <v/>
      </c>
      <c r="Q2154" s="5" t="str">
        <f>Join("-",Map!B2844,Map!C2844,Map!D2844,Map!E2844,Map!F2844)</f>
        <v>South Rim-4-0-5-S40-S30 Primary Relay</v>
      </c>
      <c r="R2154" s="6" t="b">
        <f t="shared" ref="R2154:T2154" si="4327">IFERROR(VALUE(LEFT(N2154,SEARCH(" ",N2154,1)-1)),FALSE())</f>
        <v>0</v>
      </c>
      <c r="S2154" s="6" t="b">
        <f t="shared" si="4327"/>
        <v>0</v>
      </c>
      <c r="T2154" s="6" t="b">
        <f t="shared" si="4327"/>
        <v>0</v>
      </c>
      <c r="U2154" s="5"/>
      <c r="V2154" s="5"/>
      <c r="W2154" s="5"/>
      <c r="X2154" s="37" t="str">
        <f>Map!G2844</f>
        <v>Prime Relay</v>
      </c>
      <c r="Y2154" s="5"/>
      <c r="Z2154" s="7" t="str">
        <f>Map!O2844</f>
        <v/>
      </c>
      <c r="AA2154" s="6" t="str">
        <f t="shared" si="12"/>
        <v/>
      </c>
      <c r="AB2154" s="5"/>
      <c r="AC2154" s="6" t="str">
        <f t="shared" si="13"/>
        <v/>
      </c>
      <c r="AD2154" s="5"/>
    </row>
    <row r="2155">
      <c r="A2155" s="5" t="str">
        <f>Map!I2845</f>
        <v>0.07 E</v>
      </c>
      <c r="B2155" s="6">
        <f t="shared" si="5"/>
        <v>0.07</v>
      </c>
      <c r="C2155" s="5" t="str">
        <f>IFERROR(__xludf.DUMMYFUNCTION("""COMPUTED_VALUE"""),"E")</f>
        <v>E</v>
      </c>
      <c r="D2155" s="34" t="b">
        <f t="shared" si="6"/>
        <v>0</v>
      </c>
      <c r="E2155" s="6" t="b">
        <f t="shared" si="7"/>
        <v>0</v>
      </c>
      <c r="F2155" s="34">
        <f t="shared" si="8"/>
        <v>0.07</v>
      </c>
      <c r="G2155" s="8">
        <f t="shared" si="9"/>
        <v>4.1804E+23</v>
      </c>
      <c r="H2155" s="8" t="str">
        <f t="shared" ref="H2155:J2155" si="4328">if(D2155,$G2155,"")</f>
        <v/>
      </c>
      <c r="I2155" s="8" t="str">
        <f t="shared" si="4328"/>
        <v/>
      </c>
      <c r="J2155" s="8">
        <f t="shared" si="4328"/>
        <v>4.1804E+23</v>
      </c>
      <c r="K2155" s="5"/>
      <c r="L2155" s="5"/>
      <c r="M2155" s="5"/>
      <c r="N2155" s="36">
        <f>Map!K2845</f>
        <v>121</v>
      </c>
      <c r="O2155" s="36">
        <f>Map!L2845</f>
        <v>-132</v>
      </c>
      <c r="P2155" s="36">
        <f>Map!M2845</f>
        <v>-6</v>
      </c>
      <c r="Q2155" s="5" t="str">
        <f>Join("-",Map!B2845,Map!C2845,Map!D2845,Map!E2845,Map!F2845)</f>
        <v>South Rim-4-0-6-a</v>
      </c>
      <c r="R2155" s="6">
        <f t="shared" ref="R2155:T2155" si="4329">IFERROR(VALUE(LEFT(N2155,SEARCH(" ",N2155,1)-1)),FALSE())</f>
        <v>121</v>
      </c>
      <c r="S2155" s="6">
        <f t="shared" si="4329"/>
        <v>-132</v>
      </c>
      <c r="T2155" s="6">
        <f t="shared" si="4329"/>
        <v>-6</v>
      </c>
      <c r="U2155" s="5"/>
      <c r="V2155" s="5"/>
      <c r="W2155" s="5"/>
      <c r="X2155" s="37" t="str">
        <f>Map!G2845</f>
        <v>Terrestrial</v>
      </c>
      <c r="Y2155" s="5"/>
      <c r="Z2155" s="7" t="str">
        <f>Map!O2845</f>
        <v>12 H</v>
      </c>
      <c r="AA2155" s="6">
        <f t="shared" si="12"/>
        <v>12</v>
      </c>
      <c r="AB2155" s="5" t="str">
        <f>IFERROR(__xludf.DUMMYFUNCTION("""COMPUTED_VALUE"""),"H")</f>
        <v>H</v>
      </c>
      <c r="AC2155" s="6">
        <f t="shared" si="13"/>
        <v>12</v>
      </c>
      <c r="AD2155" s="5"/>
    </row>
    <row r="2156">
      <c r="A2156" s="5" t="str">
        <f>Map!I2846</f>
        <v>0.86 E</v>
      </c>
      <c r="B2156" s="6">
        <f t="shared" si="5"/>
        <v>0.86</v>
      </c>
      <c r="C2156" s="5" t="str">
        <f>IFERROR(__xludf.DUMMYFUNCTION("""COMPUTED_VALUE"""),"E")</f>
        <v>E</v>
      </c>
      <c r="D2156" s="34" t="b">
        <f t="shared" si="6"/>
        <v>0</v>
      </c>
      <c r="E2156" s="6" t="b">
        <f t="shared" si="7"/>
        <v>0</v>
      </c>
      <c r="F2156" s="34">
        <f t="shared" si="8"/>
        <v>0.86</v>
      </c>
      <c r="G2156" s="8">
        <f t="shared" si="9"/>
        <v>5.13592E+24</v>
      </c>
      <c r="H2156" s="8" t="str">
        <f t="shared" ref="H2156:J2156" si="4330">if(D2156,$G2156,"")</f>
        <v/>
      </c>
      <c r="I2156" s="8" t="str">
        <f t="shared" si="4330"/>
        <v/>
      </c>
      <c r="J2156" s="8">
        <f t="shared" si="4330"/>
        <v>5.13592E+24</v>
      </c>
      <c r="K2156" s="5"/>
      <c r="L2156" s="5"/>
      <c r="M2156" s="5"/>
      <c r="N2156" s="36">
        <f>Map!K2846</f>
        <v>26</v>
      </c>
      <c r="O2156" s="36">
        <f>Map!L2846</f>
        <v>25</v>
      </c>
      <c r="P2156" s="36">
        <f>Map!M2846</f>
        <v>25</v>
      </c>
      <c r="Q2156" s="5" t="str">
        <f>Join("-",Map!B2846,Map!C2846,Map!D2846,Map!E2846,Map!F2846)</f>
        <v>South Rim-4-0-6-b</v>
      </c>
      <c r="R2156" s="6">
        <f t="shared" ref="R2156:T2156" si="4331">IFERROR(VALUE(LEFT(N2156,SEARCH(" ",N2156,1)-1)),FALSE())</f>
        <v>26</v>
      </c>
      <c r="S2156" s="6">
        <f t="shared" si="4331"/>
        <v>25</v>
      </c>
      <c r="T2156" s="6">
        <f t="shared" si="4331"/>
        <v>25</v>
      </c>
      <c r="U2156" s="5"/>
      <c r="V2156" s="5"/>
      <c r="W2156" s="5"/>
      <c r="X2156" s="37" t="str">
        <f>Map!G2846</f>
        <v>Habitable</v>
      </c>
      <c r="Y2156" s="5"/>
      <c r="Z2156" s="7" t="str">
        <f>Map!O2846</f>
        <v>18 H</v>
      </c>
      <c r="AA2156" s="6">
        <f t="shared" si="12"/>
        <v>18</v>
      </c>
      <c r="AB2156" s="5" t="str">
        <f>IFERROR(__xludf.DUMMYFUNCTION("""COMPUTED_VALUE"""),"H")</f>
        <v>H</v>
      </c>
      <c r="AC2156" s="6">
        <f t="shared" si="13"/>
        <v>18</v>
      </c>
      <c r="AD2156" s="5"/>
    </row>
    <row r="2157">
      <c r="A2157" s="5" t="str">
        <f>Map!I2847</f>
        <v>1.1 E</v>
      </c>
      <c r="B2157" s="6">
        <f t="shared" si="5"/>
        <v>1.1</v>
      </c>
      <c r="C2157" s="5" t="str">
        <f>IFERROR(__xludf.DUMMYFUNCTION("""COMPUTED_VALUE"""),"E")</f>
        <v>E</v>
      </c>
      <c r="D2157" s="34" t="b">
        <f t="shared" si="6"/>
        <v>0</v>
      </c>
      <c r="E2157" s="6" t="b">
        <f t="shared" si="7"/>
        <v>0</v>
      </c>
      <c r="F2157" s="34">
        <f t="shared" si="8"/>
        <v>1.1</v>
      </c>
      <c r="G2157" s="8">
        <f t="shared" si="9"/>
        <v>6.5692E+24</v>
      </c>
      <c r="H2157" s="8" t="str">
        <f t="shared" ref="H2157:J2157" si="4332">if(D2157,$G2157,"")</f>
        <v/>
      </c>
      <c r="I2157" s="8" t="str">
        <f t="shared" si="4332"/>
        <v/>
      </c>
      <c r="J2157" s="8">
        <f t="shared" si="4332"/>
        <v>6.5692E+24</v>
      </c>
      <c r="K2157" s="5"/>
      <c r="L2157" s="5"/>
      <c r="M2157" s="5"/>
      <c r="N2157" s="36">
        <f>Map!K2847</f>
        <v>18</v>
      </c>
      <c r="O2157" s="36">
        <f>Map!L2847</f>
        <v>6</v>
      </c>
      <c r="P2157" s="36">
        <f>Map!M2847</f>
        <v>10</v>
      </c>
      <c r="Q2157" s="5" t="str">
        <f>Join("-",Map!B2847,Map!C2847,Map!D2847,Map!E2847,Map!F2847)</f>
        <v>South Rim-4-0-6-c</v>
      </c>
      <c r="R2157" s="6">
        <f t="shared" ref="R2157:T2157" si="4333">IFERROR(VALUE(LEFT(N2157,SEARCH(" ",N2157,1)-1)),FALSE())</f>
        <v>18</v>
      </c>
      <c r="S2157" s="6">
        <f t="shared" si="4333"/>
        <v>6</v>
      </c>
      <c r="T2157" s="6">
        <f t="shared" si="4333"/>
        <v>10</v>
      </c>
      <c r="U2157" s="5"/>
      <c r="V2157" s="5"/>
      <c r="W2157" s="5"/>
      <c r="X2157" s="37" t="str">
        <f>Map!G2847</f>
        <v>Habitable</v>
      </c>
      <c r="Y2157" s="5"/>
      <c r="Z2157" s="7" t="str">
        <f>Map!O2847</f>
        <v>22 H</v>
      </c>
      <c r="AA2157" s="6">
        <f t="shared" si="12"/>
        <v>22</v>
      </c>
      <c r="AB2157" s="5" t="str">
        <f>IFERROR(__xludf.DUMMYFUNCTION("""COMPUTED_VALUE"""),"H")</f>
        <v>H</v>
      </c>
      <c r="AC2157" s="6">
        <f t="shared" si="13"/>
        <v>22</v>
      </c>
      <c r="AD2157" s="5"/>
    </row>
    <row r="2158">
      <c r="A2158" s="5" t="str">
        <f>Map!I2848</f>
        <v>7 J</v>
      </c>
      <c r="B2158" s="6">
        <f t="shared" si="5"/>
        <v>7</v>
      </c>
      <c r="C2158" s="5" t="str">
        <f>IFERROR(__xludf.DUMMYFUNCTION("""COMPUTED_VALUE"""),"J")</f>
        <v>J</v>
      </c>
      <c r="D2158" s="34" t="b">
        <f t="shared" si="6"/>
        <v>0</v>
      </c>
      <c r="E2158" s="6">
        <f t="shared" si="7"/>
        <v>7</v>
      </c>
      <c r="F2158" s="34" t="b">
        <f t="shared" si="8"/>
        <v>0</v>
      </c>
      <c r="G2158" s="8">
        <f t="shared" si="9"/>
        <v>1.33E+28</v>
      </c>
      <c r="H2158" s="8" t="str">
        <f t="shared" ref="H2158:J2158" si="4334">if(D2158,$G2158,"")</f>
        <v/>
      </c>
      <c r="I2158" s="8">
        <f t="shared" si="4334"/>
        <v>1.33E+28</v>
      </c>
      <c r="J2158" s="8" t="str">
        <f t="shared" si="4334"/>
        <v/>
      </c>
      <c r="K2158" s="5"/>
      <c r="L2158" s="5"/>
      <c r="M2158" s="5"/>
      <c r="N2158" s="36">
        <f>Map!K2848</f>
        <v>-9</v>
      </c>
      <c r="O2158" s="36">
        <f>Map!L2848</f>
        <v>-71</v>
      </c>
      <c r="P2158" s="36">
        <f>Map!M2848</f>
        <v>-38</v>
      </c>
      <c r="Q2158" s="5" t="str">
        <f>Join("-",Map!B2848,Map!C2848,Map!D2848,Map!E2848,Map!F2848)</f>
        <v>South Rim-4-0-6-d</v>
      </c>
      <c r="R2158" s="6">
        <f t="shared" ref="R2158:T2158" si="4335">IFERROR(VALUE(LEFT(N2158,SEARCH(" ",N2158,1)-1)),FALSE())</f>
        <v>-9</v>
      </c>
      <c r="S2158" s="6">
        <f t="shared" si="4335"/>
        <v>-71</v>
      </c>
      <c r="T2158" s="6">
        <f t="shared" si="4335"/>
        <v>-38</v>
      </c>
      <c r="U2158" s="5"/>
      <c r="V2158" s="5"/>
      <c r="W2158" s="5"/>
      <c r="X2158" s="37" t="str">
        <f>Map!G2848</f>
        <v>Gas Giant</v>
      </c>
      <c r="Y2158" s="5"/>
      <c r="Z2158" s="7" t="str">
        <f>Map!O2848</f>
        <v>18 H</v>
      </c>
      <c r="AA2158" s="6">
        <f t="shared" si="12"/>
        <v>18</v>
      </c>
      <c r="AB2158" s="5" t="str">
        <f>IFERROR(__xludf.DUMMYFUNCTION("""COMPUTED_VALUE"""),"H")</f>
        <v>H</v>
      </c>
      <c r="AC2158" s="6">
        <f t="shared" si="13"/>
        <v>18</v>
      </c>
      <c r="AD2158" s="5"/>
    </row>
    <row r="2159">
      <c r="A2159" s="5" t="str">
        <f>Map!I2849</f>
        <v>8.32 J</v>
      </c>
      <c r="B2159" s="6">
        <f t="shared" si="5"/>
        <v>8.32</v>
      </c>
      <c r="C2159" s="5" t="str">
        <f>IFERROR(__xludf.DUMMYFUNCTION("""COMPUTED_VALUE"""),"J")</f>
        <v>J</v>
      </c>
      <c r="D2159" s="34" t="b">
        <f t="shared" si="6"/>
        <v>0</v>
      </c>
      <c r="E2159" s="6">
        <f t="shared" si="7"/>
        <v>8.32</v>
      </c>
      <c r="F2159" s="34" t="b">
        <f t="shared" si="8"/>
        <v>0</v>
      </c>
      <c r="G2159" s="8">
        <f t="shared" si="9"/>
        <v>1.5808E+28</v>
      </c>
      <c r="H2159" s="8" t="str">
        <f t="shared" ref="H2159:J2159" si="4336">if(D2159,$G2159,"")</f>
        <v/>
      </c>
      <c r="I2159" s="8">
        <f t="shared" si="4336"/>
        <v>1.5808E+28</v>
      </c>
      <c r="J2159" s="8" t="str">
        <f t="shared" si="4336"/>
        <v/>
      </c>
      <c r="K2159" s="5"/>
      <c r="L2159" s="5"/>
      <c r="M2159" s="5"/>
      <c r="N2159" s="36">
        <f>Map!K2849</f>
        <v>-162</v>
      </c>
      <c r="O2159" s="36">
        <f>Map!L2849</f>
        <v>-222</v>
      </c>
      <c r="P2159" s="36">
        <f>Map!M2849</f>
        <v>-191</v>
      </c>
      <c r="Q2159" s="5" t="str">
        <f>Join("-",Map!B2849,Map!C2849,Map!D2849,Map!E2849,Map!F2849)</f>
        <v>South Rim-4-0-6-e</v>
      </c>
      <c r="R2159" s="6">
        <f t="shared" ref="R2159:T2159" si="4337">IFERROR(VALUE(LEFT(N2159,SEARCH(" ",N2159,1)-1)),FALSE())</f>
        <v>-162</v>
      </c>
      <c r="S2159" s="6">
        <f t="shared" si="4337"/>
        <v>-222</v>
      </c>
      <c r="T2159" s="6">
        <f t="shared" si="4337"/>
        <v>-191</v>
      </c>
      <c r="U2159" s="5"/>
      <c r="V2159" s="5"/>
      <c r="W2159" s="5"/>
      <c r="X2159" s="37" t="str">
        <f>Map!G2849</f>
        <v>Gas Giant</v>
      </c>
      <c r="Y2159" s="5"/>
      <c r="Z2159" s="7" t="str">
        <f>Map!O2849</f>
        <v>13 H</v>
      </c>
      <c r="AA2159" s="6">
        <f t="shared" si="12"/>
        <v>13</v>
      </c>
      <c r="AB2159" s="5" t="str">
        <f>IFERROR(__xludf.DUMMYFUNCTION("""COMPUTED_VALUE"""),"H")</f>
        <v>H</v>
      </c>
      <c r="AC2159" s="6">
        <f t="shared" si="13"/>
        <v>13</v>
      </c>
      <c r="AD2159" s="5"/>
    </row>
    <row r="2160">
      <c r="A2160" s="5" t="str">
        <f>Map!I2850</f>
        <v>0.16 J</v>
      </c>
      <c r="B2160" s="6">
        <f t="shared" si="5"/>
        <v>0.16</v>
      </c>
      <c r="C2160" s="5" t="str">
        <f>IFERROR(__xludf.DUMMYFUNCTION("""COMPUTED_VALUE"""),"J")</f>
        <v>J</v>
      </c>
      <c r="D2160" s="34" t="b">
        <f t="shared" si="6"/>
        <v>0</v>
      </c>
      <c r="E2160" s="6">
        <f t="shared" si="7"/>
        <v>0.16</v>
      </c>
      <c r="F2160" s="34" t="b">
        <f t="shared" si="8"/>
        <v>0</v>
      </c>
      <c r="G2160" s="8">
        <f t="shared" si="9"/>
        <v>3.04E+26</v>
      </c>
      <c r="H2160" s="8" t="str">
        <f t="shared" ref="H2160:J2160" si="4338">if(D2160,$G2160,"")</f>
        <v/>
      </c>
      <c r="I2160" s="8">
        <f t="shared" si="4338"/>
        <v>3.04E+26</v>
      </c>
      <c r="J2160" s="8" t="str">
        <f t="shared" si="4338"/>
        <v/>
      </c>
      <c r="K2160" s="5"/>
      <c r="L2160" s="5"/>
      <c r="M2160" s="5"/>
      <c r="N2160" s="36">
        <f>Map!K2850</f>
        <v>-174</v>
      </c>
      <c r="O2160" s="36">
        <f>Map!L2850</f>
        <v>-186</v>
      </c>
      <c r="P2160" s="36">
        <f>Map!M2850</f>
        <v>-182</v>
      </c>
      <c r="Q2160" s="5" t="str">
        <f>Join("-",Map!B2850,Map!C2850,Map!D2850,Map!E2850,Map!F2850)</f>
        <v>South Rim-4-0-6-f</v>
      </c>
      <c r="R2160" s="6">
        <f t="shared" ref="R2160:T2160" si="4339">IFERROR(VALUE(LEFT(N2160,SEARCH(" ",N2160,1)-1)),FALSE())</f>
        <v>-174</v>
      </c>
      <c r="S2160" s="6">
        <f t="shared" si="4339"/>
        <v>-186</v>
      </c>
      <c r="T2160" s="6">
        <f t="shared" si="4339"/>
        <v>-182</v>
      </c>
      <c r="U2160" s="5"/>
      <c r="V2160" s="5"/>
      <c r="W2160" s="5"/>
      <c r="X2160" s="37" t="str">
        <f>Map!G2850</f>
        <v>Gas Giant</v>
      </c>
      <c r="Y2160" s="5"/>
      <c r="Z2160" s="7" t="str">
        <f>Map!O2850</f>
        <v>16 H</v>
      </c>
      <c r="AA2160" s="6">
        <f t="shared" si="12"/>
        <v>16</v>
      </c>
      <c r="AB2160" s="5" t="str">
        <f>IFERROR(__xludf.DUMMYFUNCTION("""COMPUTED_VALUE"""),"H")</f>
        <v>H</v>
      </c>
      <c r="AC2160" s="6">
        <f t="shared" si="13"/>
        <v>16</v>
      </c>
      <c r="AD2160" s="5"/>
    </row>
    <row r="2161">
      <c r="A2161" s="5" t="str">
        <f>Map!I2851</f>
        <v>3 E</v>
      </c>
      <c r="B2161" s="6">
        <f t="shared" si="5"/>
        <v>3</v>
      </c>
      <c r="C2161" s="5" t="str">
        <f>IFERROR(__xludf.DUMMYFUNCTION("""COMPUTED_VALUE"""),"E")</f>
        <v>E</v>
      </c>
      <c r="D2161" s="34" t="b">
        <f t="shared" si="6"/>
        <v>0</v>
      </c>
      <c r="E2161" s="6" t="b">
        <f t="shared" si="7"/>
        <v>0</v>
      </c>
      <c r="F2161" s="34">
        <f t="shared" si="8"/>
        <v>3</v>
      </c>
      <c r="G2161" s="8">
        <f t="shared" si="9"/>
        <v>1.7916E+25</v>
      </c>
      <c r="H2161" s="8" t="str">
        <f t="shared" ref="H2161:J2161" si="4340">if(D2161,$G2161,"")</f>
        <v/>
      </c>
      <c r="I2161" s="8" t="str">
        <f t="shared" si="4340"/>
        <v/>
      </c>
      <c r="J2161" s="8">
        <f t="shared" si="4340"/>
        <v>1.7916E+25</v>
      </c>
      <c r="K2161" s="5"/>
      <c r="L2161" s="5"/>
      <c r="M2161" s="5"/>
      <c r="N2161" s="36">
        <f>Map!K2851</f>
        <v>-210</v>
      </c>
      <c r="O2161" s="36">
        <f>Map!L2851</f>
        <v>-229</v>
      </c>
      <c r="P2161" s="36">
        <f>Map!M2851</f>
        <v>-218</v>
      </c>
      <c r="Q2161" s="5" t="str">
        <f>Join("-",Map!B2851,Map!C2851,Map!D2851,Map!E2851,Map!F2851)</f>
        <v>South Rim-4-0-6-g</v>
      </c>
      <c r="R2161" s="6">
        <f t="shared" ref="R2161:T2161" si="4341">IFERROR(VALUE(LEFT(N2161,SEARCH(" ",N2161,1)-1)),FALSE())</f>
        <v>-210</v>
      </c>
      <c r="S2161" s="6">
        <f t="shared" si="4341"/>
        <v>-229</v>
      </c>
      <c r="T2161" s="6">
        <f t="shared" si="4341"/>
        <v>-218</v>
      </c>
      <c r="U2161" s="5"/>
      <c r="V2161" s="5"/>
      <c r="W2161" s="5"/>
      <c r="X2161" s="37" t="str">
        <f>Map!G2851</f>
        <v>Terrestrial</v>
      </c>
      <c r="Y2161" s="5"/>
      <c r="Z2161" s="7" t="str">
        <f>Map!O2851</f>
        <v>216 H</v>
      </c>
      <c r="AA2161" s="6">
        <f t="shared" si="12"/>
        <v>216</v>
      </c>
      <c r="AB2161" s="5" t="str">
        <f>IFERROR(__xludf.DUMMYFUNCTION("""COMPUTED_VALUE"""),"H")</f>
        <v>H</v>
      </c>
      <c r="AC2161" s="6">
        <f t="shared" si="13"/>
        <v>216</v>
      </c>
      <c r="AD2161" s="5"/>
    </row>
    <row r="2162">
      <c r="A2162" s="5" t="str">
        <f>Map!I2852</f>
        <v>2.27 J</v>
      </c>
      <c r="B2162" s="6">
        <f t="shared" si="5"/>
        <v>2.27</v>
      </c>
      <c r="C2162" s="5" t="str">
        <f>IFERROR(__xludf.DUMMYFUNCTION("""COMPUTED_VALUE"""),"J")</f>
        <v>J</v>
      </c>
      <c r="D2162" s="34" t="b">
        <f t="shared" si="6"/>
        <v>0</v>
      </c>
      <c r="E2162" s="6">
        <f t="shared" si="7"/>
        <v>2.27</v>
      </c>
      <c r="F2162" s="34" t="b">
        <f t="shared" si="8"/>
        <v>0</v>
      </c>
      <c r="G2162" s="8">
        <f t="shared" si="9"/>
        <v>4.313E+27</v>
      </c>
      <c r="H2162" s="8" t="str">
        <f t="shared" ref="H2162:J2162" si="4342">if(D2162,$G2162,"")</f>
        <v/>
      </c>
      <c r="I2162" s="8">
        <f t="shared" si="4342"/>
        <v>4.313E+27</v>
      </c>
      <c r="J2162" s="8" t="str">
        <f t="shared" si="4342"/>
        <v/>
      </c>
      <c r="K2162" s="5"/>
      <c r="L2162" s="5"/>
      <c r="M2162" s="5"/>
      <c r="N2162" s="36">
        <f>Map!K2852</f>
        <v>-228</v>
      </c>
      <c r="O2162" s="36">
        <f>Map!L2852</f>
        <v>-260</v>
      </c>
      <c r="P2162" s="36">
        <f>Map!M2852</f>
        <v>-243</v>
      </c>
      <c r="Q2162" s="5" t="str">
        <f>Join("-",Map!B2852,Map!C2852,Map!D2852,Map!E2852,Map!F2852)</f>
        <v>South Rim-4-0-6-h</v>
      </c>
      <c r="R2162" s="6">
        <f t="shared" ref="R2162:T2162" si="4343">IFERROR(VALUE(LEFT(N2162,SEARCH(" ",N2162,1)-1)),FALSE())</f>
        <v>-228</v>
      </c>
      <c r="S2162" s="6">
        <f t="shared" si="4343"/>
        <v>-260</v>
      </c>
      <c r="T2162" s="6">
        <f t="shared" si="4343"/>
        <v>-243</v>
      </c>
      <c r="U2162" s="5"/>
      <c r="V2162" s="5"/>
      <c r="W2162" s="5"/>
      <c r="X2162" s="37" t="str">
        <f>Map!G2852</f>
        <v>Gas Giant</v>
      </c>
      <c r="Y2162" s="5"/>
      <c r="Z2162" s="7" t="str">
        <f>Map!O2852</f>
        <v>21 H</v>
      </c>
      <c r="AA2162" s="6">
        <f t="shared" si="12"/>
        <v>21</v>
      </c>
      <c r="AB2162" s="5" t="str">
        <f>IFERROR(__xludf.DUMMYFUNCTION("""COMPUTED_VALUE"""),"H")</f>
        <v>H</v>
      </c>
      <c r="AC2162" s="6">
        <f t="shared" si="13"/>
        <v>21</v>
      </c>
      <c r="AD2162" s="5"/>
    </row>
    <row r="2163">
      <c r="A2163" s="5" t="str">
        <f>Map!I2853</f>
        <v>0.11 S</v>
      </c>
      <c r="B2163" s="6">
        <f t="shared" si="5"/>
        <v>0.11</v>
      </c>
      <c r="C2163" s="5" t="str">
        <f>IFERROR(__xludf.DUMMYFUNCTION("""COMPUTED_VALUE"""),"S")</f>
        <v>S</v>
      </c>
      <c r="D2163" s="34">
        <f t="shared" si="6"/>
        <v>0.11</v>
      </c>
      <c r="E2163" s="6" t="b">
        <f t="shared" si="7"/>
        <v>0</v>
      </c>
      <c r="F2163" s="34" t="b">
        <f t="shared" si="8"/>
        <v>0</v>
      </c>
      <c r="G2163" s="8">
        <f t="shared" si="9"/>
        <v>2.1879E+29</v>
      </c>
      <c r="H2163" s="8">
        <f t="shared" ref="H2163:J2163" si="4344">if(D2163,$G2163,"")</f>
        <v>2.1879E+29</v>
      </c>
      <c r="I2163" s="8" t="str">
        <f t="shared" si="4344"/>
        <v/>
      </c>
      <c r="J2163" s="8" t="str">
        <f t="shared" si="4344"/>
        <v/>
      </c>
      <c r="K2163" s="5"/>
      <c r="L2163" s="5"/>
      <c r="M2163" s="5"/>
      <c r="N2163" s="36" t="str">
        <f>Map!K2853</f>
        <v/>
      </c>
      <c r="O2163" s="36" t="str">
        <f>Map!L2853</f>
        <v/>
      </c>
      <c r="P2163" s="36" t="str">
        <f>Map!M2853</f>
        <v/>
      </c>
      <c r="Q2163" s="5" t="str">
        <f>Join("-",Map!B2853,Map!C2853,Map!D2853,Map!E2853,Map!F2853)</f>
        <v>South Rim-4-0-6-S</v>
      </c>
      <c r="R2163" s="6" t="b">
        <f t="shared" ref="R2163:T2163" si="4345">IFERROR(VALUE(LEFT(N2163,SEARCH(" ",N2163,1)-1)),FALSE())</f>
        <v>0</v>
      </c>
      <c r="S2163" s="6" t="b">
        <f t="shared" si="4345"/>
        <v>0</v>
      </c>
      <c r="T2163" s="6" t="b">
        <f t="shared" si="4345"/>
        <v>0</v>
      </c>
      <c r="U2163" s="5"/>
      <c r="V2163" s="5"/>
      <c r="W2163" s="5"/>
      <c r="X2163" s="37" t="str">
        <f>Map!G2853</f>
        <v>Star</v>
      </c>
      <c r="Y2163" s="5"/>
      <c r="Z2163" s="7" t="str">
        <f>Map!O2853</f>
        <v/>
      </c>
      <c r="AA2163" s="6" t="str">
        <f t="shared" si="12"/>
        <v/>
      </c>
      <c r="AB2163" s="5"/>
      <c r="AC2163" s="6" t="str">
        <f t="shared" si="13"/>
        <v/>
      </c>
      <c r="AD2163" s="5"/>
    </row>
    <row r="2164">
      <c r="A2164" s="5" t="str">
        <f>Map!I2854</f>
        <v>0.52 E</v>
      </c>
      <c r="B2164" s="6">
        <f t="shared" si="5"/>
        <v>0.52</v>
      </c>
      <c r="C2164" s="5" t="str">
        <f>IFERROR(__xludf.DUMMYFUNCTION("""COMPUTED_VALUE"""),"E")</f>
        <v>E</v>
      </c>
      <c r="D2164" s="34" t="b">
        <f t="shared" si="6"/>
        <v>0</v>
      </c>
      <c r="E2164" s="6" t="b">
        <f t="shared" si="7"/>
        <v>0</v>
      </c>
      <c r="F2164" s="34">
        <f t="shared" si="8"/>
        <v>0.52</v>
      </c>
      <c r="G2164" s="8">
        <f t="shared" si="9"/>
        <v>3.10544E+24</v>
      </c>
      <c r="H2164" s="8" t="str">
        <f t="shared" ref="H2164:J2164" si="4346">if(D2164,$G2164,"")</f>
        <v/>
      </c>
      <c r="I2164" s="8" t="str">
        <f t="shared" si="4346"/>
        <v/>
      </c>
      <c r="J2164" s="8">
        <f t="shared" si="4346"/>
        <v>3.10544E+24</v>
      </c>
      <c r="K2164" s="5"/>
      <c r="L2164" s="5"/>
      <c r="M2164" s="5"/>
      <c r="N2164" s="36">
        <f>Map!K2854</f>
        <v>960</v>
      </c>
      <c r="O2164" s="36">
        <f>Map!L2854</f>
        <v>796</v>
      </c>
      <c r="P2164" s="36">
        <f>Map!M2854</f>
        <v>879</v>
      </c>
      <c r="Q2164" s="5" t="str">
        <f>Join("-",Map!B2854,Map!C2854,Map!D2854,Map!E2854,Map!F2854)</f>
        <v>West Rim-0-0-0-a</v>
      </c>
      <c r="R2164" s="6">
        <f t="shared" ref="R2164:T2164" si="4347">IFERROR(VALUE(LEFT(N2164,SEARCH(" ",N2164,1)-1)),FALSE())</f>
        <v>960</v>
      </c>
      <c r="S2164" s="6">
        <f t="shared" si="4347"/>
        <v>796</v>
      </c>
      <c r="T2164" s="6">
        <f t="shared" si="4347"/>
        <v>879</v>
      </c>
      <c r="U2164" s="5"/>
      <c r="V2164" s="5"/>
      <c r="W2164" s="5"/>
      <c r="X2164" s="37" t="str">
        <f>Map!G2854</f>
        <v>Terrestrial</v>
      </c>
      <c r="Y2164" s="5"/>
      <c r="Z2164" s="7" t="str">
        <f>Map!O2854</f>
        <v>2286 H</v>
      </c>
      <c r="AA2164" s="6">
        <f t="shared" si="12"/>
        <v>2286</v>
      </c>
      <c r="AB2164" s="5" t="str">
        <f>IFERROR(__xludf.DUMMYFUNCTION("""COMPUTED_VALUE"""),"H")</f>
        <v>H</v>
      </c>
      <c r="AC2164" s="6">
        <f t="shared" si="13"/>
        <v>2286</v>
      </c>
      <c r="AD2164" s="5"/>
    </row>
    <row r="2165">
      <c r="A2165" s="5" t="str">
        <f>Map!I2855</f>
        <v>0.39 S</v>
      </c>
      <c r="B2165" s="6">
        <f t="shared" si="5"/>
        <v>0.39</v>
      </c>
      <c r="C2165" s="5" t="str">
        <f>IFERROR(__xludf.DUMMYFUNCTION("""COMPUTED_VALUE"""),"S")</f>
        <v>S</v>
      </c>
      <c r="D2165" s="34">
        <f t="shared" si="6"/>
        <v>0.39</v>
      </c>
      <c r="E2165" s="6" t="b">
        <f t="shared" si="7"/>
        <v>0</v>
      </c>
      <c r="F2165" s="34" t="b">
        <f t="shared" si="8"/>
        <v>0</v>
      </c>
      <c r="G2165" s="8">
        <f t="shared" si="9"/>
        <v>7.7571E+29</v>
      </c>
      <c r="H2165" s="8">
        <f t="shared" ref="H2165:J2165" si="4348">if(D2165,$G2165,"")</f>
        <v>7.7571E+29</v>
      </c>
      <c r="I2165" s="8" t="str">
        <f t="shared" si="4348"/>
        <v/>
      </c>
      <c r="J2165" s="8" t="str">
        <f t="shared" si="4348"/>
        <v/>
      </c>
      <c r="K2165" s="5"/>
      <c r="L2165" s="5"/>
      <c r="M2165" s="5"/>
      <c r="N2165" s="36" t="str">
        <f>Map!K2855</f>
        <v/>
      </c>
      <c r="O2165" s="36" t="str">
        <f>Map!L2855</f>
        <v/>
      </c>
      <c r="P2165" s="36" t="str">
        <f>Map!M2855</f>
        <v/>
      </c>
      <c r="Q2165" s="5" t="str">
        <f>Join("-",Map!B2855,Map!C2855,Map!D2855,Map!E2855,Map!F2855)</f>
        <v>West Rim-0-0-0-S</v>
      </c>
      <c r="R2165" s="6" t="b">
        <f t="shared" ref="R2165:T2165" si="4349">IFERROR(VALUE(LEFT(N2165,SEARCH(" ",N2165,1)-1)),FALSE())</f>
        <v>0</v>
      </c>
      <c r="S2165" s="6" t="b">
        <f t="shared" si="4349"/>
        <v>0</v>
      </c>
      <c r="T2165" s="6" t="b">
        <f t="shared" si="4349"/>
        <v>0</v>
      </c>
      <c r="U2165" s="5"/>
      <c r="V2165" s="5"/>
      <c r="W2165" s="5"/>
      <c r="X2165" s="37" t="str">
        <f>Map!G2855</f>
        <v>Star</v>
      </c>
      <c r="Y2165" s="5"/>
      <c r="Z2165" s="7" t="str">
        <f>Map!O2855</f>
        <v/>
      </c>
      <c r="AA2165" s="6" t="str">
        <f t="shared" si="12"/>
        <v/>
      </c>
      <c r="AB2165" s="5"/>
      <c r="AC2165" s="6" t="str">
        <f t="shared" si="13"/>
        <v/>
      </c>
      <c r="AD2165" s="5"/>
    </row>
    <row r="2166">
      <c r="A2166" s="5" t="str">
        <f>Map!I2856</f>
        <v/>
      </c>
      <c r="B2166" s="6" t="str">
        <f t="shared" si="5"/>
        <v/>
      </c>
      <c r="C2166" s="5"/>
      <c r="D2166" s="34" t="b">
        <f t="shared" si="6"/>
        <v>0</v>
      </c>
      <c r="E2166" s="6" t="b">
        <f t="shared" si="7"/>
        <v>0</v>
      </c>
      <c r="F2166" s="34" t="b">
        <f t="shared" si="8"/>
        <v>0</v>
      </c>
      <c r="G2166" s="8" t="str">
        <f t="shared" si="9"/>
        <v/>
      </c>
      <c r="H2166" s="8" t="str">
        <f t="shared" ref="H2166:J2166" si="4350">if(D2166,$G2166,"")</f>
        <v/>
      </c>
      <c r="I2166" s="8" t="str">
        <f t="shared" si="4350"/>
        <v/>
      </c>
      <c r="J2166" s="8" t="str">
        <f t="shared" si="4350"/>
        <v/>
      </c>
      <c r="K2166" s="5"/>
      <c r="L2166" s="5"/>
      <c r="M2166" s="5"/>
      <c r="N2166" s="36" t="str">
        <f>Map!K2856</f>
        <v/>
      </c>
      <c r="O2166" s="36" t="str">
        <f>Map!L2856</f>
        <v/>
      </c>
      <c r="P2166" s="36" t="str">
        <f>Map!M2856</f>
        <v/>
      </c>
      <c r="Q2166" s="5" t="str">
        <f>Join("-",Map!B2856,Map!C2856,Map!D2856,Map!E2856,Map!F2856)</f>
        <v>West Rim-0-0-0-W00 Secondary Relay</v>
      </c>
      <c r="R2166" s="6" t="b">
        <f t="shared" ref="R2166:T2166" si="4351">IFERROR(VALUE(LEFT(N2166,SEARCH(" ",N2166,1)-1)),FALSE())</f>
        <v>0</v>
      </c>
      <c r="S2166" s="6" t="b">
        <f t="shared" si="4351"/>
        <v>0</v>
      </c>
      <c r="T2166" s="6" t="b">
        <f t="shared" si="4351"/>
        <v>0</v>
      </c>
      <c r="U2166" s="5"/>
      <c r="V2166" s="5"/>
      <c r="W2166" s="5"/>
      <c r="X2166" s="37" t="str">
        <f>Map!G2856</f>
        <v>Secondary Relay</v>
      </c>
      <c r="Y2166" s="5"/>
      <c r="Z2166" s="7" t="str">
        <f>Map!O2856</f>
        <v/>
      </c>
      <c r="AA2166" s="6" t="str">
        <f t="shared" si="12"/>
        <v/>
      </c>
      <c r="AB2166" s="5"/>
      <c r="AC2166" s="6" t="str">
        <f t="shared" si="13"/>
        <v/>
      </c>
      <c r="AD2166" s="5"/>
    </row>
    <row r="2167">
      <c r="A2167" s="5" t="str">
        <f>Map!I2857</f>
        <v>0.93 E</v>
      </c>
      <c r="B2167" s="6">
        <f t="shared" si="5"/>
        <v>0.93</v>
      </c>
      <c r="C2167" s="5" t="str">
        <f>IFERROR(__xludf.DUMMYFUNCTION("""COMPUTED_VALUE"""),"E")</f>
        <v>E</v>
      </c>
      <c r="D2167" s="34" t="b">
        <f t="shared" si="6"/>
        <v>0</v>
      </c>
      <c r="E2167" s="6" t="b">
        <f t="shared" si="7"/>
        <v>0</v>
      </c>
      <c r="F2167" s="34">
        <f t="shared" si="8"/>
        <v>0.93</v>
      </c>
      <c r="G2167" s="8">
        <f t="shared" si="9"/>
        <v>5.55396E+24</v>
      </c>
      <c r="H2167" s="8" t="str">
        <f t="shared" ref="H2167:J2167" si="4352">if(D2167,$G2167,"")</f>
        <v/>
      </c>
      <c r="I2167" s="8" t="str">
        <f t="shared" si="4352"/>
        <v/>
      </c>
      <c r="J2167" s="8">
        <f t="shared" si="4352"/>
        <v>5.55396E+24</v>
      </c>
      <c r="K2167" s="5"/>
      <c r="L2167" s="5"/>
      <c r="M2167" s="5"/>
      <c r="N2167" s="36">
        <f>Map!K2857</f>
        <v>-5</v>
      </c>
      <c r="O2167" s="36">
        <f>Map!L2857</f>
        <v>-6</v>
      </c>
      <c r="P2167" s="36">
        <f>Map!M2857</f>
        <v>-8</v>
      </c>
      <c r="Q2167" s="5" t="str">
        <f>Join("-",Map!B2857,Map!C2857,Map!D2857,Map!E2857,Map!F2857)</f>
        <v>West Rim-0-0-1-a</v>
      </c>
      <c r="R2167" s="6">
        <f t="shared" ref="R2167:T2167" si="4353">IFERROR(VALUE(LEFT(N2167,SEARCH(" ",N2167,1)-1)),FALSE())</f>
        <v>-5</v>
      </c>
      <c r="S2167" s="6">
        <f t="shared" si="4353"/>
        <v>-6</v>
      </c>
      <c r="T2167" s="6">
        <f t="shared" si="4353"/>
        <v>-8</v>
      </c>
      <c r="U2167" s="5"/>
      <c r="V2167" s="5"/>
      <c r="W2167" s="5"/>
      <c r="X2167" s="37" t="str">
        <f>Map!G2857</f>
        <v>Habitable</v>
      </c>
      <c r="Y2167" s="5"/>
      <c r="Z2167" s="7" t="str">
        <f>Map!O2857</f>
        <v>26 H</v>
      </c>
      <c r="AA2167" s="6">
        <f t="shared" si="12"/>
        <v>26</v>
      </c>
      <c r="AB2167" s="5" t="str">
        <f>IFERROR(__xludf.DUMMYFUNCTION("""COMPUTED_VALUE"""),"H")</f>
        <v>H</v>
      </c>
      <c r="AC2167" s="6">
        <f t="shared" si="13"/>
        <v>26</v>
      </c>
      <c r="AD2167" s="5"/>
    </row>
    <row r="2168">
      <c r="A2168" s="5" t="str">
        <f>Map!I2858</f>
        <v>0.04 J</v>
      </c>
      <c r="B2168" s="6">
        <f t="shared" si="5"/>
        <v>0.04</v>
      </c>
      <c r="C2168" s="5" t="str">
        <f>IFERROR(__xludf.DUMMYFUNCTION("""COMPUTED_VALUE"""),"J")</f>
        <v>J</v>
      </c>
      <c r="D2168" s="34" t="b">
        <f t="shared" si="6"/>
        <v>0</v>
      </c>
      <c r="E2168" s="6">
        <f t="shared" si="7"/>
        <v>0.04</v>
      </c>
      <c r="F2168" s="34" t="b">
        <f t="shared" si="8"/>
        <v>0</v>
      </c>
      <c r="G2168" s="8">
        <f t="shared" si="9"/>
        <v>7.6E+25</v>
      </c>
      <c r="H2168" s="8" t="str">
        <f t="shared" ref="H2168:J2168" si="4354">if(D2168,$G2168,"")</f>
        <v/>
      </c>
      <c r="I2168" s="8">
        <f t="shared" si="4354"/>
        <v>7.6E+25</v>
      </c>
      <c r="J2168" s="8" t="str">
        <f t="shared" si="4354"/>
        <v/>
      </c>
      <c r="K2168" s="5"/>
      <c r="L2168" s="5"/>
      <c r="M2168" s="5"/>
      <c r="N2168" s="36">
        <f>Map!K2858</f>
        <v>-104</v>
      </c>
      <c r="O2168" s="36">
        <f>Map!L2858</f>
        <v>-112</v>
      </c>
      <c r="P2168" s="36">
        <f>Map!M2858</f>
        <v>-109</v>
      </c>
      <c r="Q2168" s="5" t="str">
        <f>Join("-",Map!B2858,Map!C2858,Map!D2858,Map!E2858,Map!F2858)</f>
        <v>West Rim-0-0-1-b</v>
      </c>
      <c r="R2168" s="6">
        <f t="shared" ref="R2168:T2168" si="4355">IFERROR(VALUE(LEFT(N2168,SEARCH(" ",N2168,1)-1)),FALSE())</f>
        <v>-104</v>
      </c>
      <c r="S2168" s="6">
        <f t="shared" si="4355"/>
        <v>-112</v>
      </c>
      <c r="T2168" s="6">
        <f t="shared" si="4355"/>
        <v>-109</v>
      </c>
      <c r="U2168" s="5"/>
      <c r="V2168" s="5"/>
      <c r="W2168" s="5"/>
      <c r="X2168" s="37" t="str">
        <f>Map!G2858</f>
        <v>Gas Giant</v>
      </c>
      <c r="Y2168" s="5"/>
      <c r="Z2168" s="7" t="str">
        <f>Map!O2858</f>
        <v>19 H</v>
      </c>
      <c r="AA2168" s="6">
        <f t="shared" si="12"/>
        <v>19</v>
      </c>
      <c r="AB2168" s="5" t="str">
        <f>IFERROR(__xludf.DUMMYFUNCTION("""COMPUTED_VALUE"""),"H")</f>
        <v>H</v>
      </c>
      <c r="AC2168" s="6">
        <f t="shared" si="13"/>
        <v>19</v>
      </c>
      <c r="AD2168" s="5"/>
    </row>
    <row r="2169">
      <c r="A2169" s="5" t="str">
        <f>Map!I2859</f>
        <v>0.16 S</v>
      </c>
      <c r="B2169" s="6">
        <f t="shared" si="5"/>
        <v>0.16</v>
      </c>
      <c r="C2169" s="5" t="str">
        <f>IFERROR(__xludf.DUMMYFUNCTION("""COMPUTED_VALUE"""),"S")</f>
        <v>S</v>
      </c>
      <c r="D2169" s="34">
        <f t="shared" si="6"/>
        <v>0.16</v>
      </c>
      <c r="E2169" s="6" t="b">
        <f t="shared" si="7"/>
        <v>0</v>
      </c>
      <c r="F2169" s="34" t="b">
        <f t="shared" si="8"/>
        <v>0</v>
      </c>
      <c r="G2169" s="8">
        <f t="shared" si="9"/>
        <v>3.1824E+29</v>
      </c>
      <c r="H2169" s="8">
        <f t="shared" ref="H2169:J2169" si="4356">if(D2169,$G2169,"")</f>
        <v>3.1824E+29</v>
      </c>
      <c r="I2169" s="8" t="str">
        <f t="shared" si="4356"/>
        <v/>
      </c>
      <c r="J2169" s="8" t="str">
        <f t="shared" si="4356"/>
        <v/>
      </c>
      <c r="K2169" s="5"/>
      <c r="L2169" s="5"/>
      <c r="M2169" s="5"/>
      <c r="N2169" s="36" t="str">
        <f>Map!K2859</f>
        <v/>
      </c>
      <c r="O2169" s="36" t="str">
        <f>Map!L2859</f>
        <v/>
      </c>
      <c r="P2169" s="36" t="str">
        <f>Map!M2859</f>
        <v/>
      </c>
      <c r="Q2169" s="5" t="str">
        <f>Join("-",Map!B2859,Map!C2859,Map!D2859,Map!E2859,Map!F2859)</f>
        <v>West Rim-0-0-1-S</v>
      </c>
      <c r="R2169" s="6" t="b">
        <f t="shared" ref="R2169:T2169" si="4357">IFERROR(VALUE(LEFT(N2169,SEARCH(" ",N2169,1)-1)),FALSE())</f>
        <v>0</v>
      </c>
      <c r="S2169" s="6" t="b">
        <f t="shared" si="4357"/>
        <v>0</v>
      </c>
      <c r="T2169" s="6" t="b">
        <f t="shared" si="4357"/>
        <v>0</v>
      </c>
      <c r="U2169" s="5"/>
      <c r="V2169" s="5"/>
      <c r="W2169" s="5"/>
      <c r="X2169" s="37" t="str">
        <f>Map!G2859</f>
        <v>Star</v>
      </c>
      <c r="Y2169" s="5"/>
      <c r="Z2169" s="7" t="str">
        <f>Map!O2859</f>
        <v/>
      </c>
      <c r="AA2169" s="6" t="str">
        <f t="shared" si="12"/>
        <v/>
      </c>
      <c r="AB2169" s="5"/>
      <c r="AC2169" s="6" t="str">
        <f t="shared" si="13"/>
        <v/>
      </c>
      <c r="AD2169" s="5"/>
    </row>
    <row r="2170">
      <c r="A2170" s="5" t="str">
        <f>Map!I2860</f>
        <v>2.62 E</v>
      </c>
      <c r="B2170" s="6">
        <f t="shared" si="5"/>
        <v>2.62</v>
      </c>
      <c r="C2170" s="5" t="str">
        <f>IFERROR(__xludf.DUMMYFUNCTION("""COMPUTED_VALUE"""),"E")</f>
        <v>E</v>
      </c>
      <c r="D2170" s="34" t="b">
        <f t="shared" si="6"/>
        <v>0</v>
      </c>
      <c r="E2170" s="6" t="b">
        <f t="shared" si="7"/>
        <v>0</v>
      </c>
      <c r="F2170" s="34">
        <f t="shared" si="8"/>
        <v>2.62</v>
      </c>
      <c r="G2170" s="8">
        <f t="shared" si="9"/>
        <v>1.56466E+25</v>
      </c>
      <c r="H2170" s="8" t="str">
        <f t="shared" ref="H2170:J2170" si="4358">if(D2170,$G2170,"")</f>
        <v/>
      </c>
      <c r="I2170" s="8" t="str">
        <f t="shared" si="4358"/>
        <v/>
      </c>
      <c r="J2170" s="8">
        <f t="shared" si="4358"/>
        <v>1.56466E+25</v>
      </c>
      <c r="K2170" s="5"/>
      <c r="L2170" s="5"/>
      <c r="M2170" s="5"/>
      <c r="N2170" s="36">
        <f>Map!K2860</f>
        <v>40</v>
      </c>
      <c r="O2170" s="36">
        <f>Map!L2860</f>
        <v>35</v>
      </c>
      <c r="P2170" s="36">
        <f>Map!M2860</f>
        <v>38</v>
      </c>
      <c r="Q2170" s="5" t="str">
        <f>Join("-",Map!B2860,Map!C2860,Map!D2860,Map!E2860,Map!F2860)</f>
        <v>West Rim-0-0-2-a</v>
      </c>
      <c r="R2170" s="6">
        <f t="shared" ref="R2170:T2170" si="4359">IFERROR(VALUE(LEFT(N2170,SEARCH(" ",N2170,1)-1)),FALSE())</f>
        <v>40</v>
      </c>
      <c r="S2170" s="6">
        <f t="shared" si="4359"/>
        <v>35</v>
      </c>
      <c r="T2170" s="6">
        <f t="shared" si="4359"/>
        <v>38</v>
      </c>
      <c r="U2170" s="5"/>
      <c r="V2170" s="5"/>
      <c r="W2170" s="5"/>
      <c r="X2170" s="37" t="str">
        <f>Map!G2860</f>
        <v>Terrestrial</v>
      </c>
      <c r="Y2170" s="5"/>
      <c r="Z2170" s="7" t="str">
        <f>Map!O2860</f>
        <v>210 H</v>
      </c>
      <c r="AA2170" s="6">
        <f t="shared" si="12"/>
        <v>210</v>
      </c>
      <c r="AB2170" s="5" t="str">
        <f>IFERROR(__xludf.DUMMYFUNCTION("""COMPUTED_VALUE"""),"H")</f>
        <v>H</v>
      </c>
      <c r="AC2170" s="6">
        <f t="shared" si="13"/>
        <v>210</v>
      </c>
      <c r="AD2170" s="5"/>
    </row>
    <row r="2171">
      <c r="A2171" s="5" t="str">
        <f>Map!I2861</f>
        <v>2.89 J</v>
      </c>
      <c r="B2171" s="6">
        <f t="shared" si="5"/>
        <v>2.89</v>
      </c>
      <c r="C2171" s="5" t="str">
        <f>IFERROR(__xludf.DUMMYFUNCTION("""COMPUTED_VALUE"""),"J")</f>
        <v>J</v>
      </c>
      <c r="D2171" s="34" t="b">
        <f t="shared" si="6"/>
        <v>0</v>
      </c>
      <c r="E2171" s="6">
        <f t="shared" si="7"/>
        <v>2.89</v>
      </c>
      <c r="F2171" s="34" t="b">
        <f t="shared" si="8"/>
        <v>0</v>
      </c>
      <c r="G2171" s="8">
        <f t="shared" si="9"/>
        <v>5.491E+27</v>
      </c>
      <c r="H2171" s="8" t="str">
        <f t="shared" ref="H2171:J2171" si="4360">if(D2171,$G2171,"")</f>
        <v/>
      </c>
      <c r="I2171" s="8">
        <f t="shared" si="4360"/>
        <v>5.491E+27</v>
      </c>
      <c r="J2171" s="8" t="str">
        <f t="shared" si="4360"/>
        <v/>
      </c>
      <c r="K2171" s="5"/>
      <c r="L2171" s="5"/>
      <c r="M2171" s="5"/>
      <c r="N2171" s="36">
        <f>Map!K2861</f>
        <v>-101</v>
      </c>
      <c r="O2171" s="36">
        <f>Map!L2861</f>
        <v>-166</v>
      </c>
      <c r="P2171" s="36">
        <f>Map!M2861</f>
        <v>-135</v>
      </c>
      <c r="Q2171" s="5" t="str">
        <f>Join("-",Map!B2861,Map!C2861,Map!D2861,Map!E2861,Map!F2861)</f>
        <v>West Rim-0-0-2-b</v>
      </c>
      <c r="R2171" s="6">
        <f t="shared" ref="R2171:T2171" si="4361">IFERROR(VALUE(LEFT(N2171,SEARCH(" ",N2171,1)-1)),FALSE())</f>
        <v>-101</v>
      </c>
      <c r="S2171" s="6">
        <f t="shared" si="4361"/>
        <v>-166</v>
      </c>
      <c r="T2171" s="6">
        <f t="shared" si="4361"/>
        <v>-135</v>
      </c>
      <c r="U2171" s="5"/>
      <c r="V2171" s="5"/>
      <c r="W2171" s="5"/>
      <c r="X2171" s="37" t="str">
        <f>Map!G2861</f>
        <v>Gas Giant</v>
      </c>
      <c r="Y2171" s="5"/>
      <c r="Z2171" s="7" t="str">
        <f>Map!O2861</f>
        <v>20 H</v>
      </c>
      <c r="AA2171" s="6">
        <f t="shared" si="12"/>
        <v>20</v>
      </c>
      <c r="AB2171" s="5" t="str">
        <f>IFERROR(__xludf.DUMMYFUNCTION("""COMPUTED_VALUE"""),"H")</f>
        <v>H</v>
      </c>
      <c r="AC2171" s="6">
        <f t="shared" si="13"/>
        <v>20</v>
      </c>
      <c r="AD2171" s="5"/>
    </row>
    <row r="2172">
      <c r="A2172" s="5" t="str">
        <f>Map!I2862</f>
        <v>0.05 J</v>
      </c>
      <c r="B2172" s="6">
        <f t="shared" si="5"/>
        <v>0.05</v>
      </c>
      <c r="C2172" s="5" t="str">
        <f>IFERROR(__xludf.DUMMYFUNCTION("""COMPUTED_VALUE"""),"J")</f>
        <v>J</v>
      </c>
      <c r="D2172" s="34" t="b">
        <f t="shared" si="6"/>
        <v>0</v>
      </c>
      <c r="E2172" s="6">
        <f t="shared" si="7"/>
        <v>0.05</v>
      </c>
      <c r="F2172" s="34" t="b">
        <f t="shared" si="8"/>
        <v>0</v>
      </c>
      <c r="G2172" s="8">
        <f t="shared" si="9"/>
        <v>9.5E+25</v>
      </c>
      <c r="H2172" s="8" t="str">
        <f t="shared" ref="H2172:J2172" si="4362">if(D2172,$G2172,"")</f>
        <v/>
      </c>
      <c r="I2172" s="8">
        <f t="shared" si="4362"/>
        <v>9.5E+25</v>
      </c>
      <c r="J2172" s="8" t="str">
        <f t="shared" si="4362"/>
        <v/>
      </c>
      <c r="K2172" s="5"/>
      <c r="L2172" s="5"/>
      <c r="M2172" s="5"/>
      <c r="N2172" s="36">
        <f>Map!K2862</f>
        <v>-119</v>
      </c>
      <c r="O2172" s="36">
        <f>Map!L2862</f>
        <v>-132</v>
      </c>
      <c r="P2172" s="36">
        <f>Map!M2862</f>
        <v>-125</v>
      </c>
      <c r="Q2172" s="5" t="str">
        <f>Join("-",Map!B2862,Map!C2862,Map!D2862,Map!E2862,Map!F2862)</f>
        <v>West Rim-0-0-2-c</v>
      </c>
      <c r="R2172" s="6">
        <f t="shared" ref="R2172:T2172" si="4363">IFERROR(VALUE(LEFT(N2172,SEARCH(" ",N2172,1)-1)),FALSE())</f>
        <v>-119</v>
      </c>
      <c r="S2172" s="6">
        <f t="shared" si="4363"/>
        <v>-132</v>
      </c>
      <c r="T2172" s="6">
        <f t="shared" si="4363"/>
        <v>-125</v>
      </c>
      <c r="U2172" s="5"/>
      <c r="V2172" s="5"/>
      <c r="W2172" s="5"/>
      <c r="X2172" s="37" t="str">
        <f>Map!G2862</f>
        <v>Gas Giant</v>
      </c>
      <c r="Y2172" s="5"/>
      <c r="Z2172" s="7" t="str">
        <f>Map!O2862</f>
        <v>18 H</v>
      </c>
      <c r="AA2172" s="6">
        <f t="shared" si="12"/>
        <v>18</v>
      </c>
      <c r="AB2172" s="5" t="str">
        <f>IFERROR(__xludf.DUMMYFUNCTION("""COMPUTED_VALUE"""),"H")</f>
        <v>H</v>
      </c>
      <c r="AC2172" s="6">
        <f t="shared" si="13"/>
        <v>18</v>
      </c>
      <c r="AD2172" s="5"/>
    </row>
    <row r="2173">
      <c r="A2173" s="5" t="str">
        <f>Map!I2863</f>
        <v>9.97 J</v>
      </c>
      <c r="B2173" s="6">
        <f t="shared" si="5"/>
        <v>9.97</v>
      </c>
      <c r="C2173" s="5" t="str">
        <f>IFERROR(__xludf.DUMMYFUNCTION("""COMPUTED_VALUE"""),"J")</f>
        <v>J</v>
      </c>
      <c r="D2173" s="34" t="b">
        <f t="shared" si="6"/>
        <v>0</v>
      </c>
      <c r="E2173" s="6">
        <f t="shared" si="7"/>
        <v>9.97</v>
      </c>
      <c r="F2173" s="34" t="b">
        <f t="shared" si="8"/>
        <v>0</v>
      </c>
      <c r="G2173" s="8">
        <f t="shared" si="9"/>
        <v>1.8943E+28</v>
      </c>
      <c r="H2173" s="8" t="str">
        <f t="shared" ref="H2173:J2173" si="4364">if(D2173,$G2173,"")</f>
        <v/>
      </c>
      <c r="I2173" s="8">
        <f t="shared" si="4364"/>
        <v>1.8943E+28</v>
      </c>
      <c r="J2173" s="8" t="str">
        <f t="shared" si="4364"/>
        <v/>
      </c>
      <c r="K2173" s="5"/>
      <c r="L2173" s="5"/>
      <c r="M2173" s="5"/>
      <c r="N2173" s="36">
        <f>Map!K2863</f>
        <v>-168</v>
      </c>
      <c r="O2173" s="36">
        <f>Map!L2863</f>
        <v>-173</v>
      </c>
      <c r="P2173" s="36">
        <f>Map!M2863</f>
        <v>-170</v>
      </c>
      <c r="Q2173" s="5" t="str">
        <f>Join("-",Map!B2863,Map!C2863,Map!D2863,Map!E2863,Map!F2863)</f>
        <v>West Rim-0-0-2-d</v>
      </c>
      <c r="R2173" s="6">
        <f t="shared" ref="R2173:T2173" si="4365">IFERROR(VALUE(LEFT(N2173,SEARCH(" ",N2173,1)-1)),FALSE())</f>
        <v>-168</v>
      </c>
      <c r="S2173" s="6">
        <f t="shared" si="4365"/>
        <v>-173</v>
      </c>
      <c r="T2173" s="6">
        <f t="shared" si="4365"/>
        <v>-170</v>
      </c>
      <c r="U2173" s="5"/>
      <c r="V2173" s="5"/>
      <c r="W2173" s="5"/>
      <c r="X2173" s="37" t="str">
        <f>Map!G2863</f>
        <v>Gas Giant</v>
      </c>
      <c r="Y2173" s="5"/>
      <c r="Z2173" s="7" t="str">
        <f>Map!O2863</f>
        <v>20 H</v>
      </c>
      <c r="AA2173" s="6">
        <f t="shared" si="12"/>
        <v>20</v>
      </c>
      <c r="AB2173" s="5" t="str">
        <f>IFERROR(__xludf.DUMMYFUNCTION("""COMPUTED_VALUE"""),"H")</f>
        <v>H</v>
      </c>
      <c r="AC2173" s="6">
        <f t="shared" si="13"/>
        <v>20</v>
      </c>
      <c r="AD2173" s="5"/>
    </row>
    <row r="2174">
      <c r="A2174" s="5" t="str">
        <f>Map!I2864</f>
        <v>0.05 J</v>
      </c>
      <c r="B2174" s="6">
        <f t="shared" si="5"/>
        <v>0.05</v>
      </c>
      <c r="C2174" s="5" t="str">
        <f>IFERROR(__xludf.DUMMYFUNCTION("""COMPUTED_VALUE"""),"J")</f>
        <v>J</v>
      </c>
      <c r="D2174" s="34" t="b">
        <f t="shared" si="6"/>
        <v>0</v>
      </c>
      <c r="E2174" s="6">
        <f t="shared" si="7"/>
        <v>0.05</v>
      </c>
      <c r="F2174" s="34" t="b">
        <f t="shared" si="8"/>
        <v>0</v>
      </c>
      <c r="G2174" s="8">
        <f t="shared" si="9"/>
        <v>9.5E+25</v>
      </c>
      <c r="H2174" s="8" t="str">
        <f t="shared" ref="H2174:J2174" si="4366">if(D2174,$G2174,"")</f>
        <v/>
      </c>
      <c r="I2174" s="8">
        <f t="shared" si="4366"/>
        <v>9.5E+25</v>
      </c>
      <c r="J2174" s="8" t="str">
        <f t="shared" si="4366"/>
        <v/>
      </c>
      <c r="K2174" s="5"/>
      <c r="L2174" s="5"/>
      <c r="M2174" s="5"/>
      <c r="N2174" s="36">
        <f>Map!K2864</f>
        <v>-188</v>
      </c>
      <c r="O2174" s="36">
        <f>Map!L2864</f>
        <v>-208</v>
      </c>
      <c r="P2174" s="36">
        <f>Map!M2864</f>
        <v>-200</v>
      </c>
      <c r="Q2174" s="5" t="str">
        <f>Join("-",Map!B2864,Map!C2864,Map!D2864,Map!E2864,Map!F2864)</f>
        <v>West Rim-0-0-2-e</v>
      </c>
      <c r="R2174" s="6">
        <f t="shared" ref="R2174:T2174" si="4367">IFERROR(VALUE(LEFT(N2174,SEARCH(" ",N2174,1)-1)),FALSE())</f>
        <v>-188</v>
      </c>
      <c r="S2174" s="6">
        <f t="shared" si="4367"/>
        <v>-208</v>
      </c>
      <c r="T2174" s="6">
        <f t="shared" si="4367"/>
        <v>-200</v>
      </c>
      <c r="U2174" s="5"/>
      <c r="V2174" s="5"/>
      <c r="W2174" s="5"/>
      <c r="X2174" s="37" t="str">
        <f>Map!G2864</f>
        <v>Gas Giant</v>
      </c>
      <c r="Y2174" s="5"/>
      <c r="Z2174" s="7" t="str">
        <f>Map!O2864</f>
        <v>12 H</v>
      </c>
      <c r="AA2174" s="6">
        <f t="shared" si="12"/>
        <v>12</v>
      </c>
      <c r="AB2174" s="5" t="str">
        <f>IFERROR(__xludf.DUMMYFUNCTION("""COMPUTED_VALUE"""),"H")</f>
        <v>H</v>
      </c>
      <c r="AC2174" s="6">
        <f t="shared" si="13"/>
        <v>12</v>
      </c>
      <c r="AD2174" s="5"/>
    </row>
    <row r="2175">
      <c r="A2175" s="5" t="str">
        <f>Map!I2865</f>
        <v>8.25 J</v>
      </c>
      <c r="B2175" s="6">
        <f t="shared" si="5"/>
        <v>8.25</v>
      </c>
      <c r="C2175" s="5" t="str">
        <f>IFERROR(__xludf.DUMMYFUNCTION("""COMPUTED_VALUE"""),"J")</f>
        <v>J</v>
      </c>
      <c r="D2175" s="34" t="b">
        <f t="shared" si="6"/>
        <v>0</v>
      </c>
      <c r="E2175" s="6">
        <f t="shared" si="7"/>
        <v>8.25</v>
      </c>
      <c r="F2175" s="34" t="b">
        <f t="shared" si="8"/>
        <v>0</v>
      </c>
      <c r="G2175" s="8">
        <f t="shared" si="9"/>
        <v>1.5675E+28</v>
      </c>
      <c r="H2175" s="8" t="str">
        <f t="shared" ref="H2175:J2175" si="4368">if(D2175,$G2175,"")</f>
        <v/>
      </c>
      <c r="I2175" s="8">
        <f t="shared" si="4368"/>
        <v>1.5675E+28</v>
      </c>
      <c r="J2175" s="8" t="str">
        <f t="shared" si="4368"/>
        <v/>
      </c>
      <c r="K2175" s="5"/>
      <c r="L2175" s="5"/>
      <c r="M2175" s="5"/>
      <c r="N2175" s="36">
        <f>Map!K2865</f>
        <v>-203</v>
      </c>
      <c r="O2175" s="36">
        <f>Map!L2865</f>
        <v>-251</v>
      </c>
      <c r="P2175" s="36">
        <f>Map!M2865</f>
        <v>-228</v>
      </c>
      <c r="Q2175" s="5" t="str">
        <f>Join("-",Map!B2865,Map!C2865,Map!D2865,Map!E2865,Map!F2865)</f>
        <v>West Rim-0-0-2-f</v>
      </c>
      <c r="R2175" s="6">
        <f t="shared" ref="R2175:T2175" si="4369">IFERROR(VALUE(LEFT(N2175,SEARCH(" ",N2175,1)-1)),FALSE())</f>
        <v>-203</v>
      </c>
      <c r="S2175" s="6">
        <f t="shared" si="4369"/>
        <v>-251</v>
      </c>
      <c r="T2175" s="6">
        <f t="shared" si="4369"/>
        <v>-228</v>
      </c>
      <c r="U2175" s="5"/>
      <c r="V2175" s="5"/>
      <c r="W2175" s="5"/>
      <c r="X2175" s="37" t="str">
        <f>Map!G2865</f>
        <v>Gas Giant</v>
      </c>
      <c r="Y2175" s="5"/>
      <c r="Z2175" s="7" t="str">
        <f>Map!O2865</f>
        <v>18 H</v>
      </c>
      <c r="AA2175" s="6">
        <f t="shared" si="12"/>
        <v>18</v>
      </c>
      <c r="AB2175" s="5" t="str">
        <f>IFERROR(__xludf.DUMMYFUNCTION("""COMPUTED_VALUE"""),"H")</f>
        <v>H</v>
      </c>
      <c r="AC2175" s="6">
        <f t="shared" si="13"/>
        <v>18</v>
      </c>
      <c r="AD2175" s="5"/>
    </row>
    <row r="2176">
      <c r="A2176" s="5" t="str">
        <f>Map!I2866</f>
        <v>7.42 J</v>
      </c>
      <c r="B2176" s="6">
        <f t="shared" si="5"/>
        <v>7.42</v>
      </c>
      <c r="C2176" s="5" t="str">
        <f>IFERROR(__xludf.DUMMYFUNCTION("""COMPUTED_VALUE"""),"J")</f>
        <v>J</v>
      </c>
      <c r="D2176" s="34" t="b">
        <f t="shared" si="6"/>
        <v>0</v>
      </c>
      <c r="E2176" s="6">
        <f t="shared" si="7"/>
        <v>7.42</v>
      </c>
      <c r="F2176" s="34" t="b">
        <f t="shared" si="8"/>
        <v>0</v>
      </c>
      <c r="G2176" s="8">
        <f t="shared" si="9"/>
        <v>1.4098E+28</v>
      </c>
      <c r="H2176" s="8" t="str">
        <f t="shared" ref="H2176:J2176" si="4370">if(D2176,$G2176,"")</f>
        <v/>
      </c>
      <c r="I2176" s="8">
        <f t="shared" si="4370"/>
        <v>1.4098E+28</v>
      </c>
      <c r="J2176" s="8" t="str">
        <f t="shared" si="4370"/>
        <v/>
      </c>
      <c r="K2176" s="5"/>
      <c r="L2176" s="5"/>
      <c r="M2176" s="5"/>
      <c r="N2176" s="36">
        <f>Map!K2866</f>
        <v>-228</v>
      </c>
      <c r="O2176" s="36">
        <f>Map!L2866</f>
        <v>-250</v>
      </c>
      <c r="P2176" s="36">
        <f>Map!M2866</f>
        <v>-238</v>
      </c>
      <c r="Q2176" s="5" t="str">
        <f>Join("-",Map!B2866,Map!C2866,Map!D2866,Map!E2866,Map!F2866)</f>
        <v>West Rim-0-0-2-g</v>
      </c>
      <c r="R2176" s="6">
        <f t="shared" ref="R2176:T2176" si="4371">IFERROR(VALUE(LEFT(N2176,SEARCH(" ",N2176,1)-1)),FALSE())</f>
        <v>-228</v>
      </c>
      <c r="S2176" s="6">
        <f t="shared" si="4371"/>
        <v>-250</v>
      </c>
      <c r="T2176" s="6">
        <f t="shared" si="4371"/>
        <v>-238</v>
      </c>
      <c r="U2176" s="5"/>
      <c r="V2176" s="5"/>
      <c r="W2176" s="5"/>
      <c r="X2176" s="37" t="str">
        <f>Map!G2866</f>
        <v>Gas Giant</v>
      </c>
      <c r="Y2176" s="5"/>
      <c r="Z2176" s="7" t="str">
        <f>Map!O2866</f>
        <v>23 H</v>
      </c>
      <c r="AA2176" s="6">
        <f t="shared" si="12"/>
        <v>23</v>
      </c>
      <c r="AB2176" s="5" t="str">
        <f>IFERROR(__xludf.DUMMYFUNCTION("""COMPUTED_VALUE"""),"H")</f>
        <v>H</v>
      </c>
      <c r="AC2176" s="6">
        <f t="shared" si="13"/>
        <v>23</v>
      </c>
      <c r="AD2176" s="5"/>
    </row>
    <row r="2177">
      <c r="A2177" s="5" t="str">
        <f>Map!I2867</f>
        <v>1.14 E</v>
      </c>
      <c r="B2177" s="6">
        <f t="shared" si="5"/>
        <v>1.14</v>
      </c>
      <c r="C2177" s="5" t="str">
        <f>IFERROR(__xludf.DUMMYFUNCTION("""COMPUTED_VALUE"""),"E")</f>
        <v>E</v>
      </c>
      <c r="D2177" s="34" t="b">
        <f t="shared" si="6"/>
        <v>0</v>
      </c>
      <c r="E2177" s="6" t="b">
        <f t="shared" si="7"/>
        <v>0</v>
      </c>
      <c r="F2177" s="34">
        <f t="shared" si="8"/>
        <v>1.14</v>
      </c>
      <c r="G2177" s="8">
        <f t="shared" si="9"/>
        <v>6.80808E+24</v>
      </c>
      <c r="H2177" s="8" t="str">
        <f t="shared" ref="H2177:J2177" si="4372">if(D2177,$G2177,"")</f>
        <v/>
      </c>
      <c r="I2177" s="8" t="str">
        <f t="shared" si="4372"/>
        <v/>
      </c>
      <c r="J2177" s="8">
        <f t="shared" si="4372"/>
        <v>6.80808E+24</v>
      </c>
      <c r="K2177" s="5"/>
      <c r="L2177" s="5"/>
      <c r="M2177" s="5"/>
      <c r="N2177" s="36">
        <f>Map!K2867</f>
        <v>-239</v>
      </c>
      <c r="O2177" s="36">
        <f>Map!L2867</f>
        <v>-241</v>
      </c>
      <c r="P2177" s="36">
        <f>Map!M2867</f>
        <v>-242</v>
      </c>
      <c r="Q2177" s="5" t="str">
        <f>Join("-",Map!B2867,Map!C2867,Map!D2867,Map!E2867,Map!F2867)</f>
        <v>West Rim-0-0-2-h</v>
      </c>
      <c r="R2177" s="6">
        <f t="shared" ref="R2177:T2177" si="4373">IFERROR(VALUE(LEFT(N2177,SEARCH(" ",N2177,1)-1)),FALSE())</f>
        <v>-239</v>
      </c>
      <c r="S2177" s="6">
        <f t="shared" si="4373"/>
        <v>-241</v>
      </c>
      <c r="T2177" s="6">
        <f t="shared" si="4373"/>
        <v>-242</v>
      </c>
      <c r="U2177" s="5"/>
      <c r="V2177" s="5"/>
      <c r="W2177" s="5"/>
      <c r="X2177" s="37" t="str">
        <f>Map!G2867</f>
        <v>Terrestrial</v>
      </c>
      <c r="Y2177" s="5"/>
      <c r="Z2177" s="7" t="str">
        <f>Map!O2867</f>
        <v>28 H</v>
      </c>
      <c r="AA2177" s="6">
        <f t="shared" si="12"/>
        <v>28</v>
      </c>
      <c r="AB2177" s="5" t="str">
        <f>IFERROR(__xludf.DUMMYFUNCTION("""COMPUTED_VALUE"""),"H")</f>
        <v>H</v>
      </c>
      <c r="AC2177" s="6">
        <f t="shared" si="13"/>
        <v>28</v>
      </c>
      <c r="AD2177" s="5"/>
    </row>
    <row r="2178">
      <c r="A2178" s="5" t="str">
        <f>Map!I2868</f>
        <v>0.35 S</v>
      </c>
      <c r="B2178" s="6">
        <f t="shared" si="5"/>
        <v>0.35</v>
      </c>
      <c r="C2178" s="5" t="str">
        <f>IFERROR(__xludf.DUMMYFUNCTION("""COMPUTED_VALUE"""),"S")</f>
        <v>S</v>
      </c>
      <c r="D2178" s="34">
        <f t="shared" si="6"/>
        <v>0.35</v>
      </c>
      <c r="E2178" s="6" t="b">
        <f t="shared" si="7"/>
        <v>0</v>
      </c>
      <c r="F2178" s="34" t="b">
        <f t="shared" si="8"/>
        <v>0</v>
      </c>
      <c r="G2178" s="8">
        <f t="shared" si="9"/>
        <v>6.9615E+29</v>
      </c>
      <c r="H2178" s="8">
        <f t="shared" ref="H2178:J2178" si="4374">if(D2178,$G2178,"")</f>
        <v>6.9615E+29</v>
      </c>
      <c r="I2178" s="8" t="str">
        <f t="shared" si="4374"/>
        <v/>
      </c>
      <c r="J2178" s="8" t="str">
        <f t="shared" si="4374"/>
        <v/>
      </c>
      <c r="K2178" s="5"/>
      <c r="L2178" s="5"/>
      <c r="M2178" s="5"/>
      <c r="N2178" s="36" t="str">
        <f>Map!K2868</f>
        <v/>
      </c>
      <c r="O2178" s="36" t="str">
        <f>Map!L2868</f>
        <v/>
      </c>
      <c r="P2178" s="36" t="str">
        <f>Map!M2868</f>
        <v/>
      </c>
      <c r="Q2178" s="5" t="str">
        <f>Join("-",Map!B2868,Map!C2868,Map!D2868,Map!E2868,Map!F2868)</f>
        <v>West Rim-0-0-2-S</v>
      </c>
      <c r="R2178" s="6" t="b">
        <f t="shared" ref="R2178:T2178" si="4375">IFERROR(VALUE(LEFT(N2178,SEARCH(" ",N2178,1)-1)),FALSE())</f>
        <v>0</v>
      </c>
      <c r="S2178" s="6" t="b">
        <f t="shared" si="4375"/>
        <v>0</v>
      </c>
      <c r="T2178" s="6" t="b">
        <f t="shared" si="4375"/>
        <v>0</v>
      </c>
      <c r="U2178" s="5"/>
      <c r="V2178" s="5"/>
      <c r="W2178" s="5"/>
      <c r="X2178" s="37" t="str">
        <f>Map!G2868</f>
        <v>Star</v>
      </c>
      <c r="Y2178" s="5"/>
      <c r="Z2178" s="7" t="str">
        <f>Map!O2868</f>
        <v/>
      </c>
      <c r="AA2178" s="6" t="str">
        <f t="shared" si="12"/>
        <v/>
      </c>
      <c r="AB2178" s="5"/>
      <c r="AC2178" s="6" t="str">
        <f t="shared" si="13"/>
        <v/>
      </c>
      <c r="AD2178" s="5"/>
    </row>
    <row r="2179">
      <c r="A2179" s="5" t="str">
        <f>Map!I2869</f>
        <v>2.5 E</v>
      </c>
      <c r="B2179" s="6">
        <f t="shared" si="5"/>
        <v>2.5</v>
      </c>
      <c r="C2179" s="5" t="str">
        <f>IFERROR(__xludf.DUMMYFUNCTION("""COMPUTED_VALUE"""),"E")</f>
        <v>E</v>
      </c>
      <c r="D2179" s="34" t="b">
        <f t="shared" si="6"/>
        <v>0</v>
      </c>
      <c r="E2179" s="6" t="b">
        <f t="shared" si="7"/>
        <v>0</v>
      </c>
      <c r="F2179" s="34">
        <f t="shared" si="8"/>
        <v>2.5</v>
      </c>
      <c r="G2179" s="8">
        <f t="shared" si="9"/>
        <v>1.493E+25</v>
      </c>
      <c r="H2179" s="8" t="str">
        <f t="shared" ref="H2179:J2179" si="4376">if(D2179,$G2179,"")</f>
        <v/>
      </c>
      <c r="I2179" s="8" t="str">
        <f t="shared" si="4376"/>
        <v/>
      </c>
      <c r="J2179" s="8">
        <f t="shared" si="4376"/>
        <v>1.493E+25</v>
      </c>
      <c r="K2179" s="5"/>
      <c r="L2179" s="5"/>
      <c r="M2179" s="5"/>
      <c r="N2179" s="36">
        <f>Map!K2869</f>
        <v>197</v>
      </c>
      <c r="O2179" s="36">
        <f>Map!L2869</f>
        <v>28</v>
      </c>
      <c r="P2179" s="36">
        <f>Map!M2869</f>
        <v>111</v>
      </c>
      <c r="Q2179" s="5" t="str">
        <f>Join("-",Map!B2869,Map!C2869,Map!D2869,Map!E2869,Map!F2869)</f>
        <v>West Rim-0-0-3-a</v>
      </c>
      <c r="R2179" s="6">
        <f t="shared" ref="R2179:T2179" si="4377">IFERROR(VALUE(LEFT(N2179,SEARCH(" ",N2179,1)-1)),FALSE())</f>
        <v>197</v>
      </c>
      <c r="S2179" s="6">
        <f t="shared" si="4377"/>
        <v>28</v>
      </c>
      <c r="T2179" s="6">
        <f t="shared" si="4377"/>
        <v>111</v>
      </c>
      <c r="U2179" s="5"/>
      <c r="V2179" s="5"/>
      <c r="W2179" s="5"/>
      <c r="X2179" s="37" t="str">
        <f>Map!G2869</f>
        <v>Terrestrial</v>
      </c>
      <c r="Y2179" s="5"/>
      <c r="Z2179" s="7" t="str">
        <f>Map!O2869</f>
        <v>786 H</v>
      </c>
      <c r="AA2179" s="6">
        <f t="shared" si="12"/>
        <v>786</v>
      </c>
      <c r="AB2179" s="5" t="str">
        <f>IFERROR(__xludf.DUMMYFUNCTION("""COMPUTED_VALUE"""),"H")</f>
        <v>H</v>
      </c>
      <c r="AC2179" s="6">
        <f t="shared" si="13"/>
        <v>786</v>
      </c>
      <c r="AD2179" s="5"/>
    </row>
    <row r="2180">
      <c r="A2180" s="5" t="str">
        <f>Map!I2870</f>
        <v>9.6 J</v>
      </c>
      <c r="B2180" s="6">
        <f t="shared" si="5"/>
        <v>9.6</v>
      </c>
      <c r="C2180" s="5" t="str">
        <f>IFERROR(__xludf.DUMMYFUNCTION("""COMPUTED_VALUE"""),"J")</f>
        <v>J</v>
      </c>
      <c r="D2180" s="34" t="b">
        <f t="shared" si="6"/>
        <v>0</v>
      </c>
      <c r="E2180" s="6">
        <f t="shared" si="7"/>
        <v>9.6</v>
      </c>
      <c r="F2180" s="34" t="b">
        <f t="shared" si="8"/>
        <v>0</v>
      </c>
      <c r="G2180" s="8">
        <f t="shared" si="9"/>
        <v>1.824E+28</v>
      </c>
      <c r="H2180" s="8" t="str">
        <f t="shared" ref="H2180:J2180" si="4378">if(D2180,$G2180,"")</f>
        <v/>
      </c>
      <c r="I2180" s="8">
        <f t="shared" si="4378"/>
        <v>1.824E+28</v>
      </c>
      <c r="J2180" s="8" t="str">
        <f t="shared" si="4378"/>
        <v/>
      </c>
      <c r="K2180" s="5"/>
      <c r="L2180" s="5"/>
      <c r="M2180" s="5"/>
      <c r="N2180" s="36">
        <f>Map!K2870</f>
        <v>-205</v>
      </c>
      <c r="O2180" s="36">
        <f>Map!L2870</f>
        <v>-215</v>
      </c>
      <c r="P2180" s="36">
        <f>Map!M2870</f>
        <v>-209</v>
      </c>
      <c r="Q2180" s="5" t="str">
        <f>Join("-",Map!B2870,Map!C2870,Map!D2870,Map!E2870,Map!F2870)</f>
        <v>West Rim-0-0-3-b</v>
      </c>
      <c r="R2180" s="6">
        <f t="shared" ref="R2180:T2180" si="4379">IFERROR(VALUE(LEFT(N2180,SEARCH(" ",N2180,1)-1)),FALSE())</f>
        <v>-205</v>
      </c>
      <c r="S2180" s="6">
        <f t="shared" si="4379"/>
        <v>-215</v>
      </c>
      <c r="T2180" s="6">
        <f t="shared" si="4379"/>
        <v>-209</v>
      </c>
      <c r="U2180" s="5"/>
      <c r="V2180" s="5"/>
      <c r="W2180" s="5"/>
      <c r="X2180" s="37" t="str">
        <f>Map!G2870</f>
        <v>Gas Giant</v>
      </c>
      <c r="Y2180" s="5"/>
      <c r="Z2180" s="7" t="str">
        <f>Map!O2870</f>
        <v>8 H</v>
      </c>
      <c r="AA2180" s="6">
        <f t="shared" si="12"/>
        <v>8</v>
      </c>
      <c r="AB2180" s="5" t="str">
        <f>IFERROR(__xludf.DUMMYFUNCTION("""COMPUTED_VALUE"""),"H")</f>
        <v>H</v>
      </c>
      <c r="AC2180" s="6">
        <f t="shared" si="13"/>
        <v>8</v>
      </c>
      <c r="AD2180" s="5"/>
    </row>
    <row r="2181">
      <c r="A2181" s="5" t="str">
        <f>Map!I2871</f>
        <v>1.56 S</v>
      </c>
      <c r="B2181" s="6">
        <f t="shared" si="5"/>
        <v>1.56</v>
      </c>
      <c r="C2181" s="5" t="str">
        <f>IFERROR(__xludf.DUMMYFUNCTION("""COMPUTED_VALUE"""),"S")</f>
        <v>S</v>
      </c>
      <c r="D2181" s="34">
        <f t="shared" si="6"/>
        <v>1.56</v>
      </c>
      <c r="E2181" s="6" t="b">
        <f t="shared" si="7"/>
        <v>0</v>
      </c>
      <c r="F2181" s="34" t="b">
        <f t="shared" si="8"/>
        <v>0</v>
      </c>
      <c r="G2181" s="8">
        <f t="shared" si="9"/>
        <v>3.10284E+30</v>
      </c>
      <c r="H2181" s="8">
        <f t="shared" ref="H2181:J2181" si="4380">if(D2181,$G2181,"")</f>
        <v>3.10284E+30</v>
      </c>
      <c r="I2181" s="8" t="str">
        <f t="shared" si="4380"/>
        <v/>
      </c>
      <c r="J2181" s="8" t="str">
        <f t="shared" si="4380"/>
        <v/>
      </c>
      <c r="K2181" s="5"/>
      <c r="L2181" s="5"/>
      <c r="M2181" s="5"/>
      <c r="N2181" s="36" t="str">
        <f>Map!K2871</f>
        <v/>
      </c>
      <c r="O2181" s="36" t="str">
        <f>Map!L2871</f>
        <v/>
      </c>
      <c r="P2181" s="36" t="str">
        <f>Map!M2871</f>
        <v/>
      </c>
      <c r="Q2181" s="5" t="str">
        <f>Join("-",Map!B2871,Map!C2871,Map!D2871,Map!E2871,Map!F2871)</f>
        <v>West Rim-0-0-3-S</v>
      </c>
      <c r="R2181" s="6" t="b">
        <f t="shared" ref="R2181:T2181" si="4381">IFERROR(VALUE(LEFT(N2181,SEARCH(" ",N2181,1)-1)),FALSE())</f>
        <v>0</v>
      </c>
      <c r="S2181" s="6" t="b">
        <f t="shared" si="4381"/>
        <v>0</v>
      </c>
      <c r="T2181" s="6" t="b">
        <f t="shared" si="4381"/>
        <v>0</v>
      </c>
      <c r="U2181" s="5"/>
      <c r="V2181" s="5"/>
      <c r="W2181" s="5"/>
      <c r="X2181" s="37" t="str">
        <f>Map!G2871</f>
        <v>Star</v>
      </c>
      <c r="Y2181" s="5"/>
      <c r="Z2181" s="7" t="str">
        <f>Map!O2871</f>
        <v/>
      </c>
      <c r="AA2181" s="6" t="str">
        <f t="shared" si="12"/>
        <v/>
      </c>
      <c r="AB2181" s="5"/>
      <c r="AC2181" s="6" t="str">
        <f t="shared" si="13"/>
        <v/>
      </c>
      <c r="AD2181" s="5"/>
    </row>
    <row r="2182">
      <c r="A2182" s="5" t="str">
        <f>Map!I2872</f>
        <v>9 E</v>
      </c>
      <c r="B2182" s="6">
        <f t="shared" si="5"/>
        <v>9</v>
      </c>
      <c r="C2182" s="5" t="str">
        <f>IFERROR(__xludf.DUMMYFUNCTION("""COMPUTED_VALUE"""),"E")</f>
        <v>E</v>
      </c>
      <c r="D2182" s="34" t="b">
        <f t="shared" si="6"/>
        <v>0</v>
      </c>
      <c r="E2182" s="6" t="b">
        <f t="shared" si="7"/>
        <v>0</v>
      </c>
      <c r="F2182" s="34">
        <f t="shared" si="8"/>
        <v>9</v>
      </c>
      <c r="G2182" s="8">
        <f t="shared" si="9"/>
        <v>5.3748E+25</v>
      </c>
      <c r="H2182" s="8" t="str">
        <f t="shared" ref="H2182:J2182" si="4382">if(D2182,$G2182,"")</f>
        <v/>
      </c>
      <c r="I2182" s="8" t="str">
        <f t="shared" si="4382"/>
        <v/>
      </c>
      <c r="J2182" s="8">
        <f t="shared" si="4382"/>
        <v>5.3748E+25</v>
      </c>
      <c r="K2182" s="5"/>
      <c r="L2182" s="5"/>
      <c r="M2182" s="5"/>
      <c r="N2182" s="36">
        <f>Map!K2872</f>
        <v>1284</v>
      </c>
      <c r="O2182" s="36">
        <f>Map!L2872</f>
        <v>354</v>
      </c>
      <c r="P2182" s="36">
        <f>Map!M2872</f>
        <v>819</v>
      </c>
      <c r="Q2182" s="5" t="str">
        <f>Join("-",Map!B2872,Map!C2872,Map!D2872,Map!E2872,Map!F2872)</f>
        <v>West Rim-0-0-4-a</v>
      </c>
      <c r="R2182" s="6">
        <f t="shared" ref="R2182:T2182" si="4383">IFERROR(VALUE(LEFT(N2182,SEARCH(" ",N2182,1)-1)),FALSE())</f>
        <v>1284</v>
      </c>
      <c r="S2182" s="6">
        <f t="shared" si="4383"/>
        <v>354</v>
      </c>
      <c r="T2182" s="6">
        <f t="shared" si="4383"/>
        <v>819</v>
      </c>
      <c r="U2182" s="5"/>
      <c r="V2182" s="5"/>
      <c r="W2182" s="5"/>
      <c r="X2182" s="37" t="str">
        <f>Map!G2872</f>
        <v>Terrestrial</v>
      </c>
      <c r="Y2182" s="5"/>
      <c r="Z2182" s="7" t="str">
        <f>Map!O2872</f>
        <v>205 H</v>
      </c>
      <c r="AA2182" s="6">
        <f t="shared" si="12"/>
        <v>205</v>
      </c>
      <c r="AB2182" s="5" t="str">
        <f>IFERROR(__xludf.DUMMYFUNCTION("""COMPUTED_VALUE"""),"H")</f>
        <v>H</v>
      </c>
      <c r="AC2182" s="6">
        <f t="shared" si="13"/>
        <v>205</v>
      </c>
      <c r="AD2182" s="5"/>
    </row>
    <row r="2183">
      <c r="A2183" s="5" t="str">
        <f>Map!I2873</f>
        <v>0.62 E</v>
      </c>
      <c r="B2183" s="6">
        <f t="shared" si="5"/>
        <v>0.62</v>
      </c>
      <c r="C2183" s="5" t="str">
        <f>IFERROR(__xludf.DUMMYFUNCTION("""COMPUTED_VALUE"""),"E")</f>
        <v>E</v>
      </c>
      <c r="D2183" s="34" t="b">
        <f t="shared" si="6"/>
        <v>0</v>
      </c>
      <c r="E2183" s="6" t="b">
        <f t="shared" si="7"/>
        <v>0</v>
      </c>
      <c r="F2183" s="34">
        <f t="shared" si="8"/>
        <v>0.62</v>
      </c>
      <c r="G2183" s="8">
        <f t="shared" si="9"/>
        <v>3.70264E+24</v>
      </c>
      <c r="H2183" s="8" t="str">
        <f t="shared" ref="H2183:J2183" si="4384">if(D2183,$G2183,"")</f>
        <v/>
      </c>
      <c r="I2183" s="8" t="str">
        <f t="shared" si="4384"/>
        <v/>
      </c>
      <c r="J2183" s="8">
        <f t="shared" si="4384"/>
        <v>3.70264E+24</v>
      </c>
      <c r="K2183" s="5"/>
      <c r="L2183" s="5"/>
      <c r="M2183" s="5"/>
      <c r="N2183" s="36">
        <f>Map!K2873</f>
        <v>184</v>
      </c>
      <c r="O2183" s="36">
        <f>Map!L2873</f>
        <v>168</v>
      </c>
      <c r="P2183" s="36">
        <f>Map!M2873</f>
        <v>177</v>
      </c>
      <c r="Q2183" s="5" t="str">
        <f>Join("-",Map!B2873,Map!C2873,Map!D2873,Map!E2873,Map!F2873)</f>
        <v>West Rim-0-0-4-b</v>
      </c>
      <c r="R2183" s="6">
        <f t="shared" ref="R2183:T2183" si="4385">IFERROR(VALUE(LEFT(N2183,SEARCH(" ",N2183,1)-1)),FALSE())</f>
        <v>184</v>
      </c>
      <c r="S2183" s="6">
        <f t="shared" si="4385"/>
        <v>168</v>
      </c>
      <c r="T2183" s="6">
        <f t="shared" si="4385"/>
        <v>177</v>
      </c>
      <c r="U2183" s="5"/>
      <c r="V2183" s="5"/>
      <c r="W2183" s="5"/>
      <c r="X2183" s="37" t="str">
        <f>Map!G2873</f>
        <v>Terrestrial</v>
      </c>
      <c r="Y2183" s="5"/>
      <c r="Z2183" s="7" t="str">
        <f>Map!O2873</f>
        <v>48 H</v>
      </c>
      <c r="AA2183" s="6">
        <f t="shared" si="12"/>
        <v>48</v>
      </c>
      <c r="AB2183" s="5" t="str">
        <f>IFERROR(__xludf.DUMMYFUNCTION("""COMPUTED_VALUE"""),"H")</f>
        <v>H</v>
      </c>
      <c r="AC2183" s="6">
        <f t="shared" si="13"/>
        <v>48</v>
      </c>
      <c r="AD2183" s="5"/>
    </row>
    <row r="2184">
      <c r="A2184" s="5" t="str">
        <f>Map!I2874</f>
        <v>1.37 E</v>
      </c>
      <c r="B2184" s="6">
        <f t="shared" si="5"/>
        <v>1.37</v>
      </c>
      <c r="C2184" s="5" t="str">
        <f>IFERROR(__xludf.DUMMYFUNCTION("""COMPUTED_VALUE"""),"E")</f>
        <v>E</v>
      </c>
      <c r="D2184" s="34" t="b">
        <f t="shared" si="6"/>
        <v>0</v>
      </c>
      <c r="E2184" s="6" t="b">
        <f t="shared" si="7"/>
        <v>0</v>
      </c>
      <c r="F2184" s="34">
        <f t="shared" si="8"/>
        <v>1.37</v>
      </c>
      <c r="G2184" s="8">
        <f t="shared" si="9"/>
        <v>8.18164E+24</v>
      </c>
      <c r="H2184" s="8" t="str">
        <f t="shared" ref="H2184:J2184" si="4386">if(D2184,$G2184,"")</f>
        <v/>
      </c>
      <c r="I2184" s="8" t="str">
        <f t="shared" si="4386"/>
        <v/>
      </c>
      <c r="J2184" s="8">
        <f t="shared" si="4386"/>
        <v>8.18164E+24</v>
      </c>
      <c r="K2184" s="5"/>
      <c r="L2184" s="5"/>
      <c r="M2184" s="5"/>
      <c r="N2184" s="36">
        <f>Map!K2874</f>
        <v>23</v>
      </c>
      <c r="O2184" s="36">
        <f>Map!L2874</f>
        <v>18</v>
      </c>
      <c r="P2184" s="36">
        <f>Map!M2874</f>
        <v>20</v>
      </c>
      <c r="Q2184" s="5" t="str">
        <f>Join("-",Map!B2874,Map!C2874,Map!D2874,Map!E2874,Map!F2874)</f>
        <v>West Rim-0-0-4-c</v>
      </c>
      <c r="R2184" s="6">
        <f t="shared" ref="R2184:T2184" si="4387">IFERROR(VALUE(LEFT(N2184,SEARCH(" ",N2184,1)-1)),FALSE())</f>
        <v>23</v>
      </c>
      <c r="S2184" s="6">
        <f t="shared" si="4387"/>
        <v>18</v>
      </c>
      <c r="T2184" s="6">
        <f t="shared" si="4387"/>
        <v>20</v>
      </c>
      <c r="U2184" s="5"/>
      <c r="V2184" s="5"/>
      <c r="W2184" s="5"/>
      <c r="X2184" s="37" t="str">
        <f>Map!G2874</f>
        <v>Habitable</v>
      </c>
      <c r="Y2184" s="5"/>
      <c r="Z2184" s="7" t="str">
        <f>Map!O2874</f>
        <v>30 H</v>
      </c>
      <c r="AA2184" s="6">
        <f t="shared" si="12"/>
        <v>30</v>
      </c>
      <c r="AB2184" s="5" t="str">
        <f>IFERROR(__xludf.DUMMYFUNCTION("""COMPUTED_VALUE"""),"H")</f>
        <v>H</v>
      </c>
      <c r="AC2184" s="6">
        <f t="shared" si="13"/>
        <v>30</v>
      </c>
      <c r="AD2184" s="5"/>
    </row>
    <row r="2185">
      <c r="A2185" s="5" t="str">
        <f>Map!I2875</f>
        <v>0.09 J</v>
      </c>
      <c r="B2185" s="6">
        <f t="shared" si="5"/>
        <v>0.09</v>
      </c>
      <c r="C2185" s="5" t="str">
        <f>IFERROR(__xludf.DUMMYFUNCTION("""COMPUTED_VALUE"""),"J")</f>
        <v>J</v>
      </c>
      <c r="D2185" s="34" t="b">
        <f t="shared" si="6"/>
        <v>0</v>
      </c>
      <c r="E2185" s="6">
        <f t="shared" si="7"/>
        <v>0.09</v>
      </c>
      <c r="F2185" s="34" t="b">
        <f t="shared" si="8"/>
        <v>0</v>
      </c>
      <c r="G2185" s="8">
        <f t="shared" si="9"/>
        <v>1.71E+26</v>
      </c>
      <c r="H2185" s="8" t="str">
        <f t="shared" ref="H2185:J2185" si="4388">if(D2185,$G2185,"")</f>
        <v/>
      </c>
      <c r="I2185" s="8">
        <f t="shared" si="4388"/>
        <v>1.71E+26</v>
      </c>
      <c r="J2185" s="8" t="str">
        <f t="shared" si="4388"/>
        <v/>
      </c>
      <c r="K2185" s="5"/>
      <c r="L2185" s="5"/>
      <c r="M2185" s="5"/>
      <c r="N2185" s="36">
        <f>Map!K2875</f>
        <v>-15</v>
      </c>
      <c r="O2185" s="36">
        <f>Map!L2875</f>
        <v>-66</v>
      </c>
      <c r="P2185" s="36">
        <f>Map!M2875</f>
        <v>-43</v>
      </c>
      <c r="Q2185" s="5" t="str">
        <f>Join("-",Map!B2875,Map!C2875,Map!D2875,Map!E2875,Map!F2875)</f>
        <v>West Rim-0-0-4-d</v>
      </c>
      <c r="R2185" s="6">
        <f t="shared" ref="R2185:T2185" si="4389">IFERROR(VALUE(LEFT(N2185,SEARCH(" ",N2185,1)-1)),FALSE())</f>
        <v>-15</v>
      </c>
      <c r="S2185" s="6">
        <f t="shared" si="4389"/>
        <v>-66</v>
      </c>
      <c r="T2185" s="6">
        <f t="shared" si="4389"/>
        <v>-43</v>
      </c>
      <c r="U2185" s="5"/>
      <c r="V2185" s="5"/>
      <c r="W2185" s="5"/>
      <c r="X2185" s="37" t="str">
        <f>Map!G2875</f>
        <v>Gas Giant</v>
      </c>
      <c r="Y2185" s="5"/>
      <c r="Z2185" s="7" t="str">
        <f>Map!O2875</f>
        <v>17 H</v>
      </c>
      <c r="AA2185" s="6">
        <f t="shared" si="12"/>
        <v>17</v>
      </c>
      <c r="AB2185" s="5" t="str">
        <f>IFERROR(__xludf.DUMMYFUNCTION("""COMPUTED_VALUE"""),"H")</f>
        <v>H</v>
      </c>
      <c r="AC2185" s="6">
        <f t="shared" si="13"/>
        <v>17</v>
      </c>
      <c r="AD2185" s="5"/>
    </row>
    <row r="2186">
      <c r="A2186" s="5" t="str">
        <f>Map!I2876</f>
        <v>2.94 J</v>
      </c>
      <c r="B2186" s="6">
        <f t="shared" si="5"/>
        <v>2.94</v>
      </c>
      <c r="C2186" s="5" t="str">
        <f>IFERROR(__xludf.DUMMYFUNCTION("""COMPUTED_VALUE"""),"J")</f>
        <v>J</v>
      </c>
      <c r="D2186" s="34" t="b">
        <f t="shared" si="6"/>
        <v>0</v>
      </c>
      <c r="E2186" s="6">
        <f t="shared" si="7"/>
        <v>2.94</v>
      </c>
      <c r="F2186" s="34" t="b">
        <f t="shared" si="8"/>
        <v>0</v>
      </c>
      <c r="G2186" s="8">
        <f t="shared" si="9"/>
        <v>5.586E+27</v>
      </c>
      <c r="H2186" s="8" t="str">
        <f t="shared" ref="H2186:J2186" si="4390">if(D2186,$G2186,"")</f>
        <v/>
      </c>
      <c r="I2186" s="8">
        <f t="shared" si="4390"/>
        <v>5.586E+27</v>
      </c>
      <c r="J2186" s="8" t="str">
        <f t="shared" si="4390"/>
        <v/>
      </c>
      <c r="K2186" s="5"/>
      <c r="L2186" s="5"/>
      <c r="M2186" s="5"/>
      <c r="N2186" s="36">
        <f>Map!K2876</f>
        <v>-45</v>
      </c>
      <c r="O2186" s="36">
        <f>Map!L2876</f>
        <v>-57</v>
      </c>
      <c r="P2186" s="36">
        <f>Map!M2876</f>
        <v>-53</v>
      </c>
      <c r="Q2186" s="5" t="str">
        <f>Join("-",Map!B2876,Map!C2876,Map!D2876,Map!E2876,Map!F2876)</f>
        <v>West Rim-0-0-4-e</v>
      </c>
      <c r="R2186" s="6">
        <f t="shared" ref="R2186:T2186" si="4391">IFERROR(VALUE(LEFT(N2186,SEARCH(" ",N2186,1)-1)),FALSE())</f>
        <v>-45</v>
      </c>
      <c r="S2186" s="6">
        <f t="shared" si="4391"/>
        <v>-57</v>
      </c>
      <c r="T2186" s="6">
        <f t="shared" si="4391"/>
        <v>-53</v>
      </c>
      <c r="U2186" s="5"/>
      <c r="V2186" s="5"/>
      <c r="W2186" s="5"/>
      <c r="X2186" s="37" t="str">
        <f>Map!G2876</f>
        <v>Gas Giant</v>
      </c>
      <c r="Y2186" s="5"/>
      <c r="Z2186" s="7" t="str">
        <f>Map!O2876</f>
        <v>24 H</v>
      </c>
      <c r="AA2186" s="6">
        <f t="shared" si="12"/>
        <v>24</v>
      </c>
      <c r="AB2186" s="5" t="str">
        <f>IFERROR(__xludf.DUMMYFUNCTION("""COMPUTED_VALUE"""),"H")</f>
        <v>H</v>
      </c>
      <c r="AC2186" s="6">
        <f t="shared" si="13"/>
        <v>24</v>
      </c>
      <c r="AD2186" s="5"/>
    </row>
    <row r="2187">
      <c r="A2187" s="5" t="str">
        <f>Map!I2877</f>
        <v>0.21 J</v>
      </c>
      <c r="B2187" s="6">
        <f t="shared" si="5"/>
        <v>0.21</v>
      </c>
      <c r="C2187" s="5" t="str">
        <f>IFERROR(__xludf.DUMMYFUNCTION("""COMPUTED_VALUE"""),"J")</f>
        <v>J</v>
      </c>
      <c r="D2187" s="34" t="b">
        <f t="shared" si="6"/>
        <v>0</v>
      </c>
      <c r="E2187" s="6">
        <f t="shared" si="7"/>
        <v>0.21</v>
      </c>
      <c r="F2187" s="34" t="b">
        <f t="shared" si="8"/>
        <v>0</v>
      </c>
      <c r="G2187" s="8">
        <f t="shared" si="9"/>
        <v>3.99E+26</v>
      </c>
      <c r="H2187" s="8" t="str">
        <f t="shared" ref="H2187:J2187" si="4392">if(D2187,$G2187,"")</f>
        <v/>
      </c>
      <c r="I2187" s="8">
        <f t="shared" si="4392"/>
        <v>3.99E+26</v>
      </c>
      <c r="J2187" s="8" t="str">
        <f t="shared" si="4392"/>
        <v/>
      </c>
      <c r="K2187" s="5"/>
      <c r="L2187" s="5"/>
      <c r="M2187" s="5"/>
      <c r="N2187" s="36">
        <f>Map!K2877</f>
        <v>-91</v>
      </c>
      <c r="O2187" s="36">
        <f>Map!L2877</f>
        <v>-115</v>
      </c>
      <c r="P2187" s="36">
        <f>Map!M2877</f>
        <v>-105</v>
      </c>
      <c r="Q2187" s="5" t="str">
        <f>Join("-",Map!B2877,Map!C2877,Map!D2877,Map!E2877,Map!F2877)</f>
        <v>West Rim-0-0-4-f</v>
      </c>
      <c r="R2187" s="6">
        <f t="shared" ref="R2187:T2187" si="4393">IFERROR(VALUE(LEFT(N2187,SEARCH(" ",N2187,1)-1)),FALSE())</f>
        <v>-91</v>
      </c>
      <c r="S2187" s="6">
        <f t="shared" si="4393"/>
        <v>-115</v>
      </c>
      <c r="T2187" s="6">
        <f t="shared" si="4393"/>
        <v>-105</v>
      </c>
      <c r="U2187" s="5"/>
      <c r="V2187" s="5"/>
      <c r="W2187" s="5"/>
      <c r="X2187" s="37" t="str">
        <f>Map!G2877</f>
        <v>Gas Giant</v>
      </c>
      <c r="Y2187" s="5"/>
      <c r="Z2187" s="7" t="str">
        <f>Map!O2877</f>
        <v>8 H</v>
      </c>
      <c r="AA2187" s="6">
        <f t="shared" si="12"/>
        <v>8</v>
      </c>
      <c r="AB2187" s="5" t="str">
        <f>IFERROR(__xludf.DUMMYFUNCTION("""COMPUTED_VALUE"""),"H")</f>
        <v>H</v>
      </c>
      <c r="AC2187" s="6">
        <f t="shared" si="13"/>
        <v>8</v>
      </c>
      <c r="AD2187" s="5"/>
    </row>
    <row r="2188">
      <c r="A2188" s="5" t="str">
        <f>Map!I2878</f>
        <v>0.26 J</v>
      </c>
      <c r="B2188" s="6">
        <f t="shared" si="5"/>
        <v>0.26</v>
      </c>
      <c r="C2188" s="5" t="str">
        <f>IFERROR(__xludf.DUMMYFUNCTION("""COMPUTED_VALUE"""),"J")</f>
        <v>J</v>
      </c>
      <c r="D2188" s="34" t="b">
        <f t="shared" si="6"/>
        <v>0</v>
      </c>
      <c r="E2188" s="6">
        <f t="shared" si="7"/>
        <v>0.26</v>
      </c>
      <c r="F2188" s="34" t="b">
        <f t="shared" si="8"/>
        <v>0</v>
      </c>
      <c r="G2188" s="8">
        <f t="shared" si="9"/>
        <v>4.94E+26</v>
      </c>
      <c r="H2188" s="8" t="str">
        <f t="shared" ref="H2188:J2188" si="4394">if(D2188,$G2188,"")</f>
        <v/>
      </c>
      <c r="I2188" s="8">
        <f t="shared" si="4394"/>
        <v>4.94E+26</v>
      </c>
      <c r="J2188" s="8" t="str">
        <f t="shared" si="4394"/>
        <v/>
      </c>
      <c r="K2188" s="5"/>
      <c r="L2188" s="5"/>
      <c r="M2188" s="5"/>
      <c r="N2188" s="36">
        <f>Map!K2878</f>
        <v>-229</v>
      </c>
      <c r="O2188" s="36">
        <f>Map!L2878</f>
        <v>-257</v>
      </c>
      <c r="P2188" s="36">
        <f>Map!M2878</f>
        <v>-242</v>
      </c>
      <c r="Q2188" s="5" t="str">
        <f>Join("-",Map!B2878,Map!C2878,Map!D2878,Map!E2878,Map!F2878)</f>
        <v>West Rim-0-0-4-g</v>
      </c>
      <c r="R2188" s="6">
        <f t="shared" ref="R2188:T2188" si="4395">IFERROR(VALUE(LEFT(N2188,SEARCH(" ",N2188,1)-1)),FALSE())</f>
        <v>-229</v>
      </c>
      <c r="S2188" s="6">
        <f t="shared" si="4395"/>
        <v>-257</v>
      </c>
      <c r="T2188" s="6">
        <f t="shared" si="4395"/>
        <v>-242</v>
      </c>
      <c r="U2188" s="5"/>
      <c r="V2188" s="5"/>
      <c r="W2188" s="5"/>
      <c r="X2188" s="37" t="str">
        <f>Map!G2878</f>
        <v>Gas Giant</v>
      </c>
      <c r="Y2188" s="5"/>
      <c r="Z2188" s="7" t="str">
        <f>Map!O2878</f>
        <v>9 H</v>
      </c>
      <c r="AA2188" s="6">
        <f t="shared" si="12"/>
        <v>9</v>
      </c>
      <c r="AB2188" s="5" t="str">
        <f>IFERROR(__xludf.DUMMYFUNCTION("""COMPUTED_VALUE"""),"H")</f>
        <v>H</v>
      </c>
      <c r="AC2188" s="6">
        <f t="shared" si="13"/>
        <v>9</v>
      </c>
      <c r="AD2188" s="5"/>
    </row>
    <row r="2189">
      <c r="A2189" s="5" t="str">
        <f>Map!I2879</f>
        <v>1.49 S</v>
      </c>
      <c r="B2189" s="6">
        <f t="shared" si="5"/>
        <v>1.49</v>
      </c>
      <c r="C2189" s="5" t="str">
        <f>IFERROR(__xludf.DUMMYFUNCTION("""COMPUTED_VALUE"""),"S")</f>
        <v>S</v>
      </c>
      <c r="D2189" s="34">
        <f t="shared" si="6"/>
        <v>1.49</v>
      </c>
      <c r="E2189" s="6" t="b">
        <f t="shared" si="7"/>
        <v>0</v>
      </c>
      <c r="F2189" s="34" t="b">
        <f t="shared" si="8"/>
        <v>0</v>
      </c>
      <c r="G2189" s="8">
        <f t="shared" si="9"/>
        <v>2.96361E+30</v>
      </c>
      <c r="H2189" s="8">
        <f t="shared" ref="H2189:J2189" si="4396">if(D2189,$G2189,"")</f>
        <v>2.96361E+30</v>
      </c>
      <c r="I2189" s="8" t="str">
        <f t="shared" si="4396"/>
        <v/>
      </c>
      <c r="J2189" s="8" t="str">
        <f t="shared" si="4396"/>
        <v/>
      </c>
      <c r="K2189" s="5"/>
      <c r="L2189" s="5"/>
      <c r="M2189" s="5"/>
      <c r="N2189" s="36" t="str">
        <f>Map!K2879</f>
        <v/>
      </c>
      <c r="O2189" s="36" t="str">
        <f>Map!L2879</f>
        <v/>
      </c>
      <c r="P2189" s="36" t="str">
        <f>Map!M2879</f>
        <v/>
      </c>
      <c r="Q2189" s="5" t="str">
        <f>Join("-",Map!B2879,Map!C2879,Map!D2879,Map!E2879,Map!F2879)</f>
        <v>West Rim-0-0-4-S</v>
      </c>
      <c r="R2189" s="6" t="b">
        <f t="shared" ref="R2189:T2189" si="4397">IFERROR(VALUE(LEFT(N2189,SEARCH(" ",N2189,1)-1)),FALSE())</f>
        <v>0</v>
      </c>
      <c r="S2189" s="6" t="b">
        <f t="shared" si="4397"/>
        <v>0</v>
      </c>
      <c r="T2189" s="6" t="b">
        <f t="shared" si="4397"/>
        <v>0</v>
      </c>
      <c r="U2189" s="5"/>
      <c r="V2189" s="5"/>
      <c r="W2189" s="5"/>
      <c r="X2189" s="37" t="str">
        <f>Map!G2879</f>
        <v>Star</v>
      </c>
      <c r="Y2189" s="5"/>
      <c r="Z2189" s="7" t="str">
        <f>Map!O2879</f>
        <v/>
      </c>
      <c r="AA2189" s="6" t="str">
        <f t="shared" si="12"/>
        <v/>
      </c>
      <c r="AB2189" s="5"/>
      <c r="AC2189" s="6" t="str">
        <f t="shared" si="13"/>
        <v/>
      </c>
      <c r="AD2189" s="5"/>
    </row>
    <row r="2190">
      <c r="A2190" s="5" t="str">
        <f>Map!I2880</f>
        <v>1.62 E</v>
      </c>
      <c r="B2190" s="6">
        <f t="shared" si="5"/>
        <v>1.62</v>
      </c>
      <c r="C2190" s="5" t="str">
        <f>IFERROR(__xludf.DUMMYFUNCTION("""COMPUTED_VALUE"""),"E")</f>
        <v>E</v>
      </c>
      <c r="D2190" s="34" t="b">
        <f t="shared" si="6"/>
        <v>0</v>
      </c>
      <c r="E2190" s="6" t="b">
        <f t="shared" si="7"/>
        <v>0</v>
      </c>
      <c r="F2190" s="34">
        <f t="shared" si="8"/>
        <v>1.62</v>
      </c>
      <c r="G2190" s="8">
        <f t="shared" si="9"/>
        <v>9.67464E+24</v>
      </c>
      <c r="H2190" s="8" t="str">
        <f t="shared" ref="H2190:J2190" si="4398">if(D2190,$G2190,"")</f>
        <v/>
      </c>
      <c r="I2190" s="8" t="str">
        <f t="shared" si="4398"/>
        <v/>
      </c>
      <c r="J2190" s="8">
        <f t="shared" si="4398"/>
        <v>9.67464E+24</v>
      </c>
      <c r="K2190" s="5"/>
      <c r="L2190" s="5"/>
      <c r="M2190" s="5"/>
      <c r="N2190" s="36">
        <f>Map!K2880</f>
        <v>1488</v>
      </c>
      <c r="O2190" s="36">
        <f>Map!L2880</f>
        <v>1142</v>
      </c>
      <c r="P2190" s="36">
        <f>Map!M2880</f>
        <v>1313</v>
      </c>
      <c r="Q2190" s="5" t="str">
        <f>Join("-",Map!B2880,Map!C2880,Map!D2880,Map!E2880,Map!F2880)</f>
        <v>West Rim-0-0-5-a</v>
      </c>
      <c r="R2190" s="6">
        <f t="shared" ref="R2190:T2190" si="4399">IFERROR(VALUE(LEFT(N2190,SEARCH(" ",N2190,1)-1)),FALSE())</f>
        <v>1488</v>
      </c>
      <c r="S2190" s="6">
        <f t="shared" si="4399"/>
        <v>1142</v>
      </c>
      <c r="T2190" s="6">
        <f t="shared" si="4399"/>
        <v>1313</v>
      </c>
      <c r="U2190" s="5"/>
      <c r="V2190" s="5"/>
      <c r="W2190" s="5"/>
      <c r="X2190" s="37" t="str">
        <f>Map!G2880</f>
        <v>Terrestrial</v>
      </c>
      <c r="Y2190" s="5"/>
      <c r="Z2190" s="7" t="str">
        <f>Map!O2880</f>
        <v>48 H</v>
      </c>
      <c r="AA2190" s="6">
        <f t="shared" si="12"/>
        <v>48</v>
      </c>
      <c r="AB2190" s="5" t="str">
        <f>IFERROR(__xludf.DUMMYFUNCTION("""COMPUTED_VALUE"""),"H")</f>
        <v>H</v>
      </c>
      <c r="AC2190" s="6">
        <f t="shared" si="13"/>
        <v>48</v>
      </c>
      <c r="AD2190" s="5"/>
    </row>
    <row r="2191">
      <c r="A2191" s="5" t="str">
        <f>Map!I2881</f>
        <v>0.34 E</v>
      </c>
      <c r="B2191" s="6">
        <f t="shared" si="5"/>
        <v>0.34</v>
      </c>
      <c r="C2191" s="5" t="str">
        <f>IFERROR(__xludf.DUMMYFUNCTION("""COMPUTED_VALUE"""),"E")</f>
        <v>E</v>
      </c>
      <c r="D2191" s="34" t="b">
        <f t="shared" si="6"/>
        <v>0</v>
      </c>
      <c r="E2191" s="6" t="b">
        <f t="shared" si="7"/>
        <v>0</v>
      </c>
      <c r="F2191" s="34">
        <f t="shared" si="8"/>
        <v>0.34</v>
      </c>
      <c r="G2191" s="8">
        <f t="shared" si="9"/>
        <v>2.03048E+24</v>
      </c>
      <c r="H2191" s="8" t="str">
        <f t="shared" ref="H2191:J2191" si="4400">if(D2191,$G2191,"")</f>
        <v/>
      </c>
      <c r="I2191" s="8" t="str">
        <f t="shared" si="4400"/>
        <v/>
      </c>
      <c r="J2191" s="8">
        <f t="shared" si="4400"/>
        <v>2.03048E+24</v>
      </c>
      <c r="K2191" s="5"/>
      <c r="L2191" s="5"/>
      <c r="M2191" s="5"/>
      <c r="N2191" s="36">
        <f>Map!K2881</f>
        <v>279</v>
      </c>
      <c r="O2191" s="36">
        <f>Map!L2881</f>
        <v>172</v>
      </c>
      <c r="P2191" s="36">
        <f>Map!M2881</f>
        <v>227</v>
      </c>
      <c r="Q2191" s="5" t="str">
        <f>Join("-",Map!B2881,Map!C2881,Map!D2881,Map!E2881,Map!F2881)</f>
        <v>West Rim-0-0-5-b</v>
      </c>
      <c r="R2191" s="6">
        <f t="shared" ref="R2191:T2191" si="4401">IFERROR(VALUE(LEFT(N2191,SEARCH(" ",N2191,1)-1)),FALSE())</f>
        <v>279</v>
      </c>
      <c r="S2191" s="6">
        <f t="shared" si="4401"/>
        <v>172</v>
      </c>
      <c r="T2191" s="6">
        <f t="shared" si="4401"/>
        <v>227</v>
      </c>
      <c r="U2191" s="5"/>
      <c r="V2191" s="5"/>
      <c r="W2191" s="5"/>
      <c r="X2191" s="37" t="str">
        <f>Map!G2881</f>
        <v>Terrestrial</v>
      </c>
      <c r="Y2191" s="5"/>
      <c r="Z2191" s="7" t="str">
        <f>Map!O2881</f>
        <v>34 H</v>
      </c>
      <c r="AA2191" s="6">
        <f t="shared" si="12"/>
        <v>34</v>
      </c>
      <c r="AB2191" s="5" t="str">
        <f>IFERROR(__xludf.DUMMYFUNCTION("""COMPUTED_VALUE"""),"H")</f>
        <v>H</v>
      </c>
      <c r="AC2191" s="6">
        <f t="shared" si="13"/>
        <v>34</v>
      </c>
      <c r="AD2191" s="5"/>
    </row>
    <row r="2192">
      <c r="A2192" s="5" t="str">
        <f>Map!I2882</f>
        <v>1.1 J</v>
      </c>
      <c r="B2192" s="6">
        <f t="shared" si="5"/>
        <v>1.1</v>
      </c>
      <c r="C2192" s="5" t="str">
        <f>IFERROR(__xludf.DUMMYFUNCTION("""COMPUTED_VALUE"""),"J")</f>
        <v>J</v>
      </c>
      <c r="D2192" s="34" t="b">
        <f t="shared" si="6"/>
        <v>0</v>
      </c>
      <c r="E2192" s="6">
        <f t="shared" si="7"/>
        <v>1.1</v>
      </c>
      <c r="F2192" s="34" t="b">
        <f t="shared" si="8"/>
        <v>0</v>
      </c>
      <c r="G2192" s="8">
        <f t="shared" si="9"/>
        <v>2.09E+27</v>
      </c>
      <c r="H2192" s="8" t="str">
        <f t="shared" ref="H2192:J2192" si="4402">if(D2192,$G2192,"")</f>
        <v/>
      </c>
      <c r="I2192" s="8">
        <f t="shared" si="4402"/>
        <v>2.09E+27</v>
      </c>
      <c r="J2192" s="8" t="str">
        <f t="shared" si="4402"/>
        <v/>
      </c>
      <c r="K2192" s="5"/>
      <c r="L2192" s="5"/>
      <c r="M2192" s="5"/>
      <c r="N2192" s="36">
        <f>Map!K2882</f>
        <v>-67</v>
      </c>
      <c r="O2192" s="36">
        <f>Map!L2882</f>
        <v>-139</v>
      </c>
      <c r="P2192" s="36">
        <f>Map!M2882</f>
        <v>-105</v>
      </c>
      <c r="Q2192" s="5" t="str">
        <f>Join("-",Map!B2882,Map!C2882,Map!D2882,Map!E2882,Map!F2882)</f>
        <v>West Rim-0-0-5-c</v>
      </c>
      <c r="R2192" s="6">
        <f t="shared" ref="R2192:T2192" si="4403">IFERROR(VALUE(LEFT(N2192,SEARCH(" ",N2192,1)-1)),FALSE())</f>
        <v>-67</v>
      </c>
      <c r="S2192" s="6">
        <f t="shared" si="4403"/>
        <v>-139</v>
      </c>
      <c r="T2192" s="6">
        <f t="shared" si="4403"/>
        <v>-105</v>
      </c>
      <c r="U2192" s="5"/>
      <c r="V2192" s="5"/>
      <c r="W2192" s="5"/>
      <c r="X2192" s="37" t="str">
        <f>Map!G2882</f>
        <v>Gas Giant</v>
      </c>
      <c r="Y2192" s="5"/>
      <c r="Z2192" s="7" t="str">
        <f>Map!O2882</f>
        <v>11 H</v>
      </c>
      <c r="AA2192" s="6">
        <f t="shared" si="12"/>
        <v>11</v>
      </c>
      <c r="AB2192" s="5" t="str">
        <f>IFERROR(__xludf.DUMMYFUNCTION("""COMPUTED_VALUE"""),"H")</f>
        <v>H</v>
      </c>
      <c r="AC2192" s="6">
        <f t="shared" si="13"/>
        <v>11</v>
      </c>
      <c r="AD2192" s="5"/>
    </row>
    <row r="2193">
      <c r="A2193" s="5" t="str">
        <f>Map!I2883</f>
        <v>1.48 J</v>
      </c>
      <c r="B2193" s="6">
        <f t="shared" si="5"/>
        <v>1.48</v>
      </c>
      <c r="C2193" s="5" t="str">
        <f>IFERROR(__xludf.DUMMYFUNCTION("""COMPUTED_VALUE"""),"J")</f>
        <v>J</v>
      </c>
      <c r="D2193" s="34" t="b">
        <f t="shared" si="6"/>
        <v>0</v>
      </c>
      <c r="E2193" s="6">
        <f t="shared" si="7"/>
        <v>1.48</v>
      </c>
      <c r="F2193" s="34" t="b">
        <f t="shared" si="8"/>
        <v>0</v>
      </c>
      <c r="G2193" s="8">
        <f t="shared" si="9"/>
        <v>2.812E+27</v>
      </c>
      <c r="H2193" s="8" t="str">
        <f t="shared" ref="H2193:J2193" si="4404">if(D2193,$G2193,"")</f>
        <v/>
      </c>
      <c r="I2193" s="8">
        <f t="shared" si="4404"/>
        <v>2.812E+27</v>
      </c>
      <c r="J2193" s="8" t="str">
        <f t="shared" si="4404"/>
        <v/>
      </c>
      <c r="K2193" s="5"/>
      <c r="L2193" s="5"/>
      <c r="M2193" s="5"/>
      <c r="N2193" s="36">
        <f>Map!K2883</f>
        <v>-227</v>
      </c>
      <c r="O2193" s="36">
        <f>Map!L2883</f>
        <v>-246</v>
      </c>
      <c r="P2193" s="36">
        <f>Map!M2883</f>
        <v>-235</v>
      </c>
      <c r="Q2193" s="5" t="str">
        <f>Join("-",Map!B2883,Map!C2883,Map!D2883,Map!E2883,Map!F2883)</f>
        <v>West Rim-0-0-5-d</v>
      </c>
      <c r="R2193" s="6">
        <f t="shared" ref="R2193:T2193" si="4405">IFERROR(VALUE(LEFT(N2193,SEARCH(" ",N2193,1)-1)),FALSE())</f>
        <v>-227</v>
      </c>
      <c r="S2193" s="6">
        <f t="shared" si="4405"/>
        <v>-246</v>
      </c>
      <c r="T2193" s="6">
        <f t="shared" si="4405"/>
        <v>-235</v>
      </c>
      <c r="U2193" s="5"/>
      <c r="V2193" s="5"/>
      <c r="W2193" s="5"/>
      <c r="X2193" s="37" t="str">
        <f>Map!G2883</f>
        <v>Gas Giant</v>
      </c>
      <c r="Y2193" s="5"/>
      <c r="Z2193" s="7" t="str">
        <f>Map!O2883</f>
        <v>12 H</v>
      </c>
      <c r="AA2193" s="6">
        <f t="shared" si="12"/>
        <v>12</v>
      </c>
      <c r="AB2193" s="5" t="str">
        <f>IFERROR(__xludf.DUMMYFUNCTION("""COMPUTED_VALUE"""),"H")</f>
        <v>H</v>
      </c>
      <c r="AC2193" s="6">
        <f t="shared" si="13"/>
        <v>12</v>
      </c>
      <c r="AD2193" s="5"/>
    </row>
    <row r="2194">
      <c r="A2194" s="5" t="str">
        <f>Map!I2884</f>
        <v>7.5 J</v>
      </c>
      <c r="B2194" s="6">
        <f t="shared" si="5"/>
        <v>7.5</v>
      </c>
      <c r="C2194" s="5" t="str">
        <f>IFERROR(__xludf.DUMMYFUNCTION("""COMPUTED_VALUE"""),"J")</f>
        <v>J</v>
      </c>
      <c r="D2194" s="34" t="b">
        <f t="shared" si="6"/>
        <v>0</v>
      </c>
      <c r="E2194" s="6">
        <f t="shared" si="7"/>
        <v>7.5</v>
      </c>
      <c r="F2194" s="34" t="b">
        <f t="shared" si="8"/>
        <v>0</v>
      </c>
      <c r="G2194" s="8">
        <f t="shared" si="9"/>
        <v>1.425E+28</v>
      </c>
      <c r="H2194" s="8" t="str">
        <f t="shared" ref="H2194:J2194" si="4406">if(D2194,$G2194,"")</f>
        <v/>
      </c>
      <c r="I2194" s="8">
        <f t="shared" si="4406"/>
        <v>1.425E+28</v>
      </c>
      <c r="J2194" s="8" t="str">
        <f t="shared" si="4406"/>
        <v/>
      </c>
      <c r="K2194" s="5"/>
      <c r="L2194" s="5"/>
      <c r="M2194" s="5"/>
      <c r="N2194" s="36">
        <f>Map!K2884</f>
        <v>-236</v>
      </c>
      <c r="O2194" s="36">
        <f>Map!L2884</f>
        <v>-237</v>
      </c>
      <c r="P2194" s="36">
        <f>Map!M2884</f>
        <v>-239</v>
      </c>
      <c r="Q2194" s="5" t="str">
        <f>Join("-",Map!B2884,Map!C2884,Map!D2884,Map!E2884,Map!F2884)</f>
        <v>West Rim-0-0-5-e</v>
      </c>
      <c r="R2194" s="6">
        <f t="shared" ref="R2194:T2194" si="4407">IFERROR(VALUE(LEFT(N2194,SEARCH(" ",N2194,1)-1)),FALSE())</f>
        <v>-236</v>
      </c>
      <c r="S2194" s="6">
        <f t="shared" si="4407"/>
        <v>-237</v>
      </c>
      <c r="T2194" s="6">
        <f t="shared" si="4407"/>
        <v>-239</v>
      </c>
      <c r="U2194" s="5"/>
      <c r="V2194" s="5"/>
      <c r="W2194" s="5"/>
      <c r="X2194" s="37" t="str">
        <f>Map!G2884</f>
        <v>Gas Giant</v>
      </c>
      <c r="Y2194" s="5"/>
      <c r="Z2194" s="7" t="str">
        <f>Map!O2884</f>
        <v>16 H</v>
      </c>
      <c r="AA2194" s="6">
        <f t="shared" si="12"/>
        <v>16</v>
      </c>
      <c r="AB2194" s="5" t="str">
        <f>IFERROR(__xludf.DUMMYFUNCTION("""COMPUTED_VALUE"""),"H")</f>
        <v>H</v>
      </c>
      <c r="AC2194" s="6">
        <f t="shared" si="13"/>
        <v>16</v>
      </c>
      <c r="AD2194" s="5"/>
    </row>
    <row r="2195">
      <c r="A2195" s="5" t="str">
        <f>Map!I2886</f>
        <v/>
      </c>
      <c r="B2195" s="6" t="str">
        <f t="shared" si="5"/>
        <v/>
      </c>
      <c r="C2195" s="5"/>
      <c r="D2195" s="34" t="b">
        <f t="shared" si="6"/>
        <v>0</v>
      </c>
      <c r="E2195" s="6" t="b">
        <f t="shared" si="7"/>
        <v>0</v>
      </c>
      <c r="F2195" s="34" t="b">
        <f t="shared" si="8"/>
        <v>0</v>
      </c>
      <c r="G2195" s="8" t="str">
        <f t="shared" si="9"/>
        <v/>
      </c>
      <c r="H2195" s="8" t="str">
        <f t="shared" ref="H2195:J2195" si="4408">if(D2195,$G2195,"")</f>
        <v/>
      </c>
      <c r="I2195" s="8" t="str">
        <f t="shared" si="4408"/>
        <v/>
      </c>
      <c r="J2195" s="8" t="str">
        <f t="shared" si="4408"/>
        <v/>
      </c>
      <c r="K2195" s="5"/>
      <c r="L2195" s="5"/>
      <c r="M2195" s="5"/>
      <c r="N2195" s="36" t="str">
        <f>Map!K2886</f>
        <v/>
      </c>
      <c r="O2195" s="36" t="str">
        <f>Map!L2886</f>
        <v/>
      </c>
      <c r="P2195" s="36" t="str">
        <f>Map!M2886</f>
        <v/>
      </c>
      <c r="Q2195" s="5" t="str">
        <f>Join("-",Map!B2886,Map!C2886,Map!D2886,Map!E2886,Map!F2886)</f>
        <v>West Rim-0-0-5-W00-W10 Primary Relay</v>
      </c>
      <c r="R2195" s="6" t="b">
        <f t="shared" ref="R2195:T2195" si="4409">IFERROR(VALUE(LEFT(N2195,SEARCH(" ",N2195,1)-1)),FALSE())</f>
        <v>0</v>
      </c>
      <c r="S2195" s="6" t="b">
        <f t="shared" si="4409"/>
        <v>0</v>
      </c>
      <c r="T2195" s="6" t="b">
        <f t="shared" si="4409"/>
        <v>0</v>
      </c>
      <c r="U2195" s="5"/>
      <c r="V2195" s="5"/>
      <c r="W2195" s="5"/>
      <c r="X2195" s="37" t="str">
        <f>Map!G2886</f>
        <v>Prime Relay</v>
      </c>
      <c r="Y2195" s="5"/>
      <c r="Z2195" s="7" t="str">
        <f>Map!O2886</f>
        <v/>
      </c>
      <c r="AA2195" s="6" t="str">
        <f t="shared" si="12"/>
        <v/>
      </c>
      <c r="AB2195" s="5"/>
      <c r="AC2195" s="6" t="str">
        <f t="shared" si="13"/>
        <v/>
      </c>
      <c r="AD2195" s="5"/>
    </row>
    <row r="2196">
      <c r="A2196" s="5" t="str">
        <f>Map!I2887</f>
        <v>0.83 E</v>
      </c>
      <c r="B2196" s="6">
        <f t="shared" si="5"/>
        <v>0.83</v>
      </c>
      <c r="C2196" s="5" t="str">
        <f>IFERROR(__xludf.DUMMYFUNCTION("""COMPUTED_VALUE"""),"E")</f>
        <v>E</v>
      </c>
      <c r="D2196" s="34" t="b">
        <f t="shared" si="6"/>
        <v>0</v>
      </c>
      <c r="E2196" s="6" t="b">
        <f t="shared" si="7"/>
        <v>0</v>
      </c>
      <c r="F2196" s="34">
        <f t="shared" si="8"/>
        <v>0.83</v>
      </c>
      <c r="G2196" s="8">
        <f t="shared" si="9"/>
        <v>4.95676E+24</v>
      </c>
      <c r="H2196" s="8" t="str">
        <f t="shared" ref="H2196:J2196" si="4410">if(D2196,$G2196,"")</f>
        <v/>
      </c>
      <c r="I2196" s="8" t="str">
        <f t="shared" si="4410"/>
        <v/>
      </c>
      <c r="J2196" s="8">
        <f t="shared" si="4410"/>
        <v>4.95676E+24</v>
      </c>
      <c r="K2196" s="5"/>
      <c r="L2196" s="5"/>
      <c r="M2196" s="5"/>
      <c r="N2196" s="36">
        <f>Map!K2887</f>
        <v>24</v>
      </c>
      <c r="O2196" s="36">
        <f>Map!L2887</f>
        <v>-7</v>
      </c>
      <c r="P2196" s="36">
        <f>Map!M2887</f>
        <v>8</v>
      </c>
      <c r="Q2196" s="5" t="str">
        <f>Join("-",Map!B2887,Map!C2887,Map!D2887,Map!E2887,Map!F2887)</f>
        <v>West Rim-0-0-6-a</v>
      </c>
      <c r="R2196" s="6">
        <f t="shared" ref="R2196:T2196" si="4411">IFERROR(VALUE(LEFT(N2196,SEARCH(" ",N2196,1)-1)),FALSE())</f>
        <v>24</v>
      </c>
      <c r="S2196" s="6">
        <f t="shared" si="4411"/>
        <v>-7</v>
      </c>
      <c r="T2196" s="6">
        <f t="shared" si="4411"/>
        <v>8</v>
      </c>
      <c r="U2196" s="5"/>
      <c r="V2196" s="5"/>
      <c r="W2196" s="5"/>
      <c r="X2196" s="37" t="str">
        <f>Map!G2887</f>
        <v>Habitable</v>
      </c>
      <c r="Y2196" s="5"/>
      <c r="Z2196" s="7" t="str">
        <f>Map!O2887</f>
        <v>33 H</v>
      </c>
      <c r="AA2196" s="6">
        <f t="shared" si="12"/>
        <v>33</v>
      </c>
      <c r="AB2196" s="5" t="str">
        <f>IFERROR(__xludf.DUMMYFUNCTION("""COMPUTED_VALUE"""),"H")</f>
        <v>H</v>
      </c>
      <c r="AC2196" s="6">
        <f t="shared" si="13"/>
        <v>33</v>
      </c>
      <c r="AD2196" s="5"/>
    </row>
    <row r="2197">
      <c r="A2197" s="5" t="str">
        <f>Map!I2888</f>
        <v>9.5 J</v>
      </c>
      <c r="B2197" s="6">
        <f t="shared" si="5"/>
        <v>9.5</v>
      </c>
      <c r="C2197" s="5" t="str">
        <f>IFERROR(__xludf.DUMMYFUNCTION("""COMPUTED_VALUE"""),"J")</f>
        <v>J</v>
      </c>
      <c r="D2197" s="34" t="b">
        <f t="shared" si="6"/>
        <v>0</v>
      </c>
      <c r="E2197" s="6">
        <f t="shared" si="7"/>
        <v>9.5</v>
      </c>
      <c r="F2197" s="34" t="b">
        <f t="shared" si="8"/>
        <v>0</v>
      </c>
      <c r="G2197" s="8">
        <f t="shared" si="9"/>
        <v>1.805E+28</v>
      </c>
      <c r="H2197" s="8" t="str">
        <f t="shared" ref="H2197:J2197" si="4412">if(D2197,$G2197,"")</f>
        <v/>
      </c>
      <c r="I2197" s="8">
        <f t="shared" si="4412"/>
        <v>1.805E+28</v>
      </c>
      <c r="J2197" s="8" t="str">
        <f t="shared" si="4412"/>
        <v/>
      </c>
      <c r="K2197" s="5"/>
      <c r="L2197" s="5"/>
      <c r="M2197" s="5"/>
      <c r="N2197" s="36">
        <f>Map!K2888</f>
        <v>-8</v>
      </c>
      <c r="O2197" s="36">
        <f>Map!L2888</f>
        <v>-34</v>
      </c>
      <c r="P2197" s="36">
        <f>Map!M2888</f>
        <v>-23</v>
      </c>
      <c r="Q2197" s="5" t="str">
        <f>Join("-",Map!B2888,Map!C2888,Map!D2888,Map!E2888,Map!F2888)</f>
        <v>West Rim-0-0-6-b</v>
      </c>
      <c r="R2197" s="6">
        <f t="shared" ref="R2197:T2197" si="4413">IFERROR(VALUE(LEFT(N2197,SEARCH(" ",N2197,1)-1)),FALSE())</f>
        <v>-8</v>
      </c>
      <c r="S2197" s="6">
        <f t="shared" si="4413"/>
        <v>-34</v>
      </c>
      <c r="T2197" s="6">
        <f t="shared" si="4413"/>
        <v>-23</v>
      </c>
      <c r="U2197" s="5"/>
      <c r="V2197" s="5"/>
      <c r="W2197" s="5"/>
      <c r="X2197" s="37" t="str">
        <f>Map!G2888</f>
        <v>Gas Giant</v>
      </c>
      <c r="Y2197" s="5"/>
      <c r="Z2197" s="7" t="str">
        <f>Map!O2888</f>
        <v>20 H</v>
      </c>
      <c r="AA2197" s="6">
        <f t="shared" si="12"/>
        <v>20</v>
      </c>
      <c r="AB2197" s="5" t="str">
        <f>IFERROR(__xludf.DUMMYFUNCTION("""COMPUTED_VALUE"""),"H")</f>
        <v>H</v>
      </c>
      <c r="AC2197" s="6">
        <f t="shared" si="13"/>
        <v>20</v>
      </c>
      <c r="AD2197" s="5"/>
    </row>
    <row r="2198">
      <c r="A2198" s="5" t="str">
        <f>Map!I2889</f>
        <v>7.61 J</v>
      </c>
      <c r="B2198" s="6">
        <f t="shared" si="5"/>
        <v>7.61</v>
      </c>
      <c r="C2198" s="5" t="str">
        <f>IFERROR(__xludf.DUMMYFUNCTION("""COMPUTED_VALUE"""),"J")</f>
        <v>J</v>
      </c>
      <c r="D2198" s="34" t="b">
        <f t="shared" si="6"/>
        <v>0</v>
      </c>
      <c r="E2198" s="6">
        <f t="shared" si="7"/>
        <v>7.61</v>
      </c>
      <c r="F2198" s="34" t="b">
        <f t="shared" si="8"/>
        <v>0</v>
      </c>
      <c r="G2198" s="8">
        <f t="shared" si="9"/>
        <v>1.4459E+28</v>
      </c>
      <c r="H2198" s="8" t="str">
        <f t="shared" ref="H2198:J2198" si="4414">if(D2198,$G2198,"")</f>
        <v/>
      </c>
      <c r="I2198" s="8">
        <f t="shared" si="4414"/>
        <v>1.4459E+28</v>
      </c>
      <c r="J2198" s="8" t="str">
        <f t="shared" si="4414"/>
        <v/>
      </c>
      <c r="K2198" s="5"/>
      <c r="L2198" s="5"/>
      <c r="M2198" s="5"/>
      <c r="N2198" s="36">
        <f>Map!K2889</f>
        <v>-104</v>
      </c>
      <c r="O2198" s="36">
        <f>Map!L2889</f>
        <v>-180</v>
      </c>
      <c r="P2198" s="36">
        <f>Map!M2889</f>
        <v>-141</v>
      </c>
      <c r="Q2198" s="5" t="str">
        <f>Join("-",Map!B2889,Map!C2889,Map!D2889,Map!E2889,Map!F2889)</f>
        <v>West Rim-0-0-6-c</v>
      </c>
      <c r="R2198" s="6">
        <f t="shared" ref="R2198:T2198" si="4415">IFERROR(VALUE(LEFT(N2198,SEARCH(" ",N2198,1)-1)),FALSE())</f>
        <v>-104</v>
      </c>
      <c r="S2198" s="6">
        <f t="shared" si="4415"/>
        <v>-180</v>
      </c>
      <c r="T2198" s="6">
        <f t="shared" si="4415"/>
        <v>-141</v>
      </c>
      <c r="U2198" s="5"/>
      <c r="V2198" s="5"/>
      <c r="W2198" s="5"/>
      <c r="X2198" s="37" t="str">
        <f>Map!G2889</f>
        <v>Gas Giant</v>
      </c>
      <c r="Y2198" s="5"/>
      <c r="Z2198" s="7" t="str">
        <f>Map!O2889</f>
        <v>12 H</v>
      </c>
      <c r="AA2198" s="6">
        <f t="shared" si="12"/>
        <v>12</v>
      </c>
      <c r="AB2198" s="5" t="str">
        <f>IFERROR(__xludf.DUMMYFUNCTION("""COMPUTED_VALUE"""),"H")</f>
        <v>H</v>
      </c>
      <c r="AC2198" s="6">
        <f t="shared" si="13"/>
        <v>12</v>
      </c>
      <c r="AD2198" s="5"/>
    </row>
    <row r="2199">
      <c r="A2199" s="5" t="str">
        <f>Map!I2890</f>
        <v>0.46 S</v>
      </c>
      <c r="B2199" s="6">
        <f t="shared" si="5"/>
        <v>0.46</v>
      </c>
      <c r="C2199" s="5" t="str">
        <f>IFERROR(__xludf.DUMMYFUNCTION("""COMPUTED_VALUE"""),"S")</f>
        <v>S</v>
      </c>
      <c r="D2199" s="34">
        <f t="shared" si="6"/>
        <v>0.46</v>
      </c>
      <c r="E2199" s="6" t="b">
        <f t="shared" si="7"/>
        <v>0</v>
      </c>
      <c r="F2199" s="34" t="b">
        <f t="shared" si="8"/>
        <v>0</v>
      </c>
      <c r="G2199" s="8">
        <f t="shared" si="9"/>
        <v>9.1494E+29</v>
      </c>
      <c r="H2199" s="8">
        <f t="shared" ref="H2199:J2199" si="4416">if(D2199,$G2199,"")</f>
        <v>9.1494E+29</v>
      </c>
      <c r="I2199" s="8" t="str">
        <f t="shared" si="4416"/>
        <v/>
      </c>
      <c r="J2199" s="8" t="str">
        <f t="shared" si="4416"/>
        <v/>
      </c>
      <c r="K2199" s="5"/>
      <c r="L2199" s="5"/>
      <c r="M2199" s="5"/>
      <c r="N2199" s="36" t="str">
        <f>Map!K2890</f>
        <v/>
      </c>
      <c r="O2199" s="36" t="str">
        <f>Map!L2890</f>
        <v/>
      </c>
      <c r="P2199" s="36" t="str">
        <f>Map!M2890</f>
        <v/>
      </c>
      <c r="Q2199" s="5" t="str">
        <f>Join("-",Map!B2890,Map!C2890,Map!D2890,Map!E2890,Map!F2890)</f>
        <v>West Rim-0-0-6-S</v>
      </c>
      <c r="R2199" s="6" t="b">
        <f t="shared" ref="R2199:T2199" si="4417">IFERROR(VALUE(LEFT(N2199,SEARCH(" ",N2199,1)-1)),FALSE())</f>
        <v>0</v>
      </c>
      <c r="S2199" s="6" t="b">
        <f t="shared" si="4417"/>
        <v>0</v>
      </c>
      <c r="T2199" s="6" t="b">
        <f t="shared" si="4417"/>
        <v>0</v>
      </c>
      <c r="U2199" s="5"/>
      <c r="V2199" s="5"/>
      <c r="W2199" s="5"/>
      <c r="X2199" s="37" t="str">
        <f>Map!G2890</f>
        <v>Star</v>
      </c>
      <c r="Y2199" s="5"/>
      <c r="Z2199" s="7" t="str">
        <f>Map!O2890</f>
        <v/>
      </c>
      <c r="AA2199" s="6" t="str">
        <f t="shared" si="12"/>
        <v/>
      </c>
      <c r="AB2199" s="5"/>
      <c r="AC2199" s="6" t="str">
        <f t="shared" si="13"/>
        <v/>
      </c>
      <c r="AD2199" s="5"/>
    </row>
    <row r="2200">
      <c r="A2200" s="5" t="str">
        <f>Map!I2891</f>
        <v>0.17 E</v>
      </c>
      <c r="B2200" s="6">
        <f t="shared" si="5"/>
        <v>0.17</v>
      </c>
      <c r="C2200" s="5" t="str">
        <f>IFERROR(__xludf.DUMMYFUNCTION("""COMPUTED_VALUE"""),"E")</f>
        <v>E</v>
      </c>
      <c r="D2200" s="34" t="b">
        <f t="shared" si="6"/>
        <v>0</v>
      </c>
      <c r="E2200" s="6" t="b">
        <f t="shared" si="7"/>
        <v>0</v>
      </c>
      <c r="F2200" s="34">
        <f t="shared" si="8"/>
        <v>0.17</v>
      </c>
      <c r="G2200" s="8">
        <f t="shared" si="9"/>
        <v>1.01524E+24</v>
      </c>
      <c r="H2200" s="8" t="str">
        <f t="shared" ref="H2200:J2200" si="4418">if(D2200,$G2200,"")</f>
        <v/>
      </c>
      <c r="I2200" s="8" t="str">
        <f t="shared" si="4418"/>
        <v/>
      </c>
      <c r="J2200" s="8">
        <f t="shared" si="4418"/>
        <v>1.01524E+24</v>
      </c>
      <c r="K2200" s="5"/>
      <c r="L2200" s="5"/>
      <c r="M2200" s="5"/>
      <c r="N2200" s="36">
        <f>Map!K2891</f>
        <v>174</v>
      </c>
      <c r="O2200" s="36">
        <f>Map!L2891</f>
        <v>-160</v>
      </c>
      <c r="P2200" s="36">
        <f>Map!M2891</f>
        <v>5</v>
      </c>
      <c r="Q2200" s="5" t="str">
        <f>Join("-",Map!B2891,Map!C2891,Map!D2891,Map!E2891,Map!F2891)</f>
        <v>West Rim-0-0-7-a</v>
      </c>
      <c r="R2200" s="6">
        <f t="shared" ref="R2200:T2200" si="4419">IFERROR(VALUE(LEFT(N2200,SEARCH(" ",N2200,1)-1)),FALSE())</f>
        <v>174</v>
      </c>
      <c r="S2200" s="6">
        <f t="shared" si="4419"/>
        <v>-160</v>
      </c>
      <c r="T2200" s="6">
        <f t="shared" si="4419"/>
        <v>5</v>
      </c>
      <c r="U2200" s="5"/>
      <c r="V2200" s="5"/>
      <c r="W2200" s="5"/>
      <c r="X2200" s="37" t="str">
        <f>Map!G2891</f>
        <v>Terrestrial</v>
      </c>
      <c r="Y2200" s="5"/>
      <c r="Z2200" s="7" t="str">
        <f>Map!O2891</f>
        <v>27 H</v>
      </c>
      <c r="AA2200" s="6">
        <f t="shared" si="12"/>
        <v>27</v>
      </c>
      <c r="AB2200" s="5" t="str">
        <f>IFERROR(__xludf.DUMMYFUNCTION("""COMPUTED_VALUE"""),"H")</f>
        <v>H</v>
      </c>
      <c r="AC2200" s="6">
        <f t="shared" si="13"/>
        <v>27</v>
      </c>
      <c r="AD2200" s="5"/>
    </row>
    <row r="2201">
      <c r="A2201" s="5" t="str">
        <f>Map!I2892</f>
        <v>0.03 J</v>
      </c>
      <c r="B2201" s="6">
        <f t="shared" si="5"/>
        <v>0.03</v>
      </c>
      <c r="C2201" s="5" t="str">
        <f>IFERROR(__xludf.DUMMYFUNCTION("""COMPUTED_VALUE"""),"J")</f>
        <v>J</v>
      </c>
      <c r="D2201" s="34" t="b">
        <f t="shared" si="6"/>
        <v>0</v>
      </c>
      <c r="E2201" s="6">
        <f t="shared" si="7"/>
        <v>0.03</v>
      </c>
      <c r="F2201" s="34" t="b">
        <f t="shared" si="8"/>
        <v>0</v>
      </c>
      <c r="G2201" s="8">
        <f t="shared" si="9"/>
        <v>5.7E+25</v>
      </c>
      <c r="H2201" s="8" t="str">
        <f t="shared" ref="H2201:J2201" si="4420">if(D2201,$G2201,"")</f>
        <v/>
      </c>
      <c r="I2201" s="8">
        <f t="shared" si="4420"/>
        <v>5.7E+25</v>
      </c>
      <c r="J2201" s="8" t="str">
        <f t="shared" si="4420"/>
        <v/>
      </c>
      <c r="K2201" s="5"/>
      <c r="L2201" s="5"/>
      <c r="M2201" s="5"/>
      <c r="N2201" s="36">
        <f>Map!K2892</f>
        <v>-107</v>
      </c>
      <c r="O2201" s="36">
        <f>Map!L2892</f>
        <v>-182</v>
      </c>
      <c r="P2201" s="36">
        <f>Map!M2892</f>
        <v>-143</v>
      </c>
      <c r="Q2201" s="5" t="str">
        <f>Join("-",Map!B2892,Map!C2892,Map!D2892,Map!E2892,Map!F2892)</f>
        <v>West Rim-0-0-7-b</v>
      </c>
      <c r="R2201" s="6">
        <f t="shared" ref="R2201:T2201" si="4421">IFERROR(VALUE(LEFT(N2201,SEARCH(" ",N2201,1)-1)),FALSE())</f>
        <v>-107</v>
      </c>
      <c r="S2201" s="6">
        <f t="shared" si="4421"/>
        <v>-182</v>
      </c>
      <c r="T2201" s="6">
        <f t="shared" si="4421"/>
        <v>-143</v>
      </c>
      <c r="U2201" s="5"/>
      <c r="V2201" s="5"/>
      <c r="W2201" s="5"/>
      <c r="X2201" s="37" t="str">
        <f>Map!G2892</f>
        <v>Gas Giant</v>
      </c>
      <c r="Y2201" s="5"/>
      <c r="Z2201" s="7" t="str">
        <f>Map!O2892</f>
        <v>11 H</v>
      </c>
      <c r="AA2201" s="6">
        <f t="shared" si="12"/>
        <v>11</v>
      </c>
      <c r="AB2201" s="5" t="str">
        <f>IFERROR(__xludf.DUMMYFUNCTION("""COMPUTED_VALUE"""),"H")</f>
        <v>H</v>
      </c>
      <c r="AC2201" s="6">
        <f t="shared" si="13"/>
        <v>11</v>
      </c>
      <c r="AD2201" s="5"/>
    </row>
    <row r="2202">
      <c r="A2202" s="5" t="str">
        <f>Map!I2893</f>
        <v>0.06 J</v>
      </c>
      <c r="B2202" s="6">
        <f t="shared" si="5"/>
        <v>0.06</v>
      </c>
      <c r="C2202" s="5" t="str">
        <f>IFERROR(__xludf.DUMMYFUNCTION("""COMPUTED_VALUE"""),"J")</f>
        <v>J</v>
      </c>
      <c r="D2202" s="34" t="b">
        <f t="shared" si="6"/>
        <v>0</v>
      </c>
      <c r="E2202" s="6">
        <f t="shared" si="7"/>
        <v>0.06</v>
      </c>
      <c r="F2202" s="34" t="b">
        <f t="shared" si="8"/>
        <v>0</v>
      </c>
      <c r="G2202" s="8">
        <f t="shared" si="9"/>
        <v>1.14E+26</v>
      </c>
      <c r="H2202" s="8" t="str">
        <f t="shared" ref="H2202:J2202" si="4422">if(D2202,$G2202,"")</f>
        <v/>
      </c>
      <c r="I2202" s="8">
        <f t="shared" si="4422"/>
        <v>1.14E+26</v>
      </c>
      <c r="J2202" s="8" t="str">
        <f t="shared" si="4422"/>
        <v/>
      </c>
      <c r="K2202" s="5"/>
      <c r="L2202" s="5"/>
      <c r="M2202" s="5"/>
      <c r="N2202" s="36">
        <f>Map!K2893</f>
        <v>-155</v>
      </c>
      <c r="O2202" s="36">
        <f>Map!L2893</f>
        <v>-222</v>
      </c>
      <c r="P2202" s="36">
        <f>Map!M2893</f>
        <v>-189</v>
      </c>
      <c r="Q2202" s="5" t="str">
        <f>Join("-",Map!B2893,Map!C2893,Map!D2893,Map!E2893,Map!F2893)</f>
        <v>West Rim-0-0-7-c</v>
      </c>
      <c r="R2202" s="6">
        <f t="shared" ref="R2202:T2202" si="4423">IFERROR(VALUE(LEFT(N2202,SEARCH(" ",N2202,1)-1)),FALSE())</f>
        <v>-155</v>
      </c>
      <c r="S2202" s="6">
        <f t="shared" si="4423"/>
        <v>-222</v>
      </c>
      <c r="T2202" s="6">
        <f t="shared" si="4423"/>
        <v>-189</v>
      </c>
      <c r="U2202" s="5"/>
      <c r="V2202" s="5"/>
      <c r="W2202" s="5"/>
      <c r="X2202" s="37" t="str">
        <f>Map!G2893</f>
        <v>Gas Giant</v>
      </c>
      <c r="Y2202" s="5"/>
      <c r="Z2202" s="7" t="str">
        <f>Map!O2893</f>
        <v>18 H</v>
      </c>
      <c r="AA2202" s="6">
        <f t="shared" si="12"/>
        <v>18</v>
      </c>
      <c r="AB2202" s="5" t="str">
        <f>IFERROR(__xludf.DUMMYFUNCTION("""COMPUTED_VALUE"""),"H")</f>
        <v>H</v>
      </c>
      <c r="AC2202" s="6">
        <f t="shared" si="13"/>
        <v>18</v>
      </c>
      <c r="AD2202" s="5"/>
    </row>
    <row r="2203">
      <c r="A2203" s="5" t="str">
        <f>Map!I2894</f>
        <v>0.39 S</v>
      </c>
      <c r="B2203" s="6">
        <f t="shared" si="5"/>
        <v>0.39</v>
      </c>
      <c r="C2203" s="5" t="str">
        <f>IFERROR(__xludf.DUMMYFUNCTION("""COMPUTED_VALUE"""),"S")</f>
        <v>S</v>
      </c>
      <c r="D2203" s="34">
        <f t="shared" si="6"/>
        <v>0.39</v>
      </c>
      <c r="E2203" s="6" t="b">
        <f t="shared" si="7"/>
        <v>0</v>
      </c>
      <c r="F2203" s="34" t="b">
        <f t="shared" si="8"/>
        <v>0</v>
      </c>
      <c r="G2203" s="8">
        <f t="shared" si="9"/>
        <v>7.7571E+29</v>
      </c>
      <c r="H2203" s="8">
        <f t="shared" ref="H2203:J2203" si="4424">if(D2203,$G2203,"")</f>
        <v>7.7571E+29</v>
      </c>
      <c r="I2203" s="8" t="str">
        <f t="shared" si="4424"/>
        <v/>
      </c>
      <c r="J2203" s="8" t="str">
        <f t="shared" si="4424"/>
        <v/>
      </c>
      <c r="K2203" s="5"/>
      <c r="L2203" s="5"/>
      <c r="M2203" s="5"/>
      <c r="N2203" s="36" t="str">
        <f>Map!K2894</f>
        <v/>
      </c>
      <c r="O2203" s="36" t="str">
        <f>Map!L2894</f>
        <v/>
      </c>
      <c r="P2203" s="36" t="str">
        <f>Map!M2894</f>
        <v/>
      </c>
      <c r="Q2203" s="5" t="str">
        <f>Join("-",Map!B2894,Map!C2894,Map!D2894,Map!E2894,Map!F2894)</f>
        <v>West Rim-0-0-7-S</v>
      </c>
      <c r="R2203" s="6" t="b">
        <f t="shared" ref="R2203:T2203" si="4425">IFERROR(VALUE(LEFT(N2203,SEARCH(" ",N2203,1)-1)),FALSE())</f>
        <v>0</v>
      </c>
      <c r="S2203" s="6" t="b">
        <f t="shared" si="4425"/>
        <v>0</v>
      </c>
      <c r="T2203" s="6" t="b">
        <f t="shared" si="4425"/>
        <v>0</v>
      </c>
      <c r="U2203" s="5"/>
      <c r="V2203" s="5"/>
      <c r="W2203" s="5"/>
      <c r="X2203" s="37" t="str">
        <f>Map!G2894</f>
        <v>Star</v>
      </c>
      <c r="Y2203" s="5"/>
      <c r="Z2203" s="7" t="str">
        <f>Map!O2894</f>
        <v/>
      </c>
      <c r="AA2203" s="6" t="str">
        <f t="shared" si="12"/>
        <v/>
      </c>
      <c r="AB2203" s="5"/>
      <c r="AC2203" s="6" t="str">
        <f t="shared" si="13"/>
        <v/>
      </c>
      <c r="AD2203" s="5"/>
    </row>
    <row r="2204">
      <c r="A2204" s="5" t="str">
        <f>Map!I2895</f>
        <v>0.22 E</v>
      </c>
      <c r="B2204" s="6">
        <f t="shared" si="5"/>
        <v>0.22</v>
      </c>
      <c r="C2204" s="5" t="str">
        <f>IFERROR(__xludf.DUMMYFUNCTION("""COMPUTED_VALUE"""),"E")</f>
        <v>E</v>
      </c>
      <c r="D2204" s="34" t="b">
        <f t="shared" si="6"/>
        <v>0</v>
      </c>
      <c r="E2204" s="6" t="b">
        <f t="shared" si="7"/>
        <v>0</v>
      </c>
      <c r="F2204" s="34">
        <f t="shared" si="8"/>
        <v>0.22</v>
      </c>
      <c r="G2204" s="8">
        <f t="shared" si="9"/>
        <v>1.31384E+24</v>
      </c>
      <c r="H2204" s="8" t="str">
        <f t="shared" ref="H2204:J2204" si="4426">if(D2204,$G2204,"")</f>
        <v/>
      </c>
      <c r="I2204" s="8" t="str">
        <f t="shared" si="4426"/>
        <v/>
      </c>
      <c r="J2204" s="8">
        <f t="shared" si="4426"/>
        <v>1.31384E+24</v>
      </c>
      <c r="K2204" s="5"/>
      <c r="L2204" s="5"/>
      <c r="M2204" s="5"/>
      <c r="N2204" s="36">
        <f>Map!K2895</f>
        <v>867</v>
      </c>
      <c r="O2204" s="36">
        <f>Map!L2895</f>
        <v>739</v>
      </c>
      <c r="P2204" s="36">
        <f>Map!M2895</f>
        <v>803</v>
      </c>
      <c r="Q2204" s="5" t="str">
        <f>Join("-",Map!B2895,Map!C2895,Map!D2895,Map!E2895,Map!F2895)</f>
        <v>West Rim-0-0-8-a</v>
      </c>
      <c r="R2204" s="6">
        <f t="shared" ref="R2204:T2204" si="4427">IFERROR(VALUE(LEFT(N2204,SEARCH(" ",N2204,1)-1)),FALSE())</f>
        <v>867</v>
      </c>
      <c r="S2204" s="6">
        <f t="shared" si="4427"/>
        <v>739</v>
      </c>
      <c r="T2204" s="6">
        <f t="shared" si="4427"/>
        <v>803</v>
      </c>
      <c r="U2204" s="5"/>
      <c r="V2204" s="5"/>
      <c r="W2204" s="5"/>
      <c r="X2204" s="37" t="str">
        <f>Map!G2895</f>
        <v>Terrestrial</v>
      </c>
      <c r="Y2204" s="5"/>
      <c r="Z2204" s="7" t="str">
        <f>Map!O2895</f>
        <v>28 H</v>
      </c>
      <c r="AA2204" s="6">
        <f t="shared" si="12"/>
        <v>28</v>
      </c>
      <c r="AB2204" s="5" t="str">
        <f>IFERROR(__xludf.DUMMYFUNCTION("""COMPUTED_VALUE"""),"H")</f>
        <v>H</v>
      </c>
      <c r="AC2204" s="6">
        <f t="shared" si="13"/>
        <v>28</v>
      </c>
      <c r="AD2204" s="5"/>
    </row>
    <row r="2205">
      <c r="A2205" s="5" t="str">
        <f>Map!I2896</f>
        <v>0.67 E</v>
      </c>
      <c r="B2205" s="6">
        <f t="shared" si="5"/>
        <v>0.67</v>
      </c>
      <c r="C2205" s="5" t="str">
        <f>IFERROR(__xludf.DUMMYFUNCTION("""COMPUTED_VALUE"""),"E")</f>
        <v>E</v>
      </c>
      <c r="D2205" s="34" t="b">
        <f t="shared" si="6"/>
        <v>0</v>
      </c>
      <c r="E2205" s="6" t="b">
        <f t="shared" si="7"/>
        <v>0</v>
      </c>
      <c r="F2205" s="34">
        <f t="shared" si="8"/>
        <v>0.67</v>
      </c>
      <c r="G2205" s="8">
        <f t="shared" si="9"/>
        <v>4.00124E+24</v>
      </c>
      <c r="H2205" s="8" t="str">
        <f t="shared" ref="H2205:J2205" si="4428">if(D2205,$G2205,"")</f>
        <v/>
      </c>
      <c r="I2205" s="8" t="str">
        <f t="shared" si="4428"/>
        <v/>
      </c>
      <c r="J2205" s="8">
        <f t="shared" si="4428"/>
        <v>4.00124E+24</v>
      </c>
      <c r="K2205" s="5"/>
      <c r="L2205" s="5"/>
      <c r="M2205" s="5"/>
      <c r="N2205" s="36">
        <f>Map!K2896</f>
        <v>610</v>
      </c>
      <c r="O2205" s="36">
        <f>Map!L2896</f>
        <v>413</v>
      </c>
      <c r="P2205" s="36">
        <f>Map!M2896</f>
        <v>511</v>
      </c>
      <c r="Q2205" s="5" t="str">
        <f>Join("-",Map!B2896,Map!C2896,Map!D2896,Map!E2896,Map!F2896)</f>
        <v>West Rim-0-0-8-b</v>
      </c>
      <c r="R2205" s="6">
        <f t="shared" ref="R2205:T2205" si="4429">IFERROR(VALUE(LEFT(N2205,SEARCH(" ",N2205,1)-1)),FALSE())</f>
        <v>610</v>
      </c>
      <c r="S2205" s="6">
        <f t="shared" si="4429"/>
        <v>413</v>
      </c>
      <c r="T2205" s="6">
        <f t="shared" si="4429"/>
        <v>511</v>
      </c>
      <c r="U2205" s="5"/>
      <c r="V2205" s="5"/>
      <c r="W2205" s="5"/>
      <c r="X2205" s="37" t="str">
        <f>Map!G2896</f>
        <v>Terrestrial</v>
      </c>
      <c r="Y2205" s="5"/>
      <c r="Z2205" s="7" t="str">
        <f>Map!O2896</f>
        <v>15 H</v>
      </c>
      <c r="AA2205" s="6">
        <f t="shared" si="12"/>
        <v>15</v>
      </c>
      <c r="AB2205" s="5" t="str">
        <f>IFERROR(__xludf.DUMMYFUNCTION("""COMPUTED_VALUE"""),"H")</f>
        <v>H</v>
      </c>
      <c r="AC2205" s="6">
        <f t="shared" si="13"/>
        <v>15</v>
      </c>
      <c r="AD2205" s="5"/>
    </row>
    <row r="2206">
      <c r="A2206" s="5" t="str">
        <f>Map!I2897</f>
        <v>0.06 E</v>
      </c>
      <c r="B2206" s="6">
        <f t="shared" si="5"/>
        <v>0.06</v>
      </c>
      <c r="C2206" s="5" t="str">
        <f>IFERROR(__xludf.DUMMYFUNCTION("""COMPUTED_VALUE"""),"E")</f>
        <v>E</v>
      </c>
      <c r="D2206" s="34" t="b">
        <f t="shared" si="6"/>
        <v>0</v>
      </c>
      <c r="E2206" s="6" t="b">
        <f t="shared" si="7"/>
        <v>0</v>
      </c>
      <c r="F2206" s="34">
        <f t="shared" si="8"/>
        <v>0.06</v>
      </c>
      <c r="G2206" s="8">
        <f t="shared" si="9"/>
        <v>3.5832E+23</v>
      </c>
      <c r="H2206" s="8" t="str">
        <f t="shared" ref="H2206:J2206" si="4430">if(D2206,$G2206,"")</f>
        <v/>
      </c>
      <c r="I2206" s="8" t="str">
        <f t="shared" si="4430"/>
        <v/>
      </c>
      <c r="J2206" s="8">
        <f t="shared" si="4430"/>
        <v>3.5832E+23</v>
      </c>
      <c r="K2206" s="5"/>
      <c r="L2206" s="5"/>
      <c r="M2206" s="5"/>
      <c r="N2206" s="36">
        <f>Map!K2897</f>
        <v>6</v>
      </c>
      <c r="O2206" s="36">
        <f>Map!L2897</f>
        <v>2</v>
      </c>
      <c r="P2206" s="36">
        <f>Map!M2897</f>
        <v>4</v>
      </c>
      <c r="Q2206" s="5" t="str">
        <f>Join("-",Map!B2897,Map!C2897,Map!D2897,Map!E2897,Map!F2897)</f>
        <v>West Rim-0-0-8-c</v>
      </c>
      <c r="R2206" s="6">
        <f t="shared" ref="R2206:T2206" si="4431">IFERROR(VALUE(LEFT(N2206,SEARCH(" ",N2206,1)-1)),FALSE())</f>
        <v>6</v>
      </c>
      <c r="S2206" s="6">
        <f t="shared" si="4431"/>
        <v>2</v>
      </c>
      <c r="T2206" s="6">
        <f t="shared" si="4431"/>
        <v>4</v>
      </c>
      <c r="U2206" s="5"/>
      <c r="V2206" s="5"/>
      <c r="W2206" s="5"/>
      <c r="X2206" s="37" t="str">
        <f>Map!G2897</f>
        <v>Terrestrial</v>
      </c>
      <c r="Y2206" s="5"/>
      <c r="Z2206" s="7" t="str">
        <f>Map!O2897</f>
        <v>168 H</v>
      </c>
      <c r="AA2206" s="6">
        <f t="shared" si="12"/>
        <v>168</v>
      </c>
      <c r="AB2206" s="5" t="str">
        <f>IFERROR(__xludf.DUMMYFUNCTION("""COMPUTED_VALUE"""),"H")</f>
        <v>H</v>
      </c>
      <c r="AC2206" s="6">
        <f t="shared" si="13"/>
        <v>168</v>
      </c>
      <c r="AD2206" s="5"/>
    </row>
    <row r="2207">
      <c r="A2207" s="5" t="str">
        <f>Map!I2898</f>
        <v>0.03 J</v>
      </c>
      <c r="B2207" s="6">
        <f t="shared" si="5"/>
        <v>0.03</v>
      </c>
      <c r="C2207" s="5" t="str">
        <f>IFERROR(__xludf.DUMMYFUNCTION("""COMPUTED_VALUE"""),"J")</f>
        <v>J</v>
      </c>
      <c r="D2207" s="34" t="b">
        <f t="shared" si="6"/>
        <v>0</v>
      </c>
      <c r="E2207" s="6">
        <f t="shared" si="7"/>
        <v>0.03</v>
      </c>
      <c r="F2207" s="34" t="b">
        <f t="shared" si="8"/>
        <v>0</v>
      </c>
      <c r="G2207" s="8">
        <f t="shared" si="9"/>
        <v>5.7E+25</v>
      </c>
      <c r="H2207" s="8" t="str">
        <f t="shared" ref="H2207:J2207" si="4432">if(D2207,$G2207,"")</f>
        <v/>
      </c>
      <c r="I2207" s="8">
        <f t="shared" si="4432"/>
        <v>5.7E+25</v>
      </c>
      <c r="J2207" s="8" t="str">
        <f t="shared" si="4432"/>
        <v/>
      </c>
      <c r="K2207" s="5"/>
      <c r="L2207" s="5"/>
      <c r="M2207" s="5"/>
      <c r="N2207" s="36">
        <f>Map!K2898</f>
        <v>-4</v>
      </c>
      <c r="O2207" s="36">
        <f>Map!L2898</f>
        <v>-41</v>
      </c>
      <c r="P2207" s="36">
        <f>Map!M2898</f>
        <v>-24</v>
      </c>
      <c r="Q2207" s="5" t="str">
        <f>Join("-",Map!B2898,Map!C2898,Map!D2898,Map!E2898,Map!F2898)</f>
        <v>West Rim-0-0-8-d</v>
      </c>
      <c r="R2207" s="6">
        <f t="shared" ref="R2207:T2207" si="4433">IFERROR(VALUE(LEFT(N2207,SEARCH(" ",N2207,1)-1)),FALSE())</f>
        <v>-4</v>
      </c>
      <c r="S2207" s="6">
        <f t="shared" si="4433"/>
        <v>-41</v>
      </c>
      <c r="T2207" s="6">
        <f t="shared" si="4433"/>
        <v>-24</v>
      </c>
      <c r="U2207" s="5"/>
      <c r="V2207" s="5"/>
      <c r="W2207" s="5"/>
      <c r="X2207" s="37" t="str">
        <f>Map!G2898</f>
        <v>Gas Giant</v>
      </c>
      <c r="Y2207" s="5"/>
      <c r="Z2207" s="7" t="str">
        <f>Map!O2898</f>
        <v>14 H</v>
      </c>
      <c r="AA2207" s="6">
        <f t="shared" si="12"/>
        <v>14</v>
      </c>
      <c r="AB2207" s="5" t="str">
        <f>IFERROR(__xludf.DUMMYFUNCTION("""COMPUTED_VALUE"""),"H")</f>
        <v>H</v>
      </c>
      <c r="AC2207" s="6">
        <f t="shared" si="13"/>
        <v>14</v>
      </c>
      <c r="AD2207" s="5"/>
    </row>
    <row r="2208">
      <c r="A2208" s="5" t="str">
        <f>Map!I2899</f>
        <v>0.02 J</v>
      </c>
      <c r="B2208" s="6">
        <f t="shared" si="5"/>
        <v>0.02</v>
      </c>
      <c r="C2208" s="5" t="str">
        <f>IFERROR(__xludf.DUMMYFUNCTION("""COMPUTED_VALUE"""),"J")</f>
        <v>J</v>
      </c>
      <c r="D2208" s="34" t="b">
        <f t="shared" si="6"/>
        <v>0</v>
      </c>
      <c r="E2208" s="6">
        <f t="shared" si="7"/>
        <v>0.02</v>
      </c>
      <c r="F2208" s="34" t="b">
        <f t="shared" si="8"/>
        <v>0</v>
      </c>
      <c r="G2208" s="8">
        <f t="shared" si="9"/>
        <v>3.8E+25</v>
      </c>
      <c r="H2208" s="8" t="str">
        <f t="shared" ref="H2208:J2208" si="4434">if(D2208,$G2208,"")</f>
        <v/>
      </c>
      <c r="I2208" s="8">
        <f t="shared" si="4434"/>
        <v>3.8E+25</v>
      </c>
      <c r="J2208" s="8" t="str">
        <f t="shared" si="4434"/>
        <v/>
      </c>
      <c r="K2208" s="5"/>
      <c r="L2208" s="5"/>
      <c r="M2208" s="5"/>
      <c r="N2208" s="36">
        <f>Map!K2899</f>
        <v>-15</v>
      </c>
      <c r="O2208" s="36">
        <f>Map!L2899</f>
        <v>-18</v>
      </c>
      <c r="P2208" s="36">
        <f>Map!M2899</f>
        <v>-16</v>
      </c>
      <c r="Q2208" s="5" t="str">
        <f>Join("-",Map!B2899,Map!C2899,Map!D2899,Map!E2899,Map!F2899)</f>
        <v>West Rim-0-0-8-e</v>
      </c>
      <c r="R2208" s="6">
        <f t="shared" ref="R2208:T2208" si="4435">IFERROR(VALUE(LEFT(N2208,SEARCH(" ",N2208,1)-1)),FALSE())</f>
        <v>-15</v>
      </c>
      <c r="S2208" s="6">
        <f t="shared" si="4435"/>
        <v>-18</v>
      </c>
      <c r="T2208" s="6">
        <f t="shared" si="4435"/>
        <v>-16</v>
      </c>
      <c r="U2208" s="5"/>
      <c r="V2208" s="5"/>
      <c r="W2208" s="5"/>
      <c r="X2208" s="37" t="str">
        <f>Map!G2899</f>
        <v>Gas Giant</v>
      </c>
      <c r="Y2208" s="5"/>
      <c r="Z2208" s="7" t="str">
        <f>Map!O2899</f>
        <v>23 H</v>
      </c>
      <c r="AA2208" s="6">
        <f t="shared" si="12"/>
        <v>23</v>
      </c>
      <c r="AB2208" s="5" t="str">
        <f>IFERROR(__xludf.DUMMYFUNCTION("""COMPUTED_VALUE"""),"H")</f>
        <v>H</v>
      </c>
      <c r="AC2208" s="6">
        <f t="shared" si="13"/>
        <v>23</v>
      </c>
      <c r="AD2208" s="5"/>
    </row>
    <row r="2209">
      <c r="A2209" s="5" t="str">
        <f>Map!I2900</f>
        <v>7.8 J</v>
      </c>
      <c r="B2209" s="6">
        <f t="shared" si="5"/>
        <v>7.8</v>
      </c>
      <c r="C2209" s="5" t="str">
        <f>IFERROR(__xludf.DUMMYFUNCTION("""COMPUTED_VALUE"""),"J")</f>
        <v>J</v>
      </c>
      <c r="D2209" s="34" t="b">
        <f t="shared" si="6"/>
        <v>0</v>
      </c>
      <c r="E2209" s="6">
        <f t="shared" si="7"/>
        <v>7.8</v>
      </c>
      <c r="F2209" s="34" t="b">
        <f t="shared" si="8"/>
        <v>0</v>
      </c>
      <c r="G2209" s="8">
        <f t="shared" si="9"/>
        <v>1.482E+28</v>
      </c>
      <c r="H2209" s="8" t="str">
        <f t="shared" ref="H2209:J2209" si="4436">if(D2209,$G2209,"")</f>
        <v/>
      </c>
      <c r="I2209" s="8">
        <f t="shared" si="4436"/>
        <v>1.482E+28</v>
      </c>
      <c r="J2209" s="8" t="str">
        <f t="shared" si="4436"/>
        <v/>
      </c>
      <c r="K2209" s="5"/>
      <c r="L2209" s="5"/>
      <c r="M2209" s="5"/>
      <c r="N2209" s="36">
        <f>Map!K2900</f>
        <v>-66</v>
      </c>
      <c r="O2209" s="36">
        <f>Map!L2900</f>
        <v>-147</v>
      </c>
      <c r="P2209" s="36">
        <f>Map!M2900</f>
        <v>-109</v>
      </c>
      <c r="Q2209" s="5" t="str">
        <f>Join("-",Map!B2900,Map!C2900,Map!D2900,Map!E2900,Map!F2900)</f>
        <v>West Rim-0-0-8-f</v>
      </c>
      <c r="R2209" s="6">
        <f t="shared" ref="R2209:T2209" si="4437">IFERROR(VALUE(LEFT(N2209,SEARCH(" ",N2209,1)-1)),FALSE())</f>
        <v>-66</v>
      </c>
      <c r="S2209" s="6">
        <f t="shared" si="4437"/>
        <v>-147</v>
      </c>
      <c r="T2209" s="6">
        <f t="shared" si="4437"/>
        <v>-109</v>
      </c>
      <c r="U2209" s="5"/>
      <c r="V2209" s="5"/>
      <c r="W2209" s="5"/>
      <c r="X2209" s="37" t="str">
        <f>Map!G2900</f>
        <v>Gas Giant</v>
      </c>
      <c r="Y2209" s="5"/>
      <c r="Z2209" s="7" t="str">
        <f>Map!O2900</f>
        <v>11 H</v>
      </c>
      <c r="AA2209" s="6">
        <f t="shared" si="12"/>
        <v>11</v>
      </c>
      <c r="AB2209" s="5" t="str">
        <f>IFERROR(__xludf.DUMMYFUNCTION("""COMPUTED_VALUE"""),"H")</f>
        <v>H</v>
      </c>
      <c r="AC2209" s="6">
        <f t="shared" si="13"/>
        <v>11</v>
      </c>
      <c r="AD2209" s="5"/>
    </row>
    <row r="2210">
      <c r="A2210" s="5" t="str">
        <f>Map!I2901</f>
        <v>1.37 S</v>
      </c>
      <c r="B2210" s="6">
        <f t="shared" si="5"/>
        <v>1.37</v>
      </c>
      <c r="C2210" s="5" t="str">
        <f>IFERROR(__xludf.DUMMYFUNCTION("""COMPUTED_VALUE"""),"S")</f>
        <v>S</v>
      </c>
      <c r="D2210" s="34">
        <f t="shared" si="6"/>
        <v>1.37</v>
      </c>
      <c r="E2210" s="6" t="b">
        <f t="shared" si="7"/>
        <v>0</v>
      </c>
      <c r="F2210" s="34" t="b">
        <f t="shared" si="8"/>
        <v>0</v>
      </c>
      <c r="G2210" s="8">
        <f t="shared" si="9"/>
        <v>2.72493E+30</v>
      </c>
      <c r="H2210" s="8">
        <f t="shared" ref="H2210:J2210" si="4438">if(D2210,$G2210,"")</f>
        <v>2.72493E+30</v>
      </c>
      <c r="I2210" s="8" t="str">
        <f t="shared" si="4438"/>
        <v/>
      </c>
      <c r="J2210" s="8" t="str">
        <f t="shared" si="4438"/>
        <v/>
      </c>
      <c r="K2210" s="5"/>
      <c r="L2210" s="5"/>
      <c r="M2210" s="5"/>
      <c r="N2210" s="36" t="str">
        <f>Map!K2901</f>
        <v/>
      </c>
      <c r="O2210" s="36" t="str">
        <f>Map!L2901</f>
        <v/>
      </c>
      <c r="P2210" s="36" t="str">
        <f>Map!M2901</f>
        <v/>
      </c>
      <c r="Q2210" s="5" t="str">
        <f>Join("-",Map!B2901,Map!C2901,Map!D2901,Map!E2901,Map!F2901)</f>
        <v>West Rim-0-0-8-S</v>
      </c>
      <c r="R2210" s="6" t="b">
        <f t="shared" ref="R2210:T2210" si="4439">IFERROR(VALUE(LEFT(N2210,SEARCH(" ",N2210,1)-1)),FALSE())</f>
        <v>0</v>
      </c>
      <c r="S2210" s="6" t="b">
        <f t="shared" si="4439"/>
        <v>0</v>
      </c>
      <c r="T2210" s="6" t="b">
        <f t="shared" si="4439"/>
        <v>0</v>
      </c>
      <c r="U2210" s="5"/>
      <c r="V2210" s="5"/>
      <c r="W2210" s="5"/>
      <c r="X2210" s="37" t="str">
        <f>Map!G2901</f>
        <v>Star</v>
      </c>
      <c r="Y2210" s="5"/>
      <c r="Z2210" s="7" t="str">
        <f>Map!O2901</f>
        <v/>
      </c>
      <c r="AA2210" s="6" t="str">
        <f t="shared" si="12"/>
        <v/>
      </c>
      <c r="AB2210" s="5"/>
      <c r="AC2210" s="6" t="str">
        <f t="shared" si="13"/>
        <v/>
      </c>
      <c r="AD2210" s="5"/>
    </row>
    <row r="2211">
      <c r="A2211" s="5" t="str">
        <f>Map!I2902</f>
        <v>0.28 E</v>
      </c>
      <c r="B2211" s="6">
        <f t="shared" si="5"/>
        <v>0.28</v>
      </c>
      <c r="C2211" s="5" t="str">
        <f>IFERROR(__xludf.DUMMYFUNCTION("""COMPUTED_VALUE"""),"E")</f>
        <v>E</v>
      </c>
      <c r="D2211" s="34" t="b">
        <f t="shared" si="6"/>
        <v>0</v>
      </c>
      <c r="E2211" s="6" t="b">
        <f t="shared" si="7"/>
        <v>0</v>
      </c>
      <c r="F2211" s="34">
        <f t="shared" si="8"/>
        <v>0.28</v>
      </c>
      <c r="G2211" s="8">
        <f t="shared" si="9"/>
        <v>1.67216E+24</v>
      </c>
      <c r="H2211" s="8" t="str">
        <f t="shared" ref="H2211:J2211" si="4440">if(D2211,$G2211,"")</f>
        <v/>
      </c>
      <c r="I2211" s="8" t="str">
        <f t="shared" si="4440"/>
        <v/>
      </c>
      <c r="J2211" s="8">
        <f t="shared" si="4440"/>
        <v>1.67216E+24</v>
      </c>
      <c r="K2211" s="5"/>
      <c r="L2211" s="5"/>
      <c r="M2211" s="5"/>
      <c r="N2211" s="36">
        <f>Map!K2902</f>
        <v>729</v>
      </c>
      <c r="O2211" s="36">
        <f>Map!L2902</f>
        <v>668</v>
      </c>
      <c r="P2211" s="36">
        <f>Map!M2902</f>
        <v>701</v>
      </c>
      <c r="Q2211" s="5" t="str">
        <f>Join("-",Map!B2902,Map!C2902,Map!D2902,Map!E2902,Map!F2902)</f>
        <v>West Rim-0-1-0-a</v>
      </c>
      <c r="R2211" s="6">
        <f t="shared" ref="R2211:T2211" si="4441">IFERROR(VALUE(LEFT(N2211,SEARCH(" ",N2211,1)-1)),FALSE())</f>
        <v>729</v>
      </c>
      <c r="S2211" s="6">
        <f t="shared" si="4441"/>
        <v>668</v>
      </c>
      <c r="T2211" s="6">
        <f t="shared" si="4441"/>
        <v>701</v>
      </c>
      <c r="U2211" s="5"/>
      <c r="V2211" s="5"/>
      <c r="W2211" s="5"/>
      <c r="X2211" s="37" t="str">
        <f>Map!G2902</f>
        <v>Terrestrial</v>
      </c>
      <c r="Y2211" s="5"/>
      <c r="Z2211" s="7" t="str">
        <f>Map!O2902</f>
        <v>165 H</v>
      </c>
      <c r="AA2211" s="6">
        <f t="shared" si="12"/>
        <v>165</v>
      </c>
      <c r="AB2211" s="5" t="str">
        <f>IFERROR(__xludf.DUMMYFUNCTION("""COMPUTED_VALUE"""),"H")</f>
        <v>H</v>
      </c>
      <c r="AC2211" s="6">
        <f t="shared" si="13"/>
        <v>165</v>
      </c>
      <c r="AD2211" s="5"/>
    </row>
    <row r="2212">
      <c r="A2212" s="5" t="str">
        <f>Map!I2903</f>
        <v>0.32 E</v>
      </c>
      <c r="B2212" s="6">
        <f t="shared" si="5"/>
        <v>0.32</v>
      </c>
      <c r="C2212" s="5" t="str">
        <f>IFERROR(__xludf.DUMMYFUNCTION("""COMPUTED_VALUE"""),"E")</f>
        <v>E</v>
      </c>
      <c r="D2212" s="34" t="b">
        <f t="shared" si="6"/>
        <v>0</v>
      </c>
      <c r="E2212" s="6" t="b">
        <f t="shared" si="7"/>
        <v>0</v>
      </c>
      <c r="F2212" s="34">
        <f t="shared" si="8"/>
        <v>0.32</v>
      </c>
      <c r="G2212" s="8">
        <f t="shared" si="9"/>
        <v>1.91104E+24</v>
      </c>
      <c r="H2212" s="8" t="str">
        <f t="shared" ref="H2212:J2212" si="4442">if(D2212,$G2212,"")</f>
        <v/>
      </c>
      <c r="I2212" s="8" t="str">
        <f t="shared" si="4442"/>
        <v/>
      </c>
      <c r="J2212" s="8">
        <f t="shared" si="4442"/>
        <v>1.91104E+24</v>
      </c>
      <c r="K2212" s="5"/>
      <c r="L2212" s="5"/>
      <c r="M2212" s="5"/>
      <c r="N2212" s="36">
        <f>Map!K2903</f>
        <v>128</v>
      </c>
      <c r="O2212" s="36">
        <f>Map!L2903</f>
        <v>43</v>
      </c>
      <c r="P2212" s="36">
        <f>Map!M2903</f>
        <v>85</v>
      </c>
      <c r="Q2212" s="5" t="str">
        <f>Join("-",Map!B2903,Map!C2903,Map!D2903,Map!E2903,Map!F2903)</f>
        <v>West Rim-0-1-0-b</v>
      </c>
      <c r="R2212" s="6">
        <f t="shared" ref="R2212:T2212" si="4443">IFERROR(VALUE(LEFT(N2212,SEARCH(" ",N2212,1)-1)),FALSE())</f>
        <v>128</v>
      </c>
      <c r="S2212" s="6">
        <f t="shared" si="4443"/>
        <v>43</v>
      </c>
      <c r="T2212" s="6">
        <f t="shared" si="4443"/>
        <v>85</v>
      </c>
      <c r="U2212" s="5"/>
      <c r="V2212" s="5"/>
      <c r="W2212" s="5"/>
      <c r="X2212" s="37" t="str">
        <f>Map!G2903</f>
        <v>Terrestrial</v>
      </c>
      <c r="Y2212" s="5"/>
      <c r="Z2212" s="7" t="str">
        <f>Map!O2903</f>
        <v>8 H</v>
      </c>
      <c r="AA2212" s="6">
        <f t="shared" si="12"/>
        <v>8</v>
      </c>
      <c r="AB2212" s="5" t="str">
        <f>IFERROR(__xludf.DUMMYFUNCTION("""COMPUTED_VALUE"""),"H")</f>
        <v>H</v>
      </c>
      <c r="AC2212" s="6">
        <f t="shared" si="13"/>
        <v>8</v>
      </c>
      <c r="AD2212" s="5"/>
    </row>
    <row r="2213">
      <c r="A2213" s="5" t="str">
        <f>Map!I2904</f>
        <v>0.92 E</v>
      </c>
      <c r="B2213" s="6">
        <f t="shared" si="5"/>
        <v>0.92</v>
      </c>
      <c r="C2213" s="5" t="str">
        <f>IFERROR(__xludf.DUMMYFUNCTION("""COMPUTED_VALUE"""),"E")</f>
        <v>E</v>
      </c>
      <c r="D2213" s="34" t="b">
        <f t="shared" si="6"/>
        <v>0</v>
      </c>
      <c r="E2213" s="6" t="b">
        <f t="shared" si="7"/>
        <v>0</v>
      </c>
      <c r="F2213" s="34">
        <f t="shared" si="8"/>
        <v>0.92</v>
      </c>
      <c r="G2213" s="8">
        <f t="shared" si="9"/>
        <v>5.49424E+24</v>
      </c>
      <c r="H2213" s="8" t="str">
        <f t="shared" ref="H2213:J2213" si="4444">if(D2213,$G2213,"")</f>
        <v/>
      </c>
      <c r="I2213" s="8" t="str">
        <f t="shared" si="4444"/>
        <v/>
      </c>
      <c r="J2213" s="8">
        <f t="shared" si="4444"/>
        <v>5.49424E+24</v>
      </c>
      <c r="K2213" s="5"/>
      <c r="L2213" s="5"/>
      <c r="M2213" s="5"/>
      <c r="N2213" s="36">
        <f>Map!K2904</f>
        <v>-3</v>
      </c>
      <c r="O2213" s="36">
        <f>Map!L2904</f>
        <v>-7</v>
      </c>
      <c r="P2213" s="36">
        <f>Map!M2904</f>
        <v>-6</v>
      </c>
      <c r="Q2213" s="5" t="str">
        <f>Join("-",Map!B2904,Map!C2904,Map!D2904,Map!E2904,Map!F2904)</f>
        <v>West Rim-0-1-0-c</v>
      </c>
      <c r="R2213" s="6">
        <f t="shared" ref="R2213:T2213" si="4445">IFERROR(VALUE(LEFT(N2213,SEARCH(" ",N2213,1)-1)),FALSE())</f>
        <v>-3</v>
      </c>
      <c r="S2213" s="6">
        <f t="shared" si="4445"/>
        <v>-7</v>
      </c>
      <c r="T2213" s="6">
        <f t="shared" si="4445"/>
        <v>-6</v>
      </c>
      <c r="U2213" s="5"/>
      <c r="V2213" s="5"/>
      <c r="W2213" s="5"/>
      <c r="X2213" s="37" t="str">
        <f>Map!G2904</f>
        <v>Habitable</v>
      </c>
      <c r="Y2213" s="5"/>
      <c r="Z2213" s="7" t="str">
        <f>Map!O2904</f>
        <v>34 H</v>
      </c>
      <c r="AA2213" s="6">
        <f t="shared" si="12"/>
        <v>34</v>
      </c>
      <c r="AB2213" s="5" t="str">
        <f>IFERROR(__xludf.DUMMYFUNCTION("""COMPUTED_VALUE"""),"H")</f>
        <v>H</v>
      </c>
      <c r="AC2213" s="6">
        <f t="shared" si="13"/>
        <v>34</v>
      </c>
      <c r="AD2213" s="5"/>
    </row>
    <row r="2214">
      <c r="A2214" s="5" t="str">
        <f>Map!I2905</f>
        <v>1.49 J</v>
      </c>
      <c r="B2214" s="6">
        <f t="shared" si="5"/>
        <v>1.49</v>
      </c>
      <c r="C2214" s="5" t="str">
        <f>IFERROR(__xludf.DUMMYFUNCTION("""COMPUTED_VALUE"""),"J")</f>
        <v>J</v>
      </c>
      <c r="D2214" s="34" t="b">
        <f t="shared" si="6"/>
        <v>0</v>
      </c>
      <c r="E2214" s="6">
        <f t="shared" si="7"/>
        <v>1.49</v>
      </c>
      <c r="F2214" s="34" t="b">
        <f t="shared" si="8"/>
        <v>0</v>
      </c>
      <c r="G2214" s="8">
        <f t="shared" si="9"/>
        <v>2.831E+27</v>
      </c>
      <c r="H2214" s="8" t="str">
        <f t="shared" ref="H2214:J2214" si="4446">if(D2214,$G2214,"")</f>
        <v/>
      </c>
      <c r="I2214" s="8">
        <f t="shared" si="4446"/>
        <v>2.831E+27</v>
      </c>
      <c r="J2214" s="8" t="str">
        <f t="shared" si="4446"/>
        <v/>
      </c>
      <c r="K2214" s="5"/>
      <c r="L2214" s="5"/>
      <c r="M2214" s="5"/>
      <c r="N2214" s="36">
        <f>Map!K2905</f>
        <v>-65</v>
      </c>
      <c r="O2214" s="36">
        <f>Map!L2905</f>
        <v>-78</v>
      </c>
      <c r="P2214" s="36">
        <f>Map!M2905</f>
        <v>-72</v>
      </c>
      <c r="Q2214" s="5" t="str">
        <f>Join("-",Map!B2905,Map!C2905,Map!D2905,Map!E2905,Map!F2905)</f>
        <v>West Rim-0-1-0-d</v>
      </c>
      <c r="R2214" s="6">
        <f t="shared" ref="R2214:T2214" si="4447">IFERROR(VALUE(LEFT(N2214,SEARCH(" ",N2214,1)-1)),FALSE())</f>
        <v>-65</v>
      </c>
      <c r="S2214" s="6">
        <f t="shared" si="4447"/>
        <v>-78</v>
      </c>
      <c r="T2214" s="6">
        <f t="shared" si="4447"/>
        <v>-72</v>
      </c>
      <c r="U2214" s="5"/>
      <c r="V2214" s="5"/>
      <c r="W2214" s="5"/>
      <c r="X2214" s="37" t="str">
        <f>Map!G2905</f>
        <v>Gas Giant</v>
      </c>
      <c r="Y2214" s="5"/>
      <c r="Z2214" s="7" t="str">
        <f>Map!O2905</f>
        <v>24 H</v>
      </c>
      <c r="AA2214" s="6">
        <f t="shared" si="12"/>
        <v>24</v>
      </c>
      <c r="AB2214" s="5" t="str">
        <f>IFERROR(__xludf.DUMMYFUNCTION("""COMPUTED_VALUE"""),"H")</f>
        <v>H</v>
      </c>
      <c r="AC2214" s="6">
        <f t="shared" si="13"/>
        <v>24</v>
      </c>
      <c r="AD2214" s="5"/>
    </row>
    <row r="2215">
      <c r="A2215" s="5" t="str">
        <f>Map!I2906</f>
        <v>0.07 J</v>
      </c>
      <c r="B2215" s="6">
        <f t="shared" si="5"/>
        <v>0.07</v>
      </c>
      <c r="C2215" s="5" t="str">
        <f>IFERROR(__xludf.DUMMYFUNCTION("""COMPUTED_VALUE"""),"J")</f>
        <v>J</v>
      </c>
      <c r="D2215" s="34" t="b">
        <f t="shared" si="6"/>
        <v>0</v>
      </c>
      <c r="E2215" s="6">
        <f t="shared" si="7"/>
        <v>0.07</v>
      </c>
      <c r="F2215" s="34" t="b">
        <f t="shared" si="8"/>
        <v>0</v>
      </c>
      <c r="G2215" s="8">
        <f t="shared" si="9"/>
        <v>1.33E+26</v>
      </c>
      <c r="H2215" s="8" t="str">
        <f t="shared" ref="H2215:J2215" si="4448">if(D2215,$G2215,"")</f>
        <v/>
      </c>
      <c r="I2215" s="8">
        <f t="shared" si="4448"/>
        <v>1.33E+26</v>
      </c>
      <c r="J2215" s="8" t="str">
        <f t="shared" si="4448"/>
        <v/>
      </c>
      <c r="K2215" s="5"/>
      <c r="L2215" s="5"/>
      <c r="M2215" s="5"/>
      <c r="N2215" s="36">
        <f>Map!K2906</f>
        <v>-80</v>
      </c>
      <c r="O2215" s="36">
        <f>Map!L2906</f>
        <v>-92</v>
      </c>
      <c r="P2215" s="36">
        <f>Map!M2906</f>
        <v>-86</v>
      </c>
      <c r="Q2215" s="5" t="str">
        <f>Join("-",Map!B2906,Map!C2906,Map!D2906,Map!E2906,Map!F2906)</f>
        <v>West Rim-0-1-0-e</v>
      </c>
      <c r="R2215" s="6">
        <f t="shared" ref="R2215:T2215" si="4449">IFERROR(VALUE(LEFT(N2215,SEARCH(" ",N2215,1)-1)),FALSE())</f>
        <v>-80</v>
      </c>
      <c r="S2215" s="6">
        <f t="shared" si="4449"/>
        <v>-92</v>
      </c>
      <c r="T2215" s="6">
        <f t="shared" si="4449"/>
        <v>-86</v>
      </c>
      <c r="U2215" s="5"/>
      <c r="V2215" s="5"/>
      <c r="W2215" s="5"/>
      <c r="X2215" s="37" t="str">
        <f>Map!G2906</f>
        <v>Gas Giant</v>
      </c>
      <c r="Y2215" s="5"/>
      <c r="Z2215" s="7" t="str">
        <f>Map!O2906</f>
        <v>11 H</v>
      </c>
      <c r="AA2215" s="6">
        <f t="shared" si="12"/>
        <v>11</v>
      </c>
      <c r="AB2215" s="5" t="str">
        <f>IFERROR(__xludf.DUMMYFUNCTION("""COMPUTED_VALUE"""),"H")</f>
        <v>H</v>
      </c>
      <c r="AC2215" s="6">
        <f t="shared" si="13"/>
        <v>11</v>
      </c>
      <c r="AD2215" s="5"/>
    </row>
    <row r="2216">
      <c r="A2216" s="5" t="str">
        <f>Map!I2907</f>
        <v>0.21 J</v>
      </c>
      <c r="B2216" s="6">
        <f t="shared" si="5"/>
        <v>0.21</v>
      </c>
      <c r="C2216" s="5" t="str">
        <f>IFERROR(__xludf.DUMMYFUNCTION("""COMPUTED_VALUE"""),"J")</f>
        <v>J</v>
      </c>
      <c r="D2216" s="34" t="b">
        <f t="shared" si="6"/>
        <v>0</v>
      </c>
      <c r="E2216" s="6">
        <f t="shared" si="7"/>
        <v>0.21</v>
      </c>
      <c r="F2216" s="34" t="b">
        <f t="shared" si="8"/>
        <v>0</v>
      </c>
      <c r="G2216" s="8">
        <f t="shared" si="9"/>
        <v>3.99E+26</v>
      </c>
      <c r="H2216" s="8" t="str">
        <f t="shared" ref="H2216:J2216" si="4450">if(D2216,$G2216,"")</f>
        <v/>
      </c>
      <c r="I2216" s="8">
        <f t="shared" si="4450"/>
        <v>3.99E+26</v>
      </c>
      <c r="J2216" s="8" t="str">
        <f t="shared" si="4450"/>
        <v/>
      </c>
      <c r="K2216" s="5"/>
      <c r="L2216" s="5"/>
      <c r="M2216" s="5"/>
      <c r="N2216" s="36">
        <f>Map!K2907</f>
        <v>-217</v>
      </c>
      <c r="O2216" s="36">
        <f>Map!L2907</f>
        <v>-226</v>
      </c>
      <c r="P2216" s="36">
        <f>Map!M2907</f>
        <v>-221</v>
      </c>
      <c r="Q2216" s="5" t="str">
        <f>Join("-",Map!B2907,Map!C2907,Map!D2907,Map!E2907,Map!F2907)</f>
        <v>West Rim-0-1-0-f</v>
      </c>
      <c r="R2216" s="6">
        <f t="shared" ref="R2216:T2216" si="4451">IFERROR(VALUE(LEFT(N2216,SEARCH(" ",N2216,1)-1)),FALSE())</f>
        <v>-217</v>
      </c>
      <c r="S2216" s="6">
        <f t="shared" si="4451"/>
        <v>-226</v>
      </c>
      <c r="T2216" s="6">
        <f t="shared" si="4451"/>
        <v>-221</v>
      </c>
      <c r="U2216" s="5"/>
      <c r="V2216" s="5"/>
      <c r="W2216" s="5"/>
      <c r="X2216" s="37" t="str">
        <f>Map!G2907</f>
        <v>Gas Giant</v>
      </c>
      <c r="Y2216" s="5"/>
      <c r="Z2216" s="7" t="str">
        <f>Map!O2907</f>
        <v>17 H</v>
      </c>
      <c r="AA2216" s="6">
        <f t="shared" si="12"/>
        <v>17</v>
      </c>
      <c r="AB2216" s="5" t="str">
        <f>IFERROR(__xludf.DUMMYFUNCTION("""COMPUTED_VALUE"""),"H")</f>
        <v>H</v>
      </c>
      <c r="AC2216" s="6">
        <f t="shared" si="13"/>
        <v>17</v>
      </c>
      <c r="AD2216" s="5"/>
    </row>
    <row r="2217">
      <c r="A2217" s="5" t="str">
        <f>Map!I2908</f>
        <v>0.42 E</v>
      </c>
      <c r="B2217" s="6">
        <f t="shared" si="5"/>
        <v>0.42</v>
      </c>
      <c r="C2217" s="5" t="str">
        <f>IFERROR(__xludf.DUMMYFUNCTION("""COMPUTED_VALUE"""),"E")</f>
        <v>E</v>
      </c>
      <c r="D2217" s="34" t="b">
        <f t="shared" si="6"/>
        <v>0</v>
      </c>
      <c r="E2217" s="6" t="b">
        <f t="shared" si="7"/>
        <v>0</v>
      </c>
      <c r="F2217" s="34">
        <f t="shared" si="8"/>
        <v>0.42</v>
      </c>
      <c r="G2217" s="8">
        <f t="shared" si="9"/>
        <v>2.50824E+24</v>
      </c>
      <c r="H2217" s="8" t="str">
        <f t="shared" ref="H2217:J2217" si="4452">if(D2217,$G2217,"")</f>
        <v/>
      </c>
      <c r="I2217" s="8" t="str">
        <f t="shared" si="4452"/>
        <v/>
      </c>
      <c r="J2217" s="8">
        <f t="shared" si="4452"/>
        <v>2.50824E+24</v>
      </c>
      <c r="K2217" s="5"/>
      <c r="L2217" s="5"/>
      <c r="M2217" s="5"/>
      <c r="N2217" s="36">
        <f>Map!K2908</f>
        <v>-224</v>
      </c>
      <c r="O2217" s="36">
        <f>Map!L2908</f>
        <v>-224</v>
      </c>
      <c r="P2217" s="36">
        <f>Map!M2908</f>
        <v>-224</v>
      </c>
      <c r="Q2217" s="5" t="str">
        <f>Join("-",Map!B2908,Map!C2908,Map!D2908,Map!E2908,Map!F2908)</f>
        <v>West Rim-0-1-0-g</v>
      </c>
      <c r="R2217" s="6">
        <f t="shared" ref="R2217:T2217" si="4453">IFERROR(VALUE(LEFT(N2217,SEARCH(" ",N2217,1)-1)),FALSE())</f>
        <v>-224</v>
      </c>
      <c r="S2217" s="6">
        <f t="shared" si="4453"/>
        <v>-224</v>
      </c>
      <c r="T2217" s="6">
        <f t="shared" si="4453"/>
        <v>-224</v>
      </c>
      <c r="U2217" s="5"/>
      <c r="V2217" s="5"/>
      <c r="W2217" s="5"/>
      <c r="X2217" s="37" t="str">
        <f>Map!G2908</f>
        <v>Terrestrial</v>
      </c>
      <c r="Y2217" s="5"/>
      <c r="Z2217" s="7" t="str">
        <f>Map!O2908</f>
        <v>28 H</v>
      </c>
      <c r="AA2217" s="6">
        <f t="shared" si="12"/>
        <v>28</v>
      </c>
      <c r="AB2217" s="5" t="str">
        <f>IFERROR(__xludf.DUMMYFUNCTION("""COMPUTED_VALUE"""),"H")</f>
        <v>H</v>
      </c>
      <c r="AC2217" s="6">
        <f t="shared" si="13"/>
        <v>28</v>
      </c>
      <c r="AD2217" s="5"/>
    </row>
    <row r="2218">
      <c r="A2218" s="5" t="str">
        <f>Map!I2909</f>
        <v>5.32 J</v>
      </c>
      <c r="B2218" s="6">
        <f t="shared" si="5"/>
        <v>5.32</v>
      </c>
      <c r="C2218" s="5" t="str">
        <f>IFERROR(__xludf.DUMMYFUNCTION("""COMPUTED_VALUE"""),"J")</f>
        <v>J</v>
      </c>
      <c r="D2218" s="34" t="b">
        <f t="shared" si="6"/>
        <v>0</v>
      </c>
      <c r="E2218" s="6">
        <f t="shared" si="7"/>
        <v>5.32</v>
      </c>
      <c r="F2218" s="34" t="b">
        <f t="shared" si="8"/>
        <v>0</v>
      </c>
      <c r="G2218" s="8">
        <f t="shared" si="9"/>
        <v>1.0108E+28</v>
      </c>
      <c r="H2218" s="8" t="str">
        <f t="shared" ref="H2218:J2218" si="4454">if(D2218,$G2218,"")</f>
        <v/>
      </c>
      <c r="I2218" s="8">
        <f t="shared" si="4454"/>
        <v>1.0108E+28</v>
      </c>
      <c r="J2218" s="8" t="str">
        <f t="shared" si="4454"/>
        <v/>
      </c>
      <c r="K2218" s="5"/>
      <c r="L2218" s="5"/>
      <c r="M2218" s="5"/>
      <c r="N2218" s="36">
        <f>Map!K2909</f>
        <v>-227</v>
      </c>
      <c r="O2218" s="36">
        <f>Map!L2909</f>
        <v>-254</v>
      </c>
      <c r="P2218" s="36">
        <f>Map!M2909</f>
        <v>-243</v>
      </c>
      <c r="Q2218" s="5" t="str">
        <f>Join("-",Map!B2909,Map!C2909,Map!D2909,Map!E2909,Map!F2909)</f>
        <v>West Rim-0-1-0-h</v>
      </c>
      <c r="R2218" s="6">
        <f t="shared" ref="R2218:T2218" si="4455">IFERROR(VALUE(LEFT(N2218,SEARCH(" ",N2218,1)-1)),FALSE())</f>
        <v>-227</v>
      </c>
      <c r="S2218" s="6">
        <f t="shared" si="4455"/>
        <v>-254</v>
      </c>
      <c r="T2218" s="6">
        <f t="shared" si="4455"/>
        <v>-243</v>
      </c>
      <c r="U2218" s="5"/>
      <c r="V2218" s="5"/>
      <c r="W2218" s="5"/>
      <c r="X2218" s="37" t="str">
        <f>Map!G2909</f>
        <v>Gas Giant</v>
      </c>
      <c r="Y2218" s="5"/>
      <c r="Z2218" s="7" t="str">
        <f>Map!O2909</f>
        <v>9 H</v>
      </c>
      <c r="AA2218" s="6">
        <f t="shared" si="12"/>
        <v>9</v>
      </c>
      <c r="AB2218" s="5" t="str">
        <f>IFERROR(__xludf.DUMMYFUNCTION("""COMPUTED_VALUE"""),"H")</f>
        <v>H</v>
      </c>
      <c r="AC2218" s="6">
        <f t="shared" si="13"/>
        <v>9</v>
      </c>
      <c r="AD2218" s="5"/>
    </row>
    <row r="2219">
      <c r="A2219" s="5" t="str">
        <f>Map!I2910</f>
        <v>0.35 S</v>
      </c>
      <c r="B2219" s="6">
        <f t="shared" si="5"/>
        <v>0.35</v>
      </c>
      <c r="C2219" s="5" t="str">
        <f>IFERROR(__xludf.DUMMYFUNCTION("""COMPUTED_VALUE"""),"S")</f>
        <v>S</v>
      </c>
      <c r="D2219" s="34">
        <f t="shared" si="6"/>
        <v>0.35</v>
      </c>
      <c r="E2219" s="6" t="b">
        <f t="shared" si="7"/>
        <v>0</v>
      </c>
      <c r="F2219" s="34" t="b">
        <f t="shared" si="8"/>
        <v>0</v>
      </c>
      <c r="G2219" s="8">
        <f t="shared" si="9"/>
        <v>6.9615E+29</v>
      </c>
      <c r="H2219" s="8">
        <f t="shared" ref="H2219:J2219" si="4456">if(D2219,$G2219,"")</f>
        <v>6.9615E+29</v>
      </c>
      <c r="I2219" s="8" t="str">
        <f t="shared" si="4456"/>
        <v/>
      </c>
      <c r="J2219" s="8" t="str">
        <f t="shared" si="4456"/>
        <v/>
      </c>
      <c r="K2219" s="5"/>
      <c r="L2219" s="5"/>
      <c r="M2219" s="5"/>
      <c r="N2219" s="36" t="str">
        <f>Map!K2910</f>
        <v/>
      </c>
      <c r="O2219" s="36" t="str">
        <f>Map!L2910</f>
        <v/>
      </c>
      <c r="P2219" s="36" t="str">
        <f>Map!M2910</f>
        <v/>
      </c>
      <c r="Q2219" s="5" t="str">
        <f>Join("-",Map!B2910,Map!C2910,Map!D2910,Map!E2910,Map!F2910)</f>
        <v>West Rim-0-1-0-S</v>
      </c>
      <c r="R2219" s="6" t="b">
        <f t="shared" ref="R2219:T2219" si="4457">IFERROR(VALUE(LEFT(N2219,SEARCH(" ",N2219,1)-1)),FALSE())</f>
        <v>0</v>
      </c>
      <c r="S2219" s="6" t="b">
        <f t="shared" si="4457"/>
        <v>0</v>
      </c>
      <c r="T2219" s="6" t="b">
        <f t="shared" si="4457"/>
        <v>0</v>
      </c>
      <c r="U2219" s="5"/>
      <c r="V2219" s="5"/>
      <c r="W2219" s="5"/>
      <c r="X2219" s="37" t="str">
        <f>Map!G2910</f>
        <v>Star</v>
      </c>
      <c r="Y2219" s="5"/>
      <c r="Z2219" s="7" t="str">
        <f>Map!O2910</f>
        <v/>
      </c>
      <c r="AA2219" s="6" t="str">
        <f t="shared" si="12"/>
        <v/>
      </c>
      <c r="AB2219" s="5"/>
      <c r="AC2219" s="6" t="str">
        <f t="shared" si="13"/>
        <v/>
      </c>
      <c r="AD2219" s="5"/>
    </row>
    <row r="2220">
      <c r="A2220" s="5" t="str">
        <f>Map!I2911</f>
        <v/>
      </c>
      <c r="B2220" s="6" t="str">
        <f t="shared" si="5"/>
        <v/>
      </c>
      <c r="C2220" s="5"/>
      <c r="D2220" s="34" t="b">
        <f t="shared" si="6"/>
        <v>0</v>
      </c>
      <c r="E2220" s="6" t="b">
        <f t="shared" si="7"/>
        <v>0</v>
      </c>
      <c r="F2220" s="34" t="b">
        <f t="shared" si="8"/>
        <v>0</v>
      </c>
      <c r="G2220" s="8" t="str">
        <f t="shared" si="9"/>
        <v/>
      </c>
      <c r="H2220" s="8" t="str">
        <f t="shared" ref="H2220:J2220" si="4458">if(D2220,$G2220,"")</f>
        <v/>
      </c>
      <c r="I2220" s="8" t="str">
        <f t="shared" si="4458"/>
        <v/>
      </c>
      <c r="J2220" s="8" t="str">
        <f t="shared" si="4458"/>
        <v/>
      </c>
      <c r="K2220" s="5"/>
      <c r="L2220" s="5"/>
      <c r="M2220" s="5"/>
      <c r="N2220" s="36" t="str">
        <f>Map!K2911</f>
        <v/>
      </c>
      <c r="O2220" s="36" t="str">
        <f>Map!L2911</f>
        <v/>
      </c>
      <c r="P2220" s="36" t="str">
        <f>Map!M2911</f>
        <v/>
      </c>
      <c r="Q2220" s="5" t="str">
        <f>Join("-",Map!B2911,Map!C2911,Map!D2911,Map!E2911,Map!F2911)</f>
        <v>West Rim-0-1-0-W01 Secondary Relay</v>
      </c>
      <c r="R2220" s="6" t="b">
        <f t="shared" ref="R2220:T2220" si="4459">IFERROR(VALUE(LEFT(N2220,SEARCH(" ",N2220,1)-1)),FALSE())</f>
        <v>0</v>
      </c>
      <c r="S2220" s="6" t="b">
        <f t="shared" si="4459"/>
        <v>0</v>
      </c>
      <c r="T2220" s="6" t="b">
        <f t="shared" si="4459"/>
        <v>0</v>
      </c>
      <c r="U2220" s="5"/>
      <c r="V2220" s="5"/>
      <c r="W2220" s="5"/>
      <c r="X2220" s="37" t="str">
        <f>Map!G2911</f>
        <v>Secondary Relay</v>
      </c>
      <c r="Y2220" s="5"/>
      <c r="Z2220" s="7" t="str">
        <f>Map!O2911</f>
        <v/>
      </c>
      <c r="AA2220" s="6" t="str">
        <f t="shared" si="12"/>
        <v/>
      </c>
      <c r="AB2220" s="5"/>
      <c r="AC2220" s="6" t="str">
        <f t="shared" si="13"/>
        <v/>
      </c>
      <c r="AD2220" s="5"/>
    </row>
    <row r="2221">
      <c r="A2221" s="5" t="str">
        <f>Map!I2912</f>
        <v>2.12 E</v>
      </c>
      <c r="B2221" s="6">
        <f t="shared" si="5"/>
        <v>2.12</v>
      </c>
      <c r="C2221" s="5" t="str">
        <f>IFERROR(__xludf.DUMMYFUNCTION("""COMPUTED_VALUE"""),"E")</f>
        <v>E</v>
      </c>
      <c r="D2221" s="34" t="b">
        <f t="shared" si="6"/>
        <v>0</v>
      </c>
      <c r="E2221" s="6" t="b">
        <f t="shared" si="7"/>
        <v>0</v>
      </c>
      <c r="F2221" s="34">
        <f t="shared" si="8"/>
        <v>2.12</v>
      </c>
      <c r="G2221" s="8">
        <f t="shared" si="9"/>
        <v>1.26606E+25</v>
      </c>
      <c r="H2221" s="8" t="str">
        <f t="shared" ref="H2221:J2221" si="4460">if(D2221,$G2221,"")</f>
        <v/>
      </c>
      <c r="I2221" s="8" t="str">
        <f t="shared" si="4460"/>
        <v/>
      </c>
      <c r="J2221" s="8">
        <f t="shared" si="4460"/>
        <v>1.26606E+25</v>
      </c>
      <c r="K2221" s="5"/>
      <c r="L2221" s="5"/>
      <c r="M2221" s="5"/>
      <c r="N2221" s="36">
        <f>Map!K2912</f>
        <v>1318</v>
      </c>
      <c r="O2221" s="36">
        <f>Map!L2912</f>
        <v>364</v>
      </c>
      <c r="P2221" s="36">
        <f>Map!M2912</f>
        <v>842</v>
      </c>
      <c r="Q2221" s="5" t="str">
        <f>Join("-",Map!B2912,Map!C2912,Map!D2912,Map!E2912,Map!F2912)</f>
        <v>West Rim-0-1-1-a</v>
      </c>
      <c r="R2221" s="6">
        <f t="shared" ref="R2221:T2221" si="4461">IFERROR(VALUE(LEFT(N2221,SEARCH(" ",N2221,1)-1)),FALSE())</f>
        <v>1318</v>
      </c>
      <c r="S2221" s="6">
        <f t="shared" si="4461"/>
        <v>364</v>
      </c>
      <c r="T2221" s="6">
        <f t="shared" si="4461"/>
        <v>842</v>
      </c>
      <c r="U2221" s="5"/>
      <c r="V2221" s="5"/>
      <c r="W2221" s="5"/>
      <c r="X2221" s="37" t="str">
        <f>Map!G2912</f>
        <v>Terrestrial</v>
      </c>
      <c r="Y2221" s="5"/>
      <c r="Z2221" s="7" t="str">
        <f>Map!O2912</f>
        <v>26 H</v>
      </c>
      <c r="AA2221" s="6">
        <f t="shared" si="12"/>
        <v>26</v>
      </c>
      <c r="AB2221" s="5" t="str">
        <f>IFERROR(__xludf.DUMMYFUNCTION("""COMPUTED_VALUE"""),"H")</f>
        <v>H</v>
      </c>
      <c r="AC2221" s="6">
        <f t="shared" si="13"/>
        <v>26</v>
      </c>
      <c r="AD2221" s="5"/>
    </row>
    <row r="2222">
      <c r="A2222" s="5" t="str">
        <f>Map!I2913</f>
        <v>0.86 E</v>
      </c>
      <c r="B2222" s="6">
        <f t="shared" si="5"/>
        <v>0.86</v>
      </c>
      <c r="C2222" s="5" t="str">
        <f>IFERROR(__xludf.DUMMYFUNCTION("""COMPUTED_VALUE"""),"E")</f>
        <v>E</v>
      </c>
      <c r="D2222" s="34" t="b">
        <f t="shared" si="6"/>
        <v>0</v>
      </c>
      <c r="E2222" s="6" t="b">
        <f t="shared" si="7"/>
        <v>0</v>
      </c>
      <c r="F2222" s="34">
        <f t="shared" si="8"/>
        <v>0.86</v>
      </c>
      <c r="G2222" s="8">
        <f t="shared" si="9"/>
        <v>5.13592E+24</v>
      </c>
      <c r="H2222" s="8" t="str">
        <f t="shared" ref="H2222:J2222" si="4462">if(D2222,$G2222,"")</f>
        <v/>
      </c>
      <c r="I2222" s="8" t="str">
        <f t="shared" si="4462"/>
        <v/>
      </c>
      <c r="J2222" s="8">
        <f t="shared" si="4462"/>
        <v>5.13592E+24</v>
      </c>
      <c r="K2222" s="5"/>
      <c r="L2222" s="5"/>
      <c r="M2222" s="5"/>
      <c r="N2222" s="36">
        <f>Map!K2913</f>
        <v>770</v>
      </c>
      <c r="O2222" s="36">
        <f>Map!L2913</f>
        <v>664</v>
      </c>
      <c r="P2222" s="36">
        <f>Map!M2913</f>
        <v>717</v>
      </c>
      <c r="Q2222" s="5" t="str">
        <f>Join("-",Map!B2913,Map!C2913,Map!D2913,Map!E2913,Map!F2913)</f>
        <v>West Rim-0-1-1-b</v>
      </c>
      <c r="R2222" s="6">
        <f t="shared" ref="R2222:T2222" si="4463">IFERROR(VALUE(LEFT(N2222,SEARCH(" ",N2222,1)-1)),FALSE())</f>
        <v>770</v>
      </c>
      <c r="S2222" s="6">
        <f t="shared" si="4463"/>
        <v>664</v>
      </c>
      <c r="T2222" s="6">
        <f t="shared" si="4463"/>
        <v>717</v>
      </c>
      <c r="U2222" s="5"/>
      <c r="V2222" s="5"/>
      <c r="W2222" s="5"/>
      <c r="X2222" s="37" t="str">
        <f>Map!G2913</f>
        <v>Terrestrial</v>
      </c>
      <c r="Y2222" s="5"/>
      <c r="Z2222" s="7" t="str">
        <f>Map!O2913</f>
        <v>26 H</v>
      </c>
      <c r="AA2222" s="6">
        <f t="shared" si="12"/>
        <v>26</v>
      </c>
      <c r="AB2222" s="5" t="str">
        <f>IFERROR(__xludf.DUMMYFUNCTION("""COMPUTED_VALUE"""),"H")</f>
        <v>H</v>
      </c>
      <c r="AC2222" s="6">
        <f t="shared" si="13"/>
        <v>26</v>
      </c>
      <c r="AD2222" s="5"/>
    </row>
    <row r="2223">
      <c r="A2223" s="5" t="str">
        <f>Map!I2914</f>
        <v>1.12 E</v>
      </c>
      <c r="B2223" s="6">
        <f t="shared" si="5"/>
        <v>1.12</v>
      </c>
      <c r="C2223" s="5" t="str">
        <f>IFERROR(__xludf.DUMMYFUNCTION("""COMPUTED_VALUE"""),"E")</f>
        <v>E</v>
      </c>
      <c r="D2223" s="34" t="b">
        <f t="shared" si="6"/>
        <v>0</v>
      </c>
      <c r="E2223" s="6" t="b">
        <f t="shared" si="7"/>
        <v>0</v>
      </c>
      <c r="F2223" s="34">
        <f t="shared" si="8"/>
        <v>1.12</v>
      </c>
      <c r="G2223" s="8">
        <f t="shared" si="9"/>
        <v>6.68864E+24</v>
      </c>
      <c r="H2223" s="8" t="str">
        <f t="shared" ref="H2223:J2223" si="4464">if(D2223,$G2223,"")</f>
        <v/>
      </c>
      <c r="I2223" s="8" t="str">
        <f t="shared" si="4464"/>
        <v/>
      </c>
      <c r="J2223" s="8">
        <f t="shared" si="4464"/>
        <v>6.68864E+24</v>
      </c>
      <c r="K2223" s="5"/>
      <c r="L2223" s="5"/>
      <c r="M2223" s="5"/>
      <c r="N2223" s="36">
        <f>Map!K2914</f>
        <v>0</v>
      </c>
      <c r="O2223" s="36">
        <f>Map!L2914</f>
        <v>-7</v>
      </c>
      <c r="P2223" s="36">
        <f>Map!M2914</f>
        <v>-4</v>
      </c>
      <c r="Q2223" s="5" t="str">
        <f>Join("-",Map!B2914,Map!C2914,Map!D2914,Map!E2914,Map!F2914)</f>
        <v>West Rim-0-1-1-c</v>
      </c>
      <c r="R2223" s="6">
        <f t="shared" ref="R2223:T2223" si="4465">IFERROR(VALUE(LEFT(N2223,SEARCH(" ",N2223,1)-1)),FALSE())</f>
        <v>0</v>
      </c>
      <c r="S2223" s="6">
        <f t="shared" si="4465"/>
        <v>-7</v>
      </c>
      <c r="T2223" s="6">
        <f t="shared" si="4465"/>
        <v>-4</v>
      </c>
      <c r="U2223" s="5"/>
      <c r="V2223" s="5"/>
      <c r="W2223" s="5"/>
      <c r="X2223" s="37" t="str">
        <f>Map!G2914</f>
        <v>Habitable</v>
      </c>
      <c r="Y2223" s="5"/>
      <c r="Z2223" s="7" t="str">
        <f>Map!O2914</f>
        <v>22 H</v>
      </c>
      <c r="AA2223" s="6">
        <f t="shared" si="12"/>
        <v>22</v>
      </c>
      <c r="AB2223" s="5" t="str">
        <f>IFERROR(__xludf.DUMMYFUNCTION("""COMPUTED_VALUE"""),"H")</f>
        <v>H</v>
      </c>
      <c r="AC2223" s="6">
        <f t="shared" si="13"/>
        <v>22</v>
      </c>
      <c r="AD2223" s="5"/>
    </row>
    <row r="2224">
      <c r="A2224" s="5" t="str">
        <f>Map!I2915</f>
        <v>0.06 J</v>
      </c>
      <c r="B2224" s="6">
        <f t="shared" si="5"/>
        <v>0.06</v>
      </c>
      <c r="C2224" s="5" t="str">
        <f>IFERROR(__xludf.DUMMYFUNCTION("""COMPUTED_VALUE"""),"J")</f>
        <v>J</v>
      </c>
      <c r="D2224" s="34" t="b">
        <f t="shared" si="6"/>
        <v>0</v>
      </c>
      <c r="E2224" s="6">
        <f t="shared" si="7"/>
        <v>0.06</v>
      </c>
      <c r="F2224" s="34" t="b">
        <f t="shared" si="8"/>
        <v>0</v>
      </c>
      <c r="G2224" s="8">
        <f t="shared" si="9"/>
        <v>1.14E+26</v>
      </c>
      <c r="H2224" s="8" t="str">
        <f t="shared" ref="H2224:J2224" si="4466">if(D2224,$G2224,"")</f>
        <v/>
      </c>
      <c r="I2224" s="8">
        <f t="shared" si="4466"/>
        <v>1.14E+26</v>
      </c>
      <c r="J2224" s="8" t="str">
        <f t="shared" si="4466"/>
        <v/>
      </c>
      <c r="K2224" s="5"/>
      <c r="L2224" s="5"/>
      <c r="M2224" s="5"/>
      <c r="N2224" s="36">
        <f>Map!K2915</f>
        <v>-126</v>
      </c>
      <c r="O2224" s="36">
        <f>Map!L2915</f>
        <v>-144</v>
      </c>
      <c r="P2224" s="36">
        <f>Map!M2915</f>
        <v>-136</v>
      </c>
      <c r="Q2224" s="5" t="str">
        <f>Join("-",Map!B2915,Map!C2915,Map!D2915,Map!E2915,Map!F2915)</f>
        <v>West Rim-0-1-1-d</v>
      </c>
      <c r="R2224" s="6">
        <f t="shared" ref="R2224:T2224" si="4467">IFERROR(VALUE(LEFT(N2224,SEARCH(" ",N2224,1)-1)),FALSE())</f>
        <v>-126</v>
      </c>
      <c r="S2224" s="6">
        <f t="shared" si="4467"/>
        <v>-144</v>
      </c>
      <c r="T2224" s="6">
        <f t="shared" si="4467"/>
        <v>-136</v>
      </c>
      <c r="U2224" s="5"/>
      <c r="V2224" s="5"/>
      <c r="W2224" s="5"/>
      <c r="X2224" s="37" t="str">
        <f>Map!G2915</f>
        <v>Gas Giant</v>
      </c>
      <c r="Y2224" s="5"/>
      <c r="Z2224" s="7" t="str">
        <f>Map!O2915</f>
        <v>14 H</v>
      </c>
      <c r="AA2224" s="6">
        <f t="shared" si="12"/>
        <v>14</v>
      </c>
      <c r="AB2224" s="5" t="str">
        <f>IFERROR(__xludf.DUMMYFUNCTION("""COMPUTED_VALUE"""),"H")</f>
        <v>H</v>
      </c>
      <c r="AC2224" s="6">
        <f t="shared" si="13"/>
        <v>14</v>
      </c>
      <c r="AD2224" s="5"/>
    </row>
    <row r="2225">
      <c r="A2225" s="5" t="str">
        <f>Map!I2916</f>
        <v>0.2 S</v>
      </c>
      <c r="B2225" s="6">
        <f t="shared" si="5"/>
        <v>0.2</v>
      </c>
      <c r="C2225" s="5" t="str">
        <f>IFERROR(__xludf.DUMMYFUNCTION("""COMPUTED_VALUE"""),"S")</f>
        <v>S</v>
      </c>
      <c r="D2225" s="34">
        <f t="shared" si="6"/>
        <v>0.2</v>
      </c>
      <c r="E2225" s="6" t="b">
        <f t="shared" si="7"/>
        <v>0</v>
      </c>
      <c r="F2225" s="34" t="b">
        <f t="shared" si="8"/>
        <v>0</v>
      </c>
      <c r="G2225" s="8">
        <f t="shared" si="9"/>
        <v>3.978E+29</v>
      </c>
      <c r="H2225" s="8">
        <f t="shared" ref="H2225:J2225" si="4468">if(D2225,$G2225,"")</f>
        <v>3.978E+29</v>
      </c>
      <c r="I2225" s="8" t="str">
        <f t="shared" si="4468"/>
        <v/>
      </c>
      <c r="J2225" s="8" t="str">
        <f t="shared" si="4468"/>
        <v/>
      </c>
      <c r="K2225" s="5"/>
      <c r="L2225" s="5"/>
      <c r="M2225" s="5"/>
      <c r="N2225" s="36" t="str">
        <f>Map!K2916</f>
        <v/>
      </c>
      <c r="O2225" s="36" t="str">
        <f>Map!L2916</f>
        <v/>
      </c>
      <c r="P2225" s="36" t="str">
        <f>Map!M2916</f>
        <v/>
      </c>
      <c r="Q2225" s="5" t="str">
        <f>Join("-",Map!B2916,Map!C2916,Map!D2916,Map!E2916,Map!F2916)</f>
        <v>West Rim-0-1-1-S</v>
      </c>
      <c r="R2225" s="6" t="b">
        <f t="shared" ref="R2225:T2225" si="4469">IFERROR(VALUE(LEFT(N2225,SEARCH(" ",N2225,1)-1)),FALSE())</f>
        <v>0</v>
      </c>
      <c r="S2225" s="6" t="b">
        <f t="shared" si="4469"/>
        <v>0</v>
      </c>
      <c r="T2225" s="6" t="b">
        <f t="shared" si="4469"/>
        <v>0</v>
      </c>
      <c r="U2225" s="5"/>
      <c r="V2225" s="5"/>
      <c r="W2225" s="5"/>
      <c r="X2225" s="37" t="str">
        <f>Map!G2916</f>
        <v>Star</v>
      </c>
      <c r="Y2225" s="5"/>
      <c r="Z2225" s="7" t="str">
        <f>Map!O2916</f>
        <v/>
      </c>
      <c r="AA2225" s="6" t="str">
        <f t="shared" si="12"/>
        <v/>
      </c>
      <c r="AB2225" s="5"/>
      <c r="AC2225" s="6" t="str">
        <f t="shared" si="13"/>
        <v/>
      </c>
      <c r="AD2225" s="5"/>
    </row>
    <row r="2226">
      <c r="A2226" s="5" t="str">
        <f>Map!I2917</f>
        <v>2.69 E</v>
      </c>
      <c r="B2226" s="6">
        <f t="shared" si="5"/>
        <v>2.69</v>
      </c>
      <c r="C2226" s="5" t="str">
        <f>IFERROR(__xludf.DUMMYFUNCTION("""COMPUTED_VALUE"""),"E")</f>
        <v>E</v>
      </c>
      <c r="D2226" s="34" t="b">
        <f t="shared" si="6"/>
        <v>0</v>
      </c>
      <c r="E2226" s="6" t="b">
        <f t="shared" si="7"/>
        <v>0</v>
      </c>
      <c r="F2226" s="34">
        <f t="shared" si="8"/>
        <v>2.69</v>
      </c>
      <c r="G2226" s="8">
        <f t="shared" si="9"/>
        <v>1.60647E+25</v>
      </c>
      <c r="H2226" s="8" t="str">
        <f t="shared" ref="H2226:J2226" si="4470">if(D2226,$G2226,"")</f>
        <v/>
      </c>
      <c r="I2226" s="8" t="str">
        <f t="shared" si="4470"/>
        <v/>
      </c>
      <c r="J2226" s="8">
        <f t="shared" si="4470"/>
        <v>1.60647E+25</v>
      </c>
      <c r="K2226" s="5"/>
      <c r="L2226" s="5"/>
      <c r="M2226" s="5"/>
      <c r="N2226" s="36">
        <f>Map!K2917</f>
        <v>1457</v>
      </c>
      <c r="O2226" s="36">
        <f>Map!L2917</f>
        <v>624</v>
      </c>
      <c r="P2226" s="36">
        <f>Map!M2917</f>
        <v>1040</v>
      </c>
      <c r="Q2226" s="5" t="str">
        <f>Join("-",Map!B2917,Map!C2917,Map!D2917,Map!E2917,Map!F2917)</f>
        <v>West Rim-0-1-2-a</v>
      </c>
      <c r="R2226" s="6">
        <f t="shared" ref="R2226:T2226" si="4471">IFERROR(VALUE(LEFT(N2226,SEARCH(" ",N2226,1)-1)),FALSE())</f>
        <v>1457</v>
      </c>
      <c r="S2226" s="6">
        <f t="shared" si="4471"/>
        <v>624</v>
      </c>
      <c r="T2226" s="6">
        <f t="shared" si="4471"/>
        <v>1040</v>
      </c>
      <c r="U2226" s="5"/>
      <c r="V2226" s="5"/>
      <c r="W2226" s="5"/>
      <c r="X2226" s="37" t="str">
        <f>Map!G2917</f>
        <v>Terrestrial</v>
      </c>
      <c r="Y2226" s="5"/>
      <c r="Z2226" s="7" t="str">
        <f>Map!O2917</f>
        <v>192 H</v>
      </c>
      <c r="AA2226" s="6">
        <f t="shared" si="12"/>
        <v>192</v>
      </c>
      <c r="AB2226" s="5" t="str">
        <f>IFERROR(__xludf.DUMMYFUNCTION("""COMPUTED_VALUE"""),"H")</f>
        <v>H</v>
      </c>
      <c r="AC2226" s="6">
        <f t="shared" si="13"/>
        <v>192</v>
      </c>
      <c r="AD2226" s="5"/>
    </row>
    <row r="2227">
      <c r="A2227" s="5" t="str">
        <f>Map!I2918</f>
        <v>0.02 J</v>
      </c>
      <c r="B2227" s="6">
        <f t="shared" si="5"/>
        <v>0.02</v>
      </c>
      <c r="C2227" s="5" t="str">
        <f>IFERROR(__xludf.DUMMYFUNCTION("""COMPUTED_VALUE"""),"J")</f>
        <v>J</v>
      </c>
      <c r="D2227" s="34" t="b">
        <f t="shared" si="6"/>
        <v>0</v>
      </c>
      <c r="E2227" s="6">
        <f t="shared" si="7"/>
        <v>0.02</v>
      </c>
      <c r="F2227" s="34" t="b">
        <f t="shared" si="8"/>
        <v>0</v>
      </c>
      <c r="G2227" s="8">
        <f t="shared" si="9"/>
        <v>3.8E+25</v>
      </c>
      <c r="H2227" s="8" t="str">
        <f t="shared" ref="H2227:J2227" si="4472">if(D2227,$G2227,"")</f>
        <v/>
      </c>
      <c r="I2227" s="8">
        <f t="shared" si="4472"/>
        <v>3.8E+25</v>
      </c>
      <c r="J2227" s="8" t="str">
        <f t="shared" si="4472"/>
        <v/>
      </c>
      <c r="K2227" s="5"/>
      <c r="L2227" s="5"/>
      <c r="M2227" s="5"/>
      <c r="N2227" s="36">
        <f>Map!K2918</f>
        <v>-30</v>
      </c>
      <c r="O2227" s="36">
        <f>Map!L2918</f>
        <v>-61</v>
      </c>
      <c r="P2227" s="36">
        <f>Map!M2918</f>
        <v>-45</v>
      </c>
      <c r="Q2227" s="5" t="str">
        <f>Join("-",Map!B2918,Map!C2918,Map!D2918,Map!E2918,Map!F2918)</f>
        <v>West Rim-0-1-2-b</v>
      </c>
      <c r="R2227" s="6">
        <f t="shared" ref="R2227:T2227" si="4473">IFERROR(VALUE(LEFT(N2227,SEARCH(" ",N2227,1)-1)),FALSE())</f>
        <v>-30</v>
      </c>
      <c r="S2227" s="6">
        <f t="shared" si="4473"/>
        <v>-61</v>
      </c>
      <c r="T2227" s="6">
        <f t="shared" si="4473"/>
        <v>-45</v>
      </c>
      <c r="U2227" s="5"/>
      <c r="V2227" s="5"/>
      <c r="W2227" s="5"/>
      <c r="X2227" s="37" t="str">
        <f>Map!G2918</f>
        <v>Gas Giant</v>
      </c>
      <c r="Y2227" s="5"/>
      <c r="Z2227" s="7" t="str">
        <f>Map!O2918</f>
        <v>24 H</v>
      </c>
      <c r="AA2227" s="6">
        <f t="shared" si="12"/>
        <v>24</v>
      </c>
      <c r="AB2227" s="5" t="str">
        <f>IFERROR(__xludf.DUMMYFUNCTION("""COMPUTED_VALUE"""),"H")</f>
        <v>H</v>
      </c>
      <c r="AC2227" s="6">
        <f t="shared" si="13"/>
        <v>24</v>
      </c>
      <c r="AD2227" s="5"/>
    </row>
    <row r="2228">
      <c r="A2228" s="5" t="str">
        <f>Map!I2919</f>
        <v>0.06 J</v>
      </c>
      <c r="B2228" s="6">
        <f t="shared" si="5"/>
        <v>0.06</v>
      </c>
      <c r="C2228" s="5" t="str">
        <f>IFERROR(__xludf.DUMMYFUNCTION("""COMPUTED_VALUE"""),"J")</f>
        <v>J</v>
      </c>
      <c r="D2228" s="34" t="b">
        <f t="shared" si="6"/>
        <v>0</v>
      </c>
      <c r="E2228" s="6">
        <f t="shared" si="7"/>
        <v>0.06</v>
      </c>
      <c r="F2228" s="34" t="b">
        <f t="shared" si="8"/>
        <v>0</v>
      </c>
      <c r="G2228" s="8">
        <f t="shared" si="9"/>
        <v>1.14E+26</v>
      </c>
      <c r="H2228" s="8" t="str">
        <f t="shared" ref="H2228:J2228" si="4474">if(D2228,$G2228,"")</f>
        <v/>
      </c>
      <c r="I2228" s="8">
        <f t="shared" si="4474"/>
        <v>1.14E+26</v>
      </c>
      <c r="J2228" s="8" t="str">
        <f t="shared" si="4474"/>
        <v/>
      </c>
      <c r="K2228" s="5"/>
      <c r="L2228" s="5"/>
      <c r="M2228" s="5"/>
      <c r="N2228" s="36">
        <f>Map!K2919</f>
        <v>-73</v>
      </c>
      <c r="O2228" s="36">
        <f>Map!L2919</f>
        <v>-117</v>
      </c>
      <c r="P2228" s="36">
        <f>Map!M2919</f>
        <v>-93</v>
      </c>
      <c r="Q2228" s="5" t="str">
        <f>Join("-",Map!B2919,Map!C2919,Map!D2919,Map!E2919,Map!F2919)</f>
        <v>West Rim-0-1-2-c</v>
      </c>
      <c r="R2228" s="6">
        <f t="shared" ref="R2228:T2228" si="4475">IFERROR(VALUE(LEFT(N2228,SEARCH(" ",N2228,1)-1)),FALSE())</f>
        <v>-73</v>
      </c>
      <c r="S2228" s="6">
        <f t="shared" si="4475"/>
        <v>-117</v>
      </c>
      <c r="T2228" s="6">
        <f t="shared" si="4475"/>
        <v>-93</v>
      </c>
      <c r="U2228" s="5"/>
      <c r="V2228" s="5"/>
      <c r="W2228" s="5"/>
      <c r="X2228" s="37" t="str">
        <f>Map!G2919</f>
        <v>Gas Giant</v>
      </c>
      <c r="Y2228" s="5"/>
      <c r="Z2228" s="7" t="str">
        <f>Map!O2919</f>
        <v>13 H</v>
      </c>
      <c r="AA2228" s="6">
        <f t="shared" si="12"/>
        <v>13</v>
      </c>
      <c r="AB2228" s="5" t="str">
        <f>IFERROR(__xludf.DUMMYFUNCTION("""COMPUTED_VALUE"""),"H")</f>
        <v>H</v>
      </c>
      <c r="AC2228" s="6">
        <f t="shared" si="13"/>
        <v>13</v>
      </c>
      <c r="AD2228" s="5"/>
    </row>
    <row r="2229">
      <c r="A2229" s="5" t="str">
        <f>Map!I2920</f>
        <v>6.74 J</v>
      </c>
      <c r="B2229" s="6">
        <f t="shared" si="5"/>
        <v>6.74</v>
      </c>
      <c r="C2229" s="5" t="str">
        <f>IFERROR(__xludf.DUMMYFUNCTION("""COMPUTED_VALUE"""),"J")</f>
        <v>J</v>
      </c>
      <c r="D2229" s="34" t="b">
        <f t="shared" si="6"/>
        <v>0</v>
      </c>
      <c r="E2229" s="6">
        <f t="shared" si="7"/>
        <v>6.74</v>
      </c>
      <c r="F2229" s="34" t="b">
        <f t="shared" si="8"/>
        <v>0</v>
      </c>
      <c r="G2229" s="8">
        <f t="shared" si="9"/>
        <v>1.2806E+28</v>
      </c>
      <c r="H2229" s="8" t="str">
        <f t="shared" ref="H2229:J2229" si="4476">if(D2229,$G2229,"")</f>
        <v/>
      </c>
      <c r="I2229" s="8">
        <f t="shared" si="4476"/>
        <v>1.2806E+28</v>
      </c>
      <c r="J2229" s="8" t="str">
        <f t="shared" si="4476"/>
        <v/>
      </c>
      <c r="K2229" s="5"/>
      <c r="L2229" s="5"/>
      <c r="M2229" s="5"/>
      <c r="N2229" s="36">
        <f>Map!K2920</f>
        <v>-165</v>
      </c>
      <c r="O2229" s="36">
        <f>Map!L2920</f>
        <v>-170</v>
      </c>
      <c r="P2229" s="36">
        <f>Map!M2920</f>
        <v>-170</v>
      </c>
      <c r="Q2229" s="5" t="str">
        <f>Join("-",Map!B2920,Map!C2920,Map!D2920,Map!E2920,Map!F2920)</f>
        <v>West Rim-0-1-2-d</v>
      </c>
      <c r="R2229" s="6">
        <f t="shared" ref="R2229:T2229" si="4477">IFERROR(VALUE(LEFT(N2229,SEARCH(" ",N2229,1)-1)),FALSE())</f>
        <v>-165</v>
      </c>
      <c r="S2229" s="6">
        <f t="shared" si="4477"/>
        <v>-170</v>
      </c>
      <c r="T2229" s="6">
        <f t="shared" si="4477"/>
        <v>-170</v>
      </c>
      <c r="U2229" s="5"/>
      <c r="V2229" s="5"/>
      <c r="W2229" s="5"/>
      <c r="X2229" s="37" t="str">
        <f>Map!G2920</f>
        <v>Gas Giant</v>
      </c>
      <c r="Y2229" s="5"/>
      <c r="Z2229" s="7" t="str">
        <f>Map!O2920</f>
        <v>13 H</v>
      </c>
      <c r="AA2229" s="6">
        <f t="shared" si="12"/>
        <v>13</v>
      </c>
      <c r="AB2229" s="5" t="str">
        <f>IFERROR(__xludf.DUMMYFUNCTION("""COMPUTED_VALUE"""),"H")</f>
        <v>H</v>
      </c>
      <c r="AC2229" s="6">
        <f t="shared" si="13"/>
        <v>13</v>
      </c>
      <c r="AD2229" s="5"/>
    </row>
    <row r="2230">
      <c r="A2230" s="5" t="str">
        <f>Map!I2921</f>
        <v>0.07 J</v>
      </c>
      <c r="B2230" s="6">
        <f t="shared" si="5"/>
        <v>0.07</v>
      </c>
      <c r="C2230" s="5" t="str">
        <f>IFERROR(__xludf.DUMMYFUNCTION("""COMPUTED_VALUE"""),"J")</f>
        <v>J</v>
      </c>
      <c r="D2230" s="34" t="b">
        <f t="shared" si="6"/>
        <v>0</v>
      </c>
      <c r="E2230" s="6">
        <f t="shared" si="7"/>
        <v>0.07</v>
      </c>
      <c r="F2230" s="34" t="b">
        <f t="shared" si="8"/>
        <v>0</v>
      </c>
      <c r="G2230" s="8">
        <f t="shared" si="9"/>
        <v>1.33E+26</v>
      </c>
      <c r="H2230" s="8" t="str">
        <f t="shared" ref="H2230:J2230" si="4478">if(D2230,$G2230,"")</f>
        <v/>
      </c>
      <c r="I2230" s="8">
        <f t="shared" si="4478"/>
        <v>1.33E+26</v>
      </c>
      <c r="J2230" s="8" t="str">
        <f t="shared" si="4478"/>
        <v/>
      </c>
      <c r="K2230" s="5"/>
      <c r="L2230" s="5"/>
      <c r="M2230" s="5"/>
      <c r="N2230" s="36">
        <f>Map!K2921</f>
        <v>-186</v>
      </c>
      <c r="O2230" s="36">
        <f>Map!L2921</f>
        <v>-237</v>
      </c>
      <c r="P2230" s="36">
        <f>Map!M2921</f>
        <v>-213</v>
      </c>
      <c r="Q2230" s="5" t="str">
        <f>Join("-",Map!B2921,Map!C2921,Map!D2921,Map!E2921,Map!F2921)</f>
        <v>West Rim-0-1-2-e</v>
      </c>
      <c r="R2230" s="6">
        <f t="shared" ref="R2230:T2230" si="4479">IFERROR(VALUE(LEFT(N2230,SEARCH(" ",N2230,1)-1)),FALSE())</f>
        <v>-186</v>
      </c>
      <c r="S2230" s="6">
        <f t="shared" si="4479"/>
        <v>-237</v>
      </c>
      <c r="T2230" s="6">
        <f t="shared" si="4479"/>
        <v>-213</v>
      </c>
      <c r="U2230" s="5"/>
      <c r="V2230" s="5"/>
      <c r="W2230" s="5"/>
      <c r="X2230" s="37" t="str">
        <f>Map!G2921</f>
        <v>Gas Giant</v>
      </c>
      <c r="Y2230" s="5"/>
      <c r="Z2230" s="7" t="str">
        <f>Map!O2921</f>
        <v>18 H</v>
      </c>
      <c r="AA2230" s="6">
        <f t="shared" si="12"/>
        <v>18</v>
      </c>
      <c r="AB2230" s="5" t="str">
        <f>IFERROR(__xludf.DUMMYFUNCTION("""COMPUTED_VALUE"""),"H")</f>
        <v>H</v>
      </c>
      <c r="AC2230" s="6">
        <f t="shared" si="13"/>
        <v>18</v>
      </c>
      <c r="AD2230" s="5"/>
    </row>
    <row r="2231">
      <c r="A2231" s="5" t="str">
        <f>Map!I2922</f>
        <v>0.49 J</v>
      </c>
      <c r="B2231" s="6">
        <f t="shared" si="5"/>
        <v>0.49</v>
      </c>
      <c r="C2231" s="5" t="str">
        <f>IFERROR(__xludf.DUMMYFUNCTION("""COMPUTED_VALUE"""),"J")</f>
        <v>J</v>
      </c>
      <c r="D2231" s="34" t="b">
        <f t="shared" si="6"/>
        <v>0</v>
      </c>
      <c r="E2231" s="6">
        <f t="shared" si="7"/>
        <v>0.49</v>
      </c>
      <c r="F2231" s="34" t="b">
        <f t="shared" si="8"/>
        <v>0</v>
      </c>
      <c r="G2231" s="8">
        <f t="shared" si="9"/>
        <v>9.31E+26</v>
      </c>
      <c r="H2231" s="8" t="str">
        <f t="shared" ref="H2231:J2231" si="4480">if(D2231,$G2231,"")</f>
        <v/>
      </c>
      <c r="I2231" s="8">
        <f t="shared" si="4480"/>
        <v>9.31E+26</v>
      </c>
      <c r="J2231" s="8" t="str">
        <f t="shared" si="4480"/>
        <v/>
      </c>
      <c r="K2231" s="5"/>
      <c r="L2231" s="5"/>
      <c r="M2231" s="5"/>
      <c r="N2231" s="36">
        <f>Map!K2922</f>
        <v>-188</v>
      </c>
      <c r="O2231" s="36">
        <f>Map!L2922</f>
        <v>-217</v>
      </c>
      <c r="P2231" s="36">
        <f>Map!M2922</f>
        <v>-204</v>
      </c>
      <c r="Q2231" s="5" t="str">
        <f>Join("-",Map!B2922,Map!C2922,Map!D2922,Map!E2922,Map!F2922)</f>
        <v>West Rim-0-1-2-f</v>
      </c>
      <c r="R2231" s="6">
        <f t="shared" ref="R2231:T2231" si="4481">IFERROR(VALUE(LEFT(N2231,SEARCH(" ",N2231,1)-1)),FALSE())</f>
        <v>-188</v>
      </c>
      <c r="S2231" s="6">
        <f t="shared" si="4481"/>
        <v>-217</v>
      </c>
      <c r="T2231" s="6">
        <f t="shared" si="4481"/>
        <v>-204</v>
      </c>
      <c r="U2231" s="5"/>
      <c r="V2231" s="5"/>
      <c r="W2231" s="5"/>
      <c r="X2231" s="37" t="str">
        <f>Map!G2922</f>
        <v>Gas Giant</v>
      </c>
      <c r="Y2231" s="5"/>
      <c r="Z2231" s="7" t="str">
        <f>Map!O2922</f>
        <v>21 H</v>
      </c>
      <c r="AA2231" s="6">
        <f t="shared" si="12"/>
        <v>21</v>
      </c>
      <c r="AB2231" s="5" t="str">
        <f>IFERROR(__xludf.DUMMYFUNCTION("""COMPUTED_VALUE"""),"H")</f>
        <v>H</v>
      </c>
      <c r="AC2231" s="6">
        <f t="shared" si="13"/>
        <v>21</v>
      </c>
      <c r="AD2231" s="5"/>
    </row>
    <row r="2232">
      <c r="A2232" s="5" t="str">
        <f>Map!I2923</f>
        <v>0.46 S</v>
      </c>
      <c r="B2232" s="6">
        <f t="shared" si="5"/>
        <v>0.46</v>
      </c>
      <c r="C2232" s="5" t="str">
        <f>IFERROR(__xludf.DUMMYFUNCTION("""COMPUTED_VALUE"""),"S")</f>
        <v>S</v>
      </c>
      <c r="D2232" s="34">
        <f t="shared" si="6"/>
        <v>0.46</v>
      </c>
      <c r="E2232" s="6" t="b">
        <f t="shared" si="7"/>
        <v>0</v>
      </c>
      <c r="F2232" s="34" t="b">
        <f t="shared" si="8"/>
        <v>0</v>
      </c>
      <c r="G2232" s="8">
        <f t="shared" si="9"/>
        <v>9.1494E+29</v>
      </c>
      <c r="H2232" s="8">
        <f t="shared" ref="H2232:J2232" si="4482">if(D2232,$G2232,"")</f>
        <v>9.1494E+29</v>
      </c>
      <c r="I2232" s="8" t="str">
        <f t="shared" si="4482"/>
        <v/>
      </c>
      <c r="J2232" s="8" t="str">
        <f t="shared" si="4482"/>
        <v/>
      </c>
      <c r="K2232" s="5"/>
      <c r="L2232" s="5"/>
      <c r="M2232" s="5"/>
      <c r="N2232" s="36" t="str">
        <f>Map!K2923</f>
        <v/>
      </c>
      <c r="O2232" s="36" t="str">
        <f>Map!L2923</f>
        <v/>
      </c>
      <c r="P2232" s="36" t="str">
        <f>Map!M2923</f>
        <v/>
      </c>
      <c r="Q2232" s="5" t="str">
        <f>Join("-",Map!B2923,Map!C2923,Map!D2923,Map!E2923,Map!F2923)</f>
        <v>West Rim-0-1-2-S</v>
      </c>
      <c r="R2232" s="6" t="b">
        <f t="shared" ref="R2232:T2232" si="4483">IFERROR(VALUE(LEFT(N2232,SEARCH(" ",N2232,1)-1)),FALSE())</f>
        <v>0</v>
      </c>
      <c r="S2232" s="6" t="b">
        <f t="shared" si="4483"/>
        <v>0</v>
      </c>
      <c r="T2232" s="6" t="b">
        <f t="shared" si="4483"/>
        <v>0</v>
      </c>
      <c r="U2232" s="5"/>
      <c r="V2232" s="5"/>
      <c r="W2232" s="5"/>
      <c r="X2232" s="37" t="str">
        <f>Map!G2923</f>
        <v>Star</v>
      </c>
      <c r="Y2232" s="5"/>
      <c r="Z2232" s="7" t="str">
        <f>Map!O2923</f>
        <v/>
      </c>
      <c r="AA2232" s="6" t="str">
        <f t="shared" si="12"/>
        <v/>
      </c>
      <c r="AB2232" s="5"/>
      <c r="AC2232" s="6" t="str">
        <f t="shared" si="13"/>
        <v/>
      </c>
      <c r="AD2232" s="5"/>
    </row>
    <row r="2233">
      <c r="A2233" s="5" t="str">
        <f>Map!I2924</f>
        <v>0.51 E</v>
      </c>
      <c r="B2233" s="6">
        <f t="shared" si="5"/>
        <v>0.51</v>
      </c>
      <c r="C2233" s="5" t="str">
        <f>IFERROR(__xludf.DUMMYFUNCTION("""COMPUTED_VALUE"""),"E")</f>
        <v>E</v>
      </c>
      <c r="D2233" s="34" t="b">
        <f t="shared" si="6"/>
        <v>0</v>
      </c>
      <c r="E2233" s="6" t="b">
        <f t="shared" si="7"/>
        <v>0</v>
      </c>
      <c r="F2233" s="34">
        <f t="shared" si="8"/>
        <v>0.51</v>
      </c>
      <c r="G2233" s="8">
        <f t="shared" si="9"/>
        <v>3.04572E+24</v>
      </c>
      <c r="H2233" s="8" t="str">
        <f t="shared" ref="H2233:J2233" si="4484">if(D2233,$G2233,"")</f>
        <v/>
      </c>
      <c r="I2233" s="8" t="str">
        <f t="shared" si="4484"/>
        <v/>
      </c>
      <c r="J2233" s="8">
        <f t="shared" si="4484"/>
        <v>3.04572E+24</v>
      </c>
      <c r="K2233" s="5"/>
      <c r="L2233" s="5"/>
      <c r="M2233" s="5"/>
      <c r="N2233" s="36">
        <f>Map!K2924</f>
        <v>992</v>
      </c>
      <c r="O2233" s="36">
        <f>Map!L2924</f>
        <v>842</v>
      </c>
      <c r="P2233" s="36">
        <f>Map!M2924</f>
        <v>919</v>
      </c>
      <c r="Q2233" s="5" t="str">
        <f>Join("-",Map!B2924,Map!C2924,Map!D2924,Map!E2924,Map!F2924)</f>
        <v>West Rim-0-1-3-a</v>
      </c>
      <c r="R2233" s="6">
        <f t="shared" ref="R2233:T2233" si="4485">IFERROR(VALUE(LEFT(N2233,SEARCH(" ",N2233,1)-1)),FALSE())</f>
        <v>992</v>
      </c>
      <c r="S2233" s="6">
        <f t="shared" si="4485"/>
        <v>842</v>
      </c>
      <c r="T2233" s="6">
        <f t="shared" si="4485"/>
        <v>919</v>
      </c>
      <c r="U2233" s="5"/>
      <c r="V2233" s="5"/>
      <c r="W2233" s="5"/>
      <c r="X2233" s="37" t="str">
        <f>Map!G2924</f>
        <v>Terrestrial</v>
      </c>
      <c r="Y2233" s="5"/>
      <c r="Z2233" s="7" t="str">
        <f>Map!O2924</f>
        <v>14 H</v>
      </c>
      <c r="AA2233" s="6">
        <f t="shared" si="12"/>
        <v>14</v>
      </c>
      <c r="AB2233" s="5" t="str">
        <f>IFERROR(__xludf.DUMMYFUNCTION("""COMPUTED_VALUE"""),"H")</f>
        <v>H</v>
      </c>
      <c r="AC2233" s="6">
        <f t="shared" si="13"/>
        <v>14</v>
      </c>
      <c r="AD2233" s="5"/>
    </row>
    <row r="2234">
      <c r="A2234" s="5" t="str">
        <f>Map!I2925</f>
        <v>0.96 E</v>
      </c>
      <c r="B2234" s="6">
        <f t="shared" si="5"/>
        <v>0.96</v>
      </c>
      <c r="C2234" s="5" t="str">
        <f>IFERROR(__xludf.DUMMYFUNCTION("""COMPUTED_VALUE"""),"E")</f>
        <v>E</v>
      </c>
      <c r="D2234" s="34" t="b">
        <f t="shared" si="6"/>
        <v>0</v>
      </c>
      <c r="E2234" s="6" t="b">
        <f t="shared" si="7"/>
        <v>0</v>
      </c>
      <c r="F2234" s="34">
        <f t="shared" si="8"/>
        <v>0.96</v>
      </c>
      <c r="G2234" s="8">
        <f t="shared" si="9"/>
        <v>5.73312E+24</v>
      </c>
      <c r="H2234" s="8" t="str">
        <f t="shared" ref="H2234:J2234" si="4486">if(D2234,$G2234,"")</f>
        <v/>
      </c>
      <c r="I2234" s="8" t="str">
        <f t="shared" si="4486"/>
        <v/>
      </c>
      <c r="J2234" s="8">
        <f t="shared" si="4486"/>
        <v>5.73312E+24</v>
      </c>
      <c r="K2234" s="5"/>
      <c r="L2234" s="5"/>
      <c r="M2234" s="5"/>
      <c r="N2234" s="36">
        <f>Map!K2925</f>
        <v>78</v>
      </c>
      <c r="O2234" s="36">
        <f>Map!L2925</f>
        <v>-69</v>
      </c>
      <c r="P2234" s="36">
        <f>Map!M2925</f>
        <v>6</v>
      </c>
      <c r="Q2234" s="5" t="str">
        <f>Join("-",Map!B2925,Map!C2925,Map!D2925,Map!E2925,Map!F2925)</f>
        <v>West Rim-0-1-3-b</v>
      </c>
      <c r="R2234" s="6">
        <f t="shared" ref="R2234:T2234" si="4487">IFERROR(VALUE(LEFT(N2234,SEARCH(" ",N2234,1)-1)),FALSE())</f>
        <v>78</v>
      </c>
      <c r="S2234" s="6">
        <f t="shared" si="4487"/>
        <v>-69</v>
      </c>
      <c r="T2234" s="6">
        <f t="shared" si="4487"/>
        <v>6</v>
      </c>
      <c r="U2234" s="5"/>
      <c r="V2234" s="5"/>
      <c r="W2234" s="5"/>
      <c r="X2234" s="37" t="str">
        <f>Map!G2925</f>
        <v>Terrestrial</v>
      </c>
      <c r="Y2234" s="5"/>
      <c r="Z2234" s="7" t="str">
        <f>Map!O2925</f>
        <v>159 H</v>
      </c>
      <c r="AA2234" s="6">
        <f t="shared" si="12"/>
        <v>159</v>
      </c>
      <c r="AB2234" s="5" t="str">
        <f>IFERROR(__xludf.DUMMYFUNCTION("""COMPUTED_VALUE"""),"H")</f>
        <v>H</v>
      </c>
      <c r="AC2234" s="6">
        <f t="shared" si="13"/>
        <v>159</v>
      </c>
      <c r="AD2234" s="5"/>
    </row>
    <row r="2235">
      <c r="A2235" s="5" t="str">
        <f>Map!I2926</f>
        <v>0.1 J</v>
      </c>
      <c r="B2235" s="6">
        <f t="shared" si="5"/>
        <v>0.1</v>
      </c>
      <c r="C2235" s="5" t="str">
        <f>IFERROR(__xludf.DUMMYFUNCTION("""COMPUTED_VALUE"""),"J")</f>
        <v>J</v>
      </c>
      <c r="D2235" s="34" t="b">
        <f t="shared" si="6"/>
        <v>0</v>
      </c>
      <c r="E2235" s="6">
        <f t="shared" si="7"/>
        <v>0.1</v>
      </c>
      <c r="F2235" s="34" t="b">
        <f t="shared" si="8"/>
        <v>0</v>
      </c>
      <c r="G2235" s="8">
        <f t="shared" si="9"/>
        <v>1.9E+26</v>
      </c>
      <c r="H2235" s="8" t="str">
        <f t="shared" ref="H2235:J2235" si="4488">if(D2235,$G2235,"")</f>
        <v/>
      </c>
      <c r="I2235" s="8">
        <f t="shared" si="4488"/>
        <v>1.9E+26</v>
      </c>
      <c r="J2235" s="8" t="str">
        <f t="shared" si="4488"/>
        <v/>
      </c>
      <c r="K2235" s="5"/>
      <c r="L2235" s="5"/>
      <c r="M2235" s="5"/>
      <c r="N2235" s="36">
        <f>Map!K2926</f>
        <v>-36</v>
      </c>
      <c r="O2235" s="36">
        <f>Map!L2926</f>
        <v>-95</v>
      </c>
      <c r="P2235" s="36">
        <f>Map!M2926</f>
        <v>-65</v>
      </c>
      <c r="Q2235" s="5" t="str">
        <f>Join("-",Map!B2926,Map!C2926,Map!D2926,Map!E2926,Map!F2926)</f>
        <v>West Rim-0-1-3-c</v>
      </c>
      <c r="R2235" s="6">
        <f t="shared" ref="R2235:T2235" si="4489">IFERROR(VALUE(LEFT(N2235,SEARCH(" ",N2235,1)-1)),FALSE())</f>
        <v>-36</v>
      </c>
      <c r="S2235" s="6">
        <f t="shared" si="4489"/>
        <v>-95</v>
      </c>
      <c r="T2235" s="6">
        <f t="shared" si="4489"/>
        <v>-65</v>
      </c>
      <c r="U2235" s="5"/>
      <c r="V2235" s="5"/>
      <c r="W2235" s="5"/>
      <c r="X2235" s="37" t="str">
        <f>Map!G2926</f>
        <v>Gas Giant</v>
      </c>
      <c r="Y2235" s="5"/>
      <c r="Z2235" s="7" t="str">
        <f>Map!O2926</f>
        <v>9 H</v>
      </c>
      <c r="AA2235" s="6">
        <f t="shared" si="12"/>
        <v>9</v>
      </c>
      <c r="AB2235" s="5" t="str">
        <f>IFERROR(__xludf.DUMMYFUNCTION("""COMPUTED_VALUE"""),"H")</f>
        <v>H</v>
      </c>
      <c r="AC2235" s="6">
        <f t="shared" si="13"/>
        <v>9</v>
      </c>
      <c r="AD2235" s="5"/>
    </row>
    <row r="2236">
      <c r="A2236" s="5" t="str">
        <f>Map!I2927</f>
        <v>1.5 J</v>
      </c>
      <c r="B2236" s="6">
        <f t="shared" si="5"/>
        <v>1.5</v>
      </c>
      <c r="C2236" s="5" t="str">
        <f>IFERROR(__xludf.DUMMYFUNCTION("""COMPUTED_VALUE"""),"J")</f>
        <v>J</v>
      </c>
      <c r="D2236" s="34" t="b">
        <f t="shared" si="6"/>
        <v>0</v>
      </c>
      <c r="E2236" s="6">
        <f t="shared" si="7"/>
        <v>1.5</v>
      </c>
      <c r="F2236" s="34" t="b">
        <f t="shared" si="8"/>
        <v>0</v>
      </c>
      <c r="G2236" s="8">
        <f t="shared" si="9"/>
        <v>2.85E+27</v>
      </c>
      <c r="H2236" s="8" t="str">
        <f t="shared" ref="H2236:J2236" si="4490">if(D2236,$G2236,"")</f>
        <v/>
      </c>
      <c r="I2236" s="8">
        <f t="shared" si="4490"/>
        <v>2.85E+27</v>
      </c>
      <c r="J2236" s="8" t="str">
        <f t="shared" si="4490"/>
        <v/>
      </c>
      <c r="K2236" s="5"/>
      <c r="L2236" s="5"/>
      <c r="M2236" s="5"/>
      <c r="N2236" s="36">
        <f>Map!K2927</f>
        <v>-80</v>
      </c>
      <c r="O2236" s="36">
        <f>Map!L2927</f>
        <v>-134</v>
      </c>
      <c r="P2236" s="36">
        <f>Map!M2927</f>
        <v>-105</v>
      </c>
      <c r="Q2236" s="5" t="str">
        <f>Join("-",Map!B2927,Map!C2927,Map!D2927,Map!E2927,Map!F2927)</f>
        <v>West Rim-0-1-3-d</v>
      </c>
      <c r="R2236" s="6">
        <f t="shared" ref="R2236:T2236" si="4491">IFERROR(VALUE(LEFT(N2236,SEARCH(" ",N2236,1)-1)),FALSE())</f>
        <v>-80</v>
      </c>
      <c r="S2236" s="6">
        <f t="shared" si="4491"/>
        <v>-134</v>
      </c>
      <c r="T2236" s="6">
        <f t="shared" si="4491"/>
        <v>-105</v>
      </c>
      <c r="U2236" s="5"/>
      <c r="V2236" s="5"/>
      <c r="W2236" s="5"/>
      <c r="X2236" s="37" t="str">
        <f>Map!G2927</f>
        <v>Gas Giant</v>
      </c>
      <c r="Y2236" s="5"/>
      <c r="Z2236" s="7" t="str">
        <f>Map!O2927</f>
        <v>17 H</v>
      </c>
      <c r="AA2236" s="6">
        <f t="shared" si="12"/>
        <v>17</v>
      </c>
      <c r="AB2236" s="5" t="str">
        <f>IFERROR(__xludf.DUMMYFUNCTION("""COMPUTED_VALUE"""),"H")</f>
        <v>H</v>
      </c>
      <c r="AC2236" s="6">
        <f t="shared" si="13"/>
        <v>17</v>
      </c>
      <c r="AD2236" s="5"/>
    </row>
    <row r="2237">
      <c r="A2237" s="5" t="str">
        <f>Map!I2928</f>
        <v>0.04 J</v>
      </c>
      <c r="B2237" s="6">
        <f t="shared" si="5"/>
        <v>0.04</v>
      </c>
      <c r="C2237" s="5" t="str">
        <f>IFERROR(__xludf.DUMMYFUNCTION("""COMPUTED_VALUE"""),"J")</f>
        <v>J</v>
      </c>
      <c r="D2237" s="34" t="b">
        <f t="shared" si="6"/>
        <v>0</v>
      </c>
      <c r="E2237" s="6">
        <f t="shared" si="7"/>
        <v>0.04</v>
      </c>
      <c r="F2237" s="34" t="b">
        <f t="shared" si="8"/>
        <v>0</v>
      </c>
      <c r="G2237" s="8">
        <f t="shared" si="9"/>
        <v>7.6E+25</v>
      </c>
      <c r="H2237" s="8" t="str">
        <f t="shared" ref="H2237:J2237" si="4492">if(D2237,$G2237,"")</f>
        <v/>
      </c>
      <c r="I2237" s="8">
        <f t="shared" si="4492"/>
        <v>7.6E+25</v>
      </c>
      <c r="J2237" s="8" t="str">
        <f t="shared" si="4492"/>
        <v/>
      </c>
      <c r="K2237" s="5"/>
      <c r="L2237" s="5"/>
      <c r="M2237" s="5"/>
      <c r="N2237" s="36">
        <f>Map!K2928</f>
        <v>-81</v>
      </c>
      <c r="O2237" s="36">
        <f>Map!L2928</f>
        <v>-88</v>
      </c>
      <c r="P2237" s="36">
        <f>Map!M2928</f>
        <v>-87</v>
      </c>
      <c r="Q2237" s="5" t="str">
        <f>Join("-",Map!B2928,Map!C2928,Map!D2928,Map!E2928,Map!F2928)</f>
        <v>West Rim-0-1-3-e</v>
      </c>
      <c r="R2237" s="6">
        <f t="shared" ref="R2237:T2237" si="4493">IFERROR(VALUE(LEFT(N2237,SEARCH(" ",N2237,1)-1)),FALSE())</f>
        <v>-81</v>
      </c>
      <c r="S2237" s="6">
        <f t="shared" si="4493"/>
        <v>-88</v>
      </c>
      <c r="T2237" s="6">
        <f t="shared" si="4493"/>
        <v>-87</v>
      </c>
      <c r="U2237" s="5"/>
      <c r="V2237" s="5"/>
      <c r="W2237" s="5"/>
      <c r="X2237" s="37" t="str">
        <f>Map!G2928</f>
        <v>Gas Giant</v>
      </c>
      <c r="Y2237" s="5"/>
      <c r="Z2237" s="7" t="str">
        <f>Map!O2928</f>
        <v>18 H</v>
      </c>
      <c r="AA2237" s="6">
        <f t="shared" si="12"/>
        <v>18</v>
      </c>
      <c r="AB2237" s="5" t="str">
        <f>IFERROR(__xludf.DUMMYFUNCTION("""COMPUTED_VALUE"""),"H")</f>
        <v>H</v>
      </c>
      <c r="AC2237" s="6">
        <f t="shared" si="13"/>
        <v>18</v>
      </c>
      <c r="AD2237" s="5"/>
    </row>
    <row r="2238">
      <c r="A2238" s="5" t="str">
        <f>Map!I2929</f>
        <v>1.08 E</v>
      </c>
      <c r="B2238" s="6">
        <f t="shared" si="5"/>
        <v>1.08</v>
      </c>
      <c r="C2238" s="5" t="str">
        <f>IFERROR(__xludf.DUMMYFUNCTION("""COMPUTED_VALUE"""),"E")</f>
        <v>E</v>
      </c>
      <c r="D2238" s="34" t="b">
        <f t="shared" si="6"/>
        <v>0</v>
      </c>
      <c r="E2238" s="6" t="b">
        <f t="shared" si="7"/>
        <v>0</v>
      </c>
      <c r="F2238" s="34">
        <f t="shared" si="8"/>
        <v>1.08</v>
      </c>
      <c r="G2238" s="8">
        <f t="shared" si="9"/>
        <v>6.44976E+24</v>
      </c>
      <c r="H2238" s="8" t="str">
        <f t="shared" ref="H2238:J2238" si="4494">if(D2238,$G2238,"")</f>
        <v/>
      </c>
      <c r="I2238" s="8" t="str">
        <f t="shared" si="4494"/>
        <v/>
      </c>
      <c r="J2238" s="8">
        <f t="shared" si="4494"/>
        <v>6.44976E+24</v>
      </c>
      <c r="K2238" s="5"/>
      <c r="L2238" s="5"/>
      <c r="M2238" s="5"/>
      <c r="N2238" s="36">
        <f>Map!K2929</f>
        <v>-150</v>
      </c>
      <c r="O2238" s="36">
        <f>Map!L2929</f>
        <v>-172</v>
      </c>
      <c r="P2238" s="36">
        <f>Map!M2929</f>
        <v>-161</v>
      </c>
      <c r="Q2238" s="5" t="str">
        <f>Join("-",Map!B2929,Map!C2929,Map!D2929,Map!E2929,Map!F2929)</f>
        <v>West Rim-0-1-3-f</v>
      </c>
      <c r="R2238" s="6">
        <f t="shared" ref="R2238:T2238" si="4495">IFERROR(VALUE(LEFT(N2238,SEARCH(" ",N2238,1)-1)),FALSE())</f>
        <v>-150</v>
      </c>
      <c r="S2238" s="6">
        <f t="shared" si="4495"/>
        <v>-172</v>
      </c>
      <c r="T2238" s="6">
        <f t="shared" si="4495"/>
        <v>-161</v>
      </c>
      <c r="U2238" s="5"/>
      <c r="V2238" s="5"/>
      <c r="W2238" s="5"/>
      <c r="X2238" s="37" t="str">
        <f>Map!G2929</f>
        <v>Terrestrial</v>
      </c>
      <c r="Y2238" s="5"/>
      <c r="Z2238" s="7" t="str">
        <f>Map!O2929</f>
        <v>896 H</v>
      </c>
      <c r="AA2238" s="6">
        <f t="shared" si="12"/>
        <v>896</v>
      </c>
      <c r="AB2238" s="5" t="str">
        <f>IFERROR(__xludf.DUMMYFUNCTION("""COMPUTED_VALUE"""),"H")</f>
        <v>H</v>
      </c>
      <c r="AC2238" s="6">
        <f t="shared" si="13"/>
        <v>896</v>
      </c>
      <c r="AD2238" s="5"/>
    </row>
    <row r="2239">
      <c r="A2239" s="5" t="str">
        <f>Map!I2930</f>
        <v>0.05 J</v>
      </c>
      <c r="B2239" s="6">
        <f t="shared" si="5"/>
        <v>0.05</v>
      </c>
      <c r="C2239" s="5" t="str">
        <f>IFERROR(__xludf.DUMMYFUNCTION("""COMPUTED_VALUE"""),"J")</f>
        <v>J</v>
      </c>
      <c r="D2239" s="34" t="b">
        <f t="shared" si="6"/>
        <v>0</v>
      </c>
      <c r="E2239" s="6">
        <f t="shared" si="7"/>
        <v>0.05</v>
      </c>
      <c r="F2239" s="34" t="b">
        <f t="shared" si="8"/>
        <v>0</v>
      </c>
      <c r="G2239" s="8">
        <f t="shared" si="9"/>
        <v>9.5E+25</v>
      </c>
      <c r="H2239" s="8" t="str">
        <f t="shared" ref="H2239:J2239" si="4496">if(D2239,$G2239,"")</f>
        <v/>
      </c>
      <c r="I2239" s="8">
        <f t="shared" si="4496"/>
        <v>9.5E+25</v>
      </c>
      <c r="J2239" s="8" t="str">
        <f t="shared" si="4496"/>
        <v/>
      </c>
      <c r="K2239" s="5"/>
      <c r="L2239" s="5"/>
      <c r="M2239" s="5"/>
      <c r="N2239" s="36">
        <f>Map!K2930</f>
        <v>-178</v>
      </c>
      <c r="O2239" s="36">
        <f>Map!L2930</f>
        <v>-224</v>
      </c>
      <c r="P2239" s="36">
        <f>Map!M2930</f>
        <v>-202</v>
      </c>
      <c r="Q2239" s="5" t="str">
        <f>Join("-",Map!B2930,Map!C2930,Map!D2930,Map!E2930,Map!F2930)</f>
        <v>West Rim-0-1-3-g</v>
      </c>
      <c r="R2239" s="6">
        <f t="shared" ref="R2239:T2239" si="4497">IFERROR(VALUE(LEFT(N2239,SEARCH(" ",N2239,1)-1)),FALSE())</f>
        <v>-178</v>
      </c>
      <c r="S2239" s="6">
        <f t="shared" si="4497"/>
        <v>-224</v>
      </c>
      <c r="T2239" s="6">
        <f t="shared" si="4497"/>
        <v>-202</v>
      </c>
      <c r="U2239" s="5"/>
      <c r="V2239" s="5"/>
      <c r="W2239" s="5"/>
      <c r="X2239" s="37" t="str">
        <f>Map!G2930</f>
        <v>Gas Giant</v>
      </c>
      <c r="Y2239" s="5"/>
      <c r="Z2239" s="7" t="str">
        <f>Map!O2930</f>
        <v>14 H</v>
      </c>
      <c r="AA2239" s="6">
        <f t="shared" si="12"/>
        <v>14</v>
      </c>
      <c r="AB2239" s="5" t="str">
        <f>IFERROR(__xludf.DUMMYFUNCTION("""COMPUTED_VALUE"""),"H")</f>
        <v>H</v>
      </c>
      <c r="AC2239" s="6">
        <f t="shared" si="13"/>
        <v>14</v>
      </c>
      <c r="AD2239" s="5"/>
    </row>
    <row r="2240">
      <c r="A2240" s="5" t="str">
        <f>Map!I2931</f>
        <v>0.1 S</v>
      </c>
      <c r="B2240" s="6">
        <f t="shared" si="5"/>
        <v>0.1</v>
      </c>
      <c r="C2240" s="5" t="str">
        <f>IFERROR(__xludf.DUMMYFUNCTION("""COMPUTED_VALUE"""),"S")</f>
        <v>S</v>
      </c>
      <c r="D2240" s="34">
        <f t="shared" si="6"/>
        <v>0.1</v>
      </c>
      <c r="E2240" s="6" t="b">
        <f t="shared" si="7"/>
        <v>0</v>
      </c>
      <c r="F2240" s="34" t="b">
        <f t="shared" si="8"/>
        <v>0</v>
      </c>
      <c r="G2240" s="8">
        <f t="shared" si="9"/>
        <v>1.989E+29</v>
      </c>
      <c r="H2240" s="8">
        <f t="shared" ref="H2240:J2240" si="4498">if(D2240,$G2240,"")</f>
        <v>1.989E+29</v>
      </c>
      <c r="I2240" s="8" t="str">
        <f t="shared" si="4498"/>
        <v/>
      </c>
      <c r="J2240" s="8" t="str">
        <f t="shared" si="4498"/>
        <v/>
      </c>
      <c r="K2240" s="5"/>
      <c r="L2240" s="5"/>
      <c r="M2240" s="5"/>
      <c r="N2240" s="36" t="str">
        <f>Map!K2931</f>
        <v/>
      </c>
      <c r="O2240" s="36" t="str">
        <f>Map!L2931</f>
        <v/>
      </c>
      <c r="P2240" s="36" t="str">
        <f>Map!M2931</f>
        <v/>
      </c>
      <c r="Q2240" s="5" t="str">
        <f>Join("-",Map!B2931,Map!C2931,Map!D2931,Map!E2931,Map!F2931)</f>
        <v>West Rim-0-1-3-S</v>
      </c>
      <c r="R2240" s="6" t="b">
        <f t="shared" ref="R2240:T2240" si="4499">IFERROR(VALUE(LEFT(N2240,SEARCH(" ",N2240,1)-1)),FALSE())</f>
        <v>0</v>
      </c>
      <c r="S2240" s="6" t="b">
        <f t="shared" si="4499"/>
        <v>0</v>
      </c>
      <c r="T2240" s="6" t="b">
        <f t="shared" si="4499"/>
        <v>0</v>
      </c>
      <c r="U2240" s="5"/>
      <c r="V2240" s="5"/>
      <c r="W2240" s="5"/>
      <c r="X2240" s="37" t="str">
        <f>Map!G2931</f>
        <v>Star</v>
      </c>
      <c r="Y2240" s="5"/>
      <c r="Z2240" s="7" t="str">
        <f>Map!O2931</f>
        <v/>
      </c>
      <c r="AA2240" s="6" t="str">
        <f t="shared" si="12"/>
        <v/>
      </c>
      <c r="AB2240" s="5"/>
      <c r="AC2240" s="6" t="str">
        <f t="shared" si="13"/>
        <v/>
      </c>
      <c r="AD2240" s="5"/>
    </row>
    <row r="2241">
      <c r="A2241" s="5" t="str">
        <f>Map!I2932</f>
        <v>2.04 J</v>
      </c>
      <c r="B2241" s="6">
        <f t="shared" si="5"/>
        <v>2.04</v>
      </c>
      <c r="C2241" s="5" t="str">
        <f>IFERROR(__xludf.DUMMYFUNCTION("""COMPUTED_VALUE"""),"J")</f>
        <v>J</v>
      </c>
      <c r="D2241" s="34" t="b">
        <f t="shared" si="6"/>
        <v>0</v>
      </c>
      <c r="E2241" s="6">
        <f t="shared" si="7"/>
        <v>2.04</v>
      </c>
      <c r="F2241" s="34" t="b">
        <f t="shared" si="8"/>
        <v>0</v>
      </c>
      <c r="G2241" s="8">
        <f t="shared" si="9"/>
        <v>3.876E+27</v>
      </c>
      <c r="H2241" s="8" t="str">
        <f t="shared" ref="H2241:J2241" si="4500">if(D2241,$G2241,"")</f>
        <v/>
      </c>
      <c r="I2241" s="8">
        <f t="shared" si="4500"/>
        <v>3.876E+27</v>
      </c>
      <c r="J2241" s="8" t="str">
        <f t="shared" si="4500"/>
        <v/>
      </c>
      <c r="K2241" s="5"/>
      <c r="L2241" s="5"/>
      <c r="M2241" s="5"/>
      <c r="N2241" s="36">
        <f>Map!K2932</f>
        <v>-22</v>
      </c>
      <c r="O2241" s="36">
        <f>Map!L2932</f>
        <v>-74</v>
      </c>
      <c r="P2241" s="36">
        <f>Map!M2932</f>
        <v>-48</v>
      </c>
      <c r="Q2241" s="5" t="str">
        <f>Join("-",Map!B2932,Map!C2932,Map!D2932,Map!E2932,Map!F2932)</f>
        <v>West Rim-0-1-4-a</v>
      </c>
      <c r="R2241" s="6">
        <f t="shared" ref="R2241:T2241" si="4501">IFERROR(VALUE(LEFT(N2241,SEARCH(" ",N2241,1)-1)),FALSE())</f>
        <v>-22</v>
      </c>
      <c r="S2241" s="6">
        <f t="shared" si="4501"/>
        <v>-74</v>
      </c>
      <c r="T2241" s="6">
        <f t="shared" si="4501"/>
        <v>-48</v>
      </c>
      <c r="U2241" s="5"/>
      <c r="V2241" s="5"/>
      <c r="W2241" s="5"/>
      <c r="X2241" s="37" t="str">
        <f>Map!G2932</f>
        <v>Gas Giant</v>
      </c>
      <c r="Y2241" s="5"/>
      <c r="Z2241" s="7" t="str">
        <f>Map!O2932</f>
        <v>21 H</v>
      </c>
      <c r="AA2241" s="6">
        <f t="shared" si="12"/>
        <v>21</v>
      </c>
      <c r="AB2241" s="5" t="str">
        <f>IFERROR(__xludf.DUMMYFUNCTION("""COMPUTED_VALUE"""),"H")</f>
        <v>H</v>
      </c>
      <c r="AC2241" s="6">
        <f t="shared" si="13"/>
        <v>21</v>
      </c>
      <c r="AD2241" s="5"/>
    </row>
    <row r="2242">
      <c r="A2242" s="5" t="str">
        <f>Map!I2933</f>
        <v>0.06 J</v>
      </c>
      <c r="B2242" s="6">
        <f t="shared" si="5"/>
        <v>0.06</v>
      </c>
      <c r="C2242" s="5" t="str">
        <f>IFERROR(__xludf.DUMMYFUNCTION("""COMPUTED_VALUE"""),"J")</f>
        <v>J</v>
      </c>
      <c r="D2242" s="34" t="b">
        <f t="shared" si="6"/>
        <v>0</v>
      </c>
      <c r="E2242" s="6">
        <f t="shared" si="7"/>
        <v>0.06</v>
      </c>
      <c r="F2242" s="34" t="b">
        <f t="shared" si="8"/>
        <v>0</v>
      </c>
      <c r="G2242" s="8">
        <f t="shared" si="9"/>
        <v>1.14E+26</v>
      </c>
      <c r="H2242" s="8" t="str">
        <f t="shared" ref="H2242:J2242" si="4502">if(D2242,$G2242,"")</f>
        <v/>
      </c>
      <c r="I2242" s="8">
        <f t="shared" si="4502"/>
        <v>1.14E+26</v>
      </c>
      <c r="J2242" s="8" t="str">
        <f t="shared" si="4502"/>
        <v/>
      </c>
      <c r="K2242" s="5"/>
      <c r="L2242" s="5"/>
      <c r="M2242" s="5"/>
      <c r="N2242" s="36">
        <f>Map!K2933</f>
        <v>-118</v>
      </c>
      <c r="O2242" s="36">
        <f>Map!L2933</f>
        <v>-142</v>
      </c>
      <c r="P2242" s="36">
        <f>Map!M2933</f>
        <v>-132</v>
      </c>
      <c r="Q2242" s="5" t="str">
        <f>Join("-",Map!B2933,Map!C2933,Map!D2933,Map!E2933,Map!F2933)</f>
        <v>West Rim-0-1-4-b</v>
      </c>
      <c r="R2242" s="6">
        <f t="shared" ref="R2242:T2242" si="4503">IFERROR(VALUE(LEFT(N2242,SEARCH(" ",N2242,1)-1)),FALSE())</f>
        <v>-118</v>
      </c>
      <c r="S2242" s="6">
        <f t="shared" si="4503"/>
        <v>-142</v>
      </c>
      <c r="T2242" s="6">
        <f t="shared" si="4503"/>
        <v>-132</v>
      </c>
      <c r="U2242" s="5"/>
      <c r="V2242" s="5"/>
      <c r="W2242" s="5"/>
      <c r="X2242" s="37" t="str">
        <f>Map!G2933</f>
        <v>Gas Giant</v>
      </c>
      <c r="Y2242" s="5"/>
      <c r="Z2242" s="7" t="str">
        <f>Map!O2933</f>
        <v>22 H</v>
      </c>
      <c r="AA2242" s="6">
        <f t="shared" si="12"/>
        <v>22</v>
      </c>
      <c r="AB2242" s="5" t="str">
        <f>IFERROR(__xludf.DUMMYFUNCTION("""COMPUTED_VALUE"""),"H")</f>
        <v>H</v>
      </c>
      <c r="AC2242" s="6">
        <f t="shared" si="13"/>
        <v>22</v>
      </c>
      <c r="AD2242" s="5"/>
    </row>
    <row r="2243">
      <c r="A2243" s="5" t="str">
        <f>Map!I2934</f>
        <v>1.37 S</v>
      </c>
      <c r="B2243" s="6">
        <f t="shared" si="5"/>
        <v>1.37</v>
      </c>
      <c r="C2243" s="5" t="str">
        <f>IFERROR(__xludf.DUMMYFUNCTION("""COMPUTED_VALUE"""),"S")</f>
        <v>S</v>
      </c>
      <c r="D2243" s="34">
        <f t="shared" si="6"/>
        <v>1.37</v>
      </c>
      <c r="E2243" s="6" t="b">
        <f t="shared" si="7"/>
        <v>0</v>
      </c>
      <c r="F2243" s="34" t="b">
        <f t="shared" si="8"/>
        <v>0</v>
      </c>
      <c r="G2243" s="8">
        <f t="shared" si="9"/>
        <v>2.72493E+30</v>
      </c>
      <c r="H2243" s="8">
        <f t="shared" ref="H2243:J2243" si="4504">if(D2243,$G2243,"")</f>
        <v>2.72493E+30</v>
      </c>
      <c r="I2243" s="8" t="str">
        <f t="shared" si="4504"/>
        <v/>
      </c>
      <c r="J2243" s="8" t="str">
        <f t="shared" si="4504"/>
        <v/>
      </c>
      <c r="K2243" s="5"/>
      <c r="L2243" s="5"/>
      <c r="M2243" s="5"/>
      <c r="N2243" s="36" t="str">
        <f>Map!K2934</f>
        <v/>
      </c>
      <c r="O2243" s="36" t="str">
        <f>Map!L2934</f>
        <v/>
      </c>
      <c r="P2243" s="36" t="str">
        <f>Map!M2934</f>
        <v/>
      </c>
      <c r="Q2243" s="5" t="str">
        <f>Join("-",Map!B2934,Map!C2934,Map!D2934,Map!E2934,Map!F2934)</f>
        <v>West Rim-0-1-4-S</v>
      </c>
      <c r="R2243" s="6" t="b">
        <f t="shared" ref="R2243:T2243" si="4505">IFERROR(VALUE(LEFT(N2243,SEARCH(" ",N2243,1)-1)),FALSE())</f>
        <v>0</v>
      </c>
      <c r="S2243" s="6" t="b">
        <f t="shared" si="4505"/>
        <v>0</v>
      </c>
      <c r="T2243" s="6" t="b">
        <f t="shared" si="4505"/>
        <v>0</v>
      </c>
      <c r="U2243" s="5"/>
      <c r="V2243" s="5"/>
      <c r="W2243" s="5"/>
      <c r="X2243" s="37" t="str">
        <f>Map!G2934</f>
        <v>Star</v>
      </c>
      <c r="Y2243" s="5"/>
      <c r="Z2243" s="7" t="str">
        <f>Map!O2934</f>
        <v/>
      </c>
      <c r="AA2243" s="6" t="str">
        <f t="shared" si="12"/>
        <v/>
      </c>
      <c r="AB2243" s="5"/>
      <c r="AC2243" s="6" t="str">
        <f t="shared" si="13"/>
        <v/>
      </c>
      <c r="AD2243" s="5"/>
    </row>
    <row r="2244">
      <c r="A2244" s="5" t="str">
        <f>Map!I2935</f>
        <v>1.17 E</v>
      </c>
      <c r="B2244" s="6">
        <f t="shared" si="5"/>
        <v>1.17</v>
      </c>
      <c r="C2244" s="5" t="str">
        <f>IFERROR(__xludf.DUMMYFUNCTION("""COMPUTED_VALUE"""),"E")</f>
        <v>E</v>
      </c>
      <c r="D2244" s="34" t="b">
        <f t="shared" si="6"/>
        <v>0</v>
      </c>
      <c r="E2244" s="6" t="b">
        <f t="shared" si="7"/>
        <v>0</v>
      </c>
      <c r="F2244" s="34">
        <f t="shared" si="8"/>
        <v>1.17</v>
      </c>
      <c r="G2244" s="8">
        <f t="shared" si="9"/>
        <v>6.98724E+24</v>
      </c>
      <c r="H2244" s="8" t="str">
        <f t="shared" ref="H2244:J2244" si="4506">if(D2244,$G2244,"")</f>
        <v/>
      </c>
      <c r="I2244" s="8" t="str">
        <f t="shared" si="4506"/>
        <v/>
      </c>
      <c r="J2244" s="8">
        <f t="shared" si="4506"/>
        <v>6.98724E+24</v>
      </c>
      <c r="K2244" s="5"/>
      <c r="L2244" s="5"/>
      <c r="M2244" s="5"/>
      <c r="N2244" s="36">
        <f>Map!K2935</f>
        <v>25</v>
      </c>
      <c r="O2244" s="36">
        <f>Map!L2935</f>
        <v>14</v>
      </c>
      <c r="P2244" s="36">
        <f>Map!M2935</f>
        <v>21</v>
      </c>
      <c r="Q2244" s="5" t="str">
        <f>Join("-",Map!B2935,Map!C2935,Map!D2935,Map!E2935,Map!F2935)</f>
        <v>West Rim-0-1-5-a</v>
      </c>
      <c r="R2244" s="6">
        <f t="shared" ref="R2244:T2244" si="4507">IFERROR(VALUE(LEFT(N2244,SEARCH(" ",N2244,1)-1)),FALSE())</f>
        <v>25</v>
      </c>
      <c r="S2244" s="6">
        <f t="shared" si="4507"/>
        <v>14</v>
      </c>
      <c r="T2244" s="6">
        <f t="shared" si="4507"/>
        <v>21</v>
      </c>
      <c r="U2244" s="5"/>
      <c r="V2244" s="5"/>
      <c r="W2244" s="5"/>
      <c r="X2244" s="37" t="str">
        <f>Map!G2935</f>
        <v>Habitable</v>
      </c>
      <c r="Y2244" s="5"/>
      <c r="Z2244" s="7" t="str">
        <f>Map!O2935</f>
        <v>12 H</v>
      </c>
      <c r="AA2244" s="6">
        <f t="shared" si="12"/>
        <v>12</v>
      </c>
      <c r="AB2244" s="5" t="str">
        <f>IFERROR(__xludf.DUMMYFUNCTION("""COMPUTED_VALUE"""),"H")</f>
        <v>H</v>
      </c>
      <c r="AC2244" s="6">
        <f t="shared" si="13"/>
        <v>12</v>
      </c>
      <c r="AD2244" s="5"/>
    </row>
    <row r="2245">
      <c r="A2245" s="5" t="str">
        <f>Map!I2936</f>
        <v>0.47 J</v>
      </c>
      <c r="B2245" s="6">
        <f t="shared" si="5"/>
        <v>0.47</v>
      </c>
      <c r="C2245" s="5" t="str">
        <f>IFERROR(__xludf.DUMMYFUNCTION("""COMPUTED_VALUE"""),"J")</f>
        <v>J</v>
      </c>
      <c r="D2245" s="34" t="b">
        <f t="shared" si="6"/>
        <v>0</v>
      </c>
      <c r="E2245" s="6">
        <f t="shared" si="7"/>
        <v>0.47</v>
      </c>
      <c r="F2245" s="34" t="b">
        <f t="shared" si="8"/>
        <v>0</v>
      </c>
      <c r="G2245" s="8">
        <f t="shared" si="9"/>
        <v>8.93E+26</v>
      </c>
      <c r="H2245" s="8" t="str">
        <f t="shared" ref="H2245:J2245" si="4508">if(D2245,$G2245,"")</f>
        <v/>
      </c>
      <c r="I2245" s="8">
        <f t="shared" si="4508"/>
        <v>8.93E+26</v>
      </c>
      <c r="J2245" s="8" t="str">
        <f t="shared" si="4508"/>
        <v/>
      </c>
      <c r="K2245" s="5"/>
      <c r="L2245" s="5"/>
      <c r="M2245" s="5"/>
      <c r="N2245" s="36">
        <f>Map!K2936</f>
        <v>-201</v>
      </c>
      <c r="O2245" s="36">
        <f>Map!L2936</f>
        <v>-221</v>
      </c>
      <c r="P2245" s="36">
        <f>Map!M2936</f>
        <v>-211</v>
      </c>
      <c r="Q2245" s="5" t="str">
        <f>Join("-",Map!B2936,Map!C2936,Map!D2936,Map!E2936,Map!F2936)</f>
        <v>West Rim-0-1-5-b</v>
      </c>
      <c r="R2245" s="6">
        <f t="shared" ref="R2245:T2245" si="4509">IFERROR(VALUE(LEFT(N2245,SEARCH(" ",N2245,1)-1)),FALSE())</f>
        <v>-201</v>
      </c>
      <c r="S2245" s="6">
        <f t="shared" si="4509"/>
        <v>-221</v>
      </c>
      <c r="T2245" s="6">
        <f t="shared" si="4509"/>
        <v>-211</v>
      </c>
      <c r="U2245" s="5"/>
      <c r="V2245" s="5"/>
      <c r="W2245" s="5"/>
      <c r="X2245" s="37" t="str">
        <f>Map!G2936</f>
        <v>Gas Giant</v>
      </c>
      <c r="Y2245" s="5"/>
      <c r="Z2245" s="7" t="str">
        <f>Map!O2936</f>
        <v>14 H</v>
      </c>
      <c r="AA2245" s="6">
        <f t="shared" si="12"/>
        <v>14</v>
      </c>
      <c r="AB2245" s="5" t="str">
        <f>IFERROR(__xludf.DUMMYFUNCTION("""COMPUTED_VALUE"""),"H")</f>
        <v>H</v>
      </c>
      <c r="AC2245" s="6">
        <f t="shared" si="13"/>
        <v>14</v>
      </c>
      <c r="AD2245" s="5"/>
    </row>
    <row r="2246">
      <c r="A2246" s="5" t="str">
        <f>Map!I2937</f>
        <v>0.12 S</v>
      </c>
      <c r="B2246" s="6">
        <f t="shared" si="5"/>
        <v>0.12</v>
      </c>
      <c r="C2246" s="5" t="str">
        <f>IFERROR(__xludf.DUMMYFUNCTION("""COMPUTED_VALUE"""),"S")</f>
        <v>S</v>
      </c>
      <c r="D2246" s="34">
        <f t="shared" si="6"/>
        <v>0.12</v>
      </c>
      <c r="E2246" s="6" t="b">
        <f t="shared" si="7"/>
        <v>0</v>
      </c>
      <c r="F2246" s="34" t="b">
        <f t="shared" si="8"/>
        <v>0</v>
      </c>
      <c r="G2246" s="8">
        <f t="shared" si="9"/>
        <v>2.3868E+29</v>
      </c>
      <c r="H2246" s="8">
        <f t="shared" ref="H2246:J2246" si="4510">if(D2246,$G2246,"")</f>
        <v>2.3868E+29</v>
      </c>
      <c r="I2246" s="8" t="str">
        <f t="shared" si="4510"/>
        <v/>
      </c>
      <c r="J2246" s="8" t="str">
        <f t="shared" si="4510"/>
        <v/>
      </c>
      <c r="K2246" s="5"/>
      <c r="L2246" s="5"/>
      <c r="M2246" s="5"/>
      <c r="N2246" s="36" t="str">
        <f>Map!K2937</f>
        <v/>
      </c>
      <c r="O2246" s="36" t="str">
        <f>Map!L2937</f>
        <v/>
      </c>
      <c r="P2246" s="36" t="str">
        <f>Map!M2937</f>
        <v/>
      </c>
      <c r="Q2246" s="5" t="str">
        <f>Join("-",Map!B2937,Map!C2937,Map!D2937,Map!E2937,Map!F2937)</f>
        <v>West Rim-0-1-5-S</v>
      </c>
      <c r="R2246" s="6" t="b">
        <f t="shared" ref="R2246:T2246" si="4511">IFERROR(VALUE(LEFT(N2246,SEARCH(" ",N2246,1)-1)),FALSE())</f>
        <v>0</v>
      </c>
      <c r="S2246" s="6" t="b">
        <f t="shared" si="4511"/>
        <v>0</v>
      </c>
      <c r="T2246" s="6" t="b">
        <f t="shared" si="4511"/>
        <v>0</v>
      </c>
      <c r="U2246" s="5"/>
      <c r="V2246" s="5"/>
      <c r="W2246" s="5"/>
      <c r="X2246" s="37" t="str">
        <f>Map!G2937</f>
        <v>Star</v>
      </c>
      <c r="Y2246" s="5"/>
      <c r="Z2246" s="7" t="str">
        <f>Map!O2937</f>
        <v/>
      </c>
      <c r="AA2246" s="6" t="str">
        <f t="shared" si="12"/>
        <v/>
      </c>
      <c r="AB2246" s="5"/>
      <c r="AC2246" s="6" t="str">
        <f t="shared" si="13"/>
        <v/>
      </c>
      <c r="AD2246" s="5"/>
    </row>
    <row r="2247">
      <c r="A2247" s="5" t="str">
        <f>Map!I2938</f>
        <v>0.42 E</v>
      </c>
      <c r="B2247" s="6">
        <f t="shared" si="5"/>
        <v>0.42</v>
      </c>
      <c r="C2247" s="5" t="str">
        <f>IFERROR(__xludf.DUMMYFUNCTION("""COMPUTED_VALUE"""),"E")</f>
        <v>E</v>
      </c>
      <c r="D2247" s="34" t="b">
        <f t="shared" si="6"/>
        <v>0</v>
      </c>
      <c r="E2247" s="6" t="b">
        <f t="shared" si="7"/>
        <v>0</v>
      </c>
      <c r="F2247" s="34">
        <f t="shared" si="8"/>
        <v>0.42</v>
      </c>
      <c r="G2247" s="8">
        <f t="shared" si="9"/>
        <v>2.50824E+24</v>
      </c>
      <c r="H2247" s="8" t="str">
        <f t="shared" ref="H2247:J2247" si="4512">if(D2247,$G2247,"")</f>
        <v/>
      </c>
      <c r="I2247" s="8" t="str">
        <f t="shared" si="4512"/>
        <v/>
      </c>
      <c r="J2247" s="8">
        <f t="shared" si="4512"/>
        <v>2.50824E+24</v>
      </c>
      <c r="K2247" s="5"/>
      <c r="L2247" s="5"/>
      <c r="M2247" s="5"/>
      <c r="N2247" s="36">
        <f>Map!K2938</f>
        <v>544</v>
      </c>
      <c r="O2247" s="36">
        <f>Map!L2938</f>
        <v>479</v>
      </c>
      <c r="P2247" s="36">
        <f>Map!M2938</f>
        <v>513</v>
      </c>
      <c r="Q2247" s="5" t="str">
        <f>Join("-",Map!B2938,Map!C2938,Map!D2938,Map!E2938,Map!F2938)</f>
        <v>West Rim-0-2-0-a</v>
      </c>
      <c r="R2247" s="6">
        <f t="shared" ref="R2247:T2247" si="4513">IFERROR(VALUE(LEFT(N2247,SEARCH(" ",N2247,1)-1)),FALSE())</f>
        <v>544</v>
      </c>
      <c r="S2247" s="6">
        <f t="shared" si="4513"/>
        <v>479</v>
      </c>
      <c r="T2247" s="6">
        <f t="shared" si="4513"/>
        <v>513</v>
      </c>
      <c r="U2247" s="5"/>
      <c r="V2247" s="5"/>
      <c r="W2247" s="5"/>
      <c r="X2247" s="37" t="str">
        <f>Map!G2938</f>
        <v>Terrestrial</v>
      </c>
      <c r="Y2247" s="5"/>
      <c r="Z2247" s="7" t="str">
        <f>Map!O2938</f>
        <v>24 H</v>
      </c>
      <c r="AA2247" s="6">
        <f t="shared" si="12"/>
        <v>24</v>
      </c>
      <c r="AB2247" s="5" t="str">
        <f>IFERROR(__xludf.DUMMYFUNCTION("""COMPUTED_VALUE"""),"H")</f>
        <v>H</v>
      </c>
      <c r="AC2247" s="6">
        <f t="shared" si="13"/>
        <v>24</v>
      </c>
      <c r="AD2247" s="5"/>
    </row>
    <row r="2248">
      <c r="A2248" s="5" t="str">
        <f>Map!I2939</f>
        <v>1.18 E</v>
      </c>
      <c r="B2248" s="6">
        <f t="shared" si="5"/>
        <v>1.18</v>
      </c>
      <c r="C2248" s="5" t="str">
        <f>IFERROR(__xludf.DUMMYFUNCTION("""COMPUTED_VALUE"""),"E")</f>
        <v>E</v>
      </c>
      <c r="D2248" s="34" t="b">
        <f t="shared" si="6"/>
        <v>0</v>
      </c>
      <c r="E2248" s="6" t="b">
        <f t="shared" si="7"/>
        <v>0</v>
      </c>
      <c r="F2248" s="34">
        <f t="shared" si="8"/>
        <v>1.18</v>
      </c>
      <c r="G2248" s="8">
        <f t="shared" si="9"/>
        <v>7.04696E+24</v>
      </c>
      <c r="H2248" s="8" t="str">
        <f t="shared" ref="H2248:J2248" si="4514">if(D2248,$G2248,"")</f>
        <v/>
      </c>
      <c r="I2248" s="8" t="str">
        <f t="shared" si="4514"/>
        <v/>
      </c>
      <c r="J2248" s="8">
        <f t="shared" si="4514"/>
        <v>7.04696E+24</v>
      </c>
      <c r="K2248" s="5"/>
      <c r="L2248" s="5"/>
      <c r="M2248" s="5"/>
      <c r="N2248" s="36">
        <f>Map!K2939</f>
        <v>16</v>
      </c>
      <c r="O2248" s="36">
        <f>Map!L2939</f>
        <v>-9</v>
      </c>
      <c r="P2248" s="36">
        <f>Map!M2939</f>
        <v>6</v>
      </c>
      <c r="Q2248" s="5" t="str">
        <f>Join("-",Map!B2939,Map!C2939,Map!D2939,Map!E2939,Map!F2939)</f>
        <v>West Rim-0-2-0-b</v>
      </c>
      <c r="R2248" s="6">
        <f t="shared" ref="R2248:T2248" si="4515">IFERROR(VALUE(LEFT(N2248,SEARCH(" ",N2248,1)-1)),FALSE())</f>
        <v>16</v>
      </c>
      <c r="S2248" s="6">
        <f t="shared" si="4515"/>
        <v>-9</v>
      </c>
      <c r="T2248" s="6">
        <f t="shared" si="4515"/>
        <v>6</v>
      </c>
      <c r="U2248" s="5"/>
      <c r="V2248" s="5"/>
      <c r="W2248" s="5"/>
      <c r="X2248" s="37" t="str">
        <f>Map!G2939</f>
        <v>Habitable</v>
      </c>
      <c r="Y2248" s="5"/>
      <c r="Z2248" s="7" t="str">
        <f>Map!O2939</f>
        <v>30 H</v>
      </c>
      <c r="AA2248" s="6">
        <f t="shared" si="12"/>
        <v>30</v>
      </c>
      <c r="AB2248" s="5" t="str">
        <f>IFERROR(__xludf.DUMMYFUNCTION("""COMPUTED_VALUE"""),"H")</f>
        <v>H</v>
      </c>
      <c r="AC2248" s="6">
        <f t="shared" si="13"/>
        <v>30</v>
      </c>
      <c r="AD2248" s="5"/>
    </row>
    <row r="2249">
      <c r="A2249" s="5" t="str">
        <f>Map!I2940</f>
        <v>0.94 E</v>
      </c>
      <c r="B2249" s="6">
        <f t="shared" si="5"/>
        <v>0.94</v>
      </c>
      <c r="C2249" s="5" t="str">
        <f>IFERROR(__xludf.DUMMYFUNCTION("""COMPUTED_VALUE"""),"E")</f>
        <v>E</v>
      </c>
      <c r="D2249" s="34" t="b">
        <f t="shared" si="6"/>
        <v>0</v>
      </c>
      <c r="E2249" s="6" t="b">
        <f t="shared" si="7"/>
        <v>0</v>
      </c>
      <c r="F2249" s="34">
        <f t="shared" si="8"/>
        <v>0.94</v>
      </c>
      <c r="G2249" s="8">
        <f t="shared" si="9"/>
        <v>5.61368E+24</v>
      </c>
      <c r="H2249" s="8" t="str">
        <f t="shared" ref="H2249:J2249" si="4516">if(D2249,$G2249,"")</f>
        <v/>
      </c>
      <c r="I2249" s="8" t="str">
        <f t="shared" si="4516"/>
        <v/>
      </c>
      <c r="J2249" s="8">
        <f t="shared" si="4516"/>
        <v>5.61368E+24</v>
      </c>
      <c r="K2249" s="5"/>
      <c r="L2249" s="5"/>
      <c r="M2249" s="5"/>
      <c r="N2249" s="36">
        <f>Map!K2940</f>
        <v>13</v>
      </c>
      <c r="O2249" s="36">
        <f>Map!L2940</f>
        <v>-2</v>
      </c>
      <c r="P2249" s="36">
        <f>Map!M2940</f>
        <v>8</v>
      </c>
      <c r="Q2249" s="5" t="str">
        <f>Join("-",Map!B2940,Map!C2940,Map!D2940,Map!E2940,Map!F2940)</f>
        <v>West Rim-0-2-0-c</v>
      </c>
      <c r="R2249" s="6">
        <f t="shared" ref="R2249:T2249" si="4517">IFERROR(VALUE(LEFT(N2249,SEARCH(" ",N2249,1)-1)),FALSE())</f>
        <v>13</v>
      </c>
      <c r="S2249" s="6">
        <f t="shared" si="4517"/>
        <v>-2</v>
      </c>
      <c r="T2249" s="6">
        <f t="shared" si="4517"/>
        <v>8</v>
      </c>
      <c r="U2249" s="5"/>
      <c r="V2249" s="5"/>
      <c r="W2249" s="5"/>
      <c r="X2249" s="37" t="str">
        <f>Map!G2940</f>
        <v>Habitable</v>
      </c>
      <c r="Y2249" s="5"/>
      <c r="Z2249" s="7" t="str">
        <f>Map!O2940</f>
        <v>24 H</v>
      </c>
      <c r="AA2249" s="6">
        <f t="shared" si="12"/>
        <v>24</v>
      </c>
      <c r="AB2249" s="5" t="str">
        <f>IFERROR(__xludf.DUMMYFUNCTION("""COMPUTED_VALUE"""),"H")</f>
        <v>H</v>
      </c>
      <c r="AC2249" s="6">
        <f t="shared" si="13"/>
        <v>24</v>
      </c>
      <c r="AD2249" s="5"/>
    </row>
    <row r="2250">
      <c r="A2250" s="5" t="str">
        <f>Map!I2941</f>
        <v>2.54 J</v>
      </c>
      <c r="B2250" s="6">
        <f t="shared" si="5"/>
        <v>2.54</v>
      </c>
      <c r="C2250" s="5" t="str">
        <f>IFERROR(__xludf.DUMMYFUNCTION("""COMPUTED_VALUE"""),"J")</f>
        <v>J</v>
      </c>
      <c r="D2250" s="34" t="b">
        <f t="shared" si="6"/>
        <v>0</v>
      </c>
      <c r="E2250" s="6">
        <f t="shared" si="7"/>
        <v>2.54</v>
      </c>
      <c r="F2250" s="34" t="b">
        <f t="shared" si="8"/>
        <v>0</v>
      </c>
      <c r="G2250" s="8">
        <f t="shared" si="9"/>
        <v>4.826E+27</v>
      </c>
      <c r="H2250" s="8" t="str">
        <f t="shared" ref="H2250:J2250" si="4518">if(D2250,$G2250,"")</f>
        <v/>
      </c>
      <c r="I2250" s="8">
        <f t="shared" si="4518"/>
        <v>4.826E+27</v>
      </c>
      <c r="J2250" s="8" t="str">
        <f t="shared" si="4518"/>
        <v/>
      </c>
      <c r="K2250" s="5"/>
      <c r="L2250" s="5"/>
      <c r="M2250" s="5"/>
      <c r="N2250" s="36">
        <f>Map!K2941</f>
        <v>-158</v>
      </c>
      <c r="O2250" s="36">
        <f>Map!L2941</f>
        <v>-218</v>
      </c>
      <c r="P2250" s="36">
        <f>Map!M2941</f>
        <v>-190</v>
      </c>
      <c r="Q2250" s="5" t="str">
        <f>Join("-",Map!B2941,Map!C2941,Map!D2941,Map!E2941,Map!F2941)</f>
        <v>West Rim-0-2-0-d</v>
      </c>
      <c r="R2250" s="6">
        <f t="shared" ref="R2250:T2250" si="4519">IFERROR(VALUE(LEFT(N2250,SEARCH(" ",N2250,1)-1)),FALSE())</f>
        <v>-158</v>
      </c>
      <c r="S2250" s="6">
        <f t="shared" si="4519"/>
        <v>-218</v>
      </c>
      <c r="T2250" s="6">
        <f t="shared" si="4519"/>
        <v>-190</v>
      </c>
      <c r="U2250" s="5"/>
      <c r="V2250" s="5"/>
      <c r="W2250" s="5"/>
      <c r="X2250" s="37" t="str">
        <f>Map!G2941</f>
        <v>Gas Giant</v>
      </c>
      <c r="Y2250" s="5"/>
      <c r="Z2250" s="7" t="str">
        <f>Map!O2941</f>
        <v>22 H</v>
      </c>
      <c r="AA2250" s="6">
        <f t="shared" si="12"/>
        <v>22</v>
      </c>
      <c r="AB2250" s="5" t="str">
        <f>IFERROR(__xludf.DUMMYFUNCTION("""COMPUTED_VALUE"""),"H")</f>
        <v>H</v>
      </c>
      <c r="AC2250" s="6">
        <f t="shared" si="13"/>
        <v>22</v>
      </c>
      <c r="AD2250" s="5"/>
    </row>
    <row r="2251">
      <c r="A2251" s="5" t="str">
        <f>Map!I2942</f>
        <v>1.34 S</v>
      </c>
      <c r="B2251" s="6">
        <f t="shared" si="5"/>
        <v>1.34</v>
      </c>
      <c r="C2251" s="5" t="str">
        <f>IFERROR(__xludf.DUMMYFUNCTION("""COMPUTED_VALUE"""),"S")</f>
        <v>S</v>
      </c>
      <c r="D2251" s="34">
        <f t="shared" si="6"/>
        <v>1.34</v>
      </c>
      <c r="E2251" s="6" t="b">
        <f t="shared" si="7"/>
        <v>0</v>
      </c>
      <c r="F2251" s="34" t="b">
        <f t="shared" si="8"/>
        <v>0</v>
      </c>
      <c r="G2251" s="8">
        <f t="shared" si="9"/>
        <v>2.66526E+30</v>
      </c>
      <c r="H2251" s="8">
        <f t="shared" ref="H2251:J2251" si="4520">if(D2251,$G2251,"")</f>
        <v>2.66526E+30</v>
      </c>
      <c r="I2251" s="8" t="str">
        <f t="shared" si="4520"/>
        <v/>
      </c>
      <c r="J2251" s="8" t="str">
        <f t="shared" si="4520"/>
        <v/>
      </c>
      <c r="K2251" s="5"/>
      <c r="L2251" s="5"/>
      <c r="M2251" s="5"/>
      <c r="N2251" s="36" t="str">
        <f>Map!K2942</f>
        <v/>
      </c>
      <c r="O2251" s="36" t="str">
        <f>Map!L2942</f>
        <v/>
      </c>
      <c r="P2251" s="36" t="str">
        <f>Map!M2942</f>
        <v/>
      </c>
      <c r="Q2251" s="5" t="str">
        <f>Join("-",Map!B2942,Map!C2942,Map!D2942,Map!E2942,Map!F2942)</f>
        <v>West Rim-0-2-0-S</v>
      </c>
      <c r="R2251" s="6" t="b">
        <f t="shared" ref="R2251:T2251" si="4521">IFERROR(VALUE(LEFT(N2251,SEARCH(" ",N2251,1)-1)),FALSE())</f>
        <v>0</v>
      </c>
      <c r="S2251" s="6" t="b">
        <f t="shared" si="4521"/>
        <v>0</v>
      </c>
      <c r="T2251" s="6" t="b">
        <f t="shared" si="4521"/>
        <v>0</v>
      </c>
      <c r="U2251" s="5"/>
      <c r="V2251" s="5"/>
      <c r="W2251" s="5"/>
      <c r="X2251" s="37" t="str">
        <f>Map!G2942</f>
        <v>Star</v>
      </c>
      <c r="Y2251" s="5"/>
      <c r="Z2251" s="7" t="str">
        <f>Map!O2942</f>
        <v/>
      </c>
      <c r="AA2251" s="6" t="str">
        <f t="shared" si="12"/>
        <v/>
      </c>
      <c r="AB2251" s="5"/>
      <c r="AC2251" s="6" t="str">
        <f t="shared" si="13"/>
        <v/>
      </c>
      <c r="AD2251" s="5"/>
    </row>
    <row r="2252">
      <c r="A2252" s="5" t="str">
        <f>Map!I2943</f>
        <v/>
      </c>
      <c r="B2252" s="6" t="str">
        <f t="shared" si="5"/>
        <v/>
      </c>
      <c r="C2252" s="5"/>
      <c r="D2252" s="34" t="b">
        <f t="shared" si="6"/>
        <v>0</v>
      </c>
      <c r="E2252" s="6" t="b">
        <f t="shared" si="7"/>
        <v>0</v>
      </c>
      <c r="F2252" s="34" t="b">
        <f t="shared" si="8"/>
        <v>0</v>
      </c>
      <c r="G2252" s="8" t="str">
        <f t="shared" si="9"/>
        <v/>
      </c>
      <c r="H2252" s="8" t="str">
        <f t="shared" ref="H2252:J2252" si="4522">if(D2252,$G2252,"")</f>
        <v/>
      </c>
      <c r="I2252" s="8" t="str">
        <f t="shared" si="4522"/>
        <v/>
      </c>
      <c r="J2252" s="8" t="str">
        <f t="shared" si="4522"/>
        <v/>
      </c>
      <c r="K2252" s="5"/>
      <c r="L2252" s="5"/>
      <c r="M2252" s="5"/>
      <c r="N2252" s="36" t="str">
        <f>Map!K2943</f>
        <v/>
      </c>
      <c r="O2252" s="36" t="str">
        <f>Map!L2943</f>
        <v/>
      </c>
      <c r="P2252" s="36" t="str">
        <f>Map!M2943</f>
        <v/>
      </c>
      <c r="Q2252" s="5" t="str">
        <f>Join("-",Map!B2943,Map!C2943,Map!D2943,Map!E2943,Map!F2943)</f>
        <v>West Rim-0-2-0-W02 Secondary Relay</v>
      </c>
      <c r="R2252" s="6" t="b">
        <f t="shared" ref="R2252:T2252" si="4523">IFERROR(VALUE(LEFT(N2252,SEARCH(" ",N2252,1)-1)),FALSE())</f>
        <v>0</v>
      </c>
      <c r="S2252" s="6" t="b">
        <f t="shared" si="4523"/>
        <v>0</v>
      </c>
      <c r="T2252" s="6" t="b">
        <f t="shared" si="4523"/>
        <v>0</v>
      </c>
      <c r="U2252" s="5"/>
      <c r="V2252" s="5"/>
      <c r="W2252" s="5"/>
      <c r="X2252" s="37" t="str">
        <f>Map!G2943</f>
        <v>Secondary Relay</v>
      </c>
      <c r="Y2252" s="5"/>
      <c r="Z2252" s="7" t="str">
        <f>Map!O2943</f>
        <v/>
      </c>
      <c r="AA2252" s="6" t="str">
        <f t="shared" si="12"/>
        <v/>
      </c>
      <c r="AB2252" s="5"/>
      <c r="AC2252" s="6" t="str">
        <f t="shared" si="13"/>
        <v/>
      </c>
      <c r="AD2252" s="5"/>
    </row>
    <row r="2253">
      <c r="A2253" s="5" t="str">
        <f>Map!I2944</f>
        <v>0.25 S</v>
      </c>
      <c r="B2253" s="6">
        <f t="shared" si="5"/>
        <v>0.25</v>
      </c>
      <c r="C2253" s="5" t="str">
        <f>IFERROR(__xludf.DUMMYFUNCTION("""COMPUTED_VALUE"""),"S")</f>
        <v>S</v>
      </c>
      <c r="D2253" s="34">
        <f t="shared" si="6"/>
        <v>0.25</v>
      </c>
      <c r="E2253" s="6" t="b">
        <f t="shared" si="7"/>
        <v>0</v>
      </c>
      <c r="F2253" s="34" t="b">
        <f t="shared" si="8"/>
        <v>0</v>
      </c>
      <c r="G2253" s="8">
        <f t="shared" si="9"/>
        <v>4.9725E+29</v>
      </c>
      <c r="H2253" s="8">
        <f t="shared" ref="H2253:J2253" si="4524">if(D2253,$G2253,"")</f>
        <v>4.9725E+29</v>
      </c>
      <c r="I2253" s="8" t="str">
        <f t="shared" si="4524"/>
        <v/>
      </c>
      <c r="J2253" s="8" t="str">
        <f t="shared" si="4524"/>
        <v/>
      </c>
      <c r="K2253" s="5"/>
      <c r="L2253" s="5"/>
      <c r="M2253" s="5"/>
      <c r="N2253" s="36" t="str">
        <f>Map!K2944</f>
        <v/>
      </c>
      <c r="O2253" s="36" t="str">
        <f>Map!L2944</f>
        <v/>
      </c>
      <c r="P2253" s="36" t="str">
        <f>Map!M2944</f>
        <v/>
      </c>
      <c r="Q2253" s="5" t="str">
        <f>Join("-",Map!B2944,Map!C2944,Map!D2944,Map!E2944,Map!F2944)</f>
        <v>West Rim-0-3-0-S</v>
      </c>
      <c r="R2253" s="6" t="b">
        <f t="shared" ref="R2253:T2253" si="4525">IFERROR(VALUE(LEFT(N2253,SEARCH(" ",N2253,1)-1)),FALSE())</f>
        <v>0</v>
      </c>
      <c r="S2253" s="6" t="b">
        <f t="shared" si="4525"/>
        <v>0</v>
      </c>
      <c r="T2253" s="6" t="b">
        <f t="shared" si="4525"/>
        <v>0</v>
      </c>
      <c r="U2253" s="5"/>
      <c r="V2253" s="5"/>
      <c r="W2253" s="5"/>
      <c r="X2253" s="37" t="str">
        <f>Map!G2944</f>
        <v>Star</v>
      </c>
      <c r="Y2253" s="5"/>
      <c r="Z2253" s="7" t="str">
        <f>Map!O2944</f>
        <v/>
      </c>
      <c r="AA2253" s="6" t="str">
        <f t="shared" si="12"/>
        <v/>
      </c>
      <c r="AB2253" s="5"/>
      <c r="AC2253" s="6" t="str">
        <f t="shared" si="13"/>
        <v/>
      </c>
      <c r="AD2253" s="5"/>
    </row>
    <row r="2254">
      <c r="A2254" s="5" t="str">
        <f>Map!I2945</f>
        <v>0.84 E</v>
      </c>
      <c r="B2254" s="6">
        <f t="shared" si="5"/>
        <v>0.84</v>
      </c>
      <c r="C2254" s="5" t="str">
        <f>IFERROR(__xludf.DUMMYFUNCTION("""COMPUTED_VALUE"""),"E")</f>
        <v>E</v>
      </c>
      <c r="D2254" s="34" t="b">
        <f t="shared" si="6"/>
        <v>0</v>
      </c>
      <c r="E2254" s="6" t="b">
        <f t="shared" si="7"/>
        <v>0</v>
      </c>
      <c r="F2254" s="34">
        <f t="shared" si="8"/>
        <v>0.84</v>
      </c>
      <c r="G2254" s="8">
        <f t="shared" si="9"/>
        <v>5.01648E+24</v>
      </c>
      <c r="H2254" s="8" t="str">
        <f t="shared" ref="H2254:J2254" si="4526">if(D2254,$G2254,"")</f>
        <v/>
      </c>
      <c r="I2254" s="8" t="str">
        <f t="shared" si="4526"/>
        <v/>
      </c>
      <c r="J2254" s="8">
        <f t="shared" si="4526"/>
        <v>5.01648E+24</v>
      </c>
      <c r="K2254" s="5"/>
      <c r="L2254" s="5"/>
      <c r="M2254" s="5"/>
      <c r="N2254" s="36">
        <f>Map!K2945</f>
        <v>6</v>
      </c>
      <c r="O2254" s="36">
        <f>Map!L2945</f>
        <v>4</v>
      </c>
      <c r="P2254" s="36">
        <f>Map!M2945</f>
        <v>5</v>
      </c>
      <c r="Q2254" s="5" t="str">
        <f>Join("-",Map!B2945,Map!C2945,Map!D2945,Map!E2945,Map!F2945)</f>
        <v>West Rim-0-3-0-T</v>
      </c>
      <c r="R2254" s="6">
        <f t="shared" ref="R2254:T2254" si="4527">IFERROR(VALUE(LEFT(N2254,SEARCH(" ",N2254,1)-1)),FALSE())</f>
        <v>6</v>
      </c>
      <c r="S2254" s="6">
        <f t="shared" si="4527"/>
        <v>4</v>
      </c>
      <c r="T2254" s="6">
        <f t="shared" si="4527"/>
        <v>5</v>
      </c>
      <c r="U2254" s="5"/>
      <c r="V2254" s="5"/>
      <c r="W2254" s="5"/>
      <c r="X2254" s="37" t="str">
        <f>Map!G2945</f>
        <v>Habitable</v>
      </c>
      <c r="Y2254" s="5"/>
      <c r="Z2254" s="7" t="str">
        <f>Map!O2945</f>
        <v>45 H</v>
      </c>
      <c r="AA2254" s="6">
        <f t="shared" si="12"/>
        <v>45</v>
      </c>
      <c r="AB2254" s="5" t="str">
        <f>IFERROR(__xludf.DUMMYFUNCTION("""COMPUTED_VALUE"""),"H")</f>
        <v>H</v>
      </c>
      <c r="AC2254" s="6">
        <f t="shared" si="13"/>
        <v>45</v>
      </c>
      <c r="AD2254" s="5"/>
    </row>
    <row r="2255">
      <c r="A2255" s="5" t="str">
        <f>Map!I2946</f>
        <v>1.23 E</v>
      </c>
      <c r="B2255" s="6">
        <f t="shared" si="5"/>
        <v>1.23</v>
      </c>
      <c r="C2255" s="5" t="str">
        <f>IFERROR(__xludf.DUMMYFUNCTION("""COMPUTED_VALUE"""),"E")</f>
        <v>E</v>
      </c>
      <c r="D2255" s="34" t="b">
        <f t="shared" si="6"/>
        <v>0</v>
      </c>
      <c r="E2255" s="6" t="b">
        <f t="shared" si="7"/>
        <v>0</v>
      </c>
      <c r="F2255" s="34">
        <f t="shared" si="8"/>
        <v>1.23</v>
      </c>
      <c r="G2255" s="8">
        <f t="shared" si="9"/>
        <v>7.34556E+24</v>
      </c>
      <c r="H2255" s="8" t="str">
        <f t="shared" ref="H2255:J2255" si="4528">if(D2255,$G2255,"")</f>
        <v/>
      </c>
      <c r="I2255" s="8" t="str">
        <f t="shared" si="4528"/>
        <v/>
      </c>
      <c r="J2255" s="8">
        <f t="shared" si="4528"/>
        <v>7.34556E+24</v>
      </c>
      <c r="K2255" s="5"/>
      <c r="L2255" s="5"/>
      <c r="M2255" s="5"/>
      <c r="N2255" s="36">
        <f>Map!K2946</f>
        <v>2</v>
      </c>
      <c r="O2255" s="36">
        <f>Map!L2946</f>
        <v>-13</v>
      </c>
      <c r="P2255" s="36">
        <f>Map!M2946</f>
        <v>-5</v>
      </c>
      <c r="Q2255" s="5" t="str">
        <f>Join("-",Map!B2946,Map!C2946,Map!D2946,Map!E2946,Map!F2946)</f>
        <v>West Rim-0-3-0-U</v>
      </c>
      <c r="R2255" s="6">
        <f t="shared" ref="R2255:T2255" si="4529">IFERROR(VALUE(LEFT(N2255,SEARCH(" ",N2255,1)-1)),FALSE())</f>
        <v>2</v>
      </c>
      <c r="S2255" s="6">
        <f t="shared" si="4529"/>
        <v>-13</v>
      </c>
      <c r="T2255" s="6">
        <f t="shared" si="4529"/>
        <v>-5</v>
      </c>
      <c r="U2255" s="5"/>
      <c r="V2255" s="5"/>
      <c r="W2255" s="5"/>
      <c r="X2255" s="37" t="str">
        <f>Map!G2946</f>
        <v>Habitable</v>
      </c>
      <c r="Y2255" s="5"/>
      <c r="Z2255" s="7" t="str">
        <f>Map!O2946</f>
        <v>48 H</v>
      </c>
      <c r="AA2255" s="6">
        <f t="shared" si="12"/>
        <v>48</v>
      </c>
      <c r="AB2255" s="5" t="str">
        <f>IFERROR(__xludf.DUMMYFUNCTION("""COMPUTED_VALUE"""),"H")</f>
        <v>H</v>
      </c>
      <c r="AC2255" s="6">
        <f t="shared" si="13"/>
        <v>48</v>
      </c>
      <c r="AD2255" s="5"/>
    </row>
    <row r="2256">
      <c r="A2256" s="5" t="str">
        <f>Map!I2947</f>
        <v/>
      </c>
      <c r="B2256" s="6" t="str">
        <f t="shared" si="5"/>
        <v/>
      </c>
      <c r="C2256" s="5"/>
      <c r="D2256" s="34" t="b">
        <f t="shared" si="6"/>
        <v>0</v>
      </c>
      <c r="E2256" s="6" t="b">
        <f t="shared" si="7"/>
        <v>0</v>
      </c>
      <c r="F2256" s="34" t="b">
        <f t="shared" si="8"/>
        <v>0</v>
      </c>
      <c r="G2256" s="8" t="str">
        <f t="shared" si="9"/>
        <v/>
      </c>
      <c r="H2256" s="8" t="str">
        <f t="shared" ref="H2256:J2256" si="4530">if(D2256,$G2256,"")</f>
        <v/>
      </c>
      <c r="I2256" s="8" t="str">
        <f t="shared" si="4530"/>
        <v/>
      </c>
      <c r="J2256" s="8" t="str">
        <f t="shared" si="4530"/>
        <v/>
      </c>
      <c r="K2256" s="5"/>
      <c r="L2256" s="5"/>
      <c r="M2256" s="5"/>
      <c r="N2256" s="36" t="str">
        <f>Map!K2947</f>
        <v/>
      </c>
      <c r="O2256" s="36" t="str">
        <f>Map!L2947</f>
        <v/>
      </c>
      <c r="P2256" s="36" t="str">
        <f>Map!M2947</f>
        <v/>
      </c>
      <c r="Q2256" s="5" t="str">
        <f>Join("-",Map!B2947,Map!C2947,Map!D2947,Map!E2947,Map!F2947)</f>
        <v>West Rim-0-3-0-W03 Secondary Relay</v>
      </c>
      <c r="R2256" s="6" t="b">
        <f t="shared" ref="R2256:T2256" si="4531">IFERROR(VALUE(LEFT(N2256,SEARCH(" ",N2256,1)-1)),FALSE())</f>
        <v>0</v>
      </c>
      <c r="S2256" s="6" t="b">
        <f t="shared" si="4531"/>
        <v>0</v>
      </c>
      <c r="T2256" s="6" t="b">
        <f t="shared" si="4531"/>
        <v>0</v>
      </c>
      <c r="U2256" s="5"/>
      <c r="V2256" s="5"/>
      <c r="W2256" s="5"/>
      <c r="X2256" s="37" t="str">
        <f>Map!G2947</f>
        <v>Secondary Relay</v>
      </c>
      <c r="Y2256" s="5"/>
      <c r="Z2256" s="7" t="str">
        <f>Map!O2947</f>
        <v/>
      </c>
      <c r="AA2256" s="6" t="str">
        <f t="shared" si="12"/>
        <v/>
      </c>
      <c r="AB2256" s="5"/>
      <c r="AC2256" s="6" t="str">
        <f t="shared" si="13"/>
        <v/>
      </c>
      <c r="AD2256" s="5"/>
    </row>
    <row r="2257">
      <c r="A2257" s="5" t="str">
        <f>Map!I2948</f>
        <v>0.37 E</v>
      </c>
      <c r="B2257" s="6">
        <f t="shared" si="5"/>
        <v>0.37</v>
      </c>
      <c r="C2257" s="5" t="str">
        <f>IFERROR(__xludf.DUMMYFUNCTION("""COMPUTED_VALUE"""),"E")</f>
        <v>E</v>
      </c>
      <c r="D2257" s="34" t="b">
        <f t="shared" si="6"/>
        <v>0</v>
      </c>
      <c r="E2257" s="6" t="b">
        <f t="shared" si="7"/>
        <v>0</v>
      </c>
      <c r="F2257" s="34">
        <f t="shared" si="8"/>
        <v>0.37</v>
      </c>
      <c r="G2257" s="8">
        <f t="shared" si="9"/>
        <v>2.20964E+24</v>
      </c>
      <c r="H2257" s="8" t="str">
        <f t="shared" ref="H2257:J2257" si="4532">if(D2257,$G2257,"")</f>
        <v/>
      </c>
      <c r="I2257" s="8" t="str">
        <f t="shared" si="4532"/>
        <v/>
      </c>
      <c r="J2257" s="8">
        <f t="shared" si="4532"/>
        <v>2.20964E+24</v>
      </c>
      <c r="K2257" s="5"/>
      <c r="L2257" s="5"/>
      <c r="M2257" s="5"/>
      <c r="N2257" s="36">
        <f>Map!K2948</f>
        <v>493</v>
      </c>
      <c r="O2257" s="36">
        <f>Map!L2948</f>
        <v>403</v>
      </c>
      <c r="P2257" s="36">
        <f>Map!M2948</f>
        <v>448</v>
      </c>
      <c r="Q2257" s="5" t="str">
        <f>Join("-",Map!B2948,Map!C2948,Map!D2948,Map!E2948,Map!F2948)</f>
        <v>West Rim-0-3-1-a</v>
      </c>
      <c r="R2257" s="6">
        <f t="shared" ref="R2257:T2257" si="4533">IFERROR(VALUE(LEFT(N2257,SEARCH(" ",N2257,1)-1)),FALSE())</f>
        <v>493</v>
      </c>
      <c r="S2257" s="6">
        <f t="shared" si="4533"/>
        <v>403</v>
      </c>
      <c r="T2257" s="6">
        <f t="shared" si="4533"/>
        <v>448</v>
      </c>
      <c r="U2257" s="5"/>
      <c r="V2257" s="5"/>
      <c r="W2257" s="5"/>
      <c r="X2257" s="37" t="str">
        <f>Map!G2948</f>
        <v>Terrestrial</v>
      </c>
      <c r="Y2257" s="5"/>
      <c r="Z2257" s="7" t="str">
        <f>Map!O2948</f>
        <v>3705 H</v>
      </c>
      <c r="AA2257" s="6">
        <f t="shared" si="12"/>
        <v>3705</v>
      </c>
      <c r="AB2257" s="5" t="str">
        <f>IFERROR(__xludf.DUMMYFUNCTION("""COMPUTED_VALUE"""),"H")</f>
        <v>H</v>
      </c>
      <c r="AC2257" s="6">
        <f t="shared" si="13"/>
        <v>3705</v>
      </c>
      <c r="AD2257" s="5"/>
    </row>
    <row r="2258">
      <c r="A2258" s="5" t="str">
        <f>Map!I2949</f>
        <v>0.72 E</v>
      </c>
      <c r="B2258" s="6">
        <f t="shared" si="5"/>
        <v>0.72</v>
      </c>
      <c r="C2258" s="5" t="str">
        <f>IFERROR(__xludf.DUMMYFUNCTION("""COMPUTED_VALUE"""),"E")</f>
        <v>E</v>
      </c>
      <c r="D2258" s="34" t="b">
        <f t="shared" si="6"/>
        <v>0</v>
      </c>
      <c r="E2258" s="6" t="b">
        <f t="shared" si="7"/>
        <v>0</v>
      </c>
      <c r="F2258" s="34">
        <f t="shared" si="8"/>
        <v>0.72</v>
      </c>
      <c r="G2258" s="8">
        <f t="shared" si="9"/>
        <v>4.29984E+24</v>
      </c>
      <c r="H2258" s="8" t="str">
        <f t="shared" ref="H2258:J2258" si="4534">if(D2258,$G2258,"")</f>
        <v/>
      </c>
      <c r="I2258" s="8" t="str">
        <f t="shared" si="4534"/>
        <v/>
      </c>
      <c r="J2258" s="8">
        <f t="shared" si="4534"/>
        <v>4.29984E+24</v>
      </c>
      <c r="K2258" s="5"/>
      <c r="L2258" s="5"/>
      <c r="M2258" s="5"/>
      <c r="N2258" s="36">
        <f>Map!K2949</f>
        <v>140</v>
      </c>
      <c r="O2258" s="36">
        <f>Map!L2949</f>
        <v>140</v>
      </c>
      <c r="P2258" s="36">
        <f>Map!M2949</f>
        <v>138</v>
      </c>
      <c r="Q2258" s="5" t="str">
        <f>Join("-",Map!B2949,Map!C2949,Map!D2949,Map!E2949,Map!F2949)</f>
        <v>West Rim-0-3-1-b</v>
      </c>
      <c r="R2258" s="6">
        <f t="shared" ref="R2258:T2258" si="4535">IFERROR(VALUE(LEFT(N2258,SEARCH(" ",N2258,1)-1)),FALSE())</f>
        <v>140</v>
      </c>
      <c r="S2258" s="6">
        <f t="shared" si="4535"/>
        <v>140</v>
      </c>
      <c r="T2258" s="6">
        <f t="shared" si="4535"/>
        <v>138</v>
      </c>
      <c r="U2258" s="5"/>
      <c r="V2258" s="5"/>
      <c r="W2258" s="5"/>
      <c r="X2258" s="37" t="str">
        <f>Map!G2949</f>
        <v>Terrestrial</v>
      </c>
      <c r="Y2258" s="5"/>
      <c r="Z2258" s="7" t="str">
        <f>Map!O2949</f>
        <v>5676 H</v>
      </c>
      <c r="AA2258" s="6">
        <f t="shared" si="12"/>
        <v>5676</v>
      </c>
      <c r="AB2258" s="5" t="str">
        <f>IFERROR(__xludf.DUMMYFUNCTION("""COMPUTED_VALUE"""),"H")</f>
        <v>H</v>
      </c>
      <c r="AC2258" s="6">
        <f t="shared" si="13"/>
        <v>5676</v>
      </c>
      <c r="AD2258" s="5"/>
    </row>
    <row r="2259">
      <c r="A2259" s="5" t="str">
        <f>Map!I2950</f>
        <v>0.94 E</v>
      </c>
      <c r="B2259" s="6">
        <f t="shared" si="5"/>
        <v>0.94</v>
      </c>
      <c r="C2259" s="5" t="str">
        <f>IFERROR(__xludf.DUMMYFUNCTION("""COMPUTED_VALUE"""),"E")</f>
        <v>E</v>
      </c>
      <c r="D2259" s="34" t="b">
        <f t="shared" si="6"/>
        <v>0</v>
      </c>
      <c r="E2259" s="6" t="b">
        <f t="shared" si="7"/>
        <v>0</v>
      </c>
      <c r="F2259" s="34">
        <f t="shared" si="8"/>
        <v>0.94</v>
      </c>
      <c r="G2259" s="8">
        <f t="shared" si="9"/>
        <v>5.61368E+24</v>
      </c>
      <c r="H2259" s="8" t="str">
        <f t="shared" ref="H2259:J2259" si="4536">if(D2259,$G2259,"")</f>
        <v/>
      </c>
      <c r="I2259" s="8" t="str">
        <f t="shared" si="4536"/>
        <v/>
      </c>
      <c r="J2259" s="8">
        <f t="shared" si="4536"/>
        <v>5.61368E+24</v>
      </c>
      <c r="K2259" s="5"/>
      <c r="L2259" s="5"/>
      <c r="M2259" s="5"/>
      <c r="N2259" s="36">
        <f>Map!K2950</f>
        <v>11</v>
      </c>
      <c r="O2259" s="36">
        <f>Map!L2950</f>
        <v>5</v>
      </c>
      <c r="P2259" s="36">
        <f>Map!M2950</f>
        <v>7</v>
      </c>
      <c r="Q2259" s="5" t="str">
        <f>Join("-",Map!B2950,Map!C2950,Map!D2950,Map!E2950,Map!F2950)</f>
        <v>West Rim-0-3-1-c</v>
      </c>
      <c r="R2259" s="6">
        <f t="shared" ref="R2259:T2259" si="4537">IFERROR(VALUE(LEFT(N2259,SEARCH(" ",N2259,1)-1)),FALSE())</f>
        <v>11</v>
      </c>
      <c r="S2259" s="6">
        <f t="shared" si="4537"/>
        <v>5</v>
      </c>
      <c r="T2259" s="6">
        <f t="shared" si="4537"/>
        <v>7</v>
      </c>
      <c r="U2259" s="5"/>
      <c r="V2259" s="5"/>
      <c r="W2259" s="5"/>
      <c r="X2259" s="37" t="str">
        <f>Map!G2950</f>
        <v>Habitable</v>
      </c>
      <c r="Y2259" s="5"/>
      <c r="Z2259" s="7" t="str">
        <f>Map!O2950</f>
        <v>12 H</v>
      </c>
      <c r="AA2259" s="6">
        <f t="shared" si="12"/>
        <v>12</v>
      </c>
      <c r="AB2259" s="5" t="str">
        <f>IFERROR(__xludf.DUMMYFUNCTION("""COMPUTED_VALUE"""),"H")</f>
        <v>H</v>
      </c>
      <c r="AC2259" s="6">
        <f t="shared" si="13"/>
        <v>12</v>
      </c>
      <c r="AD2259" s="5"/>
    </row>
    <row r="2260">
      <c r="A2260" s="5" t="str">
        <f>Map!I2951</f>
        <v>0.5 J</v>
      </c>
      <c r="B2260" s="6">
        <f t="shared" si="5"/>
        <v>0.5</v>
      </c>
      <c r="C2260" s="5" t="str">
        <f>IFERROR(__xludf.DUMMYFUNCTION("""COMPUTED_VALUE"""),"J")</f>
        <v>J</v>
      </c>
      <c r="D2260" s="34" t="b">
        <f t="shared" si="6"/>
        <v>0</v>
      </c>
      <c r="E2260" s="6">
        <f t="shared" si="7"/>
        <v>0.5</v>
      </c>
      <c r="F2260" s="34" t="b">
        <f t="shared" si="8"/>
        <v>0</v>
      </c>
      <c r="G2260" s="8">
        <f t="shared" si="9"/>
        <v>9.5E+26</v>
      </c>
      <c r="H2260" s="8" t="str">
        <f t="shared" ref="H2260:J2260" si="4538">if(D2260,$G2260,"")</f>
        <v/>
      </c>
      <c r="I2260" s="8">
        <f t="shared" si="4538"/>
        <v>9.5E+26</v>
      </c>
      <c r="J2260" s="8" t="str">
        <f t="shared" si="4538"/>
        <v/>
      </c>
      <c r="K2260" s="5"/>
      <c r="L2260" s="5"/>
      <c r="M2260" s="5"/>
      <c r="N2260" s="36">
        <f>Map!K2951</f>
        <v>-29</v>
      </c>
      <c r="O2260" s="36">
        <f>Map!L2951</f>
        <v>-63</v>
      </c>
      <c r="P2260" s="36">
        <f>Map!M2951</f>
        <v>-46</v>
      </c>
      <c r="Q2260" s="5" t="str">
        <f>Join("-",Map!B2951,Map!C2951,Map!D2951,Map!E2951,Map!F2951)</f>
        <v>West Rim-0-3-1-d</v>
      </c>
      <c r="R2260" s="6">
        <f t="shared" ref="R2260:T2260" si="4539">IFERROR(VALUE(LEFT(N2260,SEARCH(" ",N2260,1)-1)),FALSE())</f>
        <v>-29</v>
      </c>
      <c r="S2260" s="6">
        <f t="shared" si="4539"/>
        <v>-63</v>
      </c>
      <c r="T2260" s="6">
        <f t="shared" si="4539"/>
        <v>-46</v>
      </c>
      <c r="U2260" s="5"/>
      <c r="V2260" s="5"/>
      <c r="W2260" s="5"/>
      <c r="X2260" s="37" t="str">
        <f>Map!G2951</f>
        <v>Gas Giant</v>
      </c>
      <c r="Y2260" s="5"/>
      <c r="Z2260" s="7" t="str">
        <f>Map!O2951</f>
        <v>18 H</v>
      </c>
      <c r="AA2260" s="6">
        <f t="shared" si="12"/>
        <v>18</v>
      </c>
      <c r="AB2260" s="5" t="str">
        <f>IFERROR(__xludf.DUMMYFUNCTION("""COMPUTED_VALUE"""),"H")</f>
        <v>H</v>
      </c>
      <c r="AC2260" s="6">
        <f t="shared" si="13"/>
        <v>18</v>
      </c>
      <c r="AD2260" s="5"/>
    </row>
    <row r="2261">
      <c r="A2261" s="5" t="str">
        <f>Map!I2952</f>
        <v>0.06 E</v>
      </c>
      <c r="B2261" s="6">
        <f t="shared" si="5"/>
        <v>0.06</v>
      </c>
      <c r="C2261" s="5" t="str">
        <f>IFERROR(__xludf.DUMMYFUNCTION("""COMPUTED_VALUE"""),"E")</f>
        <v>E</v>
      </c>
      <c r="D2261" s="34" t="b">
        <f t="shared" si="6"/>
        <v>0</v>
      </c>
      <c r="E2261" s="6" t="b">
        <f t="shared" si="7"/>
        <v>0</v>
      </c>
      <c r="F2261" s="34">
        <f t="shared" si="8"/>
        <v>0.06</v>
      </c>
      <c r="G2261" s="8">
        <f t="shared" si="9"/>
        <v>3.5832E+23</v>
      </c>
      <c r="H2261" s="8" t="str">
        <f t="shared" ref="H2261:J2261" si="4540">if(D2261,$G2261,"")</f>
        <v/>
      </c>
      <c r="I2261" s="8" t="str">
        <f t="shared" si="4540"/>
        <v/>
      </c>
      <c r="J2261" s="8">
        <f t="shared" si="4540"/>
        <v>3.5832E+23</v>
      </c>
      <c r="K2261" s="5"/>
      <c r="L2261" s="5"/>
      <c r="M2261" s="5"/>
      <c r="N2261" s="36">
        <f>Map!K2952</f>
        <v>-104</v>
      </c>
      <c r="O2261" s="36">
        <f>Map!L2952</f>
        <v>-109</v>
      </c>
      <c r="P2261" s="36">
        <f>Map!M2952</f>
        <v>-107</v>
      </c>
      <c r="Q2261" s="5" t="str">
        <f>Join("-",Map!B2952,Map!C2952,Map!D2952,Map!E2952,Map!F2952)</f>
        <v>West Rim-0-3-1-e</v>
      </c>
      <c r="R2261" s="6">
        <f t="shared" ref="R2261:T2261" si="4541">IFERROR(VALUE(LEFT(N2261,SEARCH(" ",N2261,1)-1)),FALSE())</f>
        <v>-104</v>
      </c>
      <c r="S2261" s="6">
        <f t="shared" si="4541"/>
        <v>-109</v>
      </c>
      <c r="T2261" s="6">
        <f t="shared" si="4541"/>
        <v>-107</v>
      </c>
      <c r="U2261" s="5"/>
      <c r="V2261" s="5"/>
      <c r="W2261" s="5"/>
      <c r="X2261" s="37" t="str">
        <f>Map!G2952</f>
        <v>Terrestrial</v>
      </c>
      <c r="Y2261" s="5"/>
      <c r="Z2261" s="7" t="str">
        <f>Map!O2952</f>
        <v>22 H</v>
      </c>
      <c r="AA2261" s="6">
        <f t="shared" si="12"/>
        <v>22</v>
      </c>
      <c r="AB2261" s="5" t="str">
        <f>IFERROR(__xludf.DUMMYFUNCTION("""COMPUTED_VALUE"""),"H")</f>
        <v>H</v>
      </c>
      <c r="AC2261" s="6">
        <f t="shared" si="13"/>
        <v>22</v>
      </c>
      <c r="AD2261" s="5"/>
    </row>
    <row r="2262">
      <c r="A2262" s="5" t="str">
        <f>Map!I2953</f>
        <v>7.88 J</v>
      </c>
      <c r="B2262" s="6">
        <f t="shared" si="5"/>
        <v>7.88</v>
      </c>
      <c r="C2262" s="5" t="str">
        <f>IFERROR(__xludf.DUMMYFUNCTION("""COMPUTED_VALUE"""),"J")</f>
        <v>J</v>
      </c>
      <c r="D2262" s="34" t="b">
        <f t="shared" si="6"/>
        <v>0</v>
      </c>
      <c r="E2262" s="6">
        <f t="shared" si="7"/>
        <v>7.88</v>
      </c>
      <c r="F2262" s="34" t="b">
        <f t="shared" si="8"/>
        <v>0</v>
      </c>
      <c r="G2262" s="8">
        <f t="shared" si="9"/>
        <v>1.4972E+28</v>
      </c>
      <c r="H2262" s="8" t="str">
        <f t="shared" ref="H2262:J2262" si="4542">if(D2262,$G2262,"")</f>
        <v/>
      </c>
      <c r="I2262" s="8">
        <f t="shared" si="4542"/>
        <v>1.4972E+28</v>
      </c>
      <c r="J2262" s="8" t="str">
        <f t="shared" si="4542"/>
        <v/>
      </c>
      <c r="K2262" s="5"/>
      <c r="L2262" s="5"/>
      <c r="M2262" s="5"/>
      <c r="N2262" s="36">
        <f>Map!K2953</f>
        <v>-215</v>
      </c>
      <c r="O2262" s="36">
        <f>Map!L2953</f>
        <v>-232</v>
      </c>
      <c r="P2262" s="36">
        <f>Map!M2953</f>
        <v>-225</v>
      </c>
      <c r="Q2262" s="5" t="str">
        <f>Join("-",Map!B2953,Map!C2953,Map!D2953,Map!E2953,Map!F2953)</f>
        <v>West Rim-0-3-1-f</v>
      </c>
      <c r="R2262" s="6">
        <f t="shared" ref="R2262:T2262" si="4543">IFERROR(VALUE(LEFT(N2262,SEARCH(" ",N2262,1)-1)),FALSE())</f>
        <v>-215</v>
      </c>
      <c r="S2262" s="6">
        <f t="shared" si="4543"/>
        <v>-232</v>
      </c>
      <c r="T2262" s="6">
        <f t="shared" si="4543"/>
        <v>-225</v>
      </c>
      <c r="U2262" s="5"/>
      <c r="V2262" s="5"/>
      <c r="W2262" s="5"/>
      <c r="X2262" s="37" t="str">
        <f>Map!G2953</f>
        <v>Gas Giant</v>
      </c>
      <c r="Y2262" s="5"/>
      <c r="Z2262" s="7" t="str">
        <f>Map!O2953</f>
        <v>21 H</v>
      </c>
      <c r="AA2262" s="6">
        <f t="shared" si="12"/>
        <v>21</v>
      </c>
      <c r="AB2262" s="5" t="str">
        <f>IFERROR(__xludf.DUMMYFUNCTION("""COMPUTED_VALUE"""),"H")</f>
        <v>H</v>
      </c>
      <c r="AC2262" s="6">
        <f t="shared" si="13"/>
        <v>21</v>
      </c>
      <c r="AD2262" s="5"/>
    </row>
    <row r="2263">
      <c r="A2263" s="5" t="str">
        <f>Map!I2954</f>
        <v>2.98 S</v>
      </c>
      <c r="B2263" s="6">
        <f t="shared" si="5"/>
        <v>2.98</v>
      </c>
      <c r="C2263" s="5" t="str">
        <f>IFERROR(__xludf.DUMMYFUNCTION("""COMPUTED_VALUE"""),"S")</f>
        <v>S</v>
      </c>
      <c r="D2263" s="34">
        <f t="shared" si="6"/>
        <v>2.98</v>
      </c>
      <c r="E2263" s="6" t="b">
        <f t="shared" si="7"/>
        <v>0</v>
      </c>
      <c r="F2263" s="34" t="b">
        <f t="shared" si="8"/>
        <v>0</v>
      </c>
      <c r="G2263" s="8">
        <f t="shared" si="9"/>
        <v>5.92722E+30</v>
      </c>
      <c r="H2263" s="8">
        <f t="shared" ref="H2263:J2263" si="4544">if(D2263,$G2263,"")</f>
        <v>5.92722E+30</v>
      </c>
      <c r="I2263" s="8" t="str">
        <f t="shared" si="4544"/>
        <v/>
      </c>
      <c r="J2263" s="8" t="str">
        <f t="shared" si="4544"/>
        <v/>
      </c>
      <c r="K2263" s="5"/>
      <c r="L2263" s="5"/>
      <c r="M2263" s="5"/>
      <c r="N2263" s="36" t="str">
        <f>Map!K2954</f>
        <v/>
      </c>
      <c r="O2263" s="36" t="str">
        <f>Map!L2954</f>
        <v/>
      </c>
      <c r="P2263" s="36" t="str">
        <f>Map!M2954</f>
        <v/>
      </c>
      <c r="Q2263" s="5" t="str">
        <f>Join("-",Map!B2954,Map!C2954,Map!D2954,Map!E2954,Map!F2954)</f>
        <v>West Rim-0-3-1-S</v>
      </c>
      <c r="R2263" s="6" t="b">
        <f t="shared" ref="R2263:T2263" si="4545">IFERROR(VALUE(LEFT(N2263,SEARCH(" ",N2263,1)-1)),FALSE())</f>
        <v>0</v>
      </c>
      <c r="S2263" s="6" t="b">
        <f t="shared" si="4545"/>
        <v>0</v>
      </c>
      <c r="T2263" s="6" t="b">
        <f t="shared" si="4545"/>
        <v>0</v>
      </c>
      <c r="U2263" s="5"/>
      <c r="V2263" s="5"/>
      <c r="W2263" s="5"/>
      <c r="X2263" s="37" t="str">
        <f>Map!G2954</f>
        <v>Star</v>
      </c>
      <c r="Y2263" s="5"/>
      <c r="Z2263" s="7" t="str">
        <f>Map!O2954</f>
        <v/>
      </c>
      <c r="AA2263" s="6" t="str">
        <f t="shared" si="12"/>
        <v/>
      </c>
      <c r="AB2263" s="5"/>
      <c r="AC2263" s="6" t="str">
        <f t="shared" si="13"/>
        <v/>
      </c>
      <c r="AD2263" s="5"/>
    </row>
    <row r="2264">
      <c r="A2264" s="5" t="str">
        <f>Map!I2955</f>
        <v>0.73 E</v>
      </c>
      <c r="B2264" s="6">
        <f t="shared" si="5"/>
        <v>0.73</v>
      </c>
      <c r="C2264" s="5" t="str">
        <f>IFERROR(__xludf.DUMMYFUNCTION("""COMPUTED_VALUE"""),"E")</f>
        <v>E</v>
      </c>
      <c r="D2264" s="34" t="b">
        <f t="shared" si="6"/>
        <v>0</v>
      </c>
      <c r="E2264" s="6" t="b">
        <f t="shared" si="7"/>
        <v>0</v>
      </c>
      <c r="F2264" s="34">
        <f t="shared" si="8"/>
        <v>0.73</v>
      </c>
      <c r="G2264" s="8">
        <f t="shared" si="9"/>
        <v>4.35956E+24</v>
      </c>
      <c r="H2264" s="8" t="str">
        <f t="shared" ref="H2264:J2264" si="4546">if(D2264,$G2264,"")</f>
        <v/>
      </c>
      <c r="I2264" s="8" t="str">
        <f t="shared" si="4546"/>
        <v/>
      </c>
      <c r="J2264" s="8">
        <f t="shared" si="4546"/>
        <v>4.35956E+24</v>
      </c>
      <c r="K2264" s="5"/>
      <c r="L2264" s="5"/>
      <c r="M2264" s="5"/>
      <c r="N2264" s="36">
        <f>Map!K2955</f>
        <v>1609</v>
      </c>
      <c r="O2264" s="36">
        <f>Map!L2955</f>
        <v>714</v>
      </c>
      <c r="P2264" s="36">
        <f>Map!M2955</f>
        <v>1164</v>
      </c>
      <c r="Q2264" s="5" t="str">
        <f>Join("-",Map!B2955,Map!C2955,Map!D2955,Map!E2955,Map!F2955)</f>
        <v>West Rim-0-4-0-a</v>
      </c>
      <c r="R2264" s="6">
        <f t="shared" ref="R2264:T2264" si="4547">IFERROR(VALUE(LEFT(N2264,SEARCH(" ",N2264,1)-1)),FALSE())</f>
        <v>1609</v>
      </c>
      <c r="S2264" s="6">
        <f t="shared" si="4547"/>
        <v>714</v>
      </c>
      <c r="T2264" s="6">
        <f t="shared" si="4547"/>
        <v>1164</v>
      </c>
      <c r="U2264" s="5"/>
      <c r="V2264" s="5"/>
      <c r="W2264" s="5"/>
      <c r="X2264" s="37" t="str">
        <f>Map!G2955</f>
        <v>Terrestrial</v>
      </c>
      <c r="Y2264" s="5"/>
      <c r="Z2264" s="7" t="str">
        <f>Map!O2955</f>
        <v>15 H</v>
      </c>
      <c r="AA2264" s="6">
        <f t="shared" si="12"/>
        <v>15</v>
      </c>
      <c r="AB2264" s="5" t="str">
        <f>IFERROR(__xludf.DUMMYFUNCTION("""COMPUTED_VALUE"""),"H")</f>
        <v>H</v>
      </c>
      <c r="AC2264" s="6">
        <f t="shared" si="13"/>
        <v>15</v>
      </c>
      <c r="AD2264" s="5"/>
    </row>
    <row r="2265">
      <c r="A2265" s="5" t="str">
        <f>Map!I2956</f>
        <v>1.1 E</v>
      </c>
      <c r="B2265" s="6">
        <f t="shared" si="5"/>
        <v>1.1</v>
      </c>
      <c r="C2265" s="5" t="str">
        <f>IFERROR(__xludf.DUMMYFUNCTION("""COMPUTED_VALUE"""),"E")</f>
        <v>E</v>
      </c>
      <c r="D2265" s="34" t="b">
        <f t="shared" si="6"/>
        <v>0</v>
      </c>
      <c r="E2265" s="6" t="b">
        <f t="shared" si="7"/>
        <v>0</v>
      </c>
      <c r="F2265" s="34">
        <f t="shared" si="8"/>
        <v>1.1</v>
      </c>
      <c r="G2265" s="8">
        <f t="shared" si="9"/>
        <v>6.5692E+24</v>
      </c>
      <c r="H2265" s="8" t="str">
        <f t="shared" ref="H2265:J2265" si="4548">if(D2265,$G2265,"")</f>
        <v/>
      </c>
      <c r="I2265" s="8" t="str">
        <f t="shared" si="4548"/>
        <v/>
      </c>
      <c r="J2265" s="8">
        <f t="shared" si="4548"/>
        <v>6.5692E+24</v>
      </c>
      <c r="K2265" s="5"/>
      <c r="L2265" s="5"/>
      <c r="M2265" s="5"/>
      <c r="N2265" s="36">
        <f>Map!K2956</f>
        <v>929</v>
      </c>
      <c r="O2265" s="36">
        <f>Map!L2956</f>
        <v>564</v>
      </c>
      <c r="P2265" s="36">
        <f>Map!M2956</f>
        <v>748</v>
      </c>
      <c r="Q2265" s="5" t="str">
        <f>Join("-",Map!B2956,Map!C2956,Map!D2956,Map!E2956,Map!F2956)</f>
        <v>West Rim-0-4-0-b</v>
      </c>
      <c r="R2265" s="6">
        <f t="shared" ref="R2265:T2265" si="4549">IFERROR(VALUE(LEFT(N2265,SEARCH(" ",N2265,1)-1)),FALSE())</f>
        <v>929</v>
      </c>
      <c r="S2265" s="6">
        <f t="shared" si="4549"/>
        <v>564</v>
      </c>
      <c r="T2265" s="6">
        <f t="shared" si="4549"/>
        <v>748</v>
      </c>
      <c r="U2265" s="5"/>
      <c r="V2265" s="5"/>
      <c r="W2265" s="5"/>
      <c r="X2265" s="37" t="str">
        <f>Map!G2956</f>
        <v>Terrestrial</v>
      </c>
      <c r="Y2265" s="5"/>
      <c r="Z2265" s="7" t="str">
        <f>Map!O2956</f>
        <v>150 H</v>
      </c>
      <c r="AA2265" s="6">
        <f t="shared" si="12"/>
        <v>150</v>
      </c>
      <c r="AB2265" s="5" t="str">
        <f>IFERROR(__xludf.DUMMYFUNCTION("""COMPUTED_VALUE"""),"H")</f>
        <v>H</v>
      </c>
      <c r="AC2265" s="6">
        <f t="shared" si="13"/>
        <v>150</v>
      </c>
      <c r="AD2265" s="5"/>
    </row>
    <row r="2266">
      <c r="A2266" s="5" t="str">
        <f>Map!I2957</f>
        <v>0.97 E</v>
      </c>
      <c r="B2266" s="6">
        <f t="shared" si="5"/>
        <v>0.97</v>
      </c>
      <c r="C2266" s="5" t="str">
        <f>IFERROR(__xludf.DUMMYFUNCTION("""COMPUTED_VALUE"""),"E")</f>
        <v>E</v>
      </c>
      <c r="D2266" s="34" t="b">
        <f t="shared" si="6"/>
        <v>0</v>
      </c>
      <c r="E2266" s="6" t="b">
        <f t="shared" si="7"/>
        <v>0</v>
      </c>
      <c r="F2266" s="34">
        <f t="shared" si="8"/>
        <v>0.97</v>
      </c>
      <c r="G2266" s="8">
        <f t="shared" si="9"/>
        <v>5.79284E+24</v>
      </c>
      <c r="H2266" s="8" t="str">
        <f t="shared" ref="H2266:J2266" si="4550">if(D2266,$G2266,"")</f>
        <v/>
      </c>
      <c r="I2266" s="8" t="str">
        <f t="shared" si="4550"/>
        <v/>
      </c>
      <c r="J2266" s="8">
        <f t="shared" si="4550"/>
        <v>5.79284E+24</v>
      </c>
      <c r="K2266" s="5"/>
      <c r="L2266" s="5"/>
      <c r="M2266" s="5"/>
      <c r="N2266" s="36">
        <f>Map!K2957</f>
        <v>24</v>
      </c>
      <c r="O2266" s="36">
        <f>Map!L2957</f>
        <v>-6</v>
      </c>
      <c r="P2266" s="36">
        <f>Map!M2957</f>
        <v>11</v>
      </c>
      <c r="Q2266" s="5" t="str">
        <f>Join("-",Map!B2957,Map!C2957,Map!D2957,Map!E2957,Map!F2957)</f>
        <v>West Rim-0-4-0-c</v>
      </c>
      <c r="R2266" s="6">
        <f t="shared" ref="R2266:T2266" si="4551">IFERROR(VALUE(LEFT(N2266,SEARCH(" ",N2266,1)-1)),FALSE())</f>
        <v>24</v>
      </c>
      <c r="S2266" s="6">
        <f t="shared" si="4551"/>
        <v>-6</v>
      </c>
      <c r="T2266" s="6">
        <f t="shared" si="4551"/>
        <v>11</v>
      </c>
      <c r="U2266" s="5"/>
      <c r="V2266" s="5"/>
      <c r="W2266" s="5"/>
      <c r="X2266" s="37" t="str">
        <f>Map!G2957</f>
        <v>Habitable</v>
      </c>
      <c r="Y2266" s="5"/>
      <c r="Z2266" s="7" t="str">
        <f>Map!O2957</f>
        <v>36 H</v>
      </c>
      <c r="AA2266" s="6">
        <f t="shared" si="12"/>
        <v>36</v>
      </c>
      <c r="AB2266" s="5" t="str">
        <f>IFERROR(__xludf.DUMMYFUNCTION("""COMPUTED_VALUE"""),"H")</f>
        <v>H</v>
      </c>
      <c r="AC2266" s="6">
        <f t="shared" si="13"/>
        <v>36</v>
      </c>
      <c r="AD2266" s="5"/>
    </row>
    <row r="2267">
      <c r="A2267" s="5" t="str">
        <f>Map!I2958</f>
        <v>0.03 J</v>
      </c>
      <c r="B2267" s="6">
        <f t="shared" si="5"/>
        <v>0.03</v>
      </c>
      <c r="C2267" s="5" t="str">
        <f>IFERROR(__xludf.DUMMYFUNCTION("""COMPUTED_VALUE"""),"J")</f>
        <v>J</v>
      </c>
      <c r="D2267" s="34" t="b">
        <f t="shared" si="6"/>
        <v>0</v>
      </c>
      <c r="E2267" s="6">
        <f t="shared" si="7"/>
        <v>0.03</v>
      </c>
      <c r="F2267" s="34" t="b">
        <f t="shared" si="8"/>
        <v>0</v>
      </c>
      <c r="G2267" s="8">
        <f t="shared" si="9"/>
        <v>5.7E+25</v>
      </c>
      <c r="H2267" s="8" t="str">
        <f t="shared" ref="H2267:J2267" si="4552">if(D2267,$G2267,"")</f>
        <v/>
      </c>
      <c r="I2267" s="8">
        <f t="shared" si="4552"/>
        <v>5.7E+25</v>
      </c>
      <c r="J2267" s="8" t="str">
        <f t="shared" si="4552"/>
        <v/>
      </c>
      <c r="K2267" s="5"/>
      <c r="L2267" s="5"/>
      <c r="M2267" s="5"/>
      <c r="N2267" s="36">
        <f>Map!K2958</f>
        <v>-123</v>
      </c>
      <c r="O2267" s="36">
        <f>Map!L2958</f>
        <v>-156</v>
      </c>
      <c r="P2267" s="36">
        <f>Map!M2958</f>
        <v>-140</v>
      </c>
      <c r="Q2267" s="5" t="str">
        <f>Join("-",Map!B2958,Map!C2958,Map!D2958,Map!E2958,Map!F2958)</f>
        <v>West Rim-0-4-0-d</v>
      </c>
      <c r="R2267" s="6">
        <f t="shared" ref="R2267:T2267" si="4553">IFERROR(VALUE(LEFT(N2267,SEARCH(" ",N2267,1)-1)),FALSE())</f>
        <v>-123</v>
      </c>
      <c r="S2267" s="6">
        <f t="shared" si="4553"/>
        <v>-156</v>
      </c>
      <c r="T2267" s="6">
        <f t="shared" si="4553"/>
        <v>-140</v>
      </c>
      <c r="U2267" s="5"/>
      <c r="V2267" s="5"/>
      <c r="W2267" s="5"/>
      <c r="X2267" s="37" t="str">
        <f>Map!G2958</f>
        <v>Gas Giant</v>
      </c>
      <c r="Y2267" s="5"/>
      <c r="Z2267" s="7" t="str">
        <f>Map!O2958</f>
        <v>9 H</v>
      </c>
      <c r="AA2267" s="6">
        <f t="shared" si="12"/>
        <v>9</v>
      </c>
      <c r="AB2267" s="5" t="str">
        <f>IFERROR(__xludf.DUMMYFUNCTION("""COMPUTED_VALUE"""),"H")</f>
        <v>H</v>
      </c>
      <c r="AC2267" s="6">
        <f t="shared" si="13"/>
        <v>9</v>
      </c>
      <c r="AD2267" s="5"/>
    </row>
    <row r="2268">
      <c r="A2268" s="5" t="str">
        <f>Map!I2959</f>
        <v>0.49 S</v>
      </c>
      <c r="B2268" s="6">
        <f t="shared" si="5"/>
        <v>0.49</v>
      </c>
      <c r="C2268" s="5" t="str">
        <f>IFERROR(__xludf.DUMMYFUNCTION("""COMPUTED_VALUE"""),"S")</f>
        <v>S</v>
      </c>
      <c r="D2268" s="34">
        <f t="shared" si="6"/>
        <v>0.49</v>
      </c>
      <c r="E2268" s="6" t="b">
        <f t="shared" si="7"/>
        <v>0</v>
      </c>
      <c r="F2268" s="34" t="b">
        <f t="shared" si="8"/>
        <v>0</v>
      </c>
      <c r="G2268" s="8">
        <f t="shared" si="9"/>
        <v>9.7461E+29</v>
      </c>
      <c r="H2268" s="8">
        <f t="shared" ref="H2268:J2268" si="4554">if(D2268,$G2268,"")</f>
        <v>9.7461E+29</v>
      </c>
      <c r="I2268" s="8" t="str">
        <f t="shared" si="4554"/>
        <v/>
      </c>
      <c r="J2268" s="8" t="str">
        <f t="shared" si="4554"/>
        <v/>
      </c>
      <c r="K2268" s="5"/>
      <c r="L2268" s="5"/>
      <c r="M2268" s="5"/>
      <c r="N2268" s="36" t="str">
        <f>Map!K2959</f>
        <v/>
      </c>
      <c r="O2268" s="36" t="str">
        <f>Map!L2959</f>
        <v/>
      </c>
      <c r="P2268" s="36" t="str">
        <f>Map!M2959</f>
        <v/>
      </c>
      <c r="Q2268" s="5" t="str">
        <f>Join("-",Map!B2959,Map!C2959,Map!D2959,Map!E2959,Map!F2959)</f>
        <v>West Rim-0-4-0-S</v>
      </c>
      <c r="R2268" s="6" t="b">
        <f t="shared" ref="R2268:T2268" si="4555">IFERROR(VALUE(LEFT(N2268,SEARCH(" ",N2268,1)-1)),FALSE())</f>
        <v>0</v>
      </c>
      <c r="S2268" s="6" t="b">
        <f t="shared" si="4555"/>
        <v>0</v>
      </c>
      <c r="T2268" s="6" t="b">
        <f t="shared" si="4555"/>
        <v>0</v>
      </c>
      <c r="U2268" s="5"/>
      <c r="V2268" s="5"/>
      <c r="W2268" s="5"/>
      <c r="X2268" s="37" t="str">
        <f>Map!G2959</f>
        <v>Star</v>
      </c>
      <c r="Y2268" s="5"/>
      <c r="Z2268" s="7" t="str">
        <f>Map!O2959</f>
        <v/>
      </c>
      <c r="AA2268" s="6" t="str">
        <f t="shared" si="12"/>
        <v/>
      </c>
      <c r="AB2268" s="5"/>
      <c r="AC2268" s="6" t="str">
        <f t="shared" si="13"/>
        <v/>
      </c>
      <c r="AD2268" s="5"/>
    </row>
    <row r="2269">
      <c r="A2269" s="5" t="str">
        <f>Map!I2960</f>
        <v/>
      </c>
      <c r="B2269" s="6" t="str">
        <f t="shared" si="5"/>
        <v/>
      </c>
      <c r="C2269" s="5"/>
      <c r="D2269" s="34" t="b">
        <f t="shared" si="6"/>
        <v>0</v>
      </c>
      <c r="E2269" s="6" t="b">
        <f t="shared" si="7"/>
        <v>0</v>
      </c>
      <c r="F2269" s="34" t="b">
        <f t="shared" si="8"/>
        <v>0</v>
      </c>
      <c r="G2269" s="8" t="str">
        <f t="shared" si="9"/>
        <v/>
      </c>
      <c r="H2269" s="8" t="str">
        <f t="shared" ref="H2269:J2269" si="4556">if(D2269,$G2269,"")</f>
        <v/>
      </c>
      <c r="I2269" s="8" t="str">
        <f t="shared" si="4556"/>
        <v/>
      </c>
      <c r="J2269" s="8" t="str">
        <f t="shared" si="4556"/>
        <v/>
      </c>
      <c r="K2269" s="5"/>
      <c r="L2269" s="5"/>
      <c r="M2269" s="5"/>
      <c r="N2269" s="36" t="str">
        <f>Map!K2960</f>
        <v/>
      </c>
      <c r="O2269" s="36" t="str">
        <f>Map!L2960</f>
        <v/>
      </c>
      <c r="P2269" s="36" t="str">
        <f>Map!M2960</f>
        <v/>
      </c>
      <c r="Q2269" s="5" t="str">
        <f>Join("-",Map!B2960,Map!C2960,Map!D2960,Map!E2960,Map!F2960)</f>
        <v>West Rim-0-4-0-W04 Secondary Relay</v>
      </c>
      <c r="R2269" s="6" t="b">
        <f t="shared" ref="R2269:T2269" si="4557">IFERROR(VALUE(LEFT(N2269,SEARCH(" ",N2269,1)-1)),FALSE())</f>
        <v>0</v>
      </c>
      <c r="S2269" s="6" t="b">
        <f t="shared" si="4557"/>
        <v>0</v>
      </c>
      <c r="T2269" s="6" t="b">
        <f t="shared" si="4557"/>
        <v>0</v>
      </c>
      <c r="U2269" s="5"/>
      <c r="V2269" s="5"/>
      <c r="W2269" s="5"/>
      <c r="X2269" s="37" t="str">
        <f>Map!G2960</f>
        <v>Secondary Relay</v>
      </c>
      <c r="Y2269" s="5"/>
      <c r="Z2269" s="7" t="str">
        <f>Map!O2960</f>
        <v/>
      </c>
      <c r="AA2269" s="6" t="str">
        <f t="shared" si="12"/>
        <v/>
      </c>
      <c r="AB2269" s="5"/>
      <c r="AC2269" s="6" t="str">
        <f t="shared" si="13"/>
        <v/>
      </c>
      <c r="AD2269" s="5"/>
    </row>
    <row r="2270">
      <c r="A2270" s="5" t="str">
        <f>Map!I2961</f>
        <v>0.77 E</v>
      </c>
      <c r="B2270" s="6">
        <f t="shared" si="5"/>
        <v>0.77</v>
      </c>
      <c r="C2270" s="5" t="str">
        <f>IFERROR(__xludf.DUMMYFUNCTION("""COMPUTED_VALUE"""),"E")</f>
        <v>E</v>
      </c>
      <c r="D2270" s="34" t="b">
        <f t="shared" si="6"/>
        <v>0</v>
      </c>
      <c r="E2270" s="6" t="b">
        <f t="shared" si="7"/>
        <v>0</v>
      </c>
      <c r="F2270" s="34">
        <f t="shared" si="8"/>
        <v>0.77</v>
      </c>
      <c r="G2270" s="8">
        <f t="shared" si="9"/>
        <v>4.59844E+24</v>
      </c>
      <c r="H2270" s="8" t="str">
        <f t="shared" ref="H2270:J2270" si="4558">if(D2270,$G2270,"")</f>
        <v/>
      </c>
      <c r="I2270" s="8" t="str">
        <f t="shared" si="4558"/>
        <v/>
      </c>
      <c r="J2270" s="8">
        <f t="shared" si="4558"/>
        <v>4.59844E+24</v>
      </c>
      <c r="K2270" s="5"/>
      <c r="L2270" s="5"/>
      <c r="M2270" s="5"/>
      <c r="N2270" s="36">
        <f>Map!K2961</f>
        <v>1200</v>
      </c>
      <c r="O2270" s="36">
        <f>Map!L2961</f>
        <v>354</v>
      </c>
      <c r="P2270" s="36">
        <f>Map!M2961</f>
        <v>777</v>
      </c>
      <c r="Q2270" s="5" t="str">
        <f>Join("-",Map!B2961,Map!C2961,Map!D2961,Map!E2961,Map!F2961)</f>
        <v>West Rim-0-4-1-a</v>
      </c>
      <c r="R2270" s="6">
        <f t="shared" ref="R2270:T2270" si="4559">IFERROR(VALUE(LEFT(N2270,SEARCH(" ",N2270,1)-1)),FALSE())</f>
        <v>1200</v>
      </c>
      <c r="S2270" s="6">
        <f t="shared" si="4559"/>
        <v>354</v>
      </c>
      <c r="T2270" s="6">
        <f t="shared" si="4559"/>
        <v>777</v>
      </c>
      <c r="U2270" s="5"/>
      <c r="V2270" s="5"/>
      <c r="W2270" s="5"/>
      <c r="X2270" s="37" t="str">
        <f>Map!G2961</f>
        <v>Terrestrial</v>
      </c>
      <c r="Y2270" s="5"/>
      <c r="Z2270" s="7" t="str">
        <f>Map!O2961</f>
        <v>17 H</v>
      </c>
      <c r="AA2270" s="6">
        <f t="shared" si="12"/>
        <v>17</v>
      </c>
      <c r="AB2270" s="5" t="str">
        <f>IFERROR(__xludf.DUMMYFUNCTION("""COMPUTED_VALUE"""),"H")</f>
        <v>H</v>
      </c>
      <c r="AC2270" s="6">
        <f t="shared" si="13"/>
        <v>17</v>
      </c>
      <c r="AD2270" s="5"/>
    </row>
    <row r="2271">
      <c r="A2271" s="5" t="str">
        <f>Map!I2962</f>
        <v>0.22 S</v>
      </c>
      <c r="B2271" s="6">
        <f t="shared" si="5"/>
        <v>0.22</v>
      </c>
      <c r="C2271" s="5" t="str">
        <f>IFERROR(__xludf.DUMMYFUNCTION("""COMPUTED_VALUE"""),"S")</f>
        <v>S</v>
      </c>
      <c r="D2271" s="34">
        <f t="shared" si="6"/>
        <v>0.22</v>
      </c>
      <c r="E2271" s="6" t="b">
        <f t="shared" si="7"/>
        <v>0</v>
      </c>
      <c r="F2271" s="34" t="b">
        <f t="shared" si="8"/>
        <v>0</v>
      </c>
      <c r="G2271" s="8">
        <f t="shared" si="9"/>
        <v>4.3758E+29</v>
      </c>
      <c r="H2271" s="8">
        <f t="shared" ref="H2271:J2271" si="4560">if(D2271,$G2271,"")</f>
        <v>4.3758E+29</v>
      </c>
      <c r="I2271" s="8" t="str">
        <f t="shared" si="4560"/>
        <v/>
      </c>
      <c r="J2271" s="8" t="str">
        <f t="shared" si="4560"/>
        <v/>
      </c>
      <c r="K2271" s="5"/>
      <c r="L2271" s="5"/>
      <c r="M2271" s="5"/>
      <c r="N2271" s="36" t="str">
        <f>Map!K2962</f>
        <v/>
      </c>
      <c r="O2271" s="36" t="str">
        <f>Map!L2962</f>
        <v/>
      </c>
      <c r="P2271" s="36" t="str">
        <f>Map!M2962</f>
        <v/>
      </c>
      <c r="Q2271" s="5" t="str">
        <f>Join("-",Map!B2962,Map!C2962,Map!D2962,Map!E2962,Map!F2962)</f>
        <v>West Rim-0-4-1-S</v>
      </c>
      <c r="R2271" s="6" t="b">
        <f t="shared" ref="R2271:T2271" si="4561">IFERROR(VALUE(LEFT(N2271,SEARCH(" ",N2271,1)-1)),FALSE())</f>
        <v>0</v>
      </c>
      <c r="S2271" s="6" t="b">
        <f t="shared" si="4561"/>
        <v>0</v>
      </c>
      <c r="T2271" s="6" t="b">
        <f t="shared" si="4561"/>
        <v>0</v>
      </c>
      <c r="U2271" s="5"/>
      <c r="V2271" s="5"/>
      <c r="W2271" s="5"/>
      <c r="X2271" s="37" t="str">
        <f>Map!G2962</f>
        <v>Star</v>
      </c>
      <c r="Y2271" s="5"/>
      <c r="Z2271" s="7" t="str">
        <f>Map!O2962</f>
        <v/>
      </c>
      <c r="AA2271" s="6" t="str">
        <f t="shared" si="12"/>
        <v/>
      </c>
      <c r="AB2271" s="5"/>
      <c r="AC2271" s="6" t="str">
        <f t="shared" si="13"/>
        <v/>
      </c>
      <c r="AD2271" s="5"/>
    </row>
    <row r="2272">
      <c r="A2272" s="5" t="str">
        <f>Map!I2963</f>
        <v>0.35 E</v>
      </c>
      <c r="B2272" s="6">
        <f t="shared" si="5"/>
        <v>0.35</v>
      </c>
      <c r="C2272" s="5" t="str">
        <f>IFERROR(__xludf.DUMMYFUNCTION("""COMPUTED_VALUE"""),"E")</f>
        <v>E</v>
      </c>
      <c r="D2272" s="34" t="b">
        <f t="shared" si="6"/>
        <v>0</v>
      </c>
      <c r="E2272" s="6" t="b">
        <f t="shared" si="7"/>
        <v>0</v>
      </c>
      <c r="F2272" s="34">
        <f t="shared" si="8"/>
        <v>0.35</v>
      </c>
      <c r="G2272" s="8">
        <f t="shared" si="9"/>
        <v>2.0902E+24</v>
      </c>
      <c r="H2272" s="8" t="str">
        <f t="shared" ref="H2272:J2272" si="4562">if(D2272,$G2272,"")</f>
        <v/>
      </c>
      <c r="I2272" s="8" t="str">
        <f t="shared" si="4562"/>
        <v/>
      </c>
      <c r="J2272" s="8">
        <f t="shared" si="4562"/>
        <v>2.0902E+24</v>
      </c>
      <c r="K2272" s="5"/>
      <c r="L2272" s="5"/>
      <c r="M2272" s="5"/>
      <c r="N2272" s="36">
        <f>Map!K2963</f>
        <v>693</v>
      </c>
      <c r="O2272" s="36">
        <f>Map!L2963</f>
        <v>660</v>
      </c>
      <c r="P2272" s="36">
        <f>Map!M2963</f>
        <v>678</v>
      </c>
      <c r="Q2272" s="5" t="str">
        <f>Join("-",Map!B2963,Map!C2963,Map!D2963,Map!E2963,Map!F2963)</f>
        <v>West Rim-0-4-2-a</v>
      </c>
      <c r="R2272" s="6">
        <f t="shared" ref="R2272:T2272" si="4563">IFERROR(VALUE(LEFT(N2272,SEARCH(" ",N2272,1)-1)),FALSE())</f>
        <v>693</v>
      </c>
      <c r="S2272" s="6">
        <f t="shared" si="4563"/>
        <v>660</v>
      </c>
      <c r="T2272" s="6">
        <f t="shared" si="4563"/>
        <v>678</v>
      </c>
      <c r="U2272" s="5"/>
      <c r="V2272" s="5"/>
      <c r="W2272" s="5"/>
      <c r="X2272" s="37" t="str">
        <f>Map!G2963</f>
        <v>Terrestrial</v>
      </c>
      <c r="Y2272" s="5"/>
      <c r="Z2272" s="7" t="str">
        <f>Map!O2963</f>
        <v>8 H</v>
      </c>
      <c r="AA2272" s="6">
        <f t="shared" si="12"/>
        <v>8</v>
      </c>
      <c r="AB2272" s="5" t="str">
        <f>IFERROR(__xludf.DUMMYFUNCTION("""COMPUTED_VALUE"""),"H")</f>
        <v>H</v>
      </c>
      <c r="AC2272" s="6">
        <f t="shared" si="13"/>
        <v>8</v>
      </c>
      <c r="AD2272" s="5"/>
    </row>
    <row r="2273">
      <c r="A2273" s="5" t="str">
        <f>Map!I2964</f>
        <v>7.54 J</v>
      </c>
      <c r="B2273" s="6">
        <f t="shared" si="5"/>
        <v>7.54</v>
      </c>
      <c r="C2273" s="5" t="str">
        <f>IFERROR(__xludf.DUMMYFUNCTION("""COMPUTED_VALUE"""),"J")</f>
        <v>J</v>
      </c>
      <c r="D2273" s="34" t="b">
        <f t="shared" si="6"/>
        <v>0</v>
      </c>
      <c r="E2273" s="6">
        <f t="shared" si="7"/>
        <v>7.54</v>
      </c>
      <c r="F2273" s="34" t="b">
        <f t="shared" si="8"/>
        <v>0</v>
      </c>
      <c r="G2273" s="8">
        <f t="shared" si="9"/>
        <v>1.4326E+28</v>
      </c>
      <c r="H2273" s="8" t="str">
        <f t="shared" ref="H2273:J2273" si="4564">if(D2273,$G2273,"")</f>
        <v/>
      </c>
      <c r="I2273" s="8">
        <f t="shared" si="4564"/>
        <v>1.4326E+28</v>
      </c>
      <c r="J2273" s="8" t="str">
        <f t="shared" si="4564"/>
        <v/>
      </c>
      <c r="K2273" s="5"/>
      <c r="L2273" s="5"/>
      <c r="M2273" s="5"/>
      <c r="N2273" s="36">
        <f>Map!K2964</f>
        <v>-40</v>
      </c>
      <c r="O2273" s="36">
        <f>Map!L2964</f>
        <v>-64</v>
      </c>
      <c r="P2273" s="36">
        <f>Map!M2964</f>
        <v>-53</v>
      </c>
      <c r="Q2273" s="5" t="str">
        <f>Join("-",Map!B2964,Map!C2964,Map!D2964,Map!E2964,Map!F2964)</f>
        <v>West Rim-0-4-2-b</v>
      </c>
      <c r="R2273" s="6">
        <f t="shared" ref="R2273:T2273" si="4565">IFERROR(VALUE(LEFT(N2273,SEARCH(" ",N2273,1)-1)),FALSE())</f>
        <v>-40</v>
      </c>
      <c r="S2273" s="6">
        <f t="shared" si="4565"/>
        <v>-64</v>
      </c>
      <c r="T2273" s="6">
        <f t="shared" si="4565"/>
        <v>-53</v>
      </c>
      <c r="U2273" s="5"/>
      <c r="V2273" s="5"/>
      <c r="W2273" s="5"/>
      <c r="X2273" s="37" t="str">
        <f>Map!G2964</f>
        <v>Gas Giant</v>
      </c>
      <c r="Y2273" s="5"/>
      <c r="Z2273" s="7" t="str">
        <f>Map!O2964</f>
        <v>12 H</v>
      </c>
      <c r="AA2273" s="6">
        <f t="shared" si="12"/>
        <v>12</v>
      </c>
      <c r="AB2273" s="5" t="str">
        <f>IFERROR(__xludf.DUMMYFUNCTION("""COMPUTED_VALUE"""),"H")</f>
        <v>H</v>
      </c>
      <c r="AC2273" s="6">
        <f t="shared" si="13"/>
        <v>12</v>
      </c>
      <c r="AD2273" s="5"/>
    </row>
    <row r="2274">
      <c r="A2274" s="5" t="str">
        <f>Map!I2965</f>
        <v>0.2 E</v>
      </c>
      <c r="B2274" s="6">
        <f t="shared" si="5"/>
        <v>0.2</v>
      </c>
      <c r="C2274" s="5" t="str">
        <f>IFERROR(__xludf.DUMMYFUNCTION("""COMPUTED_VALUE"""),"E")</f>
        <v>E</v>
      </c>
      <c r="D2274" s="34" t="b">
        <f t="shared" si="6"/>
        <v>0</v>
      </c>
      <c r="E2274" s="6" t="b">
        <f t="shared" si="7"/>
        <v>0</v>
      </c>
      <c r="F2274" s="34">
        <f t="shared" si="8"/>
        <v>0.2</v>
      </c>
      <c r="G2274" s="8">
        <f t="shared" si="9"/>
        <v>1.1944E+24</v>
      </c>
      <c r="H2274" s="8" t="str">
        <f t="shared" ref="H2274:J2274" si="4566">if(D2274,$G2274,"")</f>
        <v/>
      </c>
      <c r="I2274" s="8" t="str">
        <f t="shared" si="4566"/>
        <v/>
      </c>
      <c r="J2274" s="8">
        <f t="shared" si="4566"/>
        <v>1.1944E+24</v>
      </c>
      <c r="K2274" s="5"/>
      <c r="L2274" s="5"/>
      <c r="M2274" s="5"/>
      <c r="N2274" s="36">
        <f>Map!K2965</f>
        <v>-40</v>
      </c>
      <c r="O2274" s="36">
        <f>Map!L2965</f>
        <v>-51</v>
      </c>
      <c r="P2274" s="36">
        <f>Map!M2965</f>
        <v>-46</v>
      </c>
      <c r="Q2274" s="5" t="str">
        <f>Join("-",Map!B2965,Map!C2965,Map!D2965,Map!E2965,Map!F2965)</f>
        <v>West Rim-0-4-2-c</v>
      </c>
      <c r="R2274" s="6">
        <f t="shared" ref="R2274:T2274" si="4567">IFERROR(VALUE(LEFT(N2274,SEARCH(" ",N2274,1)-1)),FALSE())</f>
        <v>-40</v>
      </c>
      <c r="S2274" s="6">
        <f t="shared" si="4567"/>
        <v>-51</v>
      </c>
      <c r="T2274" s="6">
        <f t="shared" si="4567"/>
        <v>-46</v>
      </c>
      <c r="U2274" s="5"/>
      <c r="V2274" s="5"/>
      <c r="W2274" s="5"/>
      <c r="X2274" s="37" t="str">
        <f>Map!G2965</f>
        <v>Terrestrial</v>
      </c>
      <c r="Y2274" s="5"/>
      <c r="Z2274" s="7" t="str">
        <f>Map!O2965</f>
        <v>132 H</v>
      </c>
      <c r="AA2274" s="6">
        <f t="shared" si="12"/>
        <v>132</v>
      </c>
      <c r="AB2274" s="5" t="str">
        <f>IFERROR(__xludf.DUMMYFUNCTION("""COMPUTED_VALUE"""),"H")</f>
        <v>H</v>
      </c>
      <c r="AC2274" s="6">
        <f t="shared" si="13"/>
        <v>132</v>
      </c>
      <c r="AD2274" s="5"/>
    </row>
    <row r="2275">
      <c r="A2275" s="5" t="str">
        <f>Map!I2966</f>
        <v>9.84 J</v>
      </c>
      <c r="B2275" s="6">
        <f t="shared" si="5"/>
        <v>9.84</v>
      </c>
      <c r="C2275" s="5" t="str">
        <f>IFERROR(__xludf.DUMMYFUNCTION("""COMPUTED_VALUE"""),"J")</f>
        <v>J</v>
      </c>
      <c r="D2275" s="34" t="b">
        <f t="shared" si="6"/>
        <v>0</v>
      </c>
      <c r="E2275" s="6">
        <f t="shared" si="7"/>
        <v>9.84</v>
      </c>
      <c r="F2275" s="34" t="b">
        <f t="shared" si="8"/>
        <v>0</v>
      </c>
      <c r="G2275" s="8">
        <f t="shared" si="9"/>
        <v>1.8696E+28</v>
      </c>
      <c r="H2275" s="8" t="str">
        <f t="shared" ref="H2275:J2275" si="4568">if(D2275,$G2275,"")</f>
        <v/>
      </c>
      <c r="I2275" s="8">
        <f t="shared" si="4568"/>
        <v>1.8696E+28</v>
      </c>
      <c r="J2275" s="8" t="str">
        <f t="shared" si="4568"/>
        <v/>
      </c>
      <c r="K2275" s="5"/>
      <c r="L2275" s="5"/>
      <c r="M2275" s="5"/>
      <c r="N2275" s="36">
        <f>Map!K2966</f>
        <v>-93</v>
      </c>
      <c r="O2275" s="36">
        <f>Map!L2966</f>
        <v>-126</v>
      </c>
      <c r="P2275" s="36">
        <f>Map!M2966</f>
        <v>-111</v>
      </c>
      <c r="Q2275" s="5" t="str">
        <f>Join("-",Map!B2966,Map!C2966,Map!D2966,Map!E2966,Map!F2966)</f>
        <v>West Rim-0-4-2-d</v>
      </c>
      <c r="R2275" s="6">
        <f t="shared" ref="R2275:T2275" si="4569">IFERROR(VALUE(LEFT(N2275,SEARCH(" ",N2275,1)-1)),FALSE())</f>
        <v>-93</v>
      </c>
      <c r="S2275" s="6">
        <f t="shared" si="4569"/>
        <v>-126</v>
      </c>
      <c r="T2275" s="6">
        <f t="shared" si="4569"/>
        <v>-111</v>
      </c>
      <c r="U2275" s="5"/>
      <c r="V2275" s="5"/>
      <c r="W2275" s="5"/>
      <c r="X2275" s="37" t="str">
        <f>Map!G2966</f>
        <v>Gas Giant</v>
      </c>
      <c r="Y2275" s="5"/>
      <c r="Z2275" s="7" t="str">
        <f>Map!O2966</f>
        <v>10 H</v>
      </c>
      <c r="AA2275" s="6">
        <f t="shared" si="12"/>
        <v>10</v>
      </c>
      <c r="AB2275" s="5" t="str">
        <f>IFERROR(__xludf.DUMMYFUNCTION("""COMPUTED_VALUE"""),"H")</f>
        <v>H</v>
      </c>
      <c r="AC2275" s="6">
        <f t="shared" si="13"/>
        <v>10</v>
      </c>
      <c r="AD2275" s="5"/>
    </row>
    <row r="2276">
      <c r="A2276" s="5" t="str">
        <f>Map!I2967</f>
        <v>1.34 J</v>
      </c>
      <c r="B2276" s="6">
        <f t="shared" si="5"/>
        <v>1.34</v>
      </c>
      <c r="C2276" s="5" t="str">
        <f>IFERROR(__xludf.DUMMYFUNCTION("""COMPUTED_VALUE"""),"J")</f>
        <v>J</v>
      </c>
      <c r="D2276" s="34" t="b">
        <f t="shared" si="6"/>
        <v>0</v>
      </c>
      <c r="E2276" s="6">
        <f t="shared" si="7"/>
        <v>1.34</v>
      </c>
      <c r="F2276" s="34" t="b">
        <f t="shared" si="8"/>
        <v>0</v>
      </c>
      <c r="G2276" s="8">
        <f t="shared" si="9"/>
        <v>2.546E+27</v>
      </c>
      <c r="H2276" s="8" t="str">
        <f t="shared" ref="H2276:J2276" si="4570">if(D2276,$G2276,"")</f>
        <v/>
      </c>
      <c r="I2276" s="8">
        <f t="shared" si="4570"/>
        <v>2.546E+27</v>
      </c>
      <c r="J2276" s="8" t="str">
        <f t="shared" si="4570"/>
        <v/>
      </c>
      <c r="K2276" s="5"/>
      <c r="L2276" s="5"/>
      <c r="M2276" s="5"/>
      <c r="N2276" s="36">
        <f>Map!K2967</f>
        <v>-95</v>
      </c>
      <c r="O2276" s="36">
        <f>Map!L2967</f>
        <v>-129</v>
      </c>
      <c r="P2276" s="36">
        <f>Map!M2967</f>
        <v>-113</v>
      </c>
      <c r="Q2276" s="5" t="str">
        <f>Join("-",Map!B2967,Map!C2967,Map!D2967,Map!E2967,Map!F2967)</f>
        <v>West Rim-0-4-2-e</v>
      </c>
      <c r="R2276" s="6">
        <f t="shared" ref="R2276:T2276" si="4571">IFERROR(VALUE(LEFT(N2276,SEARCH(" ",N2276,1)-1)),FALSE())</f>
        <v>-95</v>
      </c>
      <c r="S2276" s="6">
        <f t="shared" si="4571"/>
        <v>-129</v>
      </c>
      <c r="T2276" s="6">
        <f t="shared" si="4571"/>
        <v>-113</v>
      </c>
      <c r="U2276" s="5"/>
      <c r="V2276" s="5"/>
      <c r="W2276" s="5"/>
      <c r="X2276" s="37" t="str">
        <f>Map!G2967</f>
        <v>Gas Giant</v>
      </c>
      <c r="Y2276" s="5"/>
      <c r="Z2276" s="7" t="str">
        <f>Map!O2967</f>
        <v>13 H</v>
      </c>
      <c r="AA2276" s="6">
        <f t="shared" si="12"/>
        <v>13</v>
      </c>
      <c r="AB2276" s="5" t="str">
        <f>IFERROR(__xludf.DUMMYFUNCTION("""COMPUTED_VALUE"""),"H")</f>
        <v>H</v>
      </c>
      <c r="AC2276" s="6">
        <f t="shared" si="13"/>
        <v>13</v>
      </c>
      <c r="AD2276" s="5"/>
    </row>
    <row r="2277">
      <c r="A2277" s="5" t="str">
        <f>Map!I2968</f>
        <v>0.1 J</v>
      </c>
      <c r="B2277" s="6">
        <f t="shared" si="5"/>
        <v>0.1</v>
      </c>
      <c r="C2277" s="5" t="str">
        <f>IFERROR(__xludf.DUMMYFUNCTION("""COMPUTED_VALUE"""),"J")</f>
        <v>J</v>
      </c>
      <c r="D2277" s="34" t="b">
        <f t="shared" si="6"/>
        <v>0</v>
      </c>
      <c r="E2277" s="6">
        <f t="shared" si="7"/>
        <v>0.1</v>
      </c>
      <c r="F2277" s="34" t="b">
        <f t="shared" si="8"/>
        <v>0</v>
      </c>
      <c r="G2277" s="8">
        <f t="shared" si="9"/>
        <v>1.9E+26</v>
      </c>
      <c r="H2277" s="8" t="str">
        <f t="shared" ref="H2277:J2277" si="4572">if(D2277,$G2277,"")</f>
        <v/>
      </c>
      <c r="I2277" s="8">
        <f t="shared" si="4572"/>
        <v>1.9E+26</v>
      </c>
      <c r="J2277" s="8" t="str">
        <f t="shared" si="4572"/>
        <v/>
      </c>
      <c r="K2277" s="5"/>
      <c r="L2277" s="5"/>
      <c r="M2277" s="5"/>
      <c r="N2277" s="36">
        <f>Map!K2968</f>
        <v>-102</v>
      </c>
      <c r="O2277" s="36">
        <f>Map!L2968</f>
        <v>-146</v>
      </c>
      <c r="P2277" s="36">
        <f>Map!M2968</f>
        <v>-124</v>
      </c>
      <c r="Q2277" s="5" t="str">
        <f>Join("-",Map!B2968,Map!C2968,Map!D2968,Map!E2968,Map!F2968)</f>
        <v>West Rim-0-4-2-f</v>
      </c>
      <c r="R2277" s="6">
        <f t="shared" ref="R2277:T2277" si="4573">IFERROR(VALUE(LEFT(N2277,SEARCH(" ",N2277,1)-1)),FALSE())</f>
        <v>-102</v>
      </c>
      <c r="S2277" s="6">
        <f t="shared" si="4573"/>
        <v>-146</v>
      </c>
      <c r="T2277" s="6">
        <f t="shared" si="4573"/>
        <v>-124</v>
      </c>
      <c r="U2277" s="5"/>
      <c r="V2277" s="5"/>
      <c r="W2277" s="5"/>
      <c r="X2277" s="37" t="str">
        <f>Map!G2968</f>
        <v>Gas Giant</v>
      </c>
      <c r="Y2277" s="5"/>
      <c r="Z2277" s="7" t="str">
        <f>Map!O2968</f>
        <v>17 H</v>
      </c>
      <c r="AA2277" s="6">
        <f t="shared" si="12"/>
        <v>17</v>
      </c>
      <c r="AB2277" s="5" t="str">
        <f>IFERROR(__xludf.DUMMYFUNCTION("""COMPUTED_VALUE"""),"H")</f>
        <v>H</v>
      </c>
      <c r="AC2277" s="6">
        <f t="shared" si="13"/>
        <v>17</v>
      </c>
      <c r="AD2277" s="5"/>
    </row>
    <row r="2278">
      <c r="A2278" s="5" t="str">
        <f>Map!I2969</f>
        <v>6.68 J</v>
      </c>
      <c r="B2278" s="6">
        <f t="shared" si="5"/>
        <v>6.68</v>
      </c>
      <c r="C2278" s="5" t="str">
        <f>IFERROR(__xludf.DUMMYFUNCTION("""COMPUTED_VALUE"""),"J")</f>
        <v>J</v>
      </c>
      <c r="D2278" s="34" t="b">
        <f t="shared" si="6"/>
        <v>0</v>
      </c>
      <c r="E2278" s="6">
        <f t="shared" si="7"/>
        <v>6.68</v>
      </c>
      <c r="F2278" s="34" t="b">
        <f t="shared" si="8"/>
        <v>0</v>
      </c>
      <c r="G2278" s="8">
        <f t="shared" si="9"/>
        <v>1.2692E+28</v>
      </c>
      <c r="H2278" s="8" t="str">
        <f t="shared" ref="H2278:J2278" si="4574">if(D2278,$G2278,"")</f>
        <v/>
      </c>
      <c r="I2278" s="8">
        <f t="shared" si="4574"/>
        <v>1.2692E+28</v>
      </c>
      <c r="J2278" s="8" t="str">
        <f t="shared" si="4574"/>
        <v/>
      </c>
      <c r="K2278" s="5"/>
      <c r="L2278" s="5"/>
      <c r="M2278" s="5"/>
      <c r="N2278" s="36">
        <f>Map!K2969</f>
        <v>-136</v>
      </c>
      <c r="O2278" s="36">
        <f>Map!L2969</f>
        <v>-195</v>
      </c>
      <c r="P2278" s="36">
        <f>Map!M2969</f>
        <v>-168</v>
      </c>
      <c r="Q2278" s="5" t="str">
        <f>Join("-",Map!B2969,Map!C2969,Map!D2969,Map!E2969,Map!F2969)</f>
        <v>West Rim-0-4-2-g</v>
      </c>
      <c r="R2278" s="6">
        <f t="shared" ref="R2278:T2278" si="4575">IFERROR(VALUE(LEFT(N2278,SEARCH(" ",N2278,1)-1)),FALSE())</f>
        <v>-136</v>
      </c>
      <c r="S2278" s="6">
        <f t="shared" si="4575"/>
        <v>-195</v>
      </c>
      <c r="T2278" s="6">
        <f t="shared" si="4575"/>
        <v>-168</v>
      </c>
      <c r="U2278" s="5"/>
      <c r="V2278" s="5"/>
      <c r="W2278" s="5"/>
      <c r="X2278" s="37" t="str">
        <f>Map!G2969</f>
        <v>Gas Giant</v>
      </c>
      <c r="Y2278" s="5"/>
      <c r="Z2278" s="7" t="str">
        <f>Map!O2969</f>
        <v>10 H</v>
      </c>
      <c r="AA2278" s="6">
        <f t="shared" si="12"/>
        <v>10</v>
      </c>
      <c r="AB2278" s="5" t="str">
        <f>IFERROR(__xludf.DUMMYFUNCTION("""COMPUTED_VALUE"""),"H")</f>
        <v>H</v>
      </c>
      <c r="AC2278" s="6">
        <f t="shared" si="13"/>
        <v>10</v>
      </c>
      <c r="AD2278" s="5"/>
    </row>
    <row r="2279">
      <c r="A2279" s="5" t="str">
        <f>Map!I2970</f>
        <v>0.33 S</v>
      </c>
      <c r="B2279" s="6">
        <f t="shared" si="5"/>
        <v>0.33</v>
      </c>
      <c r="C2279" s="5" t="str">
        <f>IFERROR(__xludf.DUMMYFUNCTION("""COMPUTED_VALUE"""),"S")</f>
        <v>S</v>
      </c>
      <c r="D2279" s="34">
        <f t="shared" si="6"/>
        <v>0.33</v>
      </c>
      <c r="E2279" s="6" t="b">
        <f t="shared" si="7"/>
        <v>0</v>
      </c>
      <c r="F2279" s="34" t="b">
        <f t="shared" si="8"/>
        <v>0</v>
      </c>
      <c r="G2279" s="8">
        <f t="shared" si="9"/>
        <v>6.5637E+29</v>
      </c>
      <c r="H2279" s="8">
        <f t="shared" ref="H2279:J2279" si="4576">if(D2279,$G2279,"")</f>
        <v>6.5637E+29</v>
      </c>
      <c r="I2279" s="8" t="str">
        <f t="shared" si="4576"/>
        <v/>
      </c>
      <c r="J2279" s="8" t="str">
        <f t="shared" si="4576"/>
        <v/>
      </c>
      <c r="K2279" s="5"/>
      <c r="L2279" s="5"/>
      <c r="M2279" s="5"/>
      <c r="N2279" s="36" t="str">
        <f>Map!K2970</f>
        <v/>
      </c>
      <c r="O2279" s="36" t="str">
        <f>Map!L2970</f>
        <v/>
      </c>
      <c r="P2279" s="36" t="str">
        <f>Map!M2970</f>
        <v/>
      </c>
      <c r="Q2279" s="5" t="str">
        <f>Join("-",Map!B2970,Map!C2970,Map!D2970,Map!E2970,Map!F2970)</f>
        <v>West Rim-0-4-2-S</v>
      </c>
      <c r="R2279" s="6" t="b">
        <f t="shared" ref="R2279:T2279" si="4577">IFERROR(VALUE(LEFT(N2279,SEARCH(" ",N2279,1)-1)),FALSE())</f>
        <v>0</v>
      </c>
      <c r="S2279" s="6" t="b">
        <f t="shared" si="4577"/>
        <v>0</v>
      </c>
      <c r="T2279" s="6" t="b">
        <f t="shared" si="4577"/>
        <v>0</v>
      </c>
      <c r="U2279" s="5"/>
      <c r="V2279" s="5"/>
      <c r="W2279" s="5"/>
      <c r="X2279" s="37" t="str">
        <f>Map!G2970</f>
        <v>Star</v>
      </c>
      <c r="Y2279" s="5"/>
      <c r="Z2279" s="7" t="str">
        <f>Map!O2970</f>
        <v/>
      </c>
      <c r="AA2279" s="6" t="str">
        <f t="shared" si="12"/>
        <v/>
      </c>
      <c r="AB2279" s="5"/>
      <c r="AC2279" s="6" t="str">
        <f t="shared" si="13"/>
        <v/>
      </c>
      <c r="AD2279" s="5"/>
    </row>
    <row r="2280">
      <c r="A2280" s="5" t="str">
        <f>Map!I2971</f>
        <v>0.37 E</v>
      </c>
      <c r="B2280" s="6">
        <f t="shared" si="5"/>
        <v>0.37</v>
      </c>
      <c r="C2280" s="5" t="str">
        <f>IFERROR(__xludf.DUMMYFUNCTION("""COMPUTED_VALUE"""),"E")</f>
        <v>E</v>
      </c>
      <c r="D2280" s="34" t="b">
        <f t="shared" si="6"/>
        <v>0</v>
      </c>
      <c r="E2280" s="6" t="b">
        <f t="shared" si="7"/>
        <v>0</v>
      </c>
      <c r="F2280" s="34">
        <f t="shared" si="8"/>
        <v>0.37</v>
      </c>
      <c r="G2280" s="8">
        <f t="shared" si="9"/>
        <v>2.20964E+24</v>
      </c>
      <c r="H2280" s="8" t="str">
        <f t="shared" ref="H2280:J2280" si="4578">if(D2280,$G2280,"")</f>
        <v/>
      </c>
      <c r="I2280" s="8" t="str">
        <f t="shared" si="4578"/>
        <v/>
      </c>
      <c r="J2280" s="8">
        <f t="shared" si="4578"/>
        <v>2.20964E+24</v>
      </c>
      <c r="K2280" s="5"/>
      <c r="L2280" s="5"/>
      <c r="M2280" s="5"/>
      <c r="N2280" s="36">
        <f>Map!K2971</f>
        <v>98</v>
      </c>
      <c r="O2280" s="36">
        <f>Map!L2971</f>
        <v>45</v>
      </c>
      <c r="P2280" s="36">
        <f>Map!M2971</f>
        <v>73</v>
      </c>
      <c r="Q2280" s="5" t="str">
        <f>Join("-",Map!B2971,Map!C2971,Map!D2971,Map!E2971,Map!F2971)</f>
        <v>West Rim-0-4-3-a</v>
      </c>
      <c r="R2280" s="6">
        <f t="shared" ref="R2280:T2280" si="4579">IFERROR(VALUE(LEFT(N2280,SEARCH(" ",N2280,1)-1)),FALSE())</f>
        <v>98</v>
      </c>
      <c r="S2280" s="6">
        <f t="shared" si="4579"/>
        <v>45</v>
      </c>
      <c r="T2280" s="6">
        <f t="shared" si="4579"/>
        <v>73</v>
      </c>
      <c r="U2280" s="5"/>
      <c r="V2280" s="5"/>
      <c r="W2280" s="5"/>
      <c r="X2280" s="37" t="str">
        <f>Map!G2971</f>
        <v>Terrestrial</v>
      </c>
      <c r="Y2280" s="5"/>
      <c r="Z2280" s="7" t="str">
        <f>Map!O2971</f>
        <v>27 H</v>
      </c>
      <c r="AA2280" s="6">
        <f t="shared" si="12"/>
        <v>27</v>
      </c>
      <c r="AB2280" s="5" t="str">
        <f>IFERROR(__xludf.DUMMYFUNCTION("""COMPUTED_VALUE"""),"H")</f>
        <v>H</v>
      </c>
      <c r="AC2280" s="6">
        <f t="shared" si="13"/>
        <v>27</v>
      </c>
      <c r="AD2280" s="5"/>
    </row>
    <row r="2281">
      <c r="A2281" s="5" t="str">
        <f>Map!I2972</f>
        <v>0.07 J</v>
      </c>
      <c r="B2281" s="6">
        <f t="shared" si="5"/>
        <v>0.07</v>
      </c>
      <c r="C2281" s="5" t="str">
        <f>IFERROR(__xludf.DUMMYFUNCTION("""COMPUTED_VALUE"""),"J")</f>
        <v>J</v>
      </c>
      <c r="D2281" s="34" t="b">
        <f t="shared" si="6"/>
        <v>0</v>
      </c>
      <c r="E2281" s="6">
        <f t="shared" si="7"/>
        <v>0.07</v>
      </c>
      <c r="F2281" s="34" t="b">
        <f t="shared" si="8"/>
        <v>0</v>
      </c>
      <c r="G2281" s="8">
        <f t="shared" si="9"/>
        <v>1.33E+26</v>
      </c>
      <c r="H2281" s="8" t="str">
        <f t="shared" ref="H2281:J2281" si="4580">if(D2281,$G2281,"")</f>
        <v/>
      </c>
      <c r="I2281" s="8">
        <f t="shared" si="4580"/>
        <v>1.33E+26</v>
      </c>
      <c r="J2281" s="8" t="str">
        <f t="shared" si="4580"/>
        <v/>
      </c>
      <c r="K2281" s="5"/>
      <c r="L2281" s="5"/>
      <c r="M2281" s="5"/>
      <c r="N2281" s="36">
        <f>Map!K2972</f>
        <v>-96</v>
      </c>
      <c r="O2281" s="36">
        <f>Map!L2972</f>
        <v>-109</v>
      </c>
      <c r="P2281" s="36">
        <f>Map!M2972</f>
        <v>-104</v>
      </c>
      <c r="Q2281" s="5" t="str">
        <f>Join("-",Map!B2972,Map!C2972,Map!D2972,Map!E2972,Map!F2972)</f>
        <v>West Rim-0-4-3-b</v>
      </c>
      <c r="R2281" s="6">
        <f t="shared" ref="R2281:T2281" si="4581">IFERROR(VALUE(LEFT(N2281,SEARCH(" ",N2281,1)-1)),FALSE())</f>
        <v>-96</v>
      </c>
      <c r="S2281" s="6">
        <f t="shared" si="4581"/>
        <v>-109</v>
      </c>
      <c r="T2281" s="6">
        <f t="shared" si="4581"/>
        <v>-104</v>
      </c>
      <c r="U2281" s="5"/>
      <c r="V2281" s="5"/>
      <c r="W2281" s="5"/>
      <c r="X2281" s="37" t="str">
        <f>Map!G2972</f>
        <v>Gas Giant</v>
      </c>
      <c r="Y2281" s="5"/>
      <c r="Z2281" s="7" t="str">
        <f>Map!O2972</f>
        <v>9 H</v>
      </c>
      <c r="AA2281" s="6">
        <f t="shared" si="12"/>
        <v>9</v>
      </c>
      <c r="AB2281" s="5" t="str">
        <f>IFERROR(__xludf.DUMMYFUNCTION("""COMPUTED_VALUE"""),"H")</f>
        <v>H</v>
      </c>
      <c r="AC2281" s="6">
        <f t="shared" si="13"/>
        <v>9</v>
      </c>
      <c r="AD2281" s="5"/>
    </row>
    <row r="2282">
      <c r="A2282" s="5" t="str">
        <f>Map!I2973</f>
        <v>1.36 J</v>
      </c>
      <c r="B2282" s="6">
        <f t="shared" si="5"/>
        <v>1.36</v>
      </c>
      <c r="C2282" s="5" t="str">
        <f>IFERROR(__xludf.DUMMYFUNCTION("""COMPUTED_VALUE"""),"J")</f>
        <v>J</v>
      </c>
      <c r="D2282" s="34" t="b">
        <f t="shared" si="6"/>
        <v>0</v>
      </c>
      <c r="E2282" s="6">
        <f t="shared" si="7"/>
        <v>1.36</v>
      </c>
      <c r="F2282" s="34" t="b">
        <f t="shared" si="8"/>
        <v>0</v>
      </c>
      <c r="G2282" s="8">
        <f t="shared" si="9"/>
        <v>2.584E+27</v>
      </c>
      <c r="H2282" s="8" t="str">
        <f t="shared" ref="H2282:J2282" si="4582">if(D2282,$G2282,"")</f>
        <v/>
      </c>
      <c r="I2282" s="8">
        <f t="shared" si="4582"/>
        <v>2.584E+27</v>
      </c>
      <c r="J2282" s="8" t="str">
        <f t="shared" si="4582"/>
        <v/>
      </c>
      <c r="K2282" s="5"/>
      <c r="L2282" s="5"/>
      <c r="M2282" s="5"/>
      <c r="N2282" s="36">
        <f>Map!K2973</f>
        <v>-99</v>
      </c>
      <c r="O2282" s="36">
        <f>Map!L2973</f>
        <v>-139</v>
      </c>
      <c r="P2282" s="36">
        <f>Map!M2973</f>
        <v>-118</v>
      </c>
      <c r="Q2282" s="5" t="str">
        <f>Join("-",Map!B2973,Map!C2973,Map!D2973,Map!E2973,Map!F2973)</f>
        <v>West Rim-0-4-3-c</v>
      </c>
      <c r="R2282" s="6">
        <f t="shared" ref="R2282:T2282" si="4583">IFERROR(VALUE(LEFT(N2282,SEARCH(" ",N2282,1)-1)),FALSE())</f>
        <v>-99</v>
      </c>
      <c r="S2282" s="6">
        <f t="shared" si="4583"/>
        <v>-139</v>
      </c>
      <c r="T2282" s="6">
        <f t="shared" si="4583"/>
        <v>-118</v>
      </c>
      <c r="U2282" s="5"/>
      <c r="V2282" s="5"/>
      <c r="W2282" s="5"/>
      <c r="X2282" s="37" t="str">
        <f>Map!G2973</f>
        <v>Gas Giant</v>
      </c>
      <c r="Y2282" s="5"/>
      <c r="Z2282" s="7" t="str">
        <f>Map!O2973</f>
        <v>24 H</v>
      </c>
      <c r="AA2282" s="6">
        <f t="shared" si="12"/>
        <v>24</v>
      </c>
      <c r="AB2282" s="5" t="str">
        <f>IFERROR(__xludf.DUMMYFUNCTION("""COMPUTED_VALUE"""),"H")</f>
        <v>H</v>
      </c>
      <c r="AC2282" s="6">
        <f t="shared" si="13"/>
        <v>24</v>
      </c>
      <c r="AD2282" s="5"/>
    </row>
    <row r="2283">
      <c r="A2283" s="5" t="str">
        <f>Map!I2974</f>
        <v>0.36 E</v>
      </c>
      <c r="B2283" s="6">
        <f t="shared" si="5"/>
        <v>0.36</v>
      </c>
      <c r="C2283" s="5" t="str">
        <f>IFERROR(__xludf.DUMMYFUNCTION("""COMPUTED_VALUE"""),"E")</f>
        <v>E</v>
      </c>
      <c r="D2283" s="34" t="b">
        <f t="shared" si="6"/>
        <v>0</v>
      </c>
      <c r="E2283" s="6" t="b">
        <f t="shared" si="7"/>
        <v>0</v>
      </c>
      <c r="F2283" s="34">
        <f t="shared" si="8"/>
        <v>0.36</v>
      </c>
      <c r="G2283" s="8">
        <f t="shared" si="9"/>
        <v>2.14992E+24</v>
      </c>
      <c r="H2283" s="8" t="str">
        <f t="shared" ref="H2283:J2283" si="4584">if(D2283,$G2283,"")</f>
        <v/>
      </c>
      <c r="I2283" s="8" t="str">
        <f t="shared" si="4584"/>
        <v/>
      </c>
      <c r="J2283" s="8">
        <f t="shared" si="4584"/>
        <v>2.14992E+24</v>
      </c>
      <c r="K2283" s="5"/>
      <c r="L2283" s="5"/>
      <c r="M2283" s="5"/>
      <c r="N2283" s="36">
        <f>Map!K2974</f>
        <v>-231</v>
      </c>
      <c r="O2283" s="36">
        <f>Map!L2974</f>
        <v>-248</v>
      </c>
      <c r="P2283" s="36">
        <f>Map!M2974</f>
        <v>-241</v>
      </c>
      <c r="Q2283" s="5" t="str">
        <f>Join("-",Map!B2974,Map!C2974,Map!D2974,Map!E2974,Map!F2974)</f>
        <v>West Rim-0-4-3-d</v>
      </c>
      <c r="R2283" s="6">
        <f t="shared" ref="R2283:T2283" si="4585">IFERROR(VALUE(LEFT(N2283,SEARCH(" ",N2283,1)-1)),FALSE())</f>
        <v>-231</v>
      </c>
      <c r="S2283" s="6">
        <f t="shared" si="4585"/>
        <v>-248</v>
      </c>
      <c r="T2283" s="6">
        <f t="shared" si="4585"/>
        <v>-241</v>
      </c>
      <c r="U2283" s="5"/>
      <c r="V2283" s="5"/>
      <c r="W2283" s="5"/>
      <c r="X2283" s="37" t="str">
        <f>Map!G2974</f>
        <v>Terrestrial</v>
      </c>
      <c r="Y2283" s="5"/>
      <c r="Z2283" s="7" t="str">
        <f>Map!O2974</f>
        <v>9 H</v>
      </c>
      <c r="AA2283" s="6">
        <f t="shared" si="12"/>
        <v>9</v>
      </c>
      <c r="AB2283" s="5" t="str">
        <f>IFERROR(__xludf.DUMMYFUNCTION("""COMPUTED_VALUE"""),"H")</f>
        <v>H</v>
      </c>
      <c r="AC2283" s="6">
        <f t="shared" si="13"/>
        <v>9</v>
      </c>
      <c r="AD2283" s="5"/>
    </row>
    <row r="2284">
      <c r="A2284" s="5" t="str">
        <f>Map!I2975</f>
        <v>0.06 J</v>
      </c>
      <c r="B2284" s="6">
        <f t="shared" si="5"/>
        <v>0.06</v>
      </c>
      <c r="C2284" s="5" t="str">
        <f>IFERROR(__xludf.DUMMYFUNCTION("""COMPUTED_VALUE"""),"J")</f>
        <v>J</v>
      </c>
      <c r="D2284" s="34" t="b">
        <f t="shared" si="6"/>
        <v>0</v>
      </c>
      <c r="E2284" s="6">
        <f t="shared" si="7"/>
        <v>0.06</v>
      </c>
      <c r="F2284" s="34" t="b">
        <f t="shared" si="8"/>
        <v>0</v>
      </c>
      <c r="G2284" s="8">
        <f t="shared" si="9"/>
        <v>1.14E+26</v>
      </c>
      <c r="H2284" s="8" t="str">
        <f t="shared" ref="H2284:J2284" si="4586">if(D2284,$G2284,"")</f>
        <v/>
      </c>
      <c r="I2284" s="8">
        <f t="shared" si="4586"/>
        <v>1.14E+26</v>
      </c>
      <c r="J2284" s="8" t="str">
        <f t="shared" si="4586"/>
        <v/>
      </c>
      <c r="K2284" s="5"/>
      <c r="L2284" s="5"/>
      <c r="M2284" s="5"/>
      <c r="N2284" s="36">
        <f>Map!K2975</f>
        <v>-241</v>
      </c>
      <c r="O2284" s="36">
        <f>Map!L2975</f>
        <v>-244</v>
      </c>
      <c r="P2284" s="36">
        <f>Map!M2975</f>
        <v>-241</v>
      </c>
      <c r="Q2284" s="5" t="str">
        <f>Join("-",Map!B2975,Map!C2975,Map!D2975,Map!E2975,Map!F2975)</f>
        <v>West Rim-0-4-3-e</v>
      </c>
      <c r="R2284" s="6">
        <f t="shared" ref="R2284:T2284" si="4587">IFERROR(VALUE(LEFT(N2284,SEARCH(" ",N2284,1)-1)),FALSE())</f>
        <v>-241</v>
      </c>
      <c r="S2284" s="6">
        <f t="shared" si="4587"/>
        <v>-244</v>
      </c>
      <c r="T2284" s="6">
        <f t="shared" si="4587"/>
        <v>-241</v>
      </c>
      <c r="U2284" s="5"/>
      <c r="V2284" s="5"/>
      <c r="W2284" s="5"/>
      <c r="X2284" s="37" t="str">
        <f>Map!G2975</f>
        <v>Gas Giant</v>
      </c>
      <c r="Y2284" s="5"/>
      <c r="Z2284" s="7" t="str">
        <f>Map!O2975</f>
        <v>21 H</v>
      </c>
      <c r="AA2284" s="6">
        <f t="shared" si="12"/>
        <v>21</v>
      </c>
      <c r="AB2284" s="5" t="str">
        <f>IFERROR(__xludf.DUMMYFUNCTION("""COMPUTED_VALUE"""),"H")</f>
        <v>H</v>
      </c>
      <c r="AC2284" s="6">
        <f t="shared" si="13"/>
        <v>21</v>
      </c>
      <c r="AD2284" s="5"/>
    </row>
    <row r="2285">
      <c r="A2285" s="5" t="str">
        <f>Map!I2976</f>
        <v>0.39 S</v>
      </c>
      <c r="B2285" s="6">
        <f t="shared" si="5"/>
        <v>0.39</v>
      </c>
      <c r="C2285" s="5" t="str">
        <f>IFERROR(__xludf.DUMMYFUNCTION("""COMPUTED_VALUE"""),"S")</f>
        <v>S</v>
      </c>
      <c r="D2285" s="34">
        <f t="shared" si="6"/>
        <v>0.39</v>
      </c>
      <c r="E2285" s="6" t="b">
        <f t="shared" si="7"/>
        <v>0</v>
      </c>
      <c r="F2285" s="34" t="b">
        <f t="shared" si="8"/>
        <v>0</v>
      </c>
      <c r="G2285" s="8">
        <f t="shared" si="9"/>
        <v>7.7571E+29</v>
      </c>
      <c r="H2285" s="8">
        <f t="shared" ref="H2285:J2285" si="4588">if(D2285,$G2285,"")</f>
        <v>7.7571E+29</v>
      </c>
      <c r="I2285" s="8" t="str">
        <f t="shared" si="4588"/>
        <v/>
      </c>
      <c r="J2285" s="8" t="str">
        <f t="shared" si="4588"/>
        <v/>
      </c>
      <c r="K2285" s="5"/>
      <c r="L2285" s="5"/>
      <c r="M2285" s="5"/>
      <c r="N2285" s="36" t="str">
        <f>Map!K2976</f>
        <v/>
      </c>
      <c r="O2285" s="36" t="str">
        <f>Map!L2976</f>
        <v/>
      </c>
      <c r="P2285" s="36" t="str">
        <f>Map!M2976</f>
        <v/>
      </c>
      <c r="Q2285" s="5" t="str">
        <f>Join("-",Map!B2976,Map!C2976,Map!D2976,Map!E2976,Map!F2976)</f>
        <v>West Rim-0-4-3-S</v>
      </c>
      <c r="R2285" s="6" t="b">
        <f t="shared" ref="R2285:T2285" si="4589">IFERROR(VALUE(LEFT(N2285,SEARCH(" ",N2285,1)-1)),FALSE())</f>
        <v>0</v>
      </c>
      <c r="S2285" s="6" t="b">
        <f t="shared" si="4589"/>
        <v>0</v>
      </c>
      <c r="T2285" s="6" t="b">
        <f t="shared" si="4589"/>
        <v>0</v>
      </c>
      <c r="U2285" s="5"/>
      <c r="V2285" s="5"/>
      <c r="W2285" s="5"/>
      <c r="X2285" s="37" t="str">
        <f>Map!G2976</f>
        <v>Star</v>
      </c>
      <c r="Y2285" s="5"/>
      <c r="Z2285" s="7" t="str">
        <f>Map!O2976</f>
        <v/>
      </c>
      <c r="AA2285" s="6" t="str">
        <f t="shared" si="12"/>
        <v/>
      </c>
      <c r="AB2285" s="5"/>
      <c r="AC2285" s="6" t="str">
        <f t="shared" si="13"/>
        <v/>
      </c>
      <c r="AD2285" s="5"/>
    </row>
    <row r="2286">
      <c r="A2286" s="5" t="str">
        <f>Map!I2977</f>
        <v>0.39 E</v>
      </c>
      <c r="B2286" s="6">
        <f t="shared" si="5"/>
        <v>0.39</v>
      </c>
      <c r="C2286" s="5" t="str">
        <f>IFERROR(__xludf.DUMMYFUNCTION("""COMPUTED_VALUE"""),"E")</f>
        <v>E</v>
      </c>
      <c r="D2286" s="34" t="b">
        <f t="shared" si="6"/>
        <v>0</v>
      </c>
      <c r="E2286" s="6" t="b">
        <f t="shared" si="7"/>
        <v>0</v>
      </c>
      <c r="F2286" s="34">
        <f t="shared" si="8"/>
        <v>0.39</v>
      </c>
      <c r="G2286" s="8">
        <f t="shared" si="9"/>
        <v>2.32908E+24</v>
      </c>
      <c r="H2286" s="8" t="str">
        <f t="shared" ref="H2286:J2286" si="4590">if(D2286,$G2286,"")</f>
        <v/>
      </c>
      <c r="I2286" s="8" t="str">
        <f t="shared" si="4590"/>
        <v/>
      </c>
      <c r="J2286" s="8">
        <f t="shared" si="4590"/>
        <v>2.32908E+24</v>
      </c>
      <c r="K2286" s="5"/>
      <c r="L2286" s="5"/>
      <c r="M2286" s="5"/>
      <c r="N2286" s="36">
        <f>Map!K2977</f>
        <v>512</v>
      </c>
      <c r="O2286" s="36">
        <f>Map!L2977</f>
        <v>460</v>
      </c>
      <c r="P2286" s="36">
        <f>Map!M2977</f>
        <v>487</v>
      </c>
      <c r="Q2286" s="5" t="str">
        <f>Join("-",Map!B2977,Map!C2977,Map!D2977,Map!E2977,Map!F2977)</f>
        <v>West Rim-0-4-4-a</v>
      </c>
      <c r="R2286" s="6">
        <f t="shared" ref="R2286:T2286" si="4591">IFERROR(VALUE(LEFT(N2286,SEARCH(" ",N2286,1)-1)),FALSE())</f>
        <v>512</v>
      </c>
      <c r="S2286" s="6">
        <f t="shared" si="4591"/>
        <v>460</v>
      </c>
      <c r="T2286" s="6">
        <f t="shared" si="4591"/>
        <v>487</v>
      </c>
      <c r="U2286" s="5"/>
      <c r="V2286" s="5"/>
      <c r="W2286" s="5"/>
      <c r="X2286" s="37" t="str">
        <f>Map!G2977</f>
        <v>Terrestrial</v>
      </c>
      <c r="Y2286" s="5"/>
      <c r="Z2286" s="7" t="str">
        <f>Map!O2977</f>
        <v>17 H</v>
      </c>
      <c r="AA2286" s="6">
        <f t="shared" si="12"/>
        <v>17</v>
      </c>
      <c r="AB2286" s="5" t="str">
        <f>IFERROR(__xludf.DUMMYFUNCTION("""COMPUTED_VALUE"""),"H")</f>
        <v>H</v>
      </c>
      <c r="AC2286" s="6">
        <f t="shared" si="13"/>
        <v>17</v>
      </c>
      <c r="AD2286" s="5"/>
    </row>
    <row r="2287">
      <c r="A2287" s="5" t="str">
        <f>Map!I2978</f>
        <v>0.39 S</v>
      </c>
      <c r="B2287" s="6">
        <f t="shared" si="5"/>
        <v>0.39</v>
      </c>
      <c r="C2287" s="5" t="str">
        <f>IFERROR(__xludf.DUMMYFUNCTION("""COMPUTED_VALUE"""),"S")</f>
        <v>S</v>
      </c>
      <c r="D2287" s="34">
        <f t="shared" si="6"/>
        <v>0.39</v>
      </c>
      <c r="E2287" s="6" t="b">
        <f t="shared" si="7"/>
        <v>0</v>
      </c>
      <c r="F2287" s="34" t="b">
        <f t="shared" si="8"/>
        <v>0</v>
      </c>
      <c r="G2287" s="8">
        <f t="shared" si="9"/>
        <v>7.7571E+29</v>
      </c>
      <c r="H2287" s="8">
        <f t="shared" ref="H2287:J2287" si="4592">if(D2287,$G2287,"")</f>
        <v>7.7571E+29</v>
      </c>
      <c r="I2287" s="8" t="str">
        <f t="shared" si="4592"/>
        <v/>
      </c>
      <c r="J2287" s="8" t="str">
        <f t="shared" si="4592"/>
        <v/>
      </c>
      <c r="K2287" s="5"/>
      <c r="L2287" s="5"/>
      <c r="M2287" s="5"/>
      <c r="N2287" s="36" t="str">
        <f>Map!K2978</f>
        <v/>
      </c>
      <c r="O2287" s="36" t="str">
        <f>Map!L2978</f>
        <v/>
      </c>
      <c r="P2287" s="36" t="str">
        <f>Map!M2978</f>
        <v/>
      </c>
      <c r="Q2287" s="5" t="str">
        <f>Join("-",Map!B2978,Map!C2978,Map!D2978,Map!E2978,Map!F2978)</f>
        <v>West Rim-0-4-4-S</v>
      </c>
      <c r="R2287" s="6" t="b">
        <f t="shared" ref="R2287:T2287" si="4593">IFERROR(VALUE(LEFT(N2287,SEARCH(" ",N2287,1)-1)),FALSE())</f>
        <v>0</v>
      </c>
      <c r="S2287" s="6" t="b">
        <f t="shared" si="4593"/>
        <v>0</v>
      </c>
      <c r="T2287" s="6" t="b">
        <f t="shared" si="4593"/>
        <v>0</v>
      </c>
      <c r="U2287" s="5"/>
      <c r="V2287" s="5"/>
      <c r="W2287" s="5"/>
      <c r="X2287" s="37" t="str">
        <f>Map!G2978</f>
        <v>Star</v>
      </c>
      <c r="Y2287" s="5"/>
      <c r="Z2287" s="7" t="str">
        <f>Map!O2978</f>
        <v/>
      </c>
      <c r="AA2287" s="6" t="str">
        <f t="shared" si="12"/>
        <v/>
      </c>
      <c r="AB2287" s="5"/>
      <c r="AC2287" s="6" t="str">
        <f t="shared" si="13"/>
        <v/>
      </c>
      <c r="AD2287" s="5"/>
    </row>
    <row r="2288">
      <c r="A2288" s="5" t="str">
        <f>Map!I2979</f>
        <v>2.04 E</v>
      </c>
      <c r="B2288" s="6">
        <f t="shared" si="5"/>
        <v>2.04</v>
      </c>
      <c r="C2288" s="5" t="str">
        <f>IFERROR(__xludf.DUMMYFUNCTION("""COMPUTED_VALUE"""),"E")</f>
        <v>E</v>
      </c>
      <c r="D2288" s="34" t="b">
        <f t="shared" si="6"/>
        <v>0</v>
      </c>
      <c r="E2288" s="6" t="b">
        <f t="shared" si="7"/>
        <v>0</v>
      </c>
      <c r="F2288" s="34">
        <f t="shared" si="8"/>
        <v>2.04</v>
      </c>
      <c r="G2288" s="8">
        <f t="shared" si="9"/>
        <v>1.21829E+25</v>
      </c>
      <c r="H2288" s="8" t="str">
        <f t="shared" ref="H2288:J2288" si="4594">if(D2288,$G2288,"")</f>
        <v/>
      </c>
      <c r="I2288" s="8" t="str">
        <f t="shared" si="4594"/>
        <v/>
      </c>
      <c r="J2288" s="8">
        <f t="shared" si="4594"/>
        <v>1.21829E+25</v>
      </c>
      <c r="K2288" s="5"/>
      <c r="L2288" s="5"/>
      <c r="M2288" s="5"/>
      <c r="N2288" s="36">
        <f>Map!K2979</f>
        <v>1198</v>
      </c>
      <c r="O2288" s="36">
        <f>Map!L2979</f>
        <v>1167</v>
      </c>
      <c r="P2288" s="36">
        <f>Map!M2979</f>
        <v>1181</v>
      </c>
      <c r="Q2288" s="5" t="str">
        <f>Join("-",Map!B2979,Map!C2979,Map!D2979,Map!E2979,Map!F2979)</f>
        <v>West Rim-0-4-5-a</v>
      </c>
      <c r="R2288" s="6">
        <f t="shared" ref="R2288:T2288" si="4595">IFERROR(VALUE(LEFT(N2288,SEARCH(" ",N2288,1)-1)),FALSE())</f>
        <v>1198</v>
      </c>
      <c r="S2288" s="6">
        <f t="shared" si="4595"/>
        <v>1167</v>
      </c>
      <c r="T2288" s="6">
        <f t="shared" si="4595"/>
        <v>1181</v>
      </c>
      <c r="U2288" s="5"/>
      <c r="V2288" s="5"/>
      <c r="W2288" s="5"/>
      <c r="X2288" s="37" t="str">
        <f>Map!G2979</f>
        <v>Terrestrial</v>
      </c>
      <c r="Y2288" s="5"/>
      <c r="Z2288" s="7" t="str">
        <f>Map!O2979</f>
        <v>32 H</v>
      </c>
      <c r="AA2288" s="6">
        <f t="shared" si="12"/>
        <v>32</v>
      </c>
      <c r="AB2288" s="5" t="str">
        <f>IFERROR(__xludf.DUMMYFUNCTION("""COMPUTED_VALUE"""),"H")</f>
        <v>H</v>
      </c>
      <c r="AC2288" s="6">
        <f t="shared" si="13"/>
        <v>32</v>
      </c>
      <c r="AD2288" s="5"/>
    </row>
    <row r="2289">
      <c r="A2289" s="5" t="str">
        <f>Map!I2980</f>
        <v>6 E</v>
      </c>
      <c r="B2289" s="6">
        <f t="shared" si="5"/>
        <v>6</v>
      </c>
      <c r="C2289" s="5" t="str">
        <f>IFERROR(__xludf.DUMMYFUNCTION("""COMPUTED_VALUE"""),"E")</f>
        <v>E</v>
      </c>
      <c r="D2289" s="34" t="b">
        <f t="shared" si="6"/>
        <v>0</v>
      </c>
      <c r="E2289" s="6" t="b">
        <f t="shared" si="7"/>
        <v>0</v>
      </c>
      <c r="F2289" s="34">
        <f t="shared" si="8"/>
        <v>6</v>
      </c>
      <c r="G2289" s="8">
        <f t="shared" si="9"/>
        <v>3.5832E+25</v>
      </c>
      <c r="H2289" s="8" t="str">
        <f t="shared" ref="H2289:J2289" si="4596">if(D2289,$G2289,"")</f>
        <v/>
      </c>
      <c r="I2289" s="8" t="str">
        <f t="shared" si="4596"/>
        <v/>
      </c>
      <c r="J2289" s="8">
        <f t="shared" si="4596"/>
        <v>3.5832E+25</v>
      </c>
      <c r="K2289" s="5"/>
      <c r="L2289" s="5"/>
      <c r="M2289" s="5"/>
      <c r="N2289" s="36">
        <f>Map!K2980</f>
        <v>76</v>
      </c>
      <c r="O2289" s="36">
        <f>Map!L2980</f>
        <v>-90</v>
      </c>
      <c r="P2289" s="36">
        <f>Map!M2980</f>
        <v>-8</v>
      </c>
      <c r="Q2289" s="5" t="str">
        <f>Join("-",Map!B2980,Map!C2980,Map!D2980,Map!E2980,Map!F2980)</f>
        <v>West Rim-0-4-5-b</v>
      </c>
      <c r="R2289" s="6">
        <f t="shared" ref="R2289:T2289" si="4597">IFERROR(VALUE(LEFT(N2289,SEARCH(" ",N2289,1)-1)),FALSE())</f>
        <v>76</v>
      </c>
      <c r="S2289" s="6">
        <f t="shared" si="4597"/>
        <v>-90</v>
      </c>
      <c r="T2289" s="6">
        <f t="shared" si="4597"/>
        <v>-8</v>
      </c>
      <c r="U2289" s="5"/>
      <c r="V2289" s="5"/>
      <c r="W2289" s="5"/>
      <c r="X2289" s="37" t="str">
        <f>Map!G2980</f>
        <v>Terrestrial</v>
      </c>
      <c r="Y2289" s="5"/>
      <c r="Z2289" s="7" t="str">
        <f>Map!O2980</f>
        <v>9 H</v>
      </c>
      <c r="AA2289" s="6">
        <f t="shared" si="12"/>
        <v>9</v>
      </c>
      <c r="AB2289" s="5" t="str">
        <f>IFERROR(__xludf.DUMMYFUNCTION("""COMPUTED_VALUE"""),"H")</f>
        <v>H</v>
      </c>
      <c r="AC2289" s="6">
        <f t="shared" si="13"/>
        <v>9</v>
      </c>
      <c r="AD2289" s="5"/>
    </row>
    <row r="2290">
      <c r="A2290" s="5" t="str">
        <f>Map!I2981</f>
        <v>0.99 E</v>
      </c>
      <c r="B2290" s="6">
        <f t="shared" si="5"/>
        <v>0.99</v>
      </c>
      <c r="C2290" s="5" t="str">
        <f>IFERROR(__xludf.DUMMYFUNCTION("""COMPUTED_VALUE"""),"E")</f>
        <v>E</v>
      </c>
      <c r="D2290" s="34" t="b">
        <f t="shared" si="6"/>
        <v>0</v>
      </c>
      <c r="E2290" s="6" t="b">
        <f t="shared" si="7"/>
        <v>0</v>
      </c>
      <c r="F2290" s="34">
        <f t="shared" si="8"/>
        <v>0.99</v>
      </c>
      <c r="G2290" s="8">
        <f t="shared" si="9"/>
        <v>5.91228E+24</v>
      </c>
      <c r="H2290" s="8" t="str">
        <f t="shared" ref="H2290:J2290" si="4598">if(D2290,$G2290,"")</f>
        <v/>
      </c>
      <c r="I2290" s="8" t="str">
        <f t="shared" si="4598"/>
        <v/>
      </c>
      <c r="J2290" s="8">
        <f t="shared" si="4598"/>
        <v>5.91228E+24</v>
      </c>
      <c r="K2290" s="5"/>
      <c r="L2290" s="5"/>
      <c r="M2290" s="5"/>
      <c r="N2290" s="36">
        <f>Map!K2981</f>
        <v>-53</v>
      </c>
      <c r="O2290" s="36">
        <f>Map!L2981</f>
        <v>-71</v>
      </c>
      <c r="P2290" s="36">
        <f>Map!M2981</f>
        <v>-61</v>
      </c>
      <c r="Q2290" s="5" t="str">
        <f>Join("-",Map!B2981,Map!C2981,Map!D2981,Map!E2981,Map!F2981)</f>
        <v>West Rim-0-4-5-c</v>
      </c>
      <c r="R2290" s="6">
        <f t="shared" ref="R2290:T2290" si="4599">IFERROR(VALUE(LEFT(N2290,SEARCH(" ",N2290,1)-1)),FALSE())</f>
        <v>-53</v>
      </c>
      <c r="S2290" s="6">
        <f t="shared" si="4599"/>
        <v>-71</v>
      </c>
      <c r="T2290" s="6">
        <f t="shared" si="4599"/>
        <v>-61</v>
      </c>
      <c r="U2290" s="5"/>
      <c r="V2290" s="5"/>
      <c r="W2290" s="5"/>
      <c r="X2290" s="37" t="str">
        <f>Map!G2981</f>
        <v>Terrestrial</v>
      </c>
      <c r="Y2290" s="5"/>
      <c r="Z2290" s="7" t="str">
        <f>Map!O2981</f>
        <v>8 H</v>
      </c>
      <c r="AA2290" s="6">
        <f t="shared" si="12"/>
        <v>8</v>
      </c>
      <c r="AB2290" s="5" t="str">
        <f>IFERROR(__xludf.DUMMYFUNCTION("""COMPUTED_VALUE"""),"H")</f>
        <v>H</v>
      </c>
      <c r="AC2290" s="6">
        <f t="shared" si="13"/>
        <v>8</v>
      </c>
      <c r="AD2290" s="5"/>
    </row>
    <row r="2291">
      <c r="A2291" s="5" t="str">
        <f>Map!I2982</f>
        <v>9.08 J</v>
      </c>
      <c r="B2291" s="6">
        <f t="shared" si="5"/>
        <v>9.08</v>
      </c>
      <c r="C2291" s="5" t="str">
        <f>IFERROR(__xludf.DUMMYFUNCTION("""COMPUTED_VALUE"""),"J")</f>
        <v>J</v>
      </c>
      <c r="D2291" s="34" t="b">
        <f t="shared" si="6"/>
        <v>0</v>
      </c>
      <c r="E2291" s="6">
        <f t="shared" si="7"/>
        <v>9.08</v>
      </c>
      <c r="F2291" s="34" t="b">
        <f t="shared" si="8"/>
        <v>0</v>
      </c>
      <c r="G2291" s="8">
        <f t="shared" si="9"/>
        <v>1.7252E+28</v>
      </c>
      <c r="H2291" s="8" t="str">
        <f t="shared" ref="H2291:J2291" si="4600">if(D2291,$G2291,"")</f>
        <v/>
      </c>
      <c r="I2291" s="8">
        <f t="shared" si="4600"/>
        <v>1.7252E+28</v>
      </c>
      <c r="J2291" s="8" t="str">
        <f t="shared" si="4600"/>
        <v/>
      </c>
      <c r="K2291" s="5"/>
      <c r="L2291" s="5"/>
      <c r="M2291" s="5"/>
      <c r="N2291" s="36">
        <f>Map!K2982</f>
        <v>-124</v>
      </c>
      <c r="O2291" s="36">
        <f>Map!L2982</f>
        <v>-135</v>
      </c>
      <c r="P2291" s="36">
        <f>Map!M2982</f>
        <v>-130</v>
      </c>
      <c r="Q2291" s="5" t="str">
        <f>Join("-",Map!B2982,Map!C2982,Map!D2982,Map!E2982,Map!F2982)</f>
        <v>West Rim-0-4-5-d</v>
      </c>
      <c r="R2291" s="6">
        <f t="shared" ref="R2291:T2291" si="4601">IFERROR(VALUE(LEFT(N2291,SEARCH(" ",N2291,1)-1)),FALSE())</f>
        <v>-124</v>
      </c>
      <c r="S2291" s="6">
        <f t="shared" si="4601"/>
        <v>-135</v>
      </c>
      <c r="T2291" s="6">
        <f t="shared" si="4601"/>
        <v>-130</v>
      </c>
      <c r="U2291" s="5"/>
      <c r="V2291" s="5"/>
      <c r="W2291" s="5"/>
      <c r="X2291" s="37" t="str">
        <f>Map!G2982</f>
        <v>Gas Giant</v>
      </c>
      <c r="Y2291" s="5"/>
      <c r="Z2291" s="7" t="str">
        <f>Map!O2982</f>
        <v>17 H</v>
      </c>
      <c r="AA2291" s="6">
        <f t="shared" si="12"/>
        <v>17</v>
      </c>
      <c r="AB2291" s="5" t="str">
        <f>IFERROR(__xludf.DUMMYFUNCTION("""COMPUTED_VALUE"""),"H")</f>
        <v>H</v>
      </c>
      <c r="AC2291" s="6">
        <f t="shared" si="13"/>
        <v>17</v>
      </c>
      <c r="AD2291" s="5"/>
    </row>
    <row r="2292">
      <c r="A2292" s="5" t="str">
        <f>Map!I2983</f>
        <v>0.13 S</v>
      </c>
      <c r="B2292" s="6">
        <f t="shared" si="5"/>
        <v>0.13</v>
      </c>
      <c r="C2292" s="5" t="str">
        <f>IFERROR(__xludf.DUMMYFUNCTION("""COMPUTED_VALUE"""),"S")</f>
        <v>S</v>
      </c>
      <c r="D2292" s="34">
        <f t="shared" si="6"/>
        <v>0.13</v>
      </c>
      <c r="E2292" s="6" t="b">
        <f t="shared" si="7"/>
        <v>0</v>
      </c>
      <c r="F2292" s="34" t="b">
        <f t="shared" si="8"/>
        <v>0</v>
      </c>
      <c r="G2292" s="8">
        <f t="shared" si="9"/>
        <v>2.5857E+29</v>
      </c>
      <c r="H2292" s="8">
        <f t="shared" ref="H2292:J2292" si="4602">if(D2292,$G2292,"")</f>
        <v>2.5857E+29</v>
      </c>
      <c r="I2292" s="8" t="str">
        <f t="shared" si="4602"/>
        <v/>
      </c>
      <c r="J2292" s="8" t="str">
        <f t="shared" si="4602"/>
        <v/>
      </c>
      <c r="K2292" s="5"/>
      <c r="L2292" s="5"/>
      <c r="M2292" s="5"/>
      <c r="N2292" s="36" t="str">
        <f>Map!K2983</f>
        <v/>
      </c>
      <c r="O2292" s="36" t="str">
        <f>Map!L2983</f>
        <v/>
      </c>
      <c r="P2292" s="36" t="str">
        <f>Map!M2983</f>
        <v/>
      </c>
      <c r="Q2292" s="5" t="str">
        <f>Join("-",Map!B2983,Map!C2983,Map!D2983,Map!E2983,Map!F2983)</f>
        <v>West Rim-0-4-5-S</v>
      </c>
      <c r="R2292" s="6" t="b">
        <f t="shared" ref="R2292:T2292" si="4603">IFERROR(VALUE(LEFT(N2292,SEARCH(" ",N2292,1)-1)),FALSE())</f>
        <v>0</v>
      </c>
      <c r="S2292" s="6" t="b">
        <f t="shared" si="4603"/>
        <v>0</v>
      </c>
      <c r="T2292" s="6" t="b">
        <f t="shared" si="4603"/>
        <v>0</v>
      </c>
      <c r="U2292" s="5"/>
      <c r="V2292" s="5"/>
      <c r="W2292" s="5"/>
      <c r="X2292" s="37" t="str">
        <f>Map!G2983</f>
        <v>Star</v>
      </c>
      <c r="Y2292" s="5"/>
      <c r="Z2292" s="7" t="str">
        <f>Map!O2983</f>
        <v/>
      </c>
      <c r="AA2292" s="6" t="str">
        <f t="shared" si="12"/>
        <v/>
      </c>
      <c r="AB2292" s="5"/>
      <c r="AC2292" s="6" t="str">
        <f t="shared" si="13"/>
        <v/>
      </c>
      <c r="AD2292" s="5"/>
    </row>
    <row r="2293">
      <c r="A2293" s="5" t="str">
        <f>Map!I2984</f>
        <v>1.3 E</v>
      </c>
      <c r="B2293" s="6">
        <f t="shared" si="5"/>
        <v>1.3</v>
      </c>
      <c r="C2293" s="5" t="str">
        <f>IFERROR(__xludf.DUMMYFUNCTION("""COMPUTED_VALUE"""),"E")</f>
        <v>E</v>
      </c>
      <c r="D2293" s="34" t="b">
        <f t="shared" si="6"/>
        <v>0</v>
      </c>
      <c r="E2293" s="6" t="b">
        <f t="shared" si="7"/>
        <v>0</v>
      </c>
      <c r="F2293" s="34">
        <f t="shared" si="8"/>
        <v>1.3</v>
      </c>
      <c r="G2293" s="8">
        <f t="shared" si="9"/>
        <v>7.7636E+24</v>
      </c>
      <c r="H2293" s="8" t="str">
        <f t="shared" ref="H2293:J2293" si="4604">if(D2293,$G2293,"")</f>
        <v/>
      </c>
      <c r="I2293" s="8" t="str">
        <f t="shared" si="4604"/>
        <v/>
      </c>
      <c r="J2293" s="8">
        <f t="shared" si="4604"/>
        <v>7.7636E+24</v>
      </c>
      <c r="K2293" s="5"/>
      <c r="L2293" s="5"/>
      <c r="M2293" s="5"/>
      <c r="N2293" s="36">
        <f>Map!K2984</f>
        <v>973</v>
      </c>
      <c r="O2293" s="36">
        <f>Map!L2984</f>
        <v>92</v>
      </c>
      <c r="P2293" s="36">
        <f>Map!M2984</f>
        <v>535</v>
      </c>
      <c r="Q2293" s="5" t="str">
        <f>Join("-",Map!B2984,Map!C2984,Map!D2984,Map!E2984,Map!F2984)</f>
        <v>West Rim-0-4-6-a</v>
      </c>
      <c r="R2293" s="6">
        <f t="shared" ref="R2293:T2293" si="4605">IFERROR(VALUE(LEFT(N2293,SEARCH(" ",N2293,1)-1)),FALSE())</f>
        <v>973</v>
      </c>
      <c r="S2293" s="6">
        <f t="shared" si="4605"/>
        <v>92</v>
      </c>
      <c r="T2293" s="6">
        <f t="shared" si="4605"/>
        <v>535</v>
      </c>
      <c r="U2293" s="5"/>
      <c r="V2293" s="5"/>
      <c r="W2293" s="5"/>
      <c r="X2293" s="37" t="str">
        <f>Map!G2984</f>
        <v>Terrestrial</v>
      </c>
      <c r="Y2293" s="5"/>
      <c r="Z2293" s="7" t="str">
        <f>Map!O2984</f>
        <v>162 H</v>
      </c>
      <c r="AA2293" s="6">
        <f t="shared" si="12"/>
        <v>162</v>
      </c>
      <c r="AB2293" s="5" t="str">
        <f>IFERROR(__xludf.DUMMYFUNCTION("""COMPUTED_VALUE"""),"H")</f>
        <v>H</v>
      </c>
      <c r="AC2293" s="6">
        <f t="shared" si="13"/>
        <v>162</v>
      </c>
      <c r="AD2293" s="5"/>
    </row>
    <row r="2294">
      <c r="A2294" s="5" t="str">
        <f>Map!I2985</f>
        <v>0.3 E</v>
      </c>
      <c r="B2294" s="6">
        <f t="shared" si="5"/>
        <v>0.3</v>
      </c>
      <c r="C2294" s="5" t="str">
        <f>IFERROR(__xludf.DUMMYFUNCTION("""COMPUTED_VALUE"""),"E")</f>
        <v>E</v>
      </c>
      <c r="D2294" s="34" t="b">
        <f t="shared" si="6"/>
        <v>0</v>
      </c>
      <c r="E2294" s="6" t="b">
        <f t="shared" si="7"/>
        <v>0</v>
      </c>
      <c r="F2294" s="34">
        <f t="shared" si="8"/>
        <v>0.3</v>
      </c>
      <c r="G2294" s="8">
        <f t="shared" si="9"/>
        <v>1.7916E+24</v>
      </c>
      <c r="H2294" s="8" t="str">
        <f t="shared" ref="H2294:J2294" si="4606">if(D2294,$G2294,"")</f>
        <v/>
      </c>
      <c r="I2294" s="8" t="str">
        <f t="shared" si="4606"/>
        <v/>
      </c>
      <c r="J2294" s="8">
        <f t="shared" si="4606"/>
        <v>1.7916E+24</v>
      </c>
      <c r="K2294" s="5"/>
      <c r="L2294" s="5"/>
      <c r="M2294" s="5"/>
      <c r="N2294" s="36">
        <f>Map!K2985</f>
        <v>617</v>
      </c>
      <c r="O2294" s="36">
        <f>Map!L2985</f>
        <v>545</v>
      </c>
      <c r="P2294" s="36">
        <f>Map!M2985</f>
        <v>582</v>
      </c>
      <c r="Q2294" s="5" t="str">
        <f>Join("-",Map!B2985,Map!C2985,Map!D2985,Map!E2985,Map!F2985)</f>
        <v>West Rim-0-4-6-b</v>
      </c>
      <c r="R2294" s="6">
        <f t="shared" ref="R2294:T2294" si="4607">IFERROR(VALUE(LEFT(N2294,SEARCH(" ",N2294,1)-1)),FALSE())</f>
        <v>617</v>
      </c>
      <c r="S2294" s="6">
        <f t="shared" si="4607"/>
        <v>545</v>
      </c>
      <c r="T2294" s="6">
        <f t="shared" si="4607"/>
        <v>582</v>
      </c>
      <c r="U2294" s="5"/>
      <c r="V2294" s="5"/>
      <c r="W2294" s="5"/>
      <c r="X2294" s="37" t="str">
        <f>Map!G2985</f>
        <v>Terrestrial</v>
      </c>
      <c r="Y2294" s="5"/>
      <c r="Z2294" s="7" t="str">
        <f>Map!O2985</f>
        <v>18 H</v>
      </c>
      <c r="AA2294" s="6">
        <f t="shared" si="12"/>
        <v>18</v>
      </c>
      <c r="AB2294" s="5" t="str">
        <f>IFERROR(__xludf.DUMMYFUNCTION("""COMPUTED_VALUE"""),"H")</f>
        <v>H</v>
      </c>
      <c r="AC2294" s="6">
        <f t="shared" si="13"/>
        <v>18</v>
      </c>
      <c r="AD2294" s="5"/>
    </row>
    <row r="2295">
      <c r="A2295" s="5" t="str">
        <f>Map!I2986</f>
        <v>0.35 E</v>
      </c>
      <c r="B2295" s="6">
        <f t="shared" si="5"/>
        <v>0.35</v>
      </c>
      <c r="C2295" s="5" t="str">
        <f>IFERROR(__xludf.DUMMYFUNCTION("""COMPUTED_VALUE"""),"E")</f>
        <v>E</v>
      </c>
      <c r="D2295" s="34" t="b">
        <f t="shared" si="6"/>
        <v>0</v>
      </c>
      <c r="E2295" s="6" t="b">
        <f t="shared" si="7"/>
        <v>0</v>
      </c>
      <c r="F2295" s="34">
        <f t="shared" si="8"/>
        <v>0.35</v>
      </c>
      <c r="G2295" s="8">
        <f t="shared" si="9"/>
        <v>2.0902E+24</v>
      </c>
      <c r="H2295" s="8" t="str">
        <f t="shared" ref="H2295:J2295" si="4608">if(D2295,$G2295,"")</f>
        <v/>
      </c>
      <c r="I2295" s="8" t="str">
        <f t="shared" si="4608"/>
        <v/>
      </c>
      <c r="J2295" s="8">
        <f t="shared" si="4608"/>
        <v>2.0902E+24</v>
      </c>
      <c r="K2295" s="5"/>
      <c r="L2295" s="5"/>
      <c r="M2295" s="5"/>
      <c r="N2295" s="36">
        <f>Map!K2986</f>
        <v>167</v>
      </c>
      <c r="O2295" s="36">
        <f>Map!L2986</f>
        <v>-151</v>
      </c>
      <c r="P2295" s="36">
        <f>Map!M2986</f>
        <v>6</v>
      </c>
      <c r="Q2295" s="5" t="str">
        <f>Join("-",Map!B2986,Map!C2986,Map!D2986,Map!E2986,Map!F2986)</f>
        <v>West Rim-0-4-6-c</v>
      </c>
      <c r="R2295" s="6">
        <f t="shared" ref="R2295:T2295" si="4609">IFERROR(VALUE(LEFT(N2295,SEARCH(" ",N2295,1)-1)),FALSE())</f>
        <v>167</v>
      </c>
      <c r="S2295" s="6">
        <f t="shared" si="4609"/>
        <v>-151</v>
      </c>
      <c r="T2295" s="6">
        <f t="shared" si="4609"/>
        <v>6</v>
      </c>
      <c r="U2295" s="5"/>
      <c r="V2295" s="5"/>
      <c r="W2295" s="5"/>
      <c r="X2295" s="37" t="str">
        <f>Map!G2986</f>
        <v>Terrestrial</v>
      </c>
      <c r="Y2295" s="5"/>
      <c r="Z2295" s="7" t="str">
        <f>Map!O2986</f>
        <v>290 H</v>
      </c>
      <c r="AA2295" s="6">
        <f t="shared" si="12"/>
        <v>290</v>
      </c>
      <c r="AB2295" s="5" t="str">
        <f>IFERROR(__xludf.DUMMYFUNCTION("""COMPUTED_VALUE"""),"H")</f>
        <v>H</v>
      </c>
      <c r="AC2295" s="6">
        <f t="shared" si="13"/>
        <v>290</v>
      </c>
      <c r="AD2295" s="5"/>
    </row>
    <row r="2296">
      <c r="A2296" s="5" t="str">
        <f>Map!I2987</f>
        <v>1.46 E</v>
      </c>
      <c r="B2296" s="6">
        <f t="shared" si="5"/>
        <v>1.46</v>
      </c>
      <c r="C2296" s="5" t="str">
        <f>IFERROR(__xludf.DUMMYFUNCTION("""COMPUTED_VALUE"""),"E")</f>
        <v>E</v>
      </c>
      <c r="D2296" s="34" t="b">
        <f t="shared" si="6"/>
        <v>0</v>
      </c>
      <c r="E2296" s="6" t="b">
        <f t="shared" si="7"/>
        <v>0</v>
      </c>
      <c r="F2296" s="34">
        <f t="shared" si="8"/>
        <v>1.46</v>
      </c>
      <c r="G2296" s="8">
        <f t="shared" si="9"/>
        <v>8.71912E+24</v>
      </c>
      <c r="H2296" s="8" t="str">
        <f t="shared" ref="H2296:J2296" si="4610">if(D2296,$G2296,"")</f>
        <v/>
      </c>
      <c r="I2296" s="8" t="str">
        <f t="shared" si="4610"/>
        <v/>
      </c>
      <c r="J2296" s="8">
        <f t="shared" si="4610"/>
        <v>8.71912E+24</v>
      </c>
      <c r="K2296" s="5"/>
      <c r="L2296" s="5"/>
      <c r="M2296" s="5"/>
      <c r="N2296" s="36">
        <f>Map!K2987</f>
        <v>19</v>
      </c>
      <c r="O2296" s="36">
        <f>Map!L2987</f>
        <v>11</v>
      </c>
      <c r="P2296" s="36">
        <f>Map!M2987</f>
        <v>13</v>
      </c>
      <c r="Q2296" s="5" t="str">
        <f>Join("-",Map!B2987,Map!C2987,Map!D2987,Map!E2987,Map!F2987)</f>
        <v>West Rim-0-4-6-d</v>
      </c>
      <c r="R2296" s="6">
        <f t="shared" ref="R2296:T2296" si="4611">IFERROR(VALUE(LEFT(N2296,SEARCH(" ",N2296,1)-1)),FALSE())</f>
        <v>19</v>
      </c>
      <c r="S2296" s="6">
        <f t="shared" si="4611"/>
        <v>11</v>
      </c>
      <c r="T2296" s="6">
        <f t="shared" si="4611"/>
        <v>13</v>
      </c>
      <c r="U2296" s="5"/>
      <c r="V2296" s="5"/>
      <c r="W2296" s="5"/>
      <c r="X2296" s="37" t="str">
        <f>Map!G2987</f>
        <v>Habitable</v>
      </c>
      <c r="Y2296" s="5"/>
      <c r="Z2296" s="7" t="str">
        <f>Map!O2987</f>
        <v>30 H</v>
      </c>
      <c r="AA2296" s="6">
        <f t="shared" si="12"/>
        <v>30</v>
      </c>
      <c r="AB2296" s="5" t="str">
        <f>IFERROR(__xludf.DUMMYFUNCTION("""COMPUTED_VALUE"""),"H")</f>
        <v>H</v>
      </c>
      <c r="AC2296" s="6">
        <f t="shared" si="13"/>
        <v>30</v>
      </c>
      <c r="AD2296" s="5"/>
    </row>
    <row r="2297">
      <c r="A2297" s="5" t="str">
        <f>Map!I2988</f>
        <v>0.06 J</v>
      </c>
      <c r="B2297" s="6">
        <f t="shared" si="5"/>
        <v>0.06</v>
      </c>
      <c r="C2297" s="5" t="str">
        <f>IFERROR(__xludf.DUMMYFUNCTION("""COMPUTED_VALUE"""),"J")</f>
        <v>J</v>
      </c>
      <c r="D2297" s="34" t="b">
        <f t="shared" si="6"/>
        <v>0</v>
      </c>
      <c r="E2297" s="6">
        <f t="shared" si="7"/>
        <v>0.06</v>
      </c>
      <c r="F2297" s="34" t="b">
        <f t="shared" si="8"/>
        <v>0</v>
      </c>
      <c r="G2297" s="8">
        <f t="shared" si="9"/>
        <v>1.14E+26</v>
      </c>
      <c r="H2297" s="8" t="str">
        <f t="shared" ref="H2297:J2297" si="4612">if(D2297,$G2297,"")</f>
        <v/>
      </c>
      <c r="I2297" s="8">
        <f t="shared" si="4612"/>
        <v>1.14E+26</v>
      </c>
      <c r="J2297" s="8" t="str">
        <f t="shared" si="4612"/>
        <v/>
      </c>
      <c r="K2297" s="5"/>
      <c r="L2297" s="5"/>
      <c r="M2297" s="5"/>
      <c r="N2297" s="36">
        <f>Map!K2988</f>
        <v>-74</v>
      </c>
      <c r="O2297" s="36">
        <f>Map!L2988</f>
        <v>-80</v>
      </c>
      <c r="P2297" s="36">
        <f>Map!M2988</f>
        <v>-76</v>
      </c>
      <c r="Q2297" s="5" t="str">
        <f>Join("-",Map!B2988,Map!C2988,Map!D2988,Map!E2988,Map!F2988)</f>
        <v>West Rim-0-4-6-e</v>
      </c>
      <c r="R2297" s="6">
        <f t="shared" ref="R2297:T2297" si="4613">IFERROR(VALUE(LEFT(N2297,SEARCH(" ",N2297,1)-1)),FALSE())</f>
        <v>-74</v>
      </c>
      <c r="S2297" s="6">
        <f t="shared" si="4613"/>
        <v>-80</v>
      </c>
      <c r="T2297" s="6">
        <f t="shared" si="4613"/>
        <v>-76</v>
      </c>
      <c r="U2297" s="5"/>
      <c r="V2297" s="5"/>
      <c r="W2297" s="5"/>
      <c r="X2297" s="37" t="str">
        <f>Map!G2988</f>
        <v>Gas Giant</v>
      </c>
      <c r="Y2297" s="5"/>
      <c r="Z2297" s="7" t="str">
        <f>Map!O2988</f>
        <v>14 H</v>
      </c>
      <c r="AA2297" s="6">
        <f t="shared" si="12"/>
        <v>14</v>
      </c>
      <c r="AB2297" s="5" t="str">
        <f>IFERROR(__xludf.DUMMYFUNCTION("""COMPUTED_VALUE"""),"H")</f>
        <v>H</v>
      </c>
      <c r="AC2297" s="6">
        <f t="shared" si="13"/>
        <v>14</v>
      </c>
      <c r="AD2297" s="5"/>
    </row>
    <row r="2298">
      <c r="A2298" s="5" t="str">
        <f>Map!I2989</f>
        <v>0.07 J</v>
      </c>
      <c r="B2298" s="6">
        <f t="shared" si="5"/>
        <v>0.07</v>
      </c>
      <c r="C2298" s="5" t="str">
        <f>IFERROR(__xludf.DUMMYFUNCTION("""COMPUTED_VALUE"""),"J")</f>
        <v>J</v>
      </c>
      <c r="D2298" s="34" t="b">
        <f t="shared" si="6"/>
        <v>0</v>
      </c>
      <c r="E2298" s="6">
        <f t="shared" si="7"/>
        <v>0.07</v>
      </c>
      <c r="F2298" s="34" t="b">
        <f t="shared" si="8"/>
        <v>0</v>
      </c>
      <c r="G2298" s="8">
        <f t="shared" si="9"/>
        <v>1.33E+26</v>
      </c>
      <c r="H2298" s="8" t="str">
        <f t="shared" ref="H2298:J2298" si="4614">if(D2298,$G2298,"")</f>
        <v/>
      </c>
      <c r="I2298" s="8">
        <f t="shared" si="4614"/>
        <v>1.33E+26</v>
      </c>
      <c r="J2298" s="8" t="str">
        <f t="shared" si="4614"/>
        <v/>
      </c>
      <c r="K2298" s="5"/>
      <c r="L2298" s="5"/>
      <c r="M2298" s="5"/>
      <c r="N2298" s="36">
        <f>Map!K2989</f>
        <v>-145</v>
      </c>
      <c r="O2298" s="36">
        <f>Map!L2989</f>
        <v>-164</v>
      </c>
      <c r="P2298" s="36">
        <f>Map!M2989</f>
        <v>-154</v>
      </c>
      <c r="Q2298" s="5" t="str">
        <f>Join("-",Map!B2989,Map!C2989,Map!D2989,Map!E2989,Map!F2989)</f>
        <v>West Rim-0-4-6-f</v>
      </c>
      <c r="R2298" s="6">
        <f t="shared" ref="R2298:T2298" si="4615">IFERROR(VALUE(LEFT(N2298,SEARCH(" ",N2298,1)-1)),FALSE())</f>
        <v>-145</v>
      </c>
      <c r="S2298" s="6">
        <f t="shared" si="4615"/>
        <v>-164</v>
      </c>
      <c r="T2298" s="6">
        <f t="shared" si="4615"/>
        <v>-154</v>
      </c>
      <c r="U2298" s="5"/>
      <c r="V2298" s="5"/>
      <c r="W2298" s="5"/>
      <c r="X2298" s="37" t="str">
        <f>Map!G2989</f>
        <v>Gas Giant</v>
      </c>
      <c r="Y2298" s="5"/>
      <c r="Z2298" s="7" t="str">
        <f>Map!O2989</f>
        <v>22 H</v>
      </c>
      <c r="AA2298" s="6">
        <f t="shared" si="12"/>
        <v>22</v>
      </c>
      <c r="AB2298" s="5" t="str">
        <f>IFERROR(__xludf.DUMMYFUNCTION("""COMPUTED_VALUE"""),"H")</f>
        <v>H</v>
      </c>
      <c r="AC2298" s="6">
        <f t="shared" si="13"/>
        <v>22</v>
      </c>
      <c r="AD2298" s="5"/>
    </row>
    <row r="2299">
      <c r="A2299" s="5" t="str">
        <f>Map!I2990</f>
        <v>0.07 J</v>
      </c>
      <c r="B2299" s="6">
        <f t="shared" si="5"/>
        <v>0.07</v>
      </c>
      <c r="C2299" s="5" t="str">
        <f>IFERROR(__xludf.DUMMYFUNCTION("""COMPUTED_VALUE"""),"J")</f>
        <v>J</v>
      </c>
      <c r="D2299" s="34" t="b">
        <f t="shared" si="6"/>
        <v>0</v>
      </c>
      <c r="E2299" s="6">
        <f t="shared" si="7"/>
        <v>0.07</v>
      </c>
      <c r="F2299" s="34" t="b">
        <f t="shared" si="8"/>
        <v>0</v>
      </c>
      <c r="G2299" s="8">
        <f t="shared" si="9"/>
        <v>1.33E+26</v>
      </c>
      <c r="H2299" s="8" t="str">
        <f t="shared" ref="H2299:J2299" si="4616">if(D2299,$G2299,"")</f>
        <v/>
      </c>
      <c r="I2299" s="8">
        <f t="shared" si="4616"/>
        <v>1.33E+26</v>
      </c>
      <c r="J2299" s="8" t="str">
        <f t="shared" si="4616"/>
        <v/>
      </c>
      <c r="K2299" s="5"/>
      <c r="L2299" s="5"/>
      <c r="M2299" s="5"/>
      <c r="N2299" s="36">
        <f>Map!K2990</f>
        <v>-148</v>
      </c>
      <c r="O2299" s="36">
        <f>Map!L2990</f>
        <v>-170</v>
      </c>
      <c r="P2299" s="36">
        <f>Map!M2990</f>
        <v>-159</v>
      </c>
      <c r="Q2299" s="5" t="str">
        <f>Join("-",Map!B2990,Map!C2990,Map!D2990,Map!E2990,Map!F2990)</f>
        <v>West Rim-0-4-6-g</v>
      </c>
      <c r="R2299" s="6">
        <f t="shared" ref="R2299:T2299" si="4617">IFERROR(VALUE(LEFT(N2299,SEARCH(" ",N2299,1)-1)),FALSE())</f>
        <v>-148</v>
      </c>
      <c r="S2299" s="6">
        <f t="shared" si="4617"/>
        <v>-170</v>
      </c>
      <c r="T2299" s="6">
        <f t="shared" si="4617"/>
        <v>-159</v>
      </c>
      <c r="U2299" s="5"/>
      <c r="V2299" s="5"/>
      <c r="W2299" s="5"/>
      <c r="X2299" s="37" t="str">
        <f>Map!G2990</f>
        <v>Gas Giant</v>
      </c>
      <c r="Y2299" s="5"/>
      <c r="Z2299" s="7" t="str">
        <f>Map!O2990</f>
        <v>24 H</v>
      </c>
      <c r="AA2299" s="6">
        <f t="shared" si="12"/>
        <v>24</v>
      </c>
      <c r="AB2299" s="5" t="str">
        <f>IFERROR(__xludf.DUMMYFUNCTION("""COMPUTED_VALUE"""),"H")</f>
        <v>H</v>
      </c>
      <c r="AC2299" s="6">
        <f t="shared" si="13"/>
        <v>24</v>
      </c>
      <c r="AD2299" s="5"/>
    </row>
    <row r="2300">
      <c r="A2300" s="5" t="str">
        <f>Map!I2991</f>
        <v>0.83 S</v>
      </c>
      <c r="B2300" s="6">
        <f t="shared" si="5"/>
        <v>0.83</v>
      </c>
      <c r="C2300" s="5" t="str">
        <f>IFERROR(__xludf.DUMMYFUNCTION("""COMPUTED_VALUE"""),"S")</f>
        <v>S</v>
      </c>
      <c r="D2300" s="34">
        <f t="shared" si="6"/>
        <v>0.83</v>
      </c>
      <c r="E2300" s="6" t="b">
        <f t="shared" si="7"/>
        <v>0</v>
      </c>
      <c r="F2300" s="34" t="b">
        <f t="shared" si="8"/>
        <v>0</v>
      </c>
      <c r="G2300" s="8">
        <f t="shared" si="9"/>
        <v>1.65087E+30</v>
      </c>
      <c r="H2300" s="8">
        <f t="shared" ref="H2300:J2300" si="4618">if(D2300,$G2300,"")</f>
        <v>1.65087E+30</v>
      </c>
      <c r="I2300" s="8" t="str">
        <f t="shared" si="4618"/>
        <v/>
      </c>
      <c r="J2300" s="8" t="str">
        <f t="shared" si="4618"/>
        <v/>
      </c>
      <c r="K2300" s="5"/>
      <c r="L2300" s="5"/>
      <c r="M2300" s="5"/>
      <c r="N2300" s="36" t="str">
        <f>Map!K2991</f>
        <v/>
      </c>
      <c r="O2300" s="36" t="str">
        <f>Map!L2991</f>
        <v/>
      </c>
      <c r="P2300" s="36" t="str">
        <f>Map!M2991</f>
        <v/>
      </c>
      <c r="Q2300" s="5" t="str">
        <f>Join("-",Map!B2991,Map!C2991,Map!D2991,Map!E2991,Map!F2991)</f>
        <v>West Rim-0-4-6-S</v>
      </c>
      <c r="R2300" s="6" t="b">
        <f t="shared" ref="R2300:T2300" si="4619">IFERROR(VALUE(LEFT(N2300,SEARCH(" ",N2300,1)-1)),FALSE())</f>
        <v>0</v>
      </c>
      <c r="S2300" s="6" t="b">
        <f t="shared" si="4619"/>
        <v>0</v>
      </c>
      <c r="T2300" s="6" t="b">
        <f t="shared" si="4619"/>
        <v>0</v>
      </c>
      <c r="U2300" s="5"/>
      <c r="V2300" s="5"/>
      <c r="W2300" s="5"/>
      <c r="X2300" s="37" t="str">
        <f>Map!G2991</f>
        <v>Star</v>
      </c>
      <c r="Y2300" s="5"/>
      <c r="Z2300" s="7" t="str">
        <f>Map!O2991</f>
        <v/>
      </c>
      <c r="AA2300" s="6" t="str">
        <f t="shared" si="12"/>
        <v/>
      </c>
      <c r="AB2300" s="5"/>
      <c r="AC2300" s="6" t="str">
        <f t="shared" si="13"/>
        <v/>
      </c>
      <c r="AD2300" s="5"/>
    </row>
    <row r="2301">
      <c r="A2301" s="5" t="str">
        <f>Map!I2992</f>
        <v>1.08 E</v>
      </c>
      <c r="B2301" s="6">
        <f t="shared" si="5"/>
        <v>1.08</v>
      </c>
      <c r="C2301" s="5" t="str">
        <f>IFERROR(__xludf.DUMMYFUNCTION("""COMPUTED_VALUE"""),"E")</f>
        <v>E</v>
      </c>
      <c r="D2301" s="34" t="b">
        <f t="shared" si="6"/>
        <v>0</v>
      </c>
      <c r="E2301" s="6" t="b">
        <f t="shared" si="7"/>
        <v>0</v>
      </c>
      <c r="F2301" s="34">
        <f t="shared" si="8"/>
        <v>1.08</v>
      </c>
      <c r="G2301" s="8">
        <f t="shared" si="9"/>
        <v>6.44976E+24</v>
      </c>
      <c r="H2301" s="8" t="str">
        <f t="shared" ref="H2301:J2301" si="4620">if(D2301,$G2301,"")</f>
        <v/>
      </c>
      <c r="I2301" s="8" t="str">
        <f t="shared" si="4620"/>
        <v/>
      </c>
      <c r="J2301" s="8">
        <f t="shared" si="4620"/>
        <v>6.44976E+24</v>
      </c>
      <c r="K2301" s="5"/>
      <c r="L2301" s="5"/>
      <c r="M2301" s="5"/>
      <c r="N2301" s="36">
        <f>Map!K2992</f>
        <v>5</v>
      </c>
      <c r="O2301" s="36">
        <f>Map!L2992</f>
        <v>1</v>
      </c>
      <c r="P2301" s="36">
        <f>Map!M2992</f>
        <v>5</v>
      </c>
      <c r="Q2301" s="5" t="str">
        <f>Join("-",Map!B2992,Map!C2992,Map!D2992,Map!E2992,Map!F2992)</f>
        <v>West Rim-0-4-7-a</v>
      </c>
      <c r="R2301" s="6">
        <f t="shared" ref="R2301:T2301" si="4621">IFERROR(VALUE(LEFT(N2301,SEARCH(" ",N2301,1)-1)),FALSE())</f>
        <v>5</v>
      </c>
      <c r="S2301" s="6">
        <f t="shared" si="4621"/>
        <v>1</v>
      </c>
      <c r="T2301" s="6">
        <f t="shared" si="4621"/>
        <v>5</v>
      </c>
      <c r="U2301" s="5"/>
      <c r="V2301" s="5"/>
      <c r="W2301" s="5"/>
      <c r="X2301" s="37" t="str">
        <f>Map!G2992</f>
        <v>Habitable</v>
      </c>
      <c r="Y2301" s="5"/>
      <c r="Z2301" s="7" t="str">
        <f>Map!O2992</f>
        <v>22 H</v>
      </c>
      <c r="AA2301" s="6">
        <f t="shared" si="12"/>
        <v>22</v>
      </c>
      <c r="AB2301" s="5" t="str">
        <f>IFERROR(__xludf.DUMMYFUNCTION("""COMPUTED_VALUE"""),"H")</f>
        <v>H</v>
      </c>
      <c r="AC2301" s="6">
        <f t="shared" si="13"/>
        <v>22</v>
      </c>
      <c r="AD2301" s="5"/>
    </row>
    <row r="2302">
      <c r="A2302" s="5" t="str">
        <f>Map!I2993</f>
        <v>1.84 J</v>
      </c>
      <c r="B2302" s="6">
        <f t="shared" si="5"/>
        <v>1.84</v>
      </c>
      <c r="C2302" s="5" t="str">
        <f>IFERROR(__xludf.DUMMYFUNCTION("""COMPUTED_VALUE"""),"J")</f>
        <v>J</v>
      </c>
      <c r="D2302" s="34" t="b">
        <f t="shared" si="6"/>
        <v>0</v>
      </c>
      <c r="E2302" s="6">
        <f t="shared" si="7"/>
        <v>1.84</v>
      </c>
      <c r="F2302" s="34" t="b">
        <f t="shared" si="8"/>
        <v>0</v>
      </c>
      <c r="G2302" s="8">
        <f t="shared" si="9"/>
        <v>3.496E+27</v>
      </c>
      <c r="H2302" s="8" t="str">
        <f t="shared" ref="H2302:J2302" si="4622">if(D2302,$G2302,"")</f>
        <v/>
      </c>
      <c r="I2302" s="8">
        <f t="shared" si="4622"/>
        <v>3.496E+27</v>
      </c>
      <c r="J2302" s="8" t="str">
        <f t="shared" si="4622"/>
        <v/>
      </c>
      <c r="K2302" s="5"/>
      <c r="L2302" s="5"/>
      <c r="M2302" s="5"/>
      <c r="N2302" s="36">
        <f>Map!K2993</f>
        <v>-104</v>
      </c>
      <c r="O2302" s="36">
        <f>Map!L2993</f>
        <v>-183</v>
      </c>
      <c r="P2302" s="36">
        <f>Map!M2993</f>
        <v>-145</v>
      </c>
      <c r="Q2302" s="5" t="str">
        <f>Join("-",Map!B2993,Map!C2993,Map!D2993,Map!E2993,Map!F2993)</f>
        <v>West Rim-0-4-7-b</v>
      </c>
      <c r="R2302" s="6">
        <f t="shared" ref="R2302:T2302" si="4623">IFERROR(VALUE(LEFT(N2302,SEARCH(" ",N2302,1)-1)),FALSE())</f>
        <v>-104</v>
      </c>
      <c r="S2302" s="6">
        <f t="shared" si="4623"/>
        <v>-183</v>
      </c>
      <c r="T2302" s="6">
        <f t="shared" si="4623"/>
        <v>-145</v>
      </c>
      <c r="U2302" s="5"/>
      <c r="V2302" s="5"/>
      <c r="W2302" s="5"/>
      <c r="X2302" s="37" t="str">
        <f>Map!G2993</f>
        <v>Gas Giant</v>
      </c>
      <c r="Y2302" s="5"/>
      <c r="Z2302" s="7" t="str">
        <f>Map!O2993</f>
        <v>21 H</v>
      </c>
      <c r="AA2302" s="6">
        <f t="shared" si="12"/>
        <v>21</v>
      </c>
      <c r="AB2302" s="5" t="str">
        <f>IFERROR(__xludf.DUMMYFUNCTION("""COMPUTED_VALUE"""),"H")</f>
        <v>H</v>
      </c>
      <c r="AC2302" s="6">
        <f t="shared" si="13"/>
        <v>21</v>
      </c>
      <c r="AD2302" s="5"/>
    </row>
    <row r="2303">
      <c r="A2303" s="5" t="str">
        <f>Map!I2994</f>
        <v>1.52 S</v>
      </c>
      <c r="B2303" s="6">
        <f t="shared" si="5"/>
        <v>1.52</v>
      </c>
      <c r="C2303" s="5" t="str">
        <f>IFERROR(__xludf.DUMMYFUNCTION("""COMPUTED_VALUE"""),"S")</f>
        <v>S</v>
      </c>
      <c r="D2303" s="34">
        <f t="shared" si="6"/>
        <v>1.52</v>
      </c>
      <c r="E2303" s="6" t="b">
        <f t="shared" si="7"/>
        <v>0</v>
      </c>
      <c r="F2303" s="34" t="b">
        <f t="shared" si="8"/>
        <v>0</v>
      </c>
      <c r="G2303" s="8">
        <f t="shared" si="9"/>
        <v>3.02328E+30</v>
      </c>
      <c r="H2303" s="8">
        <f t="shared" ref="H2303:J2303" si="4624">if(D2303,$G2303,"")</f>
        <v>3.02328E+30</v>
      </c>
      <c r="I2303" s="8" t="str">
        <f t="shared" si="4624"/>
        <v/>
      </c>
      <c r="J2303" s="8" t="str">
        <f t="shared" si="4624"/>
        <v/>
      </c>
      <c r="K2303" s="5"/>
      <c r="L2303" s="5"/>
      <c r="M2303" s="5"/>
      <c r="N2303" s="36" t="str">
        <f>Map!K2994</f>
        <v/>
      </c>
      <c r="O2303" s="36" t="str">
        <f>Map!L2994</f>
        <v/>
      </c>
      <c r="P2303" s="36" t="str">
        <f>Map!M2994</f>
        <v/>
      </c>
      <c r="Q2303" s="5" t="str">
        <f>Join("-",Map!B2994,Map!C2994,Map!D2994,Map!E2994,Map!F2994)</f>
        <v>West Rim-0-4-7-S</v>
      </c>
      <c r="R2303" s="6" t="b">
        <f t="shared" ref="R2303:T2303" si="4625">IFERROR(VALUE(LEFT(N2303,SEARCH(" ",N2303,1)-1)),FALSE())</f>
        <v>0</v>
      </c>
      <c r="S2303" s="6" t="b">
        <f t="shared" si="4625"/>
        <v>0</v>
      </c>
      <c r="T2303" s="6" t="b">
        <f t="shared" si="4625"/>
        <v>0</v>
      </c>
      <c r="U2303" s="5"/>
      <c r="V2303" s="5"/>
      <c r="W2303" s="5"/>
      <c r="X2303" s="37" t="str">
        <f>Map!G2994</f>
        <v>Star</v>
      </c>
      <c r="Y2303" s="5"/>
      <c r="Z2303" s="7" t="str">
        <f>Map!O2994</f>
        <v/>
      </c>
      <c r="AA2303" s="6" t="str">
        <f t="shared" si="12"/>
        <v/>
      </c>
      <c r="AB2303" s="5"/>
      <c r="AC2303" s="6" t="str">
        <f t="shared" si="13"/>
        <v/>
      </c>
      <c r="AD2303" s="5"/>
    </row>
    <row r="2304">
      <c r="A2304" s="5" t="str">
        <f>Map!I2995</f>
        <v>1.91 E</v>
      </c>
      <c r="B2304" s="6">
        <f t="shared" si="5"/>
        <v>1.91</v>
      </c>
      <c r="C2304" s="5" t="str">
        <f>IFERROR(__xludf.DUMMYFUNCTION("""COMPUTED_VALUE"""),"E")</f>
        <v>E</v>
      </c>
      <c r="D2304" s="34" t="b">
        <f t="shared" si="6"/>
        <v>0</v>
      </c>
      <c r="E2304" s="6" t="b">
        <f t="shared" si="7"/>
        <v>0</v>
      </c>
      <c r="F2304" s="34">
        <f t="shared" si="8"/>
        <v>1.91</v>
      </c>
      <c r="G2304" s="8">
        <f t="shared" si="9"/>
        <v>1.14065E+25</v>
      </c>
      <c r="H2304" s="8" t="str">
        <f t="shared" ref="H2304:J2304" si="4626">if(D2304,$G2304,"")</f>
        <v/>
      </c>
      <c r="I2304" s="8" t="str">
        <f t="shared" si="4626"/>
        <v/>
      </c>
      <c r="J2304" s="8">
        <f t="shared" si="4626"/>
        <v>1.14065E+25</v>
      </c>
      <c r="K2304" s="5"/>
      <c r="L2304" s="5"/>
      <c r="M2304" s="5"/>
      <c r="N2304" s="36">
        <f>Map!K2995</f>
        <v>13</v>
      </c>
      <c r="O2304" s="36">
        <f>Map!L2995</f>
        <v>-77</v>
      </c>
      <c r="P2304" s="36">
        <f>Map!M2995</f>
        <v>-33</v>
      </c>
      <c r="Q2304" s="5" t="str">
        <f>Join("-",Map!B2995,Map!C2995,Map!D2995,Map!E2995,Map!F2995)</f>
        <v>West Rim-0-4-8-a</v>
      </c>
      <c r="R2304" s="6">
        <f t="shared" ref="R2304:T2304" si="4627">IFERROR(VALUE(LEFT(N2304,SEARCH(" ",N2304,1)-1)),FALSE())</f>
        <v>13</v>
      </c>
      <c r="S2304" s="6">
        <f t="shared" si="4627"/>
        <v>-77</v>
      </c>
      <c r="T2304" s="6">
        <f t="shared" si="4627"/>
        <v>-33</v>
      </c>
      <c r="U2304" s="5"/>
      <c r="V2304" s="5"/>
      <c r="W2304" s="5"/>
      <c r="X2304" s="37" t="str">
        <f>Map!G2995</f>
        <v>Terrestrial</v>
      </c>
      <c r="Y2304" s="5"/>
      <c r="Z2304" s="7" t="str">
        <f>Map!O2995</f>
        <v>18 H</v>
      </c>
      <c r="AA2304" s="6">
        <f t="shared" si="12"/>
        <v>18</v>
      </c>
      <c r="AB2304" s="5" t="str">
        <f>IFERROR(__xludf.DUMMYFUNCTION("""COMPUTED_VALUE"""),"H")</f>
        <v>H</v>
      </c>
      <c r="AC2304" s="6">
        <f t="shared" si="13"/>
        <v>18</v>
      </c>
      <c r="AD2304" s="5"/>
    </row>
    <row r="2305">
      <c r="A2305" s="5" t="str">
        <f>Map!I2996</f>
        <v>0.23 S</v>
      </c>
      <c r="B2305" s="6">
        <f t="shared" si="5"/>
        <v>0.23</v>
      </c>
      <c r="C2305" s="5" t="str">
        <f>IFERROR(__xludf.DUMMYFUNCTION("""COMPUTED_VALUE"""),"S")</f>
        <v>S</v>
      </c>
      <c r="D2305" s="34">
        <f t="shared" si="6"/>
        <v>0.23</v>
      </c>
      <c r="E2305" s="6" t="b">
        <f t="shared" si="7"/>
        <v>0</v>
      </c>
      <c r="F2305" s="34" t="b">
        <f t="shared" si="8"/>
        <v>0</v>
      </c>
      <c r="G2305" s="8">
        <f t="shared" si="9"/>
        <v>4.5747E+29</v>
      </c>
      <c r="H2305" s="8">
        <f t="shared" ref="H2305:J2305" si="4628">if(D2305,$G2305,"")</f>
        <v>4.5747E+29</v>
      </c>
      <c r="I2305" s="8" t="str">
        <f t="shared" si="4628"/>
        <v/>
      </c>
      <c r="J2305" s="8" t="str">
        <f t="shared" si="4628"/>
        <v/>
      </c>
      <c r="K2305" s="5"/>
      <c r="L2305" s="5"/>
      <c r="M2305" s="5"/>
      <c r="N2305" s="36" t="str">
        <f>Map!K2996</f>
        <v/>
      </c>
      <c r="O2305" s="36" t="str">
        <f>Map!L2996</f>
        <v/>
      </c>
      <c r="P2305" s="36" t="str">
        <f>Map!M2996</f>
        <v/>
      </c>
      <c r="Q2305" s="5" t="str">
        <f>Join("-",Map!B2996,Map!C2996,Map!D2996,Map!E2996,Map!F2996)</f>
        <v>West Rim-0-4-8-S</v>
      </c>
      <c r="R2305" s="6" t="b">
        <f t="shared" ref="R2305:T2305" si="4629">IFERROR(VALUE(LEFT(N2305,SEARCH(" ",N2305,1)-1)),FALSE())</f>
        <v>0</v>
      </c>
      <c r="S2305" s="6" t="b">
        <f t="shared" si="4629"/>
        <v>0</v>
      </c>
      <c r="T2305" s="6" t="b">
        <f t="shared" si="4629"/>
        <v>0</v>
      </c>
      <c r="U2305" s="5"/>
      <c r="V2305" s="5"/>
      <c r="W2305" s="5"/>
      <c r="X2305" s="37" t="str">
        <f>Map!G2996</f>
        <v>Star</v>
      </c>
      <c r="Y2305" s="5"/>
      <c r="Z2305" s="7" t="str">
        <f>Map!O2996</f>
        <v/>
      </c>
      <c r="AA2305" s="6" t="str">
        <f t="shared" si="12"/>
        <v/>
      </c>
      <c r="AB2305" s="5"/>
      <c r="AC2305" s="6" t="str">
        <f t="shared" si="13"/>
        <v/>
      </c>
      <c r="AD2305" s="5"/>
    </row>
    <row r="2306">
      <c r="A2306" s="5" t="str">
        <f>Map!I2997</f>
        <v>0.39 E</v>
      </c>
      <c r="B2306" s="6">
        <f t="shared" si="5"/>
        <v>0.39</v>
      </c>
      <c r="C2306" s="5" t="str">
        <f>IFERROR(__xludf.DUMMYFUNCTION("""COMPUTED_VALUE"""),"E")</f>
        <v>E</v>
      </c>
      <c r="D2306" s="34" t="b">
        <f t="shared" si="6"/>
        <v>0</v>
      </c>
      <c r="E2306" s="6" t="b">
        <f t="shared" si="7"/>
        <v>0</v>
      </c>
      <c r="F2306" s="34">
        <f t="shared" si="8"/>
        <v>0.39</v>
      </c>
      <c r="G2306" s="8">
        <f t="shared" si="9"/>
        <v>2.32908E+24</v>
      </c>
      <c r="H2306" s="8" t="str">
        <f t="shared" ref="H2306:J2306" si="4630">if(D2306,$G2306,"")</f>
        <v/>
      </c>
      <c r="I2306" s="8" t="str">
        <f t="shared" si="4630"/>
        <v/>
      </c>
      <c r="J2306" s="8">
        <f t="shared" si="4630"/>
        <v>2.32908E+24</v>
      </c>
      <c r="K2306" s="5"/>
      <c r="L2306" s="5"/>
      <c r="M2306" s="5"/>
      <c r="N2306" s="36">
        <f>Map!K2997</f>
        <v>703</v>
      </c>
      <c r="O2306" s="36">
        <f>Map!L2997</f>
        <v>701</v>
      </c>
      <c r="P2306" s="36">
        <f>Map!M2997</f>
        <v>704</v>
      </c>
      <c r="Q2306" s="5" t="str">
        <f>Join("-",Map!B2997,Map!C2997,Map!D2997,Map!E2997,Map!F2997)</f>
        <v>West Rim-0-5-0-a</v>
      </c>
      <c r="R2306" s="6">
        <f t="shared" ref="R2306:T2306" si="4631">IFERROR(VALUE(LEFT(N2306,SEARCH(" ",N2306,1)-1)),FALSE())</f>
        <v>703</v>
      </c>
      <c r="S2306" s="6">
        <f t="shared" si="4631"/>
        <v>701</v>
      </c>
      <c r="T2306" s="6">
        <f t="shared" si="4631"/>
        <v>704</v>
      </c>
      <c r="U2306" s="5"/>
      <c r="V2306" s="5"/>
      <c r="W2306" s="5"/>
      <c r="X2306" s="37" t="str">
        <f>Map!G2997</f>
        <v>Terrestrial</v>
      </c>
      <c r="Y2306" s="5"/>
      <c r="Z2306" s="7" t="str">
        <f>Map!O2997</f>
        <v>16 H</v>
      </c>
      <c r="AA2306" s="6">
        <f t="shared" si="12"/>
        <v>16</v>
      </c>
      <c r="AB2306" s="5" t="str">
        <f>IFERROR(__xludf.DUMMYFUNCTION("""COMPUTED_VALUE"""),"H")</f>
        <v>H</v>
      </c>
      <c r="AC2306" s="6">
        <f t="shared" si="13"/>
        <v>16</v>
      </c>
      <c r="AD2306" s="5"/>
    </row>
    <row r="2307">
      <c r="A2307" s="5" t="str">
        <f>Map!I2998</f>
        <v>0.95 E</v>
      </c>
      <c r="B2307" s="6">
        <f t="shared" si="5"/>
        <v>0.95</v>
      </c>
      <c r="C2307" s="5" t="str">
        <f>IFERROR(__xludf.DUMMYFUNCTION("""COMPUTED_VALUE"""),"E")</f>
        <v>E</v>
      </c>
      <c r="D2307" s="34" t="b">
        <f t="shared" si="6"/>
        <v>0</v>
      </c>
      <c r="E2307" s="6" t="b">
        <f t="shared" si="7"/>
        <v>0</v>
      </c>
      <c r="F2307" s="34">
        <f t="shared" si="8"/>
        <v>0.95</v>
      </c>
      <c r="G2307" s="8">
        <f t="shared" si="9"/>
        <v>5.6734E+24</v>
      </c>
      <c r="H2307" s="8" t="str">
        <f t="shared" ref="H2307:J2307" si="4632">if(D2307,$G2307,"")</f>
        <v/>
      </c>
      <c r="I2307" s="8" t="str">
        <f t="shared" si="4632"/>
        <v/>
      </c>
      <c r="J2307" s="8">
        <f t="shared" si="4632"/>
        <v>5.6734E+24</v>
      </c>
      <c r="K2307" s="5"/>
      <c r="L2307" s="5"/>
      <c r="M2307" s="5"/>
      <c r="N2307" s="36">
        <f>Map!K2998</f>
        <v>564</v>
      </c>
      <c r="O2307" s="36">
        <f>Map!L2998</f>
        <v>527</v>
      </c>
      <c r="P2307" s="36">
        <f>Map!M2998</f>
        <v>545</v>
      </c>
      <c r="Q2307" s="5" t="str">
        <f>Join("-",Map!B2998,Map!C2998,Map!D2998,Map!E2998,Map!F2998)</f>
        <v>West Rim-0-5-0-b</v>
      </c>
      <c r="R2307" s="6">
        <f t="shared" ref="R2307:T2307" si="4633">IFERROR(VALUE(LEFT(N2307,SEARCH(" ",N2307,1)-1)),FALSE())</f>
        <v>564</v>
      </c>
      <c r="S2307" s="6">
        <f t="shared" si="4633"/>
        <v>527</v>
      </c>
      <c r="T2307" s="6">
        <f t="shared" si="4633"/>
        <v>545</v>
      </c>
      <c r="U2307" s="5"/>
      <c r="V2307" s="5"/>
      <c r="W2307" s="5"/>
      <c r="X2307" s="37" t="str">
        <f>Map!G2998</f>
        <v>Terrestrial</v>
      </c>
      <c r="Y2307" s="5"/>
      <c r="Z2307" s="7" t="str">
        <f>Map!O2998</f>
        <v>54 H</v>
      </c>
      <c r="AA2307" s="6">
        <f t="shared" si="12"/>
        <v>54</v>
      </c>
      <c r="AB2307" s="5" t="str">
        <f>IFERROR(__xludf.DUMMYFUNCTION("""COMPUTED_VALUE"""),"H")</f>
        <v>H</v>
      </c>
      <c r="AC2307" s="6">
        <f t="shared" si="13"/>
        <v>54</v>
      </c>
      <c r="AD2307" s="5"/>
    </row>
    <row r="2308">
      <c r="A2308" s="5" t="str">
        <f>Map!I2999</f>
        <v>0.71 E</v>
      </c>
      <c r="B2308" s="6">
        <f t="shared" si="5"/>
        <v>0.71</v>
      </c>
      <c r="C2308" s="5" t="str">
        <f>IFERROR(__xludf.DUMMYFUNCTION("""COMPUTED_VALUE"""),"E")</f>
        <v>E</v>
      </c>
      <c r="D2308" s="34" t="b">
        <f t="shared" si="6"/>
        <v>0</v>
      </c>
      <c r="E2308" s="6" t="b">
        <f t="shared" si="7"/>
        <v>0</v>
      </c>
      <c r="F2308" s="34">
        <f t="shared" si="8"/>
        <v>0.71</v>
      </c>
      <c r="G2308" s="8">
        <f t="shared" si="9"/>
        <v>4.24012E+24</v>
      </c>
      <c r="H2308" s="8" t="str">
        <f t="shared" ref="H2308:J2308" si="4634">if(D2308,$G2308,"")</f>
        <v/>
      </c>
      <c r="I2308" s="8" t="str">
        <f t="shared" si="4634"/>
        <v/>
      </c>
      <c r="J2308" s="8">
        <f t="shared" si="4634"/>
        <v>4.24012E+24</v>
      </c>
      <c r="K2308" s="5"/>
      <c r="L2308" s="5"/>
      <c r="M2308" s="5"/>
      <c r="N2308" s="36">
        <f>Map!K2999</f>
        <v>362</v>
      </c>
      <c r="O2308" s="36">
        <f>Map!L2999</f>
        <v>296</v>
      </c>
      <c r="P2308" s="36">
        <f>Map!M2999</f>
        <v>329</v>
      </c>
      <c r="Q2308" s="5" t="str">
        <f>Join("-",Map!B2999,Map!C2999,Map!D2999,Map!E2999,Map!F2999)</f>
        <v>West Rim-0-5-0-c</v>
      </c>
      <c r="R2308" s="6">
        <f t="shared" ref="R2308:T2308" si="4635">IFERROR(VALUE(LEFT(N2308,SEARCH(" ",N2308,1)-1)),FALSE())</f>
        <v>362</v>
      </c>
      <c r="S2308" s="6">
        <f t="shared" si="4635"/>
        <v>296</v>
      </c>
      <c r="T2308" s="6">
        <f t="shared" si="4635"/>
        <v>329</v>
      </c>
      <c r="U2308" s="5"/>
      <c r="V2308" s="5"/>
      <c r="W2308" s="5"/>
      <c r="X2308" s="37" t="str">
        <f>Map!G2999</f>
        <v>Terrestrial</v>
      </c>
      <c r="Y2308" s="5"/>
      <c r="Z2308" s="7" t="str">
        <f>Map!O2999</f>
        <v>250 H</v>
      </c>
      <c r="AA2308" s="6">
        <f t="shared" si="12"/>
        <v>250</v>
      </c>
      <c r="AB2308" s="5" t="str">
        <f>IFERROR(__xludf.DUMMYFUNCTION("""COMPUTED_VALUE"""),"H")</f>
        <v>H</v>
      </c>
      <c r="AC2308" s="6">
        <f t="shared" si="13"/>
        <v>250</v>
      </c>
      <c r="AD2308" s="5"/>
    </row>
    <row r="2309">
      <c r="A2309" s="5" t="str">
        <f>Map!I3000</f>
        <v>0.68 E</v>
      </c>
      <c r="B2309" s="6">
        <f t="shared" si="5"/>
        <v>0.68</v>
      </c>
      <c r="C2309" s="5" t="str">
        <f>IFERROR(__xludf.DUMMYFUNCTION("""COMPUTED_VALUE"""),"E")</f>
        <v>E</v>
      </c>
      <c r="D2309" s="34" t="b">
        <f t="shared" si="6"/>
        <v>0</v>
      </c>
      <c r="E2309" s="6" t="b">
        <f t="shared" si="7"/>
        <v>0</v>
      </c>
      <c r="F2309" s="34">
        <f t="shared" si="8"/>
        <v>0.68</v>
      </c>
      <c r="G2309" s="8">
        <f t="shared" si="9"/>
        <v>4.06096E+24</v>
      </c>
      <c r="H2309" s="8" t="str">
        <f t="shared" ref="H2309:J2309" si="4636">if(D2309,$G2309,"")</f>
        <v/>
      </c>
      <c r="I2309" s="8" t="str">
        <f t="shared" si="4636"/>
        <v/>
      </c>
      <c r="J2309" s="8">
        <f t="shared" si="4636"/>
        <v>4.06096E+24</v>
      </c>
      <c r="K2309" s="5"/>
      <c r="L2309" s="5"/>
      <c r="M2309" s="5"/>
      <c r="N2309" s="36">
        <f>Map!K3000</f>
        <v>147</v>
      </c>
      <c r="O2309" s="36">
        <f>Map!L3000</f>
        <v>147</v>
      </c>
      <c r="P2309" s="36">
        <f>Map!M3000</f>
        <v>146</v>
      </c>
      <c r="Q2309" s="5" t="str">
        <f>Join("-",Map!B3000,Map!C3000,Map!D3000,Map!E3000,Map!F3000)</f>
        <v>West Rim-0-5-0-d</v>
      </c>
      <c r="R2309" s="6">
        <f t="shared" ref="R2309:T2309" si="4637">IFERROR(VALUE(LEFT(N2309,SEARCH(" ",N2309,1)-1)),FALSE())</f>
        <v>147</v>
      </c>
      <c r="S2309" s="6">
        <f t="shared" si="4637"/>
        <v>147</v>
      </c>
      <c r="T2309" s="6">
        <f t="shared" si="4637"/>
        <v>146</v>
      </c>
      <c r="U2309" s="5"/>
      <c r="V2309" s="5"/>
      <c r="W2309" s="5"/>
      <c r="X2309" s="37" t="str">
        <f>Map!G3000</f>
        <v>Terrestrial</v>
      </c>
      <c r="Y2309" s="5"/>
      <c r="Z2309" s="7" t="str">
        <f>Map!O3000</f>
        <v>36 H</v>
      </c>
      <c r="AA2309" s="6">
        <f t="shared" si="12"/>
        <v>36</v>
      </c>
      <c r="AB2309" s="5" t="str">
        <f>IFERROR(__xludf.DUMMYFUNCTION("""COMPUTED_VALUE"""),"H")</f>
        <v>H</v>
      </c>
      <c r="AC2309" s="6">
        <f t="shared" si="13"/>
        <v>36</v>
      </c>
      <c r="AD2309" s="5"/>
    </row>
    <row r="2310">
      <c r="A2310" s="5" t="str">
        <f>Map!I3001</f>
        <v>5 E</v>
      </c>
      <c r="B2310" s="6">
        <f t="shared" si="5"/>
        <v>5</v>
      </c>
      <c r="C2310" s="5" t="str">
        <f>IFERROR(__xludf.DUMMYFUNCTION("""COMPUTED_VALUE"""),"E")</f>
        <v>E</v>
      </c>
      <c r="D2310" s="34" t="b">
        <f t="shared" si="6"/>
        <v>0</v>
      </c>
      <c r="E2310" s="6" t="b">
        <f t="shared" si="7"/>
        <v>0</v>
      </c>
      <c r="F2310" s="34">
        <f t="shared" si="8"/>
        <v>5</v>
      </c>
      <c r="G2310" s="8">
        <f t="shared" si="9"/>
        <v>2.986E+25</v>
      </c>
      <c r="H2310" s="8" t="str">
        <f t="shared" ref="H2310:J2310" si="4638">if(D2310,$G2310,"")</f>
        <v/>
      </c>
      <c r="I2310" s="8" t="str">
        <f t="shared" si="4638"/>
        <v/>
      </c>
      <c r="J2310" s="8">
        <f t="shared" si="4638"/>
        <v>2.986E+25</v>
      </c>
      <c r="K2310" s="5"/>
      <c r="L2310" s="5"/>
      <c r="M2310" s="5"/>
      <c r="N2310" s="36">
        <f>Map!K3001</f>
        <v>29</v>
      </c>
      <c r="O2310" s="36">
        <f>Map!L3001</f>
        <v>-63</v>
      </c>
      <c r="P2310" s="36">
        <f>Map!M3001</f>
        <v>-18</v>
      </c>
      <c r="Q2310" s="5" t="str">
        <f>Join("-",Map!B3001,Map!C3001,Map!D3001,Map!E3001,Map!F3001)</f>
        <v>West Rim-0-5-0-e</v>
      </c>
      <c r="R2310" s="6">
        <f t="shared" ref="R2310:T2310" si="4639">IFERROR(VALUE(LEFT(N2310,SEARCH(" ",N2310,1)-1)),FALSE())</f>
        <v>29</v>
      </c>
      <c r="S2310" s="6">
        <f t="shared" si="4639"/>
        <v>-63</v>
      </c>
      <c r="T2310" s="6">
        <f t="shared" si="4639"/>
        <v>-18</v>
      </c>
      <c r="U2310" s="5"/>
      <c r="V2310" s="5"/>
      <c r="W2310" s="5"/>
      <c r="X2310" s="37" t="str">
        <f>Map!G3001</f>
        <v>Terrestrial</v>
      </c>
      <c r="Y2310" s="5"/>
      <c r="Z2310" s="7" t="str">
        <f>Map!O3001</f>
        <v>1030 H</v>
      </c>
      <c r="AA2310" s="6">
        <f t="shared" si="12"/>
        <v>1030</v>
      </c>
      <c r="AB2310" s="5" t="str">
        <f>IFERROR(__xludf.DUMMYFUNCTION("""COMPUTED_VALUE"""),"H")</f>
        <v>H</v>
      </c>
      <c r="AC2310" s="6">
        <f t="shared" si="13"/>
        <v>1030</v>
      </c>
      <c r="AD2310" s="5"/>
    </row>
    <row r="2311">
      <c r="A2311" s="5" t="str">
        <f>Map!I3002</f>
        <v>6.88 J</v>
      </c>
      <c r="B2311" s="6">
        <f t="shared" si="5"/>
        <v>6.88</v>
      </c>
      <c r="C2311" s="5" t="str">
        <f>IFERROR(__xludf.DUMMYFUNCTION("""COMPUTED_VALUE"""),"J")</f>
        <v>J</v>
      </c>
      <c r="D2311" s="34" t="b">
        <f t="shared" si="6"/>
        <v>0</v>
      </c>
      <c r="E2311" s="6">
        <f t="shared" si="7"/>
        <v>6.88</v>
      </c>
      <c r="F2311" s="34" t="b">
        <f t="shared" si="8"/>
        <v>0</v>
      </c>
      <c r="G2311" s="8">
        <f t="shared" si="9"/>
        <v>1.3072E+28</v>
      </c>
      <c r="H2311" s="8" t="str">
        <f t="shared" ref="H2311:J2311" si="4640">if(D2311,$G2311,"")</f>
        <v/>
      </c>
      <c r="I2311" s="8">
        <f t="shared" si="4640"/>
        <v>1.3072E+28</v>
      </c>
      <c r="J2311" s="8" t="str">
        <f t="shared" si="4640"/>
        <v/>
      </c>
      <c r="K2311" s="5"/>
      <c r="L2311" s="5"/>
      <c r="M2311" s="5"/>
      <c r="N2311" s="36">
        <f>Map!K3002</f>
        <v>-52</v>
      </c>
      <c r="O2311" s="36">
        <f>Map!L3002</f>
        <v>-76</v>
      </c>
      <c r="P2311" s="36">
        <f>Map!M3002</f>
        <v>-65</v>
      </c>
      <c r="Q2311" s="5" t="str">
        <f>Join("-",Map!B3002,Map!C3002,Map!D3002,Map!E3002,Map!F3002)</f>
        <v>West Rim-0-5-0-f</v>
      </c>
      <c r="R2311" s="6">
        <f t="shared" ref="R2311:T2311" si="4641">IFERROR(VALUE(LEFT(N2311,SEARCH(" ",N2311,1)-1)),FALSE())</f>
        <v>-52</v>
      </c>
      <c r="S2311" s="6">
        <f t="shared" si="4641"/>
        <v>-76</v>
      </c>
      <c r="T2311" s="6">
        <f t="shared" si="4641"/>
        <v>-65</v>
      </c>
      <c r="U2311" s="5"/>
      <c r="V2311" s="5"/>
      <c r="W2311" s="5"/>
      <c r="X2311" s="37" t="str">
        <f>Map!G3002</f>
        <v>Gas Giant</v>
      </c>
      <c r="Y2311" s="5"/>
      <c r="Z2311" s="7" t="str">
        <f>Map!O3002</f>
        <v>15 H</v>
      </c>
      <c r="AA2311" s="6">
        <f t="shared" si="12"/>
        <v>15</v>
      </c>
      <c r="AB2311" s="5" t="str">
        <f>IFERROR(__xludf.DUMMYFUNCTION("""COMPUTED_VALUE"""),"H")</f>
        <v>H</v>
      </c>
      <c r="AC2311" s="6">
        <f t="shared" si="13"/>
        <v>15</v>
      </c>
      <c r="AD2311" s="5"/>
    </row>
    <row r="2312">
      <c r="A2312" s="5" t="str">
        <f>Map!I3003</f>
        <v>9.94 J</v>
      </c>
      <c r="B2312" s="6">
        <f t="shared" si="5"/>
        <v>9.94</v>
      </c>
      <c r="C2312" s="5" t="str">
        <f>IFERROR(__xludf.DUMMYFUNCTION("""COMPUTED_VALUE"""),"J")</f>
        <v>J</v>
      </c>
      <c r="D2312" s="34" t="b">
        <f t="shared" si="6"/>
        <v>0</v>
      </c>
      <c r="E2312" s="6">
        <f t="shared" si="7"/>
        <v>9.94</v>
      </c>
      <c r="F2312" s="34" t="b">
        <f t="shared" si="8"/>
        <v>0</v>
      </c>
      <c r="G2312" s="8">
        <f t="shared" si="9"/>
        <v>1.8886E+28</v>
      </c>
      <c r="H2312" s="8" t="str">
        <f t="shared" ref="H2312:J2312" si="4642">if(D2312,$G2312,"")</f>
        <v/>
      </c>
      <c r="I2312" s="8">
        <f t="shared" si="4642"/>
        <v>1.8886E+28</v>
      </c>
      <c r="J2312" s="8" t="str">
        <f t="shared" si="4642"/>
        <v/>
      </c>
      <c r="K2312" s="5"/>
      <c r="L2312" s="5"/>
      <c r="M2312" s="5"/>
      <c r="N2312" s="36">
        <f>Map!K3003</f>
        <v>-110</v>
      </c>
      <c r="O2312" s="36">
        <f>Map!L3003</f>
        <v>-180</v>
      </c>
      <c r="P2312" s="36">
        <f>Map!M3003</f>
        <v>-147</v>
      </c>
      <c r="Q2312" s="5" t="str">
        <f>Join("-",Map!B3003,Map!C3003,Map!D3003,Map!E3003,Map!F3003)</f>
        <v>West Rim-0-5-0-g</v>
      </c>
      <c r="R2312" s="6">
        <f t="shared" ref="R2312:T2312" si="4643">IFERROR(VALUE(LEFT(N2312,SEARCH(" ",N2312,1)-1)),FALSE())</f>
        <v>-110</v>
      </c>
      <c r="S2312" s="6">
        <f t="shared" si="4643"/>
        <v>-180</v>
      </c>
      <c r="T2312" s="6">
        <f t="shared" si="4643"/>
        <v>-147</v>
      </c>
      <c r="U2312" s="5"/>
      <c r="V2312" s="5"/>
      <c r="W2312" s="5"/>
      <c r="X2312" s="37" t="str">
        <f>Map!G3003</f>
        <v>Gas Giant</v>
      </c>
      <c r="Y2312" s="5"/>
      <c r="Z2312" s="7" t="str">
        <f>Map!O3003</f>
        <v>21 H</v>
      </c>
      <c r="AA2312" s="6">
        <f t="shared" si="12"/>
        <v>21</v>
      </c>
      <c r="AB2312" s="5" t="str">
        <f>IFERROR(__xludf.DUMMYFUNCTION("""COMPUTED_VALUE"""),"H")</f>
        <v>H</v>
      </c>
      <c r="AC2312" s="6">
        <f t="shared" si="13"/>
        <v>21</v>
      </c>
      <c r="AD2312" s="5"/>
    </row>
    <row r="2313">
      <c r="A2313" s="5" t="str">
        <f>Map!I3004</f>
        <v>10 E</v>
      </c>
      <c r="B2313" s="6">
        <f t="shared" si="5"/>
        <v>10</v>
      </c>
      <c r="C2313" s="5" t="str">
        <f>IFERROR(__xludf.DUMMYFUNCTION("""COMPUTED_VALUE"""),"E")</f>
        <v>E</v>
      </c>
      <c r="D2313" s="34" t="b">
        <f t="shared" si="6"/>
        <v>0</v>
      </c>
      <c r="E2313" s="6" t="b">
        <f t="shared" si="7"/>
        <v>0</v>
      </c>
      <c r="F2313" s="34">
        <f t="shared" si="8"/>
        <v>10</v>
      </c>
      <c r="G2313" s="8">
        <f t="shared" si="9"/>
        <v>5.972E+25</v>
      </c>
      <c r="H2313" s="8" t="str">
        <f t="shared" ref="H2313:J2313" si="4644">if(D2313,$G2313,"")</f>
        <v/>
      </c>
      <c r="I2313" s="8" t="str">
        <f t="shared" si="4644"/>
        <v/>
      </c>
      <c r="J2313" s="8">
        <f t="shared" si="4644"/>
        <v>5.972E+25</v>
      </c>
      <c r="K2313" s="5"/>
      <c r="L2313" s="5"/>
      <c r="M2313" s="5"/>
      <c r="N2313" s="36">
        <f>Map!K3004</f>
        <v>-204</v>
      </c>
      <c r="O2313" s="36">
        <f>Map!L3004</f>
        <v>-205</v>
      </c>
      <c r="P2313" s="36">
        <f>Map!M3004</f>
        <v>-207</v>
      </c>
      <c r="Q2313" s="5" t="str">
        <f>Join("-",Map!B3004,Map!C3004,Map!D3004,Map!E3004,Map!F3004)</f>
        <v>West Rim-0-5-0-h</v>
      </c>
      <c r="R2313" s="6">
        <f t="shared" ref="R2313:T2313" si="4645">IFERROR(VALUE(LEFT(N2313,SEARCH(" ",N2313,1)-1)),FALSE())</f>
        <v>-204</v>
      </c>
      <c r="S2313" s="6">
        <f t="shared" si="4645"/>
        <v>-205</v>
      </c>
      <c r="T2313" s="6">
        <f t="shared" si="4645"/>
        <v>-207</v>
      </c>
      <c r="U2313" s="5"/>
      <c r="V2313" s="5"/>
      <c r="W2313" s="5"/>
      <c r="X2313" s="37" t="str">
        <f>Map!G3004</f>
        <v>Terrestrial</v>
      </c>
      <c r="Y2313" s="5"/>
      <c r="Z2313" s="7" t="str">
        <f>Map!O3004</f>
        <v>36 H</v>
      </c>
      <c r="AA2313" s="6">
        <f t="shared" si="12"/>
        <v>36</v>
      </c>
      <c r="AB2313" s="5" t="str">
        <f>IFERROR(__xludf.DUMMYFUNCTION("""COMPUTED_VALUE"""),"H")</f>
        <v>H</v>
      </c>
      <c r="AC2313" s="6">
        <f t="shared" si="13"/>
        <v>36</v>
      </c>
      <c r="AD2313" s="5"/>
    </row>
    <row r="2314">
      <c r="A2314" s="5" t="str">
        <f>Map!I3005</f>
        <v>0.33 S</v>
      </c>
      <c r="B2314" s="6">
        <f t="shared" si="5"/>
        <v>0.33</v>
      </c>
      <c r="C2314" s="5" t="str">
        <f>IFERROR(__xludf.DUMMYFUNCTION("""COMPUTED_VALUE"""),"S")</f>
        <v>S</v>
      </c>
      <c r="D2314" s="34">
        <f t="shared" si="6"/>
        <v>0.33</v>
      </c>
      <c r="E2314" s="6" t="b">
        <f t="shared" si="7"/>
        <v>0</v>
      </c>
      <c r="F2314" s="34" t="b">
        <f t="shared" si="8"/>
        <v>0</v>
      </c>
      <c r="G2314" s="8">
        <f t="shared" si="9"/>
        <v>6.5637E+29</v>
      </c>
      <c r="H2314" s="8">
        <f t="shared" ref="H2314:J2314" si="4646">if(D2314,$G2314,"")</f>
        <v>6.5637E+29</v>
      </c>
      <c r="I2314" s="8" t="str">
        <f t="shared" si="4646"/>
        <v/>
      </c>
      <c r="J2314" s="8" t="str">
        <f t="shared" si="4646"/>
        <v/>
      </c>
      <c r="K2314" s="5"/>
      <c r="L2314" s="5"/>
      <c r="M2314" s="5"/>
      <c r="N2314" s="36" t="str">
        <f>Map!K3005</f>
        <v/>
      </c>
      <c r="O2314" s="36" t="str">
        <f>Map!L3005</f>
        <v/>
      </c>
      <c r="P2314" s="36" t="str">
        <f>Map!M3005</f>
        <v/>
      </c>
      <c r="Q2314" s="5" t="str">
        <f>Join("-",Map!B3005,Map!C3005,Map!D3005,Map!E3005,Map!F3005)</f>
        <v>West Rim-0-5-0-S</v>
      </c>
      <c r="R2314" s="6" t="b">
        <f t="shared" ref="R2314:T2314" si="4647">IFERROR(VALUE(LEFT(N2314,SEARCH(" ",N2314,1)-1)),FALSE())</f>
        <v>0</v>
      </c>
      <c r="S2314" s="6" t="b">
        <f t="shared" si="4647"/>
        <v>0</v>
      </c>
      <c r="T2314" s="6" t="b">
        <f t="shared" si="4647"/>
        <v>0</v>
      </c>
      <c r="U2314" s="5"/>
      <c r="V2314" s="5"/>
      <c r="W2314" s="5"/>
      <c r="X2314" s="37" t="str">
        <f>Map!G3005</f>
        <v>Star</v>
      </c>
      <c r="Y2314" s="5"/>
      <c r="Z2314" s="7" t="str">
        <f>Map!O3005</f>
        <v/>
      </c>
      <c r="AA2314" s="6" t="str">
        <f t="shared" si="12"/>
        <v/>
      </c>
      <c r="AB2314" s="5"/>
      <c r="AC2314" s="6" t="str">
        <f t="shared" si="13"/>
        <v/>
      </c>
      <c r="AD2314" s="5"/>
    </row>
    <row r="2315">
      <c r="A2315" s="5" t="str">
        <f>Map!I3006</f>
        <v/>
      </c>
      <c r="B2315" s="6" t="str">
        <f t="shared" si="5"/>
        <v/>
      </c>
      <c r="C2315" s="5"/>
      <c r="D2315" s="34" t="b">
        <f t="shared" si="6"/>
        <v>0</v>
      </c>
      <c r="E2315" s="6" t="b">
        <f t="shared" si="7"/>
        <v>0</v>
      </c>
      <c r="F2315" s="34" t="b">
        <f t="shared" si="8"/>
        <v>0</v>
      </c>
      <c r="G2315" s="8" t="str">
        <f t="shared" si="9"/>
        <v/>
      </c>
      <c r="H2315" s="8" t="str">
        <f t="shared" ref="H2315:J2315" si="4648">if(D2315,$G2315,"")</f>
        <v/>
      </c>
      <c r="I2315" s="8" t="str">
        <f t="shared" si="4648"/>
        <v/>
      </c>
      <c r="J2315" s="8" t="str">
        <f t="shared" si="4648"/>
        <v/>
      </c>
      <c r="K2315" s="5"/>
      <c r="L2315" s="5"/>
      <c r="M2315" s="5"/>
      <c r="N2315" s="36" t="str">
        <f>Map!K3006</f>
        <v/>
      </c>
      <c r="O2315" s="36" t="str">
        <f>Map!L3006</f>
        <v/>
      </c>
      <c r="P2315" s="36" t="str">
        <f>Map!M3006</f>
        <v/>
      </c>
      <c r="Q2315" s="5" t="str">
        <f>Join("-",Map!B3006,Map!C3006,Map!D3006,Map!E3006,Map!F3006)</f>
        <v>West Rim-0-5-0-W05 Secondary Relay</v>
      </c>
      <c r="R2315" s="6" t="b">
        <f t="shared" ref="R2315:T2315" si="4649">IFERROR(VALUE(LEFT(N2315,SEARCH(" ",N2315,1)-1)),FALSE())</f>
        <v>0</v>
      </c>
      <c r="S2315" s="6" t="b">
        <f t="shared" si="4649"/>
        <v>0</v>
      </c>
      <c r="T2315" s="6" t="b">
        <f t="shared" si="4649"/>
        <v>0</v>
      </c>
      <c r="U2315" s="5"/>
      <c r="V2315" s="5"/>
      <c r="W2315" s="5"/>
      <c r="X2315" s="37" t="str">
        <f>Map!G3006</f>
        <v>Secondary Relay</v>
      </c>
      <c r="Y2315" s="5"/>
      <c r="Z2315" s="7" t="str">
        <f>Map!O3006</f>
        <v/>
      </c>
      <c r="AA2315" s="6" t="str">
        <f t="shared" si="12"/>
        <v/>
      </c>
      <c r="AB2315" s="5"/>
      <c r="AC2315" s="6" t="str">
        <f t="shared" si="13"/>
        <v/>
      </c>
      <c r="AD2315" s="5"/>
    </row>
    <row r="2316">
      <c r="A2316" s="5" t="str">
        <f>Map!I3007</f>
        <v>0.63 E</v>
      </c>
      <c r="B2316" s="6">
        <f t="shared" si="5"/>
        <v>0.63</v>
      </c>
      <c r="C2316" s="5" t="str">
        <f>IFERROR(__xludf.DUMMYFUNCTION("""COMPUTED_VALUE"""),"E")</f>
        <v>E</v>
      </c>
      <c r="D2316" s="34" t="b">
        <f t="shared" si="6"/>
        <v>0</v>
      </c>
      <c r="E2316" s="6" t="b">
        <f t="shared" si="7"/>
        <v>0</v>
      </c>
      <c r="F2316" s="34">
        <f t="shared" si="8"/>
        <v>0.63</v>
      </c>
      <c r="G2316" s="8">
        <f t="shared" si="9"/>
        <v>3.76236E+24</v>
      </c>
      <c r="H2316" s="8" t="str">
        <f t="shared" ref="H2316:J2316" si="4650">if(D2316,$G2316,"")</f>
        <v/>
      </c>
      <c r="I2316" s="8" t="str">
        <f t="shared" si="4650"/>
        <v/>
      </c>
      <c r="J2316" s="8">
        <f t="shared" si="4650"/>
        <v>3.76236E+24</v>
      </c>
      <c r="K2316" s="5"/>
      <c r="L2316" s="5"/>
      <c r="M2316" s="5"/>
      <c r="N2316" s="36">
        <f>Map!K3007</f>
        <v>354</v>
      </c>
      <c r="O2316" s="36">
        <f>Map!L3007</f>
        <v>327</v>
      </c>
      <c r="P2316" s="36">
        <f>Map!M3007</f>
        <v>342</v>
      </c>
      <c r="Q2316" s="5" t="str">
        <f>Join("-",Map!B3007,Map!C3007,Map!D3007,Map!E3007,Map!F3007)</f>
        <v>West Rim-0-5-1-a</v>
      </c>
      <c r="R2316" s="6">
        <f t="shared" ref="R2316:T2316" si="4651">IFERROR(VALUE(LEFT(N2316,SEARCH(" ",N2316,1)-1)),FALSE())</f>
        <v>354</v>
      </c>
      <c r="S2316" s="6">
        <f t="shared" si="4651"/>
        <v>327</v>
      </c>
      <c r="T2316" s="6">
        <f t="shared" si="4651"/>
        <v>342</v>
      </c>
      <c r="U2316" s="5"/>
      <c r="V2316" s="5"/>
      <c r="W2316" s="5"/>
      <c r="X2316" s="37" t="str">
        <f>Map!G3007</f>
        <v>Terrestrial</v>
      </c>
      <c r="Y2316" s="5"/>
      <c r="Z2316" s="7" t="str">
        <f>Map!O3007</f>
        <v>12 H</v>
      </c>
      <c r="AA2316" s="6">
        <f t="shared" si="12"/>
        <v>12</v>
      </c>
      <c r="AB2316" s="5" t="str">
        <f>IFERROR(__xludf.DUMMYFUNCTION("""COMPUTED_VALUE"""),"H")</f>
        <v>H</v>
      </c>
      <c r="AC2316" s="6">
        <f t="shared" si="13"/>
        <v>12</v>
      </c>
      <c r="AD2316" s="5"/>
    </row>
    <row r="2317">
      <c r="A2317" s="5" t="str">
        <f>Map!I3008</f>
        <v>2.19 E</v>
      </c>
      <c r="B2317" s="6">
        <f t="shared" si="5"/>
        <v>2.19</v>
      </c>
      <c r="C2317" s="5" t="str">
        <f>IFERROR(__xludf.DUMMYFUNCTION("""COMPUTED_VALUE"""),"E")</f>
        <v>E</v>
      </c>
      <c r="D2317" s="34" t="b">
        <f t="shared" si="6"/>
        <v>0</v>
      </c>
      <c r="E2317" s="6" t="b">
        <f t="shared" si="7"/>
        <v>0</v>
      </c>
      <c r="F2317" s="34">
        <f t="shared" si="8"/>
        <v>2.19</v>
      </c>
      <c r="G2317" s="8">
        <f t="shared" si="9"/>
        <v>1.30787E+25</v>
      </c>
      <c r="H2317" s="8" t="str">
        <f t="shared" ref="H2317:J2317" si="4652">if(D2317,$G2317,"")</f>
        <v/>
      </c>
      <c r="I2317" s="8" t="str">
        <f t="shared" si="4652"/>
        <v/>
      </c>
      <c r="J2317" s="8">
        <f t="shared" si="4652"/>
        <v>1.30787E+25</v>
      </c>
      <c r="K2317" s="5"/>
      <c r="L2317" s="5"/>
      <c r="M2317" s="5"/>
      <c r="N2317" s="36">
        <f>Map!K3008</f>
        <v>97</v>
      </c>
      <c r="O2317" s="36">
        <f>Map!L3008</f>
        <v>87</v>
      </c>
      <c r="P2317" s="36">
        <f>Map!M3008</f>
        <v>93</v>
      </c>
      <c r="Q2317" s="5" t="str">
        <f>Join("-",Map!B3008,Map!C3008,Map!D3008,Map!E3008,Map!F3008)</f>
        <v>West Rim-0-5-1-b</v>
      </c>
      <c r="R2317" s="6">
        <f t="shared" ref="R2317:T2317" si="4653">IFERROR(VALUE(LEFT(N2317,SEARCH(" ",N2317,1)-1)),FALSE())</f>
        <v>97</v>
      </c>
      <c r="S2317" s="6">
        <f t="shared" si="4653"/>
        <v>87</v>
      </c>
      <c r="T2317" s="6">
        <f t="shared" si="4653"/>
        <v>93</v>
      </c>
      <c r="U2317" s="5"/>
      <c r="V2317" s="5"/>
      <c r="W2317" s="5"/>
      <c r="X2317" s="37" t="str">
        <f>Map!G3008</f>
        <v>Terrestrial</v>
      </c>
      <c r="Y2317" s="5"/>
      <c r="Z2317" s="7" t="str">
        <f>Map!O3008</f>
        <v>32 H</v>
      </c>
      <c r="AA2317" s="6">
        <f t="shared" si="12"/>
        <v>32</v>
      </c>
      <c r="AB2317" s="5" t="str">
        <f>IFERROR(__xludf.DUMMYFUNCTION("""COMPUTED_VALUE"""),"H")</f>
        <v>H</v>
      </c>
      <c r="AC2317" s="6">
        <f t="shared" si="13"/>
        <v>32</v>
      </c>
      <c r="AD2317" s="5"/>
    </row>
    <row r="2318">
      <c r="A2318" s="5" t="str">
        <f>Map!I3009</f>
        <v>1.21 E</v>
      </c>
      <c r="B2318" s="6">
        <f t="shared" si="5"/>
        <v>1.21</v>
      </c>
      <c r="C2318" s="5" t="str">
        <f>IFERROR(__xludf.DUMMYFUNCTION("""COMPUTED_VALUE"""),"E")</f>
        <v>E</v>
      </c>
      <c r="D2318" s="34" t="b">
        <f t="shared" si="6"/>
        <v>0</v>
      </c>
      <c r="E2318" s="6" t="b">
        <f t="shared" si="7"/>
        <v>0</v>
      </c>
      <c r="F2318" s="34">
        <f t="shared" si="8"/>
        <v>1.21</v>
      </c>
      <c r="G2318" s="8">
        <f t="shared" si="9"/>
        <v>7.22612E+24</v>
      </c>
      <c r="H2318" s="8" t="str">
        <f t="shared" ref="H2318:J2318" si="4654">if(D2318,$G2318,"")</f>
        <v/>
      </c>
      <c r="I2318" s="8" t="str">
        <f t="shared" si="4654"/>
        <v/>
      </c>
      <c r="J2318" s="8">
        <f t="shared" si="4654"/>
        <v>7.22612E+24</v>
      </c>
      <c r="K2318" s="5"/>
      <c r="L2318" s="5"/>
      <c r="M2318" s="5"/>
      <c r="N2318" s="36">
        <f>Map!K3009</f>
        <v>23</v>
      </c>
      <c r="O2318" s="36">
        <f>Map!L3009</f>
        <v>2</v>
      </c>
      <c r="P2318" s="36">
        <f>Map!M3009</f>
        <v>13</v>
      </c>
      <c r="Q2318" s="5" t="str">
        <f>Join("-",Map!B3009,Map!C3009,Map!D3009,Map!E3009,Map!F3009)</f>
        <v>West Rim-0-5-1-c</v>
      </c>
      <c r="R2318" s="6">
        <f t="shared" ref="R2318:T2318" si="4655">IFERROR(VALUE(LEFT(N2318,SEARCH(" ",N2318,1)-1)),FALSE())</f>
        <v>23</v>
      </c>
      <c r="S2318" s="6">
        <f t="shared" si="4655"/>
        <v>2</v>
      </c>
      <c r="T2318" s="6">
        <f t="shared" si="4655"/>
        <v>13</v>
      </c>
      <c r="U2318" s="5"/>
      <c r="V2318" s="5"/>
      <c r="W2318" s="5"/>
      <c r="X2318" s="37" t="str">
        <f>Map!G3009</f>
        <v>Habitable</v>
      </c>
      <c r="Y2318" s="5"/>
      <c r="Z2318" s="7" t="str">
        <f>Map!O3009</f>
        <v>54 H</v>
      </c>
      <c r="AA2318" s="6">
        <f t="shared" si="12"/>
        <v>54</v>
      </c>
      <c r="AB2318" s="5" t="str">
        <f>IFERROR(__xludf.DUMMYFUNCTION("""COMPUTED_VALUE"""),"H")</f>
        <v>H</v>
      </c>
      <c r="AC2318" s="6">
        <f t="shared" si="13"/>
        <v>54</v>
      </c>
      <c r="AD2318" s="5"/>
    </row>
    <row r="2319">
      <c r="A2319" s="5" t="str">
        <f>Map!I3010</f>
        <v>2.58 J</v>
      </c>
      <c r="B2319" s="6">
        <f t="shared" si="5"/>
        <v>2.58</v>
      </c>
      <c r="C2319" s="5" t="str">
        <f>IFERROR(__xludf.DUMMYFUNCTION("""COMPUTED_VALUE"""),"J")</f>
        <v>J</v>
      </c>
      <c r="D2319" s="34" t="b">
        <f t="shared" si="6"/>
        <v>0</v>
      </c>
      <c r="E2319" s="6">
        <f t="shared" si="7"/>
        <v>2.58</v>
      </c>
      <c r="F2319" s="34" t="b">
        <f t="shared" si="8"/>
        <v>0</v>
      </c>
      <c r="G2319" s="8">
        <f t="shared" si="9"/>
        <v>4.902E+27</v>
      </c>
      <c r="H2319" s="8" t="str">
        <f t="shared" ref="H2319:J2319" si="4656">if(D2319,$G2319,"")</f>
        <v/>
      </c>
      <c r="I2319" s="8">
        <f t="shared" si="4656"/>
        <v>4.902E+27</v>
      </c>
      <c r="J2319" s="8" t="str">
        <f t="shared" si="4656"/>
        <v/>
      </c>
      <c r="K2319" s="5"/>
      <c r="L2319" s="5"/>
      <c r="M2319" s="5"/>
      <c r="N2319" s="36">
        <f>Map!K3010</f>
        <v>-60</v>
      </c>
      <c r="O2319" s="36">
        <f>Map!L3010</f>
        <v>-109</v>
      </c>
      <c r="P2319" s="36">
        <f>Map!M3010</f>
        <v>-83</v>
      </c>
      <c r="Q2319" s="5" t="str">
        <f>Join("-",Map!B3010,Map!C3010,Map!D3010,Map!E3010,Map!F3010)</f>
        <v>West Rim-0-5-1-d</v>
      </c>
      <c r="R2319" s="6">
        <f t="shared" ref="R2319:T2319" si="4657">IFERROR(VALUE(LEFT(N2319,SEARCH(" ",N2319,1)-1)),FALSE())</f>
        <v>-60</v>
      </c>
      <c r="S2319" s="6">
        <f t="shared" si="4657"/>
        <v>-109</v>
      </c>
      <c r="T2319" s="6">
        <f t="shared" si="4657"/>
        <v>-83</v>
      </c>
      <c r="U2319" s="5"/>
      <c r="V2319" s="5"/>
      <c r="W2319" s="5"/>
      <c r="X2319" s="37" t="str">
        <f>Map!G3010</f>
        <v>Gas Giant</v>
      </c>
      <c r="Y2319" s="5"/>
      <c r="Z2319" s="7" t="str">
        <f>Map!O3010</f>
        <v>13 H</v>
      </c>
      <c r="AA2319" s="6">
        <f t="shared" si="12"/>
        <v>13</v>
      </c>
      <c r="AB2319" s="5" t="str">
        <f>IFERROR(__xludf.DUMMYFUNCTION("""COMPUTED_VALUE"""),"H")</f>
        <v>H</v>
      </c>
      <c r="AC2319" s="6">
        <f t="shared" si="13"/>
        <v>13</v>
      </c>
      <c r="AD2319" s="5"/>
    </row>
    <row r="2320">
      <c r="A2320" s="5" t="str">
        <f>Map!I3011</f>
        <v>8.94 J</v>
      </c>
      <c r="B2320" s="6">
        <f t="shared" si="5"/>
        <v>8.94</v>
      </c>
      <c r="C2320" s="5" t="str">
        <f>IFERROR(__xludf.DUMMYFUNCTION("""COMPUTED_VALUE"""),"J")</f>
        <v>J</v>
      </c>
      <c r="D2320" s="34" t="b">
        <f t="shared" si="6"/>
        <v>0</v>
      </c>
      <c r="E2320" s="6">
        <f t="shared" si="7"/>
        <v>8.94</v>
      </c>
      <c r="F2320" s="34" t="b">
        <f t="shared" si="8"/>
        <v>0</v>
      </c>
      <c r="G2320" s="8">
        <f t="shared" si="9"/>
        <v>1.6986E+28</v>
      </c>
      <c r="H2320" s="8" t="str">
        <f t="shared" ref="H2320:J2320" si="4658">if(D2320,$G2320,"")</f>
        <v/>
      </c>
      <c r="I2320" s="8">
        <f t="shared" si="4658"/>
        <v>1.6986E+28</v>
      </c>
      <c r="J2320" s="8" t="str">
        <f t="shared" si="4658"/>
        <v/>
      </c>
      <c r="K2320" s="5"/>
      <c r="L2320" s="5"/>
      <c r="M2320" s="5"/>
      <c r="N2320" s="36">
        <f>Map!K3011</f>
        <v>-102</v>
      </c>
      <c r="O2320" s="36">
        <f>Map!L3011</f>
        <v>-190</v>
      </c>
      <c r="P2320" s="36">
        <f>Map!M3011</f>
        <v>-148</v>
      </c>
      <c r="Q2320" s="5" t="str">
        <f>Join("-",Map!B3011,Map!C3011,Map!D3011,Map!E3011,Map!F3011)</f>
        <v>West Rim-0-5-1-e</v>
      </c>
      <c r="R2320" s="6">
        <f t="shared" ref="R2320:T2320" si="4659">IFERROR(VALUE(LEFT(N2320,SEARCH(" ",N2320,1)-1)),FALSE())</f>
        <v>-102</v>
      </c>
      <c r="S2320" s="6">
        <f t="shared" si="4659"/>
        <v>-190</v>
      </c>
      <c r="T2320" s="6">
        <f t="shared" si="4659"/>
        <v>-148</v>
      </c>
      <c r="U2320" s="5"/>
      <c r="V2320" s="5"/>
      <c r="W2320" s="5"/>
      <c r="X2320" s="37" t="str">
        <f>Map!G3011</f>
        <v>Gas Giant</v>
      </c>
      <c r="Y2320" s="5"/>
      <c r="Z2320" s="7" t="str">
        <f>Map!O3011</f>
        <v>13 H</v>
      </c>
      <c r="AA2320" s="6">
        <f t="shared" si="12"/>
        <v>13</v>
      </c>
      <c r="AB2320" s="5" t="str">
        <f>IFERROR(__xludf.DUMMYFUNCTION("""COMPUTED_VALUE"""),"H")</f>
        <v>H</v>
      </c>
      <c r="AC2320" s="6">
        <f t="shared" si="13"/>
        <v>13</v>
      </c>
      <c r="AD2320" s="5"/>
    </row>
    <row r="2321">
      <c r="A2321" s="5" t="str">
        <f>Map!I3012</f>
        <v>1.27 E</v>
      </c>
      <c r="B2321" s="6">
        <f t="shared" si="5"/>
        <v>1.27</v>
      </c>
      <c r="C2321" s="5" t="str">
        <f>IFERROR(__xludf.DUMMYFUNCTION("""COMPUTED_VALUE"""),"E")</f>
        <v>E</v>
      </c>
      <c r="D2321" s="34" t="b">
        <f t="shared" si="6"/>
        <v>0</v>
      </c>
      <c r="E2321" s="6" t="b">
        <f t="shared" si="7"/>
        <v>0</v>
      </c>
      <c r="F2321" s="34">
        <f t="shared" si="8"/>
        <v>1.27</v>
      </c>
      <c r="G2321" s="8">
        <f t="shared" si="9"/>
        <v>7.58444E+24</v>
      </c>
      <c r="H2321" s="8" t="str">
        <f t="shared" ref="H2321:J2321" si="4660">if(D2321,$G2321,"")</f>
        <v/>
      </c>
      <c r="I2321" s="8" t="str">
        <f t="shared" si="4660"/>
        <v/>
      </c>
      <c r="J2321" s="8">
        <f t="shared" si="4660"/>
        <v>7.58444E+24</v>
      </c>
      <c r="K2321" s="5"/>
      <c r="L2321" s="5"/>
      <c r="M2321" s="5"/>
      <c r="N2321" s="36">
        <f>Map!K3012</f>
        <v>-201</v>
      </c>
      <c r="O2321" s="36">
        <f>Map!L3012</f>
        <v>-213</v>
      </c>
      <c r="P2321" s="36">
        <f>Map!M3012</f>
        <v>-205</v>
      </c>
      <c r="Q2321" s="5" t="str">
        <f>Join("-",Map!B3012,Map!C3012,Map!D3012,Map!E3012,Map!F3012)</f>
        <v>West Rim-0-5-1-f</v>
      </c>
      <c r="R2321" s="6">
        <f t="shared" ref="R2321:T2321" si="4661">IFERROR(VALUE(LEFT(N2321,SEARCH(" ",N2321,1)-1)),FALSE())</f>
        <v>-201</v>
      </c>
      <c r="S2321" s="6">
        <f t="shared" si="4661"/>
        <v>-213</v>
      </c>
      <c r="T2321" s="6">
        <f t="shared" si="4661"/>
        <v>-205</v>
      </c>
      <c r="U2321" s="5"/>
      <c r="V2321" s="5"/>
      <c r="W2321" s="5"/>
      <c r="X2321" s="37" t="str">
        <f>Map!G3012</f>
        <v>Terrestrial</v>
      </c>
      <c r="Y2321" s="5"/>
      <c r="Z2321" s="7" t="str">
        <f>Map!O3012</f>
        <v>39 H</v>
      </c>
      <c r="AA2321" s="6">
        <f t="shared" si="12"/>
        <v>39</v>
      </c>
      <c r="AB2321" s="5" t="str">
        <f>IFERROR(__xludf.DUMMYFUNCTION("""COMPUTED_VALUE"""),"H")</f>
        <v>H</v>
      </c>
      <c r="AC2321" s="6">
        <f t="shared" si="13"/>
        <v>39</v>
      </c>
      <c r="AD2321" s="5"/>
    </row>
    <row r="2322">
      <c r="A2322" s="5" t="str">
        <f>Map!I3013</f>
        <v>9.77 J</v>
      </c>
      <c r="B2322" s="6">
        <f t="shared" si="5"/>
        <v>9.77</v>
      </c>
      <c r="C2322" s="5" t="str">
        <f>IFERROR(__xludf.DUMMYFUNCTION("""COMPUTED_VALUE"""),"J")</f>
        <v>J</v>
      </c>
      <c r="D2322" s="34" t="b">
        <f t="shared" si="6"/>
        <v>0</v>
      </c>
      <c r="E2322" s="6">
        <f t="shared" si="7"/>
        <v>9.77</v>
      </c>
      <c r="F2322" s="34" t="b">
        <f t="shared" si="8"/>
        <v>0</v>
      </c>
      <c r="G2322" s="8">
        <f t="shared" si="9"/>
        <v>1.8563E+28</v>
      </c>
      <c r="H2322" s="8" t="str">
        <f t="shared" ref="H2322:J2322" si="4662">if(D2322,$G2322,"")</f>
        <v/>
      </c>
      <c r="I2322" s="8">
        <f t="shared" si="4662"/>
        <v>1.8563E+28</v>
      </c>
      <c r="J2322" s="8" t="str">
        <f t="shared" si="4662"/>
        <v/>
      </c>
      <c r="K2322" s="5"/>
      <c r="L2322" s="5"/>
      <c r="M2322" s="5"/>
      <c r="N2322" s="36">
        <f>Map!K3013</f>
        <v>-203</v>
      </c>
      <c r="O2322" s="36">
        <f>Map!L3013</f>
        <v>-250</v>
      </c>
      <c r="P2322" s="36">
        <f>Map!M3013</f>
        <v>-228</v>
      </c>
      <c r="Q2322" s="5" t="str">
        <f>Join("-",Map!B3013,Map!C3013,Map!D3013,Map!E3013,Map!F3013)</f>
        <v>West Rim-0-5-1-g</v>
      </c>
      <c r="R2322" s="6">
        <f t="shared" ref="R2322:T2322" si="4663">IFERROR(VALUE(LEFT(N2322,SEARCH(" ",N2322,1)-1)),FALSE())</f>
        <v>-203</v>
      </c>
      <c r="S2322" s="6">
        <f t="shared" si="4663"/>
        <v>-250</v>
      </c>
      <c r="T2322" s="6">
        <f t="shared" si="4663"/>
        <v>-228</v>
      </c>
      <c r="U2322" s="5"/>
      <c r="V2322" s="5"/>
      <c r="W2322" s="5"/>
      <c r="X2322" s="37" t="str">
        <f>Map!G3013</f>
        <v>Gas Giant</v>
      </c>
      <c r="Y2322" s="5"/>
      <c r="Z2322" s="7" t="str">
        <f>Map!O3013</f>
        <v>8 H</v>
      </c>
      <c r="AA2322" s="6">
        <f t="shared" si="12"/>
        <v>8</v>
      </c>
      <c r="AB2322" s="5" t="str">
        <f>IFERROR(__xludf.DUMMYFUNCTION("""COMPUTED_VALUE"""),"H")</f>
        <v>H</v>
      </c>
      <c r="AC2322" s="6">
        <f t="shared" si="13"/>
        <v>8</v>
      </c>
      <c r="AD2322" s="5"/>
    </row>
    <row r="2323">
      <c r="A2323" s="5" t="str">
        <f>Map!I3014</f>
        <v>0.04 J</v>
      </c>
      <c r="B2323" s="6">
        <f t="shared" si="5"/>
        <v>0.04</v>
      </c>
      <c r="C2323" s="5" t="str">
        <f>IFERROR(__xludf.DUMMYFUNCTION("""COMPUTED_VALUE"""),"J")</f>
        <v>J</v>
      </c>
      <c r="D2323" s="34" t="b">
        <f t="shared" si="6"/>
        <v>0</v>
      </c>
      <c r="E2323" s="6">
        <f t="shared" si="7"/>
        <v>0.04</v>
      </c>
      <c r="F2323" s="34" t="b">
        <f t="shared" si="8"/>
        <v>0</v>
      </c>
      <c r="G2323" s="8">
        <f t="shared" si="9"/>
        <v>7.6E+25</v>
      </c>
      <c r="H2323" s="8" t="str">
        <f t="shared" ref="H2323:J2323" si="4664">if(D2323,$G2323,"")</f>
        <v/>
      </c>
      <c r="I2323" s="8">
        <f t="shared" si="4664"/>
        <v>7.6E+25</v>
      </c>
      <c r="J2323" s="8" t="str">
        <f t="shared" si="4664"/>
        <v/>
      </c>
      <c r="K2323" s="5"/>
      <c r="L2323" s="5"/>
      <c r="M2323" s="5"/>
      <c r="N2323" s="36">
        <f>Map!K3014</f>
        <v>-207</v>
      </c>
      <c r="O2323" s="36">
        <f>Map!L3014</f>
        <v>-217</v>
      </c>
      <c r="P2323" s="36">
        <f>Map!M3014</f>
        <v>-213</v>
      </c>
      <c r="Q2323" s="5" t="str">
        <f>Join("-",Map!B3014,Map!C3014,Map!D3014,Map!E3014,Map!F3014)</f>
        <v>West Rim-0-5-1-h</v>
      </c>
      <c r="R2323" s="6">
        <f t="shared" ref="R2323:T2323" si="4665">IFERROR(VALUE(LEFT(N2323,SEARCH(" ",N2323,1)-1)),FALSE())</f>
        <v>-207</v>
      </c>
      <c r="S2323" s="6">
        <f t="shared" si="4665"/>
        <v>-217</v>
      </c>
      <c r="T2323" s="6">
        <f t="shared" si="4665"/>
        <v>-213</v>
      </c>
      <c r="U2323" s="5"/>
      <c r="V2323" s="5"/>
      <c r="W2323" s="5"/>
      <c r="X2323" s="37" t="str">
        <f>Map!G3014</f>
        <v>Gas Giant</v>
      </c>
      <c r="Y2323" s="5"/>
      <c r="Z2323" s="7" t="str">
        <f>Map!O3014</f>
        <v>15 H</v>
      </c>
      <c r="AA2323" s="6">
        <f t="shared" si="12"/>
        <v>15</v>
      </c>
      <c r="AB2323" s="5" t="str">
        <f>IFERROR(__xludf.DUMMYFUNCTION("""COMPUTED_VALUE"""),"H")</f>
        <v>H</v>
      </c>
      <c r="AC2323" s="6">
        <f t="shared" si="13"/>
        <v>15</v>
      </c>
      <c r="AD2323" s="5"/>
    </row>
    <row r="2324">
      <c r="A2324" s="5" t="str">
        <f>Map!I3015</f>
        <v>0.33 S</v>
      </c>
      <c r="B2324" s="6">
        <f t="shared" si="5"/>
        <v>0.33</v>
      </c>
      <c r="C2324" s="5" t="str">
        <f>IFERROR(__xludf.DUMMYFUNCTION("""COMPUTED_VALUE"""),"S")</f>
        <v>S</v>
      </c>
      <c r="D2324" s="34">
        <f t="shared" si="6"/>
        <v>0.33</v>
      </c>
      <c r="E2324" s="6" t="b">
        <f t="shared" si="7"/>
        <v>0</v>
      </c>
      <c r="F2324" s="34" t="b">
        <f t="shared" si="8"/>
        <v>0</v>
      </c>
      <c r="G2324" s="8">
        <f t="shared" si="9"/>
        <v>6.5637E+29</v>
      </c>
      <c r="H2324" s="8">
        <f t="shared" ref="H2324:J2324" si="4666">if(D2324,$G2324,"")</f>
        <v>6.5637E+29</v>
      </c>
      <c r="I2324" s="8" t="str">
        <f t="shared" si="4666"/>
        <v/>
      </c>
      <c r="J2324" s="8" t="str">
        <f t="shared" si="4666"/>
        <v/>
      </c>
      <c r="K2324" s="5"/>
      <c r="L2324" s="5"/>
      <c r="M2324" s="5"/>
      <c r="N2324" s="36" t="str">
        <f>Map!K3015</f>
        <v/>
      </c>
      <c r="O2324" s="36" t="str">
        <f>Map!L3015</f>
        <v/>
      </c>
      <c r="P2324" s="36" t="str">
        <f>Map!M3015</f>
        <v/>
      </c>
      <c r="Q2324" s="5" t="str">
        <f>Join("-",Map!B3015,Map!C3015,Map!D3015,Map!E3015,Map!F3015)</f>
        <v>West Rim-0-5-1-S</v>
      </c>
      <c r="R2324" s="6" t="b">
        <f t="shared" ref="R2324:T2324" si="4667">IFERROR(VALUE(LEFT(N2324,SEARCH(" ",N2324,1)-1)),FALSE())</f>
        <v>0</v>
      </c>
      <c r="S2324" s="6" t="b">
        <f t="shared" si="4667"/>
        <v>0</v>
      </c>
      <c r="T2324" s="6" t="b">
        <f t="shared" si="4667"/>
        <v>0</v>
      </c>
      <c r="U2324" s="5"/>
      <c r="V2324" s="5"/>
      <c r="W2324" s="5"/>
      <c r="X2324" s="37" t="str">
        <f>Map!G3015</f>
        <v>Star</v>
      </c>
      <c r="Y2324" s="5"/>
      <c r="Z2324" s="7" t="str">
        <f>Map!O3015</f>
        <v/>
      </c>
      <c r="AA2324" s="6" t="str">
        <f t="shared" si="12"/>
        <v/>
      </c>
      <c r="AB2324" s="5"/>
      <c r="AC2324" s="6" t="str">
        <f t="shared" si="13"/>
        <v/>
      </c>
      <c r="AD2324" s="5"/>
    </row>
    <row r="2325">
      <c r="A2325" s="5" t="str">
        <f>Map!I3016</f>
        <v>0.99 E</v>
      </c>
      <c r="B2325" s="6">
        <f t="shared" si="5"/>
        <v>0.99</v>
      </c>
      <c r="C2325" s="5" t="str">
        <f>IFERROR(__xludf.DUMMYFUNCTION("""COMPUTED_VALUE"""),"E")</f>
        <v>E</v>
      </c>
      <c r="D2325" s="34" t="b">
        <f t="shared" si="6"/>
        <v>0</v>
      </c>
      <c r="E2325" s="6" t="b">
        <f t="shared" si="7"/>
        <v>0</v>
      </c>
      <c r="F2325" s="34">
        <f t="shared" si="8"/>
        <v>0.99</v>
      </c>
      <c r="G2325" s="8">
        <f t="shared" si="9"/>
        <v>5.91228E+24</v>
      </c>
      <c r="H2325" s="8" t="str">
        <f t="shared" ref="H2325:J2325" si="4668">if(D2325,$G2325,"")</f>
        <v/>
      </c>
      <c r="I2325" s="8" t="str">
        <f t="shared" si="4668"/>
        <v/>
      </c>
      <c r="J2325" s="8">
        <f t="shared" si="4668"/>
        <v>5.91228E+24</v>
      </c>
      <c r="K2325" s="5"/>
      <c r="L2325" s="5"/>
      <c r="M2325" s="5"/>
      <c r="N2325" s="36">
        <f>Map!K3016</f>
        <v>42</v>
      </c>
      <c r="O2325" s="36">
        <f>Map!L3016</f>
        <v>22</v>
      </c>
      <c r="P2325" s="36">
        <f>Map!M3016</f>
        <v>30</v>
      </c>
      <c r="Q2325" s="5" t="str">
        <f>Join("-",Map!B3016,Map!C3016,Map!D3016,Map!E3016,Map!F3016)</f>
        <v>West Rim-0-5-2-a</v>
      </c>
      <c r="R2325" s="6">
        <f t="shared" ref="R2325:T2325" si="4669">IFERROR(VALUE(LEFT(N2325,SEARCH(" ",N2325,1)-1)),FALSE())</f>
        <v>42</v>
      </c>
      <c r="S2325" s="6">
        <f t="shared" si="4669"/>
        <v>22</v>
      </c>
      <c r="T2325" s="6">
        <f t="shared" si="4669"/>
        <v>30</v>
      </c>
      <c r="U2325" s="5"/>
      <c r="V2325" s="5"/>
      <c r="W2325" s="5"/>
      <c r="X2325" s="37" t="str">
        <f>Map!G3016</f>
        <v>Habitable</v>
      </c>
      <c r="Y2325" s="5"/>
      <c r="Z2325" s="7" t="str">
        <f>Map!O3016</f>
        <v>16 H</v>
      </c>
      <c r="AA2325" s="6">
        <f t="shared" si="12"/>
        <v>16</v>
      </c>
      <c r="AB2325" s="5" t="str">
        <f>IFERROR(__xludf.DUMMYFUNCTION("""COMPUTED_VALUE"""),"H")</f>
        <v>H</v>
      </c>
      <c r="AC2325" s="6">
        <f t="shared" si="13"/>
        <v>16</v>
      </c>
      <c r="AD2325" s="5"/>
    </row>
    <row r="2326">
      <c r="A2326" s="5" t="str">
        <f>Map!I3017</f>
        <v>2.51 J</v>
      </c>
      <c r="B2326" s="6">
        <f t="shared" si="5"/>
        <v>2.51</v>
      </c>
      <c r="C2326" s="5" t="str">
        <f>IFERROR(__xludf.DUMMYFUNCTION("""COMPUTED_VALUE"""),"J")</f>
        <v>J</v>
      </c>
      <c r="D2326" s="34" t="b">
        <f t="shared" si="6"/>
        <v>0</v>
      </c>
      <c r="E2326" s="6">
        <f t="shared" si="7"/>
        <v>2.51</v>
      </c>
      <c r="F2326" s="34" t="b">
        <f t="shared" si="8"/>
        <v>0</v>
      </c>
      <c r="G2326" s="8">
        <f t="shared" si="9"/>
        <v>4.769E+27</v>
      </c>
      <c r="H2326" s="8" t="str">
        <f t="shared" ref="H2326:J2326" si="4670">if(D2326,$G2326,"")</f>
        <v/>
      </c>
      <c r="I2326" s="8">
        <f t="shared" si="4670"/>
        <v>4.769E+27</v>
      </c>
      <c r="J2326" s="8" t="str">
        <f t="shared" si="4670"/>
        <v/>
      </c>
      <c r="K2326" s="5"/>
      <c r="L2326" s="5"/>
      <c r="M2326" s="5"/>
      <c r="N2326" s="36">
        <f>Map!K3017</f>
        <v>-19</v>
      </c>
      <c r="O2326" s="36">
        <f>Map!L3017</f>
        <v>-36</v>
      </c>
      <c r="P2326" s="36">
        <f>Map!M3017</f>
        <v>-27</v>
      </c>
      <c r="Q2326" s="5" t="str">
        <f>Join("-",Map!B3017,Map!C3017,Map!D3017,Map!E3017,Map!F3017)</f>
        <v>West Rim-0-5-2-b</v>
      </c>
      <c r="R2326" s="6">
        <f t="shared" ref="R2326:T2326" si="4671">IFERROR(VALUE(LEFT(N2326,SEARCH(" ",N2326,1)-1)),FALSE())</f>
        <v>-19</v>
      </c>
      <c r="S2326" s="6">
        <f t="shared" si="4671"/>
        <v>-36</v>
      </c>
      <c r="T2326" s="6">
        <f t="shared" si="4671"/>
        <v>-27</v>
      </c>
      <c r="U2326" s="5"/>
      <c r="V2326" s="5"/>
      <c r="W2326" s="5"/>
      <c r="X2326" s="37" t="str">
        <f>Map!G3017</f>
        <v>Gas Giant</v>
      </c>
      <c r="Y2326" s="5"/>
      <c r="Z2326" s="7" t="str">
        <f>Map!O3017</f>
        <v>9 H</v>
      </c>
      <c r="AA2326" s="6">
        <f t="shared" si="12"/>
        <v>9</v>
      </c>
      <c r="AB2326" s="5" t="str">
        <f>IFERROR(__xludf.DUMMYFUNCTION("""COMPUTED_VALUE"""),"H")</f>
        <v>H</v>
      </c>
      <c r="AC2326" s="6">
        <f t="shared" si="13"/>
        <v>9</v>
      </c>
      <c r="AD2326" s="5"/>
    </row>
    <row r="2327">
      <c r="A2327" s="5" t="str">
        <f>Map!I3018</f>
        <v>5.39 J</v>
      </c>
      <c r="B2327" s="6">
        <f t="shared" si="5"/>
        <v>5.39</v>
      </c>
      <c r="C2327" s="5" t="str">
        <f>IFERROR(__xludf.DUMMYFUNCTION("""COMPUTED_VALUE"""),"J")</f>
        <v>J</v>
      </c>
      <c r="D2327" s="34" t="b">
        <f t="shared" si="6"/>
        <v>0</v>
      </c>
      <c r="E2327" s="6">
        <f t="shared" si="7"/>
        <v>5.39</v>
      </c>
      <c r="F2327" s="34" t="b">
        <f t="shared" si="8"/>
        <v>0</v>
      </c>
      <c r="G2327" s="8">
        <f t="shared" si="9"/>
        <v>1.0241E+28</v>
      </c>
      <c r="H2327" s="8" t="str">
        <f t="shared" ref="H2327:J2327" si="4672">if(D2327,$G2327,"")</f>
        <v/>
      </c>
      <c r="I2327" s="8">
        <f t="shared" si="4672"/>
        <v>1.0241E+28</v>
      </c>
      <c r="J2327" s="8" t="str">
        <f t="shared" si="4672"/>
        <v/>
      </c>
      <c r="K2327" s="5"/>
      <c r="L2327" s="5"/>
      <c r="M2327" s="5"/>
      <c r="N2327" s="36">
        <f>Map!K3018</f>
        <v>-111</v>
      </c>
      <c r="O2327" s="36">
        <f>Map!L3018</f>
        <v>-170</v>
      </c>
      <c r="P2327" s="36">
        <f>Map!M3018</f>
        <v>-139</v>
      </c>
      <c r="Q2327" s="5" t="str">
        <f>Join("-",Map!B3018,Map!C3018,Map!D3018,Map!E3018,Map!F3018)</f>
        <v>West Rim-0-5-2-c</v>
      </c>
      <c r="R2327" s="6">
        <f t="shared" ref="R2327:T2327" si="4673">IFERROR(VALUE(LEFT(N2327,SEARCH(" ",N2327,1)-1)),FALSE())</f>
        <v>-111</v>
      </c>
      <c r="S2327" s="6">
        <f t="shared" si="4673"/>
        <v>-170</v>
      </c>
      <c r="T2327" s="6">
        <f t="shared" si="4673"/>
        <v>-139</v>
      </c>
      <c r="U2327" s="5"/>
      <c r="V2327" s="5"/>
      <c r="W2327" s="5"/>
      <c r="X2327" s="37" t="str">
        <f>Map!G3018</f>
        <v>Gas Giant</v>
      </c>
      <c r="Y2327" s="5"/>
      <c r="Z2327" s="7" t="str">
        <f>Map!O3018</f>
        <v>22 H</v>
      </c>
      <c r="AA2327" s="6">
        <f t="shared" si="12"/>
        <v>22</v>
      </c>
      <c r="AB2327" s="5" t="str">
        <f>IFERROR(__xludf.DUMMYFUNCTION("""COMPUTED_VALUE"""),"H")</f>
        <v>H</v>
      </c>
      <c r="AC2327" s="6">
        <f t="shared" si="13"/>
        <v>22</v>
      </c>
      <c r="AD2327" s="5"/>
    </row>
    <row r="2328">
      <c r="A2328" s="5" t="str">
        <f>Map!I3019</f>
        <v>0.05 J</v>
      </c>
      <c r="B2328" s="6">
        <f t="shared" si="5"/>
        <v>0.05</v>
      </c>
      <c r="C2328" s="5" t="str">
        <f>IFERROR(__xludf.DUMMYFUNCTION("""COMPUTED_VALUE"""),"J")</f>
        <v>J</v>
      </c>
      <c r="D2328" s="34" t="b">
        <f t="shared" si="6"/>
        <v>0</v>
      </c>
      <c r="E2328" s="6">
        <f t="shared" si="7"/>
        <v>0.05</v>
      </c>
      <c r="F2328" s="34" t="b">
        <f t="shared" si="8"/>
        <v>0</v>
      </c>
      <c r="G2328" s="8">
        <f t="shared" si="9"/>
        <v>9.5E+25</v>
      </c>
      <c r="H2328" s="8" t="str">
        <f t="shared" ref="H2328:J2328" si="4674">if(D2328,$G2328,"")</f>
        <v/>
      </c>
      <c r="I2328" s="8">
        <f t="shared" si="4674"/>
        <v>9.5E+25</v>
      </c>
      <c r="J2328" s="8" t="str">
        <f t="shared" si="4674"/>
        <v/>
      </c>
      <c r="K2328" s="5"/>
      <c r="L2328" s="5"/>
      <c r="M2328" s="5"/>
      <c r="N2328" s="36">
        <f>Map!K3019</f>
        <v>-116</v>
      </c>
      <c r="O2328" s="36">
        <f>Map!L3019</f>
        <v>-153</v>
      </c>
      <c r="P2328" s="36">
        <f>Map!M3019</f>
        <v>-133</v>
      </c>
      <c r="Q2328" s="5" t="str">
        <f>Join("-",Map!B3019,Map!C3019,Map!D3019,Map!E3019,Map!F3019)</f>
        <v>West Rim-0-5-2-d</v>
      </c>
      <c r="R2328" s="6">
        <f t="shared" ref="R2328:T2328" si="4675">IFERROR(VALUE(LEFT(N2328,SEARCH(" ",N2328,1)-1)),FALSE())</f>
        <v>-116</v>
      </c>
      <c r="S2328" s="6">
        <f t="shared" si="4675"/>
        <v>-153</v>
      </c>
      <c r="T2328" s="6">
        <f t="shared" si="4675"/>
        <v>-133</v>
      </c>
      <c r="U2328" s="5"/>
      <c r="V2328" s="5"/>
      <c r="W2328" s="5"/>
      <c r="X2328" s="37" t="str">
        <f>Map!G3019</f>
        <v>Gas Giant</v>
      </c>
      <c r="Y2328" s="5"/>
      <c r="Z2328" s="7" t="str">
        <f>Map!O3019</f>
        <v>19 H</v>
      </c>
      <c r="AA2328" s="6">
        <f t="shared" si="12"/>
        <v>19</v>
      </c>
      <c r="AB2328" s="5" t="str">
        <f>IFERROR(__xludf.DUMMYFUNCTION("""COMPUTED_VALUE"""),"H")</f>
        <v>H</v>
      </c>
      <c r="AC2328" s="6">
        <f t="shared" si="13"/>
        <v>19</v>
      </c>
      <c r="AD2328" s="5"/>
    </row>
    <row r="2329">
      <c r="A2329" s="5" t="str">
        <f>Map!I3020</f>
        <v>0.06 J</v>
      </c>
      <c r="B2329" s="6">
        <f t="shared" si="5"/>
        <v>0.06</v>
      </c>
      <c r="C2329" s="5" t="str">
        <f>IFERROR(__xludf.DUMMYFUNCTION("""COMPUTED_VALUE"""),"J")</f>
        <v>J</v>
      </c>
      <c r="D2329" s="34" t="b">
        <f t="shared" si="6"/>
        <v>0</v>
      </c>
      <c r="E2329" s="6">
        <f t="shared" si="7"/>
        <v>0.06</v>
      </c>
      <c r="F2329" s="34" t="b">
        <f t="shared" si="8"/>
        <v>0</v>
      </c>
      <c r="G2329" s="8">
        <f t="shared" si="9"/>
        <v>1.14E+26</v>
      </c>
      <c r="H2329" s="8" t="str">
        <f t="shared" ref="H2329:J2329" si="4676">if(D2329,$G2329,"")</f>
        <v/>
      </c>
      <c r="I2329" s="8">
        <f t="shared" si="4676"/>
        <v>1.14E+26</v>
      </c>
      <c r="J2329" s="8" t="str">
        <f t="shared" si="4676"/>
        <v/>
      </c>
      <c r="K2329" s="5"/>
      <c r="L2329" s="5"/>
      <c r="M2329" s="5"/>
      <c r="N2329" s="36">
        <f>Map!K3020</f>
        <v>-229</v>
      </c>
      <c r="O2329" s="36">
        <f>Map!L3020</f>
        <v>-231</v>
      </c>
      <c r="P2329" s="36">
        <f>Map!M3020</f>
        <v>-232</v>
      </c>
      <c r="Q2329" s="5" t="str">
        <f>Join("-",Map!B3020,Map!C3020,Map!D3020,Map!E3020,Map!F3020)</f>
        <v>West Rim-0-5-2-e</v>
      </c>
      <c r="R2329" s="6">
        <f t="shared" ref="R2329:T2329" si="4677">IFERROR(VALUE(LEFT(N2329,SEARCH(" ",N2329,1)-1)),FALSE())</f>
        <v>-229</v>
      </c>
      <c r="S2329" s="6">
        <f t="shared" si="4677"/>
        <v>-231</v>
      </c>
      <c r="T2329" s="6">
        <f t="shared" si="4677"/>
        <v>-232</v>
      </c>
      <c r="U2329" s="5"/>
      <c r="V2329" s="5"/>
      <c r="W2329" s="5"/>
      <c r="X2329" s="37" t="str">
        <f>Map!G3020</f>
        <v>Gas Giant</v>
      </c>
      <c r="Y2329" s="5"/>
      <c r="Z2329" s="7" t="str">
        <f>Map!O3020</f>
        <v>12 H</v>
      </c>
      <c r="AA2329" s="6">
        <f t="shared" si="12"/>
        <v>12</v>
      </c>
      <c r="AB2329" s="5" t="str">
        <f>IFERROR(__xludf.DUMMYFUNCTION("""COMPUTED_VALUE"""),"H")</f>
        <v>H</v>
      </c>
      <c r="AC2329" s="6">
        <f t="shared" si="13"/>
        <v>12</v>
      </c>
      <c r="AD2329" s="5"/>
    </row>
    <row r="2330">
      <c r="A2330" s="5" t="str">
        <f>Map!I3021</f>
        <v>0.19 S</v>
      </c>
      <c r="B2330" s="6">
        <f t="shared" si="5"/>
        <v>0.19</v>
      </c>
      <c r="C2330" s="5" t="str">
        <f>IFERROR(__xludf.DUMMYFUNCTION("""COMPUTED_VALUE"""),"S")</f>
        <v>S</v>
      </c>
      <c r="D2330" s="34">
        <f t="shared" si="6"/>
        <v>0.19</v>
      </c>
      <c r="E2330" s="6" t="b">
        <f t="shared" si="7"/>
        <v>0</v>
      </c>
      <c r="F2330" s="34" t="b">
        <f t="shared" si="8"/>
        <v>0</v>
      </c>
      <c r="G2330" s="8">
        <f t="shared" si="9"/>
        <v>3.7791E+29</v>
      </c>
      <c r="H2330" s="8">
        <f t="shared" ref="H2330:J2330" si="4678">if(D2330,$G2330,"")</f>
        <v>3.7791E+29</v>
      </c>
      <c r="I2330" s="8" t="str">
        <f t="shared" si="4678"/>
        <v/>
      </c>
      <c r="J2330" s="8" t="str">
        <f t="shared" si="4678"/>
        <v/>
      </c>
      <c r="K2330" s="5"/>
      <c r="L2330" s="5"/>
      <c r="M2330" s="5"/>
      <c r="N2330" s="36" t="str">
        <f>Map!K3021</f>
        <v/>
      </c>
      <c r="O2330" s="36" t="str">
        <f>Map!L3021</f>
        <v/>
      </c>
      <c r="P2330" s="36" t="str">
        <f>Map!M3021</f>
        <v/>
      </c>
      <c r="Q2330" s="5" t="str">
        <f>Join("-",Map!B3021,Map!C3021,Map!D3021,Map!E3021,Map!F3021)</f>
        <v>West Rim-0-5-2-S</v>
      </c>
      <c r="R2330" s="6" t="b">
        <f t="shared" ref="R2330:T2330" si="4679">IFERROR(VALUE(LEFT(N2330,SEARCH(" ",N2330,1)-1)),FALSE())</f>
        <v>0</v>
      </c>
      <c r="S2330" s="6" t="b">
        <f t="shared" si="4679"/>
        <v>0</v>
      </c>
      <c r="T2330" s="6" t="b">
        <f t="shared" si="4679"/>
        <v>0</v>
      </c>
      <c r="U2330" s="5"/>
      <c r="V2330" s="5"/>
      <c r="W2330" s="5"/>
      <c r="X2330" s="37" t="str">
        <f>Map!G3021</f>
        <v>Star</v>
      </c>
      <c r="Y2330" s="5"/>
      <c r="Z2330" s="7" t="str">
        <f>Map!O3021</f>
        <v/>
      </c>
      <c r="AA2330" s="6" t="str">
        <f t="shared" si="12"/>
        <v/>
      </c>
      <c r="AB2330" s="5"/>
      <c r="AC2330" s="6" t="str">
        <f t="shared" si="13"/>
        <v/>
      </c>
      <c r="AD2330" s="5"/>
    </row>
    <row r="2331">
      <c r="A2331" s="5" t="str">
        <f>Map!I3022</f>
        <v>1.22 E</v>
      </c>
      <c r="B2331" s="6">
        <f t="shared" si="5"/>
        <v>1.22</v>
      </c>
      <c r="C2331" s="5" t="str">
        <f>IFERROR(__xludf.DUMMYFUNCTION("""COMPUTED_VALUE"""),"E")</f>
        <v>E</v>
      </c>
      <c r="D2331" s="34" t="b">
        <f t="shared" si="6"/>
        <v>0</v>
      </c>
      <c r="E2331" s="6" t="b">
        <f t="shared" si="7"/>
        <v>0</v>
      </c>
      <c r="F2331" s="34">
        <f t="shared" si="8"/>
        <v>1.22</v>
      </c>
      <c r="G2331" s="8">
        <f t="shared" si="9"/>
        <v>7.28584E+24</v>
      </c>
      <c r="H2331" s="8" t="str">
        <f t="shared" ref="H2331:J2331" si="4680">if(D2331,$G2331,"")</f>
        <v/>
      </c>
      <c r="I2331" s="8" t="str">
        <f t="shared" si="4680"/>
        <v/>
      </c>
      <c r="J2331" s="8">
        <f t="shared" si="4680"/>
        <v>7.28584E+24</v>
      </c>
      <c r="K2331" s="5"/>
      <c r="L2331" s="5"/>
      <c r="M2331" s="5"/>
      <c r="N2331" s="36">
        <f>Map!K3022</f>
        <v>1313</v>
      </c>
      <c r="O2331" s="36">
        <f>Map!L3022</f>
        <v>364</v>
      </c>
      <c r="P2331" s="36">
        <f>Map!M3022</f>
        <v>839</v>
      </c>
      <c r="Q2331" s="5" t="str">
        <f>Join("-",Map!B3022,Map!C3022,Map!D3022,Map!E3022,Map!F3022)</f>
        <v>West Rim-0-5-3-a</v>
      </c>
      <c r="R2331" s="6">
        <f t="shared" ref="R2331:T2331" si="4681">IFERROR(VALUE(LEFT(N2331,SEARCH(" ",N2331,1)-1)),FALSE())</f>
        <v>1313</v>
      </c>
      <c r="S2331" s="6">
        <f t="shared" si="4681"/>
        <v>364</v>
      </c>
      <c r="T2331" s="6">
        <f t="shared" si="4681"/>
        <v>839</v>
      </c>
      <c r="U2331" s="5"/>
      <c r="V2331" s="5"/>
      <c r="W2331" s="5"/>
      <c r="X2331" s="37" t="str">
        <f>Map!G3022</f>
        <v>Terrestrial</v>
      </c>
      <c r="Y2331" s="5"/>
      <c r="Z2331" s="7" t="str">
        <f>Map!O3022</f>
        <v>22 H</v>
      </c>
      <c r="AA2331" s="6">
        <f t="shared" si="12"/>
        <v>22</v>
      </c>
      <c r="AB2331" s="5" t="str">
        <f>IFERROR(__xludf.DUMMYFUNCTION("""COMPUTED_VALUE"""),"H")</f>
        <v>H</v>
      </c>
      <c r="AC2331" s="6">
        <f t="shared" si="13"/>
        <v>22</v>
      </c>
      <c r="AD2331" s="5"/>
    </row>
    <row r="2332">
      <c r="A2332" s="5" t="str">
        <f>Map!I3023</f>
        <v>0.05 J</v>
      </c>
      <c r="B2332" s="6">
        <f t="shared" si="5"/>
        <v>0.05</v>
      </c>
      <c r="C2332" s="5" t="str">
        <f>IFERROR(__xludf.DUMMYFUNCTION("""COMPUTED_VALUE"""),"J")</f>
        <v>J</v>
      </c>
      <c r="D2332" s="34" t="b">
        <f t="shared" si="6"/>
        <v>0</v>
      </c>
      <c r="E2332" s="6">
        <f t="shared" si="7"/>
        <v>0.05</v>
      </c>
      <c r="F2332" s="34" t="b">
        <f t="shared" si="8"/>
        <v>0</v>
      </c>
      <c r="G2332" s="8">
        <f t="shared" si="9"/>
        <v>9.5E+25</v>
      </c>
      <c r="H2332" s="8" t="str">
        <f t="shared" ref="H2332:J2332" si="4682">if(D2332,$G2332,"")</f>
        <v/>
      </c>
      <c r="I2332" s="8">
        <f t="shared" si="4682"/>
        <v>9.5E+25</v>
      </c>
      <c r="J2332" s="8" t="str">
        <f t="shared" si="4682"/>
        <v/>
      </c>
      <c r="K2332" s="5"/>
      <c r="L2332" s="5"/>
      <c r="M2332" s="5"/>
      <c r="N2332" s="36">
        <f>Map!K3023</f>
        <v>-224</v>
      </c>
      <c r="O2332" s="36">
        <f>Map!L3023</f>
        <v>-235</v>
      </c>
      <c r="P2332" s="36">
        <f>Map!M3023</f>
        <v>-230</v>
      </c>
      <c r="Q2332" s="5" t="str">
        <f>Join("-",Map!B3023,Map!C3023,Map!D3023,Map!E3023,Map!F3023)</f>
        <v>West Rim-0-5-3-b</v>
      </c>
      <c r="R2332" s="6">
        <f t="shared" ref="R2332:T2332" si="4683">IFERROR(VALUE(LEFT(N2332,SEARCH(" ",N2332,1)-1)),FALSE())</f>
        <v>-224</v>
      </c>
      <c r="S2332" s="6">
        <f t="shared" si="4683"/>
        <v>-235</v>
      </c>
      <c r="T2332" s="6">
        <f t="shared" si="4683"/>
        <v>-230</v>
      </c>
      <c r="U2332" s="5"/>
      <c r="V2332" s="5"/>
      <c r="W2332" s="5"/>
      <c r="X2332" s="37" t="str">
        <f>Map!G3023</f>
        <v>Gas Giant</v>
      </c>
      <c r="Y2332" s="5"/>
      <c r="Z2332" s="7" t="str">
        <f>Map!O3023</f>
        <v>9 H</v>
      </c>
      <c r="AA2332" s="6">
        <f t="shared" si="12"/>
        <v>9</v>
      </c>
      <c r="AB2332" s="5" t="str">
        <f>IFERROR(__xludf.DUMMYFUNCTION("""COMPUTED_VALUE"""),"H")</f>
        <v>H</v>
      </c>
      <c r="AC2332" s="6">
        <f t="shared" si="13"/>
        <v>9</v>
      </c>
      <c r="AD2332" s="5"/>
    </row>
    <row r="2333">
      <c r="A2333" s="5" t="str">
        <f>Map!I3024</f>
        <v>2.64 S</v>
      </c>
      <c r="B2333" s="6">
        <f t="shared" si="5"/>
        <v>2.64</v>
      </c>
      <c r="C2333" s="5" t="str">
        <f>IFERROR(__xludf.DUMMYFUNCTION("""COMPUTED_VALUE"""),"S")</f>
        <v>S</v>
      </c>
      <c r="D2333" s="34">
        <f t="shared" si="6"/>
        <v>2.64</v>
      </c>
      <c r="E2333" s="6" t="b">
        <f t="shared" si="7"/>
        <v>0</v>
      </c>
      <c r="F2333" s="34" t="b">
        <f t="shared" si="8"/>
        <v>0</v>
      </c>
      <c r="G2333" s="8">
        <f t="shared" si="9"/>
        <v>5.25096E+30</v>
      </c>
      <c r="H2333" s="8">
        <f t="shared" ref="H2333:J2333" si="4684">if(D2333,$G2333,"")</f>
        <v>5.25096E+30</v>
      </c>
      <c r="I2333" s="8" t="str">
        <f t="shared" si="4684"/>
        <v/>
      </c>
      <c r="J2333" s="8" t="str">
        <f t="shared" si="4684"/>
        <v/>
      </c>
      <c r="K2333" s="5"/>
      <c r="L2333" s="5"/>
      <c r="M2333" s="5"/>
      <c r="N2333" s="36" t="str">
        <f>Map!K3024</f>
        <v/>
      </c>
      <c r="O2333" s="36" t="str">
        <f>Map!L3024</f>
        <v/>
      </c>
      <c r="P2333" s="36" t="str">
        <f>Map!M3024</f>
        <v/>
      </c>
      <c r="Q2333" s="5" t="str">
        <f>Join("-",Map!B3024,Map!C3024,Map!D3024,Map!E3024,Map!F3024)</f>
        <v>West Rim-0-5-3-S</v>
      </c>
      <c r="R2333" s="6" t="b">
        <f t="shared" ref="R2333:T2333" si="4685">IFERROR(VALUE(LEFT(N2333,SEARCH(" ",N2333,1)-1)),FALSE())</f>
        <v>0</v>
      </c>
      <c r="S2333" s="6" t="b">
        <f t="shared" si="4685"/>
        <v>0</v>
      </c>
      <c r="T2333" s="6" t="b">
        <f t="shared" si="4685"/>
        <v>0</v>
      </c>
      <c r="U2333" s="5"/>
      <c r="V2333" s="5"/>
      <c r="W2333" s="5"/>
      <c r="X2333" s="37" t="str">
        <f>Map!G3024</f>
        <v>Star</v>
      </c>
      <c r="Y2333" s="5"/>
      <c r="Z2333" s="7" t="str">
        <f>Map!O3024</f>
        <v/>
      </c>
      <c r="AA2333" s="6" t="str">
        <f t="shared" si="12"/>
        <v/>
      </c>
      <c r="AB2333" s="5"/>
      <c r="AC2333" s="6" t="str">
        <f t="shared" si="13"/>
        <v/>
      </c>
      <c r="AD2333" s="5"/>
    </row>
    <row r="2334">
      <c r="A2334" s="5" t="str">
        <f>Map!I3025</f>
        <v>0.06 J</v>
      </c>
      <c r="B2334" s="6">
        <f t="shared" si="5"/>
        <v>0.06</v>
      </c>
      <c r="C2334" s="5" t="str">
        <f>IFERROR(__xludf.DUMMYFUNCTION("""COMPUTED_VALUE"""),"J")</f>
        <v>J</v>
      </c>
      <c r="D2334" s="34" t="b">
        <f t="shared" si="6"/>
        <v>0</v>
      </c>
      <c r="E2334" s="6">
        <f t="shared" si="7"/>
        <v>0.06</v>
      </c>
      <c r="F2334" s="34" t="b">
        <f t="shared" si="8"/>
        <v>0</v>
      </c>
      <c r="G2334" s="8">
        <f t="shared" si="9"/>
        <v>1.14E+26</v>
      </c>
      <c r="H2334" s="8" t="str">
        <f t="shared" ref="H2334:J2334" si="4686">if(D2334,$G2334,"")</f>
        <v/>
      </c>
      <c r="I2334" s="8">
        <f t="shared" si="4686"/>
        <v>1.14E+26</v>
      </c>
      <c r="J2334" s="8" t="str">
        <f t="shared" si="4686"/>
        <v/>
      </c>
      <c r="K2334" s="5"/>
      <c r="L2334" s="5"/>
      <c r="M2334" s="5"/>
      <c r="N2334" s="36">
        <f>Map!K3025</f>
        <v>-235</v>
      </c>
      <c r="O2334" s="36">
        <f>Map!L3025</f>
        <v>-247</v>
      </c>
      <c r="P2334" s="36">
        <f>Map!M3025</f>
        <v>-243</v>
      </c>
      <c r="Q2334" s="5" t="str">
        <f>Join("-",Map!B3025,Map!C3025,Map!D3025,Map!E3025,Map!F3025)</f>
        <v>West Rim-0-5-4-a</v>
      </c>
      <c r="R2334" s="6">
        <f t="shared" ref="R2334:T2334" si="4687">IFERROR(VALUE(LEFT(N2334,SEARCH(" ",N2334,1)-1)),FALSE())</f>
        <v>-235</v>
      </c>
      <c r="S2334" s="6">
        <f t="shared" si="4687"/>
        <v>-247</v>
      </c>
      <c r="T2334" s="6">
        <f t="shared" si="4687"/>
        <v>-243</v>
      </c>
      <c r="U2334" s="5"/>
      <c r="V2334" s="5"/>
      <c r="W2334" s="5"/>
      <c r="X2334" s="37" t="str">
        <f>Map!G3025</f>
        <v>Gas Giant</v>
      </c>
      <c r="Y2334" s="5"/>
      <c r="Z2334" s="7" t="str">
        <f>Map!O3025</f>
        <v>10 H</v>
      </c>
      <c r="AA2334" s="6">
        <f t="shared" si="12"/>
        <v>10</v>
      </c>
      <c r="AB2334" s="5" t="str">
        <f>IFERROR(__xludf.DUMMYFUNCTION("""COMPUTED_VALUE"""),"H")</f>
        <v>H</v>
      </c>
      <c r="AC2334" s="6">
        <f t="shared" si="13"/>
        <v>10</v>
      </c>
      <c r="AD2334" s="5"/>
    </row>
    <row r="2335">
      <c r="A2335" s="5" t="str">
        <f>Map!I3026</f>
        <v>0.23 S</v>
      </c>
      <c r="B2335" s="6">
        <f t="shared" si="5"/>
        <v>0.23</v>
      </c>
      <c r="C2335" s="5" t="str">
        <f>IFERROR(__xludf.DUMMYFUNCTION("""COMPUTED_VALUE"""),"S")</f>
        <v>S</v>
      </c>
      <c r="D2335" s="34">
        <f t="shared" si="6"/>
        <v>0.23</v>
      </c>
      <c r="E2335" s="6" t="b">
        <f t="shared" si="7"/>
        <v>0</v>
      </c>
      <c r="F2335" s="34" t="b">
        <f t="shared" si="8"/>
        <v>0</v>
      </c>
      <c r="G2335" s="8">
        <f t="shared" si="9"/>
        <v>4.5747E+29</v>
      </c>
      <c r="H2335" s="8">
        <f t="shared" ref="H2335:J2335" si="4688">if(D2335,$G2335,"")</f>
        <v>4.5747E+29</v>
      </c>
      <c r="I2335" s="8" t="str">
        <f t="shared" si="4688"/>
        <v/>
      </c>
      <c r="J2335" s="8" t="str">
        <f t="shared" si="4688"/>
        <v/>
      </c>
      <c r="K2335" s="5"/>
      <c r="L2335" s="5"/>
      <c r="M2335" s="5"/>
      <c r="N2335" s="36" t="str">
        <f>Map!K3026</f>
        <v/>
      </c>
      <c r="O2335" s="36" t="str">
        <f>Map!L3026</f>
        <v/>
      </c>
      <c r="P2335" s="36" t="str">
        <f>Map!M3026</f>
        <v/>
      </c>
      <c r="Q2335" s="5" t="str">
        <f>Join("-",Map!B3026,Map!C3026,Map!D3026,Map!E3026,Map!F3026)</f>
        <v>West Rim-0-5-4-S</v>
      </c>
      <c r="R2335" s="6" t="b">
        <f t="shared" ref="R2335:T2335" si="4689">IFERROR(VALUE(LEFT(N2335,SEARCH(" ",N2335,1)-1)),FALSE())</f>
        <v>0</v>
      </c>
      <c r="S2335" s="6" t="b">
        <f t="shared" si="4689"/>
        <v>0</v>
      </c>
      <c r="T2335" s="6" t="b">
        <f t="shared" si="4689"/>
        <v>0</v>
      </c>
      <c r="U2335" s="5"/>
      <c r="V2335" s="5"/>
      <c r="W2335" s="5"/>
      <c r="X2335" s="37" t="str">
        <f>Map!G3026</f>
        <v>Star</v>
      </c>
      <c r="Y2335" s="5"/>
      <c r="Z2335" s="7" t="str">
        <f>Map!O3026</f>
        <v/>
      </c>
      <c r="AA2335" s="6" t="str">
        <f t="shared" si="12"/>
        <v/>
      </c>
      <c r="AB2335" s="5"/>
      <c r="AC2335" s="6" t="str">
        <f t="shared" si="13"/>
        <v/>
      </c>
      <c r="AD2335" s="5"/>
    </row>
    <row r="2336">
      <c r="A2336" s="5" t="str">
        <f>Map!I3027</f>
        <v>1.89 E</v>
      </c>
      <c r="B2336" s="6">
        <f t="shared" si="5"/>
        <v>1.89</v>
      </c>
      <c r="C2336" s="5" t="str">
        <f>IFERROR(__xludf.DUMMYFUNCTION("""COMPUTED_VALUE"""),"E")</f>
        <v>E</v>
      </c>
      <c r="D2336" s="34" t="b">
        <f t="shared" si="6"/>
        <v>0</v>
      </c>
      <c r="E2336" s="6" t="b">
        <f t="shared" si="7"/>
        <v>0</v>
      </c>
      <c r="F2336" s="34">
        <f t="shared" si="8"/>
        <v>1.89</v>
      </c>
      <c r="G2336" s="8">
        <f t="shared" si="9"/>
        <v>1.12871E+25</v>
      </c>
      <c r="H2336" s="8" t="str">
        <f t="shared" ref="H2336:J2336" si="4690">if(D2336,$G2336,"")</f>
        <v/>
      </c>
      <c r="I2336" s="8" t="str">
        <f t="shared" si="4690"/>
        <v/>
      </c>
      <c r="J2336" s="8">
        <f t="shared" si="4690"/>
        <v>1.12871E+25</v>
      </c>
      <c r="K2336" s="5"/>
      <c r="L2336" s="5"/>
      <c r="M2336" s="5"/>
      <c r="N2336" s="36">
        <f>Map!K3027</f>
        <v>1035</v>
      </c>
      <c r="O2336" s="36">
        <f>Map!L3027</f>
        <v>925</v>
      </c>
      <c r="P2336" s="36">
        <f>Map!M3027</f>
        <v>981</v>
      </c>
      <c r="Q2336" s="5" t="str">
        <f>Join("-",Map!B3027,Map!C3027,Map!D3027,Map!E3027,Map!F3027)</f>
        <v>West Rim-0-5-5-a</v>
      </c>
      <c r="R2336" s="6">
        <f t="shared" ref="R2336:T2336" si="4691">IFERROR(VALUE(LEFT(N2336,SEARCH(" ",N2336,1)-1)),FALSE())</f>
        <v>1035</v>
      </c>
      <c r="S2336" s="6">
        <f t="shared" si="4691"/>
        <v>925</v>
      </c>
      <c r="T2336" s="6">
        <f t="shared" si="4691"/>
        <v>981</v>
      </c>
      <c r="U2336" s="5"/>
      <c r="V2336" s="5"/>
      <c r="W2336" s="5"/>
      <c r="X2336" s="37" t="str">
        <f>Map!G3027</f>
        <v>Terrestrial</v>
      </c>
      <c r="Y2336" s="5"/>
      <c r="Z2336" s="7" t="str">
        <f>Map!O3027</f>
        <v>129 H</v>
      </c>
      <c r="AA2336" s="6">
        <f t="shared" si="12"/>
        <v>129</v>
      </c>
      <c r="AB2336" s="5" t="str">
        <f>IFERROR(__xludf.DUMMYFUNCTION("""COMPUTED_VALUE"""),"H")</f>
        <v>H</v>
      </c>
      <c r="AC2336" s="6">
        <f t="shared" si="13"/>
        <v>129</v>
      </c>
      <c r="AD2336" s="5"/>
    </row>
    <row r="2337">
      <c r="A2337" s="5" t="str">
        <f>Map!I3028</f>
        <v>0.06 E</v>
      </c>
      <c r="B2337" s="6">
        <f t="shared" si="5"/>
        <v>0.06</v>
      </c>
      <c r="C2337" s="5" t="str">
        <f>IFERROR(__xludf.DUMMYFUNCTION("""COMPUTED_VALUE"""),"E")</f>
        <v>E</v>
      </c>
      <c r="D2337" s="34" t="b">
        <f t="shared" si="6"/>
        <v>0</v>
      </c>
      <c r="E2337" s="6" t="b">
        <f t="shared" si="7"/>
        <v>0</v>
      </c>
      <c r="F2337" s="34">
        <f t="shared" si="8"/>
        <v>0.06</v>
      </c>
      <c r="G2337" s="8">
        <f t="shared" si="9"/>
        <v>3.5832E+23</v>
      </c>
      <c r="H2337" s="8" t="str">
        <f t="shared" ref="H2337:J2337" si="4692">if(D2337,$G2337,"")</f>
        <v/>
      </c>
      <c r="I2337" s="8" t="str">
        <f t="shared" si="4692"/>
        <v/>
      </c>
      <c r="J2337" s="8">
        <f t="shared" si="4692"/>
        <v>3.5832E+23</v>
      </c>
      <c r="K2337" s="5"/>
      <c r="L2337" s="5"/>
      <c r="M2337" s="5"/>
      <c r="N2337" s="36">
        <f>Map!K3028</f>
        <v>28</v>
      </c>
      <c r="O2337" s="36">
        <f>Map!L3028</f>
        <v>-32</v>
      </c>
      <c r="P2337" s="36">
        <f>Map!M3028</f>
        <v>0</v>
      </c>
      <c r="Q2337" s="5" t="str">
        <f>Join("-",Map!B3028,Map!C3028,Map!D3028,Map!E3028,Map!F3028)</f>
        <v>West Rim-0-5-5-b</v>
      </c>
      <c r="R2337" s="6">
        <f t="shared" ref="R2337:T2337" si="4693">IFERROR(VALUE(LEFT(N2337,SEARCH(" ",N2337,1)-1)),FALSE())</f>
        <v>28</v>
      </c>
      <c r="S2337" s="6">
        <f t="shared" si="4693"/>
        <v>-32</v>
      </c>
      <c r="T2337" s="6">
        <f t="shared" si="4693"/>
        <v>0</v>
      </c>
      <c r="U2337" s="5"/>
      <c r="V2337" s="5"/>
      <c r="W2337" s="5"/>
      <c r="X2337" s="37" t="str">
        <f>Map!G3028</f>
        <v>Terrestrial</v>
      </c>
      <c r="Y2337" s="5"/>
      <c r="Z2337" s="7" t="str">
        <f>Map!O3028</f>
        <v>8 H</v>
      </c>
      <c r="AA2337" s="6">
        <f t="shared" si="12"/>
        <v>8</v>
      </c>
      <c r="AB2337" s="5" t="str">
        <f>IFERROR(__xludf.DUMMYFUNCTION("""COMPUTED_VALUE"""),"H")</f>
        <v>H</v>
      </c>
      <c r="AC2337" s="6">
        <f t="shared" si="13"/>
        <v>8</v>
      </c>
      <c r="AD2337" s="5"/>
    </row>
    <row r="2338">
      <c r="A2338" s="5" t="str">
        <f>Map!I3029</f>
        <v>0.09 J</v>
      </c>
      <c r="B2338" s="6">
        <f t="shared" si="5"/>
        <v>0.09</v>
      </c>
      <c r="C2338" s="5" t="str">
        <f>IFERROR(__xludf.DUMMYFUNCTION("""COMPUTED_VALUE"""),"J")</f>
        <v>J</v>
      </c>
      <c r="D2338" s="34" t="b">
        <f t="shared" si="6"/>
        <v>0</v>
      </c>
      <c r="E2338" s="6">
        <f t="shared" si="7"/>
        <v>0.09</v>
      </c>
      <c r="F2338" s="34" t="b">
        <f t="shared" si="8"/>
        <v>0</v>
      </c>
      <c r="G2338" s="8">
        <f t="shared" si="9"/>
        <v>1.71E+26</v>
      </c>
      <c r="H2338" s="8" t="str">
        <f t="shared" ref="H2338:J2338" si="4694">if(D2338,$G2338,"")</f>
        <v/>
      </c>
      <c r="I2338" s="8">
        <f t="shared" si="4694"/>
        <v>1.71E+26</v>
      </c>
      <c r="J2338" s="8" t="str">
        <f t="shared" si="4694"/>
        <v/>
      </c>
      <c r="K2338" s="5"/>
      <c r="L2338" s="5"/>
      <c r="M2338" s="5"/>
      <c r="N2338" s="36">
        <f>Map!K3029</f>
        <v>-32</v>
      </c>
      <c r="O2338" s="36">
        <f>Map!L3029</f>
        <v>-55</v>
      </c>
      <c r="P2338" s="36">
        <f>Map!M3029</f>
        <v>-44</v>
      </c>
      <c r="Q2338" s="5" t="str">
        <f>Join("-",Map!B3029,Map!C3029,Map!D3029,Map!E3029,Map!F3029)</f>
        <v>West Rim-0-5-5-c</v>
      </c>
      <c r="R2338" s="6">
        <f t="shared" ref="R2338:T2338" si="4695">IFERROR(VALUE(LEFT(N2338,SEARCH(" ",N2338,1)-1)),FALSE())</f>
        <v>-32</v>
      </c>
      <c r="S2338" s="6">
        <f t="shared" si="4695"/>
        <v>-55</v>
      </c>
      <c r="T2338" s="6">
        <f t="shared" si="4695"/>
        <v>-44</v>
      </c>
      <c r="U2338" s="5"/>
      <c r="V2338" s="5"/>
      <c r="W2338" s="5"/>
      <c r="X2338" s="37" t="str">
        <f>Map!G3029</f>
        <v>Gas Giant</v>
      </c>
      <c r="Y2338" s="5"/>
      <c r="Z2338" s="7" t="str">
        <f>Map!O3029</f>
        <v>13 H</v>
      </c>
      <c r="AA2338" s="6">
        <f t="shared" si="12"/>
        <v>13</v>
      </c>
      <c r="AB2338" s="5" t="str">
        <f>IFERROR(__xludf.DUMMYFUNCTION("""COMPUTED_VALUE"""),"H")</f>
        <v>H</v>
      </c>
      <c r="AC2338" s="6">
        <f t="shared" si="13"/>
        <v>13</v>
      </c>
      <c r="AD2338" s="5"/>
    </row>
    <row r="2339">
      <c r="A2339" s="5" t="str">
        <f>Map!I3030</f>
        <v>0.03 J</v>
      </c>
      <c r="B2339" s="6">
        <f t="shared" si="5"/>
        <v>0.03</v>
      </c>
      <c r="C2339" s="5" t="str">
        <f>IFERROR(__xludf.DUMMYFUNCTION("""COMPUTED_VALUE"""),"J")</f>
        <v>J</v>
      </c>
      <c r="D2339" s="34" t="b">
        <f t="shared" si="6"/>
        <v>0</v>
      </c>
      <c r="E2339" s="6">
        <f t="shared" si="7"/>
        <v>0.03</v>
      </c>
      <c r="F2339" s="34" t="b">
        <f t="shared" si="8"/>
        <v>0</v>
      </c>
      <c r="G2339" s="8">
        <f t="shared" si="9"/>
        <v>5.7E+25</v>
      </c>
      <c r="H2339" s="8" t="str">
        <f t="shared" ref="H2339:J2339" si="4696">if(D2339,$G2339,"")</f>
        <v/>
      </c>
      <c r="I2339" s="8">
        <f t="shared" si="4696"/>
        <v>5.7E+25</v>
      </c>
      <c r="J2339" s="8" t="str">
        <f t="shared" si="4696"/>
        <v/>
      </c>
      <c r="K2339" s="5"/>
      <c r="L2339" s="5"/>
      <c r="M2339" s="5"/>
      <c r="N2339" s="36">
        <f>Map!K3030</f>
        <v>-100</v>
      </c>
      <c r="O2339" s="36">
        <f>Map!L3030</f>
        <v>-103</v>
      </c>
      <c r="P2339" s="36">
        <f>Map!M3030</f>
        <v>-101</v>
      </c>
      <c r="Q2339" s="5" t="str">
        <f>Join("-",Map!B3030,Map!C3030,Map!D3030,Map!E3030,Map!F3030)</f>
        <v>West Rim-0-5-5-d</v>
      </c>
      <c r="R2339" s="6">
        <f t="shared" ref="R2339:T2339" si="4697">IFERROR(VALUE(LEFT(N2339,SEARCH(" ",N2339,1)-1)),FALSE())</f>
        <v>-100</v>
      </c>
      <c r="S2339" s="6">
        <f t="shared" si="4697"/>
        <v>-103</v>
      </c>
      <c r="T2339" s="6">
        <f t="shared" si="4697"/>
        <v>-101</v>
      </c>
      <c r="U2339" s="5"/>
      <c r="V2339" s="5"/>
      <c r="W2339" s="5"/>
      <c r="X2339" s="37" t="str">
        <f>Map!G3030</f>
        <v>Gas Giant</v>
      </c>
      <c r="Y2339" s="5"/>
      <c r="Z2339" s="7" t="str">
        <f>Map!O3030</f>
        <v>11 H</v>
      </c>
      <c r="AA2339" s="6">
        <f t="shared" si="12"/>
        <v>11</v>
      </c>
      <c r="AB2339" s="5" t="str">
        <f>IFERROR(__xludf.DUMMYFUNCTION("""COMPUTED_VALUE"""),"H")</f>
        <v>H</v>
      </c>
      <c r="AC2339" s="6">
        <f t="shared" si="13"/>
        <v>11</v>
      </c>
      <c r="AD2339" s="5"/>
    </row>
    <row r="2340">
      <c r="A2340" s="5" t="str">
        <f>Map!I3031</f>
        <v>0.39 S</v>
      </c>
      <c r="B2340" s="6">
        <f t="shared" si="5"/>
        <v>0.39</v>
      </c>
      <c r="C2340" s="5" t="str">
        <f>IFERROR(__xludf.DUMMYFUNCTION("""COMPUTED_VALUE"""),"S")</f>
        <v>S</v>
      </c>
      <c r="D2340" s="34">
        <f t="shared" si="6"/>
        <v>0.39</v>
      </c>
      <c r="E2340" s="6" t="b">
        <f t="shared" si="7"/>
        <v>0</v>
      </c>
      <c r="F2340" s="34" t="b">
        <f t="shared" si="8"/>
        <v>0</v>
      </c>
      <c r="G2340" s="8">
        <f t="shared" si="9"/>
        <v>7.7571E+29</v>
      </c>
      <c r="H2340" s="8">
        <f t="shared" ref="H2340:J2340" si="4698">if(D2340,$G2340,"")</f>
        <v>7.7571E+29</v>
      </c>
      <c r="I2340" s="8" t="str">
        <f t="shared" si="4698"/>
        <v/>
      </c>
      <c r="J2340" s="8" t="str">
        <f t="shared" si="4698"/>
        <v/>
      </c>
      <c r="K2340" s="5"/>
      <c r="L2340" s="5"/>
      <c r="M2340" s="5"/>
      <c r="N2340" s="36" t="str">
        <f>Map!K3031</f>
        <v/>
      </c>
      <c r="O2340" s="36" t="str">
        <f>Map!L3031</f>
        <v/>
      </c>
      <c r="P2340" s="36" t="str">
        <f>Map!M3031</f>
        <v/>
      </c>
      <c r="Q2340" s="5" t="str">
        <f>Join("-",Map!B3031,Map!C3031,Map!D3031,Map!E3031,Map!F3031)</f>
        <v>West Rim-0-5-5-S</v>
      </c>
      <c r="R2340" s="6" t="b">
        <f t="shared" ref="R2340:T2340" si="4699">IFERROR(VALUE(LEFT(N2340,SEARCH(" ",N2340,1)-1)),FALSE())</f>
        <v>0</v>
      </c>
      <c r="S2340" s="6" t="b">
        <f t="shared" si="4699"/>
        <v>0</v>
      </c>
      <c r="T2340" s="6" t="b">
        <f t="shared" si="4699"/>
        <v>0</v>
      </c>
      <c r="U2340" s="5"/>
      <c r="V2340" s="5"/>
      <c r="W2340" s="5"/>
      <c r="X2340" s="37" t="str">
        <f>Map!G3031</f>
        <v>Star</v>
      </c>
      <c r="Y2340" s="5"/>
      <c r="Z2340" s="7" t="str">
        <f>Map!O3031</f>
        <v/>
      </c>
      <c r="AA2340" s="6" t="str">
        <f t="shared" si="12"/>
        <v/>
      </c>
      <c r="AB2340" s="5"/>
      <c r="AC2340" s="6" t="str">
        <f t="shared" si="13"/>
        <v/>
      </c>
      <c r="AD2340" s="5"/>
    </row>
    <row r="2341">
      <c r="A2341" s="5" t="str">
        <f>Map!I3032</f>
        <v>5.75 J</v>
      </c>
      <c r="B2341" s="6">
        <f t="shared" si="5"/>
        <v>5.75</v>
      </c>
      <c r="C2341" s="5" t="str">
        <f>IFERROR(__xludf.DUMMYFUNCTION("""COMPUTED_VALUE"""),"J")</f>
        <v>J</v>
      </c>
      <c r="D2341" s="34" t="b">
        <f t="shared" si="6"/>
        <v>0</v>
      </c>
      <c r="E2341" s="6">
        <f t="shared" si="7"/>
        <v>5.75</v>
      </c>
      <c r="F2341" s="34" t="b">
        <f t="shared" si="8"/>
        <v>0</v>
      </c>
      <c r="G2341" s="8">
        <f t="shared" si="9"/>
        <v>1.0925E+28</v>
      </c>
      <c r="H2341" s="8" t="str">
        <f t="shared" ref="H2341:J2341" si="4700">if(D2341,$G2341,"")</f>
        <v/>
      </c>
      <c r="I2341" s="8">
        <f t="shared" si="4700"/>
        <v>1.0925E+28</v>
      </c>
      <c r="J2341" s="8" t="str">
        <f t="shared" si="4700"/>
        <v/>
      </c>
      <c r="K2341" s="5"/>
      <c r="L2341" s="5"/>
      <c r="M2341" s="5"/>
      <c r="N2341" s="36">
        <f>Map!K3032</f>
        <v>-206</v>
      </c>
      <c r="O2341" s="36">
        <f>Map!L3032</f>
        <v>-207</v>
      </c>
      <c r="P2341" s="36">
        <f>Map!M3032</f>
        <v>-206</v>
      </c>
      <c r="Q2341" s="5" t="str">
        <f>Join("-",Map!B3032,Map!C3032,Map!D3032,Map!E3032,Map!F3032)</f>
        <v>West Rim-0-5-6-a</v>
      </c>
      <c r="R2341" s="6">
        <f t="shared" ref="R2341:T2341" si="4701">IFERROR(VALUE(LEFT(N2341,SEARCH(" ",N2341,1)-1)),FALSE())</f>
        <v>-206</v>
      </c>
      <c r="S2341" s="6">
        <f t="shared" si="4701"/>
        <v>-207</v>
      </c>
      <c r="T2341" s="6">
        <f t="shared" si="4701"/>
        <v>-206</v>
      </c>
      <c r="U2341" s="5"/>
      <c r="V2341" s="5"/>
      <c r="W2341" s="5"/>
      <c r="X2341" s="37" t="str">
        <f>Map!G3032</f>
        <v>Gas Giant</v>
      </c>
      <c r="Y2341" s="5"/>
      <c r="Z2341" s="7" t="str">
        <f>Map!O3032</f>
        <v>10 H</v>
      </c>
      <c r="AA2341" s="6">
        <f t="shared" si="12"/>
        <v>10</v>
      </c>
      <c r="AB2341" s="5" t="str">
        <f>IFERROR(__xludf.DUMMYFUNCTION("""COMPUTED_VALUE"""),"H")</f>
        <v>H</v>
      </c>
      <c r="AC2341" s="6">
        <f t="shared" si="13"/>
        <v>10</v>
      </c>
      <c r="AD2341" s="5"/>
    </row>
    <row r="2342">
      <c r="A2342" s="5" t="str">
        <f>Map!I3033</f>
        <v>0.24 S</v>
      </c>
      <c r="B2342" s="6">
        <f t="shared" si="5"/>
        <v>0.24</v>
      </c>
      <c r="C2342" s="5" t="str">
        <f>IFERROR(__xludf.DUMMYFUNCTION("""COMPUTED_VALUE"""),"S")</f>
        <v>S</v>
      </c>
      <c r="D2342" s="34">
        <f t="shared" si="6"/>
        <v>0.24</v>
      </c>
      <c r="E2342" s="6" t="b">
        <f t="shared" si="7"/>
        <v>0</v>
      </c>
      <c r="F2342" s="34" t="b">
        <f t="shared" si="8"/>
        <v>0</v>
      </c>
      <c r="G2342" s="8">
        <f t="shared" si="9"/>
        <v>4.7736E+29</v>
      </c>
      <c r="H2342" s="8">
        <f t="shared" ref="H2342:J2342" si="4702">if(D2342,$G2342,"")</f>
        <v>4.7736E+29</v>
      </c>
      <c r="I2342" s="8" t="str">
        <f t="shared" si="4702"/>
        <v/>
      </c>
      <c r="J2342" s="8" t="str">
        <f t="shared" si="4702"/>
        <v/>
      </c>
      <c r="K2342" s="5"/>
      <c r="L2342" s="5"/>
      <c r="M2342" s="5"/>
      <c r="N2342" s="36" t="str">
        <f>Map!K3033</f>
        <v/>
      </c>
      <c r="O2342" s="36" t="str">
        <f>Map!L3033</f>
        <v/>
      </c>
      <c r="P2342" s="36" t="str">
        <f>Map!M3033</f>
        <v/>
      </c>
      <c r="Q2342" s="5" t="str">
        <f>Join("-",Map!B3033,Map!C3033,Map!D3033,Map!E3033,Map!F3033)</f>
        <v>West Rim-0-5-6-S</v>
      </c>
      <c r="R2342" s="6" t="b">
        <f t="shared" ref="R2342:T2342" si="4703">IFERROR(VALUE(LEFT(N2342,SEARCH(" ",N2342,1)-1)),FALSE())</f>
        <v>0</v>
      </c>
      <c r="S2342" s="6" t="b">
        <f t="shared" si="4703"/>
        <v>0</v>
      </c>
      <c r="T2342" s="6" t="b">
        <f t="shared" si="4703"/>
        <v>0</v>
      </c>
      <c r="U2342" s="5"/>
      <c r="V2342" s="5"/>
      <c r="W2342" s="5"/>
      <c r="X2342" s="37" t="str">
        <f>Map!G3033</f>
        <v>Star</v>
      </c>
      <c r="Y2342" s="5"/>
      <c r="Z2342" s="7" t="str">
        <f>Map!O3033</f>
        <v/>
      </c>
      <c r="AA2342" s="6" t="str">
        <f t="shared" si="12"/>
        <v/>
      </c>
      <c r="AB2342" s="5"/>
      <c r="AC2342" s="6" t="str">
        <f t="shared" si="13"/>
        <v/>
      </c>
      <c r="AD2342" s="5"/>
    </row>
    <row r="2343">
      <c r="A2343" s="5" t="str">
        <f>Map!I3034</f>
        <v>0.65 E</v>
      </c>
      <c r="B2343" s="6">
        <f t="shared" si="5"/>
        <v>0.65</v>
      </c>
      <c r="C2343" s="5" t="str">
        <f>IFERROR(__xludf.DUMMYFUNCTION("""COMPUTED_VALUE"""),"E")</f>
        <v>E</v>
      </c>
      <c r="D2343" s="34" t="b">
        <f t="shared" si="6"/>
        <v>0</v>
      </c>
      <c r="E2343" s="6" t="b">
        <f t="shared" si="7"/>
        <v>0</v>
      </c>
      <c r="F2343" s="34">
        <f t="shared" si="8"/>
        <v>0.65</v>
      </c>
      <c r="G2343" s="8">
        <f t="shared" si="9"/>
        <v>3.8818E+24</v>
      </c>
      <c r="H2343" s="8" t="str">
        <f t="shared" ref="H2343:J2343" si="4704">if(D2343,$G2343,"")</f>
        <v/>
      </c>
      <c r="I2343" s="8" t="str">
        <f t="shared" si="4704"/>
        <v/>
      </c>
      <c r="J2343" s="8">
        <f t="shared" si="4704"/>
        <v>3.8818E+24</v>
      </c>
      <c r="K2343" s="5"/>
      <c r="L2343" s="5"/>
      <c r="M2343" s="5"/>
      <c r="N2343" s="36">
        <f>Map!K3034</f>
        <v>1434</v>
      </c>
      <c r="O2343" s="36">
        <f>Map!L3034</f>
        <v>1256</v>
      </c>
      <c r="P2343" s="36">
        <f>Map!M3034</f>
        <v>1346</v>
      </c>
      <c r="Q2343" s="5" t="str">
        <f>Join("-",Map!B3034,Map!C3034,Map!D3034,Map!E3034,Map!F3034)</f>
        <v>West Rim-0-5-7-a</v>
      </c>
      <c r="R2343" s="6">
        <f t="shared" ref="R2343:T2343" si="4705">IFERROR(VALUE(LEFT(N2343,SEARCH(" ",N2343,1)-1)),FALSE())</f>
        <v>1434</v>
      </c>
      <c r="S2343" s="6">
        <f t="shared" si="4705"/>
        <v>1256</v>
      </c>
      <c r="T2343" s="6">
        <f t="shared" si="4705"/>
        <v>1346</v>
      </c>
      <c r="U2343" s="5"/>
      <c r="V2343" s="5"/>
      <c r="W2343" s="5"/>
      <c r="X2343" s="37" t="str">
        <f>Map!G3034</f>
        <v>Terrestrial</v>
      </c>
      <c r="Y2343" s="5"/>
      <c r="Z2343" s="7" t="str">
        <f>Map!O3034</f>
        <v>17 H</v>
      </c>
      <c r="AA2343" s="6">
        <f t="shared" si="12"/>
        <v>17</v>
      </c>
      <c r="AB2343" s="5" t="str">
        <f>IFERROR(__xludf.DUMMYFUNCTION("""COMPUTED_VALUE"""),"H")</f>
        <v>H</v>
      </c>
      <c r="AC2343" s="6">
        <f t="shared" si="13"/>
        <v>17</v>
      </c>
      <c r="AD2343" s="5"/>
    </row>
    <row r="2344">
      <c r="A2344" s="5" t="str">
        <f>Map!I3035</f>
        <v>0.27 E</v>
      </c>
      <c r="B2344" s="6">
        <f t="shared" si="5"/>
        <v>0.27</v>
      </c>
      <c r="C2344" s="5" t="str">
        <f>IFERROR(__xludf.DUMMYFUNCTION("""COMPUTED_VALUE"""),"E")</f>
        <v>E</v>
      </c>
      <c r="D2344" s="34" t="b">
        <f t="shared" si="6"/>
        <v>0</v>
      </c>
      <c r="E2344" s="6" t="b">
        <f t="shared" si="7"/>
        <v>0</v>
      </c>
      <c r="F2344" s="34">
        <f t="shared" si="8"/>
        <v>0.27</v>
      </c>
      <c r="G2344" s="8">
        <f t="shared" si="9"/>
        <v>1.61244E+24</v>
      </c>
      <c r="H2344" s="8" t="str">
        <f t="shared" ref="H2344:J2344" si="4706">if(D2344,$G2344,"")</f>
        <v/>
      </c>
      <c r="I2344" s="8" t="str">
        <f t="shared" si="4706"/>
        <v/>
      </c>
      <c r="J2344" s="8">
        <f t="shared" si="4706"/>
        <v>1.61244E+24</v>
      </c>
      <c r="K2344" s="5"/>
      <c r="L2344" s="5"/>
      <c r="M2344" s="5"/>
      <c r="N2344" s="36">
        <f>Map!K3035</f>
        <v>320</v>
      </c>
      <c r="O2344" s="36">
        <f>Map!L3035</f>
        <v>301</v>
      </c>
      <c r="P2344" s="36">
        <f>Map!M3035</f>
        <v>311</v>
      </c>
      <c r="Q2344" s="5" t="str">
        <f>Join("-",Map!B3035,Map!C3035,Map!D3035,Map!E3035,Map!F3035)</f>
        <v>West Rim-0-5-7-b</v>
      </c>
      <c r="R2344" s="6">
        <f t="shared" ref="R2344:T2344" si="4707">IFERROR(VALUE(LEFT(N2344,SEARCH(" ",N2344,1)-1)),FALSE())</f>
        <v>320</v>
      </c>
      <c r="S2344" s="6">
        <f t="shared" si="4707"/>
        <v>301</v>
      </c>
      <c r="T2344" s="6">
        <f t="shared" si="4707"/>
        <v>311</v>
      </c>
      <c r="U2344" s="5"/>
      <c r="V2344" s="5"/>
      <c r="W2344" s="5"/>
      <c r="X2344" s="37" t="str">
        <f>Map!G3035</f>
        <v>Terrestrial</v>
      </c>
      <c r="Y2344" s="5"/>
      <c r="Z2344" s="7" t="str">
        <f>Map!O3035</f>
        <v>22 H</v>
      </c>
      <c r="AA2344" s="6">
        <f t="shared" si="12"/>
        <v>22</v>
      </c>
      <c r="AB2344" s="5" t="str">
        <f>IFERROR(__xludf.DUMMYFUNCTION("""COMPUTED_VALUE"""),"H")</f>
        <v>H</v>
      </c>
      <c r="AC2344" s="6">
        <f t="shared" si="13"/>
        <v>22</v>
      </c>
      <c r="AD2344" s="5"/>
    </row>
    <row r="2345">
      <c r="A2345" s="5" t="str">
        <f>Map!I3036</f>
        <v>2.1 J</v>
      </c>
      <c r="B2345" s="6">
        <f t="shared" si="5"/>
        <v>2.1</v>
      </c>
      <c r="C2345" s="5" t="str">
        <f>IFERROR(__xludf.DUMMYFUNCTION("""COMPUTED_VALUE"""),"J")</f>
        <v>J</v>
      </c>
      <c r="D2345" s="34" t="b">
        <f t="shared" si="6"/>
        <v>0</v>
      </c>
      <c r="E2345" s="6">
        <f t="shared" si="7"/>
        <v>2.1</v>
      </c>
      <c r="F2345" s="34" t="b">
        <f t="shared" si="8"/>
        <v>0</v>
      </c>
      <c r="G2345" s="8">
        <f t="shared" si="9"/>
        <v>3.99E+27</v>
      </c>
      <c r="H2345" s="8" t="str">
        <f t="shared" ref="H2345:J2345" si="4708">if(D2345,$G2345,"")</f>
        <v/>
      </c>
      <c r="I2345" s="8">
        <f t="shared" si="4708"/>
        <v>3.99E+27</v>
      </c>
      <c r="J2345" s="8" t="str">
        <f t="shared" si="4708"/>
        <v/>
      </c>
      <c r="K2345" s="5"/>
      <c r="L2345" s="5"/>
      <c r="M2345" s="5"/>
      <c r="N2345" s="36">
        <f>Map!K3036</f>
        <v>-56</v>
      </c>
      <c r="O2345" s="36">
        <f>Map!L3036</f>
        <v>-140</v>
      </c>
      <c r="P2345" s="36">
        <f>Map!M3036</f>
        <v>-99</v>
      </c>
      <c r="Q2345" s="5" t="str">
        <f>Join("-",Map!B3036,Map!C3036,Map!D3036,Map!E3036,Map!F3036)</f>
        <v>West Rim-0-5-7-c</v>
      </c>
      <c r="R2345" s="6">
        <f t="shared" ref="R2345:T2345" si="4709">IFERROR(VALUE(LEFT(N2345,SEARCH(" ",N2345,1)-1)),FALSE())</f>
        <v>-56</v>
      </c>
      <c r="S2345" s="6">
        <f t="shared" si="4709"/>
        <v>-140</v>
      </c>
      <c r="T2345" s="6">
        <f t="shared" si="4709"/>
        <v>-99</v>
      </c>
      <c r="U2345" s="5"/>
      <c r="V2345" s="5"/>
      <c r="W2345" s="5"/>
      <c r="X2345" s="37" t="str">
        <f>Map!G3036</f>
        <v>Gas Giant</v>
      </c>
      <c r="Y2345" s="5"/>
      <c r="Z2345" s="7" t="str">
        <f>Map!O3036</f>
        <v>22 H</v>
      </c>
      <c r="AA2345" s="6">
        <f t="shared" si="12"/>
        <v>22</v>
      </c>
      <c r="AB2345" s="5" t="str">
        <f>IFERROR(__xludf.DUMMYFUNCTION("""COMPUTED_VALUE"""),"H")</f>
        <v>H</v>
      </c>
      <c r="AC2345" s="6">
        <f t="shared" si="13"/>
        <v>22</v>
      </c>
      <c r="AD2345" s="5"/>
    </row>
    <row r="2346">
      <c r="A2346" s="5" t="str">
        <f>Map!I3037</f>
        <v>0.35 S</v>
      </c>
      <c r="B2346" s="6">
        <f t="shared" si="5"/>
        <v>0.35</v>
      </c>
      <c r="C2346" s="5" t="str">
        <f>IFERROR(__xludf.DUMMYFUNCTION("""COMPUTED_VALUE"""),"S")</f>
        <v>S</v>
      </c>
      <c r="D2346" s="34">
        <f t="shared" si="6"/>
        <v>0.35</v>
      </c>
      <c r="E2346" s="6" t="b">
        <f t="shared" si="7"/>
        <v>0</v>
      </c>
      <c r="F2346" s="34" t="b">
        <f t="shared" si="8"/>
        <v>0</v>
      </c>
      <c r="G2346" s="8">
        <f t="shared" si="9"/>
        <v>6.9615E+29</v>
      </c>
      <c r="H2346" s="8">
        <f t="shared" ref="H2346:J2346" si="4710">if(D2346,$G2346,"")</f>
        <v>6.9615E+29</v>
      </c>
      <c r="I2346" s="8" t="str">
        <f t="shared" si="4710"/>
        <v/>
      </c>
      <c r="J2346" s="8" t="str">
        <f t="shared" si="4710"/>
        <v/>
      </c>
      <c r="K2346" s="5"/>
      <c r="L2346" s="5"/>
      <c r="M2346" s="5"/>
      <c r="N2346" s="36" t="str">
        <f>Map!K3037</f>
        <v/>
      </c>
      <c r="O2346" s="36" t="str">
        <f>Map!L3037</f>
        <v/>
      </c>
      <c r="P2346" s="36" t="str">
        <f>Map!M3037</f>
        <v/>
      </c>
      <c r="Q2346" s="5" t="str">
        <f>Join("-",Map!B3037,Map!C3037,Map!D3037,Map!E3037,Map!F3037)</f>
        <v>West Rim-0-5-7-S</v>
      </c>
      <c r="R2346" s="6" t="b">
        <f t="shared" ref="R2346:T2346" si="4711">IFERROR(VALUE(LEFT(N2346,SEARCH(" ",N2346,1)-1)),FALSE())</f>
        <v>0</v>
      </c>
      <c r="S2346" s="6" t="b">
        <f t="shared" si="4711"/>
        <v>0</v>
      </c>
      <c r="T2346" s="6" t="b">
        <f t="shared" si="4711"/>
        <v>0</v>
      </c>
      <c r="U2346" s="5"/>
      <c r="V2346" s="5"/>
      <c r="W2346" s="5"/>
      <c r="X2346" s="37" t="str">
        <f>Map!G3037</f>
        <v>Star</v>
      </c>
      <c r="Y2346" s="5"/>
      <c r="Z2346" s="7" t="str">
        <f>Map!O3037</f>
        <v/>
      </c>
      <c r="AA2346" s="6" t="str">
        <f t="shared" si="12"/>
        <v/>
      </c>
      <c r="AB2346" s="5"/>
      <c r="AC2346" s="6" t="str">
        <f t="shared" si="13"/>
        <v/>
      </c>
      <c r="AD2346" s="5"/>
    </row>
    <row r="2347">
      <c r="A2347" s="5" t="str">
        <f>Map!I3038</f>
        <v>0.16 E</v>
      </c>
      <c r="B2347" s="6">
        <f t="shared" si="5"/>
        <v>0.16</v>
      </c>
      <c r="C2347" s="5" t="str">
        <f>IFERROR(__xludf.DUMMYFUNCTION("""COMPUTED_VALUE"""),"E")</f>
        <v>E</v>
      </c>
      <c r="D2347" s="34" t="b">
        <f t="shared" si="6"/>
        <v>0</v>
      </c>
      <c r="E2347" s="6" t="b">
        <f t="shared" si="7"/>
        <v>0</v>
      </c>
      <c r="F2347" s="34">
        <f t="shared" si="8"/>
        <v>0.16</v>
      </c>
      <c r="G2347" s="8">
        <f t="shared" si="9"/>
        <v>9.5552E+23</v>
      </c>
      <c r="H2347" s="8" t="str">
        <f t="shared" ref="H2347:J2347" si="4712">if(D2347,$G2347,"")</f>
        <v/>
      </c>
      <c r="I2347" s="8" t="str">
        <f t="shared" si="4712"/>
        <v/>
      </c>
      <c r="J2347" s="8">
        <f t="shared" si="4712"/>
        <v>9.5552E+23</v>
      </c>
      <c r="K2347" s="5"/>
      <c r="L2347" s="5"/>
      <c r="M2347" s="5"/>
      <c r="N2347" s="36">
        <f>Map!K3038</f>
        <v>1470</v>
      </c>
      <c r="O2347" s="36">
        <f>Map!L3038</f>
        <v>545</v>
      </c>
      <c r="P2347" s="36">
        <f>Map!M3038</f>
        <v>1006</v>
      </c>
      <c r="Q2347" s="5" t="str">
        <f>Join("-",Map!B3038,Map!C3038,Map!D3038,Map!E3038,Map!F3038)</f>
        <v>West Rim-0-6-0-a</v>
      </c>
      <c r="R2347" s="6">
        <f t="shared" ref="R2347:T2347" si="4713">IFERROR(VALUE(LEFT(N2347,SEARCH(" ",N2347,1)-1)),FALSE())</f>
        <v>1470</v>
      </c>
      <c r="S2347" s="6">
        <f t="shared" si="4713"/>
        <v>545</v>
      </c>
      <c r="T2347" s="6">
        <f t="shared" si="4713"/>
        <v>1006</v>
      </c>
      <c r="U2347" s="5"/>
      <c r="V2347" s="5"/>
      <c r="W2347" s="5"/>
      <c r="X2347" s="37" t="str">
        <f>Map!G3038</f>
        <v>Terrestrial</v>
      </c>
      <c r="Y2347" s="5"/>
      <c r="Z2347" s="7" t="str">
        <f>Map!O3038</f>
        <v>13 H</v>
      </c>
      <c r="AA2347" s="6">
        <f t="shared" si="12"/>
        <v>13</v>
      </c>
      <c r="AB2347" s="5" t="str">
        <f>IFERROR(__xludf.DUMMYFUNCTION("""COMPUTED_VALUE"""),"H")</f>
        <v>H</v>
      </c>
      <c r="AC2347" s="6">
        <f t="shared" si="13"/>
        <v>13</v>
      </c>
      <c r="AD2347" s="5"/>
    </row>
    <row r="2348">
      <c r="A2348" s="5" t="str">
        <f>Map!I3039</f>
        <v>0.84 E</v>
      </c>
      <c r="B2348" s="6">
        <f t="shared" si="5"/>
        <v>0.84</v>
      </c>
      <c r="C2348" s="5" t="str">
        <f>IFERROR(__xludf.DUMMYFUNCTION("""COMPUTED_VALUE"""),"E")</f>
        <v>E</v>
      </c>
      <c r="D2348" s="34" t="b">
        <f t="shared" si="6"/>
        <v>0</v>
      </c>
      <c r="E2348" s="6" t="b">
        <f t="shared" si="7"/>
        <v>0</v>
      </c>
      <c r="F2348" s="34">
        <f t="shared" si="8"/>
        <v>0.84</v>
      </c>
      <c r="G2348" s="8">
        <f t="shared" si="9"/>
        <v>5.01648E+24</v>
      </c>
      <c r="H2348" s="8" t="str">
        <f t="shared" ref="H2348:J2348" si="4714">if(D2348,$G2348,"")</f>
        <v/>
      </c>
      <c r="I2348" s="8" t="str">
        <f t="shared" si="4714"/>
        <v/>
      </c>
      <c r="J2348" s="8">
        <f t="shared" si="4714"/>
        <v>5.01648E+24</v>
      </c>
      <c r="K2348" s="5"/>
      <c r="L2348" s="5"/>
      <c r="M2348" s="5"/>
      <c r="N2348" s="36">
        <f>Map!K3039</f>
        <v>19</v>
      </c>
      <c r="O2348" s="36">
        <f>Map!L3039</f>
        <v>1</v>
      </c>
      <c r="P2348" s="36">
        <f>Map!M3039</f>
        <v>8</v>
      </c>
      <c r="Q2348" s="5" t="str">
        <f>Join("-",Map!B3039,Map!C3039,Map!D3039,Map!E3039,Map!F3039)</f>
        <v>West Rim-0-6-0-b</v>
      </c>
      <c r="R2348" s="6">
        <f t="shared" ref="R2348:T2348" si="4715">IFERROR(VALUE(LEFT(N2348,SEARCH(" ",N2348,1)-1)),FALSE())</f>
        <v>19</v>
      </c>
      <c r="S2348" s="6">
        <f t="shared" si="4715"/>
        <v>1</v>
      </c>
      <c r="T2348" s="6">
        <f t="shared" si="4715"/>
        <v>8</v>
      </c>
      <c r="U2348" s="5"/>
      <c r="V2348" s="5"/>
      <c r="W2348" s="5"/>
      <c r="X2348" s="37" t="str">
        <f>Map!G3039</f>
        <v>Habitable</v>
      </c>
      <c r="Y2348" s="5"/>
      <c r="Z2348" s="7" t="str">
        <f>Map!O3039</f>
        <v>18 H</v>
      </c>
      <c r="AA2348" s="6">
        <f t="shared" si="12"/>
        <v>18</v>
      </c>
      <c r="AB2348" s="5" t="str">
        <f>IFERROR(__xludf.DUMMYFUNCTION("""COMPUTED_VALUE"""),"H")</f>
        <v>H</v>
      </c>
      <c r="AC2348" s="6">
        <f t="shared" si="13"/>
        <v>18</v>
      </c>
      <c r="AD2348" s="5"/>
    </row>
    <row r="2349">
      <c r="A2349" s="5" t="str">
        <f>Map!I3040</f>
        <v>2.56 J</v>
      </c>
      <c r="B2349" s="6">
        <f t="shared" si="5"/>
        <v>2.56</v>
      </c>
      <c r="C2349" s="5" t="str">
        <f>IFERROR(__xludf.DUMMYFUNCTION("""COMPUTED_VALUE"""),"J")</f>
        <v>J</v>
      </c>
      <c r="D2349" s="34" t="b">
        <f t="shared" si="6"/>
        <v>0</v>
      </c>
      <c r="E2349" s="6">
        <f t="shared" si="7"/>
        <v>2.56</v>
      </c>
      <c r="F2349" s="34" t="b">
        <f t="shared" si="8"/>
        <v>0</v>
      </c>
      <c r="G2349" s="8">
        <f t="shared" si="9"/>
        <v>4.864E+27</v>
      </c>
      <c r="H2349" s="8" t="str">
        <f t="shared" ref="H2349:J2349" si="4716">if(D2349,$G2349,"")</f>
        <v/>
      </c>
      <c r="I2349" s="8">
        <f t="shared" si="4716"/>
        <v>4.864E+27</v>
      </c>
      <c r="J2349" s="8" t="str">
        <f t="shared" si="4716"/>
        <v/>
      </c>
      <c r="K2349" s="5"/>
      <c r="L2349" s="5"/>
      <c r="M2349" s="5"/>
      <c r="N2349" s="36">
        <f>Map!K3040</f>
        <v>-171</v>
      </c>
      <c r="O2349" s="36">
        <f>Map!L3040</f>
        <v>-217</v>
      </c>
      <c r="P2349" s="36">
        <f>Map!M3040</f>
        <v>-195</v>
      </c>
      <c r="Q2349" s="5" t="str">
        <f>Join("-",Map!B3040,Map!C3040,Map!D3040,Map!E3040,Map!F3040)</f>
        <v>West Rim-0-6-0-c</v>
      </c>
      <c r="R2349" s="6">
        <f t="shared" ref="R2349:T2349" si="4717">IFERROR(VALUE(LEFT(N2349,SEARCH(" ",N2349,1)-1)),FALSE())</f>
        <v>-171</v>
      </c>
      <c r="S2349" s="6">
        <f t="shared" si="4717"/>
        <v>-217</v>
      </c>
      <c r="T2349" s="6">
        <f t="shared" si="4717"/>
        <v>-195</v>
      </c>
      <c r="U2349" s="5"/>
      <c r="V2349" s="5"/>
      <c r="W2349" s="5"/>
      <c r="X2349" s="37" t="str">
        <f>Map!G3040</f>
        <v>Gas Giant</v>
      </c>
      <c r="Y2349" s="5"/>
      <c r="Z2349" s="7" t="str">
        <f>Map!O3040</f>
        <v>8 H</v>
      </c>
      <c r="AA2349" s="6">
        <f t="shared" si="12"/>
        <v>8</v>
      </c>
      <c r="AB2349" s="5" t="str">
        <f>IFERROR(__xludf.DUMMYFUNCTION("""COMPUTED_VALUE"""),"H")</f>
        <v>H</v>
      </c>
      <c r="AC2349" s="6">
        <f t="shared" si="13"/>
        <v>8</v>
      </c>
      <c r="AD2349" s="5"/>
    </row>
    <row r="2350">
      <c r="A2350" s="5" t="str">
        <f>Map!I3041</f>
        <v>8.79 J</v>
      </c>
      <c r="B2350" s="6">
        <f t="shared" si="5"/>
        <v>8.79</v>
      </c>
      <c r="C2350" s="5" t="str">
        <f>IFERROR(__xludf.DUMMYFUNCTION("""COMPUTED_VALUE"""),"J")</f>
        <v>J</v>
      </c>
      <c r="D2350" s="34" t="b">
        <f t="shared" si="6"/>
        <v>0</v>
      </c>
      <c r="E2350" s="6">
        <f t="shared" si="7"/>
        <v>8.79</v>
      </c>
      <c r="F2350" s="34" t="b">
        <f t="shared" si="8"/>
        <v>0</v>
      </c>
      <c r="G2350" s="8">
        <f t="shared" si="9"/>
        <v>1.6701E+28</v>
      </c>
      <c r="H2350" s="8" t="str">
        <f t="shared" ref="H2350:J2350" si="4718">if(D2350,$G2350,"")</f>
        <v/>
      </c>
      <c r="I2350" s="8">
        <f t="shared" si="4718"/>
        <v>1.6701E+28</v>
      </c>
      <c r="J2350" s="8" t="str">
        <f t="shared" si="4718"/>
        <v/>
      </c>
      <c r="K2350" s="5"/>
      <c r="L2350" s="5"/>
      <c r="M2350" s="5"/>
      <c r="N2350" s="36">
        <f>Map!K3041</f>
        <v>-234</v>
      </c>
      <c r="O2350" s="36">
        <f>Map!L3041</f>
        <v>-247</v>
      </c>
      <c r="P2350" s="36">
        <f>Map!M3041</f>
        <v>-241</v>
      </c>
      <c r="Q2350" s="5" t="str">
        <f>Join("-",Map!B3041,Map!C3041,Map!D3041,Map!E3041,Map!F3041)</f>
        <v>West Rim-0-6-0-d</v>
      </c>
      <c r="R2350" s="6">
        <f t="shared" ref="R2350:T2350" si="4719">IFERROR(VALUE(LEFT(N2350,SEARCH(" ",N2350,1)-1)),FALSE())</f>
        <v>-234</v>
      </c>
      <c r="S2350" s="6">
        <f t="shared" si="4719"/>
        <v>-247</v>
      </c>
      <c r="T2350" s="6">
        <f t="shared" si="4719"/>
        <v>-241</v>
      </c>
      <c r="U2350" s="5"/>
      <c r="V2350" s="5"/>
      <c r="W2350" s="5"/>
      <c r="X2350" s="37" t="str">
        <f>Map!G3041</f>
        <v>Gas Giant</v>
      </c>
      <c r="Y2350" s="5"/>
      <c r="Z2350" s="7" t="str">
        <f>Map!O3041</f>
        <v>17 H</v>
      </c>
      <c r="AA2350" s="6">
        <f t="shared" si="12"/>
        <v>17</v>
      </c>
      <c r="AB2350" s="5" t="str">
        <f>IFERROR(__xludf.DUMMYFUNCTION("""COMPUTED_VALUE"""),"H")</f>
        <v>H</v>
      </c>
      <c r="AC2350" s="6">
        <f t="shared" si="13"/>
        <v>17</v>
      </c>
      <c r="AD2350" s="5"/>
    </row>
    <row r="2351">
      <c r="A2351" s="5" t="str">
        <f>Map!I3042</f>
        <v>0.2 S</v>
      </c>
      <c r="B2351" s="6">
        <f t="shared" si="5"/>
        <v>0.2</v>
      </c>
      <c r="C2351" s="5" t="str">
        <f>IFERROR(__xludf.DUMMYFUNCTION("""COMPUTED_VALUE"""),"S")</f>
        <v>S</v>
      </c>
      <c r="D2351" s="34">
        <f t="shared" si="6"/>
        <v>0.2</v>
      </c>
      <c r="E2351" s="6" t="b">
        <f t="shared" si="7"/>
        <v>0</v>
      </c>
      <c r="F2351" s="34" t="b">
        <f t="shared" si="8"/>
        <v>0</v>
      </c>
      <c r="G2351" s="8">
        <f t="shared" si="9"/>
        <v>3.978E+29</v>
      </c>
      <c r="H2351" s="8">
        <f t="shared" ref="H2351:J2351" si="4720">if(D2351,$G2351,"")</f>
        <v>3.978E+29</v>
      </c>
      <c r="I2351" s="8" t="str">
        <f t="shared" si="4720"/>
        <v/>
      </c>
      <c r="J2351" s="8" t="str">
        <f t="shared" si="4720"/>
        <v/>
      </c>
      <c r="K2351" s="5"/>
      <c r="L2351" s="5"/>
      <c r="M2351" s="5"/>
      <c r="N2351" s="36" t="str">
        <f>Map!K3042</f>
        <v/>
      </c>
      <c r="O2351" s="36" t="str">
        <f>Map!L3042</f>
        <v/>
      </c>
      <c r="P2351" s="36" t="str">
        <f>Map!M3042</f>
        <v/>
      </c>
      <c r="Q2351" s="5" t="str">
        <f>Join("-",Map!B3042,Map!C3042,Map!D3042,Map!E3042,Map!F3042)</f>
        <v>West Rim-0-6-0-S</v>
      </c>
      <c r="R2351" s="6" t="b">
        <f t="shared" ref="R2351:T2351" si="4721">IFERROR(VALUE(LEFT(N2351,SEARCH(" ",N2351,1)-1)),FALSE())</f>
        <v>0</v>
      </c>
      <c r="S2351" s="6" t="b">
        <f t="shared" si="4721"/>
        <v>0</v>
      </c>
      <c r="T2351" s="6" t="b">
        <f t="shared" si="4721"/>
        <v>0</v>
      </c>
      <c r="U2351" s="5"/>
      <c r="V2351" s="5"/>
      <c r="W2351" s="5"/>
      <c r="X2351" s="37" t="str">
        <f>Map!G3042</f>
        <v>Star</v>
      </c>
      <c r="Y2351" s="5"/>
      <c r="Z2351" s="7" t="str">
        <f>Map!O3042</f>
        <v/>
      </c>
      <c r="AA2351" s="6" t="str">
        <f t="shared" si="12"/>
        <v/>
      </c>
      <c r="AB2351" s="5"/>
      <c r="AC2351" s="6" t="str">
        <f t="shared" si="13"/>
        <v/>
      </c>
      <c r="AD2351" s="5"/>
    </row>
    <row r="2352">
      <c r="A2352" s="5" t="str">
        <f>Map!I3043</f>
        <v/>
      </c>
      <c r="B2352" s="6" t="str">
        <f t="shared" si="5"/>
        <v/>
      </c>
      <c r="C2352" s="5"/>
      <c r="D2352" s="34" t="b">
        <f t="shared" si="6"/>
        <v>0</v>
      </c>
      <c r="E2352" s="6" t="b">
        <f t="shared" si="7"/>
        <v>0</v>
      </c>
      <c r="F2352" s="34" t="b">
        <f t="shared" si="8"/>
        <v>0</v>
      </c>
      <c r="G2352" s="8" t="str">
        <f t="shared" si="9"/>
        <v/>
      </c>
      <c r="H2352" s="8" t="str">
        <f t="shared" ref="H2352:J2352" si="4722">if(D2352,$G2352,"")</f>
        <v/>
      </c>
      <c r="I2352" s="8" t="str">
        <f t="shared" si="4722"/>
        <v/>
      </c>
      <c r="J2352" s="8" t="str">
        <f t="shared" si="4722"/>
        <v/>
      </c>
      <c r="K2352" s="5"/>
      <c r="L2352" s="5"/>
      <c r="M2352" s="5"/>
      <c r="N2352" s="36" t="str">
        <f>Map!K3043</f>
        <v/>
      </c>
      <c r="O2352" s="36" t="str">
        <f>Map!L3043</f>
        <v/>
      </c>
      <c r="P2352" s="36" t="str">
        <f>Map!M3043</f>
        <v/>
      </c>
      <c r="Q2352" s="5" t="str">
        <f>Join("-",Map!B3043,Map!C3043,Map!D3043,Map!E3043,Map!F3043)</f>
        <v>West Rim-0-6-0-W06 Secondary Relay</v>
      </c>
      <c r="R2352" s="6" t="b">
        <f t="shared" ref="R2352:T2352" si="4723">IFERROR(VALUE(LEFT(N2352,SEARCH(" ",N2352,1)-1)),FALSE())</f>
        <v>0</v>
      </c>
      <c r="S2352" s="6" t="b">
        <f t="shared" si="4723"/>
        <v>0</v>
      </c>
      <c r="T2352" s="6" t="b">
        <f t="shared" si="4723"/>
        <v>0</v>
      </c>
      <c r="U2352" s="5"/>
      <c r="V2352" s="5"/>
      <c r="W2352" s="5"/>
      <c r="X2352" s="37" t="str">
        <f>Map!G3043</f>
        <v>Secondary Relay</v>
      </c>
      <c r="Y2352" s="5"/>
      <c r="Z2352" s="7" t="str">
        <f>Map!O3043</f>
        <v/>
      </c>
      <c r="AA2352" s="6" t="str">
        <f t="shared" si="12"/>
        <v/>
      </c>
      <c r="AB2352" s="5"/>
      <c r="AC2352" s="6" t="str">
        <f t="shared" si="13"/>
        <v/>
      </c>
      <c r="AD2352" s="5"/>
    </row>
    <row r="2353">
      <c r="A2353" s="5" t="str">
        <f>Map!I3044</f>
        <v>0.71 E</v>
      </c>
      <c r="B2353" s="6">
        <f t="shared" si="5"/>
        <v>0.71</v>
      </c>
      <c r="C2353" s="5" t="str">
        <f>IFERROR(__xludf.DUMMYFUNCTION("""COMPUTED_VALUE"""),"E")</f>
        <v>E</v>
      </c>
      <c r="D2353" s="34" t="b">
        <f t="shared" si="6"/>
        <v>0</v>
      </c>
      <c r="E2353" s="6" t="b">
        <f t="shared" si="7"/>
        <v>0</v>
      </c>
      <c r="F2353" s="34">
        <f t="shared" si="8"/>
        <v>0.71</v>
      </c>
      <c r="G2353" s="8">
        <f t="shared" si="9"/>
        <v>4.24012E+24</v>
      </c>
      <c r="H2353" s="8" t="str">
        <f t="shared" ref="H2353:J2353" si="4724">if(D2353,$G2353,"")</f>
        <v/>
      </c>
      <c r="I2353" s="8" t="str">
        <f t="shared" si="4724"/>
        <v/>
      </c>
      <c r="J2353" s="8">
        <f t="shared" si="4724"/>
        <v>4.24012E+24</v>
      </c>
      <c r="K2353" s="5"/>
      <c r="L2353" s="5"/>
      <c r="M2353" s="5"/>
      <c r="N2353" s="36">
        <f>Map!K3044</f>
        <v>1649</v>
      </c>
      <c r="O2353" s="36">
        <f>Map!L3044</f>
        <v>810</v>
      </c>
      <c r="P2353" s="36">
        <f>Map!M3044</f>
        <v>1232</v>
      </c>
      <c r="Q2353" s="5" t="str">
        <f>Join("-",Map!B3044,Map!C3044,Map!D3044,Map!E3044,Map!F3044)</f>
        <v>West Rim-0-6-1-a</v>
      </c>
      <c r="R2353" s="6">
        <f t="shared" ref="R2353:T2353" si="4725">IFERROR(VALUE(LEFT(N2353,SEARCH(" ",N2353,1)-1)),FALSE())</f>
        <v>1649</v>
      </c>
      <c r="S2353" s="6">
        <f t="shared" si="4725"/>
        <v>810</v>
      </c>
      <c r="T2353" s="6">
        <f t="shared" si="4725"/>
        <v>1232</v>
      </c>
      <c r="U2353" s="5"/>
      <c r="V2353" s="5"/>
      <c r="W2353" s="5"/>
      <c r="X2353" s="37" t="str">
        <f>Map!G3044</f>
        <v>Terrestrial</v>
      </c>
      <c r="Y2353" s="5"/>
      <c r="Z2353" s="7" t="str">
        <f>Map!O3044</f>
        <v>36 H</v>
      </c>
      <c r="AA2353" s="6">
        <f t="shared" si="12"/>
        <v>36</v>
      </c>
      <c r="AB2353" s="5" t="str">
        <f>IFERROR(__xludf.DUMMYFUNCTION("""COMPUTED_VALUE"""),"H")</f>
        <v>H</v>
      </c>
      <c r="AC2353" s="6">
        <f t="shared" si="13"/>
        <v>36</v>
      </c>
      <c r="AD2353" s="5"/>
    </row>
    <row r="2354">
      <c r="A2354" s="5" t="str">
        <f>Map!I3045</f>
        <v>0.82 E</v>
      </c>
      <c r="B2354" s="6">
        <f t="shared" si="5"/>
        <v>0.82</v>
      </c>
      <c r="C2354" s="5" t="str">
        <f>IFERROR(__xludf.DUMMYFUNCTION("""COMPUTED_VALUE"""),"E")</f>
        <v>E</v>
      </c>
      <c r="D2354" s="34" t="b">
        <f t="shared" si="6"/>
        <v>0</v>
      </c>
      <c r="E2354" s="6" t="b">
        <f t="shared" si="7"/>
        <v>0</v>
      </c>
      <c r="F2354" s="34">
        <f t="shared" si="8"/>
        <v>0.82</v>
      </c>
      <c r="G2354" s="8">
        <f t="shared" si="9"/>
        <v>4.89704E+24</v>
      </c>
      <c r="H2354" s="8" t="str">
        <f t="shared" ref="H2354:J2354" si="4726">if(D2354,$G2354,"")</f>
        <v/>
      </c>
      <c r="I2354" s="8" t="str">
        <f t="shared" si="4726"/>
        <v/>
      </c>
      <c r="J2354" s="8">
        <f t="shared" si="4726"/>
        <v>4.89704E+24</v>
      </c>
      <c r="K2354" s="5"/>
      <c r="L2354" s="5"/>
      <c r="M2354" s="5"/>
      <c r="N2354" s="36">
        <f>Map!K3045</f>
        <v>1296</v>
      </c>
      <c r="O2354" s="36">
        <f>Map!L3045</f>
        <v>1137</v>
      </c>
      <c r="P2354" s="36">
        <f>Map!M3045</f>
        <v>1216</v>
      </c>
      <c r="Q2354" s="5" t="str">
        <f>Join("-",Map!B3045,Map!C3045,Map!D3045,Map!E3045,Map!F3045)</f>
        <v>West Rim-0-6-1-b</v>
      </c>
      <c r="R2354" s="6">
        <f t="shared" ref="R2354:T2354" si="4727">IFERROR(VALUE(LEFT(N2354,SEARCH(" ",N2354,1)-1)),FALSE())</f>
        <v>1296</v>
      </c>
      <c r="S2354" s="6">
        <f t="shared" si="4727"/>
        <v>1137</v>
      </c>
      <c r="T2354" s="6">
        <f t="shared" si="4727"/>
        <v>1216</v>
      </c>
      <c r="U2354" s="5"/>
      <c r="V2354" s="5"/>
      <c r="W2354" s="5"/>
      <c r="X2354" s="37" t="str">
        <f>Map!G3045</f>
        <v>Terrestrial</v>
      </c>
      <c r="Y2354" s="5"/>
      <c r="Z2354" s="7" t="str">
        <f>Map!O3045</f>
        <v>13 H</v>
      </c>
      <c r="AA2354" s="6">
        <f t="shared" si="12"/>
        <v>13</v>
      </c>
      <c r="AB2354" s="5" t="str">
        <f>IFERROR(__xludf.DUMMYFUNCTION("""COMPUTED_VALUE"""),"H")</f>
        <v>H</v>
      </c>
      <c r="AC2354" s="6">
        <f t="shared" si="13"/>
        <v>13</v>
      </c>
      <c r="AD2354" s="5"/>
    </row>
    <row r="2355">
      <c r="A2355" s="5" t="str">
        <f>Map!I3046</f>
        <v>0.05 J</v>
      </c>
      <c r="B2355" s="6">
        <f t="shared" si="5"/>
        <v>0.05</v>
      </c>
      <c r="C2355" s="5" t="str">
        <f>IFERROR(__xludf.DUMMYFUNCTION("""COMPUTED_VALUE"""),"J")</f>
        <v>J</v>
      </c>
      <c r="D2355" s="34" t="b">
        <f t="shared" si="6"/>
        <v>0</v>
      </c>
      <c r="E2355" s="6">
        <f t="shared" si="7"/>
        <v>0.05</v>
      </c>
      <c r="F2355" s="34" t="b">
        <f t="shared" si="8"/>
        <v>0</v>
      </c>
      <c r="G2355" s="8">
        <f t="shared" si="9"/>
        <v>9.5E+25</v>
      </c>
      <c r="H2355" s="8" t="str">
        <f t="shared" ref="H2355:J2355" si="4728">if(D2355,$G2355,"")</f>
        <v/>
      </c>
      <c r="I2355" s="8">
        <f t="shared" si="4728"/>
        <v>9.5E+25</v>
      </c>
      <c r="J2355" s="8" t="str">
        <f t="shared" si="4728"/>
        <v/>
      </c>
      <c r="K2355" s="5"/>
      <c r="L2355" s="5"/>
      <c r="M2355" s="5"/>
      <c r="N2355" s="36">
        <f>Map!K3046</f>
        <v>-24</v>
      </c>
      <c r="O2355" s="36">
        <f>Map!L3046</f>
        <v>-32</v>
      </c>
      <c r="P2355" s="36">
        <f>Map!M3046</f>
        <v>-28</v>
      </c>
      <c r="Q2355" s="5" t="str">
        <f>Join("-",Map!B3046,Map!C3046,Map!D3046,Map!E3046,Map!F3046)</f>
        <v>West Rim-0-6-1-c</v>
      </c>
      <c r="R2355" s="6">
        <f t="shared" ref="R2355:T2355" si="4729">IFERROR(VALUE(LEFT(N2355,SEARCH(" ",N2355,1)-1)),FALSE())</f>
        <v>-24</v>
      </c>
      <c r="S2355" s="6">
        <f t="shared" si="4729"/>
        <v>-32</v>
      </c>
      <c r="T2355" s="6">
        <f t="shared" si="4729"/>
        <v>-28</v>
      </c>
      <c r="U2355" s="5"/>
      <c r="V2355" s="5"/>
      <c r="W2355" s="5"/>
      <c r="X2355" s="37" t="str">
        <f>Map!G3046</f>
        <v>Gas Giant</v>
      </c>
      <c r="Y2355" s="5"/>
      <c r="Z2355" s="7" t="str">
        <f>Map!O3046</f>
        <v>8 H</v>
      </c>
      <c r="AA2355" s="6">
        <f t="shared" si="12"/>
        <v>8</v>
      </c>
      <c r="AB2355" s="5" t="str">
        <f>IFERROR(__xludf.DUMMYFUNCTION("""COMPUTED_VALUE"""),"H")</f>
        <v>H</v>
      </c>
      <c r="AC2355" s="6">
        <f t="shared" si="13"/>
        <v>8</v>
      </c>
      <c r="AD2355" s="5"/>
    </row>
    <row r="2356">
      <c r="A2356" s="5" t="str">
        <f>Map!I3047</f>
        <v>0.38 S</v>
      </c>
      <c r="B2356" s="6">
        <f t="shared" si="5"/>
        <v>0.38</v>
      </c>
      <c r="C2356" s="5" t="str">
        <f>IFERROR(__xludf.DUMMYFUNCTION("""COMPUTED_VALUE"""),"S")</f>
        <v>S</v>
      </c>
      <c r="D2356" s="34">
        <f t="shared" si="6"/>
        <v>0.38</v>
      </c>
      <c r="E2356" s="6" t="b">
        <f t="shared" si="7"/>
        <v>0</v>
      </c>
      <c r="F2356" s="34" t="b">
        <f t="shared" si="8"/>
        <v>0</v>
      </c>
      <c r="G2356" s="8">
        <f t="shared" si="9"/>
        <v>7.5582E+29</v>
      </c>
      <c r="H2356" s="8">
        <f t="shared" ref="H2356:J2356" si="4730">if(D2356,$G2356,"")</f>
        <v>7.5582E+29</v>
      </c>
      <c r="I2356" s="8" t="str">
        <f t="shared" si="4730"/>
        <v/>
      </c>
      <c r="J2356" s="8" t="str">
        <f t="shared" si="4730"/>
        <v/>
      </c>
      <c r="K2356" s="5"/>
      <c r="L2356" s="5"/>
      <c r="M2356" s="5"/>
      <c r="N2356" s="36" t="str">
        <f>Map!K3047</f>
        <v/>
      </c>
      <c r="O2356" s="36" t="str">
        <f>Map!L3047</f>
        <v/>
      </c>
      <c r="P2356" s="36" t="str">
        <f>Map!M3047</f>
        <v/>
      </c>
      <c r="Q2356" s="5" t="str">
        <f>Join("-",Map!B3047,Map!C3047,Map!D3047,Map!E3047,Map!F3047)</f>
        <v>West Rim-0-6-1-S</v>
      </c>
      <c r="R2356" s="6" t="b">
        <f t="shared" ref="R2356:T2356" si="4731">IFERROR(VALUE(LEFT(N2356,SEARCH(" ",N2356,1)-1)),FALSE())</f>
        <v>0</v>
      </c>
      <c r="S2356" s="6" t="b">
        <f t="shared" si="4731"/>
        <v>0</v>
      </c>
      <c r="T2356" s="6" t="b">
        <f t="shared" si="4731"/>
        <v>0</v>
      </c>
      <c r="U2356" s="5"/>
      <c r="V2356" s="5"/>
      <c r="W2356" s="5"/>
      <c r="X2356" s="37" t="str">
        <f>Map!G3047</f>
        <v>Star</v>
      </c>
      <c r="Y2356" s="5"/>
      <c r="Z2356" s="7" t="str">
        <f>Map!O3047</f>
        <v/>
      </c>
      <c r="AA2356" s="6" t="str">
        <f t="shared" si="12"/>
        <v/>
      </c>
      <c r="AB2356" s="5"/>
      <c r="AC2356" s="6" t="str">
        <f t="shared" si="13"/>
        <v/>
      </c>
      <c r="AD2356" s="5"/>
    </row>
    <row r="2357">
      <c r="A2357" s="5" t="str">
        <f>Map!I3048</f>
        <v>7.08 J</v>
      </c>
      <c r="B2357" s="6">
        <f t="shared" si="5"/>
        <v>7.08</v>
      </c>
      <c r="C2357" s="5" t="str">
        <f>IFERROR(__xludf.DUMMYFUNCTION("""COMPUTED_VALUE"""),"J")</f>
        <v>J</v>
      </c>
      <c r="D2357" s="34" t="b">
        <f t="shared" si="6"/>
        <v>0</v>
      </c>
      <c r="E2357" s="6">
        <f t="shared" si="7"/>
        <v>7.08</v>
      </c>
      <c r="F2357" s="34" t="b">
        <f t="shared" si="8"/>
        <v>0</v>
      </c>
      <c r="G2357" s="8">
        <f t="shared" si="9"/>
        <v>1.3452E+28</v>
      </c>
      <c r="H2357" s="8" t="str">
        <f t="shared" ref="H2357:J2357" si="4732">if(D2357,$G2357,"")</f>
        <v/>
      </c>
      <c r="I2357" s="8">
        <f t="shared" si="4732"/>
        <v>1.3452E+28</v>
      </c>
      <c r="J2357" s="8" t="str">
        <f t="shared" si="4732"/>
        <v/>
      </c>
      <c r="K2357" s="5"/>
      <c r="L2357" s="5"/>
      <c r="M2357" s="5"/>
      <c r="N2357" s="36">
        <f>Map!K3048</f>
        <v>-166</v>
      </c>
      <c r="O2357" s="36">
        <f>Map!L3048</f>
        <v>-196</v>
      </c>
      <c r="P2357" s="36">
        <f>Map!M3048</f>
        <v>-181</v>
      </c>
      <c r="Q2357" s="5" t="str">
        <f>Join("-",Map!B3048,Map!C3048,Map!D3048,Map!E3048,Map!F3048)</f>
        <v>West Rim-0-6-2-a</v>
      </c>
      <c r="R2357" s="6">
        <f t="shared" ref="R2357:T2357" si="4733">IFERROR(VALUE(LEFT(N2357,SEARCH(" ",N2357,1)-1)),FALSE())</f>
        <v>-166</v>
      </c>
      <c r="S2357" s="6">
        <f t="shared" si="4733"/>
        <v>-196</v>
      </c>
      <c r="T2357" s="6">
        <f t="shared" si="4733"/>
        <v>-181</v>
      </c>
      <c r="U2357" s="5"/>
      <c r="V2357" s="5"/>
      <c r="W2357" s="5"/>
      <c r="X2357" s="37" t="str">
        <f>Map!G3048</f>
        <v>Gas Giant</v>
      </c>
      <c r="Y2357" s="5"/>
      <c r="Z2357" s="7" t="str">
        <f>Map!O3048</f>
        <v>21 H</v>
      </c>
      <c r="AA2357" s="6">
        <f t="shared" si="12"/>
        <v>21</v>
      </c>
      <c r="AB2357" s="5" t="str">
        <f>IFERROR(__xludf.DUMMYFUNCTION("""COMPUTED_VALUE"""),"H")</f>
        <v>H</v>
      </c>
      <c r="AC2357" s="6">
        <f t="shared" si="13"/>
        <v>21</v>
      </c>
      <c r="AD2357" s="5"/>
    </row>
    <row r="2358">
      <c r="A2358" s="5" t="str">
        <f>Map!I3049</f>
        <v>0.03 J</v>
      </c>
      <c r="B2358" s="6">
        <f t="shared" si="5"/>
        <v>0.03</v>
      </c>
      <c r="C2358" s="5" t="str">
        <f>IFERROR(__xludf.DUMMYFUNCTION("""COMPUTED_VALUE"""),"J")</f>
        <v>J</v>
      </c>
      <c r="D2358" s="34" t="b">
        <f t="shared" si="6"/>
        <v>0</v>
      </c>
      <c r="E2358" s="6">
        <f t="shared" si="7"/>
        <v>0.03</v>
      </c>
      <c r="F2358" s="34" t="b">
        <f t="shared" si="8"/>
        <v>0</v>
      </c>
      <c r="G2358" s="8">
        <f t="shared" si="9"/>
        <v>5.7E+25</v>
      </c>
      <c r="H2358" s="8" t="str">
        <f t="shared" ref="H2358:J2358" si="4734">if(D2358,$G2358,"")</f>
        <v/>
      </c>
      <c r="I2358" s="8">
        <f t="shared" si="4734"/>
        <v>5.7E+25</v>
      </c>
      <c r="J2358" s="8" t="str">
        <f t="shared" si="4734"/>
        <v/>
      </c>
      <c r="K2358" s="5"/>
      <c r="L2358" s="5"/>
      <c r="M2358" s="5"/>
      <c r="N2358" s="36">
        <f>Map!K3049</f>
        <v>-215</v>
      </c>
      <c r="O2358" s="36">
        <f>Map!L3049</f>
        <v>-235</v>
      </c>
      <c r="P2358" s="36">
        <f>Map!M3049</f>
        <v>-227</v>
      </c>
      <c r="Q2358" s="5" t="str">
        <f>Join("-",Map!B3049,Map!C3049,Map!D3049,Map!E3049,Map!F3049)</f>
        <v>West Rim-0-6-2-b</v>
      </c>
      <c r="R2358" s="6">
        <f t="shared" ref="R2358:T2358" si="4735">IFERROR(VALUE(LEFT(N2358,SEARCH(" ",N2358,1)-1)),FALSE())</f>
        <v>-215</v>
      </c>
      <c r="S2358" s="6">
        <f t="shared" si="4735"/>
        <v>-235</v>
      </c>
      <c r="T2358" s="6">
        <f t="shared" si="4735"/>
        <v>-227</v>
      </c>
      <c r="U2358" s="5"/>
      <c r="V2358" s="5"/>
      <c r="W2358" s="5"/>
      <c r="X2358" s="37" t="str">
        <f>Map!G3049</f>
        <v>Gas Giant</v>
      </c>
      <c r="Y2358" s="5"/>
      <c r="Z2358" s="7" t="str">
        <f>Map!O3049</f>
        <v>13 H</v>
      </c>
      <c r="AA2358" s="6">
        <f t="shared" si="12"/>
        <v>13</v>
      </c>
      <c r="AB2358" s="5" t="str">
        <f>IFERROR(__xludf.DUMMYFUNCTION("""COMPUTED_VALUE"""),"H")</f>
        <v>H</v>
      </c>
      <c r="AC2358" s="6">
        <f t="shared" si="13"/>
        <v>13</v>
      </c>
      <c r="AD2358" s="5"/>
    </row>
    <row r="2359">
      <c r="A2359" s="5" t="str">
        <f>Map!I3050</f>
        <v>1.02 S</v>
      </c>
      <c r="B2359" s="6">
        <f t="shared" si="5"/>
        <v>1.02</v>
      </c>
      <c r="C2359" s="5" t="str">
        <f>IFERROR(__xludf.DUMMYFUNCTION("""COMPUTED_VALUE"""),"S")</f>
        <v>S</v>
      </c>
      <c r="D2359" s="34">
        <f t="shared" si="6"/>
        <v>1.02</v>
      </c>
      <c r="E2359" s="6" t="b">
        <f t="shared" si="7"/>
        <v>0</v>
      </c>
      <c r="F2359" s="34" t="b">
        <f t="shared" si="8"/>
        <v>0</v>
      </c>
      <c r="G2359" s="8">
        <f t="shared" si="9"/>
        <v>2.02878E+30</v>
      </c>
      <c r="H2359" s="8">
        <f t="shared" ref="H2359:J2359" si="4736">if(D2359,$G2359,"")</f>
        <v>2.02878E+30</v>
      </c>
      <c r="I2359" s="8" t="str">
        <f t="shared" si="4736"/>
        <v/>
      </c>
      <c r="J2359" s="8" t="str">
        <f t="shared" si="4736"/>
        <v/>
      </c>
      <c r="K2359" s="5"/>
      <c r="L2359" s="5"/>
      <c r="M2359" s="5"/>
      <c r="N2359" s="36" t="str">
        <f>Map!K3050</f>
        <v/>
      </c>
      <c r="O2359" s="36" t="str">
        <f>Map!L3050</f>
        <v/>
      </c>
      <c r="P2359" s="36" t="str">
        <f>Map!M3050</f>
        <v/>
      </c>
      <c r="Q2359" s="5" t="str">
        <f>Join("-",Map!B3050,Map!C3050,Map!D3050,Map!E3050,Map!F3050)</f>
        <v>West Rim-0-6-2-S</v>
      </c>
      <c r="R2359" s="6" t="b">
        <f t="shared" ref="R2359:T2359" si="4737">IFERROR(VALUE(LEFT(N2359,SEARCH(" ",N2359,1)-1)),FALSE())</f>
        <v>0</v>
      </c>
      <c r="S2359" s="6" t="b">
        <f t="shared" si="4737"/>
        <v>0</v>
      </c>
      <c r="T2359" s="6" t="b">
        <f t="shared" si="4737"/>
        <v>0</v>
      </c>
      <c r="U2359" s="5"/>
      <c r="V2359" s="5"/>
      <c r="W2359" s="5"/>
      <c r="X2359" s="37" t="str">
        <f>Map!G3050</f>
        <v>Star</v>
      </c>
      <c r="Y2359" s="5"/>
      <c r="Z2359" s="7" t="str">
        <f>Map!O3050</f>
        <v/>
      </c>
      <c r="AA2359" s="6" t="str">
        <f t="shared" si="12"/>
        <v/>
      </c>
      <c r="AB2359" s="5"/>
      <c r="AC2359" s="6" t="str">
        <f t="shared" si="13"/>
        <v/>
      </c>
      <c r="AD2359" s="5"/>
    </row>
    <row r="2360">
      <c r="A2360" s="5" t="str">
        <f>Map!I3051</f>
        <v>1.31 E</v>
      </c>
      <c r="B2360" s="6">
        <f t="shared" si="5"/>
        <v>1.31</v>
      </c>
      <c r="C2360" s="5" t="str">
        <f>IFERROR(__xludf.DUMMYFUNCTION("""COMPUTED_VALUE"""),"E")</f>
        <v>E</v>
      </c>
      <c r="D2360" s="34" t="b">
        <f t="shared" si="6"/>
        <v>0</v>
      </c>
      <c r="E2360" s="6" t="b">
        <f t="shared" si="7"/>
        <v>0</v>
      </c>
      <c r="F2360" s="34">
        <f t="shared" si="8"/>
        <v>1.31</v>
      </c>
      <c r="G2360" s="8">
        <f t="shared" si="9"/>
        <v>7.82332E+24</v>
      </c>
      <c r="H2360" s="8" t="str">
        <f t="shared" ref="H2360:J2360" si="4738">if(D2360,$G2360,"")</f>
        <v/>
      </c>
      <c r="I2360" s="8" t="str">
        <f t="shared" si="4738"/>
        <v/>
      </c>
      <c r="J2360" s="8">
        <f t="shared" si="4738"/>
        <v>7.82332E+24</v>
      </c>
      <c r="K2360" s="5"/>
      <c r="L2360" s="5"/>
      <c r="M2360" s="5"/>
      <c r="N2360" s="36">
        <f>Map!K3051</f>
        <v>201</v>
      </c>
      <c r="O2360" s="36">
        <f>Map!L3051</f>
        <v>183</v>
      </c>
      <c r="P2360" s="36">
        <f>Map!M3051</f>
        <v>194</v>
      </c>
      <c r="Q2360" s="5" t="str">
        <f>Join("-",Map!B3051,Map!C3051,Map!D3051,Map!E3051,Map!F3051)</f>
        <v>West Rim-0-6-3-a</v>
      </c>
      <c r="R2360" s="6">
        <f t="shared" ref="R2360:T2360" si="4739">IFERROR(VALUE(LEFT(N2360,SEARCH(" ",N2360,1)-1)),FALSE())</f>
        <v>201</v>
      </c>
      <c r="S2360" s="6">
        <f t="shared" si="4739"/>
        <v>183</v>
      </c>
      <c r="T2360" s="6">
        <f t="shared" si="4739"/>
        <v>194</v>
      </c>
      <c r="U2360" s="5"/>
      <c r="V2360" s="5"/>
      <c r="W2360" s="5"/>
      <c r="X2360" s="37" t="str">
        <f>Map!G3051</f>
        <v>Terrestrial</v>
      </c>
      <c r="Y2360" s="5"/>
      <c r="Z2360" s="7" t="str">
        <f>Map!O3051</f>
        <v>7 H</v>
      </c>
      <c r="AA2360" s="6">
        <f t="shared" si="12"/>
        <v>7</v>
      </c>
      <c r="AB2360" s="5" t="str">
        <f>IFERROR(__xludf.DUMMYFUNCTION("""COMPUTED_VALUE"""),"H")</f>
        <v>H</v>
      </c>
      <c r="AC2360" s="6">
        <f t="shared" si="13"/>
        <v>7</v>
      </c>
      <c r="AD2360" s="5"/>
    </row>
    <row r="2361">
      <c r="A2361" s="5" t="str">
        <f>Map!I3052</f>
        <v>1.03 E</v>
      </c>
      <c r="B2361" s="6">
        <f t="shared" si="5"/>
        <v>1.03</v>
      </c>
      <c r="C2361" s="5" t="str">
        <f>IFERROR(__xludf.DUMMYFUNCTION("""COMPUTED_VALUE"""),"E")</f>
        <v>E</v>
      </c>
      <c r="D2361" s="34" t="b">
        <f t="shared" si="6"/>
        <v>0</v>
      </c>
      <c r="E2361" s="6" t="b">
        <f t="shared" si="7"/>
        <v>0</v>
      </c>
      <c r="F2361" s="34">
        <f t="shared" si="8"/>
        <v>1.03</v>
      </c>
      <c r="G2361" s="8">
        <f t="shared" si="9"/>
        <v>6.15116E+24</v>
      </c>
      <c r="H2361" s="8" t="str">
        <f t="shared" ref="H2361:J2361" si="4740">if(D2361,$G2361,"")</f>
        <v/>
      </c>
      <c r="I2361" s="8" t="str">
        <f t="shared" si="4740"/>
        <v/>
      </c>
      <c r="J2361" s="8">
        <f t="shared" si="4740"/>
        <v>6.15116E+24</v>
      </c>
      <c r="K2361" s="5"/>
      <c r="L2361" s="5"/>
      <c r="M2361" s="5"/>
      <c r="N2361" s="36">
        <f>Map!K3052</f>
        <v>4</v>
      </c>
      <c r="O2361" s="36">
        <f>Map!L3052</f>
        <v>-4</v>
      </c>
      <c r="P2361" s="36">
        <f>Map!M3052</f>
        <v>2</v>
      </c>
      <c r="Q2361" s="5" t="str">
        <f>Join("-",Map!B3052,Map!C3052,Map!D3052,Map!E3052,Map!F3052)</f>
        <v>West Rim-0-6-3-b</v>
      </c>
      <c r="R2361" s="6">
        <f t="shared" ref="R2361:T2361" si="4741">IFERROR(VALUE(LEFT(N2361,SEARCH(" ",N2361,1)-1)),FALSE())</f>
        <v>4</v>
      </c>
      <c r="S2361" s="6">
        <f t="shared" si="4741"/>
        <v>-4</v>
      </c>
      <c r="T2361" s="6">
        <f t="shared" si="4741"/>
        <v>2</v>
      </c>
      <c r="U2361" s="5"/>
      <c r="V2361" s="5"/>
      <c r="W2361" s="5"/>
      <c r="X2361" s="37" t="str">
        <f>Map!G3052</f>
        <v>Habitable</v>
      </c>
      <c r="Y2361" s="5"/>
      <c r="Z2361" s="7" t="str">
        <f>Map!O3052</f>
        <v>14 H</v>
      </c>
      <c r="AA2361" s="6">
        <f t="shared" si="12"/>
        <v>14</v>
      </c>
      <c r="AB2361" s="5" t="str">
        <f>IFERROR(__xludf.DUMMYFUNCTION("""COMPUTED_VALUE"""),"H")</f>
        <v>H</v>
      </c>
      <c r="AC2361" s="6">
        <f t="shared" si="13"/>
        <v>14</v>
      </c>
      <c r="AD2361" s="5"/>
    </row>
    <row r="2362">
      <c r="A2362" s="5" t="str">
        <f>Map!I3053</f>
        <v>9.65 J</v>
      </c>
      <c r="B2362" s="6">
        <f t="shared" si="5"/>
        <v>9.65</v>
      </c>
      <c r="C2362" s="5" t="str">
        <f>IFERROR(__xludf.DUMMYFUNCTION("""COMPUTED_VALUE"""),"J")</f>
        <v>J</v>
      </c>
      <c r="D2362" s="34" t="b">
        <f t="shared" si="6"/>
        <v>0</v>
      </c>
      <c r="E2362" s="6">
        <f t="shared" si="7"/>
        <v>9.65</v>
      </c>
      <c r="F2362" s="34" t="b">
        <f t="shared" si="8"/>
        <v>0</v>
      </c>
      <c r="G2362" s="8">
        <f t="shared" si="9"/>
        <v>1.8335E+28</v>
      </c>
      <c r="H2362" s="8" t="str">
        <f t="shared" ref="H2362:J2362" si="4742">if(D2362,$G2362,"")</f>
        <v/>
      </c>
      <c r="I2362" s="8">
        <f t="shared" si="4742"/>
        <v>1.8335E+28</v>
      </c>
      <c r="J2362" s="8" t="str">
        <f t="shared" si="4742"/>
        <v/>
      </c>
      <c r="K2362" s="5"/>
      <c r="L2362" s="5"/>
      <c r="M2362" s="5"/>
      <c r="N2362" s="36">
        <f>Map!K3053</f>
        <v>-38</v>
      </c>
      <c r="O2362" s="36">
        <f>Map!L3053</f>
        <v>-60</v>
      </c>
      <c r="P2362" s="36">
        <f>Map!M3053</f>
        <v>-50</v>
      </c>
      <c r="Q2362" s="5" t="str">
        <f>Join("-",Map!B3053,Map!C3053,Map!D3053,Map!E3053,Map!F3053)</f>
        <v>West Rim-0-6-3-c</v>
      </c>
      <c r="R2362" s="6">
        <f t="shared" ref="R2362:T2362" si="4743">IFERROR(VALUE(LEFT(N2362,SEARCH(" ",N2362,1)-1)),FALSE())</f>
        <v>-38</v>
      </c>
      <c r="S2362" s="6">
        <f t="shared" si="4743"/>
        <v>-60</v>
      </c>
      <c r="T2362" s="6">
        <f t="shared" si="4743"/>
        <v>-50</v>
      </c>
      <c r="U2362" s="5"/>
      <c r="V2362" s="5"/>
      <c r="W2362" s="5"/>
      <c r="X2362" s="37" t="str">
        <f>Map!G3053</f>
        <v>Gas Giant</v>
      </c>
      <c r="Y2362" s="5"/>
      <c r="Z2362" s="7" t="str">
        <f>Map!O3053</f>
        <v>12 H</v>
      </c>
      <c r="AA2362" s="6">
        <f t="shared" si="12"/>
        <v>12</v>
      </c>
      <c r="AB2362" s="5" t="str">
        <f>IFERROR(__xludf.DUMMYFUNCTION("""COMPUTED_VALUE"""),"H")</f>
        <v>H</v>
      </c>
      <c r="AC2362" s="6">
        <f t="shared" si="13"/>
        <v>12</v>
      </c>
      <c r="AD2362" s="5"/>
    </row>
    <row r="2363">
      <c r="A2363" s="5" t="str">
        <f>Map!I3054</f>
        <v>0.05 J</v>
      </c>
      <c r="B2363" s="6">
        <f t="shared" si="5"/>
        <v>0.05</v>
      </c>
      <c r="C2363" s="5" t="str">
        <f>IFERROR(__xludf.DUMMYFUNCTION("""COMPUTED_VALUE"""),"J")</f>
        <v>J</v>
      </c>
      <c r="D2363" s="34" t="b">
        <f t="shared" si="6"/>
        <v>0</v>
      </c>
      <c r="E2363" s="6">
        <f t="shared" si="7"/>
        <v>0.05</v>
      </c>
      <c r="F2363" s="34" t="b">
        <f t="shared" si="8"/>
        <v>0</v>
      </c>
      <c r="G2363" s="8">
        <f t="shared" si="9"/>
        <v>9.5E+25</v>
      </c>
      <c r="H2363" s="8" t="str">
        <f t="shared" ref="H2363:J2363" si="4744">if(D2363,$G2363,"")</f>
        <v/>
      </c>
      <c r="I2363" s="8">
        <f t="shared" si="4744"/>
        <v>9.5E+25</v>
      </c>
      <c r="J2363" s="8" t="str">
        <f t="shared" si="4744"/>
        <v/>
      </c>
      <c r="K2363" s="5"/>
      <c r="L2363" s="5"/>
      <c r="M2363" s="5"/>
      <c r="N2363" s="36">
        <f>Map!K3054</f>
        <v>-90</v>
      </c>
      <c r="O2363" s="36">
        <f>Map!L3054</f>
        <v>-140</v>
      </c>
      <c r="P2363" s="36">
        <f>Map!M3054</f>
        <v>-115</v>
      </c>
      <c r="Q2363" s="5" t="str">
        <f>Join("-",Map!B3054,Map!C3054,Map!D3054,Map!E3054,Map!F3054)</f>
        <v>West Rim-0-6-3-d</v>
      </c>
      <c r="R2363" s="6">
        <f t="shared" ref="R2363:T2363" si="4745">IFERROR(VALUE(LEFT(N2363,SEARCH(" ",N2363,1)-1)),FALSE())</f>
        <v>-90</v>
      </c>
      <c r="S2363" s="6">
        <f t="shared" si="4745"/>
        <v>-140</v>
      </c>
      <c r="T2363" s="6">
        <f t="shared" si="4745"/>
        <v>-115</v>
      </c>
      <c r="U2363" s="5"/>
      <c r="V2363" s="5"/>
      <c r="W2363" s="5"/>
      <c r="X2363" s="37" t="str">
        <f>Map!G3054</f>
        <v>Gas Giant</v>
      </c>
      <c r="Y2363" s="5"/>
      <c r="Z2363" s="7" t="str">
        <f>Map!O3054</f>
        <v>24 H</v>
      </c>
      <c r="AA2363" s="6">
        <f t="shared" si="12"/>
        <v>24</v>
      </c>
      <c r="AB2363" s="5" t="str">
        <f>IFERROR(__xludf.DUMMYFUNCTION("""COMPUTED_VALUE"""),"H")</f>
        <v>H</v>
      </c>
      <c r="AC2363" s="6">
        <f t="shared" si="13"/>
        <v>24</v>
      </c>
      <c r="AD2363" s="5"/>
    </row>
    <row r="2364">
      <c r="A2364" s="5" t="str">
        <f>Map!I3055</f>
        <v>0.09 J</v>
      </c>
      <c r="B2364" s="6">
        <f t="shared" si="5"/>
        <v>0.09</v>
      </c>
      <c r="C2364" s="5" t="str">
        <f>IFERROR(__xludf.DUMMYFUNCTION("""COMPUTED_VALUE"""),"J")</f>
        <v>J</v>
      </c>
      <c r="D2364" s="34" t="b">
        <f t="shared" si="6"/>
        <v>0</v>
      </c>
      <c r="E2364" s="6">
        <f t="shared" si="7"/>
        <v>0.09</v>
      </c>
      <c r="F2364" s="34" t="b">
        <f t="shared" si="8"/>
        <v>0</v>
      </c>
      <c r="G2364" s="8">
        <f t="shared" si="9"/>
        <v>1.71E+26</v>
      </c>
      <c r="H2364" s="8" t="str">
        <f t="shared" ref="H2364:J2364" si="4746">if(D2364,$G2364,"")</f>
        <v/>
      </c>
      <c r="I2364" s="8">
        <f t="shared" si="4746"/>
        <v>1.71E+26</v>
      </c>
      <c r="J2364" s="8" t="str">
        <f t="shared" si="4746"/>
        <v/>
      </c>
      <c r="K2364" s="5"/>
      <c r="L2364" s="5"/>
      <c r="M2364" s="5"/>
      <c r="N2364" s="36">
        <f>Map!K3055</f>
        <v>-247</v>
      </c>
      <c r="O2364" s="36">
        <f>Map!L3055</f>
        <v>-257</v>
      </c>
      <c r="P2364" s="36">
        <f>Map!M3055</f>
        <v>-253</v>
      </c>
      <c r="Q2364" s="5" t="str">
        <f>Join("-",Map!B3055,Map!C3055,Map!D3055,Map!E3055,Map!F3055)</f>
        <v>West Rim-0-6-3-e</v>
      </c>
      <c r="R2364" s="6">
        <f t="shared" ref="R2364:T2364" si="4747">IFERROR(VALUE(LEFT(N2364,SEARCH(" ",N2364,1)-1)),FALSE())</f>
        <v>-247</v>
      </c>
      <c r="S2364" s="6">
        <f t="shared" si="4747"/>
        <v>-257</v>
      </c>
      <c r="T2364" s="6">
        <f t="shared" si="4747"/>
        <v>-253</v>
      </c>
      <c r="U2364" s="5"/>
      <c r="V2364" s="5"/>
      <c r="W2364" s="5"/>
      <c r="X2364" s="37" t="str">
        <f>Map!G3055</f>
        <v>Gas Giant</v>
      </c>
      <c r="Y2364" s="5"/>
      <c r="Z2364" s="7" t="str">
        <f>Map!O3055</f>
        <v>14 H</v>
      </c>
      <c r="AA2364" s="6">
        <f t="shared" si="12"/>
        <v>14</v>
      </c>
      <c r="AB2364" s="5" t="str">
        <f>IFERROR(__xludf.DUMMYFUNCTION("""COMPUTED_VALUE"""),"H")</f>
        <v>H</v>
      </c>
      <c r="AC2364" s="6">
        <f t="shared" si="13"/>
        <v>14</v>
      </c>
      <c r="AD2364" s="5"/>
    </row>
    <row r="2365">
      <c r="A2365" s="5" t="str">
        <f>Map!I3056</f>
        <v>0.5 S</v>
      </c>
      <c r="B2365" s="6">
        <f t="shared" si="5"/>
        <v>0.5</v>
      </c>
      <c r="C2365" s="5" t="str">
        <f>IFERROR(__xludf.DUMMYFUNCTION("""COMPUTED_VALUE"""),"S")</f>
        <v>S</v>
      </c>
      <c r="D2365" s="34">
        <f t="shared" si="6"/>
        <v>0.5</v>
      </c>
      <c r="E2365" s="6" t="b">
        <f t="shared" si="7"/>
        <v>0</v>
      </c>
      <c r="F2365" s="34" t="b">
        <f t="shared" si="8"/>
        <v>0</v>
      </c>
      <c r="G2365" s="8">
        <f t="shared" si="9"/>
        <v>9.945E+29</v>
      </c>
      <c r="H2365" s="8">
        <f t="shared" ref="H2365:J2365" si="4748">if(D2365,$G2365,"")</f>
        <v>9.945E+29</v>
      </c>
      <c r="I2365" s="8" t="str">
        <f t="shared" si="4748"/>
        <v/>
      </c>
      <c r="J2365" s="8" t="str">
        <f t="shared" si="4748"/>
        <v/>
      </c>
      <c r="K2365" s="5"/>
      <c r="L2365" s="5"/>
      <c r="M2365" s="5"/>
      <c r="N2365" s="36" t="str">
        <f>Map!K3056</f>
        <v/>
      </c>
      <c r="O2365" s="36" t="str">
        <f>Map!L3056</f>
        <v/>
      </c>
      <c r="P2365" s="36" t="str">
        <f>Map!M3056</f>
        <v/>
      </c>
      <c r="Q2365" s="5" t="str">
        <f>Join("-",Map!B3056,Map!C3056,Map!D3056,Map!E3056,Map!F3056)</f>
        <v>West Rim-0-6-3-S</v>
      </c>
      <c r="R2365" s="6" t="b">
        <f t="shared" ref="R2365:T2365" si="4749">IFERROR(VALUE(LEFT(N2365,SEARCH(" ",N2365,1)-1)),FALSE())</f>
        <v>0</v>
      </c>
      <c r="S2365" s="6" t="b">
        <f t="shared" si="4749"/>
        <v>0</v>
      </c>
      <c r="T2365" s="6" t="b">
        <f t="shared" si="4749"/>
        <v>0</v>
      </c>
      <c r="U2365" s="5"/>
      <c r="V2365" s="5"/>
      <c r="W2365" s="5"/>
      <c r="X2365" s="37" t="str">
        <f>Map!G3056</f>
        <v>Star</v>
      </c>
      <c r="Y2365" s="5"/>
      <c r="Z2365" s="7" t="str">
        <f>Map!O3056</f>
        <v/>
      </c>
      <c r="AA2365" s="6" t="str">
        <f t="shared" si="12"/>
        <v/>
      </c>
      <c r="AB2365" s="5"/>
      <c r="AC2365" s="6" t="str">
        <f t="shared" si="13"/>
        <v/>
      </c>
      <c r="AD2365" s="5"/>
    </row>
    <row r="2366">
      <c r="A2366" s="5" t="str">
        <f>Map!I3057</f>
        <v>0.32 E</v>
      </c>
      <c r="B2366" s="6">
        <f t="shared" si="5"/>
        <v>0.32</v>
      </c>
      <c r="C2366" s="5" t="str">
        <f>IFERROR(__xludf.DUMMYFUNCTION("""COMPUTED_VALUE"""),"E")</f>
        <v>E</v>
      </c>
      <c r="D2366" s="34" t="b">
        <f t="shared" si="6"/>
        <v>0</v>
      </c>
      <c r="E2366" s="6" t="b">
        <f t="shared" si="7"/>
        <v>0</v>
      </c>
      <c r="F2366" s="34">
        <f t="shared" si="8"/>
        <v>0.32</v>
      </c>
      <c r="G2366" s="8">
        <f t="shared" si="9"/>
        <v>1.91104E+24</v>
      </c>
      <c r="H2366" s="8" t="str">
        <f t="shared" ref="H2366:J2366" si="4750">if(D2366,$G2366,"")</f>
        <v/>
      </c>
      <c r="I2366" s="8" t="str">
        <f t="shared" si="4750"/>
        <v/>
      </c>
      <c r="J2366" s="8">
        <f t="shared" si="4750"/>
        <v>1.91104E+24</v>
      </c>
      <c r="K2366" s="5"/>
      <c r="L2366" s="5"/>
      <c r="M2366" s="5"/>
      <c r="N2366" s="36">
        <f>Map!K3057</f>
        <v>365</v>
      </c>
      <c r="O2366" s="36">
        <f>Map!L3057</f>
        <v>250</v>
      </c>
      <c r="P2366" s="36">
        <f>Map!M3057</f>
        <v>309</v>
      </c>
      <c r="Q2366" s="5" t="str">
        <f>Join("-",Map!B3057,Map!C3057,Map!D3057,Map!E3057,Map!F3057)</f>
        <v>West Rim-0-6-4-a</v>
      </c>
      <c r="R2366" s="6">
        <f t="shared" ref="R2366:T2366" si="4751">IFERROR(VALUE(LEFT(N2366,SEARCH(" ",N2366,1)-1)),FALSE())</f>
        <v>365</v>
      </c>
      <c r="S2366" s="6">
        <f t="shared" si="4751"/>
        <v>250</v>
      </c>
      <c r="T2366" s="6">
        <f t="shared" si="4751"/>
        <v>309</v>
      </c>
      <c r="U2366" s="5"/>
      <c r="V2366" s="5"/>
      <c r="W2366" s="5"/>
      <c r="X2366" s="37" t="str">
        <f>Map!G3057</f>
        <v>Terrestrial</v>
      </c>
      <c r="Y2366" s="5"/>
      <c r="Z2366" s="7" t="str">
        <f>Map!O3057</f>
        <v>14 H</v>
      </c>
      <c r="AA2366" s="6">
        <f t="shared" si="12"/>
        <v>14</v>
      </c>
      <c r="AB2366" s="5" t="str">
        <f>IFERROR(__xludf.DUMMYFUNCTION("""COMPUTED_VALUE"""),"H")</f>
        <v>H</v>
      </c>
      <c r="AC2366" s="6">
        <f t="shared" si="13"/>
        <v>14</v>
      </c>
      <c r="AD2366" s="5"/>
    </row>
    <row r="2367">
      <c r="A2367" s="5" t="str">
        <f>Map!I3058</f>
        <v>0.92 E</v>
      </c>
      <c r="B2367" s="6">
        <f t="shared" si="5"/>
        <v>0.92</v>
      </c>
      <c r="C2367" s="5" t="str">
        <f>IFERROR(__xludf.DUMMYFUNCTION("""COMPUTED_VALUE"""),"E")</f>
        <v>E</v>
      </c>
      <c r="D2367" s="34" t="b">
        <f t="shared" si="6"/>
        <v>0</v>
      </c>
      <c r="E2367" s="6" t="b">
        <f t="shared" si="7"/>
        <v>0</v>
      </c>
      <c r="F2367" s="34">
        <f t="shared" si="8"/>
        <v>0.92</v>
      </c>
      <c r="G2367" s="8">
        <f t="shared" si="9"/>
        <v>5.49424E+24</v>
      </c>
      <c r="H2367" s="8" t="str">
        <f t="shared" ref="H2367:J2367" si="4752">if(D2367,$G2367,"")</f>
        <v/>
      </c>
      <c r="I2367" s="8" t="str">
        <f t="shared" si="4752"/>
        <v/>
      </c>
      <c r="J2367" s="8">
        <f t="shared" si="4752"/>
        <v>5.49424E+24</v>
      </c>
      <c r="K2367" s="5"/>
      <c r="L2367" s="5"/>
      <c r="M2367" s="5"/>
      <c r="N2367" s="36">
        <f>Map!K3058</f>
        <v>5</v>
      </c>
      <c r="O2367" s="36">
        <f>Map!L3058</f>
        <v>3</v>
      </c>
      <c r="P2367" s="36">
        <f>Map!M3058</f>
        <v>5</v>
      </c>
      <c r="Q2367" s="5" t="str">
        <f>Join("-",Map!B3058,Map!C3058,Map!D3058,Map!E3058,Map!F3058)</f>
        <v>West Rim-0-6-4-b</v>
      </c>
      <c r="R2367" s="6">
        <f t="shared" ref="R2367:T2367" si="4753">IFERROR(VALUE(LEFT(N2367,SEARCH(" ",N2367,1)-1)),FALSE())</f>
        <v>5</v>
      </c>
      <c r="S2367" s="6">
        <f t="shared" si="4753"/>
        <v>3</v>
      </c>
      <c r="T2367" s="6">
        <f t="shared" si="4753"/>
        <v>5</v>
      </c>
      <c r="U2367" s="5"/>
      <c r="V2367" s="5"/>
      <c r="W2367" s="5"/>
      <c r="X2367" s="37" t="str">
        <f>Map!G3058</f>
        <v>Habitable</v>
      </c>
      <c r="Y2367" s="5"/>
      <c r="Z2367" s="7" t="str">
        <f>Map!O3058</f>
        <v>20 H</v>
      </c>
      <c r="AA2367" s="6">
        <f t="shared" si="12"/>
        <v>20</v>
      </c>
      <c r="AB2367" s="5" t="str">
        <f>IFERROR(__xludf.DUMMYFUNCTION("""COMPUTED_VALUE"""),"H")</f>
        <v>H</v>
      </c>
      <c r="AC2367" s="6">
        <f t="shared" si="13"/>
        <v>20</v>
      </c>
      <c r="AD2367" s="5"/>
    </row>
    <row r="2368">
      <c r="A2368" s="5" t="str">
        <f>Map!I3059</f>
        <v>9.41 J</v>
      </c>
      <c r="B2368" s="6">
        <f t="shared" si="5"/>
        <v>9.41</v>
      </c>
      <c r="C2368" s="5" t="str">
        <f>IFERROR(__xludf.DUMMYFUNCTION("""COMPUTED_VALUE"""),"J")</f>
        <v>J</v>
      </c>
      <c r="D2368" s="34" t="b">
        <f t="shared" si="6"/>
        <v>0</v>
      </c>
      <c r="E2368" s="6">
        <f t="shared" si="7"/>
        <v>9.41</v>
      </c>
      <c r="F2368" s="34" t="b">
        <f t="shared" si="8"/>
        <v>0</v>
      </c>
      <c r="G2368" s="8">
        <f t="shared" si="9"/>
        <v>1.7879E+28</v>
      </c>
      <c r="H2368" s="8" t="str">
        <f t="shared" ref="H2368:J2368" si="4754">if(D2368,$G2368,"")</f>
        <v/>
      </c>
      <c r="I2368" s="8">
        <f t="shared" si="4754"/>
        <v>1.7879E+28</v>
      </c>
      <c r="J2368" s="8" t="str">
        <f t="shared" si="4754"/>
        <v/>
      </c>
      <c r="K2368" s="5"/>
      <c r="L2368" s="5"/>
      <c r="M2368" s="5"/>
      <c r="N2368" s="36">
        <f>Map!K3059</f>
        <v>-91</v>
      </c>
      <c r="O2368" s="36">
        <f>Map!L3059</f>
        <v>-97</v>
      </c>
      <c r="P2368" s="36">
        <f>Map!M3059</f>
        <v>-96</v>
      </c>
      <c r="Q2368" s="5" t="str">
        <f>Join("-",Map!B3059,Map!C3059,Map!D3059,Map!E3059,Map!F3059)</f>
        <v>West Rim-0-6-4-c</v>
      </c>
      <c r="R2368" s="6">
        <f t="shared" ref="R2368:T2368" si="4755">IFERROR(VALUE(LEFT(N2368,SEARCH(" ",N2368,1)-1)),FALSE())</f>
        <v>-91</v>
      </c>
      <c r="S2368" s="6">
        <f t="shared" si="4755"/>
        <v>-97</v>
      </c>
      <c r="T2368" s="6">
        <f t="shared" si="4755"/>
        <v>-96</v>
      </c>
      <c r="U2368" s="5"/>
      <c r="V2368" s="5"/>
      <c r="W2368" s="5"/>
      <c r="X2368" s="37" t="str">
        <f>Map!G3059</f>
        <v>Gas Giant</v>
      </c>
      <c r="Y2368" s="5"/>
      <c r="Z2368" s="7" t="str">
        <f>Map!O3059</f>
        <v>10 H</v>
      </c>
      <c r="AA2368" s="6">
        <f t="shared" si="12"/>
        <v>10</v>
      </c>
      <c r="AB2368" s="5" t="str">
        <f>IFERROR(__xludf.DUMMYFUNCTION("""COMPUTED_VALUE"""),"H")</f>
        <v>H</v>
      </c>
      <c r="AC2368" s="6">
        <f t="shared" si="13"/>
        <v>10</v>
      </c>
      <c r="AD2368" s="5"/>
    </row>
    <row r="2369">
      <c r="A2369" s="5" t="str">
        <f>Map!I3060</f>
        <v>5.17 J</v>
      </c>
      <c r="B2369" s="6">
        <f t="shared" si="5"/>
        <v>5.17</v>
      </c>
      <c r="C2369" s="5" t="str">
        <f>IFERROR(__xludf.DUMMYFUNCTION("""COMPUTED_VALUE"""),"J")</f>
        <v>J</v>
      </c>
      <c r="D2369" s="34" t="b">
        <f t="shared" si="6"/>
        <v>0</v>
      </c>
      <c r="E2369" s="6">
        <f t="shared" si="7"/>
        <v>5.17</v>
      </c>
      <c r="F2369" s="34" t="b">
        <f t="shared" si="8"/>
        <v>0</v>
      </c>
      <c r="G2369" s="8">
        <f t="shared" si="9"/>
        <v>9.823E+27</v>
      </c>
      <c r="H2369" s="8" t="str">
        <f t="shared" ref="H2369:J2369" si="4756">if(D2369,$G2369,"")</f>
        <v/>
      </c>
      <c r="I2369" s="8">
        <f t="shared" si="4756"/>
        <v>9.823E+27</v>
      </c>
      <c r="J2369" s="8" t="str">
        <f t="shared" si="4756"/>
        <v/>
      </c>
      <c r="K2369" s="5"/>
      <c r="L2369" s="5"/>
      <c r="M2369" s="5"/>
      <c r="N2369" s="36">
        <f>Map!K3060</f>
        <v>-209</v>
      </c>
      <c r="O2369" s="36">
        <f>Map!L3060</f>
        <v>-212</v>
      </c>
      <c r="P2369" s="36">
        <f>Map!M3060</f>
        <v>-209</v>
      </c>
      <c r="Q2369" s="5" t="str">
        <f>Join("-",Map!B3060,Map!C3060,Map!D3060,Map!E3060,Map!F3060)</f>
        <v>West Rim-0-6-4-d</v>
      </c>
      <c r="R2369" s="6">
        <f t="shared" ref="R2369:T2369" si="4757">IFERROR(VALUE(LEFT(N2369,SEARCH(" ",N2369,1)-1)),FALSE())</f>
        <v>-209</v>
      </c>
      <c r="S2369" s="6">
        <f t="shared" si="4757"/>
        <v>-212</v>
      </c>
      <c r="T2369" s="6">
        <f t="shared" si="4757"/>
        <v>-209</v>
      </c>
      <c r="U2369" s="5"/>
      <c r="V2369" s="5"/>
      <c r="W2369" s="5"/>
      <c r="X2369" s="37" t="str">
        <f>Map!G3060</f>
        <v>Gas Giant</v>
      </c>
      <c r="Y2369" s="5"/>
      <c r="Z2369" s="7" t="str">
        <f>Map!O3060</f>
        <v>9 H</v>
      </c>
      <c r="AA2369" s="6">
        <f t="shared" si="12"/>
        <v>9</v>
      </c>
      <c r="AB2369" s="5" t="str">
        <f>IFERROR(__xludf.DUMMYFUNCTION("""COMPUTED_VALUE"""),"H")</f>
        <v>H</v>
      </c>
      <c r="AC2369" s="6">
        <f t="shared" si="13"/>
        <v>9</v>
      </c>
      <c r="AD2369" s="5"/>
    </row>
    <row r="2370">
      <c r="A2370" s="5" t="str">
        <f>Map!I3061</f>
        <v>0.56 E</v>
      </c>
      <c r="B2370" s="6">
        <f t="shared" si="5"/>
        <v>0.56</v>
      </c>
      <c r="C2370" s="5" t="str">
        <f>IFERROR(__xludf.DUMMYFUNCTION("""COMPUTED_VALUE"""),"E")</f>
        <v>E</v>
      </c>
      <c r="D2370" s="34" t="b">
        <f t="shared" si="6"/>
        <v>0</v>
      </c>
      <c r="E2370" s="6" t="b">
        <f t="shared" si="7"/>
        <v>0</v>
      </c>
      <c r="F2370" s="34">
        <f t="shared" si="8"/>
        <v>0.56</v>
      </c>
      <c r="G2370" s="8">
        <f t="shared" si="9"/>
        <v>3.34432E+24</v>
      </c>
      <c r="H2370" s="8" t="str">
        <f t="shared" ref="H2370:J2370" si="4758">if(D2370,$G2370,"")</f>
        <v/>
      </c>
      <c r="I2370" s="8" t="str">
        <f t="shared" si="4758"/>
        <v/>
      </c>
      <c r="J2370" s="8">
        <f t="shared" si="4758"/>
        <v>3.34432E+24</v>
      </c>
      <c r="K2370" s="5"/>
      <c r="L2370" s="5"/>
      <c r="M2370" s="5"/>
      <c r="N2370" s="36">
        <f>Map!K3061</f>
        <v>-241</v>
      </c>
      <c r="O2370" s="36">
        <f>Map!L3061</f>
        <v>-252</v>
      </c>
      <c r="P2370" s="36">
        <f>Map!M3061</f>
        <v>-247</v>
      </c>
      <c r="Q2370" s="5" t="str">
        <f>Join("-",Map!B3061,Map!C3061,Map!D3061,Map!E3061,Map!F3061)</f>
        <v>West Rim-0-6-4-e</v>
      </c>
      <c r="R2370" s="6">
        <f t="shared" ref="R2370:T2370" si="4759">IFERROR(VALUE(LEFT(N2370,SEARCH(" ",N2370,1)-1)),FALSE())</f>
        <v>-241</v>
      </c>
      <c r="S2370" s="6">
        <f t="shared" si="4759"/>
        <v>-252</v>
      </c>
      <c r="T2370" s="6">
        <f t="shared" si="4759"/>
        <v>-247</v>
      </c>
      <c r="U2370" s="5"/>
      <c r="V2370" s="5"/>
      <c r="W2370" s="5"/>
      <c r="X2370" s="37" t="str">
        <f>Map!G3061</f>
        <v>Terrestrial</v>
      </c>
      <c r="Y2370" s="5"/>
      <c r="Z2370" s="7" t="str">
        <f>Map!O3061</f>
        <v>36 H</v>
      </c>
      <c r="AA2370" s="6">
        <f t="shared" si="12"/>
        <v>36</v>
      </c>
      <c r="AB2370" s="5" t="str">
        <f>IFERROR(__xludf.DUMMYFUNCTION("""COMPUTED_VALUE"""),"H")</f>
        <v>H</v>
      </c>
      <c r="AC2370" s="6">
        <f t="shared" si="13"/>
        <v>36</v>
      </c>
      <c r="AD2370" s="5"/>
    </row>
    <row r="2371">
      <c r="A2371" s="5" t="str">
        <f>Map!I3062</f>
        <v>0.59 S</v>
      </c>
      <c r="B2371" s="6">
        <f t="shared" si="5"/>
        <v>0.59</v>
      </c>
      <c r="C2371" s="5" t="str">
        <f>IFERROR(__xludf.DUMMYFUNCTION("""COMPUTED_VALUE"""),"S")</f>
        <v>S</v>
      </c>
      <c r="D2371" s="34">
        <f t="shared" si="6"/>
        <v>0.59</v>
      </c>
      <c r="E2371" s="6" t="b">
        <f t="shared" si="7"/>
        <v>0</v>
      </c>
      <c r="F2371" s="34" t="b">
        <f t="shared" si="8"/>
        <v>0</v>
      </c>
      <c r="G2371" s="8">
        <f t="shared" si="9"/>
        <v>1.17351E+30</v>
      </c>
      <c r="H2371" s="8">
        <f t="shared" ref="H2371:J2371" si="4760">if(D2371,$G2371,"")</f>
        <v>1.17351E+30</v>
      </c>
      <c r="I2371" s="8" t="str">
        <f t="shared" si="4760"/>
        <v/>
      </c>
      <c r="J2371" s="8" t="str">
        <f t="shared" si="4760"/>
        <v/>
      </c>
      <c r="K2371" s="5"/>
      <c r="L2371" s="5"/>
      <c r="M2371" s="5"/>
      <c r="N2371" s="36" t="str">
        <f>Map!K3062</f>
        <v/>
      </c>
      <c r="O2371" s="36" t="str">
        <f>Map!L3062</f>
        <v/>
      </c>
      <c r="P2371" s="36" t="str">
        <f>Map!M3062</f>
        <v/>
      </c>
      <c r="Q2371" s="5" t="str">
        <f>Join("-",Map!B3062,Map!C3062,Map!D3062,Map!E3062,Map!F3062)</f>
        <v>West Rim-0-6-4-S</v>
      </c>
      <c r="R2371" s="6" t="b">
        <f t="shared" ref="R2371:T2371" si="4761">IFERROR(VALUE(LEFT(N2371,SEARCH(" ",N2371,1)-1)),FALSE())</f>
        <v>0</v>
      </c>
      <c r="S2371" s="6" t="b">
        <f t="shared" si="4761"/>
        <v>0</v>
      </c>
      <c r="T2371" s="6" t="b">
        <f t="shared" si="4761"/>
        <v>0</v>
      </c>
      <c r="U2371" s="5"/>
      <c r="V2371" s="5"/>
      <c r="W2371" s="5"/>
      <c r="X2371" s="37" t="str">
        <f>Map!G3062</f>
        <v>Star</v>
      </c>
      <c r="Y2371" s="5"/>
      <c r="Z2371" s="7" t="str">
        <f>Map!O3062</f>
        <v/>
      </c>
      <c r="AA2371" s="6" t="str">
        <f t="shared" si="12"/>
        <v/>
      </c>
      <c r="AB2371" s="5"/>
      <c r="AC2371" s="6" t="str">
        <f t="shared" si="13"/>
        <v/>
      </c>
      <c r="AD2371" s="5"/>
    </row>
    <row r="2372">
      <c r="A2372" s="5" t="str">
        <f>Map!I3063</f>
        <v>0.25 E</v>
      </c>
      <c r="B2372" s="6">
        <f t="shared" si="5"/>
        <v>0.25</v>
      </c>
      <c r="C2372" s="5" t="str">
        <f>IFERROR(__xludf.DUMMYFUNCTION("""COMPUTED_VALUE"""),"E")</f>
        <v>E</v>
      </c>
      <c r="D2372" s="34" t="b">
        <f t="shared" si="6"/>
        <v>0</v>
      </c>
      <c r="E2372" s="6" t="b">
        <f t="shared" si="7"/>
        <v>0</v>
      </c>
      <c r="F2372" s="34">
        <f t="shared" si="8"/>
        <v>0.25</v>
      </c>
      <c r="G2372" s="8">
        <f t="shared" si="9"/>
        <v>1.493E+24</v>
      </c>
      <c r="H2372" s="8" t="str">
        <f t="shared" ref="H2372:J2372" si="4762">if(D2372,$G2372,"")</f>
        <v/>
      </c>
      <c r="I2372" s="8" t="str">
        <f t="shared" si="4762"/>
        <v/>
      </c>
      <c r="J2372" s="8">
        <f t="shared" si="4762"/>
        <v>1.493E+24</v>
      </c>
      <c r="K2372" s="5"/>
      <c r="L2372" s="5"/>
      <c r="M2372" s="5"/>
      <c r="N2372" s="36">
        <f>Map!K3063</f>
        <v>916</v>
      </c>
      <c r="O2372" s="36">
        <f>Map!L3063</f>
        <v>793</v>
      </c>
      <c r="P2372" s="36">
        <f>Map!M3063</f>
        <v>855</v>
      </c>
      <c r="Q2372" s="5" t="str">
        <f>Join("-",Map!B3063,Map!C3063,Map!D3063,Map!E3063,Map!F3063)</f>
        <v>West Rim-0-6-5-a</v>
      </c>
      <c r="R2372" s="6">
        <f t="shared" ref="R2372:T2372" si="4763">IFERROR(VALUE(LEFT(N2372,SEARCH(" ",N2372,1)-1)),FALSE())</f>
        <v>916</v>
      </c>
      <c r="S2372" s="6">
        <f t="shared" si="4763"/>
        <v>793</v>
      </c>
      <c r="T2372" s="6">
        <f t="shared" si="4763"/>
        <v>855</v>
      </c>
      <c r="U2372" s="5"/>
      <c r="V2372" s="5"/>
      <c r="W2372" s="5"/>
      <c r="X2372" s="37" t="str">
        <f>Map!G3063</f>
        <v>Terrestrial</v>
      </c>
      <c r="Y2372" s="5"/>
      <c r="Z2372" s="7" t="str">
        <f>Map!O3063</f>
        <v>30 H</v>
      </c>
      <c r="AA2372" s="6">
        <f t="shared" si="12"/>
        <v>30</v>
      </c>
      <c r="AB2372" s="5" t="str">
        <f>IFERROR(__xludf.DUMMYFUNCTION("""COMPUTED_VALUE"""),"H")</f>
        <v>H</v>
      </c>
      <c r="AC2372" s="6">
        <f t="shared" si="13"/>
        <v>30</v>
      </c>
      <c r="AD2372" s="5"/>
    </row>
    <row r="2373">
      <c r="A2373" s="5" t="str">
        <f>Map!I3064</f>
        <v>3.67 E</v>
      </c>
      <c r="B2373" s="6">
        <f t="shared" si="5"/>
        <v>3.67</v>
      </c>
      <c r="C2373" s="5" t="str">
        <f>IFERROR(__xludf.DUMMYFUNCTION("""COMPUTED_VALUE"""),"E")</f>
        <v>E</v>
      </c>
      <c r="D2373" s="34" t="b">
        <f t="shared" si="6"/>
        <v>0</v>
      </c>
      <c r="E2373" s="6" t="b">
        <f t="shared" si="7"/>
        <v>0</v>
      </c>
      <c r="F2373" s="34">
        <f t="shared" si="8"/>
        <v>3.67</v>
      </c>
      <c r="G2373" s="8">
        <f t="shared" si="9"/>
        <v>2.19172E+25</v>
      </c>
      <c r="H2373" s="8" t="str">
        <f t="shared" ref="H2373:J2373" si="4764">if(D2373,$G2373,"")</f>
        <v/>
      </c>
      <c r="I2373" s="8" t="str">
        <f t="shared" si="4764"/>
        <v/>
      </c>
      <c r="J2373" s="8">
        <f t="shared" si="4764"/>
        <v>2.19172E+25</v>
      </c>
      <c r="K2373" s="5"/>
      <c r="L2373" s="5"/>
      <c r="M2373" s="5"/>
      <c r="N2373" s="36">
        <f>Map!K3064</f>
        <v>-4</v>
      </c>
      <c r="O2373" s="36">
        <f>Map!L3064</f>
        <v>-7</v>
      </c>
      <c r="P2373" s="36">
        <f>Map!M3064</f>
        <v>-5</v>
      </c>
      <c r="Q2373" s="5" t="str">
        <f>Join("-",Map!B3064,Map!C3064,Map!D3064,Map!E3064,Map!F3064)</f>
        <v>West Rim-0-6-5-b</v>
      </c>
      <c r="R2373" s="6">
        <f t="shared" ref="R2373:T2373" si="4765">IFERROR(VALUE(LEFT(N2373,SEARCH(" ",N2373,1)-1)),FALSE())</f>
        <v>-4</v>
      </c>
      <c r="S2373" s="6">
        <f t="shared" si="4765"/>
        <v>-7</v>
      </c>
      <c r="T2373" s="6">
        <f t="shared" si="4765"/>
        <v>-5</v>
      </c>
      <c r="U2373" s="5"/>
      <c r="V2373" s="5"/>
      <c r="W2373" s="5"/>
      <c r="X2373" s="37" t="str">
        <f>Map!G3064</f>
        <v>Habitable</v>
      </c>
      <c r="Y2373" s="5"/>
      <c r="Z2373" s="7" t="str">
        <f>Map!O3064</f>
        <v>16 H</v>
      </c>
      <c r="AA2373" s="6">
        <f t="shared" si="12"/>
        <v>16</v>
      </c>
      <c r="AB2373" s="5" t="str">
        <f>IFERROR(__xludf.DUMMYFUNCTION("""COMPUTED_VALUE"""),"H")</f>
        <v>H</v>
      </c>
      <c r="AC2373" s="6">
        <f t="shared" si="13"/>
        <v>16</v>
      </c>
      <c r="AD2373" s="5"/>
    </row>
    <row r="2374">
      <c r="A2374" s="5" t="str">
        <f>Map!I3065</f>
        <v>0.05 J</v>
      </c>
      <c r="B2374" s="6">
        <f t="shared" si="5"/>
        <v>0.05</v>
      </c>
      <c r="C2374" s="5" t="str">
        <f>IFERROR(__xludf.DUMMYFUNCTION("""COMPUTED_VALUE"""),"J")</f>
        <v>J</v>
      </c>
      <c r="D2374" s="34" t="b">
        <f t="shared" si="6"/>
        <v>0</v>
      </c>
      <c r="E2374" s="6">
        <f t="shared" si="7"/>
        <v>0.05</v>
      </c>
      <c r="F2374" s="34" t="b">
        <f t="shared" si="8"/>
        <v>0</v>
      </c>
      <c r="G2374" s="8">
        <f t="shared" si="9"/>
        <v>9.5E+25</v>
      </c>
      <c r="H2374" s="8" t="str">
        <f t="shared" ref="H2374:J2374" si="4766">if(D2374,$G2374,"")</f>
        <v/>
      </c>
      <c r="I2374" s="8">
        <f t="shared" si="4766"/>
        <v>9.5E+25</v>
      </c>
      <c r="J2374" s="8" t="str">
        <f t="shared" si="4766"/>
        <v/>
      </c>
      <c r="K2374" s="5"/>
      <c r="L2374" s="5"/>
      <c r="M2374" s="5"/>
      <c r="N2374" s="36">
        <f>Map!K3065</f>
        <v>-67</v>
      </c>
      <c r="O2374" s="36">
        <f>Map!L3065</f>
        <v>-107</v>
      </c>
      <c r="P2374" s="36">
        <f>Map!M3065</f>
        <v>-86</v>
      </c>
      <c r="Q2374" s="5" t="str">
        <f>Join("-",Map!B3065,Map!C3065,Map!D3065,Map!E3065,Map!F3065)</f>
        <v>West Rim-0-6-5-c</v>
      </c>
      <c r="R2374" s="6">
        <f t="shared" ref="R2374:T2374" si="4767">IFERROR(VALUE(LEFT(N2374,SEARCH(" ",N2374,1)-1)),FALSE())</f>
        <v>-67</v>
      </c>
      <c r="S2374" s="6">
        <f t="shared" si="4767"/>
        <v>-107</v>
      </c>
      <c r="T2374" s="6">
        <f t="shared" si="4767"/>
        <v>-86</v>
      </c>
      <c r="U2374" s="5"/>
      <c r="V2374" s="5"/>
      <c r="W2374" s="5"/>
      <c r="X2374" s="37" t="str">
        <f>Map!G3065</f>
        <v>Gas Giant</v>
      </c>
      <c r="Y2374" s="5"/>
      <c r="Z2374" s="7" t="str">
        <f>Map!O3065</f>
        <v>17 H</v>
      </c>
      <c r="AA2374" s="6">
        <f t="shared" si="12"/>
        <v>17</v>
      </c>
      <c r="AB2374" s="5" t="str">
        <f>IFERROR(__xludf.DUMMYFUNCTION("""COMPUTED_VALUE"""),"H")</f>
        <v>H</v>
      </c>
      <c r="AC2374" s="6">
        <f t="shared" si="13"/>
        <v>17</v>
      </c>
      <c r="AD2374" s="5"/>
    </row>
    <row r="2375">
      <c r="A2375" s="5" t="str">
        <f>Map!I3066</f>
        <v>0.23 E</v>
      </c>
      <c r="B2375" s="6">
        <f t="shared" si="5"/>
        <v>0.23</v>
      </c>
      <c r="C2375" s="5" t="str">
        <f>IFERROR(__xludf.DUMMYFUNCTION("""COMPUTED_VALUE"""),"E")</f>
        <v>E</v>
      </c>
      <c r="D2375" s="34" t="b">
        <f t="shared" si="6"/>
        <v>0</v>
      </c>
      <c r="E2375" s="6" t="b">
        <f t="shared" si="7"/>
        <v>0</v>
      </c>
      <c r="F2375" s="34">
        <f t="shared" si="8"/>
        <v>0.23</v>
      </c>
      <c r="G2375" s="8">
        <f t="shared" si="9"/>
        <v>1.37356E+24</v>
      </c>
      <c r="H2375" s="8" t="str">
        <f t="shared" ref="H2375:J2375" si="4768">if(D2375,$G2375,"")</f>
        <v/>
      </c>
      <c r="I2375" s="8" t="str">
        <f t="shared" si="4768"/>
        <v/>
      </c>
      <c r="J2375" s="8">
        <f t="shared" si="4768"/>
        <v>1.37356E+24</v>
      </c>
      <c r="K2375" s="5"/>
      <c r="L2375" s="5"/>
      <c r="M2375" s="5"/>
      <c r="N2375" s="36">
        <f>Map!K3066</f>
        <v>-224</v>
      </c>
      <c r="O2375" s="36">
        <f>Map!L3066</f>
        <v>-234</v>
      </c>
      <c r="P2375" s="36">
        <f>Map!M3066</f>
        <v>-231</v>
      </c>
      <c r="Q2375" s="5" t="str">
        <f>Join("-",Map!B3066,Map!C3066,Map!D3066,Map!E3066,Map!F3066)</f>
        <v>West Rim-0-6-5-d</v>
      </c>
      <c r="R2375" s="6">
        <f t="shared" ref="R2375:T2375" si="4769">IFERROR(VALUE(LEFT(N2375,SEARCH(" ",N2375,1)-1)),FALSE())</f>
        <v>-224</v>
      </c>
      <c r="S2375" s="6">
        <f t="shared" si="4769"/>
        <v>-234</v>
      </c>
      <c r="T2375" s="6">
        <f t="shared" si="4769"/>
        <v>-231</v>
      </c>
      <c r="U2375" s="5"/>
      <c r="V2375" s="5"/>
      <c r="W2375" s="5"/>
      <c r="X2375" s="37" t="str">
        <f>Map!G3066</f>
        <v>Terrestrial</v>
      </c>
      <c r="Y2375" s="5"/>
      <c r="Z2375" s="7" t="str">
        <f>Map!O3066</f>
        <v>165 H</v>
      </c>
      <c r="AA2375" s="6">
        <f t="shared" si="12"/>
        <v>165</v>
      </c>
      <c r="AB2375" s="5" t="str">
        <f>IFERROR(__xludf.DUMMYFUNCTION("""COMPUTED_VALUE"""),"H")</f>
        <v>H</v>
      </c>
      <c r="AC2375" s="6">
        <f t="shared" si="13"/>
        <v>165</v>
      </c>
      <c r="AD2375" s="5"/>
    </row>
    <row r="2376">
      <c r="A2376" s="5" t="str">
        <f>Map!I3067</f>
        <v>0.11 S</v>
      </c>
      <c r="B2376" s="6">
        <f t="shared" si="5"/>
        <v>0.11</v>
      </c>
      <c r="C2376" s="5" t="str">
        <f>IFERROR(__xludf.DUMMYFUNCTION("""COMPUTED_VALUE"""),"S")</f>
        <v>S</v>
      </c>
      <c r="D2376" s="34">
        <f t="shared" si="6"/>
        <v>0.11</v>
      </c>
      <c r="E2376" s="6" t="b">
        <f t="shared" si="7"/>
        <v>0</v>
      </c>
      <c r="F2376" s="34" t="b">
        <f t="shared" si="8"/>
        <v>0</v>
      </c>
      <c r="G2376" s="8">
        <f t="shared" si="9"/>
        <v>2.1879E+29</v>
      </c>
      <c r="H2376" s="8">
        <f t="shared" ref="H2376:J2376" si="4770">if(D2376,$G2376,"")</f>
        <v>2.1879E+29</v>
      </c>
      <c r="I2376" s="8" t="str">
        <f t="shared" si="4770"/>
        <v/>
      </c>
      <c r="J2376" s="8" t="str">
        <f t="shared" si="4770"/>
        <v/>
      </c>
      <c r="K2376" s="5"/>
      <c r="L2376" s="5"/>
      <c r="M2376" s="5"/>
      <c r="N2376" s="36" t="str">
        <f>Map!K3067</f>
        <v/>
      </c>
      <c r="O2376" s="36" t="str">
        <f>Map!L3067</f>
        <v/>
      </c>
      <c r="P2376" s="36" t="str">
        <f>Map!M3067</f>
        <v/>
      </c>
      <c r="Q2376" s="5" t="str">
        <f>Join("-",Map!B3067,Map!C3067,Map!D3067,Map!E3067,Map!F3067)</f>
        <v>West Rim-0-6-5-S</v>
      </c>
      <c r="R2376" s="6" t="b">
        <f t="shared" ref="R2376:T2376" si="4771">IFERROR(VALUE(LEFT(N2376,SEARCH(" ",N2376,1)-1)),FALSE())</f>
        <v>0</v>
      </c>
      <c r="S2376" s="6" t="b">
        <f t="shared" si="4771"/>
        <v>0</v>
      </c>
      <c r="T2376" s="6" t="b">
        <f t="shared" si="4771"/>
        <v>0</v>
      </c>
      <c r="U2376" s="5"/>
      <c r="V2376" s="5"/>
      <c r="W2376" s="5"/>
      <c r="X2376" s="37" t="str">
        <f>Map!G3067</f>
        <v>Star</v>
      </c>
      <c r="Y2376" s="5"/>
      <c r="Z2376" s="7" t="str">
        <f>Map!O3067</f>
        <v/>
      </c>
      <c r="AA2376" s="6" t="str">
        <f t="shared" si="12"/>
        <v/>
      </c>
      <c r="AB2376" s="5"/>
      <c r="AC2376" s="6" t="str">
        <f t="shared" si="13"/>
        <v/>
      </c>
      <c r="AD2376" s="5"/>
    </row>
    <row r="2377">
      <c r="A2377" s="5" t="str">
        <f>Map!I3068</f>
        <v>0.24 E</v>
      </c>
      <c r="B2377" s="6">
        <f t="shared" si="5"/>
        <v>0.24</v>
      </c>
      <c r="C2377" s="5" t="str">
        <f>IFERROR(__xludf.DUMMYFUNCTION("""COMPUTED_VALUE"""),"E")</f>
        <v>E</v>
      </c>
      <c r="D2377" s="34" t="b">
        <f t="shared" si="6"/>
        <v>0</v>
      </c>
      <c r="E2377" s="6" t="b">
        <f t="shared" si="7"/>
        <v>0</v>
      </c>
      <c r="F2377" s="34">
        <f t="shared" si="8"/>
        <v>0.24</v>
      </c>
      <c r="G2377" s="8">
        <f t="shared" si="9"/>
        <v>1.43328E+24</v>
      </c>
      <c r="H2377" s="8" t="str">
        <f t="shared" ref="H2377:J2377" si="4772">if(D2377,$G2377,"")</f>
        <v/>
      </c>
      <c r="I2377" s="8" t="str">
        <f t="shared" si="4772"/>
        <v/>
      </c>
      <c r="J2377" s="8">
        <f t="shared" si="4772"/>
        <v>1.43328E+24</v>
      </c>
      <c r="K2377" s="5"/>
      <c r="L2377" s="5"/>
      <c r="M2377" s="5"/>
      <c r="N2377" s="36">
        <f>Map!K3068</f>
        <v>-105</v>
      </c>
      <c r="O2377" s="36">
        <f>Map!L3068</f>
        <v>-120</v>
      </c>
      <c r="P2377" s="36">
        <f>Map!M3068</f>
        <v>-113</v>
      </c>
      <c r="Q2377" s="5" t="str">
        <f>Join("-",Map!B3068,Map!C3068,Map!D3068,Map!E3068,Map!F3068)</f>
        <v>West Rim-0-6-6-a</v>
      </c>
      <c r="R2377" s="6">
        <f t="shared" ref="R2377:T2377" si="4773">IFERROR(VALUE(LEFT(N2377,SEARCH(" ",N2377,1)-1)),FALSE())</f>
        <v>-105</v>
      </c>
      <c r="S2377" s="6">
        <f t="shared" si="4773"/>
        <v>-120</v>
      </c>
      <c r="T2377" s="6">
        <f t="shared" si="4773"/>
        <v>-113</v>
      </c>
      <c r="U2377" s="5"/>
      <c r="V2377" s="5"/>
      <c r="W2377" s="5"/>
      <c r="X2377" s="37" t="str">
        <f>Map!G3068</f>
        <v>Terrestrial</v>
      </c>
      <c r="Y2377" s="5"/>
      <c r="Z2377" s="7" t="str">
        <f>Map!O3068</f>
        <v>33 H</v>
      </c>
      <c r="AA2377" s="6">
        <f t="shared" si="12"/>
        <v>33</v>
      </c>
      <c r="AB2377" s="5" t="str">
        <f>IFERROR(__xludf.DUMMYFUNCTION("""COMPUTED_VALUE"""),"H")</f>
        <v>H</v>
      </c>
      <c r="AC2377" s="6">
        <f t="shared" si="13"/>
        <v>33</v>
      </c>
      <c r="AD2377" s="5"/>
    </row>
    <row r="2378">
      <c r="A2378" s="5" t="str">
        <f>Map!I3069</f>
        <v>2.5 J</v>
      </c>
      <c r="B2378" s="6">
        <f t="shared" si="5"/>
        <v>2.5</v>
      </c>
      <c r="C2378" s="5" t="str">
        <f>IFERROR(__xludf.DUMMYFUNCTION("""COMPUTED_VALUE"""),"J")</f>
        <v>J</v>
      </c>
      <c r="D2378" s="34" t="b">
        <f t="shared" si="6"/>
        <v>0</v>
      </c>
      <c r="E2378" s="6">
        <f t="shared" si="7"/>
        <v>2.5</v>
      </c>
      <c r="F2378" s="34" t="b">
        <f t="shared" si="8"/>
        <v>0</v>
      </c>
      <c r="G2378" s="8">
        <f t="shared" si="9"/>
        <v>4.75E+27</v>
      </c>
      <c r="H2378" s="8" t="str">
        <f t="shared" ref="H2378:J2378" si="4774">if(D2378,$G2378,"")</f>
        <v/>
      </c>
      <c r="I2378" s="8">
        <f t="shared" si="4774"/>
        <v>4.75E+27</v>
      </c>
      <c r="J2378" s="8" t="str">
        <f t="shared" si="4774"/>
        <v/>
      </c>
      <c r="K2378" s="5"/>
      <c r="L2378" s="5"/>
      <c r="M2378" s="5"/>
      <c r="N2378" s="36">
        <f>Map!K3069</f>
        <v>-199</v>
      </c>
      <c r="O2378" s="36">
        <f>Map!L3069</f>
        <v>-235</v>
      </c>
      <c r="P2378" s="36">
        <f>Map!M3069</f>
        <v>-218</v>
      </c>
      <c r="Q2378" s="5" t="str">
        <f>Join("-",Map!B3069,Map!C3069,Map!D3069,Map!E3069,Map!F3069)</f>
        <v>West Rim-0-6-6-b</v>
      </c>
      <c r="R2378" s="6">
        <f t="shared" ref="R2378:T2378" si="4775">IFERROR(VALUE(LEFT(N2378,SEARCH(" ",N2378,1)-1)),FALSE())</f>
        <v>-199</v>
      </c>
      <c r="S2378" s="6">
        <f t="shared" si="4775"/>
        <v>-235</v>
      </c>
      <c r="T2378" s="6">
        <f t="shared" si="4775"/>
        <v>-218</v>
      </c>
      <c r="U2378" s="5"/>
      <c r="V2378" s="5"/>
      <c r="W2378" s="5"/>
      <c r="X2378" s="37" t="str">
        <f>Map!G3069</f>
        <v>Gas Giant</v>
      </c>
      <c r="Y2378" s="5"/>
      <c r="Z2378" s="7" t="str">
        <f>Map!O3069</f>
        <v>10 H</v>
      </c>
      <c r="AA2378" s="6">
        <f t="shared" si="12"/>
        <v>10</v>
      </c>
      <c r="AB2378" s="5" t="str">
        <f>IFERROR(__xludf.DUMMYFUNCTION("""COMPUTED_VALUE"""),"H")</f>
        <v>H</v>
      </c>
      <c r="AC2378" s="6">
        <f t="shared" si="13"/>
        <v>10</v>
      </c>
      <c r="AD2378" s="5"/>
    </row>
    <row r="2379">
      <c r="A2379" s="5" t="str">
        <f>Map!I3070</f>
        <v>0.48 S</v>
      </c>
      <c r="B2379" s="6">
        <f t="shared" si="5"/>
        <v>0.48</v>
      </c>
      <c r="C2379" s="5" t="str">
        <f>IFERROR(__xludf.DUMMYFUNCTION("""COMPUTED_VALUE"""),"S")</f>
        <v>S</v>
      </c>
      <c r="D2379" s="34">
        <f t="shared" si="6"/>
        <v>0.48</v>
      </c>
      <c r="E2379" s="6" t="b">
        <f t="shared" si="7"/>
        <v>0</v>
      </c>
      <c r="F2379" s="34" t="b">
        <f t="shared" si="8"/>
        <v>0</v>
      </c>
      <c r="G2379" s="8">
        <f t="shared" si="9"/>
        <v>9.5472E+29</v>
      </c>
      <c r="H2379" s="8">
        <f t="shared" ref="H2379:J2379" si="4776">if(D2379,$G2379,"")</f>
        <v>9.5472E+29</v>
      </c>
      <c r="I2379" s="8" t="str">
        <f t="shared" si="4776"/>
        <v/>
      </c>
      <c r="J2379" s="8" t="str">
        <f t="shared" si="4776"/>
        <v/>
      </c>
      <c r="K2379" s="5"/>
      <c r="L2379" s="5"/>
      <c r="M2379" s="5"/>
      <c r="N2379" s="36" t="str">
        <f>Map!K3070</f>
        <v/>
      </c>
      <c r="O2379" s="36" t="str">
        <f>Map!L3070</f>
        <v/>
      </c>
      <c r="P2379" s="36" t="str">
        <f>Map!M3070</f>
        <v/>
      </c>
      <c r="Q2379" s="5" t="str">
        <f>Join("-",Map!B3070,Map!C3070,Map!D3070,Map!E3070,Map!F3070)</f>
        <v>West Rim-0-6-6-S</v>
      </c>
      <c r="R2379" s="6" t="b">
        <f t="shared" ref="R2379:T2379" si="4777">IFERROR(VALUE(LEFT(N2379,SEARCH(" ",N2379,1)-1)),FALSE())</f>
        <v>0</v>
      </c>
      <c r="S2379" s="6" t="b">
        <f t="shared" si="4777"/>
        <v>0</v>
      </c>
      <c r="T2379" s="6" t="b">
        <f t="shared" si="4777"/>
        <v>0</v>
      </c>
      <c r="U2379" s="5"/>
      <c r="V2379" s="5"/>
      <c r="W2379" s="5"/>
      <c r="X2379" s="37" t="str">
        <f>Map!G3070</f>
        <v>Star</v>
      </c>
      <c r="Y2379" s="5"/>
      <c r="Z2379" s="7" t="str">
        <f>Map!O3070</f>
        <v/>
      </c>
      <c r="AA2379" s="6" t="str">
        <f t="shared" si="12"/>
        <v/>
      </c>
      <c r="AB2379" s="5"/>
      <c r="AC2379" s="6" t="str">
        <f t="shared" si="13"/>
        <v/>
      </c>
      <c r="AD2379" s="5"/>
    </row>
    <row r="2380">
      <c r="A2380" s="5" t="str">
        <f>Map!I3071</f>
        <v>0.54 E</v>
      </c>
      <c r="B2380" s="6">
        <f t="shared" si="5"/>
        <v>0.54</v>
      </c>
      <c r="C2380" s="5" t="str">
        <f>IFERROR(__xludf.DUMMYFUNCTION("""COMPUTED_VALUE"""),"E")</f>
        <v>E</v>
      </c>
      <c r="D2380" s="34" t="b">
        <f t="shared" si="6"/>
        <v>0</v>
      </c>
      <c r="E2380" s="6" t="b">
        <f t="shared" si="7"/>
        <v>0</v>
      </c>
      <c r="F2380" s="34">
        <f t="shared" si="8"/>
        <v>0.54</v>
      </c>
      <c r="G2380" s="8">
        <f t="shared" si="9"/>
        <v>3.22488E+24</v>
      </c>
      <c r="H2380" s="8" t="str">
        <f t="shared" ref="H2380:J2380" si="4778">if(D2380,$G2380,"")</f>
        <v/>
      </c>
      <c r="I2380" s="8" t="str">
        <f t="shared" si="4778"/>
        <v/>
      </c>
      <c r="J2380" s="8">
        <f t="shared" si="4778"/>
        <v>3.22488E+24</v>
      </c>
      <c r="K2380" s="5"/>
      <c r="L2380" s="5"/>
      <c r="M2380" s="5"/>
      <c r="N2380" s="36">
        <f>Map!K3071</f>
        <v>257</v>
      </c>
      <c r="O2380" s="36">
        <f>Map!L3071</f>
        <v>-229</v>
      </c>
      <c r="P2380" s="36">
        <f>Map!M3071</f>
        <v>12</v>
      </c>
      <c r="Q2380" s="5" t="str">
        <f>Join("-",Map!B3071,Map!C3071,Map!D3071,Map!E3071,Map!F3071)</f>
        <v>West Rim-0-6-7-a</v>
      </c>
      <c r="R2380" s="6">
        <f t="shared" ref="R2380:T2380" si="4779">IFERROR(VALUE(LEFT(N2380,SEARCH(" ",N2380,1)-1)),FALSE())</f>
        <v>257</v>
      </c>
      <c r="S2380" s="6">
        <f t="shared" si="4779"/>
        <v>-229</v>
      </c>
      <c r="T2380" s="6">
        <f t="shared" si="4779"/>
        <v>12</v>
      </c>
      <c r="U2380" s="5"/>
      <c r="V2380" s="5"/>
      <c r="W2380" s="5"/>
      <c r="X2380" s="37" t="str">
        <f>Map!G3071</f>
        <v>Terrestrial</v>
      </c>
      <c r="Y2380" s="5"/>
      <c r="Z2380" s="7" t="str">
        <f>Map!O3071</f>
        <v>6 H</v>
      </c>
      <c r="AA2380" s="6">
        <f t="shared" si="12"/>
        <v>6</v>
      </c>
      <c r="AB2380" s="5" t="str">
        <f>IFERROR(__xludf.DUMMYFUNCTION("""COMPUTED_VALUE"""),"H")</f>
        <v>H</v>
      </c>
      <c r="AC2380" s="6">
        <f t="shared" si="13"/>
        <v>6</v>
      </c>
      <c r="AD2380" s="5"/>
    </row>
    <row r="2381">
      <c r="A2381" s="5" t="str">
        <f>Map!I3072</f>
        <v>1.18 E</v>
      </c>
      <c r="B2381" s="6">
        <f t="shared" si="5"/>
        <v>1.18</v>
      </c>
      <c r="C2381" s="5" t="str">
        <f>IFERROR(__xludf.DUMMYFUNCTION("""COMPUTED_VALUE"""),"E")</f>
        <v>E</v>
      </c>
      <c r="D2381" s="34" t="b">
        <f t="shared" si="6"/>
        <v>0</v>
      </c>
      <c r="E2381" s="6" t="b">
        <f t="shared" si="7"/>
        <v>0</v>
      </c>
      <c r="F2381" s="34">
        <f t="shared" si="8"/>
        <v>1.18</v>
      </c>
      <c r="G2381" s="8">
        <f t="shared" si="9"/>
        <v>7.04696E+24</v>
      </c>
      <c r="H2381" s="8" t="str">
        <f t="shared" ref="H2381:J2381" si="4780">if(D2381,$G2381,"")</f>
        <v/>
      </c>
      <c r="I2381" s="8" t="str">
        <f t="shared" si="4780"/>
        <v/>
      </c>
      <c r="J2381" s="8">
        <f t="shared" si="4780"/>
        <v>7.04696E+24</v>
      </c>
      <c r="K2381" s="5"/>
      <c r="L2381" s="5"/>
      <c r="M2381" s="5"/>
      <c r="N2381" s="36">
        <f>Map!K3072</f>
        <v>104</v>
      </c>
      <c r="O2381" s="36">
        <f>Map!L3072</f>
        <v>89</v>
      </c>
      <c r="P2381" s="36">
        <f>Map!M3072</f>
        <v>99</v>
      </c>
      <c r="Q2381" s="5" t="str">
        <f>Join("-",Map!B3072,Map!C3072,Map!D3072,Map!E3072,Map!F3072)</f>
        <v>West Rim-0-6-7-b</v>
      </c>
      <c r="R2381" s="6">
        <f t="shared" ref="R2381:T2381" si="4781">IFERROR(VALUE(LEFT(N2381,SEARCH(" ",N2381,1)-1)),FALSE())</f>
        <v>104</v>
      </c>
      <c r="S2381" s="6">
        <f t="shared" si="4781"/>
        <v>89</v>
      </c>
      <c r="T2381" s="6">
        <f t="shared" si="4781"/>
        <v>99</v>
      </c>
      <c r="U2381" s="5"/>
      <c r="V2381" s="5"/>
      <c r="W2381" s="5"/>
      <c r="X2381" s="37" t="str">
        <f>Map!G3072</f>
        <v>Terrestrial</v>
      </c>
      <c r="Y2381" s="5"/>
      <c r="Z2381" s="7" t="str">
        <f>Map!O3072</f>
        <v>20 H</v>
      </c>
      <c r="AA2381" s="6">
        <f t="shared" si="12"/>
        <v>20</v>
      </c>
      <c r="AB2381" s="5" t="str">
        <f>IFERROR(__xludf.DUMMYFUNCTION("""COMPUTED_VALUE"""),"H")</f>
        <v>H</v>
      </c>
      <c r="AC2381" s="6">
        <f t="shared" si="13"/>
        <v>20</v>
      </c>
      <c r="AD2381" s="5"/>
    </row>
    <row r="2382">
      <c r="A2382" s="5" t="str">
        <f>Map!I3073</f>
        <v>0.59 E</v>
      </c>
      <c r="B2382" s="6">
        <f t="shared" si="5"/>
        <v>0.59</v>
      </c>
      <c r="C2382" s="5" t="str">
        <f>IFERROR(__xludf.DUMMYFUNCTION("""COMPUTED_VALUE"""),"E")</f>
        <v>E</v>
      </c>
      <c r="D2382" s="34" t="b">
        <f t="shared" si="6"/>
        <v>0</v>
      </c>
      <c r="E2382" s="6" t="b">
        <f t="shared" si="7"/>
        <v>0</v>
      </c>
      <c r="F2382" s="34">
        <f t="shared" si="8"/>
        <v>0.59</v>
      </c>
      <c r="G2382" s="8">
        <f t="shared" si="9"/>
        <v>3.52348E+24</v>
      </c>
      <c r="H2382" s="8" t="str">
        <f t="shared" ref="H2382:J2382" si="4782">if(D2382,$G2382,"")</f>
        <v/>
      </c>
      <c r="I2382" s="8" t="str">
        <f t="shared" si="4782"/>
        <v/>
      </c>
      <c r="J2382" s="8">
        <f t="shared" si="4782"/>
        <v>3.52348E+24</v>
      </c>
      <c r="K2382" s="5"/>
      <c r="L2382" s="5"/>
      <c r="M2382" s="5"/>
      <c r="N2382" s="36">
        <f>Map!K3073</f>
        <v>40</v>
      </c>
      <c r="O2382" s="36">
        <f>Map!L3073</f>
        <v>-11</v>
      </c>
      <c r="P2382" s="36">
        <f>Map!M3073</f>
        <v>17</v>
      </c>
      <c r="Q2382" s="5" t="str">
        <f>Join("-",Map!B3073,Map!C3073,Map!D3073,Map!E3073,Map!F3073)</f>
        <v>West Rim-0-6-7-c</v>
      </c>
      <c r="R2382" s="6">
        <f t="shared" ref="R2382:T2382" si="4783">IFERROR(VALUE(LEFT(N2382,SEARCH(" ",N2382,1)-1)),FALSE())</f>
        <v>40</v>
      </c>
      <c r="S2382" s="6">
        <f t="shared" si="4783"/>
        <v>-11</v>
      </c>
      <c r="T2382" s="6">
        <f t="shared" si="4783"/>
        <v>17</v>
      </c>
      <c r="U2382" s="5"/>
      <c r="V2382" s="5"/>
      <c r="W2382" s="5"/>
      <c r="X2382" s="37" t="str">
        <f>Map!G3073</f>
        <v>Terrestrial</v>
      </c>
      <c r="Y2382" s="5"/>
      <c r="Z2382" s="7" t="str">
        <f>Map!O3073</f>
        <v>28 H</v>
      </c>
      <c r="AA2382" s="6">
        <f t="shared" si="12"/>
        <v>28</v>
      </c>
      <c r="AB2382" s="5" t="str">
        <f>IFERROR(__xludf.DUMMYFUNCTION("""COMPUTED_VALUE"""),"H")</f>
        <v>H</v>
      </c>
      <c r="AC2382" s="6">
        <f t="shared" si="13"/>
        <v>28</v>
      </c>
      <c r="AD2382" s="5"/>
    </row>
    <row r="2383">
      <c r="A2383" s="5" t="str">
        <f>Map!I3074</f>
        <v>8 E</v>
      </c>
      <c r="B2383" s="6">
        <f t="shared" si="5"/>
        <v>8</v>
      </c>
      <c r="C2383" s="5" t="str">
        <f>IFERROR(__xludf.DUMMYFUNCTION("""COMPUTED_VALUE"""),"E")</f>
        <v>E</v>
      </c>
      <c r="D2383" s="34" t="b">
        <f t="shared" si="6"/>
        <v>0</v>
      </c>
      <c r="E2383" s="6" t="b">
        <f t="shared" si="7"/>
        <v>0</v>
      </c>
      <c r="F2383" s="34">
        <f t="shared" si="8"/>
        <v>8</v>
      </c>
      <c r="G2383" s="8">
        <f t="shared" si="9"/>
        <v>4.7776E+25</v>
      </c>
      <c r="H2383" s="8" t="str">
        <f t="shared" ref="H2383:J2383" si="4784">if(D2383,$G2383,"")</f>
        <v/>
      </c>
      <c r="I2383" s="8" t="str">
        <f t="shared" si="4784"/>
        <v/>
      </c>
      <c r="J2383" s="8">
        <f t="shared" si="4784"/>
        <v>4.7776E+25</v>
      </c>
      <c r="K2383" s="5"/>
      <c r="L2383" s="5"/>
      <c r="M2383" s="5"/>
      <c r="N2383" s="36">
        <f>Map!K3074</f>
        <v>33</v>
      </c>
      <c r="O2383" s="36">
        <f>Map!L3074</f>
        <v>-93</v>
      </c>
      <c r="P2383" s="36">
        <f>Map!M3074</f>
        <v>-29</v>
      </c>
      <c r="Q2383" s="5" t="str">
        <f>Join("-",Map!B3074,Map!C3074,Map!D3074,Map!E3074,Map!F3074)</f>
        <v>West Rim-0-6-7-d</v>
      </c>
      <c r="R2383" s="6">
        <f t="shared" ref="R2383:T2383" si="4785">IFERROR(VALUE(LEFT(N2383,SEARCH(" ",N2383,1)-1)),FALSE())</f>
        <v>33</v>
      </c>
      <c r="S2383" s="6">
        <f t="shared" si="4785"/>
        <v>-93</v>
      </c>
      <c r="T2383" s="6">
        <f t="shared" si="4785"/>
        <v>-29</v>
      </c>
      <c r="U2383" s="5"/>
      <c r="V2383" s="5"/>
      <c r="W2383" s="5"/>
      <c r="X2383" s="37" t="str">
        <f>Map!G3074</f>
        <v>Terrestrial</v>
      </c>
      <c r="Y2383" s="5"/>
      <c r="Z2383" s="7" t="str">
        <f>Map!O3074</f>
        <v>168 H</v>
      </c>
      <c r="AA2383" s="6">
        <f t="shared" si="12"/>
        <v>168</v>
      </c>
      <c r="AB2383" s="5" t="str">
        <f>IFERROR(__xludf.DUMMYFUNCTION("""COMPUTED_VALUE"""),"H")</f>
        <v>H</v>
      </c>
      <c r="AC2383" s="6">
        <f t="shared" si="13"/>
        <v>168</v>
      </c>
      <c r="AD2383" s="5"/>
    </row>
    <row r="2384">
      <c r="A2384" s="5" t="str">
        <f>Map!I3075</f>
        <v>9.66 J</v>
      </c>
      <c r="B2384" s="6">
        <f t="shared" si="5"/>
        <v>9.66</v>
      </c>
      <c r="C2384" s="5" t="str">
        <f>IFERROR(__xludf.DUMMYFUNCTION("""COMPUTED_VALUE"""),"J")</f>
        <v>J</v>
      </c>
      <c r="D2384" s="34" t="b">
        <f t="shared" si="6"/>
        <v>0</v>
      </c>
      <c r="E2384" s="6">
        <f t="shared" si="7"/>
        <v>9.66</v>
      </c>
      <c r="F2384" s="34" t="b">
        <f t="shared" si="8"/>
        <v>0</v>
      </c>
      <c r="G2384" s="8">
        <f t="shared" si="9"/>
        <v>1.8354E+28</v>
      </c>
      <c r="H2384" s="8" t="str">
        <f t="shared" ref="H2384:J2384" si="4786">if(D2384,$G2384,"")</f>
        <v/>
      </c>
      <c r="I2384" s="8">
        <f t="shared" si="4786"/>
        <v>1.8354E+28</v>
      </c>
      <c r="J2384" s="8" t="str">
        <f t="shared" si="4786"/>
        <v/>
      </c>
      <c r="K2384" s="5"/>
      <c r="L2384" s="5"/>
      <c r="M2384" s="5"/>
      <c r="N2384" s="36">
        <f>Map!K3075</f>
        <v>-115</v>
      </c>
      <c r="O2384" s="36">
        <f>Map!L3075</f>
        <v>-123</v>
      </c>
      <c r="P2384" s="36">
        <f>Map!M3075</f>
        <v>-119</v>
      </c>
      <c r="Q2384" s="5" t="str">
        <f>Join("-",Map!B3075,Map!C3075,Map!D3075,Map!E3075,Map!F3075)</f>
        <v>West Rim-0-6-7-e</v>
      </c>
      <c r="R2384" s="6">
        <f t="shared" ref="R2384:T2384" si="4787">IFERROR(VALUE(LEFT(N2384,SEARCH(" ",N2384,1)-1)),FALSE())</f>
        <v>-115</v>
      </c>
      <c r="S2384" s="6">
        <f t="shared" si="4787"/>
        <v>-123</v>
      </c>
      <c r="T2384" s="6">
        <f t="shared" si="4787"/>
        <v>-119</v>
      </c>
      <c r="U2384" s="5"/>
      <c r="V2384" s="5"/>
      <c r="W2384" s="5"/>
      <c r="X2384" s="37" t="str">
        <f>Map!G3075</f>
        <v>Gas Giant</v>
      </c>
      <c r="Y2384" s="5"/>
      <c r="Z2384" s="7" t="str">
        <f>Map!O3075</f>
        <v>22 H</v>
      </c>
      <c r="AA2384" s="6">
        <f t="shared" si="12"/>
        <v>22</v>
      </c>
      <c r="AB2384" s="5" t="str">
        <f>IFERROR(__xludf.DUMMYFUNCTION("""COMPUTED_VALUE"""),"H")</f>
        <v>H</v>
      </c>
      <c r="AC2384" s="6">
        <f t="shared" si="13"/>
        <v>22</v>
      </c>
      <c r="AD2384" s="5"/>
    </row>
    <row r="2385">
      <c r="A2385" s="5" t="str">
        <f>Map!I3076</f>
        <v>0.27 J</v>
      </c>
      <c r="B2385" s="6">
        <f t="shared" si="5"/>
        <v>0.27</v>
      </c>
      <c r="C2385" s="5" t="str">
        <f>IFERROR(__xludf.DUMMYFUNCTION("""COMPUTED_VALUE"""),"J")</f>
        <v>J</v>
      </c>
      <c r="D2385" s="34" t="b">
        <f t="shared" si="6"/>
        <v>0</v>
      </c>
      <c r="E2385" s="6">
        <f t="shared" si="7"/>
        <v>0.27</v>
      </c>
      <c r="F2385" s="34" t="b">
        <f t="shared" si="8"/>
        <v>0</v>
      </c>
      <c r="G2385" s="8">
        <f t="shared" si="9"/>
        <v>5.13E+26</v>
      </c>
      <c r="H2385" s="8" t="str">
        <f t="shared" ref="H2385:J2385" si="4788">if(D2385,$G2385,"")</f>
        <v/>
      </c>
      <c r="I2385" s="8">
        <f t="shared" si="4788"/>
        <v>5.13E+26</v>
      </c>
      <c r="J2385" s="8" t="str">
        <f t="shared" si="4788"/>
        <v/>
      </c>
      <c r="K2385" s="5"/>
      <c r="L2385" s="5"/>
      <c r="M2385" s="5"/>
      <c r="N2385" s="36">
        <f>Map!K3076</f>
        <v>-125</v>
      </c>
      <c r="O2385" s="36">
        <f>Map!L3076</f>
        <v>-169</v>
      </c>
      <c r="P2385" s="36">
        <f>Map!M3076</f>
        <v>-147</v>
      </c>
      <c r="Q2385" s="5" t="str">
        <f>Join("-",Map!B3076,Map!C3076,Map!D3076,Map!E3076,Map!F3076)</f>
        <v>West Rim-0-6-7-f</v>
      </c>
      <c r="R2385" s="6">
        <f t="shared" ref="R2385:T2385" si="4789">IFERROR(VALUE(LEFT(N2385,SEARCH(" ",N2385,1)-1)),FALSE())</f>
        <v>-125</v>
      </c>
      <c r="S2385" s="6">
        <f t="shared" si="4789"/>
        <v>-169</v>
      </c>
      <c r="T2385" s="6">
        <f t="shared" si="4789"/>
        <v>-147</v>
      </c>
      <c r="U2385" s="5"/>
      <c r="V2385" s="5"/>
      <c r="W2385" s="5"/>
      <c r="X2385" s="37" t="str">
        <f>Map!G3076</f>
        <v>Gas Giant</v>
      </c>
      <c r="Y2385" s="5"/>
      <c r="Z2385" s="7" t="str">
        <f>Map!O3076</f>
        <v>12 H</v>
      </c>
      <c r="AA2385" s="6">
        <f t="shared" si="12"/>
        <v>12</v>
      </c>
      <c r="AB2385" s="5" t="str">
        <f>IFERROR(__xludf.DUMMYFUNCTION("""COMPUTED_VALUE"""),"H")</f>
        <v>H</v>
      </c>
      <c r="AC2385" s="6">
        <f t="shared" si="13"/>
        <v>12</v>
      </c>
      <c r="AD2385" s="5"/>
    </row>
    <row r="2386">
      <c r="A2386" s="5" t="str">
        <f>Map!I3077</f>
        <v>1.78 J</v>
      </c>
      <c r="B2386" s="6">
        <f t="shared" si="5"/>
        <v>1.78</v>
      </c>
      <c r="C2386" s="5" t="str">
        <f>IFERROR(__xludf.DUMMYFUNCTION("""COMPUTED_VALUE"""),"J")</f>
        <v>J</v>
      </c>
      <c r="D2386" s="34" t="b">
        <f t="shared" si="6"/>
        <v>0</v>
      </c>
      <c r="E2386" s="6">
        <f t="shared" si="7"/>
        <v>1.78</v>
      </c>
      <c r="F2386" s="34" t="b">
        <f t="shared" si="8"/>
        <v>0</v>
      </c>
      <c r="G2386" s="8">
        <f t="shared" si="9"/>
        <v>3.382E+27</v>
      </c>
      <c r="H2386" s="8" t="str">
        <f t="shared" ref="H2386:J2386" si="4790">if(D2386,$G2386,"")</f>
        <v/>
      </c>
      <c r="I2386" s="8">
        <f t="shared" si="4790"/>
        <v>3.382E+27</v>
      </c>
      <c r="J2386" s="8" t="str">
        <f t="shared" si="4790"/>
        <v/>
      </c>
      <c r="K2386" s="5"/>
      <c r="L2386" s="5"/>
      <c r="M2386" s="5"/>
      <c r="N2386" s="36">
        <f>Map!K3077</f>
        <v>-174</v>
      </c>
      <c r="O2386" s="36">
        <f>Map!L3077</f>
        <v>-185</v>
      </c>
      <c r="P2386" s="36">
        <f>Map!M3077</f>
        <v>-178</v>
      </c>
      <c r="Q2386" s="5" t="str">
        <f>Join("-",Map!B3077,Map!C3077,Map!D3077,Map!E3077,Map!F3077)</f>
        <v>West Rim-0-6-7-g</v>
      </c>
      <c r="R2386" s="6">
        <f t="shared" ref="R2386:T2386" si="4791">IFERROR(VALUE(LEFT(N2386,SEARCH(" ",N2386,1)-1)),FALSE())</f>
        <v>-174</v>
      </c>
      <c r="S2386" s="6">
        <f t="shared" si="4791"/>
        <v>-185</v>
      </c>
      <c r="T2386" s="6">
        <f t="shared" si="4791"/>
        <v>-178</v>
      </c>
      <c r="U2386" s="5"/>
      <c r="V2386" s="5"/>
      <c r="W2386" s="5"/>
      <c r="X2386" s="37" t="str">
        <f>Map!G3077</f>
        <v>Gas Giant</v>
      </c>
      <c r="Y2386" s="5"/>
      <c r="Z2386" s="7" t="str">
        <f>Map!O3077</f>
        <v>18 H</v>
      </c>
      <c r="AA2386" s="6">
        <f t="shared" si="12"/>
        <v>18</v>
      </c>
      <c r="AB2386" s="5" t="str">
        <f>IFERROR(__xludf.DUMMYFUNCTION("""COMPUTED_VALUE"""),"H")</f>
        <v>H</v>
      </c>
      <c r="AC2386" s="6">
        <f t="shared" si="13"/>
        <v>18</v>
      </c>
      <c r="AD2386" s="5"/>
    </row>
    <row r="2387">
      <c r="A2387" s="5" t="str">
        <f>Map!I3078</f>
        <v>0.08 J</v>
      </c>
      <c r="B2387" s="6">
        <f t="shared" si="5"/>
        <v>0.08</v>
      </c>
      <c r="C2387" s="5" t="str">
        <f>IFERROR(__xludf.DUMMYFUNCTION("""COMPUTED_VALUE"""),"J")</f>
        <v>J</v>
      </c>
      <c r="D2387" s="34" t="b">
        <f t="shared" si="6"/>
        <v>0</v>
      </c>
      <c r="E2387" s="6">
        <f t="shared" si="7"/>
        <v>0.08</v>
      </c>
      <c r="F2387" s="34" t="b">
        <f t="shared" si="8"/>
        <v>0</v>
      </c>
      <c r="G2387" s="8">
        <f t="shared" si="9"/>
        <v>1.52E+26</v>
      </c>
      <c r="H2387" s="8" t="str">
        <f t="shared" ref="H2387:J2387" si="4792">if(D2387,$G2387,"")</f>
        <v/>
      </c>
      <c r="I2387" s="8">
        <f t="shared" si="4792"/>
        <v>1.52E+26</v>
      </c>
      <c r="J2387" s="8" t="str">
        <f t="shared" si="4792"/>
        <v/>
      </c>
      <c r="K2387" s="5"/>
      <c r="L2387" s="5"/>
      <c r="M2387" s="5"/>
      <c r="N2387" s="36">
        <f>Map!K3078</f>
        <v>-214</v>
      </c>
      <c r="O2387" s="36">
        <f>Map!L3078</f>
        <v>-250</v>
      </c>
      <c r="P2387" s="36">
        <f>Map!M3078</f>
        <v>-234</v>
      </c>
      <c r="Q2387" s="5" t="str">
        <f>Join("-",Map!B3078,Map!C3078,Map!D3078,Map!E3078,Map!F3078)</f>
        <v>West Rim-0-6-7-h</v>
      </c>
      <c r="R2387" s="6">
        <f t="shared" ref="R2387:T2387" si="4793">IFERROR(VALUE(LEFT(N2387,SEARCH(" ",N2387,1)-1)),FALSE())</f>
        <v>-214</v>
      </c>
      <c r="S2387" s="6">
        <f t="shared" si="4793"/>
        <v>-250</v>
      </c>
      <c r="T2387" s="6">
        <f t="shared" si="4793"/>
        <v>-234</v>
      </c>
      <c r="U2387" s="5"/>
      <c r="V2387" s="5"/>
      <c r="W2387" s="5"/>
      <c r="X2387" s="37" t="str">
        <f>Map!G3078</f>
        <v>Gas Giant</v>
      </c>
      <c r="Y2387" s="5"/>
      <c r="Z2387" s="7" t="str">
        <f>Map!O3078</f>
        <v>16 H</v>
      </c>
      <c r="AA2387" s="6">
        <f t="shared" si="12"/>
        <v>16</v>
      </c>
      <c r="AB2387" s="5" t="str">
        <f>IFERROR(__xludf.DUMMYFUNCTION("""COMPUTED_VALUE"""),"H")</f>
        <v>H</v>
      </c>
      <c r="AC2387" s="6">
        <f t="shared" si="13"/>
        <v>16</v>
      </c>
      <c r="AD2387" s="5"/>
    </row>
    <row r="2388">
      <c r="A2388" s="5" t="str">
        <f>Map!I3079</f>
        <v>0.43 S</v>
      </c>
      <c r="B2388" s="6">
        <f t="shared" si="5"/>
        <v>0.43</v>
      </c>
      <c r="C2388" s="5" t="str">
        <f>IFERROR(__xludf.DUMMYFUNCTION("""COMPUTED_VALUE"""),"S")</f>
        <v>S</v>
      </c>
      <c r="D2388" s="34">
        <f t="shared" si="6"/>
        <v>0.43</v>
      </c>
      <c r="E2388" s="6" t="b">
        <f t="shared" si="7"/>
        <v>0</v>
      </c>
      <c r="F2388" s="34" t="b">
        <f t="shared" si="8"/>
        <v>0</v>
      </c>
      <c r="G2388" s="8">
        <f t="shared" si="9"/>
        <v>8.5527E+29</v>
      </c>
      <c r="H2388" s="8">
        <f t="shared" ref="H2388:J2388" si="4794">if(D2388,$G2388,"")</f>
        <v>8.5527E+29</v>
      </c>
      <c r="I2388" s="8" t="str">
        <f t="shared" si="4794"/>
        <v/>
      </c>
      <c r="J2388" s="8" t="str">
        <f t="shared" si="4794"/>
        <v/>
      </c>
      <c r="K2388" s="5"/>
      <c r="L2388" s="5"/>
      <c r="M2388" s="5"/>
      <c r="N2388" s="36" t="str">
        <f>Map!K3079</f>
        <v/>
      </c>
      <c r="O2388" s="36" t="str">
        <f>Map!L3079</f>
        <v/>
      </c>
      <c r="P2388" s="36" t="str">
        <f>Map!M3079</f>
        <v/>
      </c>
      <c r="Q2388" s="5" t="str">
        <f>Join("-",Map!B3079,Map!C3079,Map!D3079,Map!E3079,Map!F3079)</f>
        <v>West Rim-0-6-7-S</v>
      </c>
      <c r="R2388" s="6" t="b">
        <f t="shared" ref="R2388:T2388" si="4795">IFERROR(VALUE(LEFT(N2388,SEARCH(" ",N2388,1)-1)),FALSE())</f>
        <v>0</v>
      </c>
      <c r="S2388" s="6" t="b">
        <f t="shared" si="4795"/>
        <v>0</v>
      </c>
      <c r="T2388" s="6" t="b">
        <f t="shared" si="4795"/>
        <v>0</v>
      </c>
      <c r="U2388" s="5"/>
      <c r="V2388" s="5"/>
      <c r="W2388" s="5"/>
      <c r="X2388" s="37" t="str">
        <f>Map!G3079</f>
        <v>Star</v>
      </c>
      <c r="Y2388" s="5"/>
      <c r="Z2388" s="7" t="str">
        <f>Map!O3079</f>
        <v/>
      </c>
      <c r="AA2388" s="6" t="str">
        <f t="shared" si="12"/>
        <v/>
      </c>
      <c r="AB2388" s="5"/>
      <c r="AC2388" s="6" t="str">
        <f t="shared" si="13"/>
        <v/>
      </c>
      <c r="AD2388" s="5"/>
    </row>
    <row r="2389">
      <c r="A2389" s="5" t="str">
        <f>Map!I3080</f>
        <v>0.09 J</v>
      </c>
      <c r="B2389" s="6">
        <f t="shared" si="5"/>
        <v>0.09</v>
      </c>
      <c r="C2389" s="5" t="str">
        <f>IFERROR(__xludf.DUMMYFUNCTION("""COMPUTED_VALUE"""),"J")</f>
        <v>J</v>
      </c>
      <c r="D2389" s="34" t="b">
        <f t="shared" si="6"/>
        <v>0</v>
      </c>
      <c r="E2389" s="6">
        <f t="shared" si="7"/>
        <v>0.09</v>
      </c>
      <c r="F2389" s="34" t="b">
        <f t="shared" si="8"/>
        <v>0</v>
      </c>
      <c r="G2389" s="8">
        <f t="shared" si="9"/>
        <v>1.71E+26</v>
      </c>
      <c r="H2389" s="8" t="str">
        <f t="shared" ref="H2389:J2389" si="4796">if(D2389,$G2389,"")</f>
        <v/>
      </c>
      <c r="I2389" s="8">
        <f t="shared" si="4796"/>
        <v>1.71E+26</v>
      </c>
      <c r="J2389" s="8" t="str">
        <f t="shared" si="4796"/>
        <v/>
      </c>
      <c r="K2389" s="5"/>
      <c r="L2389" s="5"/>
      <c r="M2389" s="5"/>
      <c r="N2389" s="36">
        <f>Map!K3080</f>
        <v>-170</v>
      </c>
      <c r="O2389" s="36">
        <f>Map!L3080</f>
        <v>-185</v>
      </c>
      <c r="P2389" s="36">
        <f>Map!M3080</f>
        <v>-178</v>
      </c>
      <c r="Q2389" s="5" t="str">
        <f>Join("-",Map!B3080,Map!C3080,Map!D3080,Map!E3080,Map!F3080)</f>
        <v>West Rim-0-6-8-a</v>
      </c>
      <c r="R2389" s="6">
        <f t="shared" ref="R2389:T2389" si="4797">IFERROR(VALUE(LEFT(N2389,SEARCH(" ",N2389,1)-1)),FALSE())</f>
        <v>-170</v>
      </c>
      <c r="S2389" s="6">
        <f t="shared" si="4797"/>
        <v>-185</v>
      </c>
      <c r="T2389" s="6">
        <f t="shared" si="4797"/>
        <v>-178</v>
      </c>
      <c r="U2389" s="5"/>
      <c r="V2389" s="5"/>
      <c r="W2389" s="5"/>
      <c r="X2389" s="37" t="str">
        <f>Map!G3080</f>
        <v>Gas Giant</v>
      </c>
      <c r="Y2389" s="5"/>
      <c r="Z2389" s="7" t="str">
        <f>Map!O3080</f>
        <v>14 H</v>
      </c>
      <c r="AA2389" s="6">
        <f t="shared" si="12"/>
        <v>14</v>
      </c>
      <c r="AB2389" s="5" t="str">
        <f>IFERROR(__xludf.DUMMYFUNCTION("""COMPUTED_VALUE"""),"H")</f>
        <v>H</v>
      </c>
      <c r="AC2389" s="6">
        <f t="shared" si="13"/>
        <v>14</v>
      </c>
      <c r="AD2389" s="5"/>
    </row>
    <row r="2390">
      <c r="A2390" s="5" t="str">
        <f>Map!I3081</f>
        <v>0.41 S</v>
      </c>
      <c r="B2390" s="6">
        <f t="shared" si="5"/>
        <v>0.41</v>
      </c>
      <c r="C2390" s="5" t="str">
        <f>IFERROR(__xludf.DUMMYFUNCTION("""COMPUTED_VALUE"""),"S")</f>
        <v>S</v>
      </c>
      <c r="D2390" s="34">
        <f t="shared" si="6"/>
        <v>0.41</v>
      </c>
      <c r="E2390" s="6" t="b">
        <f t="shared" si="7"/>
        <v>0</v>
      </c>
      <c r="F2390" s="34" t="b">
        <f t="shared" si="8"/>
        <v>0</v>
      </c>
      <c r="G2390" s="8">
        <f t="shared" si="9"/>
        <v>8.1549E+29</v>
      </c>
      <c r="H2390" s="8">
        <f t="shared" ref="H2390:J2390" si="4798">if(D2390,$G2390,"")</f>
        <v>8.1549E+29</v>
      </c>
      <c r="I2390" s="8" t="str">
        <f t="shared" si="4798"/>
        <v/>
      </c>
      <c r="J2390" s="8" t="str">
        <f t="shared" si="4798"/>
        <v/>
      </c>
      <c r="K2390" s="5"/>
      <c r="L2390" s="5"/>
      <c r="M2390" s="5"/>
      <c r="N2390" s="36" t="str">
        <f>Map!K3081</f>
        <v/>
      </c>
      <c r="O2390" s="36" t="str">
        <f>Map!L3081</f>
        <v/>
      </c>
      <c r="P2390" s="36" t="str">
        <f>Map!M3081</f>
        <v/>
      </c>
      <c r="Q2390" s="5" t="str">
        <f>Join("-",Map!B3081,Map!C3081,Map!D3081,Map!E3081,Map!F3081)</f>
        <v>West Rim-0-6-8-S</v>
      </c>
      <c r="R2390" s="6" t="b">
        <f t="shared" ref="R2390:T2390" si="4799">IFERROR(VALUE(LEFT(N2390,SEARCH(" ",N2390,1)-1)),FALSE())</f>
        <v>0</v>
      </c>
      <c r="S2390" s="6" t="b">
        <f t="shared" si="4799"/>
        <v>0</v>
      </c>
      <c r="T2390" s="6" t="b">
        <f t="shared" si="4799"/>
        <v>0</v>
      </c>
      <c r="U2390" s="5"/>
      <c r="V2390" s="5"/>
      <c r="W2390" s="5"/>
      <c r="X2390" s="37" t="str">
        <f>Map!G3081</f>
        <v>Star</v>
      </c>
      <c r="Y2390" s="5"/>
      <c r="Z2390" s="7" t="str">
        <f>Map!O3081</f>
        <v/>
      </c>
      <c r="AA2390" s="6" t="str">
        <f t="shared" si="12"/>
        <v/>
      </c>
      <c r="AB2390" s="5"/>
      <c r="AC2390" s="6" t="str">
        <f t="shared" si="13"/>
        <v/>
      </c>
      <c r="AD2390" s="5"/>
    </row>
    <row r="2391">
      <c r="A2391" s="5" t="str">
        <f>Map!I3082</f>
        <v>1.78 J</v>
      </c>
      <c r="B2391" s="6">
        <f t="shared" si="5"/>
        <v>1.78</v>
      </c>
      <c r="C2391" s="5" t="str">
        <f>IFERROR(__xludf.DUMMYFUNCTION("""COMPUTED_VALUE"""),"J")</f>
        <v>J</v>
      </c>
      <c r="D2391" s="34" t="b">
        <f t="shared" si="6"/>
        <v>0</v>
      </c>
      <c r="E2391" s="6">
        <f t="shared" si="7"/>
        <v>1.78</v>
      </c>
      <c r="F2391" s="34" t="b">
        <f t="shared" si="8"/>
        <v>0</v>
      </c>
      <c r="G2391" s="8">
        <f t="shared" si="9"/>
        <v>3.382E+27</v>
      </c>
      <c r="H2391" s="8" t="str">
        <f t="shared" ref="H2391:J2391" si="4800">if(D2391,$G2391,"")</f>
        <v/>
      </c>
      <c r="I2391" s="8">
        <f t="shared" si="4800"/>
        <v>3.382E+27</v>
      </c>
      <c r="J2391" s="8" t="str">
        <f t="shared" si="4800"/>
        <v/>
      </c>
      <c r="K2391" s="5"/>
      <c r="L2391" s="5"/>
      <c r="M2391" s="5"/>
      <c r="N2391" s="36">
        <f>Map!K3082</f>
        <v>-197</v>
      </c>
      <c r="O2391" s="36">
        <f>Map!L3082</f>
        <v>-245</v>
      </c>
      <c r="P2391" s="36">
        <f>Map!M3082</f>
        <v>-222</v>
      </c>
      <c r="Q2391" s="5" t="str">
        <f>Join("-",Map!B3082,Map!C3082,Map!D3082,Map!E3082,Map!F3082)</f>
        <v>West Rim-0-6-9-a</v>
      </c>
      <c r="R2391" s="6">
        <f t="shared" ref="R2391:T2391" si="4801">IFERROR(VALUE(LEFT(N2391,SEARCH(" ",N2391,1)-1)),FALSE())</f>
        <v>-197</v>
      </c>
      <c r="S2391" s="6">
        <f t="shared" si="4801"/>
        <v>-245</v>
      </c>
      <c r="T2391" s="6">
        <f t="shared" si="4801"/>
        <v>-222</v>
      </c>
      <c r="U2391" s="5"/>
      <c r="V2391" s="5"/>
      <c r="W2391" s="5"/>
      <c r="X2391" s="37" t="str">
        <f>Map!G3082</f>
        <v>Gas Giant</v>
      </c>
      <c r="Y2391" s="5"/>
      <c r="Z2391" s="7" t="str">
        <f>Map!O3082</f>
        <v>11 H</v>
      </c>
      <c r="AA2391" s="6">
        <f t="shared" si="12"/>
        <v>11</v>
      </c>
      <c r="AB2391" s="5" t="str">
        <f>IFERROR(__xludf.DUMMYFUNCTION("""COMPUTED_VALUE"""),"H")</f>
        <v>H</v>
      </c>
      <c r="AC2391" s="6">
        <f t="shared" si="13"/>
        <v>11</v>
      </c>
      <c r="AD2391" s="5"/>
    </row>
    <row r="2392">
      <c r="A2392" s="5" t="str">
        <f>Map!I3083</f>
        <v>1.32 S</v>
      </c>
      <c r="B2392" s="6">
        <f t="shared" si="5"/>
        <v>1.32</v>
      </c>
      <c r="C2392" s="5" t="str">
        <f>IFERROR(__xludf.DUMMYFUNCTION("""COMPUTED_VALUE"""),"S")</f>
        <v>S</v>
      </c>
      <c r="D2392" s="34">
        <f t="shared" si="6"/>
        <v>1.32</v>
      </c>
      <c r="E2392" s="6" t="b">
        <f t="shared" si="7"/>
        <v>0</v>
      </c>
      <c r="F2392" s="34" t="b">
        <f t="shared" si="8"/>
        <v>0</v>
      </c>
      <c r="G2392" s="8">
        <f t="shared" si="9"/>
        <v>2.62548E+30</v>
      </c>
      <c r="H2392" s="8">
        <f t="shared" ref="H2392:J2392" si="4802">if(D2392,$G2392,"")</f>
        <v>2.62548E+30</v>
      </c>
      <c r="I2392" s="8" t="str">
        <f t="shared" si="4802"/>
        <v/>
      </c>
      <c r="J2392" s="8" t="str">
        <f t="shared" si="4802"/>
        <v/>
      </c>
      <c r="K2392" s="5"/>
      <c r="L2392" s="5"/>
      <c r="M2392" s="5"/>
      <c r="N2392" s="36" t="str">
        <f>Map!K3083</f>
        <v/>
      </c>
      <c r="O2392" s="36" t="str">
        <f>Map!L3083</f>
        <v/>
      </c>
      <c r="P2392" s="36" t="str">
        <f>Map!M3083</f>
        <v/>
      </c>
      <c r="Q2392" s="5" t="str">
        <f>Join("-",Map!B3083,Map!C3083,Map!D3083,Map!E3083,Map!F3083)</f>
        <v>West Rim-0-6-9-S</v>
      </c>
      <c r="R2392" s="6" t="b">
        <f t="shared" ref="R2392:T2392" si="4803">IFERROR(VALUE(LEFT(N2392,SEARCH(" ",N2392,1)-1)),FALSE())</f>
        <v>0</v>
      </c>
      <c r="S2392" s="6" t="b">
        <f t="shared" si="4803"/>
        <v>0</v>
      </c>
      <c r="T2392" s="6" t="b">
        <f t="shared" si="4803"/>
        <v>0</v>
      </c>
      <c r="U2392" s="5"/>
      <c r="V2392" s="5"/>
      <c r="W2392" s="5"/>
      <c r="X2392" s="37" t="str">
        <f>Map!G3083</f>
        <v>Star</v>
      </c>
      <c r="Y2392" s="5"/>
      <c r="Z2392" s="7" t="str">
        <f>Map!O3083</f>
        <v/>
      </c>
      <c r="AA2392" s="6" t="str">
        <f t="shared" si="12"/>
        <v/>
      </c>
      <c r="AB2392" s="5"/>
      <c r="AC2392" s="6" t="str">
        <f t="shared" si="13"/>
        <v/>
      </c>
      <c r="AD2392" s="5"/>
    </row>
    <row r="2393">
      <c r="A2393" s="5" t="str">
        <f>Map!I3084</f>
        <v>1.02 E</v>
      </c>
      <c r="B2393" s="6">
        <f t="shared" si="5"/>
        <v>1.02</v>
      </c>
      <c r="C2393" s="5" t="str">
        <f>IFERROR(__xludf.DUMMYFUNCTION("""COMPUTED_VALUE"""),"E")</f>
        <v>E</v>
      </c>
      <c r="D2393" s="34" t="b">
        <f t="shared" si="6"/>
        <v>0</v>
      </c>
      <c r="E2393" s="6" t="b">
        <f t="shared" si="7"/>
        <v>0</v>
      </c>
      <c r="F2393" s="34">
        <f t="shared" si="8"/>
        <v>1.02</v>
      </c>
      <c r="G2393" s="8">
        <f t="shared" si="9"/>
        <v>6.09144E+24</v>
      </c>
      <c r="H2393" s="8" t="str">
        <f t="shared" ref="H2393:J2393" si="4804">if(D2393,$G2393,"")</f>
        <v/>
      </c>
      <c r="I2393" s="8" t="str">
        <f t="shared" si="4804"/>
        <v/>
      </c>
      <c r="J2393" s="8">
        <f t="shared" si="4804"/>
        <v>6.09144E+24</v>
      </c>
      <c r="K2393" s="5"/>
      <c r="L2393" s="5"/>
      <c r="M2393" s="5"/>
      <c r="N2393" s="36">
        <f>Map!K3084</f>
        <v>272</v>
      </c>
      <c r="O2393" s="36">
        <f>Map!L3084</f>
        <v>248</v>
      </c>
      <c r="P2393" s="36">
        <f>Map!M3084</f>
        <v>258</v>
      </c>
      <c r="Q2393" s="5" t="str">
        <f>Join("-",Map!B3084,Map!C3084,Map!D3084,Map!E3084,Map!F3084)</f>
        <v>West Rim-0-6-10-a</v>
      </c>
      <c r="R2393" s="6">
        <f t="shared" ref="R2393:T2393" si="4805">IFERROR(VALUE(LEFT(N2393,SEARCH(" ",N2393,1)-1)),FALSE())</f>
        <v>272</v>
      </c>
      <c r="S2393" s="6">
        <f t="shared" si="4805"/>
        <v>248</v>
      </c>
      <c r="T2393" s="6">
        <f t="shared" si="4805"/>
        <v>258</v>
      </c>
      <c r="U2393" s="5"/>
      <c r="V2393" s="5"/>
      <c r="W2393" s="5"/>
      <c r="X2393" s="37" t="str">
        <f>Map!G3084</f>
        <v>Terrestrial</v>
      </c>
      <c r="Y2393" s="5"/>
      <c r="Z2393" s="7" t="str">
        <f>Map!O3084</f>
        <v>14 H</v>
      </c>
      <c r="AA2393" s="6">
        <f t="shared" si="12"/>
        <v>14</v>
      </c>
      <c r="AB2393" s="5" t="str">
        <f>IFERROR(__xludf.DUMMYFUNCTION("""COMPUTED_VALUE"""),"H")</f>
        <v>H</v>
      </c>
      <c r="AC2393" s="6">
        <f t="shared" si="13"/>
        <v>14</v>
      </c>
      <c r="AD2393" s="5"/>
    </row>
    <row r="2394">
      <c r="A2394" s="5" t="str">
        <f>Map!I3085</f>
        <v>0.03 J</v>
      </c>
      <c r="B2394" s="6">
        <f t="shared" si="5"/>
        <v>0.03</v>
      </c>
      <c r="C2394" s="5" t="str">
        <f>IFERROR(__xludf.DUMMYFUNCTION("""COMPUTED_VALUE"""),"J")</f>
        <v>J</v>
      </c>
      <c r="D2394" s="34" t="b">
        <f t="shared" si="6"/>
        <v>0</v>
      </c>
      <c r="E2394" s="6">
        <f t="shared" si="7"/>
        <v>0.03</v>
      </c>
      <c r="F2394" s="34" t="b">
        <f t="shared" si="8"/>
        <v>0</v>
      </c>
      <c r="G2394" s="8">
        <f t="shared" si="9"/>
        <v>5.7E+25</v>
      </c>
      <c r="H2394" s="8" t="str">
        <f t="shared" ref="H2394:J2394" si="4806">if(D2394,$G2394,"")</f>
        <v/>
      </c>
      <c r="I2394" s="8">
        <f t="shared" si="4806"/>
        <v>5.7E+25</v>
      </c>
      <c r="J2394" s="8" t="str">
        <f t="shared" si="4806"/>
        <v/>
      </c>
      <c r="K2394" s="5"/>
      <c r="L2394" s="5"/>
      <c r="M2394" s="5"/>
      <c r="N2394" s="36">
        <f>Map!K3085</f>
        <v>-8</v>
      </c>
      <c r="O2394" s="36">
        <f>Map!L3085</f>
        <v>-24</v>
      </c>
      <c r="P2394" s="36">
        <f>Map!M3085</f>
        <v>-17</v>
      </c>
      <c r="Q2394" s="5" t="str">
        <f>Join("-",Map!B3085,Map!C3085,Map!D3085,Map!E3085,Map!F3085)</f>
        <v>West Rim-0-6-10-b</v>
      </c>
      <c r="R2394" s="6">
        <f t="shared" ref="R2394:T2394" si="4807">IFERROR(VALUE(LEFT(N2394,SEARCH(" ",N2394,1)-1)),FALSE())</f>
        <v>-8</v>
      </c>
      <c r="S2394" s="6">
        <f t="shared" si="4807"/>
        <v>-24</v>
      </c>
      <c r="T2394" s="6">
        <f t="shared" si="4807"/>
        <v>-17</v>
      </c>
      <c r="U2394" s="5"/>
      <c r="V2394" s="5"/>
      <c r="W2394" s="5"/>
      <c r="X2394" s="37" t="str">
        <f>Map!G3085</f>
        <v>Gas Giant</v>
      </c>
      <c r="Y2394" s="5"/>
      <c r="Z2394" s="7" t="str">
        <f>Map!O3085</f>
        <v>15 H</v>
      </c>
      <c r="AA2394" s="6">
        <f t="shared" si="12"/>
        <v>15</v>
      </c>
      <c r="AB2394" s="5" t="str">
        <f>IFERROR(__xludf.DUMMYFUNCTION("""COMPUTED_VALUE"""),"H")</f>
        <v>H</v>
      </c>
      <c r="AC2394" s="6">
        <f t="shared" si="13"/>
        <v>15</v>
      </c>
      <c r="AD2394" s="5"/>
    </row>
    <row r="2395">
      <c r="A2395" s="5" t="str">
        <f>Map!I3086</f>
        <v>0.5 S</v>
      </c>
      <c r="B2395" s="6">
        <f t="shared" si="5"/>
        <v>0.5</v>
      </c>
      <c r="C2395" s="5" t="str">
        <f>IFERROR(__xludf.DUMMYFUNCTION("""COMPUTED_VALUE"""),"S")</f>
        <v>S</v>
      </c>
      <c r="D2395" s="34">
        <f t="shared" si="6"/>
        <v>0.5</v>
      </c>
      <c r="E2395" s="6" t="b">
        <f t="shared" si="7"/>
        <v>0</v>
      </c>
      <c r="F2395" s="34" t="b">
        <f t="shared" si="8"/>
        <v>0</v>
      </c>
      <c r="G2395" s="8">
        <f t="shared" si="9"/>
        <v>9.945E+29</v>
      </c>
      <c r="H2395" s="8">
        <f t="shared" ref="H2395:J2395" si="4808">if(D2395,$G2395,"")</f>
        <v>9.945E+29</v>
      </c>
      <c r="I2395" s="8" t="str">
        <f t="shared" si="4808"/>
        <v/>
      </c>
      <c r="J2395" s="8" t="str">
        <f t="shared" si="4808"/>
        <v/>
      </c>
      <c r="K2395" s="5"/>
      <c r="L2395" s="5"/>
      <c r="M2395" s="5"/>
      <c r="N2395" s="36" t="str">
        <f>Map!K3086</f>
        <v/>
      </c>
      <c r="O2395" s="36" t="str">
        <f>Map!L3086</f>
        <v/>
      </c>
      <c r="P2395" s="36" t="str">
        <f>Map!M3086</f>
        <v/>
      </c>
      <c r="Q2395" s="5" t="str">
        <f>Join("-",Map!B3086,Map!C3086,Map!D3086,Map!E3086,Map!F3086)</f>
        <v>West Rim-0-6-10-S</v>
      </c>
      <c r="R2395" s="6" t="b">
        <f t="shared" ref="R2395:T2395" si="4809">IFERROR(VALUE(LEFT(N2395,SEARCH(" ",N2395,1)-1)),FALSE())</f>
        <v>0</v>
      </c>
      <c r="S2395" s="6" t="b">
        <f t="shared" si="4809"/>
        <v>0</v>
      </c>
      <c r="T2395" s="6" t="b">
        <f t="shared" si="4809"/>
        <v>0</v>
      </c>
      <c r="U2395" s="5"/>
      <c r="V2395" s="5"/>
      <c r="W2395" s="5"/>
      <c r="X2395" s="37" t="str">
        <f>Map!G3086</f>
        <v>Star</v>
      </c>
      <c r="Y2395" s="5"/>
      <c r="Z2395" s="7" t="str">
        <f>Map!O3086</f>
        <v/>
      </c>
      <c r="AA2395" s="6" t="str">
        <f t="shared" si="12"/>
        <v/>
      </c>
      <c r="AB2395" s="5"/>
      <c r="AC2395" s="6" t="str">
        <f t="shared" si="13"/>
        <v/>
      </c>
      <c r="AD2395" s="5"/>
    </row>
    <row r="2396">
      <c r="A2396" s="5" t="str">
        <f>Map!I3087</f>
        <v>0.63 E</v>
      </c>
      <c r="B2396" s="6">
        <f t="shared" si="5"/>
        <v>0.63</v>
      </c>
      <c r="C2396" s="5" t="str">
        <f>IFERROR(__xludf.DUMMYFUNCTION("""COMPUTED_VALUE"""),"E")</f>
        <v>E</v>
      </c>
      <c r="D2396" s="34" t="b">
        <f t="shared" si="6"/>
        <v>0</v>
      </c>
      <c r="E2396" s="6" t="b">
        <f t="shared" si="7"/>
        <v>0</v>
      </c>
      <c r="F2396" s="34">
        <f t="shared" si="8"/>
        <v>0.63</v>
      </c>
      <c r="G2396" s="8">
        <f t="shared" si="9"/>
        <v>3.76236E+24</v>
      </c>
      <c r="H2396" s="8" t="str">
        <f t="shared" ref="H2396:J2396" si="4810">if(D2396,$G2396,"")</f>
        <v/>
      </c>
      <c r="I2396" s="8" t="str">
        <f t="shared" si="4810"/>
        <v/>
      </c>
      <c r="J2396" s="8">
        <f t="shared" si="4810"/>
        <v>3.76236E+24</v>
      </c>
      <c r="K2396" s="5"/>
      <c r="L2396" s="5"/>
      <c r="M2396" s="5"/>
      <c r="N2396" s="36">
        <f>Map!K3087</f>
        <v>548</v>
      </c>
      <c r="O2396" s="36">
        <f>Map!L3087</f>
        <v>425</v>
      </c>
      <c r="P2396" s="36">
        <f>Map!M3087</f>
        <v>486</v>
      </c>
      <c r="Q2396" s="5" t="str">
        <f>Join("-",Map!B3087,Map!C3087,Map!D3087,Map!E3087,Map!F3087)</f>
        <v>West Rim-0-6-11-a</v>
      </c>
      <c r="R2396" s="6">
        <f t="shared" ref="R2396:T2396" si="4811">IFERROR(VALUE(LEFT(N2396,SEARCH(" ",N2396,1)-1)),FALSE())</f>
        <v>548</v>
      </c>
      <c r="S2396" s="6">
        <f t="shared" si="4811"/>
        <v>425</v>
      </c>
      <c r="T2396" s="6">
        <f t="shared" si="4811"/>
        <v>486</v>
      </c>
      <c r="U2396" s="5"/>
      <c r="V2396" s="5"/>
      <c r="W2396" s="5"/>
      <c r="X2396" s="37" t="str">
        <f>Map!G3087</f>
        <v>Terrestrial</v>
      </c>
      <c r="Y2396" s="5"/>
      <c r="Z2396" s="7" t="str">
        <f>Map!O3087</f>
        <v>177 H</v>
      </c>
      <c r="AA2396" s="6">
        <f t="shared" si="12"/>
        <v>177</v>
      </c>
      <c r="AB2396" s="5" t="str">
        <f>IFERROR(__xludf.DUMMYFUNCTION("""COMPUTED_VALUE"""),"H")</f>
        <v>H</v>
      </c>
      <c r="AC2396" s="6">
        <f t="shared" si="13"/>
        <v>177</v>
      </c>
      <c r="AD2396" s="5"/>
    </row>
    <row r="2397">
      <c r="A2397" s="5" t="str">
        <f>Map!I3088</f>
        <v>0.41 E</v>
      </c>
      <c r="B2397" s="6">
        <f t="shared" si="5"/>
        <v>0.41</v>
      </c>
      <c r="C2397" s="5" t="str">
        <f>IFERROR(__xludf.DUMMYFUNCTION("""COMPUTED_VALUE"""),"E")</f>
        <v>E</v>
      </c>
      <c r="D2397" s="34" t="b">
        <f t="shared" si="6"/>
        <v>0</v>
      </c>
      <c r="E2397" s="6" t="b">
        <f t="shared" si="7"/>
        <v>0</v>
      </c>
      <c r="F2397" s="34">
        <f t="shared" si="8"/>
        <v>0.41</v>
      </c>
      <c r="G2397" s="8">
        <f t="shared" si="9"/>
        <v>2.44852E+24</v>
      </c>
      <c r="H2397" s="8" t="str">
        <f t="shared" ref="H2397:J2397" si="4812">if(D2397,$G2397,"")</f>
        <v/>
      </c>
      <c r="I2397" s="8" t="str">
        <f t="shared" si="4812"/>
        <v/>
      </c>
      <c r="J2397" s="8">
        <f t="shared" si="4812"/>
        <v>2.44852E+24</v>
      </c>
      <c r="K2397" s="5"/>
      <c r="L2397" s="5"/>
      <c r="M2397" s="5"/>
      <c r="N2397" s="36">
        <f>Map!K3088</f>
        <v>65</v>
      </c>
      <c r="O2397" s="36">
        <f>Map!L3088</f>
        <v>-12</v>
      </c>
      <c r="P2397" s="36">
        <f>Map!M3088</f>
        <v>29</v>
      </c>
      <c r="Q2397" s="5" t="str">
        <f>Join("-",Map!B3088,Map!C3088,Map!D3088,Map!E3088,Map!F3088)</f>
        <v>West Rim-0-6-11-b</v>
      </c>
      <c r="R2397" s="6">
        <f t="shared" ref="R2397:T2397" si="4813">IFERROR(VALUE(LEFT(N2397,SEARCH(" ",N2397,1)-1)),FALSE())</f>
        <v>65</v>
      </c>
      <c r="S2397" s="6">
        <f t="shared" si="4813"/>
        <v>-12</v>
      </c>
      <c r="T2397" s="6">
        <f t="shared" si="4813"/>
        <v>29</v>
      </c>
      <c r="U2397" s="5"/>
      <c r="V2397" s="5"/>
      <c r="W2397" s="5"/>
      <c r="X2397" s="37" t="str">
        <f>Map!G3088</f>
        <v>Terrestrial</v>
      </c>
      <c r="Y2397" s="5"/>
      <c r="Z2397" s="7" t="str">
        <f>Map!O3088</f>
        <v>220 H</v>
      </c>
      <c r="AA2397" s="6">
        <f t="shared" si="12"/>
        <v>220</v>
      </c>
      <c r="AB2397" s="5" t="str">
        <f>IFERROR(__xludf.DUMMYFUNCTION("""COMPUTED_VALUE"""),"H")</f>
        <v>H</v>
      </c>
      <c r="AC2397" s="6">
        <f t="shared" si="13"/>
        <v>220</v>
      </c>
      <c r="AD2397" s="5"/>
    </row>
    <row r="2398">
      <c r="A2398" s="5" t="str">
        <f>Map!I3089</f>
        <v>0.06 J</v>
      </c>
      <c r="B2398" s="6">
        <f t="shared" si="5"/>
        <v>0.06</v>
      </c>
      <c r="C2398" s="5" t="str">
        <f>IFERROR(__xludf.DUMMYFUNCTION("""COMPUTED_VALUE"""),"J")</f>
        <v>J</v>
      </c>
      <c r="D2398" s="34" t="b">
        <f t="shared" si="6"/>
        <v>0</v>
      </c>
      <c r="E2398" s="6">
        <f t="shared" si="7"/>
        <v>0.06</v>
      </c>
      <c r="F2398" s="34" t="b">
        <f t="shared" si="8"/>
        <v>0</v>
      </c>
      <c r="G2398" s="8">
        <f t="shared" si="9"/>
        <v>1.14E+26</v>
      </c>
      <c r="H2398" s="8" t="str">
        <f t="shared" ref="H2398:J2398" si="4814">if(D2398,$G2398,"")</f>
        <v/>
      </c>
      <c r="I2398" s="8">
        <f t="shared" si="4814"/>
        <v>1.14E+26</v>
      </c>
      <c r="J2398" s="8" t="str">
        <f t="shared" si="4814"/>
        <v/>
      </c>
      <c r="K2398" s="5"/>
      <c r="L2398" s="5"/>
      <c r="M2398" s="5"/>
      <c r="N2398" s="36">
        <f>Map!K3089</f>
        <v>-109</v>
      </c>
      <c r="O2398" s="36">
        <f>Map!L3089</f>
        <v>-137</v>
      </c>
      <c r="P2398" s="36">
        <f>Map!M3089</f>
        <v>-123</v>
      </c>
      <c r="Q2398" s="5" t="str">
        <f>Join("-",Map!B3089,Map!C3089,Map!D3089,Map!E3089,Map!F3089)</f>
        <v>West Rim-0-6-11-c</v>
      </c>
      <c r="R2398" s="6">
        <f t="shared" ref="R2398:T2398" si="4815">IFERROR(VALUE(LEFT(N2398,SEARCH(" ",N2398,1)-1)),FALSE())</f>
        <v>-109</v>
      </c>
      <c r="S2398" s="6">
        <f t="shared" si="4815"/>
        <v>-137</v>
      </c>
      <c r="T2398" s="6">
        <f t="shared" si="4815"/>
        <v>-123</v>
      </c>
      <c r="U2398" s="5"/>
      <c r="V2398" s="5"/>
      <c r="W2398" s="5"/>
      <c r="X2398" s="37" t="str">
        <f>Map!G3089</f>
        <v>Gas Giant</v>
      </c>
      <c r="Y2398" s="5"/>
      <c r="Z2398" s="7" t="str">
        <f>Map!O3089</f>
        <v>17 H</v>
      </c>
      <c r="AA2398" s="6">
        <f t="shared" si="12"/>
        <v>17</v>
      </c>
      <c r="AB2398" s="5" t="str">
        <f>IFERROR(__xludf.DUMMYFUNCTION("""COMPUTED_VALUE"""),"H")</f>
        <v>H</v>
      </c>
      <c r="AC2398" s="6">
        <f t="shared" si="13"/>
        <v>17</v>
      </c>
      <c r="AD2398" s="5"/>
    </row>
    <row r="2399">
      <c r="A2399" s="5" t="str">
        <f>Map!I3090</f>
        <v>1.54 J</v>
      </c>
      <c r="B2399" s="6">
        <f t="shared" si="5"/>
        <v>1.54</v>
      </c>
      <c r="C2399" s="5" t="str">
        <f>IFERROR(__xludf.DUMMYFUNCTION("""COMPUTED_VALUE"""),"J")</f>
        <v>J</v>
      </c>
      <c r="D2399" s="34" t="b">
        <f t="shared" si="6"/>
        <v>0</v>
      </c>
      <c r="E2399" s="6">
        <f t="shared" si="7"/>
        <v>1.54</v>
      </c>
      <c r="F2399" s="34" t="b">
        <f t="shared" si="8"/>
        <v>0</v>
      </c>
      <c r="G2399" s="8">
        <f t="shared" si="9"/>
        <v>2.926E+27</v>
      </c>
      <c r="H2399" s="8" t="str">
        <f t="shared" ref="H2399:J2399" si="4816">if(D2399,$G2399,"")</f>
        <v/>
      </c>
      <c r="I2399" s="8">
        <f t="shared" si="4816"/>
        <v>2.926E+27</v>
      </c>
      <c r="J2399" s="8" t="str">
        <f t="shared" si="4816"/>
        <v/>
      </c>
      <c r="K2399" s="5"/>
      <c r="L2399" s="5"/>
      <c r="M2399" s="5"/>
      <c r="N2399" s="36">
        <f>Map!K3090</f>
        <v>-138</v>
      </c>
      <c r="O2399" s="36">
        <f>Map!L3090</f>
        <v>-164</v>
      </c>
      <c r="P2399" s="36">
        <f>Map!M3090</f>
        <v>-149</v>
      </c>
      <c r="Q2399" s="5" t="str">
        <f>Join("-",Map!B3090,Map!C3090,Map!D3090,Map!E3090,Map!F3090)</f>
        <v>West Rim-0-6-11-d</v>
      </c>
      <c r="R2399" s="6">
        <f t="shared" ref="R2399:T2399" si="4817">IFERROR(VALUE(LEFT(N2399,SEARCH(" ",N2399,1)-1)),FALSE())</f>
        <v>-138</v>
      </c>
      <c r="S2399" s="6">
        <f t="shared" si="4817"/>
        <v>-164</v>
      </c>
      <c r="T2399" s="6">
        <f t="shared" si="4817"/>
        <v>-149</v>
      </c>
      <c r="U2399" s="5"/>
      <c r="V2399" s="5"/>
      <c r="W2399" s="5"/>
      <c r="X2399" s="37" t="str">
        <f>Map!G3090</f>
        <v>Gas Giant</v>
      </c>
      <c r="Y2399" s="5"/>
      <c r="Z2399" s="7" t="str">
        <f>Map!O3090</f>
        <v>15 H</v>
      </c>
      <c r="AA2399" s="6">
        <f t="shared" si="12"/>
        <v>15</v>
      </c>
      <c r="AB2399" s="5" t="str">
        <f>IFERROR(__xludf.DUMMYFUNCTION("""COMPUTED_VALUE"""),"H")</f>
        <v>H</v>
      </c>
      <c r="AC2399" s="6">
        <f t="shared" si="13"/>
        <v>15</v>
      </c>
      <c r="AD2399" s="5"/>
    </row>
    <row r="2400">
      <c r="A2400" s="5" t="str">
        <f>Map!I3091</f>
        <v>6.67 J</v>
      </c>
      <c r="B2400" s="6">
        <f t="shared" si="5"/>
        <v>6.67</v>
      </c>
      <c r="C2400" s="5" t="str">
        <f>IFERROR(__xludf.DUMMYFUNCTION("""COMPUTED_VALUE"""),"J")</f>
        <v>J</v>
      </c>
      <c r="D2400" s="34" t="b">
        <f t="shared" si="6"/>
        <v>0</v>
      </c>
      <c r="E2400" s="6">
        <f t="shared" si="7"/>
        <v>6.67</v>
      </c>
      <c r="F2400" s="34" t="b">
        <f t="shared" si="8"/>
        <v>0</v>
      </c>
      <c r="G2400" s="8">
        <f t="shared" si="9"/>
        <v>1.2673E+28</v>
      </c>
      <c r="H2400" s="8" t="str">
        <f t="shared" ref="H2400:J2400" si="4818">if(D2400,$G2400,"")</f>
        <v/>
      </c>
      <c r="I2400" s="8">
        <f t="shared" si="4818"/>
        <v>1.2673E+28</v>
      </c>
      <c r="J2400" s="8" t="str">
        <f t="shared" si="4818"/>
        <v/>
      </c>
      <c r="K2400" s="5"/>
      <c r="L2400" s="5"/>
      <c r="M2400" s="5"/>
      <c r="N2400" s="36">
        <f>Map!K3091</f>
        <v>-169</v>
      </c>
      <c r="O2400" s="36">
        <f>Map!L3091</f>
        <v>-238</v>
      </c>
      <c r="P2400" s="36">
        <f>Map!M3091</f>
        <v>-204</v>
      </c>
      <c r="Q2400" s="5" t="str">
        <f>Join("-",Map!B3091,Map!C3091,Map!D3091,Map!E3091,Map!F3091)</f>
        <v>West Rim-0-6-11-e</v>
      </c>
      <c r="R2400" s="6">
        <f t="shared" ref="R2400:T2400" si="4819">IFERROR(VALUE(LEFT(N2400,SEARCH(" ",N2400,1)-1)),FALSE())</f>
        <v>-169</v>
      </c>
      <c r="S2400" s="6">
        <f t="shared" si="4819"/>
        <v>-238</v>
      </c>
      <c r="T2400" s="6">
        <f t="shared" si="4819"/>
        <v>-204</v>
      </c>
      <c r="U2400" s="5"/>
      <c r="V2400" s="5"/>
      <c r="W2400" s="5"/>
      <c r="X2400" s="37" t="str">
        <f>Map!G3091</f>
        <v>Gas Giant</v>
      </c>
      <c r="Y2400" s="5"/>
      <c r="Z2400" s="7" t="str">
        <f>Map!O3091</f>
        <v>21 H</v>
      </c>
      <c r="AA2400" s="6">
        <f t="shared" si="12"/>
        <v>21</v>
      </c>
      <c r="AB2400" s="5" t="str">
        <f>IFERROR(__xludf.DUMMYFUNCTION("""COMPUTED_VALUE"""),"H")</f>
        <v>H</v>
      </c>
      <c r="AC2400" s="6">
        <f t="shared" si="13"/>
        <v>21</v>
      </c>
      <c r="AD2400" s="5"/>
    </row>
    <row r="2401">
      <c r="A2401" s="5" t="str">
        <f>Map!I3092</f>
        <v>0.45 S</v>
      </c>
      <c r="B2401" s="6">
        <f t="shared" si="5"/>
        <v>0.45</v>
      </c>
      <c r="C2401" s="5" t="str">
        <f>IFERROR(__xludf.DUMMYFUNCTION("""COMPUTED_VALUE"""),"S")</f>
        <v>S</v>
      </c>
      <c r="D2401" s="34">
        <f t="shared" si="6"/>
        <v>0.45</v>
      </c>
      <c r="E2401" s="6" t="b">
        <f t="shared" si="7"/>
        <v>0</v>
      </c>
      <c r="F2401" s="34" t="b">
        <f t="shared" si="8"/>
        <v>0</v>
      </c>
      <c r="G2401" s="8">
        <f t="shared" si="9"/>
        <v>8.9505E+29</v>
      </c>
      <c r="H2401" s="8">
        <f t="shared" ref="H2401:J2401" si="4820">if(D2401,$G2401,"")</f>
        <v>8.9505E+29</v>
      </c>
      <c r="I2401" s="8" t="str">
        <f t="shared" si="4820"/>
        <v/>
      </c>
      <c r="J2401" s="8" t="str">
        <f t="shared" si="4820"/>
        <v/>
      </c>
      <c r="K2401" s="5"/>
      <c r="L2401" s="5"/>
      <c r="M2401" s="5"/>
      <c r="N2401" s="36" t="str">
        <f>Map!K3092</f>
        <v/>
      </c>
      <c r="O2401" s="36" t="str">
        <f>Map!L3092</f>
        <v/>
      </c>
      <c r="P2401" s="36" t="str">
        <f>Map!M3092</f>
        <v/>
      </c>
      <c r="Q2401" s="5" t="str">
        <f>Join("-",Map!B3092,Map!C3092,Map!D3092,Map!E3092,Map!F3092)</f>
        <v>West Rim-0-6-11-S</v>
      </c>
      <c r="R2401" s="6" t="b">
        <f t="shared" ref="R2401:T2401" si="4821">IFERROR(VALUE(LEFT(N2401,SEARCH(" ",N2401,1)-1)),FALSE())</f>
        <v>0</v>
      </c>
      <c r="S2401" s="6" t="b">
        <f t="shared" si="4821"/>
        <v>0</v>
      </c>
      <c r="T2401" s="6" t="b">
        <f t="shared" si="4821"/>
        <v>0</v>
      </c>
      <c r="U2401" s="5"/>
      <c r="V2401" s="5"/>
      <c r="W2401" s="5"/>
      <c r="X2401" s="37" t="str">
        <f>Map!G3092</f>
        <v>Star</v>
      </c>
      <c r="Y2401" s="5"/>
      <c r="Z2401" s="7" t="str">
        <f>Map!O3092</f>
        <v/>
      </c>
      <c r="AA2401" s="6" t="str">
        <f t="shared" si="12"/>
        <v/>
      </c>
      <c r="AB2401" s="5"/>
      <c r="AC2401" s="6" t="str">
        <f t="shared" si="13"/>
        <v/>
      </c>
      <c r="AD2401" s="5"/>
    </row>
    <row r="2402">
      <c r="A2402" s="5" t="str">
        <f>Map!I3093</f>
        <v>0.13 E</v>
      </c>
      <c r="B2402" s="6">
        <f t="shared" si="5"/>
        <v>0.13</v>
      </c>
      <c r="C2402" s="5" t="str">
        <f>IFERROR(__xludf.DUMMYFUNCTION("""COMPUTED_VALUE"""),"E")</f>
        <v>E</v>
      </c>
      <c r="D2402" s="34" t="b">
        <f t="shared" si="6"/>
        <v>0</v>
      </c>
      <c r="E2402" s="6" t="b">
        <f t="shared" si="7"/>
        <v>0</v>
      </c>
      <c r="F2402" s="34">
        <f t="shared" si="8"/>
        <v>0.13</v>
      </c>
      <c r="G2402" s="8">
        <f t="shared" si="9"/>
        <v>7.7636E+23</v>
      </c>
      <c r="H2402" s="8" t="str">
        <f t="shared" ref="H2402:J2402" si="4822">if(D2402,$G2402,"")</f>
        <v/>
      </c>
      <c r="I2402" s="8" t="str">
        <f t="shared" si="4822"/>
        <v/>
      </c>
      <c r="J2402" s="8">
        <f t="shared" si="4822"/>
        <v>7.7636E+23</v>
      </c>
      <c r="K2402" s="5"/>
      <c r="L2402" s="5"/>
      <c r="M2402" s="5"/>
      <c r="N2402" s="36">
        <f>Map!K3093</f>
        <v>1023</v>
      </c>
      <c r="O2402" s="36">
        <f>Map!L3093</f>
        <v>899</v>
      </c>
      <c r="P2402" s="36">
        <f>Map!M3093</f>
        <v>961</v>
      </c>
      <c r="Q2402" s="5" t="str">
        <f>Join("-",Map!B3093,Map!C3093,Map!D3093,Map!E3093,Map!F3093)</f>
        <v>West Rim-1-0-0-a</v>
      </c>
      <c r="R2402" s="6">
        <f t="shared" ref="R2402:T2402" si="4823">IFERROR(VALUE(LEFT(N2402,SEARCH(" ",N2402,1)-1)),FALSE())</f>
        <v>1023</v>
      </c>
      <c r="S2402" s="6">
        <f t="shared" si="4823"/>
        <v>899</v>
      </c>
      <c r="T2402" s="6">
        <f t="shared" si="4823"/>
        <v>961</v>
      </c>
      <c r="U2402" s="5"/>
      <c r="V2402" s="5"/>
      <c r="W2402" s="5"/>
      <c r="X2402" s="37" t="str">
        <f>Map!G3093</f>
        <v>Terrestrial</v>
      </c>
      <c r="Y2402" s="5"/>
      <c r="Z2402" s="7" t="str">
        <f>Map!O3093</f>
        <v>57 H</v>
      </c>
      <c r="AA2402" s="6">
        <f t="shared" si="12"/>
        <v>57</v>
      </c>
      <c r="AB2402" s="5" t="str">
        <f>IFERROR(__xludf.DUMMYFUNCTION("""COMPUTED_VALUE"""),"H")</f>
        <v>H</v>
      </c>
      <c r="AC2402" s="6">
        <f t="shared" si="13"/>
        <v>57</v>
      </c>
      <c r="AD2402" s="5"/>
    </row>
    <row r="2403">
      <c r="A2403" s="5" t="str">
        <f>Map!I3094</f>
        <v>0.95 E</v>
      </c>
      <c r="B2403" s="6">
        <f t="shared" si="5"/>
        <v>0.95</v>
      </c>
      <c r="C2403" s="5" t="str">
        <f>IFERROR(__xludf.DUMMYFUNCTION("""COMPUTED_VALUE"""),"E")</f>
        <v>E</v>
      </c>
      <c r="D2403" s="34" t="b">
        <f t="shared" si="6"/>
        <v>0</v>
      </c>
      <c r="E2403" s="6" t="b">
        <f t="shared" si="7"/>
        <v>0</v>
      </c>
      <c r="F2403" s="34">
        <f t="shared" si="8"/>
        <v>0.95</v>
      </c>
      <c r="G2403" s="8">
        <f t="shared" si="9"/>
        <v>5.6734E+24</v>
      </c>
      <c r="H2403" s="8" t="str">
        <f t="shared" ref="H2403:J2403" si="4824">if(D2403,$G2403,"")</f>
        <v/>
      </c>
      <c r="I2403" s="8" t="str">
        <f t="shared" si="4824"/>
        <v/>
      </c>
      <c r="J2403" s="8">
        <f t="shared" si="4824"/>
        <v>5.6734E+24</v>
      </c>
      <c r="K2403" s="5"/>
      <c r="L2403" s="5"/>
      <c r="M2403" s="5"/>
      <c r="N2403" s="36">
        <f>Map!K3094</f>
        <v>18</v>
      </c>
      <c r="O2403" s="36">
        <f>Map!L3094</f>
        <v>10</v>
      </c>
      <c r="P2403" s="36">
        <f>Map!M3094</f>
        <v>12</v>
      </c>
      <c r="Q2403" s="5" t="str">
        <f>Join("-",Map!B3094,Map!C3094,Map!D3094,Map!E3094,Map!F3094)</f>
        <v>West Rim-1-0-0-b</v>
      </c>
      <c r="R2403" s="6">
        <f t="shared" ref="R2403:T2403" si="4825">IFERROR(VALUE(LEFT(N2403,SEARCH(" ",N2403,1)-1)),FALSE())</f>
        <v>18</v>
      </c>
      <c r="S2403" s="6">
        <f t="shared" si="4825"/>
        <v>10</v>
      </c>
      <c r="T2403" s="6">
        <f t="shared" si="4825"/>
        <v>12</v>
      </c>
      <c r="U2403" s="5"/>
      <c r="V2403" s="5"/>
      <c r="W2403" s="5"/>
      <c r="X2403" s="37" t="str">
        <f>Map!G3094</f>
        <v>Habitable</v>
      </c>
      <c r="Y2403" s="5"/>
      <c r="Z2403" s="7" t="str">
        <f>Map!O3094</f>
        <v>28 H</v>
      </c>
      <c r="AA2403" s="6">
        <f t="shared" si="12"/>
        <v>28</v>
      </c>
      <c r="AB2403" s="5" t="str">
        <f>IFERROR(__xludf.DUMMYFUNCTION("""COMPUTED_VALUE"""),"H")</f>
        <v>H</v>
      </c>
      <c r="AC2403" s="6">
        <f t="shared" si="13"/>
        <v>28</v>
      </c>
      <c r="AD2403" s="5"/>
    </row>
    <row r="2404">
      <c r="A2404" s="5" t="str">
        <f>Map!I3095</f>
        <v>0.79 E</v>
      </c>
      <c r="B2404" s="6">
        <f t="shared" si="5"/>
        <v>0.79</v>
      </c>
      <c r="C2404" s="5" t="str">
        <f>IFERROR(__xludf.DUMMYFUNCTION("""COMPUTED_VALUE"""),"E")</f>
        <v>E</v>
      </c>
      <c r="D2404" s="34" t="b">
        <f t="shared" si="6"/>
        <v>0</v>
      </c>
      <c r="E2404" s="6" t="b">
        <f t="shared" si="7"/>
        <v>0</v>
      </c>
      <c r="F2404" s="34">
        <f t="shared" si="8"/>
        <v>0.79</v>
      </c>
      <c r="G2404" s="8">
        <f t="shared" si="9"/>
        <v>4.71788E+24</v>
      </c>
      <c r="H2404" s="8" t="str">
        <f t="shared" ref="H2404:J2404" si="4826">if(D2404,$G2404,"")</f>
        <v/>
      </c>
      <c r="I2404" s="8" t="str">
        <f t="shared" si="4826"/>
        <v/>
      </c>
      <c r="J2404" s="8">
        <f t="shared" si="4826"/>
        <v>4.71788E+24</v>
      </c>
      <c r="K2404" s="5"/>
      <c r="L2404" s="5"/>
      <c r="M2404" s="5"/>
      <c r="N2404" s="36">
        <f>Map!K3095</f>
        <v>61</v>
      </c>
      <c r="O2404" s="36">
        <f>Map!L3095</f>
        <v>-46</v>
      </c>
      <c r="P2404" s="36">
        <f>Map!M3095</f>
        <v>16</v>
      </c>
      <c r="Q2404" s="5" t="str">
        <f>Join("-",Map!B3095,Map!C3095,Map!D3095,Map!E3095,Map!F3095)</f>
        <v>West Rim-1-0-0-c</v>
      </c>
      <c r="R2404" s="6">
        <f t="shared" ref="R2404:T2404" si="4827">IFERROR(VALUE(LEFT(N2404,SEARCH(" ",N2404,1)-1)),FALSE())</f>
        <v>61</v>
      </c>
      <c r="S2404" s="6">
        <f t="shared" si="4827"/>
        <v>-46</v>
      </c>
      <c r="T2404" s="6">
        <f t="shared" si="4827"/>
        <v>16</v>
      </c>
      <c r="U2404" s="5"/>
      <c r="V2404" s="5"/>
      <c r="W2404" s="5"/>
      <c r="X2404" s="37" t="str">
        <f>Map!G3095</f>
        <v>Terrestrial</v>
      </c>
      <c r="Y2404" s="5"/>
      <c r="Z2404" s="7" t="str">
        <f>Map!O3095</f>
        <v>36 H</v>
      </c>
      <c r="AA2404" s="6">
        <f t="shared" si="12"/>
        <v>36</v>
      </c>
      <c r="AB2404" s="5" t="str">
        <f>IFERROR(__xludf.DUMMYFUNCTION("""COMPUTED_VALUE"""),"H")</f>
        <v>H</v>
      </c>
      <c r="AC2404" s="6">
        <f t="shared" si="13"/>
        <v>36</v>
      </c>
      <c r="AD2404" s="5"/>
    </row>
    <row r="2405">
      <c r="A2405" s="5" t="str">
        <f>Map!I3096</f>
        <v>0.51 J</v>
      </c>
      <c r="B2405" s="6">
        <f t="shared" si="5"/>
        <v>0.51</v>
      </c>
      <c r="C2405" s="5" t="str">
        <f>IFERROR(__xludf.DUMMYFUNCTION("""COMPUTED_VALUE"""),"J")</f>
        <v>J</v>
      </c>
      <c r="D2405" s="34" t="b">
        <f t="shared" si="6"/>
        <v>0</v>
      </c>
      <c r="E2405" s="6">
        <f t="shared" si="7"/>
        <v>0.51</v>
      </c>
      <c r="F2405" s="34" t="b">
        <f t="shared" si="8"/>
        <v>0</v>
      </c>
      <c r="G2405" s="8">
        <f t="shared" si="9"/>
        <v>9.69E+26</v>
      </c>
      <c r="H2405" s="8" t="str">
        <f t="shared" ref="H2405:J2405" si="4828">if(D2405,$G2405,"")</f>
        <v/>
      </c>
      <c r="I2405" s="8">
        <f t="shared" si="4828"/>
        <v>9.69E+26</v>
      </c>
      <c r="J2405" s="8" t="str">
        <f t="shared" si="4828"/>
        <v/>
      </c>
      <c r="K2405" s="5"/>
      <c r="L2405" s="5"/>
      <c r="M2405" s="5"/>
      <c r="N2405" s="36">
        <f>Map!K3096</f>
        <v>-100</v>
      </c>
      <c r="O2405" s="36">
        <f>Map!L3096</f>
        <v>-134</v>
      </c>
      <c r="P2405" s="36">
        <f>Map!M3096</f>
        <v>-116</v>
      </c>
      <c r="Q2405" s="5" t="str">
        <f>Join("-",Map!B3096,Map!C3096,Map!D3096,Map!E3096,Map!F3096)</f>
        <v>West Rim-1-0-0-d</v>
      </c>
      <c r="R2405" s="6">
        <f t="shared" ref="R2405:T2405" si="4829">IFERROR(VALUE(LEFT(N2405,SEARCH(" ",N2405,1)-1)),FALSE())</f>
        <v>-100</v>
      </c>
      <c r="S2405" s="6">
        <f t="shared" si="4829"/>
        <v>-134</v>
      </c>
      <c r="T2405" s="6">
        <f t="shared" si="4829"/>
        <v>-116</v>
      </c>
      <c r="U2405" s="5"/>
      <c r="V2405" s="5"/>
      <c r="W2405" s="5"/>
      <c r="X2405" s="37" t="str">
        <f>Map!G3096</f>
        <v>Gas Giant</v>
      </c>
      <c r="Y2405" s="5"/>
      <c r="Z2405" s="7" t="str">
        <f>Map!O3096</f>
        <v>9 H</v>
      </c>
      <c r="AA2405" s="6">
        <f t="shared" si="12"/>
        <v>9</v>
      </c>
      <c r="AB2405" s="5" t="str">
        <f>IFERROR(__xludf.DUMMYFUNCTION("""COMPUTED_VALUE"""),"H")</f>
        <v>H</v>
      </c>
      <c r="AC2405" s="6">
        <f t="shared" si="13"/>
        <v>9</v>
      </c>
      <c r="AD2405" s="5"/>
    </row>
    <row r="2406">
      <c r="A2406" s="5" t="str">
        <f>Map!I3097</f>
        <v>0.95 J</v>
      </c>
      <c r="B2406" s="6">
        <f t="shared" si="5"/>
        <v>0.95</v>
      </c>
      <c r="C2406" s="5" t="str">
        <f>IFERROR(__xludf.DUMMYFUNCTION("""COMPUTED_VALUE"""),"J")</f>
        <v>J</v>
      </c>
      <c r="D2406" s="34" t="b">
        <f t="shared" si="6"/>
        <v>0</v>
      </c>
      <c r="E2406" s="6">
        <f t="shared" si="7"/>
        <v>0.95</v>
      </c>
      <c r="F2406" s="34" t="b">
        <f t="shared" si="8"/>
        <v>0</v>
      </c>
      <c r="G2406" s="8">
        <f t="shared" si="9"/>
        <v>1.805E+27</v>
      </c>
      <c r="H2406" s="8" t="str">
        <f t="shared" ref="H2406:J2406" si="4830">if(D2406,$G2406,"")</f>
        <v/>
      </c>
      <c r="I2406" s="8">
        <f t="shared" si="4830"/>
        <v>1.805E+27</v>
      </c>
      <c r="J2406" s="8" t="str">
        <f t="shared" si="4830"/>
        <v/>
      </c>
      <c r="K2406" s="5"/>
      <c r="L2406" s="5"/>
      <c r="M2406" s="5"/>
      <c r="N2406" s="36">
        <f>Map!K3097</f>
        <v>-153</v>
      </c>
      <c r="O2406" s="36">
        <f>Map!L3097</f>
        <v>-193</v>
      </c>
      <c r="P2406" s="36">
        <f>Map!M3097</f>
        <v>-175</v>
      </c>
      <c r="Q2406" s="5" t="str">
        <f>Join("-",Map!B3097,Map!C3097,Map!D3097,Map!E3097,Map!F3097)</f>
        <v>West Rim-1-0-0-e</v>
      </c>
      <c r="R2406" s="6">
        <f t="shared" ref="R2406:T2406" si="4831">IFERROR(VALUE(LEFT(N2406,SEARCH(" ",N2406,1)-1)),FALSE())</f>
        <v>-153</v>
      </c>
      <c r="S2406" s="6">
        <f t="shared" si="4831"/>
        <v>-193</v>
      </c>
      <c r="T2406" s="6">
        <f t="shared" si="4831"/>
        <v>-175</v>
      </c>
      <c r="U2406" s="5"/>
      <c r="V2406" s="5"/>
      <c r="W2406" s="5"/>
      <c r="X2406" s="37" t="str">
        <f>Map!G3097</f>
        <v>Gas Giant</v>
      </c>
      <c r="Y2406" s="5"/>
      <c r="Z2406" s="7" t="str">
        <f>Map!O3097</f>
        <v>19 H</v>
      </c>
      <c r="AA2406" s="6">
        <f t="shared" si="12"/>
        <v>19</v>
      </c>
      <c r="AB2406" s="5" t="str">
        <f>IFERROR(__xludf.DUMMYFUNCTION("""COMPUTED_VALUE"""),"H")</f>
        <v>H</v>
      </c>
      <c r="AC2406" s="6">
        <f t="shared" si="13"/>
        <v>19</v>
      </c>
      <c r="AD2406" s="5"/>
    </row>
    <row r="2407">
      <c r="A2407" s="5" t="str">
        <f>Map!I3098</f>
        <v>0.34 J</v>
      </c>
      <c r="B2407" s="6">
        <f t="shared" si="5"/>
        <v>0.34</v>
      </c>
      <c r="C2407" s="5" t="str">
        <f>IFERROR(__xludf.DUMMYFUNCTION("""COMPUTED_VALUE"""),"J")</f>
        <v>J</v>
      </c>
      <c r="D2407" s="34" t="b">
        <f t="shared" si="6"/>
        <v>0</v>
      </c>
      <c r="E2407" s="6">
        <f t="shared" si="7"/>
        <v>0.34</v>
      </c>
      <c r="F2407" s="34" t="b">
        <f t="shared" si="8"/>
        <v>0</v>
      </c>
      <c r="G2407" s="8">
        <f t="shared" si="9"/>
        <v>6.46E+26</v>
      </c>
      <c r="H2407" s="8" t="str">
        <f t="shared" ref="H2407:J2407" si="4832">if(D2407,$G2407,"")</f>
        <v/>
      </c>
      <c r="I2407" s="8">
        <f t="shared" si="4832"/>
        <v>6.46E+26</v>
      </c>
      <c r="J2407" s="8" t="str">
        <f t="shared" si="4832"/>
        <v/>
      </c>
      <c r="K2407" s="5"/>
      <c r="L2407" s="5"/>
      <c r="M2407" s="5"/>
      <c r="N2407" s="36">
        <f>Map!K3098</f>
        <v>-200</v>
      </c>
      <c r="O2407" s="36">
        <f>Map!L3098</f>
        <v>-239</v>
      </c>
      <c r="P2407" s="36">
        <f>Map!M3098</f>
        <v>-220</v>
      </c>
      <c r="Q2407" s="5" t="str">
        <f>Join("-",Map!B3098,Map!C3098,Map!D3098,Map!E3098,Map!F3098)</f>
        <v>West Rim-1-0-0-f</v>
      </c>
      <c r="R2407" s="6">
        <f t="shared" ref="R2407:T2407" si="4833">IFERROR(VALUE(LEFT(N2407,SEARCH(" ",N2407,1)-1)),FALSE())</f>
        <v>-200</v>
      </c>
      <c r="S2407" s="6">
        <f t="shared" si="4833"/>
        <v>-239</v>
      </c>
      <c r="T2407" s="6">
        <f t="shared" si="4833"/>
        <v>-220</v>
      </c>
      <c r="U2407" s="5"/>
      <c r="V2407" s="5"/>
      <c r="W2407" s="5"/>
      <c r="X2407" s="37" t="str">
        <f>Map!G3098</f>
        <v>Gas Giant</v>
      </c>
      <c r="Y2407" s="5"/>
      <c r="Z2407" s="7" t="str">
        <f>Map!O3098</f>
        <v>16 H</v>
      </c>
      <c r="AA2407" s="6">
        <f t="shared" si="12"/>
        <v>16</v>
      </c>
      <c r="AB2407" s="5" t="str">
        <f>IFERROR(__xludf.DUMMYFUNCTION("""COMPUTED_VALUE"""),"H")</f>
        <v>H</v>
      </c>
      <c r="AC2407" s="6">
        <f t="shared" si="13"/>
        <v>16</v>
      </c>
      <c r="AD2407" s="5"/>
    </row>
    <row r="2408">
      <c r="A2408" s="5" t="str">
        <f>Map!I3099</f>
        <v>1.08 S</v>
      </c>
      <c r="B2408" s="6">
        <f t="shared" si="5"/>
        <v>1.08</v>
      </c>
      <c r="C2408" s="5" t="str">
        <f>IFERROR(__xludf.DUMMYFUNCTION("""COMPUTED_VALUE"""),"S")</f>
        <v>S</v>
      </c>
      <c r="D2408" s="34">
        <f t="shared" si="6"/>
        <v>1.08</v>
      </c>
      <c r="E2408" s="6" t="b">
        <f t="shared" si="7"/>
        <v>0</v>
      </c>
      <c r="F2408" s="34" t="b">
        <f t="shared" si="8"/>
        <v>0</v>
      </c>
      <c r="G2408" s="8">
        <f t="shared" si="9"/>
        <v>2.14812E+30</v>
      </c>
      <c r="H2408" s="8">
        <f t="shared" ref="H2408:J2408" si="4834">if(D2408,$G2408,"")</f>
        <v>2.14812E+30</v>
      </c>
      <c r="I2408" s="8" t="str">
        <f t="shared" si="4834"/>
        <v/>
      </c>
      <c r="J2408" s="8" t="str">
        <f t="shared" si="4834"/>
        <v/>
      </c>
      <c r="K2408" s="5"/>
      <c r="L2408" s="5"/>
      <c r="M2408" s="5"/>
      <c r="N2408" s="36" t="str">
        <f>Map!K3099</f>
        <v/>
      </c>
      <c r="O2408" s="36" t="str">
        <f>Map!L3099</f>
        <v/>
      </c>
      <c r="P2408" s="36" t="str">
        <f>Map!M3099</f>
        <v/>
      </c>
      <c r="Q2408" s="5" t="str">
        <f>Join("-",Map!B3099,Map!C3099,Map!D3099,Map!E3099,Map!F3099)</f>
        <v>West Rim-1-0-0-S</v>
      </c>
      <c r="R2408" s="6" t="b">
        <f t="shared" ref="R2408:T2408" si="4835">IFERROR(VALUE(LEFT(N2408,SEARCH(" ",N2408,1)-1)),FALSE())</f>
        <v>0</v>
      </c>
      <c r="S2408" s="6" t="b">
        <f t="shared" si="4835"/>
        <v>0</v>
      </c>
      <c r="T2408" s="6" t="b">
        <f t="shared" si="4835"/>
        <v>0</v>
      </c>
      <c r="U2408" s="5"/>
      <c r="V2408" s="5"/>
      <c r="W2408" s="5"/>
      <c r="X2408" s="37" t="str">
        <f>Map!G3099</f>
        <v>Star</v>
      </c>
      <c r="Y2408" s="5"/>
      <c r="Z2408" s="7" t="str">
        <f>Map!O3099</f>
        <v/>
      </c>
      <c r="AA2408" s="6" t="str">
        <f t="shared" si="12"/>
        <v/>
      </c>
      <c r="AB2408" s="5"/>
      <c r="AC2408" s="6" t="str">
        <f t="shared" si="13"/>
        <v/>
      </c>
      <c r="AD2408" s="5"/>
    </row>
    <row r="2409">
      <c r="A2409" s="5" t="str">
        <f>Map!I3100</f>
        <v/>
      </c>
      <c r="B2409" s="6" t="str">
        <f t="shared" si="5"/>
        <v/>
      </c>
      <c r="C2409" s="5"/>
      <c r="D2409" s="34" t="b">
        <f t="shared" si="6"/>
        <v>0</v>
      </c>
      <c r="E2409" s="6" t="b">
        <f t="shared" si="7"/>
        <v>0</v>
      </c>
      <c r="F2409" s="34" t="b">
        <f t="shared" si="8"/>
        <v>0</v>
      </c>
      <c r="G2409" s="8" t="str">
        <f t="shared" si="9"/>
        <v/>
      </c>
      <c r="H2409" s="8" t="str">
        <f t="shared" ref="H2409:J2409" si="4836">if(D2409,$G2409,"")</f>
        <v/>
      </c>
      <c r="I2409" s="8" t="str">
        <f t="shared" si="4836"/>
        <v/>
      </c>
      <c r="J2409" s="8" t="str">
        <f t="shared" si="4836"/>
        <v/>
      </c>
      <c r="K2409" s="5"/>
      <c r="L2409" s="5"/>
      <c r="M2409" s="5"/>
      <c r="N2409" s="36" t="str">
        <f>Map!K3100</f>
        <v/>
      </c>
      <c r="O2409" s="36" t="str">
        <f>Map!L3100</f>
        <v/>
      </c>
      <c r="P2409" s="36" t="str">
        <f>Map!M3100</f>
        <v/>
      </c>
      <c r="Q2409" s="5" t="str">
        <f>Join("-",Map!B3100,Map!C3100,Map!D3100,Map!E3100,Map!F3100)</f>
        <v>West Rim-1-0-0-Secondary Node</v>
      </c>
      <c r="R2409" s="6" t="b">
        <f t="shared" ref="R2409:T2409" si="4837">IFERROR(VALUE(LEFT(N2409,SEARCH(" ",N2409,1)-1)),FALSE())</f>
        <v>0</v>
      </c>
      <c r="S2409" s="6" t="b">
        <f t="shared" si="4837"/>
        <v>0</v>
      </c>
      <c r="T2409" s="6" t="b">
        <f t="shared" si="4837"/>
        <v>0</v>
      </c>
      <c r="U2409" s="5"/>
      <c r="V2409" s="5"/>
      <c r="W2409" s="5"/>
      <c r="X2409" s="37" t="str">
        <f>Map!G3100</f>
        <v>Citadel Class Relay</v>
      </c>
      <c r="Y2409" s="5"/>
      <c r="Z2409" s="7" t="str">
        <f>Map!O3100</f>
        <v/>
      </c>
      <c r="AA2409" s="6" t="str">
        <f t="shared" si="12"/>
        <v/>
      </c>
      <c r="AB2409" s="5"/>
      <c r="AC2409" s="6" t="str">
        <f t="shared" si="13"/>
        <v/>
      </c>
      <c r="AD2409" s="5"/>
    </row>
    <row r="2410">
      <c r="A2410" s="5" t="str">
        <f>Map!I3104</f>
        <v/>
      </c>
      <c r="B2410" s="6" t="str">
        <f t="shared" si="5"/>
        <v/>
      </c>
      <c r="C2410" s="5"/>
      <c r="D2410" s="34" t="b">
        <f t="shared" si="6"/>
        <v>0</v>
      </c>
      <c r="E2410" s="6" t="b">
        <f t="shared" si="7"/>
        <v>0</v>
      </c>
      <c r="F2410" s="34" t="b">
        <f t="shared" si="8"/>
        <v>0</v>
      </c>
      <c r="G2410" s="8" t="str">
        <f t="shared" si="9"/>
        <v/>
      </c>
      <c r="H2410" s="8" t="str">
        <f t="shared" ref="H2410:J2410" si="4838">if(D2410,$G2410,"")</f>
        <v/>
      </c>
      <c r="I2410" s="8" t="str">
        <f t="shared" si="4838"/>
        <v/>
      </c>
      <c r="J2410" s="8" t="str">
        <f t="shared" si="4838"/>
        <v/>
      </c>
      <c r="K2410" s="5"/>
      <c r="L2410" s="5"/>
      <c r="M2410" s="5"/>
      <c r="N2410" s="36" t="str">
        <f>Map!K3104</f>
        <v/>
      </c>
      <c r="O2410" s="36" t="str">
        <f>Map!L3104</f>
        <v/>
      </c>
      <c r="P2410" s="36" t="str">
        <f>Map!M3104</f>
        <v/>
      </c>
      <c r="Q2410" s="5" t="str">
        <f>Join("-",Map!B3104,Map!C3104,Map!D3104,Map!E3104,Map!F3104)</f>
        <v>West Rim-1-0-0-W10-W31 Primary Relay</v>
      </c>
      <c r="R2410" s="6" t="b">
        <f t="shared" ref="R2410:T2410" si="4839">IFERROR(VALUE(LEFT(N2410,SEARCH(" ",N2410,1)-1)),FALSE())</f>
        <v>0</v>
      </c>
      <c r="S2410" s="6" t="b">
        <f t="shared" si="4839"/>
        <v>0</v>
      </c>
      <c r="T2410" s="6" t="b">
        <f t="shared" si="4839"/>
        <v>0</v>
      </c>
      <c r="U2410" s="5"/>
      <c r="V2410" s="5"/>
      <c r="W2410" s="5"/>
      <c r="X2410" s="37" t="str">
        <f>Map!G3104</f>
        <v>Prime Relay</v>
      </c>
      <c r="Y2410" s="5"/>
      <c r="Z2410" s="7" t="str">
        <f>Map!O3104</f>
        <v/>
      </c>
      <c r="AA2410" s="6" t="str">
        <f t="shared" si="12"/>
        <v/>
      </c>
      <c r="AB2410" s="5"/>
      <c r="AC2410" s="6" t="str">
        <f t="shared" si="13"/>
        <v/>
      </c>
      <c r="AD2410" s="5"/>
    </row>
    <row r="2411">
      <c r="A2411" s="5" t="str">
        <f>Map!I3105</f>
        <v/>
      </c>
      <c r="B2411" s="6" t="str">
        <f t="shared" si="5"/>
        <v/>
      </c>
      <c r="C2411" s="5"/>
      <c r="D2411" s="34" t="b">
        <f t="shared" si="6"/>
        <v>0</v>
      </c>
      <c r="E2411" s="6" t="b">
        <f t="shared" si="7"/>
        <v>0</v>
      </c>
      <c r="F2411" s="34" t="b">
        <f t="shared" si="8"/>
        <v>0</v>
      </c>
      <c r="G2411" s="8" t="str">
        <f t="shared" si="9"/>
        <v/>
      </c>
      <c r="H2411" s="8" t="str">
        <f t="shared" ref="H2411:J2411" si="4840">if(D2411,$G2411,"")</f>
        <v/>
      </c>
      <c r="I2411" s="8" t="str">
        <f t="shared" si="4840"/>
        <v/>
      </c>
      <c r="J2411" s="8" t="str">
        <f t="shared" si="4840"/>
        <v/>
      </c>
      <c r="K2411" s="5"/>
      <c r="L2411" s="5"/>
      <c r="M2411" s="5"/>
      <c r="N2411" s="36" t="str">
        <f>Map!K3105</f>
        <v/>
      </c>
      <c r="O2411" s="36" t="str">
        <f>Map!L3105</f>
        <v/>
      </c>
      <c r="P2411" s="36" t="str">
        <f>Map!M3105</f>
        <v/>
      </c>
      <c r="Q2411" s="5" t="str">
        <f>Join("-",Map!B3105,Map!C3105,Map!D3105,Map!E3105,Map!F3105)</f>
        <v>West Rim-1-0-0-W10-W50 Primary Relay</v>
      </c>
      <c r="R2411" s="6" t="b">
        <f t="shared" ref="R2411:T2411" si="4841">IFERROR(VALUE(LEFT(N2411,SEARCH(" ",N2411,1)-1)),FALSE())</f>
        <v>0</v>
      </c>
      <c r="S2411" s="6" t="b">
        <f t="shared" si="4841"/>
        <v>0</v>
      </c>
      <c r="T2411" s="6" t="b">
        <f t="shared" si="4841"/>
        <v>0</v>
      </c>
      <c r="U2411" s="5"/>
      <c r="V2411" s="5"/>
      <c r="W2411" s="5"/>
      <c r="X2411" s="37" t="str">
        <f>Map!G3105</f>
        <v>Prime Relay</v>
      </c>
      <c r="Y2411" s="5"/>
      <c r="Z2411" s="7" t="str">
        <f>Map!O3105</f>
        <v/>
      </c>
      <c r="AA2411" s="6" t="str">
        <f t="shared" si="12"/>
        <v/>
      </c>
      <c r="AB2411" s="5"/>
      <c r="AC2411" s="6" t="str">
        <f t="shared" si="13"/>
        <v/>
      </c>
      <c r="AD2411" s="5"/>
    </row>
    <row r="2412">
      <c r="A2412" s="5" t="str">
        <f>Map!I3106</f>
        <v>0.2 E</v>
      </c>
      <c r="B2412" s="6">
        <f t="shared" si="5"/>
        <v>0.2</v>
      </c>
      <c r="C2412" s="5" t="str">
        <f>IFERROR(__xludf.DUMMYFUNCTION("""COMPUTED_VALUE"""),"E")</f>
        <v>E</v>
      </c>
      <c r="D2412" s="34" t="b">
        <f t="shared" si="6"/>
        <v>0</v>
      </c>
      <c r="E2412" s="6" t="b">
        <f t="shared" si="7"/>
        <v>0</v>
      </c>
      <c r="F2412" s="34">
        <f t="shared" si="8"/>
        <v>0.2</v>
      </c>
      <c r="G2412" s="8">
        <f t="shared" si="9"/>
        <v>1.1944E+24</v>
      </c>
      <c r="H2412" s="8" t="str">
        <f t="shared" ref="H2412:J2412" si="4842">if(D2412,$G2412,"")</f>
        <v/>
      </c>
      <c r="I2412" s="8" t="str">
        <f t="shared" si="4842"/>
        <v/>
      </c>
      <c r="J2412" s="8">
        <f t="shared" si="4842"/>
        <v>1.1944E+24</v>
      </c>
      <c r="K2412" s="5"/>
      <c r="L2412" s="5"/>
      <c r="M2412" s="5"/>
      <c r="N2412" s="36">
        <f>Map!K3106</f>
        <v>178</v>
      </c>
      <c r="O2412" s="36">
        <f>Map!L3106</f>
        <v>166</v>
      </c>
      <c r="P2412" s="36">
        <f>Map!M3106</f>
        <v>173</v>
      </c>
      <c r="Q2412" s="5" t="str">
        <f>Join("-",Map!B3106,Map!C3106,Map!D3106,Map!E3106,Map!F3106)</f>
        <v>West Rim-1-0-1-a</v>
      </c>
      <c r="R2412" s="6">
        <f t="shared" ref="R2412:T2412" si="4843">IFERROR(VALUE(LEFT(N2412,SEARCH(" ",N2412,1)-1)),FALSE())</f>
        <v>178</v>
      </c>
      <c r="S2412" s="6">
        <f t="shared" si="4843"/>
        <v>166</v>
      </c>
      <c r="T2412" s="6">
        <f t="shared" si="4843"/>
        <v>173</v>
      </c>
      <c r="U2412" s="5"/>
      <c r="V2412" s="5"/>
      <c r="W2412" s="5"/>
      <c r="X2412" s="37" t="str">
        <f>Map!G3106</f>
        <v>Terrestrial</v>
      </c>
      <c r="Y2412" s="5"/>
      <c r="Z2412" s="7" t="str">
        <f>Map!O3106</f>
        <v>39 H</v>
      </c>
      <c r="AA2412" s="6">
        <f t="shared" si="12"/>
        <v>39</v>
      </c>
      <c r="AB2412" s="5" t="str">
        <f>IFERROR(__xludf.DUMMYFUNCTION("""COMPUTED_VALUE"""),"H")</f>
        <v>H</v>
      </c>
      <c r="AC2412" s="6">
        <f t="shared" si="13"/>
        <v>39</v>
      </c>
      <c r="AD2412" s="5"/>
    </row>
    <row r="2413">
      <c r="A2413" s="5" t="str">
        <f>Map!I3107</f>
        <v>1.33 E</v>
      </c>
      <c r="B2413" s="6">
        <f t="shared" si="5"/>
        <v>1.33</v>
      </c>
      <c r="C2413" s="5" t="str">
        <f>IFERROR(__xludf.DUMMYFUNCTION("""COMPUTED_VALUE"""),"E")</f>
        <v>E</v>
      </c>
      <c r="D2413" s="34" t="b">
        <f t="shared" si="6"/>
        <v>0</v>
      </c>
      <c r="E2413" s="6" t="b">
        <f t="shared" si="7"/>
        <v>0</v>
      </c>
      <c r="F2413" s="34">
        <f t="shared" si="8"/>
        <v>1.33</v>
      </c>
      <c r="G2413" s="8">
        <f t="shared" si="9"/>
        <v>7.94276E+24</v>
      </c>
      <c r="H2413" s="8" t="str">
        <f t="shared" ref="H2413:J2413" si="4844">if(D2413,$G2413,"")</f>
        <v/>
      </c>
      <c r="I2413" s="8" t="str">
        <f t="shared" si="4844"/>
        <v/>
      </c>
      <c r="J2413" s="8">
        <f t="shared" si="4844"/>
        <v>7.94276E+24</v>
      </c>
      <c r="K2413" s="5"/>
      <c r="L2413" s="5"/>
      <c r="M2413" s="5"/>
      <c r="N2413" s="36">
        <f>Map!K3107</f>
        <v>67</v>
      </c>
      <c r="O2413" s="36">
        <f>Map!L3107</f>
        <v>-31</v>
      </c>
      <c r="P2413" s="36">
        <f>Map!M3107</f>
        <v>19</v>
      </c>
      <c r="Q2413" s="5" t="str">
        <f>Join("-",Map!B3107,Map!C3107,Map!D3107,Map!E3107,Map!F3107)</f>
        <v>West Rim-1-0-1-b</v>
      </c>
      <c r="R2413" s="6">
        <f t="shared" ref="R2413:T2413" si="4845">IFERROR(VALUE(LEFT(N2413,SEARCH(" ",N2413,1)-1)),FALSE())</f>
        <v>67</v>
      </c>
      <c r="S2413" s="6">
        <f t="shared" si="4845"/>
        <v>-31</v>
      </c>
      <c r="T2413" s="6">
        <f t="shared" si="4845"/>
        <v>19</v>
      </c>
      <c r="U2413" s="5"/>
      <c r="V2413" s="5"/>
      <c r="W2413" s="5"/>
      <c r="X2413" s="37" t="str">
        <f>Map!G3107</f>
        <v>Terrestrial</v>
      </c>
      <c r="Y2413" s="5"/>
      <c r="Z2413" s="7" t="str">
        <f>Map!O3107</f>
        <v>30 H</v>
      </c>
      <c r="AA2413" s="6">
        <f t="shared" si="12"/>
        <v>30</v>
      </c>
      <c r="AB2413" s="5" t="str">
        <f>IFERROR(__xludf.DUMMYFUNCTION("""COMPUTED_VALUE"""),"H")</f>
        <v>H</v>
      </c>
      <c r="AC2413" s="6">
        <f t="shared" si="13"/>
        <v>30</v>
      </c>
      <c r="AD2413" s="5"/>
    </row>
    <row r="2414">
      <c r="A2414" s="5" t="str">
        <f>Map!I3108</f>
        <v>0.06 J</v>
      </c>
      <c r="B2414" s="6">
        <f t="shared" si="5"/>
        <v>0.06</v>
      </c>
      <c r="C2414" s="5" t="str">
        <f>IFERROR(__xludf.DUMMYFUNCTION("""COMPUTED_VALUE"""),"J")</f>
        <v>J</v>
      </c>
      <c r="D2414" s="34" t="b">
        <f t="shared" si="6"/>
        <v>0</v>
      </c>
      <c r="E2414" s="6">
        <f t="shared" si="7"/>
        <v>0.06</v>
      </c>
      <c r="F2414" s="34" t="b">
        <f t="shared" si="8"/>
        <v>0</v>
      </c>
      <c r="G2414" s="8">
        <f t="shared" si="9"/>
        <v>1.14E+26</v>
      </c>
      <c r="H2414" s="8" t="str">
        <f t="shared" ref="H2414:J2414" si="4846">if(D2414,$G2414,"")</f>
        <v/>
      </c>
      <c r="I2414" s="8">
        <f t="shared" si="4846"/>
        <v>1.14E+26</v>
      </c>
      <c r="J2414" s="8" t="str">
        <f t="shared" si="4846"/>
        <v/>
      </c>
      <c r="K2414" s="5"/>
      <c r="L2414" s="5"/>
      <c r="M2414" s="5"/>
      <c r="N2414" s="36">
        <f>Map!K3108</f>
        <v>-1</v>
      </c>
      <c r="O2414" s="36">
        <f>Map!L3108</f>
        <v>-84</v>
      </c>
      <c r="P2414" s="36">
        <f>Map!M3108</f>
        <v>-44</v>
      </c>
      <c r="Q2414" s="5" t="str">
        <f>Join("-",Map!B3108,Map!C3108,Map!D3108,Map!E3108,Map!F3108)</f>
        <v>West Rim-1-0-1-c</v>
      </c>
      <c r="R2414" s="6">
        <f t="shared" ref="R2414:T2414" si="4847">IFERROR(VALUE(LEFT(N2414,SEARCH(" ",N2414,1)-1)),FALSE())</f>
        <v>-1</v>
      </c>
      <c r="S2414" s="6">
        <f t="shared" si="4847"/>
        <v>-84</v>
      </c>
      <c r="T2414" s="6">
        <f t="shared" si="4847"/>
        <v>-44</v>
      </c>
      <c r="U2414" s="5"/>
      <c r="V2414" s="5"/>
      <c r="W2414" s="5"/>
      <c r="X2414" s="37" t="str">
        <f>Map!G3108</f>
        <v>Gas Giant</v>
      </c>
      <c r="Y2414" s="5"/>
      <c r="Z2414" s="7" t="str">
        <f>Map!O3108</f>
        <v>10 H</v>
      </c>
      <c r="AA2414" s="6">
        <f t="shared" si="12"/>
        <v>10</v>
      </c>
      <c r="AB2414" s="5" t="str">
        <f>IFERROR(__xludf.DUMMYFUNCTION("""COMPUTED_VALUE"""),"H")</f>
        <v>H</v>
      </c>
      <c r="AC2414" s="6">
        <f t="shared" si="13"/>
        <v>10</v>
      </c>
      <c r="AD2414" s="5"/>
    </row>
    <row r="2415">
      <c r="A2415" s="5" t="str">
        <f>Map!I3109</f>
        <v>2.95 J</v>
      </c>
      <c r="B2415" s="6">
        <f t="shared" si="5"/>
        <v>2.95</v>
      </c>
      <c r="C2415" s="5" t="str">
        <f>IFERROR(__xludf.DUMMYFUNCTION("""COMPUTED_VALUE"""),"J")</f>
        <v>J</v>
      </c>
      <c r="D2415" s="34" t="b">
        <f t="shared" si="6"/>
        <v>0</v>
      </c>
      <c r="E2415" s="6">
        <f t="shared" si="7"/>
        <v>2.95</v>
      </c>
      <c r="F2415" s="34" t="b">
        <f t="shared" si="8"/>
        <v>0</v>
      </c>
      <c r="G2415" s="8">
        <f t="shared" si="9"/>
        <v>5.605E+27</v>
      </c>
      <c r="H2415" s="8" t="str">
        <f t="shared" ref="H2415:J2415" si="4848">if(D2415,$G2415,"")</f>
        <v/>
      </c>
      <c r="I2415" s="8">
        <f t="shared" si="4848"/>
        <v>5.605E+27</v>
      </c>
      <c r="J2415" s="8" t="str">
        <f t="shared" si="4848"/>
        <v/>
      </c>
      <c r="K2415" s="5"/>
      <c r="L2415" s="5"/>
      <c r="M2415" s="5"/>
      <c r="N2415" s="36">
        <f>Map!K3109</f>
        <v>-38</v>
      </c>
      <c r="O2415" s="36">
        <f>Map!L3109</f>
        <v>-60</v>
      </c>
      <c r="P2415" s="36">
        <f>Map!M3109</f>
        <v>-49</v>
      </c>
      <c r="Q2415" s="5" t="str">
        <f>Join("-",Map!B3109,Map!C3109,Map!D3109,Map!E3109,Map!F3109)</f>
        <v>West Rim-1-0-1-d</v>
      </c>
      <c r="R2415" s="6">
        <f t="shared" ref="R2415:T2415" si="4849">IFERROR(VALUE(LEFT(N2415,SEARCH(" ",N2415,1)-1)),FALSE())</f>
        <v>-38</v>
      </c>
      <c r="S2415" s="6">
        <f t="shared" si="4849"/>
        <v>-60</v>
      </c>
      <c r="T2415" s="6">
        <f t="shared" si="4849"/>
        <v>-49</v>
      </c>
      <c r="U2415" s="5"/>
      <c r="V2415" s="5"/>
      <c r="W2415" s="5"/>
      <c r="X2415" s="37" t="str">
        <f>Map!G3109</f>
        <v>Gas Giant</v>
      </c>
      <c r="Y2415" s="5"/>
      <c r="Z2415" s="7" t="str">
        <f>Map!O3109</f>
        <v>14 H</v>
      </c>
      <c r="AA2415" s="6">
        <f t="shared" si="12"/>
        <v>14</v>
      </c>
      <c r="AB2415" s="5" t="str">
        <f>IFERROR(__xludf.DUMMYFUNCTION("""COMPUTED_VALUE"""),"H")</f>
        <v>H</v>
      </c>
      <c r="AC2415" s="6">
        <f t="shared" si="13"/>
        <v>14</v>
      </c>
      <c r="AD2415" s="5"/>
    </row>
    <row r="2416">
      <c r="A2416" s="5" t="str">
        <f>Map!I3110</f>
        <v>2.05 J</v>
      </c>
      <c r="B2416" s="6">
        <f t="shared" si="5"/>
        <v>2.05</v>
      </c>
      <c r="C2416" s="5" t="str">
        <f>IFERROR(__xludf.DUMMYFUNCTION("""COMPUTED_VALUE"""),"J")</f>
        <v>J</v>
      </c>
      <c r="D2416" s="34" t="b">
        <f t="shared" si="6"/>
        <v>0</v>
      </c>
      <c r="E2416" s="6">
        <f t="shared" si="7"/>
        <v>2.05</v>
      </c>
      <c r="F2416" s="34" t="b">
        <f t="shared" si="8"/>
        <v>0</v>
      </c>
      <c r="G2416" s="8">
        <f t="shared" si="9"/>
        <v>3.895E+27</v>
      </c>
      <c r="H2416" s="8" t="str">
        <f t="shared" ref="H2416:J2416" si="4850">if(D2416,$G2416,"")</f>
        <v/>
      </c>
      <c r="I2416" s="8">
        <f t="shared" si="4850"/>
        <v>3.895E+27</v>
      </c>
      <c r="J2416" s="8" t="str">
        <f t="shared" si="4850"/>
        <v/>
      </c>
      <c r="K2416" s="5"/>
      <c r="L2416" s="5"/>
      <c r="M2416" s="5"/>
      <c r="N2416" s="36">
        <f>Map!K3110</f>
        <v>-185</v>
      </c>
      <c r="O2416" s="36">
        <f>Map!L3110</f>
        <v>-206</v>
      </c>
      <c r="P2416" s="36">
        <f>Map!M3110</f>
        <v>-194</v>
      </c>
      <c r="Q2416" s="5" t="str">
        <f>Join("-",Map!B3110,Map!C3110,Map!D3110,Map!E3110,Map!F3110)</f>
        <v>West Rim-1-0-1-e</v>
      </c>
      <c r="R2416" s="6">
        <f t="shared" ref="R2416:T2416" si="4851">IFERROR(VALUE(LEFT(N2416,SEARCH(" ",N2416,1)-1)),FALSE())</f>
        <v>-185</v>
      </c>
      <c r="S2416" s="6">
        <f t="shared" si="4851"/>
        <v>-206</v>
      </c>
      <c r="T2416" s="6">
        <f t="shared" si="4851"/>
        <v>-194</v>
      </c>
      <c r="U2416" s="5"/>
      <c r="V2416" s="5"/>
      <c r="W2416" s="5"/>
      <c r="X2416" s="37" t="str">
        <f>Map!G3110</f>
        <v>Gas Giant</v>
      </c>
      <c r="Y2416" s="5"/>
      <c r="Z2416" s="7" t="str">
        <f>Map!O3110</f>
        <v>12 H</v>
      </c>
      <c r="AA2416" s="6">
        <f t="shared" si="12"/>
        <v>12</v>
      </c>
      <c r="AB2416" s="5" t="str">
        <f>IFERROR(__xludf.DUMMYFUNCTION("""COMPUTED_VALUE"""),"H")</f>
        <v>H</v>
      </c>
      <c r="AC2416" s="6">
        <f t="shared" si="13"/>
        <v>12</v>
      </c>
      <c r="AD2416" s="5"/>
    </row>
    <row r="2417">
      <c r="A2417" s="5" t="str">
        <f>Map!I3111</f>
        <v>9.05 J</v>
      </c>
      <c r="B2417" s="6">
        <f t="shared" si="5"/>
        <v>9.05</v>
      </c>
      <c r="C2417" s="5" t="str">
        <f>IFERROR(__xludf.DUMMYFUNCTION("""COMPUTED_VALUE"""),"J")</f>
        <v>J</v>
      </c>
      <c r="D2417" s="34" t="b">
        <f t="shared" si="6"/>
        <v>0</v>
      </c>
      <c r="E2417" s="6">
        <f t="shared" si="7"/>
        <v>9.05</v>
      </c>
      <c r="F2417" s="34" t="b">
        <f t="shared" si="8"/>
        <v>0</v>
      </c>
      <c r="G2417" s="8">
        <f t="shared" si="9"/>
        <v>1.7195E+28</v>
      </c>
      <c r="H2417" s="8" t="str">
        <f t="shared" ref="H2417:J2417" si="4852">if(D2417,$G2417,"")</f>
        <v/>
      </c>
      <c r="I2417" s="8">
        <f t="shared" si="4852"/>
        <v>1.7195E+28</v>
      </c>
      <c r="J2417" s="8" t="str">
        <f t="shared" si="4852"/>
        <v/>
      </c>
      <c r="K2417" s="5"/>
      <c r="L2417" s="5"/>
      <c r="M2417" s="5"/>
      <c r="N2417" s="36">
        <f>Map!K3111</f>
        <v>-191</v>
      </c>
      <c r="O2417" s="36">
        <f>Map!L3111</f>
        <v>-219</v>
      </c>
      <c r="P2417" s="36">
        <f>Map!M3111</f>
        <v>-203</v>
      </c>
      <c r="Q2417" s="5" t="str">
        <f>Join("-",Map!B3111,Map!C3111,Map!D3111,Map!E3111,Map!F3111)</f>
        <v>West Rim-1-0-1-f</v>
      </c>
      <c r="R2417" s="6">
        <f t="shared" ref="R2417:T2417" si="4853">IFERROR(VALUE(LEFT(N2417,SEARCH(" ",N2417,1)-1)),FALSE())</f>
        <v>-191</v>
      </c>
      <c r="S2417" s="6">
        <f t="shared" si="4853"/>
        <v>-219</v>
      </c>
      <c r="T2417" s="6">
        <f t="shared" si="4853"/>
        <v>-203</v>
      </c>
      <c r="U2417" s="5"/>
      <c r="V2417" s="5"/>
      <c r="W2417" s="5"/>
      <c r="X2417" s="37" t="str">
        <f>Map!G3111</f>
        <v>Gas Giant</v>
      </c>
      <c r="Y2417" s="5"/>
      <c r="Z2417" s="7" t="str">
        <f>Map!O3111</f>
        <v>9 H</v>
      </c>
      <c r="AA2417" s="6">
        <f t="shared" si="12"/>
        <v>9</v>
      </c>
      <c r="AB2417" s="5" t="str">
        <f>IFERROR(__xludf.DUMMYFUNCTION("""COMPUTED_VALUE"""),"H")</f>
        <v>H</v>
      </c>
      <c r="AC2417" s="6">
        <f t="shared" si="13"/>
        <v>9</v>
      </c>
      <c r="AD2417" s="5"/>
    </row>
    <row r="2418">
      <c r="A2418" s="5" t="str">
        <f>Map!I3114</f>
        <v>0.16 S</v>
      </c>
      <c r="B2418" s="6">
        <f t="shared" si="5"/>
        <v>0.16</v>
      </c>
      <c r="C2418" s="5" t="str">
        <f>IFERROR(__xludf.DUMMYFUNCTION("""COMPUTED_VALUE"""),"S")</f>
        <v>S</v>
      </c>
      <c r="D2418" s="34">
        <f t="shared" si="6"/>
        <v>0.16</v>
      </c>
      <c r="E2418" s="6" t="b">
        <f t="shared" si="7"/>
        <v>0</v>
      </c>
      <c r="F2418" s="34" t="b">
        <f t="shared" si="8"/>
        <v>0</v>
      </c>
      <c r="G2418" s="8">
        <f t="shared" si="9"/>
        <v>3.1824E+29</v>
      </c>
      <c r="H2418" s="8">
        <f t="shared" ref="H2418:J2418" si="4854">if(D2418,$G2418,"")</f>
        <v>3.1824E+29</v>
      </c>
      <c r="I2418" s="8" t="str">
        <f t="shared" si="4854"/>
        <v/>
      </c>
      <c r="J2418" s="8" t="str">
        <f t="shared" si="4854"/>
        <v/>
      </c>
      <c r="K2418" s="5"/>
      <c r="L2418" s="5"/>
      <c r="M2418" s="5"/>
      <c r="N2418" s="36" t="str">
        <f>Map!K3114</f>
        <v/>
      </c>
      <c r="O2418" s="36" t="str">
        <f>Map!L3114</f>
        <v/>
      </c>
      <c r="P2418" s="36" t="str">
        <f>Map!M3114</f>
        <v/>
      </c>
      <c r="Q2418" s="5" t="str">
        <f>Join("-",Map!B3114,Map!C3114,Map!D3114,Map!E3114,Map!F3114)</f>
        <v>West Rim-1-0-1-S</v>
      </c>
      <c r="R2418" s="6" t="b">
        <f t="shared" ref="R2418:T2418" si="4855">IFERROR(VALUE(LEFT(N2418,SEARCH(" ",N2418,1)-1)),FALSE())</f>
        <v>0</v>
      </c>
      <c r="S2418" s="6" t="b">
        <f t="shared" si="4855"/>
        <v>0</v>
      </c>
      <c r="T2418" s="6" t="b">
        <f t="shared" si="4855"/>
        <v>0</v>
      </c>
      <c r="U2418" s="5"/>
      <c r="V2418" s="5"/>
      <c r="W2418" s="5"/>
      <c r="X2418" s="37" t="str">
        <f>Map!G3114</f>
        <v>Star</v>
      </c>
      <c r="Y2418" s="5"/>
      <c r="Z2418" s="7" t="str">
        <f>Map!O3114</f>
        <v/>
      </c>
      <c r="AA2418" s="6" t="str">
        <f t="shared" si="12"/>
        <v/>
      </c>
      <c r="AB2418" s="5"/>
      <c r="AC2418" s="6" t="str">
        <f t="shared" si="13"/>
        <v/>
      </c>
      <c r="AD2418" s="5"/>
    </row>
    <row r="2419">
      <c r="A2419" s="5" t="str">
        <f>Map!I3115</f>
        <v>12 E</v>
      </c>
      <c r="B2419" s="6">
        <f t="shared" si="5"/>
        <v>12</v>
      </c>
      <c r="C2419" s="5" t="str">
        <f>IFERROR(__xludf.DUMMYFUNCTION("""COMPUTED_VALUE"""),"E")</f>
        <v>E</v>
      </c>
      <c r="D2419" s="34" t="b">
        <f t="shared" si="6"/>
        <v>0</v>
      </c>
      <c r="E2419" s="6" t="b">
        <f t="shared" si="7"/>
        <v>0</v>
      </c>
      <c r="F2419" s="34">
        <f t="shared" si="8"/>
        <v>12</v>
      </c>
      <c r="G2419" s="8">
        <f t="shared" si="9"/>
        <v>7.1664E+25</v>
      </c>
      <c r="H2419" s="8" t="str">
        <f t="shared" ref="H2419:J2419" si="4856">if(D2419,$G2419,"")</f>
        <v/>
      </c>
      <c r="I2419" s="8" t="str">
        <f t="shared" si="4856"/>
        <v/>
      </c>
      <c r="J2419" s="8">
        <f t="shared" si="4856"/>
        <v>7.1664E+25</v>
      </c>
      <c r="K2419" s="5"/>
      <c r="L2419" s="5"/>
      <c r="M2419" s="5"/>
      <c r="N2419" s="36">
        <f>Map!K3115</f>
        <v>1029</v>
      </c>
      <c r="O2419" s="36">
        <f>Map!L3115</f>
        <v>709</v>
      </c>
      <c r="P2419" s="36">
        <f>Map!M3115</f>
        <v>869</v>
      </c>
      <c r="Q2419" s="5" t="str">
        <f>Join("-",Map!B3115,Map!C3115,Map!D3115,Map!E3115,Map!F3115)</f>
        <v>West Rim-1-0-2-a</v>
      </c>
      <c r="R2419" s="6">
        <f t="shared" ref="R2419:T2419" si="4857">IFERROR(VALUE(LEFT(N2419,SEARCH(" ",N2419,1)-1)),FALSE())</f>
        <v>1029</v>
      </c>
      <c r="S2419" s="6">
        <f t="shared" si="4857"/>
        <v>709</v>
      </c>
      <c r="T2419" s="6">
        <f t="shared" si="4857"/>
        <v>869</v>
      </c>
      <c r="U2419" s="5"/>
      <c r="V2419" s="5"/>
      <c r="W2419" s="5"/>
      <c r="X2419" s="37" t="str">
        <f>Map!G3115</f>
        <v>Terrestrial</v>
      </c>
      <c r="Y2419" s="5"/>
      <c r="Z2419" s="7" t="str">
        <f>Map!O3115</f>
        <v>232 H</v>
      </c>
      <c r="AA2419" s="6">
        <f t="shared" si="12"/>
        <v>232</v>
      </c>
      <c r="AB2419" s="5" t="str">
        <f>IFERROR(__xludf.DUMMYFUNCTION("""COMPUTED_VALUE"""),"H")</f>
        <v>H</v>
      </c>
      <c r="AC2419" s="6">
        <f t="shared" si="13"/>
        <v>232</v>
      </c>
      <c r="AD2419" s="5"/>
    </row>
    <row r="2420">
      <c r="A2420" s="5" t="str">
        <f>Map!I3116</f>
        <v>0.4 E</v>
      </c>
      <c r="B2420" s="6">
        <f t="shared" si="5"/>
        <v>0.4</v>
      </c>
      <c r="C2420" s="5" t="str">
        <f>IFERROR(__xludf.DUMMYFUNCTION("""COMPUTED_VALUE"""),"E")</f>
        <v>E</v>
      </c>
      <c r="D2420" s="34" t="b">
        <f t="shared" si="6"/>
        <v>0</v>
      </c>
      <c r="E2420" s="6" t="b">
        <f t="shared" si="7"/>
        <v>0</v>
      </c>
      <c r="F2420" s="34">
        <f t="shared" si="8"/>
        <v>0.4</v>
      </c>
      <c r="G2420" s="8">
        <f t="shared" si="9"/>
        <v>2.3888E+24</v>
      </c>
      <c r="H2420" s="8" t="str">
        <f t="shared" ref="H2420:J2420" si="4858">if(D2420,$G2420,"")</f>
        <v/>
      </c>
      <c r="I2420" s="8" t="str">
        <f t="shared" si="4858"/>
        <v/>
      </c>
      <c r="J2420" s="8">
        <f t="shared" si="4858"/>
        <v>2.3888E+24</v>
      </c>
      <c r="K2420" s="5"/>
      <c r="L2420" s="5"/>
      <c r="M2420" s="5"/>
      <c r="N2420" s="36">
        <f>Map!K3116</f>
        <v>876</v>
      </c>
      <c r="O2420" s="36">
        <f>Map!L3116</f>
        <v>693</v>
      </c>
      <c r="P2420" s="36">
        <f>Map!M3116</f>
        <v>785</v>
      </c>
      <c r="Q2420" s="5" t="str">
        <f>Join("-",Map!B3116,Map!C3116,Map!D3116,Map!E3116,Map!F3116)</f>
        <v>West Rim-1-0-2-b</v>
      </c>
      <c r="R2420" s="6">
        <f t="shared" ref="R2420:T2420" si="4859">IFERROR(VALUE(LEFT(N2420,SEARCH(" ",N2420,1)-1)),FALSE())</f>
        <v>876</v>
      </c>
      <c r="S2420" s="6">
        <f t="shared" si="4859"/>
        <v>693</v>
      </c>
      <c r="T2420" s="6">
        <f t="shared" si="4859"/>
        <v>785</v>
      </c>
      <c r="U2420" s="5"/>
      <c r="V2420" s="5"/>
      <c r="W2420" s="5"/>
      <c r="X2420" s="37" t="str">
        <f>Map!G3116</f>
        <v>Terrestrial</v>
      </c>
      <c r="Y2420" s="5"/>
      <c r="Z2420" s="7" t="str">
        <f>Map!O3116</f>
        <v>12 H</v>
      </c>
      <c r="AA2420" s="6">
        <f t="shared" si="12"/>
        <v>12</v>
      </c>
      <c r="AB2420" s="5" t="str">
        <f>IFERROR(__xludf.DUMMYFUNCTION("""COMPUTED_VALUE"""),"H")</f>
        <v>H</v>
      </c>
      <c r="AC2420" s="6">
        <f t="shared" si="13"/>
        <v>12</v>
      </c>
      <c r="AD2420" s="5"/>
    </row>
    <row r="2421">
      <c r="A2421" s="5" t="str">
        <f>Map!I3117</f>
        <v>0.26 E</v>
      </c>
      <c r="B2421" s="6">
        <f t="shared" si="5"/>
        <v>0.26</v>
      </c>
      <c r="C2421" s="5" t="str">
        <f>IFERROR(__xludf.DUMMYFUNCTION("""COMPUTED_VALUE"""),"E")</f>
        <v>E</v>
      </c>
      <c r="D2421" s="34" t="b">
        <f t="shared" si="6"/>
        <v>0</v>
      </c>
      <c r="E2421" s="6" t="b">
        <f t="shared" si="7"/>
        <v>0</v>
      </c>
      <c r="F2421" s="34">
        <f t="shared" si="8"/>
        <v>0.26</v>
      </c>
      <c r="G2421" s="8">
        <f t="shared" si="9"/>
        <v>1.55272E+24</v>
      </c>
      <c r="H2421" s="8" t="str">
        <f t="shared" ref="H2421:J2421" si="4860">if(D2421,$G2421,"")</f>
        <v/>
      </c>
      <c r="I2421" s="8" t="str">
        <f t="shared" si="4860"/>
        <v/>
      </c>
      <c r="J2421" s="8">
        <f t="shared" si="4860"/>
        <v>1.55272E+24</v>
      </c>
      <c r="K2421" s="5"/>
      <c r="L2421" s="5"/>
      <c r="M2421" s="5"/>
      <c r="N2421" s="36">
        <f>Map!K3117</f>
        <v>76</v>
      </c>
      <c r="O2421" s="36">
        <f>Map!L3117</f>
        <v>-54</v>
      </c>
      <c r="P2421" s="36">
        <f>Map!M3117</f>
        <v>10</v>
      </c>
      <c r="Q2421" s="5" t="str">
        <f>Join("-",Map!B3117,Map!C3117,Map!D3117,Map!E3117,Map!F3117)</f>
        <v>West Rim-1-0-2-c</v>
      </c>
      <c r="R2421" s="6">
        <f t="shared" ref="R2421:T2421" si="4861">IFERROR(VALUE(LEFT(N2421,SEARCH(" ",N2421,1)-1)),FALSE())</f>
        <v>76</v>
      </c>
      <c r="S2421" s="6">
        <f t="shared" si="4861"/>
        <v>-54</v>
      </c>
      <c r="T2421" s="6">
        <f t="shared" si="4861"/>
        <v>10</v>
      </c>
      <c r="U2421" s="5"/>
      <c r="V2421" s="5"/>
      <c r="W2421" s="5"/>
      <c r="X2421" s="37" t="str">
        <f>Map!G3117</f>
        <v>Terrestrial</v>
      </c>
      <c r="Y2421" s="5"/>
      <c r="Z2421" s="7" t="str">
        <f>Map!O3117</f>
        <v>24 H</v>
      </c>
      <c r="AA2421" s="6">
        <f t="shared" si="12"/>
        <v>24</v>
      </c>
      <c r="AB2421" s="5" t="str">
        <f>IFERROR(__xludf.DUMMYFUNCTION("""COMPUTED_VALUE"""),"H")</f>
        <v>H</v>
      </c>
      <c r="AC2421" s="6">
        <f t="shared" si="13"/>
        <v>24</v>
      </c>
      <c r="AD2421" s="5"/>
    </row>
    <row r="2422">
      <c r="A2422" s="5" t="str">
        <f>Map!I3118</f>
        <v>5.43 J</v>
      </c>
      <c r="B2422" s="6">
        <f t="shared" si="5"/>
        <v>5.43</v>
      </c>
      <c r="C2422" s="5" t="str">
        <f>IFERROR(__xludf.DUMMYFUNCTION("""COMPUTED_VALUE"""),"J")</f>
        <v>J</v>
      </c>
      <c r="D2422" s="34" t="b">
        <f t="shared" si="6"/>
        <v>0</v>
      </c>
      <c r="E2422" s="6">
        <f t="shared" si="7"/>
        <v>5.43</v>
      </c>
      <c r="F2422" s="34" t="b">
        <f t="shared" si="8"/>
        <v>0</v>
      </c>
      <c r="G2422" s="8">
        <f t="shared" si="9"/>
        <v>1.0317E+28</v>
      </c>
      <c r="H2422" s="8" t="str">
        <f t="shared" ref="H2422:J2422" si="4862">if(D2422,$G2422,"")</f>
        <v/>
      </c>
      <c r="I2422" s="8">
        <f t="shared" si="4862"/>
        <v>1.0317E+28</v>
      </c>
      <c r="J2422" s="8" t="str">
        <f t="shared" si="4862"/>
        <v/>
      </c>
      <c r="K2422" s="5"/>
      <c r="L2422" s="5"/>
      <c r="M2422" s="5"/>
      <c r="N2422" s="36">
        <f>Map!K3118</f>
        <v>-137</v>
      </c>
      <c r="O2422" s="36">
        <f>Map!L3118</f>
        <v>-181</v>
      </c>
      <c r="P2422" s="36">
        <f>Map!M3118</f>
        <v>-158</v>
      </c>
      <c r="Q2422" s="5" t="str">
        <f>Join("-",Map!B3118,Map!C3118,Map!D3118,Map!E3118,Map!F3118)</f>
        <v>West Rim-1-0-2-d</v>
      </c>
      <c r="R2422" s="6">
        <f t="shared" ref="R2422:T2422" si="4863">IFERROR(VALUE(LEFT(N2422,SEARCH(" ",N2422,1)-1)),FALSE())</f>
        <v>-137</v>
      </c>
      <c r="S2422" s="6">
        <f t="shared" si="4863"/>
        <v>-181</v>
      </c>
      <c r="T2422" s="6">
        <f t="shared" si="4863"/>
        <v>-158</v>
      </c>
      <c r="U2422" s="5"/>
      <c r="V2422" s="5"/>
      <c r="W2422" s="5"/>
      <c r="X2422" s="37" t="str">
        <f>Map!G3118</f>
        <v>Gas Giant</v>
      </c>
      <c r="Y2422" s="5"/>
      <c r="Z2422" s="7" t="str">
        <f>Map!O3118</f>
        <v>15 H</v>
      </c>
      <c r="AA2422" s="6">
        <f t="shared" si="12"/>
        <v>15</v>
      </c>
      <c r="AB2422" s="5" t="str">
        <f>IFERROR(__xludf.DUMMYFUNCTION("""COMPUTED_VALUE"""),"H")</f>
        <v>H</v>
      </c>
      <c r="AC2422" s="6">
        <f t="shared" si="13"/>
        <v>15</v>
      </c>
      <c r="AD2422" s="5"/>
    </row>
    <row r="2423">
      <c r="A2423" s="5" t="str">
        <f>Map!I3119</f>
        <v>0.06 J</v>
      </c>
      <c r="B2423" s="6">
        <f t="shared" si="5"/>
        <v>0.06</v>
      </c>
      <c r="C2423" s="5" t="str">
        <f>IFERROR(__xludf.DUMMYFUNCTION("""COMPUTED_VALUE"""),"J")</f>
        <v>J</v>
      </c>
      <c r="D2423" s="34" t="b">
        <f t="shared" si="6"/>
        <v>0</v>
      </c>
      <c r="E2423" s="6">
        <f t="shared" si="7"/>
        <v>0.06</v>
      </c>
      <c r="F2423" s="34" t="b">
        <f t="shared" si="8"/>
        <v>0</v>
      </c>
      <c r="G2423" s="8">
        <f t="shared" si="9"/>
        <v>1.14E+26</v>
      </c>
      <c r="H2423" s="8" t="str">
        <f t="shared" ref="H2423:J2423" si="4864">if(D2423,$G2423,"")</f>
        <v/>
      </c>
      <c r="I2423" s="8">
        <f t="shared" si="4864"/>
        <v>1.14E+26</v>
      </c>
      <c r="J2423" s="8" t="str">
        <f t="shared" si="4864"/>
        <v/>
      </c>
      <c r="K2423" s="5"/>
      <c r="L2423" s="5"/>
      <c r="M2423" s="5"/>
      <c r="N2423" s="36">
        <f>Map!K3119</f>
        <v>-205</v>
      </c>
      <c r="O2423" s="36">
        <f>Map!L3119</f>
        <v>-238</v>
      </c>
      <c r="P2423" s="36">
        <f>Map!M3119</f>
        <v>-220</v>
      </c>
      <c r="Q2423" s="5" t="str">
        <f>Join("-",Map!B3119,Map!C3119,Map!D3119,Map!E3119,Map!F3119)</f>
        <v>West Rim-1-0-2-e</v>
      </c>
      <c r="R2423" s="6">
        <f t="shared" ref="R2423:T2423" si="4865">IFERROR(VALUE(LEFT(N2423,SEARCH(" ",N2423,1)-1)),FALSE())</f>
        <v>-205</v>
      </c>
      <c r="S2423" s="6">
        <f t="shared" si="4865"/>
        <v>-238</v>
      </c>
      <c r="T2423" s="6">
        <f t="shared" si="4865"/>
        <v>-220</v>
      </c>
      <c r="U2423" s="5"/>
      <c r="V2423" s="5"/>
      <c r="W2423" s="5"/>
      <c r="X2423" s="37" t="str">
        <f>Map!G3119</f>
        <v>Gas Giant</v>
      </c>
      <c r="Y2423" s="5"/>
      <c r="Z2423" s="7" t="str">
        <f>Map!O3119</f>
        <v>24 H</v>
      </c>
      <c r="AA2423" s="6">
        <f t="shared" si="12"/>
        <v>24</v>
      </c>
      <c r="AB2423" s="5" t="str">
        <f>IFERROR(__xludf.DUMMYFUNCTION("""COMPUTED_VALUE"""),"H")</f>
        <v>H</v>
      </c>
      <c r="AC2423" s="6">
        <f t="shared" si="13"/>
        <v>24</v>
      </c>
      <c r="AD2423" s="5"/>
    </row>
    <row r="2424">
      <c r="A2424" s="5" t="str">
        <f>Map!I3120</f>
        <v>0.03 J</v>
      </c>
      <c r="B2424" s="6">
        <f t="shared" si="5"/>
        <v>0.03</v>
      </c>
      <c r="C2424" s="5" t="str">
        <f>IFERROR(__xludf.DUMMYFUNCTION("""COMPUTED_VALUE"""),"J")</f>
        <v>J</v>
      </c>
      <c r="D2424" s="34" t="b">
        <f t="shared" si="6"/>
        <v>0</v>
      </c>
      <c r="E2424" s="6">
        <f t="shared" si="7"/>
        <v>0.03</v>
      </c>
      <c r="F2424" s="34" t="b">
        <f t="shared" si="8"/>
        <v>0</v>
      </c>
      <c r="G2424" s="8">
        <f t="shared" si="9"/>
        <v>5.7E+25</v>
      </c>
      <c r="H2424" s="8" t="str">
        <f t="shared" ref="H2424:J2424" si="4866">if(D2424,$G2424,"")</f>
        <v/>
      </c>
      <c r="I2424" s="8">
        <f t="shared" si="4866"/>
        <v>5.7E+25</v>
      </c>
      <c r="J2424" s="8" t="str">
        <f t="shared" si="4866"/>
        <v/>
      </c>
      <c r="K2424" s="5"/>
      <c r="L2424" s="5"/>
      <c r="M2424" s="5"/>
      <c r="N2424" s="36">
        <f>Map!K3120</f>
        <v>-238</v>
      </c>
      <c r="O2424" s="36">
        <f>Map!L3120</f>
        <v>-244</v>
      </c>
      <c r="P2424" s="36">
        <f>Map!M3120</f>
        <v>-243</v>
      </c>
      <c r="Q2424" s="5" t="str">
        <f>Join("-",Map!B3120,Map!C3120,Map!D3120,Map!E3120,Map!F3120)</f>
        <v>West Rim-1-0-2-f</v>
      </c>
      <c r="R2424" s="6">
        <f t="shared" ref="R2424:T2424" si="4867">IFERROR(VALUE(LEFT(N2424,SEARCH(" ",N2424,1)-1)),FALSE())</f>
        <v>-238</v>
      </c>
      <c r="S2424" s="6">
        <f t="shared" si="4867"/>
        <v>-244</v>
      </c>
      <c r="T2424" s="6">
        <f t="shared" si="4867"/>
        <v>-243</v>
      </c>
      <c r="U2424" s="5"/>
      <c r="V2424" s="5"/>
      <c r="W2424" s="5"/>
      <c r="X2424" s="37" t="str">
        <f>Map!G3120</f>
        <v>Gas Giant</v>
      </c>
      <c r="Y2424" s="5"/>
      <c r="Z2424" s="7" t="str">
        <f>Map!O3120</f>
        <v>16 H</v>
      </c>
      <c r="AA2424" s="6">
        <f t="shared" si="12"/>
        <v>16</v>
      </c>
      <c r="AB2424" s="5" t="str">
        <f>IFERROR(__xludf.DUMMYFUNCTION("""COMPUTED_VALUE"""),"H")</f>
        <v>H</v>
      </c>
      <c r="AC2424" s="6">
        <f t="shared" si="13"/>
        <v>16</v>
      </c>
      <c r="AD2424" s="5"/>
    </row>
    <row r="2425">
      <c r="A2425" s="5" t="str">
        <f>Map!I3121</f>
        <v>1.13 J</v>
      </c>
      <c r="B2425" s="6">
        <f t="shared" si="5"/>
        <v>1.13</v>
      </c>
      <c r="C2425" s="5" t="str">
        <f>IFERROR(__xludf.DUMMYFUNCTION("""COMPUTED_VALUE"""),"J")</f>
        <v>J</v>
      </c>
      <c r="D2425" s="34" t="b">
        <f t="shared" si="6"/>
        <v>0</v>
      </c>
      <c r="E2425" s="6">
        <f t="shared" si="7"/>
        <v>1.13</v>
      </c>
      <c r="F2425" s="34" t="b">
        <f t="shared" si="8"/>
        <v>0</v>
      </c>
      <c r="G2425" s="8">
        <f t="shared" si="9"/>
        <v>2.147E+27</v>
      </c>
      <c r="H2425" s="8" t="str">
        <f t="shared" ref="H2425:J2425" si="4868">if(D2425,$G2425,"")</f>
        <v/>
      </c>
      <c r="I2425" s="8">
        <f t="shared" si="4868"/>
        <v>2.147E+27</v>
      </c>
      <c r="J2425" s="8" t="str">
        <f t="shared" si="4868"/>
        <v/>
      </c>
      <c r="K2425" s="5"/>
      <c r="L2425" s="5"/>
      <c r="M2425" s="5"/>
      <c r="N2425" s="36">
        <f>Map!K3121</f>
        <v>-240</v>
      </c>
      <c r="O2425" s="36">
        <f>Map!L3121</f>
        <v>-259</v>
      </c>
      <c r="P2425" s="36">
        <f>Map!M3121</f>
        <v>-251</v>
      </c>
      <c r="Q2425" s="5" t="str">
        <f>Join("-",Map!B3121,Map!C3121,Map!D3121,Map!E3121,Map!F3121)</f>
        <v>West Rim-1-0-2-g</v>
      </c>
      <c r="R2425" s="6">
        <f t="shared" ref="R2425:T2425" si="4869">IFERROR(VALUE(LEFT(N2425,SEARCH(" ",N2425,1)-1)),FALSE())</f>
        <v>-240</v>
      </c>
      <c r="S2425" s="6">
        <f t="shared" si="4869"/>
        <v>-259</v>
      </c>
      <c r="T2425" s="6">
        <f t="shared" si="4869"/>
        <v>-251</v>
      </c>
      <c r="U2425" s="5"/>
      <c r="V2425" s="5"/>
      <c r="W2425" s="5"/>
      <c r="X2425" s="37" t="str">
        <f>Map!G3121</f>
        <v>Gas Giant</v>
      </c>
      <c r="Y2425" s="5"/>
      <c r="Z2425" s="7" t="str">
        <f>Map!O3121</f>
        <v>8 H</v>
      </c>
      <c r="AA2425" s="6">
        <f t="shared" si="12"/>
        <v>8</v>
      </c>
      <c r="AB2425" s="5" t="str">
        <f>IFERROR(__xludf.DUMMYFUNCTION("""COMPUTED_VALUE"""),"H")</f>
        <v>H</v>
      </c>
      <c r="AC2425" s="6">
        <f t="shared" si="13"/>
        <v>8</v>
      </c>
      <c r="AD2425" s="5"/>
    </row>
    <row r="2426">
      <c r="A2426" s="5" t="str">
        <f>Map!I3122</f>
        <v>8.6 J</v>
      </c>
      <c r="B2426" s="6">
        <f t="shared" si="5"/>
        <v>8.6</v>
      </c>
      <c r="C2426" s="5" t="str">
        <f>IFERROR(__xludf.DUMMYFUNCTION("""COMPUTED_VALUE"""),"J")</f>
        <v>J</v>
      </c>
      <c r="D2426" s="34" t="b">
        <f t="shared" si="6"/>
        <v>0</v>
      </c>
      <c r="E2426" s="6">
        <f t="shared" si="7"/>
        <v>8.6</v>
      </c>
      <c r="F2426" s="34" t="b">
        <f t="shared" si="8"/>
        <v>0</v>
      </c>
      <c r="G2426" s="8">
        <f t="shared" si="9"/>
        <v>1.634E+28</v>
      </c>
      <c r="H2426" s="8" t="str">
        <f t="shared" ref="H2426:J2426" si="4870">if(D2426,$G2426,"")</f>
        <v/>
      </c>
      <c r="I2426" s="8">
        <f t="shared" si="4870"/>
        <v>1.634E+28</v>
      </c>
      <c r="J2426" s="8" t="str">
        <f t="shared" si="4870"/>
        <v/>
      </c>
      <c r="K2426" s="5"/>
      <c r="L2426" s="5"/>
      <c r="M2426" s="5"/>
      <c r="N2426" s="36">
        <f>Map!K3122</f>
        <v>-258</v>
      </c>
      <c r="O2426" s="36">
        <f>Map!L3122</f>
        <v>-259</v>
      </c>
      <c r="P2426" s="36">
        <f>Map!M3122</f>
        <v>-257</v>
      </c>
      <c r="Q2426" s="5" t="str">
        <f>Join("-",Map!B3122,Map!C3122,Map!D3122,Map!E3122,Map!F3122)</f>
        <v>West Rim-1-0-2-h</v>
      </c>
      <c r="R2426" s="6">
        <f t="shared" ref="R2426:T2426" si="4871">IFERROR(VALUE(LEFT(N2426,SEARCH(" ",N2426,1)-1)),FALSE())</f>
        <v>-258</v>
      </c>
      <c r="S2426" s="6">
        <f t="shared" si="4871"/>
        <v>-259</v>
      </c>
      <c r="T2426" s="6">
        <f t="shared" si="4871"/>
        <v>-257</v>
      </c>
      <c r="U2426" s="5"/>
      <c r="V2426" s="5"/>
      <c r="W2426" s="5"/>
      <c r="X2426" s="37" t="str">
        <f>Map!G3122</f>
        <v>Gas Giant</v>
      </c>
      <c r="Y2426" s="5"/>
      <c r="Z2426" s="7" t="str">
        <f>Map!O3122</f>
        <v>12 H</v>
      </c>
      <c r="AA2426" s="6">
        <f t="shared" si="12"/>
        <v>12</v>
      </c>
      <c r="AB2426" s="5" t="str">
        <f>IFERROR(__xludf.DUMMYFUNCTION("""COMPUTED_VALUE"""),"H")</f>
        <v>H</v>
      </c>
      <c r="AC2426" s="6">
        <f t="shared" si="13"/>
        <v>12</v>
      </c>
      <c r="AD2426" s="5"/>
    </row>
    <row r="2427">
      <c r="A2427" s="5" t="str">
        <f>Map!I3123</f>
        <v>1.32 S</v>
      </c>
      <c r="B2427" s="6">
        <f t="shared" si="5"/>
        <v>1.32</v>
      </c>
      <c r="C2427" s="5" t="str">
        <f>IFERROR(__xludf.DUMMYFUNCTION("""COMPUTED_VALUE"""),"S")</f>
        <v>S</v>
      </c>
      <c r="D2427" s="34">
        <f t="shared" si="6"/>
        <v>1.32</v>
      </c>
      <c r="E2427" s="6" t="b">
        <f t="shared" si="7"/>
        <v>0</v>
      </c>
      <c r="F2427" s="34" t="b">
        <f t="shared" si="8"/>
        <v>0</v>
      </c>
      <c r="G2427" s="8">
        <f t="shared" si="9"/>
        <v>2.62548E+30</v>
      </c>
      <c r="H2427" s="8">
        <f t="shared" ref="H2427:J2427" si="4872">if(D2427,$G2427,"")</f>
        <v>2.62548E+30</v>
      </c>
      <c r="I2427" s="8" t="str">
        <f t="shared" si="4872"/>
        <v/>
      </c>
      <c r="J2427" s="8" t="str">
        <f t="shared" si="4872"/>
        <v/>
      </c>
      <c r="K2427" s="5"/>
      <c r="L2427" s="5"/>
      <c r="M2427" s="5"/>
      <c r="N2427" s="36" t="str">
        <f>Map!K3123</f>
        <v/>
      </c>
      <c r="O2427" s="36" t="str">
        <f>Map!L3123</f>
        <v/>
      </c>
      <c r="P2427" s="36" t="str">
        <f>Map!M3123</f>
        <v/>
      </c>
      <c r="Q2427" s="5" t="str">
        <f>Join("-",Map!B3123,Map!C3123,Map!D3123,Map!E3123,Map!F3123)</f>
        <v>West Rim-1-0-2-S</v>
      </c>
      <c r="R2427" s="6" t="b">
        <f t="shared" ref="R2427:T2427" si="4873">IFERROR(VALUE(LEFT(N2427,SEARCH(" ",N2427,1)-1)),FALSE())</f>
        <v>0</v>
      </c>
      <c r="S2427" s="6" t="b">
        <f t="shared" si="4873"/>
        <v>0</v>
      </c>
      <c r="T2427" s="6" t="b">
        <f t="shared" si="4873"/>
        <v>0</v>
      </c>
      <c r="U2427" s="5"/>
      <c r="V2427" s="5"/>
      <c r="W2427" s="5"/>
      <c r="X2427" s="37" t="str">
        <f>Map!G3123</f>
        <v>Star</v>
      </c>
      <c r="Y2427" s="5"/>
      <c r="Z2427" s="7" t="str">
        <f>Map!O3123</f>
        <v/>
      </c>
      <c r="AA2427" s="6" t="str">
        <f t="shared" si="12"/>
        <v/>
      </c>
      <c r="AB2427" s="5"/>
      <c r="AC2427" s="6" t="str">
        <f t="shared" si="13"/>
        <v/>
      </c>
      <c r="AD2427" s="5"/>
    </row>
    <row r="2428">
      <c r="A2428" s="5" t="str">
        <f>Map!I3124</f>
        <v>0.55 E</v>
      </c>
      <c r="B2428" s="6">
        <f t="shared" si="5"/>
        <v>0.55</v>
      </c>
      <c r="C2428" s="5" t="str">
        <f>IFERROR(__xludf.DUMMYFUNCTION("""COMPUTED_VALUE"""),"E")</f>
        <v>E</v>
      </c>
      <c r="D2428" s="34" t="b">
        <f t="shared" si="6"/>
        <v>0</v>
      </c>
      <c r="E2428" s="6" t="b">
        <f t="shared" si="7"/>
        <v>0</v>
      </c>
      <c r="F2428" s="34">
        <f t="shared" si="8"/>
        <v>0.55</v>
      </c>
      <c r="G2428" s="8">
        <f t="shared" si="9"/>
        <v>3.2846E+24</v>
      </c>
      <c r="H2428" s="8" t="str">
        <f t="shared" ref="H2428:J2428" si="4874">if(D2428,$G2428,"")</f>
        <v/>
      </c>
      <c r="I2428" s="8" t="str">
        <f t="shared" si="4874"/>
        <v/>
      </c>
      <c r="J2428" s="8">
        <f t="shared" si="4874"/>
        <v>3.2846E+24</v>
      </c>
      <c r="K2428" s="5"/>
      <c r="L2428" s="5"/>
      <c r="M2428" s="5"/>
      <c r="N2428" s="36">
        <f>Map!K3124</f>
        <v>495</v>
      </c>
      <c r="O2428" s="36">
        <f>Map!L3124</f>
        <v>492</v>
      </c>
      <c r="P2428" s="36">
        <f>Map!M3124</f>
        <v>496</v>
      </c>
      <c r="Q2428" s="5" t="str">
        <f>Join("-",Map!B3124,Map!C3124,Map!D3124,Map!E3124,Map!F3124)</f>
        <v>West Rim-1-0-3-a</v>
      </c>
      <c r="R2428" s="6">
        <f t="shared" ref="R2428:T2428" si="4875">IFERROR(VALUE(LEFT(N2428,SEARCH(" ",N2428,1)-1)),FALSE())</f>
        <v>495</v>
      </c>
      <c r="S2428" s="6">
        <f t="shared" si="4875"/>
        <v>492</v>
      </c>
      <c r="T2428" s="6">
        <f t="shared" si="4875"/>
        <v>496</v>
      </c>
      <c r="U2428" s="5"/>
      <c r="V2428" s="5"/>
      <c r="W2428" s="5"/>
      <c r="X2428" s="37" t="str">
        <f>Map!G3124</f>
        <v>Terrestrial</v>
      </c>
      <c r="Y2428" s="5"/>
      <c r="Z2428" s="7" t="str">
        <f>Map!O3124</f>
        <v>2940 H</v>
      </c>
      <c r="AA2428" s="6">
        <f t="shared" si="12"/>
        <v>2940</v>
      </c>
      <c r="AB2428" s="5" t="str">
        <f>IFERROR(__xludf.DUMMYFUNCTION("""COMPUTED_VALUE"""),"H")</f>
        <v>H</v>
      </c>
      <c r="AC2428" s="6">
        <f t="shared" si="13"/>
        <v>2940</v>
      </c>
      <c r="AD2428" s="5"/>
    </row>
    <row r="2429">
      <c r="A2429" s="5" t="str">
        <f>Map!I3125</f>
        <v>0.98 E</v>
      </c>
      <c r="B2429" s="6">
        <f t="shared" si="5"/>
        <v>0.98</v>
      </c>
      <c r="C2429" s="5" t="str">
        <f>IFERROR(__xludf.DUMMYFUNCTION("""COMPUTED_VALUE"""),"E")</f>
        <v>E</v>
      </c>
      <c r="D2429" s="34" t="b">
        <f t="shared" si="6"/>
        <v>0</v>
      </c>
      <c r="E2429" s="6" t="b">
        <f t="shared" si="7"/>
        <v>0</v>
      </c>
      <c r="F2429" s="34">
        <f t="shared" si="8"/>
        <v>0.98</v>
      </c>
      <c r="G2429" s="8">
        <f t="shared" si="9"/>
        <v>5.85256E+24</v>
      </c>
      <c r="H2429" s="8" t="str">
        <f t="shared" ref="H2429:J2429" si="4876">if(D2429,$G2429,"")</f>
        <v/>
      </c>
      <c r="I2429" s="8" t="str">
        <f t="shared" si="4876"/>
        <v/>
      </c>
      <c r="J2429" s="8">
        <f t="shared" si="4876"/>
        <v>5.85256E+24</v>
      </c>
      <c r="K2429" s="5"/>
      <c r="L2429" s="5"/>
      <c r="M2429" s="5"/>
      <c r="N2429" s="36">
        <f>Map!K3125</f>
        <v>14</v>
      </c>
      <c r="O2429" s="36">
        <f>Map!L3125</f>
        <v>12</v>
      </c>
      <c r="P2429" s="36">
        <f>Map!M3125</f>
        <v>13</v>
      </c>
      <c r="Q2429" s="5" t="str">
        <f>Join("-",Map!B3125,Map!C3125,Map!D3125,Map!E3125,Map!F3125)</f>
        <v>West Rim-1-0-3-b</v>
      </c>
      <c r="R2429" s="6">
        <f t="shared" ref="R2429:T2429" si="4877">IFERROR(VALUE(LEFT(N2429,SEARCH(" ",N2429,1)-1)),FALSE())</f>
        <v>14</v>
      </c>
      <c r="S2429" s="6">
        <f t="shared" si="4877"/>
        <v>12</v>
      </c>
      <c r="T2429" s="6">
        <f t="shared" si="4877"/>
        <v>13</v>
      </c>
      <c r="U2429" s="5"/>
      <c r="V2429" s="5"/>
      <c r="W2429" s="5"/>
      <c r="X2429" s="37" t="str">
        <f>Map!G3125</f>
        <v>Habitable</v>
      </c>
      <c r="Y2429" s="5"/>
      <c r="Z2429" s="7" t="str">
        <f>Map!O3125</f>
        <v>24 H</v>
      </c>
      <c r="AA2429" s="6">
        <f t="shared" si="12"/>
        <v>24</v>
      </c>
      <c r="AB2429" s="5" t="str">
        <f>IFERROR(__xludf.DUMMYFUNCTION("""COMPUTED_VALUE"""),"H")</f>
        <v>H</v>
      </c>
      <c r="AC2429" s="6">
        <f t="shared" si="13"/>
        <v>24</v>
      </c>
      <c r="AD2429" s="5"/>
    </row>
    <row r="2430">
      <c r="A2430" s="5" t="str">
        <f>Map!I3126</f>
        <v>0.73 E</v>
      </c>
      <c r="B2430" s="6">
        <f t="shared" si="5"/>
        <v>0.73</v>
      </c>
      <c r="C2430" s="5" t="str">
        <f>IFERROR(__xludf.DUMMYFUNCTION("""COMPUTED_VALUE"""),"E")</f>
        <v>E</v>
      </c>
      <c r="D2430" s="34" t="b">
        <f t="shared" si="6"/>
        <v>0</v>
      </c>
      <c r="E2430" s="6" t="b">
        <f t="shared" si="7"/>
        <v>0</v>
      </c>
      <c r="F2430" s="34">
        <f t="shared" si="8"/>
        <v>0.73</v>
      </c>
      <c r="G2430" s="8">
        <f t="shared" si="9"/>
        <v>4.35956E+24</v>
      </c>
      <c r="H2430" s="8" t="str">
        <f t="shared" ref="H2430:J2430" si="4878">if(D2430,$G2430,"")</f>
        <v/>
      </c>
      <c r="I2430" s="8" t="str">
        <f t="shared" si="4878"/>
        <v/>
      </c>
      <c r="J2430" s="8">
        <f t="shared" si="4878"/>
        <v>4.35956E+24</v>
      </c>
      <c r="K2430" s="5"/>
      <c r="L2430" s="5"/>
      <c r="M2430" s="5"/>
      <c r="N2430" s="36">
        <f>Map!K3126</f>
        <v>-200</v>
      </c>
      <c r="O2430" s="36">
        <f>Map!L3126</f>
        <v>-239</v>
      </c>
      <c r="P2430" s="36">
        <f>Map!M3126</f>
        <v>-220</v>
      </c>
      <c r="Q2430" s="5" t="str">
        <f>Join("-",Map!B3126,Map!C3126,Map!D3126,Map!E3126,Map!F3126)</f>
        <v>West Rim-1-0-3-c</v>
      </c>
      <c r="R2430" s="6">
        <f t="shared" ref="R2430:T2430" si="4879">IFERROR(VALUE(LEFT(N2430,SEARCH(" ",N2430,1)-1)),FALSE())</f>
        <v>-200</v>
      </c>
      <c r="S2430" s="6">
        <f t="shared" si="4879"/>
        <v>-239</v>
      </c>
      <c r="T2430" s="6">
        <f t="shared" si="4879"/>
        <v>-220</v>
      </c>
      <c r="U2430" s="5"/>
      <c r="V2430" s="5"/>
      <c r="W2430" s="5"/>
      <c r="X2430" s="37" t="str">
        <f>Map!G3126</f>
        <v>Terrestrial</v>
      </c>
      <c r="Y2430" s="5"/>
      <c r="Z2430" s="7" t="str">
        <f>Map!O3126</f>
        <v>16 H</v>
      </c>
      <c r="AA2430" s="6">
        <f t="shared" si="12"/>
        <v>16</v>
      </c>
      <c r="AB2430" s="5" t="str">
        <f>IFERROR(__xludf.DUMMYFUNCTION("""COMPUTED_VALUE"""),"H")</f>
        <v>H</v>
      </c>
      <c r="AC2430" s="6">
        <f t="shared" si="13"/>
        <v>16</v>
      </c>
      <c r="AD2430" s="5"/>
    </row>
    <row r="2431">
      <c r="A2431" s="5" t="str">
        <f>Map!I3127</f>
        <v>2.24 E</v>
      </c>
      <c r="B2431" s="6">
        <f t="shared" si="5"/>
        <v>2.24</v>
      </c>
      <c r="C2431" s="5" t="str">
        <f>IFERROR(__xludf.DUMMYFUNCTION("""COMPUTED_VALUE"""),"E")</f>
        <v>E</v>
      </c>
      <c r="D2431" s="34" t="b">
        <f t="shared" si="6"/>
        <v>0</v>
      </c>
      <c r="E2431" s="6" t="b">
        <f t="shared" si="7"/>
        <v>0</v>
      </c>
      <c r="F2431" s="34">
        <f t="shared" si="8"/>
        <v>2.24</v>
      </c>
      <c r="G2431" s="8">
        <f t="shared" si="9"/>
        <v>1.33773E+25</v>
      </c>
      <c r="H2431" s="8" t="str">
        <f t="shared" ref="H2431:J2431" si="4880">if(D2431,$G2431,"")</f>
        <v/>
      </c>
      <c r="I2431" s="8" t="str">
        <f t="shared" si="4880"/>
        <v/>
      </c>
      <c r="J2431" s="8">
        <f t="shared" si="4880"/>
        <v>1.33773E+25</v>
      </c>
      <c r="K2431" s="5"/>
      <c r="L2431" s="5"/>
      <c r="M2431" s="5"/>
      <c r="N2431" s="36">
        <f>Map!K3127</f>
        <v>-217</v>
      </c>
      <c r="O2431" s="36">
        <f>Map!L3127</f>
        <v>-244</v>
      </c>
      <c r="P2431" s="36">
        <f>Map!M3127</f>
        <v>-233</v>
      </c>
      <c r="Q2431" s="5" t="str">
        <f>Join("-",Map!B3127,Map!C3127,Map!D3127,Map!E3127,Map!F3127)</f>
        <v>West Rim-1-0-3-d</v>
      </c>
      <c r="R2431" s="6">
        <f t="shared" ref="R2431:T2431" si="4881">IFERROR(VALUE(LEFT(N2431,SEARCH(" ",N2431,1)-1)),FALSE())</f>
        <v>-217</v>
      </c>
      <c r="S2431" s="6">
        <f t="shared" si="4881"/>
        <v>-244</v>
      </c>
      <c r="T2431" s="6">
        <f t="shared" si="4881"/>
        <v>-233</v>
      </c>
      <c r="U2431" s="5"/>
      <c r="V2431" s="5"/>
      <c r="W2431" s="5"/>
      <c r="X2431" s="37" t="str">
        <f>Map!G3127</f>
        <v>Terrestrial</v>
      </c>
      <c r="Y2431" s="5"/>
      <c r="Z2431" s="7" t="str">
        <f>Map!O3127</f>
        <v>9 H</v>
      </c>
      <c r="AA2431" s="6">
        <f t="shared" si="12"/>
        <v>9</v>
      </c>
      <c r="AB2431" s="5" t="str">
        <f>IFERROR(__xludf.DUMMYFUNCTION("""COMPUTED_VALUE"""),"H")</f>
        <v>H</v>
      </c>
      <c r="AC2431" s="6">
        <f t="shared" si="13"/>
        <v>9</v>
      </c>
      <c r="AD2431" s="5"/>
    </row>
    <row r="2432">
      <c r="A2432" s="5" t="str">
        <f>Map!I3128</f>
        <v>0.69 E</v>
      </c>
      <c r="B2432" s="6">
        <f t="shared" si="5"/>
        <v>0.69</v>
      </c>
      <c r="C2432" s="5" t="str">
        <f>IFERROR(__xludf.DUMMYFUNCTION("""COMPUTED_VALUE"""),"E")</f>
        <v>E</v>
      </c>
      <c r="D2432" s="34" t="b">
        <f t="shared" si="6"/>
        <v>0</v>
      </c>
      <c r="E2432" s="6" t="b">
        <f t="shared" si="7"/>
        <v>0</v>
      </c>
      <c r="F2432" s="34">
        <f t="shared" si="8"/>
        <v>0.69</v>
      </c>
      <c r="G2432" s="8">
        <f t="shared" si="9"/>
        <v>4.12068E+24</v>
      </c>
      <c r="H2432" s="8" t="str">
        <f t="shared" ref="H2432:J2432" si="4882">if(D2432,$G2432,"")</f>
        <v/>
      </c>
      <c r="I2432" s="8" t="str">
        <f t="shared" si="4882"/>
        <v/>
      </c>
      <c r="J2432" s="8">
        <f t="shared" si="4882"/>
        <v>4.12068E+24</v>
      </c>
      <c r="K2432" s="5"/>
      <c r="L2432" s="5"/>
      <c r="M2432" s="5"/>
      <c r="N2432" s="36">
        <f>Map!K3128</f>
        <v>-235</v>
      </c>
      <c r="O2432" s="36">
        <f>Map!L3128</f>
        <v>-255</v>
      </c>
      <c r="P2432" s="36">
        <f>Map!M3128</f>
        <v>-244</v>
      </c>
      <c r="Q2432" s="5" t="str">
        <f>Join("-",Map!B3128,Map!C3128,Map!D3128,Map!E3128,Map!F3128)</f>
        <v>West Rim-1-0-3-e</v>
      </c>
      <c r="R2432" s="6">
        <f t="shared" ref="R2432:T2432" si="4883">IFERROR(VALUE(LEFT(N2432,SEARCH(" ",N2432,1)-1)),FALSE())</f>
        <v>-235</v>
      </c>
      <c r="S2432" s="6">
        <f t="shared" si="4883"/>
        <v>-255</v>
      </c>
      <c r="T2432" s="6">
        <f t="shared" si="4883"/>
        <v>-244</v>
      </c>
      <c r="U2432" s="5"/>
      <c r="V2432" s="5"/>
      <c r="W2432" s="5"/>
      <c r="X2432" s="37" t="str">
        <f>Map!G3128</f>
        <v>Terrestrial</v>
      </c>
      <c r="Y2432" s="5"/>
      <c r="Z2432" s="7" t="str">
        <f>Map!O3128</f>
        <v>160 H</v>
      </c>
      <c r="AA2432" s="6">
        <f t="shared" si="12"/>
        <v>160</v>
      </c>
      <c r="AB2432" s="5" t="str">
        <f>IFERROR(__xludf.DUMMYFUNCTION("""COMPUTED_VALUE"""),"H")</f>
        <v>H</v>
      </c>
      <c r="AC2432" s="6">
        <f t="shared" si="13"/>
        <v>160</v>
      </c>
      <c r="AD2432" s="5"/>
    </row>
    <row r="2433">
      <c r="A2433" s="5" t="str">
        <f>Map!I3129</f>
        <v>1.96 S</v>
      </c>
      <c r="B2433" s="6">
        <f t="shared" si="5"/>
        <v>1.96</v>
      </c>
      <c r="C2433" s="5" t="str">
        <f>IFERROR(__xludf.DUMMYFUNCTION("""COMPUTED_VALUE"""),"S")</f>
        <v>S</v>
      </c>
      <c r="D2433" s="34">
        <f t="shared" si="6"/>
        <v>1.96</v>
      </c>
      <c r="E2433" s="6" t="b">
        <f t="shared" si="7"/>
        <v>0</v>
      </c>
      <c r="F2433" s="34" t="b">
        <f t="shared" si="8"/>
        <v>0</v>
      </c>
      <c r="G2433" s="8">
        <f t="shared" si="9"/>
        <v>3.89844E+30</v>
      </c>
      <c r="H2433" s="8">
        <f t="shared" ref="H2433:J2433" si="4884">if(D2433,$G2433,"")</f>
        <v>3.89844E+30</v>
      </c>
      <c r="I2433" s="8" t="str">
        <f t="shared" si="4884"/>
        <v/>
      </c>
      <c r="J2433" s="8" t="str">
        <f t="shared" si="4884"/>
        <v/>
      </c>
      <c r="K2433" s="5"/>
      <c r="L2433" s="5"/>
      <c r="M2433" s="5"/>
      <c r="N2433" s="36" t="str">
        <f>Map!K3129</f>
        <v/>
      </c>
      <c r="O2433" s="36" t="str">
        <f>Map!L3129</f>
        <v/>
      </c>
      <c r="P2433" s="36" t="str">
        <f>Map!M3129</f>
        <v/>
      </c>
      <c r="Q2433" s="5" t="str">
        <f>Join("-",Map!B3129,Map!C3129,Map!D3129,Map!E3129,Map!F3129)</f>
        <v>West Rim-1-0-3-S</v>
      </c>
      <c r="R2433" s="6" t="b">
        <f t="shared" ref="R2433:T2433" si="4885">IFERROR(VALUE(LEFT(N2433,SEARCH(" ",N2433,1)-1)),FALSE())</f>
        <v>0</v>
      </c>
      <c r="S2433" s="6" t="b">
        <f t="shared" si="4885"/>
        <v>0</v>
      </c>
      <c r="T2433" s="6" t="b">
        <f t="shared" si="4885"/>
        <v>0</v>
      </c>
      <c r="U2433" s="5"/>
      <c r="V2433" s="5"/>
      <c r="W2433" s="5"/>
      <c r="X2433" s="37" t="str">
        <f>Map!G3129</f>
        <v>Star</v>
      </c>
      <c r="Y2433" s="5"/>
      <c r="Z2433" s="7" t="str">
        <f>Map!O3129</f>
        <v/>
      </c>
      <c r="AA2433" s="6" t="str">
        <f t="shared" si="12"/>
        <v/>
      </c>
      <c r="AB2433" s="5"/>
      <c r="AC2433" s="6" t="str">
        <f t="shared" si="13"/>
        <v/>
      </c>
      <c r="AD2433" s="5"/>
    </row>
    <row r="2434">
      <c r="A2434" s="5" t="str">
        <f>Map!I3130</f>
        <v>7.01 J</v>
      </c>
      <c r="B2434" s="6">
        <f t="shared" si="5"/>
        <v>7.01</v>
      </c>
      <c r="C2434" s="5" t="str">
        <f>IFERROR(__xludf.DUMMYFUNCTION("""COMPUTED_VALUE"""),"J")</f>
        <v>J</v>
      </c>
      <c r="D2434" s="34" t="b">
        <f t="shared" si="6"/>
        <v>0</v>
      </c>
      <c r="E2434" s="6">
        <f t="shared" si="7"/>
        <v>7.01</v>
      </c>
      <c r="F2434" s="34" t="b">
        <f t="shared" si="8"/>
        <v>0</v>
      </c>
      <c r="G2434" s="8">
        <f t="shared" si="9"/>
        <v>1.3319E+28</v>
      </c>
      <c r="H2434" s="8" t="str">
        <f t="shared" ref="H2434:J2434" si="4886">if(D2434,$G2434,"")</f>
        <v/>
      </c>
      <c r="I2434" s="8">
        <f t="shared" si="4886"/>
        <v>1.3319E+28</v>
      </c>
      <c r="J2434" s="8" t="str">
        <f t="shared" si="4886"/>
        <v/>
      </c>
      <c r="K2434" s="5"/>
      <c r="L2434" s="5"/>
      <c r="M2434" s="5"/>
      <c r="N2434" s="36">
        <f>Map!K3130</f>
        <v>-53</v>
      </c>
      <c r="O2434" s="36">
        <f>Map!L3130</f>
        <v>-71</v>
      </c>
      <c r="P2434" s="36">
        <f>Map!M3130</f>
        <v>-61</v>
      </c>
      <c r="Q2434" s="5" t="str">
        <f>Join("-",Map!B3130,Map!C3130,Map!D3130,Map!E3130,Map!F3130)</f>
        <v>West Rim-1-0-4-a</v>
      </c>
      <c r="R2434" s="6">
        <f t="shared" ref="R2434:T2434" si="4887">IFERROR(VALUE(LEFT(N2434,SEARCH(" ",N2434,1)-1)),FALSE())</f>
        <v>-53</v>
      </c>
      <c r="S2434" s="6">
        <f t="shared" si="4887"/>
        <v>-71</v>
      </c>
      <c r="T2434" s="6">
        <f t="shared" si="4887"/>
        <v>-61</v>
      </c>
      <c r="U2434" s="5"/>
      <c r="V2434" s="5"/>
      <c r="W2434" s="5"/>
      <c r="X2434" s="37" t="str">
        <f>Map!G3130</f>
        <v>Gas Giant</v>
      </c>
      <c r="Y2434" s="5"/>
      <c r="Z2434" s="7" t="str">
        <f>Map!O3130</f>
        <v>9 H</v>
      </c>
      <c r="AA2434" s="6">
        <f t="shared" si="12"/>
        <v>9</v>
      </c>
      <c r="AB2434" s="5" t="str">
        <f>IFERROR(__xludf.DUMMYFUNCTION("""COMPUTED_VALUE"""),"H")</f>
        <v>H</v>
      </c>
      <c r="AC2434" s="6">
        <f t="shared" si="13"/>
        <v>9</v>
      </c>
      <c r="AD2434" s="5"/>
    </row>
    <row r="2435">
      <c r="A2435" s="5" t="str">
        <f>Map!I3131</f>
        <v>0.47 S</v>
      </c>
      <c r="B2435" s="6">
        <f t="shared" si="5"/>
        <v>0.47</v>
      </c>
      <c r="C2435" s="5" t="str">
        <f>IFERROR(__xludf.DUMMYFUNCTION("""COMPUTED_VALUE"""),"S")</f>
        <v>S</v>
      </c>
      <c r="D2435" s="34">
        <f t="shared" si="6"/>
        <v>0.47</v>
      </c>
      <c r="E2435" s="6" t="b">
        <f t="shared" si="7"/>
        <v>0</v>
      </c>
      <c r="F2435" s="34" t="b">
        <f t="shared" si="8"/>
        <v>0</v>
      </c>
      <c r="G2435" s="8">
        <f t="shared" si="9"/>
        <v>9.3483E+29</v>
      </c>
      <c r="H2435" s="8">
        <f t="shared" ref="H2435:J2435" si="4888">if(D2435,$G2435,"")</f>
        <v>9.3483E+29</v>
      </c>
      <c r="I2435" s="8" t="str">
        <f t="shared" si="4888"/>
        <v/>
      </c>
      <c r="J2435" s="8" t="str">
        <f t="shared" si="4888"/>
        <v/>
      </c>
      <c r="K2435" s="5"/>
      <c r="L2435" s="5"/>
      <c r="M2435" s="5"/>
      <c r="N2435" s="36" t="str">
        <f>Map!K3131</f>
        <v/>
      </c>
      <c r="O2435" s="36" t="str">
        <f>Map!L3131</f>
        <v/>
      </c>
      <c r="P2435" s="36" t="str">
        <f>Map!M3131</f>
        <v/>
      </c>
      <c r="Q2435" s="5" t="str">
        <f>Join("-",Map!B3131,Map!C3131,Map!D3131,Map!E3131,Map!F3131)</f>
        <v>West Rim-1-0-4-S</v>
      </c>
      <c r="R2435" s="6" t="b">
        <f t="shared" ref="R2435:T2435" si="4889">IFERROR(VALUE(LEFT(N2435,SEARCH(" ",N2435,1)-1)),FALSE())</f>
        <v>0</v>
      </c>
      <c r="S2435" s="6" t="b">
        <f t="shared" si="4889"/>
        <v>0</v>
      </c>
      <c r="T2435" s="6" t="b">
        <f t="shared" si="4889"/>
        <v>0</v>
      </c>
      <c r="U2435" s="5"/>
      <c r="V2435" s="5"/>
      <c r="W2435" s="5"/>
      <c r="X2435" s="37" t="str">
        <f>Map!G3131</f>
        <v>Star</v>
      </c>
      <c r="Y2435" s="5"/>
      <c r="Z2435" s="7" t="str">
        <f>Map!O3131</f>
        <v/>
      </c>
      <c r="AA2435" s="6" t="str">
        <f t="shared" si="12"/>
        <v/>
      </c>
      <c r="AB2435" s="5"/>
      <c r="AC2435" s="6" t="str">
        <f t="shared" si="13"/>
        <v/>
      </c>
      <c r="AD2435" s="5"/>
    </row>
    <row r="2436">
      <c r="A2436" s="5" t="str">
        <f>Map!I3132</f>
        <v>1.14 J</v>
      </c>
      <c r="B2436" s="6">
        <f t="shared" si="5"/>
        <v>1.14</v>
      </c>
      <c r="C2436" s="5" t="str">
        <f>IFERROR(__xludf.DUMMYFUNCTION("""COMPUTED_VALUE"""),"J")</f>
        <v>J</v>
      </c>
      <c r="D2436" s="34" t="b">
        <f t="shared" si="6"/>
        <v>0</v>
      </c>
      <c r="E2436" s="6">
        <f t="shared" si="7"/>
        <v>1.14</v>
      </c>
      <c r="F2436" s="34" t="b">
        <f t="shared" si="8"/>
        <v>0</v>
      </c>
      <c r="G2436" s="8">
        <f t="shared" si="9"/>
        <v>2.166E+27</v>
      </c>
      <c r="H2436" s="8" t="str">
        <f t="shared" ref="H2436:J2436" si="4890">if(D2436,$G2436,"")</f>
        <v/>
      </c>
      <c r="I2436" s="8">
        <f t="shared" si="4890"/>
        <v>2.166E+27</v>
      </c>
      <c r="J2436" s="8" t="str">
        <f t="shared" si="4890"/>
        <v/>
      </c>
      <c r="K2436" s="5"/>
      <c r="L2436" s="5"/>
      <c r="M2436" s="5"/>
      <c r="N2436" s="36">
        <f>Map!K3132</f>
        <v>-52</v>
      </c>
      <c r="O2436" s="36">
        <f>Map!L3132</f>
        <v>-85</v>
      </c>
      <c r="P2436" s="36">
        <f>Map!M3132</f>
        <v>-71</v>
      </c>
      <c r="Q2436" s="5" t="str">
        <f>Join("-",Map!B3132,Map!C3132,Map!D3132,Map!E3132,Map!F3132)</f>
        <v>West Rim-1-0-5-a</v>
      </c>
      <c r="R2436" s="6">
        <f t="shared" ref="R2436:T2436" si="4891">IFERROR(VALUE(LEFT(N2436,SEARCH(" ",N2436,1)-1)),FALSE())</f>
        <v>-52</v>
      </c>
      <c r="S2436" s="6">
        <f t="shared" si="4891"/>
        <v>-85</v>
      </c>
      <c r="T2436" s="6">
        <f t="shared" si="4891"/>
        <v>-71</v>
      </c>
      <c r="U2436" s="5"/>
      <c r="V2436" s="5"/>
      <c r="W2436" s="5"/>
      <c r="X2436" s="37" t="str">
        <f>Map!G3132</f>
        <v>Gas Giant</v>
      </c>
      <c r="Y2436" s="5"/>
      <c r="Z2436" s="7" t="str">
        <f>Map!O3132</f>
        <v>16 H</v>
      </c>
      <c r="AA2436" s="6">
        <f t="shared" si="12"/>
        <v>16</v>
      </c>
      <c r="AB2436" s="5" t="str">
        <f>IFERROR(__xludf.DUMMYFUNCTION("""COMPUTED_VALUE"""),"H")</f>
        <v>H</v>
      </c>
      <c r="AC2436" s="6">
        <f t="shared" si="13"/>
        <v>16</v>
      </c>
      <c r="AD2436" s="5"/>
    </row>
    <row r="2437">
      <c r="A2437" s="5" t="str">
        <f>Map!I3133</f>
        <v>1.08 E</v>
      </c>
      <c r="B2437" s="6">
        <f t="shared" si="5"/>
        <v>1.08</v>
      </c>
      <c r="C2437" s="5" t="str">
        <f>IFERROR(__xludf.DUMMYFUNCTION("""COMPUTED_VALUE"""),"E")</f>
        <v>E</v>
      </c>
      <c r="D2437" s="34" t="b">
        <f t="shared" si="6"/>
        <v>0</v>
      </c>
      <c r="E2437" s="6" t="b">
        <f t="shared" si="7"/>
        <v>0</v>
      </c>
      <c r="F2437" s="34">
        <f t="shared" si="8"/>
        <v>1.08</v>
      </c>
      <c r="G2437" s="8">
        <f t="shared" si="9"/>
        <v>6.44976E+24</v>
      </c>
      <c r="H2437" s="8" t="str">
        <f t="shared" ref="H2437:J2437" si="4892">if(D2437,$G2437,"")</f>
        <v/>
      </c>
      <c r="I2437" s="8" t="str">
        <f t="shared" si="4892"/>
        <v/>
      </c>
      <c r="J2437" s="8">
        <f t="shared" si="4892"/>
        <v>6.44976E+24</v>
      </c>
      <c r="K2437" s="5"/>
      <c r="L2437" s="5"/>
      <c r="M2437" s="5"/>
      <c r="N2437" s="36">
        <f>Map!K3133</f>
        <v>-240</v>
      </c>
      <c r="O2437" s="36">
        <f>Map!L3133</f>
        <v>-253</v>
      </c>
      <c r="P2437" s="36">
        <f>Map!M3133</f>
        <v>-248</v>
      </c>
      <c r="Q2437" s="5" t="str">
        <f>Join("-",Map!B3133,Map!C3133,Map!D3133,Map!E3133,Map!F3133)</f>
        <v>West Rim-1-0-5-b</v>
      </c>
      <c r="R2437" s="6">
        <f t="shared" ref="R2437:T2437" si="4893">IFERROR(VALUE(LEFT(N2437,SEARCH(" ",N2437,1)-1)),FALSE())</f>
        <v>-240</v>
      </c>
      <c r="S2437" s="6">
        <f t="shared" si="4893"/>
        <v>-253</v>
      </c>
      <c r="T2437" s="6">
        <f t="shared" si="4893"/>
        <v>-248</v>
      </c>
      <c r="U2437" s="5"/>
      <c r="V2437" s="5"/>
      <c r="W2437" s="5"/>
      <c r="X2437" s="37" t="str">
        <f>Map!G3133</f>
        <v>Terrestrial</v>
      </c>
      <c r="Y2437" s="5"/>
      <c r="Z2437" s="7" t="str">
        <f>Map!O3133</f>
        <v>16 H</v>
      </c>
      <c r="AA2437" s="6">
        <f t="shared" si="12"/>
        <v>16</v>
      </c>
      <c r="AB2437" s="5" t="str">
        <f>IFERROR(__xludf.DUMMYFUNCTION("""COMPUTED_VALUE"""),"H")</f>
        <v>H</v>
      </c>
      <c r="AC2437" s="6">
        <f t="shared" si="13"/>
        <v>16</v>
      </c>
      <c r="AD2437" s="5"/>
    </row>
    <row r="2438">
      <c r="A2438" s="5" t="str">
        <f>Map!I3134</f>
        <v>0.38 S</v>
      </c>
      <c r="B2438" s="6">
        <f t="shared" si="5"/>
        <v>0.38</v>
      </c>
      <c r="C2438" s="5" t="str">
        <f>IFERROR(__xludf.DUMMYFUNCTION("""COMPUTED_VALUE"""),"S")</f>
        <v>S</v>
      </c>
      <c r="D2438" s="34">
        <f t="shared" si="6"/>
        <v>0.38</v>
      </c>
      <c r="E2438" s="6" t="b">
        <f t="shared" si="7"/>
        <v>0</v>
      </c>
      <c r="F2438" s="34" t="b">
        <f t="shared" si="8"/>
        <v>0</v>
      </c>
      <c r="G2438" s="8">
        <f t="shared" si="9"/>
        <v>7.5582E+29</v>
      </c>
      <c r="H2438" s="8">
        <f t="shared" ref="H2438:J2438" si="4894">if(D2438,$G2438,"")</f>
        <v>7.5582E+29</v>
      </c>
      <c r="I2438" s="8" t="str">
        <f t="shared" si="4894"/>
        <v/>
      </c>
      <c r="J2438" s="8" t="str">
        <f t="shared" si="4894"/>
        <v/>
      </c>
      <c r="K2438" s="5"/>
      <c r="L2438" s="5"/>
      <c r="M2438" s="5"/>
      <c r="N2438" s="36" t="str">
        <f>Map!K3134</f>
        <v/>
      </c>
      <c r="O2438" s="36" t="str">
        <f>Map!L3134</f>
        <v/>
      </c>
      <c r="P2438" s="36" t="str">
        <f>Map!M3134</f>
        <v/>
      </c>
      <c r="Q2438" s="5" t="str">
        <f>Join("-",Map!B3134,Map!C3134,Map!D3134,Map!E3134,Map!F3134)</f>
        <v>West Rim-1-0-5-S</v>
      </c>
      <c r="R2438" s="6" t="b">
        <f t="shared" ref="R2438:T2438" si="4895">IFERROR(VALUE(LEFT(N2438,SEARCH(" ",N2438,1)-1)),FALSE())</f>
        <v>0</v>
      </c>
      <c r="S2438" s="6" t="b">
        <f t="shared" si="4895"/>
        <v>0</v>
      </c>
      <c r="T2438" s="6" t="b">
        <f t="shared" si="4895"/>
        <v>0</v>
      </c>
      <c r="U2438" s="5"/>
      <c r="V2438" s="5"/>
      <c r="W2438" s="5"/>
      <c r="X2438" s="37" t="str">
        <f>Map!G3134</f>
        <v>Star</v>
      </c>
      <c r="Y2438" s="5"/>
      <c r="Z2438" s="7" t="str">
        <f>Map!O3134</f>
        <v/>
      </c>
      <c r="AA2438" s="6" t="str">
        <f t="shared" si="12"/>
        <v/>
      </c>
      <c r="AB2438" s="5"/>
      <c r="AC2438" s="6" t="str">
        <f t="shared" si="13"/>
        <v/>
      </c>
      <c r="AD2438" s="5"/>
    </row>
    <row r="2439">
      <c r="A2439" s="5" t="str">
        <f>Map!I3135</f>
        <v>0.75 E</v>
      </c>
      <c r="B2439" s="6">
        <f t="shared" si="5"/>
        <v>0.75</v>
      </c>
      <c r="C2439" s="5" t="str">
        <f>IFERROR(__xludf.DUMMYFUNCTION("""COMPUTED_VALUE"""),"E")</f>
        <v>E</v>
      </c>
      <c r="D2439" s="34" t="b">
        <f t="shared" si="6"/>
        <v>0</v>
      </c>
      <c r="E2439" s="6" t="b">
        <f t="shared" si="7"/>
        <v>0</v>
      </c>
      <c r="F2439" s="34">
        <f t="shared" si="8"/>
        <v>0.75</v>
      </c>
      <c r="G2439" s="8">
        <f t="shared" si="9"/>
        <v>4.479E+24</v>
      </c>
      <c r="H2439" s="8" t="str">
        <f t="shared" ref="H2439:J2439" si="4896">if(D2439,$G2439,"")</f>
        <v/>
      </c>
      <c r="I2439" s="8" t="str">
        <f t="shared" si="4896"/>
        <v/>
      </c>
      <c r="J2439" s="8">
        <f t="shared" si="4896"/>
        <v>4.479E+24</v>
      </c>
      <c r="K2439" s="5"/>
      <c r="L2439" s="5"/>
      <c r="M2439" s="5"/>
      <c r="N2439" s="36">
        <f>Map!K3135</f>
        <v>7</v>
      </c>
      <c r="O2439" s="36">
        <f>Map!L3135</f>
        <v>-14</v>
      </c>
      <c r="P2439" s="36">
        <f>Map!M3135</f>
        <v>-6</v>
      </c>
      <c r="Q2439" s="5" t="str">
        <f>Join("-",Map!B3135,Map!C3135,Map!D3135,Map!E3135,Map!F3135)</f>
        <v>West Rim-1-0-6-a</v>
      </c>
      <c r="R2439" s="6">
        <f t="shared" ref="R2439:T2439" si="4897">IFERROR(VALUE(LEFT(N2439,SEARCH(" ",N2439,1)-1)),FALSE())</f>
        <v>7</v>
      </c>
      <c r="S2439" s="6">
        <f t="shared" si="4897"/>
        <v>-14</v>
      </c>
      <c r="T2439" s="6">
        <f t="shared" si="4897"/>
        <v>-6</v>
      </c>
      <c r="U2439" s="5"/>
      <c r="V2439" s="5"/>
      <c r="W2439" s="5"/>
      <c r="X2439" s="37" t="str">
        <f>Map!G3135</f>
        <v>Habitable</v>
      </c>
      <c r="Y2439" s="5"/>
      <c r="Z2439" s="7" t="str">
        <f>Map!O3135</f>
        <v>42 H</v>
      </c>
      <c r="AA2439" s="6">
        <f t="shared" si="12"/>
        <v>42</v>
      </c>
      <c r="AB2439" s="5" t="str">
        <f>IFERROR(__xludf.DUMMYFUNCTION("""COMPUTED_VALUE"""),"H")</f>
        <v>H</v>
      </c>
      <c r="AC2439" s="6">
        <f t="shared" si="13"/>
        <v>42</v>
      </c>
      <c r="AD2439" s="5"/>
    </row>
    <row r="2440">
      <c r="A2440" s="5" t="str">
        <f>Map!I3136</f>
        <v>0.08 E</v>
      </c>
      <c r="B2440" s="6">
        <f t="shared" si="5"/>
        <v>0.08</v>
      </c>
      <c r="C2440" s="5" t="str">
        <f>IFERROR(__xludf.DUMMYFUNCTION("""COMPUTED_VALUE"""),"E")</f>
        <v>E</v>
      </c>
      <c r="D2440" s="34" t="b">
        <f t="shared" si="6"/>
        <v>0</v>
      </c>
      <c r="E2440" s="6" t="b">
        <f t="shared" si="7"/>
        <v>0</v>
      </c>
      <c r="F2440" s="34">
        <f t="shared" si="8"/>
        <v>0.08</v>
      </c>
      <c r="G2440" s="8">
        <f t="shared" si="9"/>
        <v>4.7776E+23</v>
      </c>
      <c r="H2440" s="8" t="str">
        <f t="shared" ref="H2440:J2440" si="4898">if(D2440,$G2440,"")</f>
        <v/>
      </c>
      <c r="I2440" s="8" t="str">
        <f t="shared" si="4898"/>
        <v/>
      </c>
      <c r="J2440" s="8">
        <f t="shared" si="4898"/>
        <v>4.7776E+23</v>
      </c>
      <c r="K2440" s="5"/>
      <c r="L2440" s="5"/>
      <c r="M2440" s="5"/>
      <c r="N2440" s="36">
        <f>Map!K3136</f>
        <v>7</v>
      </c>
      <c r="O2440" s="36">
        <f>Map!L3136</f>
        <v>-73</v>
      </c>
      <c r="P2440" s="36">
        <f>Map!M3136</f>
        <v>-35</v>
      </c>
      <c r="Q2440" s="5" t="str">
        <f>Join("-",Map!B3136,Map!C3136,Map!D3136,Map!E3136,Map!F3136)</f>
        <v>West Rim-1-0-6-b</v>
      </c>
      <c r="R2440" s="6">
        <f t="shared" ref="R2440:T2440" si="4899">IFERROR(VALUE(LEFT(N2440,SEARCH(" ",N2440,1)-1)),FALSE())</f>
        <v>7</v>
      </c>
      <c r="S2440" s="6">
        <f t="shared" si="4899"/>
        <v>-73</v>
      </c>
      <c r="T2440" s="6">
        <f t="shared" si="4899"/>
        <v>-35</v>
      </c>
      <c r="U2440" s="5"/>
      <c r="V2440" s="5"/>
      <c r="W2440" s="5"/>
      <c r="X2440" s="37" t="str">
        <f>Map!G3136</f>
        <v>Terrestrial</v>
      </c>
      <c r="Y2440" s="5"/>
      <c r="Z2440" s="7" t="str">
        <f>Map!O3136</f>
        <v>32 H</v>
      </c>
      <c r="AA2440" s="6">
        <f t="shared" si="12"/>
        <v>32</v>
      </c>
      <c r="AB2440" s="5" t="str">
        <f>IFERROR(__xludf.DUMMYFUNCTION("""COMPUTED_VALUE"""),"H")</f>
        <v>H</v>
      </c>
      <c r="AC2440" s="6">
        <f t="shared" si="13"/>
        <v>32</v>
      </c>
      <c r="AD2440" s="5"/>
    </row>
    <row r="2441">
      <c r="A2441" s="5" t="str">
        <f>Map!I3137</f>
        <v>0.05 J</v>
      </c>
      <c r="B2441" s="6">
        <f t="shared" si="5"/>
        <v>0.05</v>
      </c>
      <c r="C2441" s="5" t="str">
        <f>IFERROR(__xludf.DUMMYFUNCTION("""COMPUTED_VALUE"""),"J")</f>
        <v>J</v>
      </c>
      <c r="D2441" s="34" t="b">
        <f t="shared" si="6"/>
        <v>0</v>
      </c>
      <c r="E2441" s="6">
        <f t="shared" si="7"/>
        <v>0.05</v>
      </c>
      <c r="F2441" s="34" t="b">
        <f t="shared" si="8"/>
        <v>0</v>
      </c>
      <c r="G2441" s="8">
        <f t="shared" si="9"/>
        <v>9.5E+25</v>
      </c>
      <c r="H2441" s="8" t="str">
        <f t="shared" ref="H2441:J2441" si="4900">if(D2441,$G2441,"")</f>
        <v/>
      </c>
      <c r="I2441" s="8">
        <f t="shared" si="4900"/>
        <v>9.5E+25</v>
      </c>
      <c r="J2441" s="8" t="str">
        <f t="shared" si="4900"/>
        <v/>
      </c>
      <c r="K2441" s="5"/>
      <c r="L2441" s="5"/>
      <c r="M2441" s="5"/>
      <c r="N2441" s="36">
        <f>Map!K3137</f>
        <v>-215</v>
      </c>
      <c r="O2441" s="36">
        <f>Map!L3137</f>
        <v>-241</v>
      </c>
      <c r="P2441" s="36">
        <f>Map!M3137</f>
        <v>-229</v>
      </c>
      <c r="Q2441" s="5" t="str">
        <f>Join("-",Map!B3137,Map!C3137,Map!D3137,Map!E3137,Map!F3137)</f>
        <v>West Rim-1-0-6-c</v>
      </c>
      <c r="R2441" s="6">
        <f t="shared" ref="R2441:T2441" si="4901">IFERROR(VALUE(LEFT(N2441,SEARCH(" ",N2441,1)-1)),FALSE())</f>
        <v>-215</v>
      </c>
      <c r="S2441" s="6">
        <f t="shared" si="4901"/>
        <v>-241</v>
      </c>
      <c r="T2441" s="6">
        <f t="shared" si="4901"/>
        <v>-229</v>
      </c>
      <c r="U2441" s="5"/>
      <c r="V2441" s="5"/>
      <c r="W2441" s="5"/>
      <c r="X2441" s="37" t="str">
        <f>Map!G3137</f>
        <v>Gas Giant</v>
      </c>
      <c r="Y2441" s="5"/>
      <c r="Z2441" s="7" t="str">
        <f>Map!O3137</f>
        <v>22 H</v>
      </c>
      <c r="AA2441" s="6">
        <f t="shared" si="12"/>
        <v>22</v>
      </c>
      <c r="AB2441" s="5" t="str">
        <f>IFERROR(__xludf.DUMMYFUNCTION("""COMPUTED_VALUE"""),"H")</f>
        <v>H</v>
      </c>
      <c r="AC2441" s="6">
        <f t="shared" si="13"/>
        <v>22</v>
      </c>
      <c r="AD2441" s="5"/>
    </row>
    <row r="2442">
      <c r="A2442" s="5" t="str">
        <f>Map!I3138</f>
        <v>0.05 J</v>
      </c>
      <c r="B2442" s="6">
        <f t="shared" si="5"/>
        <v>0.05</v>
      </c>
      <c r="C2442" s="5" t="str">
        <f>IFERROR(__xludf.DUMMYFUNCTION("""COMPUTED_VALUE"""),"J")</f>
        <v>J</v>
      </c>
      <c r="D2442" s="34" t="b">
        <f t="shared" si="6"/>
        <v>0</v>
      </c>
      <c r="E2442" s="6">
        <f t="shared" si="7"/>
        <v>0.05</v>
      </c>
      <c r="F2442" s="34" t="b">
        <f t="shared" si="8"/>
        <v>0</v>
      </c>
      <c r="G2442" s="8">
        <f t="shared" si="9"/>
        <v>9.5E+25</v>
      </c>
      <c r="H2442" s="8" t="str">
        <f t="shared" ref="H2442:J2442" si="4902">if(D2442,$G2442,"")</f>
        <v/>
      </c>
      <c r="I2442" s="8">
        <f t="shared" si="4902"/>
        <v>9.5E+25</v>
      </c>
      <c r="J2442" s="8" t="str">
        <f t="shared" si="4902"/>
        <v/>
      </c>
      <c r="K2442" s="5"/>
      <c r="L2442" s="5"/>
      <c r="M2442" s="5"/>
      <c r="N2442" s="36">
        <f>Map!K3138</f>
        <v>-215</v>
      </c>
      <c r="O2442" s="36">
        <f>Map!L3138</f>
        <v>-258</v>
      </c>
      <c r="P2442" s="36">
        <f>Map!M3138</f>
        <v>-237</v>
      </c>
      <c r="Q2442" s="5" t="str">
        <f>Join("-",Map!B3138,Map!C3138,Map!D3138,Map!E3138,Map!F3138)</f>
        <v>West Rim-1-0-6-d</v>
      </c>
      <c r="R2442" s="6">
        <f t="shared" ref="R2442:T2442" si="4903">IFERROR(VALUE(LEFT(N2442,SEARCH(" ",N2442,1)-1)),FALSE())</f>
        <v>-215</v>
      </c>
      <c r="S2442" s="6">
        <f t="shared" si="4903"/>
        <v>-258</v>
      </c>
      <c r="T2442" s="6">
        <f t="shared" si="4903"/>
        <v>-237</v>
      </c>
      <c r="U2442" s="5"/>
      <c r="V2442" s="5"/>
      <c r="W2442" s="5"/>
      <c r="X2442" s="37" t="str">
        <f>Map!G3138</f>
        <v>Gas Giant</v>
      </c>
      <c r="Y2442" s="5"/>
      <c r="Z2442" s="7" t="str">
        <f>Map!O3138</f>
        <v>15 H</v>
      </c>
      <c r="AA2442" s="6">
        <f t="shared" si="12"/>
        <v>15</v>
      </c>
      <c r="AB2442" s="5" t="str">
        <f>IFERROR(__xludf.DUMMYFUNCTION("""COMPUTED_VALUE"""),"H")</f>
        <v>H</v>
      </c>
      <c r="AC2442" s="6">
        <f t="shared" si="13"/>
        <v>15</v>
      </c>
      <c r="AD2442" s="5"/>
    </row>
    <row r="2443">
      <c r="A2443" s="5" t="str">
        <f>Map!I3139</f>
        <v>0.28 S</v>
      </c>
      <c r="B2443" s="6">
        <f t="shared" si="5"/>
        <v>0.28</v>
      </c>
      <c r="C2443" s="5" t="str">
        <f>IFERROR(__xludf.DUMMYFUNCTION("""COMPUTED_VALUE"""),"S")</f>
        <v>S</v>
      </c>
      <c r="D2443" s="34">
        <f t="shared" si="6"/>
        <v>0.28</v>
      </c>
      <c r="E2443" s="6" t="b">
        <f t="shared" si="7"/>
        <v>0</v>
      </c>
      <c r="F2443" s="34" t="b">
        <f t="shared" si="8"/>
        <v>0</v>
      </c>
      <c r="G2443" s="8">
        <f t="shared" si="9"/>
        <v>5.5692E+29</v>
      </c>
      <c r="H2443" s="8">
        <f t="shared" ref="H2443:J2443" si="4904">if(D2443,$G2443,"")</f>
        <v>5.5692E+29</v>
      </c>
      <c r="I2443" s="8" t="str">
        <f t="shared" si="4904"/>
        <v/>
      </c>
      <c r="J2443" s="8" t="str">
        <f t="shared" si="4904"/>
        <v/>
      </c>
      <c r="K2443" s="5"/>
      <c r="L2443" s="5"/>
      <c r="M2443" s="5"/>
      <c r="N2443" s="36" t="str">
        <f>Map!K3139</f>
        <v/>
      </c>
      <c r="O2443" s="36" t="str">
        <f>Map!L3139</f>
        <v/>
      </c>
      <c r="P2443" s="36" t="str">
        <f>Map!M3139</f>
        <v/>
      </c>
      <c r="Q2443" s="5" t="str">
        <f>Join("-",Map!B3139,Map!C3139,Map!D3139,Map!E3139,Map!F3139)</f>
        <v>West Rim-1-0-6-S</v>
      </c>
      <c r="R2443" s="6" t="b">
        <f t="shared" ref="R2443:T2443" si="4905">IFERROR(VALUE(LEFT(N2443,SEARCH(" ",N2443,1)-1)),FALSE())</f>
        <v>0</v>
      </c>
      <c r="S2443" s="6" t="b">
        <f t="shared" si="4905"/>
        <v>0</v>
      </c>
      <c r="T2443" s="6" t="b">
        <f t="shared" si="4905"/>
        <v>0</v>
      </c>
      <c r="U2443" s="5"/>
      <c r="V2443" s="5"/>
      <c r="W2443" s="5"/>
      <c r="X2443" s="37" t="str">
        <f>Map!G3139</f>
        <v>Star</v>
      </c>
      <c r="Y2443" s="5"/>
      <c r="Z2443" s="7" t="str">
        <f>Map!O3139</f>
        <v/>
      </c>
      <c r="AA2443" s="6" t="str">
        <f t="shared" si="12"/>
        <v/>
      </c>
      <c r="AB2443" s="5"/>
      <c r="AC2443" s="6" t="str">
        <f t="shared" si="13"/>
        <v/>
      </c>
      <c r="AD2443" s="5"/>
    </row>
    <row r="2444">
      <c r="A2444" s="5" t="str">
        <f>Map!I3140</f>
        <v>0.82 E</v>
      </c>
      <c r="B2444" s="6">
        <f t="shared" si="5"/>
        <v>0.82</v>
      </c>
      <c r="C2444" s="5" t="str">
        <f>IFERROR(__xludf.DUMMYFUNCTION("""COMPUTED_VALUE"""),"E")</f>
        <v>E</v>
      </c>
      <c r="D2444" s="34" t="b">
        <f t="shared" si="6"/>
        <v>0</v>
      </c>
      <c r="E2444" s="6" t="b">
        <f t="shared" si="7"/>
        <v>0</v>
      </c>
      <c r="F2444" s="34">
        <f t="shared" si="8"/>
        <v>0.82</v>
      </c>
      <c r="G2444" s="8">
        <f t="shared" si="9"/>
        <v>4.89704E+24</v>
      </c>
      <c r="H2444" s="8" t="str">
        <f t="shared" ref="H2444:J2444" si="4906">if(D2444,$G2444,"")</f>
        <v/>
      </c>
      <c r="I2444" s="8" t="str">
        <f t="shared" si="4906"/>
        <v/>
      </c>
      <c r="J2444" s="8">
        <f t="shared" si="4906"/>
        <v>4.89704E+24</v>
      </c>
      <c r="K2444" s="5"/>
      <c r="L2444" s="5"/>
      <c r="M2444" s="5"/>
      <c r="N2444" s="36">
        <f>Map!K3140</f>
        <v>959</v>
      </c>
      <c r="O2444" s="36">
        <f>Map!L3140</f>
        <v>829</v>
      </c>
      <c r="P2444" s="36">
        <f>Map!M3140</f>
        <v>896</v>
      </c>
      <c r="Q2444" s="5" t="str">
        <f>Join("-",Map!B3140,Map!C3140,Map!D3140,Map!E3140,Map!F3140)</f>
        <v>West Rim-1-0-7-a</v>
      </c>
      <c r="R2444" s="6">
        <f t="shared" ref="R2444:T2444" si="4907">IFERROR(VALUE(LEFT(N2444,SEARCH(" ",N2444,1)-1)),FALSE())</f>
        <v>959</v>
      </c>
      <c r="S2444" s="6">
        <f t="shared" si="4907"/>
        <v>829</v>
      </c>
      <c r="T2444" s="6">
        <f t="shared" si="4907"/>
        <v>896</v>
      </c>
      <c r="U2444" s="5"/>
      <c r="V2444" s="5"/>
      <c r="W2444" s="5"/>
      <c r="X2444" s="37" t="str">
        <f>Map!G3140</f>
        <v>Terrestrial</v>
      </c>
      <c r="Y2444" s="5"/>
      <c r="Z2444" s="7" t="str">
        <f>Map!O3140</f>
        <v>20 H</v>
      </c>
      <c r="AA2444" s="6">
        <f t="shared" si="12"/>
        <v>20</v>
      </c>
      <c r="AB2444" s="5" t="str">
        <f>IFERROR(__xludf.DUMMYFUNCTION("""COMPUTED_VALUE"""),"H")</f>
        <v>H</v>
      </c>
      <c r="AC2444" s="6">
        <f t="shared" si="13"/>
        <v>20</v>
      </c>
      <c r="AD2444" s="5"/>
    </row>
    <row r="2445">
      <c r="A2445" s="5" t="str">
        <f>Map!I3141</f>
        <v>0.59 E</v>
      </c>
      <c r="B2445" s="6">
        <f t="shared" si="5"/>
        <v>0.59</v>
      </c>
      <c r="C2445" s="5" t="str">
        <f>IFERROR(__xludf.DUMMYFUNCTION("""COMPUTED_VALUE"""),"E")</f>
        <v>E</v>
      </c>
      <c r="D2445" s="34" t="b">
        <f t="shared" si="6"/>
        <v>0</v>
      </c>
      <c r="E2445" s="6" t="b">
        <f t="shared" si="7"/>
        <v>0</v>
      </c>
      <c r="F2445" s="34">
        <f t="shared" si="8"/>
        <v>0.59</v>
      </c>
      <c r="G2445" s="8">
        <f t="shared" si="9"/>
        <v>3.52348E+24</v>
      </c>
      <c r="H2445" s="8" t="str">
        <f t="shared" ref="H2445:J2445" si="4908">if(D2445,$G2445,"")</f>
        <v/>
      </c>
      <c r="I2445" s="8" t="str">
        <f t="shared" si="4908"/>
        <v/>
      </c>
      <c r="J2445" s="8">
        <f t="shared" si="4908"/>
        <v>3.52348E+24</v>
      </c>
      <c r="K2445" s="5"/>
      <c r="L2445" s="5"/>
      <c r="M2445" s="5"/>
      <c r="N2445" s="36">
        <f>Map!K3141</f>
        <v>585</v>
      </c>
      <c r="O2445" s="36">
        <f>Map!L3141</f>
        <v>489</v>
      </c>
      <c r="P2445" s="36">
        <f>Map!M3141</f>
        <v>535</v>
      </c>
      <c r="Q2445" s="5" t="str">
        <f>Join("-",Map!B3141,Map!C3141,Map!D3141,Map!E3141,Map!F3141)</f>
        <v>West Rim-1-0-7-b</v>
      </c>
      <c r="R2445" s="6">
        <f t="shared" ref="R2445:T2445" si="4909">IFERROR(VALUE(LEFT(N2445,SEARCH(" ",N2445,1)-1)),FALSE())</f>
        <v>585</v>
      </c>
      <c r="S2445" s="6">
        <f t="shared" si="4909"/>
        <v>489</v>
      </c>
      <c r="T2445" s="6">
        <f t="shared" si="4909"/>
        <v>535</v>
      </c>
      <c r="U2445" s="5"/>
      <c r="V2445" s="5"/>
      <c r="W2445" s="5"/>
      <c r="X2445" s="37" t="str">
        <f>Map!G3141</f>
        <v>Terrestrial</v>
      </c>
      <c r="Y2445" s="5"/>
      <c r="Z2445" s="7" t="str">
        <f>Map!O3141</f>
        <v>135 H</v>
      </c>
      <c r="AA2445" s="6">
        <f t="shared" si="12"/>
        <v>135</v>
      </c>
      <c r="AB2445" s="5" t="str">
        <f>IFERROR(__xludf.DUMMYFUNCTION("""COMPUTED_VALUE"""),"H")</f>
        <v>H</v>
      </c>
      <c r="AC2445" s="6">
        <f t="shared" si="13"/>
        <v>135</v>
      </c>
      <c r="AD2445" s="5"/>
    </row>
    <row r="2446">
      <c r="A2446" s="5" t="str">
        <f>Map!I3142</f>
        <v>0.86 E</v>
      </c>
      <c r="B2446" s="6">
        <f t="shared" si="5"/>
        <v>0.86</v>
      </c>
      <c r="C2446" s="5" t="str">
        <f>IFERROR(__xludf.DUMMYFUNCTION("""COMPUTED_VALUE"""),"E")</f>
        <v>E</v>
      </c>
      <c r="D2446" s="34" t="b">
        <f t="shared" si="6"/>
        <v>0</v>
      </c>
      <c r="E2446" s="6" t="b">
        <f t="shared" si="7"/>
        <v>0</v>
      </c>
      <c r="F2446" s="34">
        <f t="shared" si="8"/>
        <v>0.86</v>
      </c>
      <c r="G2446" s="8">
        <f t="shared" si="9"/>
        <v>5.13592E+24</v>
      </c>
      <c r="H2446" s="8" t="str">
        <f t="shared" ref="H2446:J2446" si="4910">if(D2446,$G2446,"")</f>
        <v/>
      </c>
      <c r="I2446" s="8" t="str">
        <f t="shared" si="4910"/>
        <v/>
      </c>
      <c r="J2446" s="8">
        <f t="shared" si="4910"/>
        <v>5.13592E+24</v>
      </c>
      <c r="K2446" s="5"/>
      <c r="L2446" s="5"/>
      <c r="M2446" s="5"/>
      <c r="N2446" s="36">
        <f>Map!K3142</f>
        <v>38</v>
      </c>
      <c r="O2446" s="36">
        <f>Map!L3142</f>
        <v>17</v>
      </c>
      <c r="P2446" s="36">
        <f>Map!M3142</f>
        <v>26</v>
      </c>
      <c r="Q2446" s="5" t="str">
        <f>Join("-",Map!B3142,Map!C3142,Map!D3142,Map!E3142,Map!F3142)</f>
        <v>West Rim-1-0-7-c</v>
      </c>
      <c r="R2446" s="6">
        <f t="shared" ref="R2446:T2446" si="4911">IFERROR(VALUE(LEFT(N2446,SEARCH(" ",N2446,1)-1)),FALSE())</f>
        <v>38</v>
      </c>
      <c r="S2446" s="6">
        <f t="shared" si="4911"/>
        <v>17</v>
      </c>
      <c r="T2446" s="6">
        <f t="shared" si="4911"/>
        <v>26</v>
      </c>
      <c r="U2446" s="5"/>
      <c r="V2446" s="5"/>
      <c r="W2446" s="5"/>
      <c r="X2446" s="37" t="str">
        <f>Map!G3142</f>
        <v>Habitable</v>
      </c>
      <c r="Y2446" s="5"/>
      <c r="Z2446" s="7" t="str">
        <f>Map!O3142</f>
        <v>18 H</v>
      </c>
      <c r="AA2446" s="6">
        <f t="shared" si="12"/>
        <v>18</v>
      </c>
      <c r="AB2446" s="5" t="str">
        <f>IFERROR(__xludf.DUMMYFUNCTION("""COMPUTED_VALUE"""),"H")</f>
        <v>H</v>
      </c>
      <c r="AC2446" s="6">
        <f t="shared" si="13"/>
        <v>18</v>
      </c>
      <c r="AD2446" s="5"/>
    </row>
    <row r="2447">
      <c r="A2447" s="5" t="str">
        <f>Map!I3143</f>
        <v>0.71 E</v>
      </c>
      <c r="B2447" s="6">
        <f t="shared" si="5"/>
        <v>0.71</v>
      </c>
      <c r="C2447" s="5" t="str">
        <f>IFERROR(__xludf.DUMMYFUNCTION("""COMPUTED_VALUE"""),"E")</f>
        <v>E</v>
      </c>
      <c r="D2447" s="34" t="b">
        <f t="shared" si="6"/>
        <v>0</v>
      </c>
      <c r="E2447" s="6" t="b">
        <f t="shared" si="7"/>
        <v>0</v>
      </c>
      <c r="F2447" s="34">
        <f t="shared" si="8"/>
        <v>0.71</v>
      </c>
      <c r="G2447" s="8">
        <f t="shared" si="9"/>
        <v>4.24012E+24</v>
      </c>
      <c r="H2447" s="8" t="str">
        <f t="shared" ref="H2447:J2447" si="4912">if(D2447,$G2447,"")</f>
        <v/>
      </c>
      <c r="I2447" s="8" t="str">
        <f t="shared" si="4912"/>
        <v/>
      </c>
      <c r="J2447" s="8">
        <f t="shared" si="4912"/>
        <v>4.24012E+24</v>
      </c>
      <c r="K2447" s="5"/>
      <c r="L2447" s="5"/>
      <c r="M2447" s="5"/>
      <c r="N2447" s="36">
        <f>Map!K3143</f>
        <v>13</v>
      </c>
      <c r="O2447" s="36">
        <f>Map!L3143</f>
        <v>-5</v>
      </c>
      <c r="P2447" s="36">
        <f>Map!M3143</f>
        <v>4</v>
      </c>
      <c r="Q2447" s="5" t="str">
        <f>Join("-",Map!B3143,Map!C3143,Map!D3143,Map!E3143,Map!F3143)</f>
        <v>West Rim-1-0-7-d</v>
      </c>
      <c r="R2447" s="6">
        <f t="shared" ref="R2447:T2447" si="4913">IFERROR(VALUE(LEFT(N2447,SEARCH(" ",N2447,1)-1)),FALSE())</f>
        <v>13</v>
      </c>
      <c r="S2447" s="6">
        <f t="shared" si="4913"/>
        <v>-5</v>
      </c>
      <c r="T2447" s="6">
        <f t="shared" si="4913"/>
        <v>4</v>
      </c>
      <c r="U2447" s="5"/>
      <c r="V2447" s="5"/>
      <c r="W2447" s="5"/>
      <c r="X2447" s="37" t="str">
        <f>Map!G3143</f>
        <v>Terrestrial</v>
      </c>
      <c r="Y2447" s="5"/>
      <c r="Z2447" s="7" t="str">
        <f>Map!O3143</f>
        <v>18 H</v>
      </c>
      <c r="AA2447" s="6">
        <f t="shared" si="12"/>
        <v>18</v>
      </c>
      <c r="AB2447" s="5" t="str">
        <f>IFERROR(__xludf.DUMMYFUNCTION("""COMPUTED_VALUE"""),"H")</f>
        <v>H</v>
      </c>
      <c r="AC2447" s="6">
        <f t="shared" si="13"/>
        <v>18</v>
      </c>
      <c r="AD2447" s="5"/>
    </row>
    <row r="2448">
      <c r="A2448" s="5" t="str">
        <f>Map!I3144</f>
        <v>0.81 E</v>
      </c>
      <c r="B2448" s="6">
        <f t="shared" si="5"/>
        <v>0.81</v>
      </c>
      <c r="C2448" s="5" t="str">
        <f>IFERROR(__xludf.DUMMYFUNCTION("""COMPUTED_VALUE"""),"E")</f>
        <v>E</v>
      </c>
      <c r="D2448" s="34" t="b">
        <f t="shared" si="6"/>
        <v>0</v>
      </c>
      <c r="E2448" s="6" t="b">
        <f t="shared" si="7"/>
        <v>0</v>
      </c>
      <c r="F2448" s="34">
        <f t="shared" si="8"/>
        <v>0.81</v>
      </c>
      <c r="G2448" s="8">
        <f t="shared" si="9"/>
        <v>4.83732E+24</v>
      </c>
      <c r="H2448" s="8" t="str">
        <f t="shared" ref="H2448:J2448" si="4914">if(D2448,$G2448,"")</f>
        <v/>
      </c>
      <c r="I2448" s="8" t="str">
        <f t="shared" si="4914"/>
        <v/>
      </c>
      <c r="J2448" s="8">
        <f t="shared" si="4914"/>
        <v>4.83732E+24</v>
      </c>
      <c r="K2448" s="5"/>
      <c r="L2448" s="5"/>
      <c r="M2448" s="5"/>
      <c r="N2448" s="36">
        <f>Map!K3144</f>
        <v>12</v>
      </c>
      <c r="O2448" s="36">
        <f>Map!L3144</f>
        <v>10</v>
      </c>
      <c r="P2448" s="36">
        <f>Map!M3144</f>
        <v>12</v>
      </c>
      <c r="Q2448" s="5" t="str">
        <f>Join("-",Map!B3144,Map!C3144,Map!D3144,Map!E3144,Map!F3144)</f>
        <v>West Rim-1-0-7-e</v>
      </c>
      <c r="R2448" s="6">
        <f t="shared" ref="R2448:T2448" si="4915">IFERROR(VALUE(LEFT(N2448,SEARCH(" ",N2448,1)-1)),FALSE())</f>
        <v>12</v>
      </c>
      <c r="S2448" s="6">
        <f t="shared" si="4915"/>
        <v>10</v>
      </c>
      <c r="T2448" s="6">
        <f t="shared" si="4915"/>
        <v>12</v>
      </c>
      <c r="U2448" s="5"/>
      <c r="V2448" s="5"/>
      <c r="W2448" s="5"/>
      <c r="X2448" s="37" t="str">
        <f>Map!G3144</f>
        <v>Habitable</v>
      </c>
      <c r="Y2448" s="5"/>
      <c r="Z2448" s="7" t="str">
        <f>Map!O3144</f>
        <v>14 H</v>
      </c>
      <c r="AA2448" s="6">
        <f t="shared" si="12"/>
        <v>14</v>
      </c>
      <c r="AB2448" s="5" t="str">
        <f>IFERROR(__xludf.DUMMYFUNCTION("""COMPUTED_VALUE"""),"H")</f>
        <v>H</v>
      </c>
      <c r="AC2448" s="6">
        <f t="shared" si="13"/>
        <v>14</v>
      </c>
      <c r="AD2448" s="5"/>
    </row>
    <row r="2449">
      <c r="A2449" s="5" t="str">
        <f>Map!I3145</f>
        <v>2.49 J</v>
      </c>
      <c r="B2449" s="6">
        <f t="shared" si="5"/>
        <v>2.49</v>
      </c>
      <c r="C2449" s="5" t="str">
        <f>IFERROR(__xludf.DUMMYFUNCTION("""COMPUTED_VALUE"""),"J")</f>
        <v>J</v>
      </c>
      <c r="D2449" s="34" t="b">
        <f t="shared" si="6"/>
        <v>0</v>
      </c>
      <c r="E2449" s="6">
        <f t="shared" si="7"/>
        <v>2.49</v>
      </c>
      <c r="F2449" s="34" t="b">
        <f t="shared" si="8"/>
        <v>0</v>
      </c>
      <c r="G2449" s="8">
        <f t="shared" si="9"/>
        <v>4.731E+27</v>
      </c>
      <c r="H2449" s="8" t="str">
        <f t="shared" ref="H2449:J2449" si="4916">if(D2449,$G2449,"")</f>
        <v/>
      </c>
      <c r="I2449" s="8">
        <f t="shared" si="4916"/>
        <v>4.731E+27</v>
      </c>
      <c r="J2449" s="8" t="str">
        <f t="shared" si="4916"/>
        <v/>
      </c>
      <c r="K2449" s="5"/>
      <c r="L2449" s="5"/>
      <c r="M2449" s="5"/>
      <c r="N2449" s="36">
        <f>Map!K3145</f>
        <v>-10</v>
      </c>
      <c r="O2449" s="36">
        <f>Map!L3145</f>
        <v>-51</v>
      </c>
      <c r="P2449" s="36">
        <f>Map!M3145</f>
        <v>-32</v>
      </c>
      <c r="Q2449" s="5" t="str">
        <f>Join("-",Map!B3145,Map!C3145,Map!D3145,Map!E3145,Map!F3145)</f>
        <v>West Rim-1-0-7-f</v>
      </c>
      <c r="R2449" s="6">
        <f t="shared" ref="R2449:T2449" si="4917">IFERROR(VALUE(LEFT(N2449,SEARCH(" ",N2449,1)-1)),FALSE())</f>
        <v>-10</v>
      </c>
      <c r="S2449" s="6">
        <f t="shared" si="4917"/>
        <v>-51</v>
      </c>
      <c r="T2449" s="6">
        <f t="shared" si="4917"/>
        <v>-32</v>
      </c>
      <c r="U2449" s="5"/>
      <c r="V2449" s="5"/>
      <c r="W2449" s="5"/>
      <c r="X2449" s="37" t="str">
        <f>Map!G3145</f>
        <v>Gas Giant</v>
      </c>
      <c r="Y2449" s="5"/>
      <c r="Z2449" s="7" t="str">
        <f>Map!O3145</f>
        <v>10 H</v>
      </c>
      <c r="AA2449" s="6">
        <f t="shared" si="12"/>
        <v>10</v>
      </c>
      <c r="AB2449" s="5" t="str">
        <f>IFERROR(__xludf.DUMMYFUNCTION("""COMPUTED_VALUE"""),"H")</f>
        <v>H</v>
      </c>
      <c r="AC2449" s="6">
        <f t="shared" si="13"/>
        <v>10</v>
      </c>
      <c r="AD2449" s="5"/>
    </row>
    <row r="2450">
      <c r="A2450" s="5" t="str">
        <f>Map!I3146</f>
        <v>1.07 S</v>
      </c>
      <c r="B2450" s="6">
        <f t="shared" si="5"/>
        <v>1.07</v>
      </c>
      <c r="C2450" s="5" t="str">
        <f>IFERROR(__xludf.DUMMYFUNCTION("""COMPUTED_VALUE"""),"S")</f>
        <v>S</v>
      </c>
      <c r="D2450" s="34">
        <f t="shared" si="6"/>
        <v>1.07</v>
      </c>
      <c r="E2450" s="6" t="b">
        <f t="shared" si="7"/>
        <v>0</v>
      </c>
      <c r="F2450" s="34" t="b">
        <f t="shared" si="8"/>
        <v>0</v>
      </c>
      <c r="G2450" s="8">
        <f t="shared" si="9"/>
        <v>2.12823E+30</v>
      </c>
      <c r="H2450" s="8">
        <f t="shared" ref="H2450:J2450" si="4918">if(D2450,$G2450,"")</f>
        <v>2.12823E+30</v>
      </c>
      <c r="I2450" s="8" t="str">
        <f t="shared" si="4918"/>
        <v/>
      </c>
      <c r="J2450" s="8" t="str">
        <f t="shared" si="4918"/>
        <v/>
      </c>
      <c r="K2450" s="5"/>
      <c r="L2450" s="5"/>
      <c r="M2450" s="5"/>
      <c r="N2450" s="36" t="str">
        <f>Map!K3146</f>
        <v/>
      </c>
      <c r="O2450" s="36" t="str">
        <f>Map!L3146</f>
        <v/>
      </c>
      <c r="P2450" s="36" t="str">
        <f>Map!M3146</f>
        <v/>
      </c>
      <c r="Q2450" s="5" t="str">
        <f>Join("-",Map!B3146,Map!C3146,Map!D3146,Map!E3146,Map!F3146)</f>
        <v>West Rim-1-0-7-S</v>
      </c>
      <c r="R2450" s="6" t="b">
        <f t="shared" ref="R2450:T2450" si="4919">IFERROR(VALUE(LEFT(N2450,SEARCH(" ",N2450,1)-1)),FALSE())</f>
        <v>0</v>
      </c>
      <c r="S2450" s="6" t="b">
        <f t="shared" si="4919"/>
        <v>0</v>
      </c>
      <c r="T2450" s="6" t="b">
        <f t="shared" si="4919"/>
        <v>0</v>
      </c>
      <c r="U2450" s="5"/>
      <c r="V2450" s="5"/>
      <c r="W2450" s="5"/>
      <c r="X2450" s="37" t="str">
        <f>Map!G3146</f>
        <v>Star</v>
      </c>
      <c r="Y2450" s="5"/>
      <c r="Z2450" s="7" t="str">
        <f>Map!O3146</f>
        <v/>
      </c>
      <c r="AA2450" s="6" t="str">
        <f t="shared" si="12"/>
        <v/>
      </c>
      <c r="AB2450" s="5"/>
      <c r="AC2450" s="6" t="str">
        <f t="shared" si="13"/>
        <v/>
      </c>
      <c r="AD2450" s="5"/>
    </row>
    <row r="2451">
      <c r="A2451" s="5" t="str">
        <f>Map!I3147</f>
        <v>0.9 E</v>
      </c>
      <c r="B2451" s="6">
        <f t="shared" si="5"/>
        <v>0.9</v>
      </c>
      <c r="C2451" s="5" t="str">
        <f>IFERROR(__xludf.DUMMYFUNCTION("""COMPUTED_VALUE"""),"E")</f>
        <v>E</v>
      </c>
      <c r="D2451" s="34" t="b">
        <f t="shared" si="6"/>
        <v>0</v>
      </c>
      <c r="E2451" s="6" t="b">
        <f t="shared" si="7"/>
        <v>0</v>
      </c>
      <c r="F2451" s="34">
        <f t="shared" si="8"/>
        <v>0.9</v>
      </c>
      <c r="G2451" s="8">
        <f t="shared" si="9"/>
        <v>5.3748E+24</v>
      </c>
      <c r="H2451" s="8" t="str">
        <f t="shared" ref="H2451:J2451" si="4920">if(D2451,$G2451,"")</f>
        <v/>
      </c>
      <c r="I2451" s="8" t="str">
        <f t="shared" si="4920"/>
        <v/>
      </c>
      <c r="J2451" s="8">
        <f t="shared" si="4920"/>
        <v>5.3748E+24</v>
      </c>
      <c r="K2451" s="5"/>
      <c r="L2451" s="5"/>
      <c r="M2451" s="5"/>
      <c r="N2451" s="36">
        <f>Map!K3147</f>
        <v>1152</v>
      </c>
      <c r="O2451" s="36">
        <f>Map!L3147</f>
        <v>172</v>
      </c>
      <c r="P2451" s="36">
        <f>Map!M3147</f>
        <v>662</v>
      </c>
      <c r="Q2451" s="5" t="str">
        <f>Join("-",Map!B3147,Map!C3147,Map!D3147,Map!E3147,Map!F3147)</f>
        <v>West Rim-1-0-8-a</v>
      </c>
      <c r="R2451" s="6">
        <f t="shared" ref="R2451:T2451" si="4921">IFERROR(VALUE(LEFT(N2451,SEARCH(" ",N2451,1)-1)),FALSE())</f>
        <v>1152</v>
      </c>
      <c r="S2451" s="6">
        <f t="shared" si="4921"/>
        <v>172</v>
      </c>
      <c r="T2451" s="6">
        <f t="shared" si="4921"/>
        <v>662</v>
      </c>
      <c r="U2451" s="5"/>
      <c r="V2451" s="5"/>
      <c r="W2451" s="5"/>
      <c r="X2451" s="37" t="str">
        <f>Map!G3147</f>
        <v>Terrestrial</v>
      </c>
      <c r="Y2451" s="5"/>
      <c r="Z2451" s="7" t="str">
        <f>Map!O3147</f>
        <v>20 H</v>
      </c>
      <c r="AA2451" s="6">
        <f t="shared" si="12"/>
        <v>20</v>
      </c>
      <c r="AB2451" s="5" t="str">
        <f>IFERROR(__xludf.DUMMYFUNCTION("""COMPUTED_VALUE"""),"H")</f>
        <v>H</v>
      </c>
      <c r="AC2451" s="6">
        <f t="shared" si="13"/>
        <v>20</v>
      </c>
      <c r="AD2451" s="5"/>
    </row>
    <row r="2452">
      <c r="A2452" s="5" t="str">
        <f>Map!I3148</f>
        <v>0.16 E</v>
      </c>
      <c r="B2452" s="6">
        <f t="shared" si="5"/>
        <v>0.16</v>
      </c>
      <c r="C2452" s="5" t="str">
        <f>IFERROR(__xludf.DUMMYFUNCTION("""COMPUTED_VALUE"""),"E")</f>
        <v>E</v>
      </c>
      <c r="D2452" s="34" t="b">
        <f t="shared" si="6"/>
        <v>0</v>
      </c>
      <c r="E2452" s="6" t="b">
        <f t="shared" si="7"/>
        <v>0</v>
      </c>
      <c r="F2452" s="34">
        <f t="shared" si="8"/>
        <v>0.16</v>
      </c>
      <c r="G2452" s="8">
        <f t="shared" si="9"/>
        <v>9.5552E+23</v>
      </c>
      <c r="H2452" s="8" t="str">
        <f t="shared" ref="H2452:J2452" si="4922">if(D2452,$G2452,"")</f>
        <v/>
      </c>
      <c r="I2452" s="8" t="str">
        <f t="shared" si="4922"/>
        <v/>
      </c>
      <c r="J2452" s="8">
        <f t="shared" si="4922"/>
        <v>9.5552E+23</v>
      </c>
      <c r="K2452" s="5"/>
      <c r="L2452" s="5"/>
      <c r="M2452" s="5"/>
      <c r="N2452" s="36">
        <f>Map!K3148</f>
        <v>475</v>
      </c>
      <c r="O2452" s="36">
        <f>Map!L3148</f>
        <v>395</v>
      </c>
      <c r="P2452" s="36">
        <f>Map!M3148</f>
        <v>436</v>
      </c>
      <c r="Q2452" s="5" t="str">
        <f>Join("-",Map!B3148,Map!C3148,Map!D3148,Map!E3148,Map!F3148)</f>
        <v>West Rim-1-0-8-b</v>
      </c>
      <c r="R2452" s="6">
        <f t="shared" ref="R2452:T2452" si="4923">IFERROR(VALUE(LEFT(N2452,SEARCH(" ",N2452,1)-1)),FALSE())</f>
        <v>475</v>
      </c>
      <c r="S2452" s="6">
        <f t="shared" si="4923"/>
        <v>395</v>
      </c>
      <c r="T2452" s="6">
        <f t="shared" si="4923"/>
        <v>436</v>
      </c>
      <c r="U2452" s="5"/>
      <c r="V2452" s="5"/>
      <c r="W2452" s="5"/>
      <c r="X2452" s="37" t="str">
        <f>Map!G3148</f>
        <v>Terrestrial</v>
      </c>
      <c r="Y2452" s="5"/>
      <c r="Z2452" s="7" t="str">
        <f>Map!O3148</f>
        <v>33 H</v>
      </c>
      <c r="AA2452" s="6">
        <f t="shared" si="12"/>
        <v>33</v>
      </c>
      <c r="AB2452" s="5" t="str">
        <f>IFERROR(__xludf.DUMMYFUNCTION("""COMPUTED_VALUE"""),"H")</f>
        <v>H</v>
      </c>
      <c r="AC2452" s="6">
        <f t="shared" si="13"/>
        <v>33</v>
      </c>
      <c r="AD2452" s="5"/>
    </row>
    <row r="2453">
      <c r="A2453" s="5" t="str">
        <f>Map!I3149</f>
        <v>0.11 E</v>
      </c>
      <c r="B2453" s="6">
        <f t="shared" si="5"/>
        <v>0.11</v>
      </c>
      <c r="C2453" s="5" t="str">
        <f>IFERROR(__xludf.DUMMYFUNCTION("""COMPUTED_VALUE"""),"E")</f>
        <v>E</v>
      </c>
      <c r="D2453" s="34" t="b">
        <f t="shared" si="6"/>
        <v>0</v>
      </c>
      <c r="E2453" s="6" t="b">
        <f t="shared" si="7"/>
        <v>0</v>
      </c>
      <c r="F2453" s="34">
        <f t="shared" si="8"/>
        <v>0.11</v>
      </c>
      <c r="G2453" s="8">
        <f t="shared" si="9"/>
        <v>6.5692E+23</v>
      </c>
      <c r="H2453" s="8" t="str">
        <f t="shared" ref="H2453:J2453" si="4924">if(D2453,$G2453,"")</f>
        <v/>
      </c>
      <c r="I2453" s="8" t="str">
        <f t="shared" si="4924"/>
        <v/>
      </c>
      <c r="J2453" s="8">
        <f t="shared" si="4924"/>
        <v>6.5692E+23</v>
      </c>
      <c r="K2453" s="5"/>
      <c r="L2453" s="5"/>
      <c r="M2453" s="5"/>
      <c r="N2453" s="36">
        <f>Map!K3149</f>
        <v>186</v>
      </c>
      <c r="O2453" s="36">
        <f>Map!L3149</f>
        <v>167</v>
      </c>
      <c r="P2453" s="36">
        <f>Map!M3149</f>
        <v>179</v>
      </c>
      <c r="Q2453" s="5" t="str">
        <f>Join("-",Map!B3149,Map!C3149,Map!D3149,Map!E3149,Map!F3149)</f>
        <v>West Rim-1-0-8-c</v>
      </c>
      <c r="R2453" s="6">
        <f t="shared" ref="R2453:T2453" si="4925">IFERROR(VALUE(LEFT(N2453,SEARCH(" ",N2453,1)-1)),FALSE())</f>
        <v>186</v>
      </c>
      <c r="S2453" s="6">
        <f t="shared" si="4925"/>
        <v>167</v>
      </c>
      <c r="T2453" s="6">
        <f t="shared" si="4925"/>
        <v>179</v>
      </c>
      <c r="U2453" s="5"/>
      <c r="V2453" s="5"/>
      <c r="W2453" s="5"/>
      <c r="X2453" s="37" t="str">
        <f>Map!G3149</f>
        <v>Terrestrial</v>
      </c>
      <c r="Y2453" s="5"/>
      <c r="Z2453" s="7" t="str">
        <f>Map!O3149</f>
        <v>6 H</v>
      </c>
      <c r="AA2453" s="6">
        <f t="shared" si="12"/>
        <v>6</v>
      </c>
      <c r="AB2453" s="5" t="str">
        <f>IFERROR(__xludf.DUMMYFUNCTION("""COMPUTED_VALUE"""),"H")</f>
        <v>H</v>
      </c>
      <c r="AC2453" s="6">
        <f t="shared" si="13"/>
        <v>6</v>
      </c>
      <c r="AD2453" s="5"/>
    </row>
    <row r="2454">
      <c r="A2454" s="5" t="str">
        <f>Map!I3150</f>
        <v>2.98 J</v>
      </c>
      <c r="B2454" s="6">
        <f t="shared" si="5"/>
        <v>2.98</v>
      </c>
      <c r="C2454" s="5" t="str">
        <f>IFERROR(__xludf.DUMMYFUNCTION("""COMPUTED_VALUE"""),"J")</f>
        <v>J</v>
      </c>
      <c r="D2454" s="34" t="b">
        <f t="shared" si="6"/>
        <v>0</v>
      </c>
      <c r="E2454" s="6">
        <f t="shared" si="7"/>
        <v>2.98</v>
      </c>
      <c r="F2454" s="34" t="b">
        <f t="shared" si="8"/>
        <v>0</v>
      </c>
      <c r="G2454" s="8">
        <f t="shared" si="9"/>
        <v>5.662E+27</v>
      </c>
      <c r="H2454" s="8" t="str">
        <f t="shared" ref="H2454:J2454" si="4926">if(D2454,$G2454,"")</f>
        <v/>
      </c>
      <c r="I2454" s="8">
        <f t="shared" si="4926"/>
        <v>5.662E+27</v>
      </c>
      <c r="J2454" s="8" t="str">
        <f t="shared" si="4926"/>
        <v/>
      </c>
      <c r="K2454" s="5"/>
      <c r="L2454" s="5"/>
      <c r="M2454" s="5"/>
      <c r="N2454" s="36">
        <f>Map!K3150</f>
        <v>-192</v>
      </c>
      <c r="O2454" s="36">
        <f>Map!L3150</f>
        <v>-214</v>
      </c>
      <c r="P2454" s="36">
        <f>Map!M3150</f>
        <v>-203</v>
      </c>
      <c r="Q2454" s="5" t="str">
        <f>Join("-",Map!B3150,Map!C3150,Map!D3150,Map!E3150,Map!F3150)</f>
        <v>West Rim-1-0-8-d</v>
      </c>
      <c r="R2454" s="6">
        <f t="shared" ref="R2454:T2454" si="4927">IFERROR(VALUE(LEFT(N2454,SEARCH(" ",N2454,1)-1)),FALSE())</f>
        <v>-192</v>
      </c>
      <c r="S2454" s="6">
        <f t="shared" si="4927"/>
        <v>-214</v>
      </c>
      <c r="T2454" s="6">
        <f t="shared" si="4927"/>
        <v>-203</v>
      </c>
      <c r="U2454" s="5"/>
      <c r="V2454" s="5"/>
      <c r="W2454" s="5"/>
      <c r="X2454" s="37" t="str">
        <f>Map!G3150</f>
        <v>Gas Giant</v>
      </c>
      <c r="Y2454" s="5"/>
      <c r="Z2454" s="7" t="str">
        <f>Map!O3150</f>
        <v>24 H</v>
      </c>
      <c r="AA2454" s="6">
        <f t="shared" si="12"/>
        <v>24</v>
      </c>
      <c r="AB2454" s="5" t="str">
        <f>IFERROR(__xludf.DUMMYFUNCTION("""COMPUTED_VALUE"""),"H")</f>
        <v>H</v>
      </c>
      <c r="AC2454" s="6">
        <f t="shared" si="13"/>
        <v>24</v>
      </c>
      <c r="AD2454" s="5"/>
    </row>
    <row r="2455">
      <c r="A2455" s="5" t="str">
        <f>Map!I3151</f>
        <v>0.02 J</v>
      </c>
      <c r="B2455" s="6">
        <f t="shared" si="5"/>
        <v>0.02</v>
      </c>
      <c r="C2455" s="5" t="str">
        <f>IFERROR(__xludf.DUMMYFUNCTION("""COMPUTED_VALUE"""),"J")</f>
        <v>J</v>
      </c>
      <c r="D2455" s="34" t="b">
        <f t="shared" si="6"/>
        <v>0</v>
      </c>
      <c r="E2455" s="6">
        <f t="shared" si="7"/>
        <v>0.02</v>
      </c>
      <c r="F2455" s="34" t="b">
        <f t="shared" si="8"/>
        <v>0</v>
      </c>
      <c r="G2455" s="8">
        <f t="shared" si="9"/>
        <v>3.8E+25</v>
      </c>
      <c r="H2455" s="8" t="str">
        <f t="shared" ref="H2455:J2455" si="4928">if(D2455,$G2455,"")</f>
        <v/>
      </c>
      <c r="I2455" s="8">
        <f t="shared" si="4928"/>
        <v>3.8E+25</v>
      </c>
      <c r="J2455" s="8" t="str">
        <f t="shared" si="4928"/>
        <v/>
      </c>
      <c r="K2455" s="5"/>
      <c r="L2455" s="5"/>
      <c r="M2455" s="5"/>
      <c r="N2455" s="36">
        <f>Map!K3151</f>
        <v>-212</v>
      </c>
      <c r="O2455" s="36">
        <f>Map!L3151</f>
        <v>-251</v>
      </c>
      <c r="P2455" s="36">
        <f>Map!M3151</f>
        <v>-232</v>
      </c>
      <c r="Q2455" s="5" t="str">
        <f>Join("-",Map!B3151,Map!C3151,Map!D3151,Map!E3151,Map!F3151)</f>
        <v>West Rim-1-0-8-e</v>
      </c>
      <c r="R2455" s="6">
        <f t="shared" ref="R2455:T2455" si="4929">IFERROR(VALUE(LEFT(N2455,SEARCH(" ",N2455,1)-1)),FALSE())</f>
        <v>-212</v>
      </c>
      <c r="S2455" s="6">
        <f t="shared" si="4929"/>
        <v>-251</v>
      </c>
      <c r="T2455" s="6">
        <f t="shared" si="4929"/>
        <v>-232</v>
      </c>
      <c r="U2455" s="5"/>
      <c r="V2455" s="5"/>
      <c r="W2455" s="5"/>
      <c r="X2455" s="37" t="str">
        <f>Map!G3151</f>
        <v>Gas Giant</v>
      </c>
      <c r="Y2455" s="5"/>
      <c r="Z2455" s="7" t="str">
        <f>Map!O3151</f>
        <v>16 H</v>
      </c>
      <c r="AA2455" s="6">
        <f t="shared" si="12"/>
        <v>16</v>
      </c>
      <c r="AB2455" s="5" t="str">
        <f>IFERROR(__xludf.DUMMYFUNCTION("""COMPUTED_VALUE"""),"H")</f>
        <v>H</v>
      </c>
      <c r="AC2455" s="6">
        <f t="shared" si="13"/>
        <v>16</v>
      </c>
      <c r="AD2455" s="5"/>
    </row>
    <row r="2456">
      <c r="A2456" s="5" t="str">
        <f>Map!I3152</f>
        <v>1.05 S</v>
      </c>
      <c r="B2456" s="6">
        <f t="shared" si="5"/>
        <v>1.05</v>
      </c>
      <c r="C2456" s="5" t="str">
        <f>IFERROR(__xludf.DUMMYFUNCTION("""COMPUTED_VALUE"""),"S")</f>
        <v>S</v>
      </c>
      <c r="D2456" s="34">
        <f t="shared" si="6"/>
        <v>1.05</v>
      </c>
      <c r="E2456" s="6" t="b">
        <f t="shared" si="7"/>
        <v>0</v>
      </c>
      <c r="F2456" s="34" t="b">
        <f t="shared" si="8"/>
        <v>0</v>
      </c>
      <c r="G2456" s="8">
        <f t="shared" si="9"/>
        <v>2.08845E+30</v>
      </c>
      <c r="H2456" s="8">
        <f t="shared" ref="H2456:J2456" si="4930">if(D2456,$G2456,"")</f>
        <v>2.08845E+30</v>
      </c>
      <c r="I2456" s="8" t="str">
        <f t="shared" si="4930"/>
        <v/>
      </c>
      <c r="J2456" s="8" t="str">
        <f t="shared" si="4930"/>
        <v/>
      </c>
      <c r="K2456" s="5"/>
      <c r="L2456" s="5"/>
      <c r="M2456" s="5"/>
      <c r="N2456" s="36" t="str">
        <f>Map!K3152</f>
        <v/>
      </c>
      <c r="O2456" s="36" t="str">
        <f>Map!L3152</f>
        <v/>
      </c>
      <c r="P2456" s="36" t="str">
        <f>Map!M3152</f>
        <v/>
      </c>
      <c r="Q2456" s="5" t="str">
        <f>Join("-",Map!B3152,Map!C3152,Map!D3152,Map!E3152,Map!F3152)</f>
        <v>West Rim-1-0-8-S</v>
      </c>
      <c r="R2456" s="6" t="b">
        <f t="shared" ref="R2456:T2456" si="4931">IFERROR(VALUE(LEFT(N2456,SEARCH(" ",N2456,1)-1)),FALSE())</f>
        <v>0</v>
      </c>
      <c r="S2456" s="6" t="b">
        <f t="shared" si="4931"/>
        <v>0</v>
      </c>
      <c r="T2456" s="6" t="b">
        <f t="shared" si="4931"/>
        <v>0</v>
      </c>
      <c r="U2456" s="5"/>
      <c r="V2456" s="5"/>
      <c r="W2456" s="5"/>
      <c r="X2456" s="37" t="str">
        <f>Map!G3152</f>
        <v>Star</v>
      </c>
      <c r="Y2456" s="5"/>
      <c r="Z2456" s="7" t="str">
        <f>Map!O3152</f>
        <v/>
      </c>
      <c r="AA2456" s="6" t="str">
        <f t="shared" si="12"/>
        <v/>
      </c>
      <c r="AB2456" s="5"/>
      <c r="AC2456" s="6" t="str">
        <f t="shared" si="13"/>
        <v/>
      </c>
      <c r="AD2456" s="5"/>
    </row>
    <row r="2457">
      <c r="A2457" s="5" t="str">
        <f>Map!I3153</f>
        <v>0.11 E</v>
      </c>
      <c r="B2457" s="6">
        <f t="shared" si="5"/>
        <v>0.11</v>
      </c>
      <c r="C2457" s="5" t="str">
        <f>IFERROR(__xludf.DUMMYFUNCTION("""COMPUTED_VALUE"""),"E")</f>
        <v>E</v>
      </c>
      <c r="D2457" s="34" t="b">
        <f t="shared" si="6"/>
        <v>0</v>
      </c>
      <c r="E2457" s="6" t="b">
        <f t="shared" si="7"/>
        <v>0</v>
      </c>
      <c r="F2457" s="34">
        <f t="shared" si="8"/>
        <v>0.11</v>
      </c>
      <c r="G2457" s="8">
        <f t="shared" si="9"/>
        <v>6.5692E+23</v>
      </c>
      <c r="H2457" s="8" t="str">
        <f t="shared" ref="H2457:J2457" si="4932">if(D2457,$G2457,"")</f>
        <v/>
      </c>
      <c r="I2457" s="8" t="str">
        <f t="shared" si="4932"/>
        <v/>
      </c>
      <c r="J2457" s="8">
        <f t="shared" si="4932"/>
        <v>6.5692E+23</v>
      </c>
      <c r="K2457" s="5"/>
      <c r="L2457" s="5"/>
      <c r="M2457" s="5"/>
      <c r="N2457" s="36">
        <f>Map!K3153</f>
        <v>1432</v>
      </c>
      <c r="O2457" s="36">
        <f>Map!L3153</f>
        <v>623</v>
      </c>
      <c r="P2457" s="36">
        <f>Map!M3153</f>
        <v>1029</v>
      </c>
      <c r="Q2457" s="5" t="str">
        <f>Join("-",Map!B3153,Map!C3153,Map!D3153,Map!E3153,Map!F3153)</f>
        <v>West Rim-1-0-9-a</v>
      </c>
      <c r="R2457" s="6">
        <f t="shared" ref="R2457:T2457" si="4933">IFERROR(VALUE(LEFT(N2457,SEARCH(" ",N2457,1)-1)),FALSE())</f>
        <v>1432</v>
      </c>
      <c r="S2457" s="6">
        <f t="shared" si="4933"/>
        <v>623</v>
      </c>
      <c r="T2457" s="6">
        <f t="shared" si="4933"/>
        <v>1029</v>
      </c>
      <c r="U2457" s="5"/>
      <c r="V2457" s="5"/>
      <c r="W2457" s="5"/>
      <c r="X2457" s="37" t="str">
        <f>Map!G3153</f>
        <v>Terrestrial</v>
      </c>
      <c r="Y2457" s="5"/>
      <c r="Z2457" s="7" t="str">
        <f>Map!O3153</f>
        <v>11 H</v>
      </c>
      <c r="AA2457" s="6">
        <f t="shared" si="12"/>
        <v>11</v>
      </c>
      <c r="AB2457" s="5" t="str">
        <f>IFERROR(__xludf.DUMMYFUNCTION("""COMPUTED_VALUE"""),"H")</f>
        <v>H</v>
      </c>
      <c r="AC2457" s="6">
        <f t="shared" si="13"/>
        <v>11</v>
      </c>
      <c r="AD2457" s="5"/>
    </row>
    <row r="2458">
      <c r="A2458" s="5" t="str">
        <f>Map!I3154</f>
        <v>1.23 E</v>
      </c>
      <c r="B2458" s="6">
        <f t="shared" si="5"/>
        <v>1.23</v>
      </c>
      <c r="C2458" s="5" t="str">
        <f>IFERROR(__xludf.DUMMYFUNCTION("""COMPUTED_VALUE"""),"E")</f>
        <v>E</v>
      </c>
      <c r="D2458" s="34" t="b">
        <f t="shared" si="6"/>
        <v>0</v>
      </c>
      <c r="E2458" s="6" t="b">
        <f t="shared" si="7"/>
        <v>0</v>
      </c>
      <c r="F2458" s="34">
        <f t="shared" si="8"/>
        <v>1.23</v>
      </c>
      <c r="G2458" s="8">
        <f t="shared" si="9"/>
        <v>7.34556E+24</v>
      </c>
      <c r="H2458" s="8" t="str">
        <f t="shared" ref="H2458:J2458" si="4934">if(D2458,$G2458,"")</f>
        <v/>
      </c>
      <c r="I2458" s="8" t="str">
        <f t="shared" si="4934"/>
        <v/>
      </c>
      <c r="J2458" s="8">
        <f t="shared" si="4934"/>
        <v>7.34556E+24</v>
      </c>
      <c r="K2458" s="5"/>
      <c r="L2458" s="5"/>
      <c r="M2458" s="5"/>
      <c r="N2458" s="36">
        <f>Map!K3154</f>
        <v>959</v>
      </c>
      <c r="O2458" s="36">
        <f>Map!L3154</f>
        <v>868</v>
      </c>
      <c r="P2458" s="36">
        <f>Map!M3154</f>
        <v>913</v>
      </c>
      <c r="Q2458" s="5" t="str">
        <f>Join("-",Map!B3154,Map!C3154,Map!D3154,Map!E3154,Map!F3154)</f>
        <v>West Rim-1-0-9-b</v>
      </c>
      <c r="R2458" s="6">
        <f t="shared" ref="R2458:T2458" si="4935">IFERROR(VALUE(LEFT(N2458,SEARCH(" ",N2458,1)-1)),FALSE())</f>
        <v>959</v>
      </c>
      <c r="S2458" s="6">
        <f t="shared" si="4935"/>
        <v>868</v>
      </c>
      <c r="T2458" s="6">
        <f t="shared" si="4935"/>
        <v>913</v>
      </c>
      <c r="U2458" s="5"/>
      <c r="V2458" s="5"/>
      <c r="W2458" s="5"/>
      <c r="X2458" s="37" t="str">
        <f>Map!G3154</f>
        <v>Terrestrial</v>
      </c>
      <c r="Y2458" s="5"/>
      <c r="Z2458" s="7" t="str">
        <f>Map!O3154</f>
        <v>20 H</v>
      </c>
      <c r="AA2458" s="6">
        <f t="shared" si="12"/>
        <v>20</v>
      </c>
      <c r="AB2458" s="5" t="str">
        <f>IFERROR(__xludf.DUMMYFUNCTION("""COMPUTED_VALUE"""),"H")</f>
        <v>H</v>
      </c>
      <c r="AC2458" s="6">
        <f t="shared" si="13"/>
        <v>20</v>
      </c>
      <c r="AD2458" s="5"/>
    </row>
    <row r="2459">
      <c r="A2459" s="5" t="str">
        <f>Map!I3155</f>
        <v>0.37 E</v>
      </c>
      <c r="B2459" s="6">
        <f t="shared" si="5"/>
        <v>0.37</v>
      </c>
      <c r="C2459" s="5" t="str">
        <f>IFERROR(__xludf.DUMMYFUNCTION("""COMPUTED_VALUE"""),"E")</f>
        <v>E</v>
      </c>
      <c r="D2459" s="34" t="b">
        <f t="shared" si="6"/>
        <v>0</v>
      </c>
      <c r="E2459" s="6" t="b">
        <f t="shared" si="7"/>
        <v>0</v>
      </c>
      <c r="F2459" s="34">
        <f t="shared" si="8"/>
        <v>0.37</v>
      </c>
      <c r="G2459" s="8">
        <f t="shared" si="9"/>
        <v>2.20964E+24</v>
      </c>
      <c r="H2459" s="8" t="str">
        <f t="shared" ref="H2459:J2459" si="4936">if(D2459,$G2459,"")</f>
        <v/>
      </c>
      <c r="I2459" s="8" t="str">
        <f t="shared" si="4936"/>
        <v/>
      </c>
      <c r="J2459" s="8">
        <f t="shared" si="4936"/>
        <v>2.20964E+24</v>
      </c>
      <c r="K2459" s="5"/>
      <c r="L2459" s="5"/>
      <c r="M2459" s="5"/>
      <c r="N2459" s="36">
        <f>Map!K3155</f>
        <v>181</v>
      </c>
      <c r="O2459" s="36">
        <f>Map!L3155</f>
        <v>149</v>
      </c>
      <c r="P2459" s="36">
        <f>Map!M3155</f>
        <v>163</v>
      </c>
      <c r="Q2459" s="5" t="str">
        <f>Join("-",Map!B3155,Map!C3155,Map!D3155,Map!E3155,Map!F3155)</f>
        <v>West Rim-1-0-9-c</v>
      </c>
      <c r="R2459" s="6">
        <f t="shared" ref="R2459:T2459" si="4937">IFERROR(VALUE(LEFT(N2459,SEARCH(" ",N2459,1)-1)),FALSE())</f>
        <v>181</v>
      </c>
      <c r="S2459" s="6">
        <f t="shared" si="4937"/>
        <v>149</v>
      </c>
      <c r="T2459" s="6">
        <f t="shared" si="4937"/>
        <v>163</v>
      </c>
      <c r="U2459" s="5"/>
      <c r="V2459" s="5"/>
      <c r="W2459" s="5"/>
      <c r="X2459" s="37" t="str">
        <f>Map!G3155</f>
        <v>Terrestrial</v>
      </c>
      <c r="Y2459" s="5"/>
      <c r="Z2459" s="7" t="str">
        <f>Map!O3155</f>
        <v>26 H</v>
      </c>
      <c r="AA2459" s="6">
        <f t="shared" si="12"/>
        <v>26</v>
      </c>
      <c r="AB2459" s="5" t="str">
        <f>IFERROR(__xludf.DUMMYFUNCTION("""COMPUTED_VALUE"""),"H")</f>
        <v>H</v>
      </c>
      <c r="AC2459" s="6">
        <f t="shared" si="13"/>
        <v>26</v>
      </c>
      <c r="AD2459" s="5"/>
    </row>
    <row r="2460">
      <c r="A2460" s="5" t="str">
        <f>Map!I3156</f>
        <v>2.85 J</v>
      </c>
      <c r="B2460" s="6">
        <f t="shared" si="5"/>
        <v>2.85</v>
      </c>
      <c r="C2460" s="5" t="str">
        <f>IFERROR(__xludf.DUMMYFUNCTION("""COMPUTED_VALUE"""),"J")</f>
        <v>J</v>
      </c>
      <c r="D2460" s="34" t="b">
        <f t="shared" si="6"/>
        <v>0</v>
      </c>
      <c r="E2460" s="6">
        <f t="shared" si="7"/>
        <v>2.85</v>
      </c>
      <c r="F2460" s="34" t="b">
        <f t="shared" si="8"/>
        <v>0</v>
      </c>
      <c r="G2460" s="8">
        <f t="shared" si="9"/>
        <v>5.415E+27</v>
      </c>
      <c r="H2460" s="8" t="str">
        <f t="shared" ref="H2460:J2460" si="4938">if(D2460,$G2460,"")</f>
        <v/>
      </c>
      <c r="I2460" s="8">
        <f t="shared" si="4938"/>
        <v>5.415E+27</v>
      </c>
      <c r="J2460" s="8" t="str">
        <f t="shared" si="4938"/>
        <v/>
      </c>
      <c r="K2460" s="5"/>
      <c r="L2460" s="5"/>
      <c r="M2460" s="5"/>
      <c r="N2460" s="36">
        <f>Map!K3156</f>
        <v>-6</v>
      </c>
      <c r="O2460" s="36">
        <f>Map!L3156</f>
        <v>-39</v>
      </c>
      <c r="P2460" s="36">
        <f>Map!M3156</f>
        <v>-21</v>
      </c>
      <c r="Q2460" s="5" t="str">
        <f>Join("-",Map!B3156,Map!C3156,Map!D3156,Map!E3156,Map!F3156)</f>
        <v>West Rim-1-0-9-d</v>
      </c>
      <c r="R2460" s="6">
        <f t="shared" ref="R2460:T2460" si="4939">IFERROR(VALUE(LEFT(N2460,SEARCH(" ",N2460,1)-1)),FALSE())</f>
        <v>-6</v>
      </c>
      <c r="S2460" s="6">
        <f t="shared" si="4939"/>
        <v>-39</v>
      </c>
      <c r="T2460" s="6">
        <f t="shared" si="4939"/>
        <v>-21</v>
      </c>
      <c r="U2460" s="5"/>
      <c r="V2460" s="5"/>
      <c r="W2460" s="5"/>
      <c r="X2460" s="37" t="str">
        <f>Map!G3156</f>
        <v>Gas Giant</v>
      </c>
      <c r="Y2460" s="5"/>
      <c r="Z2460" s="7" t="str">
        <f>Map!O3156</f>
        <v>15 H</v>
      </c>
      <c r="AA2460" s="6">
        <f t="shared" si="12"/>
        <v>15</v>
      </c>
      <c r="AB2460" s="5" t="str">
        <f>IFERROR(__xludf.DUMMYFUNCTION("""COMPUTED_VALUE"""),"H")</f>
        <v>H</v>
      </c>
      <c r="AC2460" s="6">
        <f t="shared" si="13"/>
        <v>15</v>
      </c>
      <c r="AD2460" s="5"/>
    </row>
    <row r="2461">
      <c r="A2461" s="5" t="str">
        <f>Map!I3157</f>
        <v>0.02 J</v>
      </c>
      <c r="B2461" s="6">
        <f t="shared" si="5"/>
        <v>0.02</v>
      </c>
      <c r="C2461" s="5" t="str">
        <f>IFERROR(__xludf.DUMMYFUNCTION("""COMPUTED_VALUE"""),"J")</f>
        <v>J</v>
      </c>
      <c r="D2461" s="34" t="b">
        <f t="shared" si="6"/>
        <v>0</v>
      </c>
      <c r="E2461" s="6">
        <f t="shared" si="7"/>
        <v>0.02</v>
      </c>
      <c r="F2461" s="34" t="b">
        <f t="shared" si="8"/>
        <v>0</v>
      </c>
      <c r="G2461" s="8">
        <f t="shared" si="9"/>
        <v>3.8E+25</v>
      </c>
      <c r="H2461" s="8" t="str">
        <f t="shared" ref="H2461:J2461" si="4940">if(D2461,$G2461,"")</f>
        <v/>
      </c>
      <c r="I2461" s="8">
        <f t="shared" si="4940"/>
        <v>3.8E+25</v>
      </c>
      <c r="J2461" s="8" t="str">
        <f t="shared" si="4940"/>
        <v/>
      </c>
      <c r="K2461" s="5"/>
      <c r="L2461" s="5"/>
      <c r="M2461" s="5"/>
      <c r="N2461" s="36">
        <f>Map!K3157</f>
        <v>-181</v>
      </c>
      <c r="O2461" s="36">
        <f>Map!L3157</f>
        <v>-220</v>
      </c>
      <c r="P2461" s="36">
        <f>Map!M3157</f>
        <v>-202</v>
      </c>
      <c r="Q2461" s="5" t="str">
        <f>Join("-",Map!B3157,Map!C3157,Map!D3157,Map!E3157,Map!F3157)</f>
        <v>West Rim-1-0-9-e</v>
      </c>
      <c r="R2461" s="6">
        <f t="shared" ref="R2461:T2461" si="4941">IFERROR(VALUE(LEFT(N2461,SEARCH(" ",N2461,1)-1)),FALSE())</f>
        <v>-181</v>
      </c>
      <c r="S2461" s="6">
        <f t="shared" si="4941"/>
        <v>-220</v>
      </c>
      <c r="T2461" s="6">
        <f t="shared" si="4941"/>
        <v>-202</v>
      </c>
      <c r="U2461" s="5"/>
      <c r="V2461" s="5"/>
      <c r="W2461" s="5"/>
      <c r="X2461" s="37" t="str">
        <f>Map!G3157</f>
        <v>Gas Giant</v>
      </c>
      <c r="Y2461" s="5"/>
      <c r="Z2461" s="7" t="str">
        <f>Map!O3157</f>
        <v>11 H</v>
      </c>
      <c r="AA2461" s="6">
        <f t="shared" si="12"/>
        <v>11</v>
      </c>
      <c r="AB2461" s="5" t="str">
        <f>IFERROR(__xludf.DUMMYFUNCTION("""COMPUTED_VALUE"""),"H")</f>
        <v>H</v>
      </c>
      <c r="AC2461" s="6">
        <f t="shared" si="13"/>
        <v>11</v>
      </c>
      <c r="AD2461" s="5"/>
    </row>
    <row r="2462">
      <c r="A2462" s="5" t="str">
        <f>Map!I3158</f>
        <v>5.35 J</v>
      </c>
      <c r="B2462" s="6">
        <f t="shared" si="5"/>
        <v>5.35</v>
      </c>
      <c r="C2462" s="5" t="str">
        <f>IFERROR(__xludf.DUMMYFUNCTION("""COMPUTED_VALUE"""),"J")</f>
        <v>J</v>
      </c>
      <c r="D2462" s="34" t="b">
        <f t="shared" si="6"/>
        <v>0</v>
      </c>
      <c r="E2462" s="6">
        <f t="shared" si="7"/>
        <v>5.35</v>
      </c>
      <c r="F2462" s="34" t="b">
        <f t="shared" si="8"/>
        <v>0</v>
      </c>
      <c r="G2462" s="8">
        <f t="shared" si="9"/>
        <v>1.0165E+28</v>
      </c>
      <c r="H2462" s="8" t="str">
        <f t="shared" ref="H2462:J2462" si="4942">if(D2462,$G2462,"")</f>
        <v/>
      </c>
      <c r="I2462" s="8">
        <f t="shared" si="4942"/>
        <v>1.0165E+28</v>
      </c>
      <c r="J2462" s="8" t="str">
        <f t="shared" si="4942"/>
        <v/>
      </c>
      <c r="K2462" s="5"/>
      <c r="L2462" s="5"/>
      <c r="M2462" s="5"/>
      <c r="N2462" s="36">
        <f>Map!K3158</f>
        <v>-203</v>
      </c>
      <c r="O2462" s="36">
        <f>Map!L3158</f>
        <v>-257</v>
      </c>
      <c r="P2462" s="36">
        <f>Map!M3158</f>
        <v>-228</v>
      </c>
      <c r="Q2462" s="5" t="str">
        <f>Join("-",Map!B3158,Map!C3158,Map!D3158,Map!E3158,Map!F3158)</f>
        <v>West Rim-1-0-9-f</v>
      </c>
      <c r="R2462" s="6">
        <f t="shared" ref="R2462:T2462" si="4943">IFERROR(VALUE(LEFT(N2462,SEARCH(" ",N2462,1)-1)),FALSE())</f>
        <v>-203</v>
      </c>
      <c r="S2462" s="6">
        <f t="shared" si="4943"/>
        <v>-257</v>
      </c>
      <c r="T2462" s="6">
        <f t="shared" si="4943"/>
        <v>-228</v>
      </c>
      <c r="U2462" s="5"/>
      <c r="V2462" s="5"/>
      <c r="W2462" s="5"/>
      <c r="X2462" s="37" t="str">
        <f>Map!G3158</f>
        <v>Gas Giant</v>
      </c>
      <c r="Y2462" s="5"/>
      <c r="Z2462" s="7" t="str">
        <f>Map!O3158</f>
        <v>11 H</v>
      </c>
      <c r="AA2462" s="6">
        <f t="shared" si="12"/>
        <v>11</v>
      </c>
      <c r="AB2462" s="5" t="str">
        <f>IFERROR(__xludf.DUMMYFUNCTION("""COMPUTED_VALUE"""),"H")</f>
        <v>H</v>
      </c>
      <c r="AC2462" s="6">
        <f t="shared" si="13"/>
        <v>11</v>
      </c>
      <c r="AD2462" s="5"/>
    </row>
    <row r="2463">
      <c r="A2463" s="5" t="str">
        <f>Map!I3159</f>
        <v>8.95 J</v>
      </c>
      <c r="B2463" s="6">
        <f t="shared" si="5"/>
        <v>8.95</v>
      </c>
      <c r="C2463" s="5" t="str">
        <f>IFERROR(__xludf.DUMMYFUNCTION("""COMPUTED_VALUE"""),"J")</f>
        <v>J</v>
      </c>
      <c r="D2463" s="34" t="b">
        <f t="shared" si="6"/>
        <v>0</v>
      </c>
      <c r="E2463" s="6">
        <f t="shared" si="7"/>
        <v>8.95</v>
      </c>
      <c r="F2463" s="34" t="b">
        <f t="shared" si="8"/>
        <v>0</v>
      </c>
      <c r="G2463" s="8">
        <f t="shared" si="9"/>
        <v>1.7005E+28</v>
      </c>
      <c r="H2463" s="8" t="str">
        <f t="shared" ref="H2463:J2463" si="4944">if(D2463,$G2463,"")</f>
        <v/>
      </c>
      <c r="I2463" s="8">
        <f t="shared" si="4944"/>
        <v>1.7005E+28</v>
      </c>
      <c r="J2463" s="8" t="str">
        <f t="shared" si="4944"/>
        <v/>
      </c>
      <c r="K2463" s="5"/>
      <c r="L2463" s="5"/>
      <c r="M2463" s="5"/>
      <c r="N2463" s="36">
        <f>Map!K3159</f>
        <v>-215</v>
      </c>
      <c r="O2463" s="36">
        <f>Map!L3159</f>
        <v>-231</v>
      </c>
      <c r="P2463" s="36">
        <f>Map!M3159</f>
        <v>-224</v>
      </c>
      <c r="Q2463" s="5" t="str">
        <f>Join("-",Map!B3159,Map!C3159,Map!D3159,Map!E3159,Map!F3159)</f>
        <v>West Rim-1-0-9-g</v>
      </c>
      <c r="R2463" s="6">
        <f t="shared" ref="R2463:T2463" si="4945">IFERROR(VALUE(LEFT(N2463,SEARCH(" ",N2463,1)-1)),FALSE())</f>
        <v>-215</v>
      </c>
      <c r="S2463" s="6">
        <f t="shared" si="4945"/>
        <v>-231</v>
      </c>
      <c r="T2463" s="6">
        <f t="shared" si="4945"/>
        <v>-224</v>
      </c>
      <c r="U2463" s="5"/>
      <c r="V2463" s="5"/>
      <c r="W2463" s="5"/>
      <c r="X2463" s="37" t="str">
        <f>Map!G3159</f>
        <v>Gas Giant</v>
      </c>
      <c r="Y2463" s="5"/>
      <c r="Z2463" s="7" t="str">
        <f>Map!O3159</f>
        <v>24 H</v>
      </c>
      <c r="AA2463" s="6">
        <f t="shared" si="12"/>
        <v>24</v>
      </c>
      <c r="AB2463" s="5" t="str">
        <f>IFERROR(__xludf.DUMMYFUNCTION("""COMPUTED_VALUE"""),"H")</f>
        <v>H</v>
      </c>
      <c r="AC2463" s="6">
        <f t="shared" si="13"/>
        <v>24</v>
      </c>
      <c r="AD2463" s="5"/>
    </row>
    <row r="2464">
      <c r="A2464" s="5" t="str">
        <f>Map!I3160</f>
        <v>1.21 J</v>
      </c>
      <c r="B2464" s="6">
        <f t="shared" si="5"/>
        <v>1.21</v>
      </c>
      <c r="C2464" s="5" t="str">
        <f>IFERROR(__xludf.DUMMYFUNCTION("""COMPUTED_VALUE"""),"J")</f>
        <v>J</v>
      </c>
      <c r="D2464" s="34" t="b">
        <f t="shared" si="6"/>
        <v>0</v>
      </c>
      <c r="E2464" s="6">
        <f t="shared" si="7"/>
        <v>1.21</v>
      </c>
      <c r="F2464" s="34" t="b">
        <f t="shared" si="8"/>
        <v>0</v>
      </c>
      <c r="G2464" s="8">
        <f t="shared" si="9"/>
        <v>2.299E+27</v>
      </c>
      <c r="H2464" s="8" t="str">
        <f t="shared" ref="H2464:J2464" si="4946">if(D2464,$G2464,"")</f>
        <v/>
      </c>
      <c r="I2464" s="8">
        <f t="shared" si="4946"/>
        <v>2.299E+27</v>
      </c>
      <c r="J2464" s="8" t="str">
        <f t="shared" si="4946"/>
        <v/>
      </c>
      <c r="K2464" s="5"/>
      <c r="L2464" s="5"/>
      <c r="M2464" s="5"/>
      <c r="N2464" s="36">
        <f>Map!K3160</f>
        <v>-240</v>
      </c>
      <c r="O2464" s="36">
        <f>Map!L3160</f>
        <v>-257</v>
      </c>
      <c r="P2464" s="36">
        <f>Map!M3160</f>
        <v>-249</v>
      </c>
      <c r="Q2464" s="5" t="str">
        <f>Join("-",Map!B3160,Map!C3160,Map!D3160,Map!E3160,Map!F3160)</f>
        <v>West Rim-1-0-9-h</v>
      </c>
      <c r="R2464" s="6">
        <f t="shared" ref="R2464:T2464" si="4947">IFERROR(VALUE(LEFT(N2464,SEARCH(" ",N2464,1)-1)),FALSE())</f>
        <v>-240</v>
      </c>
      <c r="S2464" s="6">
        <f t="shared" si="4947"/>
        <v>-257</v>
      </c>
      <c r="T2464" s="6">
        <f t="shared" si="4947"/>
        <v>-249</v>
      </c>
      <c r="U2464" s="5"/>
      <c r="V2464" s="5"/>
      <c r="W2464" s="5"/>
      <c r="X2464" s="37" t="str">
        <f>Map!G3160</f>
        <v>Gas Giant</v>
      </c>
      <c r="Y2464" s="5"/>
      <c r="Z2464" s="7" t="str">
        <f>Map!O3160</f>
        <v>22 H</v>
      </c>
      <c r="AA2464" s="6">
        <f t="shared" si="12"/>
        <v>22</v>
      </c>
      <c r="AB2464" s="5" t="str">
        <f>IFERROR(__xludf.DUMMYFUNCTION("""COMPUTED_VALUE"""),"H")</f>
        <v>H</v>
      </c>
      <c r="AC2464" s="6">
        <f t="shared" si="13"/>
        <v>22</v>
      </c>
      <c r="AD2464" s="5"/>
    </row>
    <row r="2465">
      <c r="A2465" s="5" t="str">
        <f>Map!I3161</f>
        <v>0.34 S</v>
      </c>
      <c r="B2465" s="6">
        <f t="shared" si="5"/>
        <v>0.34</v>
      </c>
      <c r="C2465" s="5" t="str">
        <f>IFERROR(__xludf.DUMMYFUNCTION("""COMPUTED_VALUE"""),"S")</f>
        <v>S</v>
      </c>
      <c r="D2465" s="34">
        <f t="shared" si="6"/>
        <v>0.34</v>
      </c>
      <c r="E2465" s="6" t="b">
        <f t="shared" si="7"/>
        <v>0</v>
      </c>
      <c r="F2465" s="34" t="b">
        <f t="shared" si="8"/>
        <v>0</v>
      </c>
      <c r="G2465" s="8">
        <f t="shared" si="9"/>
        <v>6.7626E+29</v>
      </c>
      <c r="H2465" s="8">
        <f t="shared" ref="H2465:J2465" si="4948">if(D2465,$G2465,"")</f>
        <v>6.7626E+29</v>
      </c>
      <c r="I2465" s="8" t="str">
        <f t="shared" si="4948"/>
        <v/>
      </c>
      <c r="J2465" s="8" t="str">
        <f t="shared" si="4948"/>
        <v/>
      </c>
      <c r="K2465" s="5"/>
      <c r="L2465" s="5"/>
      <c r="M2465" s="5"/>
      <c r="N2465" s="36" t="str">
        <f>Map!K3161</f>
        <v/>
      </c>
      <c r="O2465" s="36" t="str">
        <f>Map!L3161</f>
        <v/>
      </c>
      <c r="P2465" s="36" t="str">
        <f>Map!M3161</f>
        <v/>
      </c>
      <c r="Q2465" s="5" t="str">
        <f>Join("-",Map!B3161,Map!C3161,Map!D3161,Map!E3161,Map!F3161)</f>
        <v>West Rim-1-0-9-S</v>
      </c>
      <c r="R2465" s="6" t="b">
        <f t="shared" ref="R2465:T2465" si="4949">IFERROR(VALUE(LEFT(N2465,SEARCH(" ",N2465,1)-1)),FALSE())</f>
        <v>0</v>
      </c>
      <c r="S2465" s="6" t="b">
        <f t="shared" si="4949"/>
        <v>0</v>
      </c>
      <c r="T2465" s="6" t="b">
        <f t="shared" si="4949"/>
        <v>0</v>
      </c>
      <c r="U2465" s="5"/>
      <c r="V2465" s="5"/>
      <c r="W2465" s="5"/>
      <c r="X2465" s="37" t="str">
        <f>Map!G3161</f>
        <v>Star</v>
      </c>
      <c r="Y2465" s="5"/>
      <c r="Z2465" s="7" t="str">
        <f>Map!O3161</f>
        <v/>
      </c>
      <c r="AA2465" s="6" t="str">
        <f t="shared" si="12"/>
        <v/>
      </c>
      <c r="AB2465" s="5"/>
      <c r="AC2465" s="6" t="str">
        <f t="shared" si="13"/>
        <v/>
      </c>
      <c r="AD2465" s="5"/>
    </row>
    <row r="2466">
      <c r="A2466" s="5" t="str">
        <f>Map!I3162</f>
        <v>1.83 E</v>
      </c>
      <c r="B2466" s="6">
        <f t="shared" si="5"/>
        <v>1.83</v>
      </c>
      <c r="C2466" s="5" t="str">
        <f>IFERROR(__xludf.DUMMYFUNCTION("""COMPUTED_VALUE"""),"E")</f>
        <v>E</v>
      </c>
      <c r="D2466" s="34" t="b">
        <f t="shared" si="6"/>
        <v>0</v>
      </c>
      <c r="E2466" s="6" t="b">
        <f t="shared" si="7"/>
        <v>0</v>
      </c>
      <c r="F2466" s="34">
        <f t="shared" si="8"/>
        <v>1.83</v>
      </c>
      <c r="G2466" s="8">
        <f t="shared" si="9"/>
        <v>1.09288E+25</v>
      </c>
      <c r="H2466" s="8" t="str">
        <f t="shared" ref="H2466:J2466" si="4950">if(D2466,$G2466,"")</f>
        <v/>
      </c>
      <c r="I2466" s="8" t="str">
        <f t="shared" si="4950"/>
        <v/>
      </c>
      <c r="J2466" s="8">
        <f t="shared" si="4950"/>
        <v>1.09288E+25</v>
      </c>
      <c r="K2466" s="5"/>
      <c r="L2466" s="5"/>
      <c r="M2466" s="5"/>
      <c r="N2466" s="36">
        <f>Map!K3162</f>
        <v>212</v>
      </c>
      <c r="O2466" s="36">
        <f>Map!L3162</f>
        <v>156</v>
      </c>
      <c r="P2466" s="36">
        <f>Map!M3162</f>
        <v>186</v>
      </c>
      <c r="Q2466" s="5" t="str">
        <f>Join("-",Map!B3162,Map!C3162,Map!D3162,Map!E3162,Map!F3162)</f>
        <v>West Rim-1-0-10-a</v>
      </c>
      <c r="R2466" s="6">
        <f t="shared" ref="R2466:T2466" si="4951">IFERROR(VALUE(LEFT(N2466,SEARCH(" ",N2466,1)-1)),FALSE())</f>
        <v>212</v>
      </c>
      <c r="S2466" s="6">
        <f t="shared" si="4951"/>
        <v>156</v>
      </c>
      <c r="T2466" s="6">
        <f t="shared" si="4951"/>
        <v>186</v>
      </c>
      <c r="U2466" s="5"/>
      <c r="V2466" s="5"/>
      <c r="W2466" s="5"/>
      <c r="X2466" s="37" t="str">
        <f>Map!G3162</f>
        <v>Terrestrial</v>
      </c>
      <c r="Y2466" s="5"/>
      <c r="Z2466" s="7" t="str">
        <f>Map!O3162</f>
        <v>10 H</v>
      </c>
      <c r="AA2466" s="6">
        <f t="shared" si="12"/>
        <v>10</v>
      </c>
      <c r="AB2466" s="5" t="str">
        <f>IFERROR(__xludf.DUMMYFUNCTION("""COMPUTED_VALUE"""),"H")</f>
        <v>H</v>
      </c>
      <c r="AC2466" s="6">
        <f t="shared" si="13"/>
        <v>10</v>
      </c>
      <c r="AD2466" s="5"/>
    </row>
    <row r="2467">
      <c r="A2467" s="5" t="str">
        <f>Map!I3163</f>
        <v>1.33 E</v>
      </c>
      <c r="B2467" s="6">
        <f t="shared" si="5"/>
        <v>1.33</v>
      </c>
      <c r="C2467" s="5" t="str">
        <f>IFERROR(__xludf.DUMMYFUNCTION("""COMPUTED_VALUE"""),"E")</f>
        <v>E</v>
      </c>
      <c r="D2467" s="34" t="b">
        <f t="shared" si="6"/>
        <v>0</v>
      </c>
      <c r="E2467" s="6" t="b">
        <f t="shared" si="7"/>
        <v>0</v>
      </c>
      <c r="F2467" s="34">
        <f t="shared" si="8"/>
        <v>1.33</v>
      </c>
      <c r="G2467" s="8">
        <f t="shared" si="9"/>
        <v>7.94276E+24</v>
      </c>
      <c r="H2467" s="8" t="str">
        <f t="shared" ref="H2467:J2467" si="4952">if(D2467,$G2467,"")</f>
        <v/>
      </c>
      <c r="I2467" s="8" t="str">
        <f t="shared" si="4952"/>
        <v/>
      </c>
      <c r="J2467" s="8">
        <f t="shared" si="4952"/>
        <v>7.94276E+24</v>
      </c>
      <c r="K2467" s="5"/>
      <c r="L2467" s="5"/>
      <c r="M2467" s="5"/>
      <c r="N2467" s="36">
        <f>Map!K3163</f>
        <v>19</v>
      </c>
      <c r="O2467" s="36">
        <f>Map!L3163</f>
        <v>17</v>
      </c>
      <c r="P2467" s="36">
        <f>Map!M3163</f>
        <v>18</v>
      </c>
      <c r="Q2467" s="5" t="str">
        <f>Join("-",Map!B3163,Map!C3163,Map!D3163,Map!E3163,Map!F3163)</f>
        <v>West Rim-1-0-10-b</v>
      </c>
      <c r="R2467" s="6">
        <f t="shared" ref="R2467:T2467" si="4953">IFERROR(VALUE(LEFT(N2467,SEARCH(" ",N2467,1)-1)),FALSE())</f>
        <v>19</v>
      </c>
      <c r="S2467" s="6">
        <f t="shared" si="4953"/>
        <v>17</v>
      </c>
      <c r="T2467" s="6">
        <f t="shared" si="4953"/>
        <v>18</v>
      </c>
      <c r="U2467" s="5"/>
      <c r="V2467" s="5"/>
      <c r="W2467" s="5"/>
      <c r="X2467" s="37" t="str">
        <f>Map!G3163</f>
        <v>Habitable</v>
      </c>
      <c r="Y2467" s="5"/>
      <c r="Z2467" s="7" t="str">
        <f>Map!O3163</f>
        <v>22 H</v>
      </c>
      <c r="AA2467" s="6">
        <f t="shared" si="12"/>
        <v>22</v>
      </c>
      <c r="AB2467" s="5" t="str">
        <f>IFERROR(__xludf.DUMMYFUNCTION("""COMPUTED_VALUE"""),"H")</f>
        <v>H</v>
      </c>
      <c r="AC2467" s="6">
        <f t="shared" si="13"/>
        <v>22</v>
      </c>
      <c r="AD2467" s="5"/>
    </row>
    <row r="2468">
      <c r="A2468" s="5" t="str">
        <f>Map!I3164</f>
        <v>0.9 E</v>
      </c>
      <c r="B2468" s="6">
        <f t="shared" si="5"/>
        <v>0.9</v>
      </c>
      <c r="C2468" s="5" t="str">
        <f>IFERROR(__xludf.DUMMYFUNCTION("""COMPUTED_VALUE"""),"E")</f>
        <v>E</v>
      </c>
      <c r="D2468" s="34" t="b">
        <f t="shared" si="6"/>
        <v>0</v>
      </c>
      <c r="E2468" s="6" t="b">
        <f t="shared" si="7"/>
        <v>0</v>
      </c>
      <c r="F2468" s="34">
        <f t="shared" si="8"/>
        <v>0.9</v>
      </c>
      <c r="G2468" s="8">
        <f t="shared" si="9"/>
        <v>5.3748E+24</v>
      </c>
      <c r="H2468" s="8" t="str">
        <f t="shared" ref="H2468:J2468" si="4954">if(D2468,$G2468,"")</f>
        <v/>
      </c>
      <c r="I2468" s="8" t="str">
        <f t="shared" si="4954"/>
        <v/>
      </c>
      <c r="J2468" s="8">
        <f t="shared" si="4954"/>
        <v>5.3748E+24</v>
      </c>
      <c r="K2468" s="5"/>
      <c r="L2468" s="5"/>
      <c r="M2468" s="5"/>
      <c r="N2468" s="36">
        <f>Map!K3164</f>
        <v>1</v>
      </c>
      <c r="O2468" s="36">
        <f>Map!L3164</f>
        <v>-5</v>
      </c>
      <c r="P2468" s="36">
        <f>Map!M3164</f>
        <v>-3</v>
      </c>
      <c r="Q2468" s="5" t="str">
        <f>Join("-",Map!B3164,Map!C3164,Map!D3164,Map!E3164,Map!F3164)</f>
        <v>West Rim-1-0-10-c</v>
      </c>
      <c r="R2468" s="6">
        <f t="shared" ref="R2468:T2468" si="4955">IFERROR(VALUE(LEFT(N2468,SEARCH(" ",N2468,1)-1)),FALSE())</f>
        <v>1</v>
      </c>
      <c r="S2468" s="6">
        <f t="shared" si="4955"/>
        <v>-5</v>
      </c>
      <c r="T2468" s="6">
        <f t="shared" si="4955"/>
        <v>-3</v>
      </c>
      <c r="U2468" s="5"/>
      <c r="V2468" s="5"/>
      <c r="W2468" s="5"/>
      <c r="X2468" s="37" t="str">
        <f>Map!G3164</f>
        <v>Habitable</v>
      </c>
      <c r="Y2468" s="5"/>
      <c r="Z2468" s="7" t="str">
        <f>Map!O3164</f>
        <v>28 H</v>
      </c>
      <c r="AA2468" s="6">
        <f t="shared" si="12"/>
        <v>28</v>
      </c>
      <c r="AB2468" s="5" t="str">
        <f>IFERROR(__xludf.DUMMYFUNCTION("""COMPUTED_VALUE"""),"H")</f>
        <v>H</v>
      </c>
      <c r="AC2468" s="6">
        <f t="shared" si="13"/>
        <v>28</v>
      </c>
      <c r="AD2468" s="5"/>
    </row>
    <row r="2469">
      <c r="A2469" s="5" t="str">
        <f>Map!I3165</f>
        <v>1.77 J</v>
      </c>
      <c r="B2469" s="6">
        <f t="shared" si="5"/>
        <v>1.77</v>
      </c>
      <c r="C2469" s="5" t="str">
        <f>IFERROR(__xludf.DUMMYFUNCTION("""COMPUTED_VALUE"""),"J")</f>
        <v>J</v>
      </c>
      <c r="D2469" s="34" t="b">
        <f t="shared" si="6"/>
        <v>0</v>
      </c>
      <c r="E2469" s="6">
        <f t="shared" si="7"/>
        <v>1.77</v>
      </c>
      <c r="F2469" s="34" t="b">
        <f t="shared" si="8"/>
        <v>0</v>
      </c>
      <c r="G2469" s="8">
        <f t="shared" si="9"/>
        <v>3.363E+27</v>
      </c>
      <c r="H2469" s="8" t="str">
        <f t="shared" ref="H2469:J2469" si="4956">if(D2469,$G2469,"")</f>
        <v/>
      </c>
      <c r="I2469" s="8">
        <f t="shared" si="4956"/>
        <v>3.363E+27</v>
      </c>
      <c r="J2469" s="8" t="str">
        <f t="shared" si="4956"/>
        <v/>
      </c>
      <c r="K2469" s="5"/>
      <c r="L2469" s="5"/>
      <c r="M2469" s="5"/>
      <c r="N2469" s="36">
        <f>Map!K3165</f>
        <v>-158</v>
      </c>
      <c r="O2469" s="36">
        <f>Map!L3165</f>
        <v>-176</v>
      </c>
      <c r="P2469" s="36">
        <f>Map!M3165</f>
        <v>-165</v>
      </c>
      <c r="Q2469" s="5" t="str">
        <f>Join("-",Map!B3165,Map!C3165,Map!D3165,Map!E3165,Map!F3165)</f>
        <v>West Rim-1-0-10-d</v>
      </c>
      <c r="R2469" s="6">
        <f t="shared" ref="R2469:T2469" si="4957">IFERROR(VALUE(LEFT(N2469,SEARCH(" ",N2469,1)-1)),FALSE())</f>
        <v>-158</v>
      </c>
      <c r="S2469" s="6">
        <f t="shared" si="4957"/>
        <v>-176</v>
      </c>
      <c r="T2469" s="6">
        <f t="shared" si="4957"/>
        <v>-165</v>
      </c>
      <c r="U2469" s="5"/>
      <c r="V2469" s="5"/>
      <c r="W2469" s="5"/>
      <c r="X2469" s="37" t="str">
        <f>Map!G3165</f>
        <v>Gas Giant</v>
      </c>
      <c r="Y2469" s="5"/>
      <c r="Z2469" s="7" t="str">
        <f>Map!O3165</f>
        <v>20 H</v>
      </c>
      <c r="AA2469" s="6">
        <f t="shared" si="12"/>
        <v>20</v>
      </c>
      <c r="AB2469" s="5" t="str">
        <f>IFERROR(__xludf.DUMMYFUNCTION("""COMPUTED_VALUE"""),"H")</f>
        <v>H</v>
      </c>
      <c r="AC2469" s="6">
        <f t="shared" si="13"/>
        <v>20</v>
      </c>
      <c r="AD2469" s="5"/>
    </row>
    <row r="2470">
      <c r="A2470" s="5" t="str">
        <f>Map!I3166</f>
        <v>0.05 J</v>
      </c>
      <c r="B2470" s="6">
        <f t="shared" si="5"/>
        <v>0.05</v>
      </c>
      <c r="C2470" s="5" t="str">
        <f>IFERROR(__xludf.DUMMYFUNCTION("""COMPUTED_VALUE"""),"J")</f>
        <v>J</v>
      </c>
      <c r="D2470" s="34" t="b">
        <f t="shared" si="6"/>
        <v>0</v>
      </c>
      <c r="E2470" s="6">
        <f t="shared" si="7"/>
        <v>0.05</v>
      </c>
      <c r="F2470" s="34" t="b">
        <f t="shared" si="8"/>
        <v>0</v>
      </c>
      <c r="G2470" s="8">
        <f t="shared" si="9"/>
        <v>9.5E+25</v>
      </c>
      <c r="H2470" s="8" t="str">
        <f t="shared" ref="H2470:J2470" si="4958">if(D2470,$G2470,"")</f>
        <v/>
      </c>
      <c r="I2470" s="8">
        <f t="shared" si="4958"/>
        <v>9.5E+25</v>
      </c>
      <c r="J2470" s="8" t="str">
        <f t="shared" si="4958"/>
        <v/>
      </c>
      <c r="K2470" s="5"/>
      <c r="L2470" s="5"/>
      <c r="M2470" s="5"/>
      <c r="N2470" s="36">
        <f>Map!K3166</f>
        <v>-181</v>
      </c>
      <c r="O2470" s="36">
        <f>Map!L3166</f>
        <v>-208</v>
      </c>
      <c r="P2470" s="36">
        <f>Map!M3166</f>
        <v>-195</v>
      </c>
      <c r="Q2470" s="5" t="str">
        <f>Join("-",Map!B3166,Map!C3166,Map!D3166,Map!E3166,Map!F3166)</f>
        <v>West Rim-1-0-10-e</v>
      </c>
      <c r="R2470" s="6">
        <f t="shared" ref="R2470:T2470" si="4959">IFERROR(VALUE(LEFT(N2470,SEARCH(" ",N2470,1)-1)),FALSE())</f>
        <v>-181</v>
      </c>
      <c r="S2470" s="6">
        <f t="shared" si="4959"/>
        <v>-208</v>
      </c>
      <c r="T2470" s="6">
        <f t="shared" si="4959"/>
        <v>-195</v>
      </c>
      <c r="U2470" s="5"/>
      <c r="V2470" s="5"/>
      <c r="W2470" s="5"/>
      <c r="X2470" s="37" t="str">
        <f>Map!G3166</f>
        <v>Gas Giant</v>
      </c>
      <c r="Y2470" s="5"/>
      <c r="Z2470" s="7" t="str">
        <f>Map!O3166</f>
        <v>12 H</v>
      </c>
      <c r="AA2470" s="6">
        <f t="shared" si="12"/>
        <v>12</v>
      </c>
      <c r="AB2470" s="5" t="str">
        <f>IFERROR(__xludf.DUMMYFUNCTION("""COMPUTED_VALUE"""),"H")</f>
        <v>H</v>
      </c>
      <c r="AC2470" s="6">
        <f t="shared" si="13"/>
        <v>12</v>
      </c>
      <c r="AD2470" s="5"/>
    </row>
    <row r="2471">
      <c r="A2471" s="5" t="str">
        <f>Map!I3167</f>
        <v>0.29 S</v>
      </c>
      <c r="B2471" s="6">
        <f t="shared" si="5"/>
        <v>0.29</v>
      </c>
      <c r="C2471" s="5" t="str">
        <f>IFERROR(__xludf.DUMMYFUNCTION("""COMPUTED_VALUE"""),"S")</f>
        <v>S</v>
      </c>
      <c r="D2471" s="34">
        <f t="shared" si="6"/>
        <v>0.29</v>
      </c>
      <c r="E2471" s="6" t="b">
        <f t="shared" si="7"/>
        <v>0</v>
      </c>
      <c r="F2471" s="34" t="b">
        <f t="shared" si="8"/>
        <v>0</v>
      </c>
      <c r="G2471" s="8">
        <f t="shared" si="9"/>
        <v>5.7681E+29</v>
      </c>
      <c r="H2471" s="8">
        <f t="shared" ref="H2471:J2471" si="4960">if(D2471,$G2471,"")</f>
        <v>5.7681E+29</v>
      </c>
      <c r="I2471" s="8" t="str">
        <f t="shared" si="4960"/>
        <v/>
      </c>
      <c r="J2471" s="8" t="str">
        <f t="shared" si="4960"/>
        <v/>
      </c>
      <c r="K2471" s="5"/>
      <c r="L2471" s="5"/>
      <c r="M2471" s="5"/>
      <c r="N2471" s="36" t="str">
        <f>Map!K3167</f>
        <v/>
      </c>
      <c r="O2471" s="36" t="str">
        <f>Map!L3167</f>
        <v/>
      </c>
      <c r="P2471" s="36" t="str">
        <f>Map!M3167</f>
        <v/>
      </c>
      <c r="Q2471" s="5" t="str">
        <f>Join("-",Map!B3167,Map!C3167,Map!D3167,Map!E3167,Map!F3167)</f>
        <v>West Rim-1-0-10-S</v>
      </c>
      <c r="R2471" s="6" t="b">
        <f t="shared" ref="R2471:T2471" si="4961">IFERROR(VALUE(LEFT(N2471,SEARCH(" ",N2471,1)-1)),FALSE())</f>
        <v>0</v>
      </c>
      <c r="S2471" s="6" t="b">
        <f t="shared" si="4961"/>
        <v>0</v>
      </c>
      <c r="T2471" s="6" t="b">
        <f t="shared" si="4961"/>
        <v>0</v>
      </c>
      <c r="U2471" s="5"/>
      <c r="V2471" s="5"/>
      <c r="W2471" s="5"/>
      <c r="X2471" s="37" t="str">
        <f>Map!G3167</f>
        <v>Star</v>
      </c>
      <c r="Y2471" s="5"/>
      <c r="Z2471" s="7" t="str">
        <f>Map!O3167</f>
        <v/>
      </c>
      <c r="AA2471" s="6" t="str">
        <f t="shared" si="12"/>
        <v/>
      </c>
      <c r="AB2471" s="5"/>
      <c r="AC2471" s="6" t="str">
        <f t="shared" si="13"/>
        <v/>
      </c>
      <c r="AD2471" s="5"/>
    </row>
    <row r="2472">
      <c r="A2472" s="5" t="str">
        <f>Map!I3168</f>
        <v>0.36 E</v>
      </c>
      <c r="B2472" s="6">
        <f t="shared" si="5"/>
        <v>0.36</v>
      </c>
      <c r="C2472" s="5" t="str">
        <f>IFERROR(__xludf.DUMMYFUNCTION("""COMPUTED_VALUE"""),"E")</f>
        <v>E</v>
      </c>
      <c r="D2472" s="34" t="b">
        <f t="shared" si="6"/>
        <v>0</v>
      </c>
      <c r="E2472" s="6" t="b">
        <f t="shared" si="7"/>
        <v>0</v>
      </c>
      <c r="F2472" s="34">
        <f t="shared" si="8"/>
        <v>0.36</v>
      </c>
      <c r="G2472" s="8">
        <f t="shared" si="9"/>
        <v>2.14992E+24</v>
      </c>
      <c r="H2472" s="8" t="str">
        <f t="shared" ref="H2472:J2472" si="4962">if(D2472,$G2472,"")</f>
        <v/>
      </c>
      <c r="I2472" s="8" t="str">
        <f t="shared" si="4962"/>
        <v/>
      </c>
      <c r="J2472" s="8">
        <f t="shared" si="4962"/>
        <v>2.14992E+24</v>
      </c>
      <c r="K2472" s="5"/>
      <c r="L2472" s="5"/>
      <c r="M2472" s="5"/>
      <c r="N2472" s="36">
        <f>Map!K3168</f>
        <v>1221</v>
      </c>
      <c r="O2472" s="36">
        <f>Map!L3168</f>
        <v>367</v>
      </c>
      <c r="P2472" s="36">
        <f>Map!M3168</f>
        <v>796</v>
      </c>
      <c r="Q2472" s="5" t="str">
        <f>Join("-",Map!B3168,Map!C3168,Map!D3168,Map!E3168,Map!F3168)</f>
        <v>West Rim-1-1-0-a</v>
      </c>
      <c r="R2472" s="6">
        <f t="shared" ref="R2472:T2472" si="4963">IFERROR(VALUE(LEFT(N2472,SEARCH(" ",N2472,1)-1)),FALSE())</f>
        <v>1221</v>
      </c>
      <c r="S2472" s="6">
        <f t="shared" si="4963"/>
        <v>367</v>
      </c>
      <c r="T2472" s="6">
        <f t="shared" si="4963"/>
        <v>796</v>
      </c>
      <c r="U2472" s="5"/>
      <c r="V2472" s="5"/>
      <c r="W2472" s="5"/>
      <c r="X2472" s="37" t="str">
        <f>Map!G3168</f>
        <v>Terrestrial</v>
      </c>
      <c r="Y2472" s="5"/>
      <c r="Z2472" s="7" t="str">
        <f>Map!O3168</f>
        <v>132 H</v>
      </c>
      <c r="AA2472" s="6">
        <f t="shared" si="12"/>
        <v>132</v>
      </c>
      <c r="AB2472" s="5" t="str">
        <f>IFERROR(__xludf.DUMMYFUNCTION("""COMPUTED_VALUE"""),"H")</f>
        <v>H</v>
      </c>
      <c r="AC2472" s="6">
        <f t="shared" si="13"/>
        <v>132</v>
      </c>
      <c r="AD2472" s="5"/>
    </row>
    <row r="2473">
      <c r="A2473" s="5" t="str">
        <f>Map!I3169</f>
        <v>0.82 E</v>
      </c>
      <c r="B2473" s="6">
        <f t="shared" si="5"/>
        <v>0.82</v>
      </c>
      <c r="C2473" s="5" t="str">
        <f>IFERROR(__xludf.DUMMYFUNCTION("""COMPUTED_VALUE"""),"E")</f>
        <v>E</v>
      </c>
      <c r="D2473" s="34" t="b">
        <f t="shared" si="6"/>
        <v>0</v>
      </c>
      <c r="E2473" s="6" t="b">
        <f t="shared" si="7"/>
        <v>0</v>
      </c>
      <c r="F2473" s="34">
        <f t="shared" si="8"/>
        <v>0.82</v>
      </c>
      <c r="G2473" s="8">
        <f t="shared" si="9"/>
        <v>4.89704E+24</v>
      </c>
      <c r="H2473" s="8" t="str">
        <f t="shared" ref="H2473:J2473" si="4964">if(D2473,$G2473,"")</f>
        <v/>
      </c>
      <c r="I2473" s="8" t="str">
        <f t="shared" si="4964"/>
        <v/>
      </c>
      <c r="J2473" s="8">
        <f t="shared" si="4964"/>
        <v>4.89704E+24</v>
      </c>
      <c r="K2473" s="5"/>
      <c r="L2473" s="5"/>
      <c r="M2473" s="5"/>
      <c r="N2473" s="36">
        <f>Map!K3169</f>
        <v>-5</v>
      </c>
      <c r="O2473" s="36">
        <f>Map!L3169</f>
        <v>-24</v>
      </c>
      <c r="P2473" s="36">
        <f>Map!M3169</f>
        <v>-14</v>
      </c>
      <c r="Q2473" s="5" t="str">
        <f>Join("-",Map!B3169,Map!C3169,Map!D3169,Map!E3169,Map!F3169)</f>
        <v>West Rim-1-1-0-b</v>
      </c>
      <c r="R2473" s="6">
        <f t="shared" ref="R2473:T2473" si="4965">IFERROR(VALUE(LEFT(N2473,SEARCH(" ",N2473,1)-1)),FALSE())</f>
        <v>-5</v>
      </c>
      <c r="S2473" s="6">
        <f t="shared" si="4965"/>
        <v>-24</v>
      </c>
      <c r="T2473" s="6">
        <f t="shared" si="4965"/>
        <v>-14</v>
      </c>
      <c r="U2473" s="5"/>
      <c r="V2473" s="5"/>
      <c r="W2473" s="5"/>
      <c r="X2473" s="37" t="str">
        <f>Map!G3169</f>
        <v>Habitable</v>
      </c>
      <c r="Y2473" s="5"/>
      <c r="Z2473" s="7" t="str">
        <f>Map!O3169</f>
        <v>42 H</v>
      </c>
      <c r="AA2473" s="6">
        <f t="shared" si="12"/>
        <v>42</v>
      </c>
      <c r="AB2473" s="5" t="str">
        <f>IFERROR(__xludf.DUMMYFUNCTION("""COMPUTED_VALUE"""),"H")</f>
        <v>H</v>
      </c>
      <c r="AC2473" s="6">
        <f t="shared" si="13"/>
        <v>42</v>
      </c>
      <c r="AD2473" s="5"/>
    </row>
    <row r="2474">
      <c r="A2474" s="5" t="str">
        <f>Map!I3170</f>
        <v>0.35 S</v>
      </c>
      <c r="B2474" s="6">
        <f t="shared" si="5"/>
        <v>0.35</v>
      </c>
      <c r="C2474" s="5" t="str">
        <f>IFERROR(__xludf.DUMMYFUNCTION("""COMPUTED_VALUE"""),"S")</f>
        <v>S</v>
      </c>
      <c r="D2474" s="34">
        <f t="shared" si="6"/>
        <v>0.35</v>
      </c>
      <c r="E2474" s="6" t="b">
        <f t="shared" si="7"/>
        <v>0</v>
      </c>
      <c r="F2474" s="34" t="b">
        <f t="shared" si="8"/>
        <v>0</v>
      </c>
      <c r="G2474" s="8">
        <f t="shared" si="9"/>
        <v>6.9615E+29</v>
      </c>
      <c r="H2474" s="8">
        <f t="shared" ref="H2474:J2474" si="4966">if(D2474,$G2474,"")</f>
        <v>6.9615E+29</v>
      </c>
      <c r="I2474" s="8" t="str">
        <f t="shared" si="4966"/>
        <v/>
      </c>
      <c r="J2474" s="8" t="str">
        <f t="shared" si="4966"/>
        <v/>
      </c>
      <c r="K2474" s="5"/>
      <c r="L2474" s="5"/>
      <c r="M2474" s="5"/>
      <c r="N2474" s="36" t="str">
        <f>Map!K3170</f>
        <v/>
      </c>
      <c r="O2474" s="36" t="str">
        <f>Map!L3170</f>
        <v/>
      </c>
      <c r="P2474" s="36" t="str">
        <f>Map!M3170</f>
        <v/>
      </c>
      <c r="Q2474" s="5" t="str">
        <f>Join("-",Map!B3170,Map!C3170,Map!D3170,Map!E3170,Map!F3170)</f>
        <v>West Rim-1-1-0-S</v>
      </c>
      <c r="R2474" s="6" t="b">
        <f t="shared" ref="R2474:T2474" si="4967">IFERROR(VALUE(LEFT(N2474,SEARCH(" ",N2474,1)-1)),FALSE())</f>
        <v>0</v>
      </c>
      <c r="S2474" s="6" t="b">
        <f t="shared" si="4967"/>
        <v>0</v>
      </c>
      <c r="T2474" s="6" t="b">
        <f t="shared" si="4967"/>
        <v>0</v>
      </c>
      <c r="U2474" s="5"/>
      <c r="V2474" s="5"/>
      <c r="W2474" s="5"/>
      <c r="X2474" s="37" t="str">
        <f>Map!G3170</f>
        <v>Star</v>
      </c>
      <c r="Y2474" s="5"/>
      <c r="Z2474" s="7" t="str">
        <f>Map!O3170</f>
        <v/>
      </c>
      <c r="AA2474" s="6" t="str">
        <f t="shared" si="12"/>
        <v/>
      </c>
      <c r="AB2474" s="5"/>
      <c r="AC2474" s="6" t="str">
        <f t="shared" si="13"/>
        <v/>
      </c>
      <c r="AD2474" s="5"/>
    </row>
    <row r="2475">
      <c r="A2475" s="5" t="str">
        <f>Map!I3171</f>
        <v/>
      </c>
      <c r="B2475" s="6" t="str">
        <f t="shared" si="5"/>
        <v/>
      </c>
      <c r="C2475" s="5"/>
      <c r="D2475" s="34" t="b">
        <f t="shared" si="6"/>
        <v>0</v>
      </c>
      <c r="E2475" s="6" t="b">
        <f t="shared" si="7"/>
        <v>0</v>
      </c>
      <c r="F2475" s="34" t="b">
        <f t="shared" si="8"/>
        <v>0</v>
      </c>
      <c r="G2475" s="8" t="str">
        <f t="shared" si="9"/>
        <v/>
      </c>
      <c r="H2475" s="8" t="str">
        <f t="shared" ref="H2475:J2475" si="4968">if(D2475,$G2475,"")</f>
        <v/>
      </c>
      <c r="I2475" s="8" t="str">
        <f t="shared" si="4968"/>
        <v/>
      </c>
      <c r="J2475" s="8" t="str">
        <f t="shared" si="4968"/>
        <v/>
      </c>
      <c r="K2475" s="5"/>
      <c r="L2475" s="5"/>
      <c r="M2475" s="5"/>
      <c r="N2475" s="36" t="str">
        <f>Map!K3171</f>
        <v/>
      </c>
      <c r="O2475" s="36" t="str">
        <f>Map!L3171</f>
        <v/>
      </c>
      <c r="P2475" s="36" t="str">
        <f>Map!M3171</f>
        <v/>
      </c>
      <c r="Q2475" s="5" t="str">
        <f>Join("-",Map!B3171,Map!C3171,Map!D3171,Map!E3171,Map!F3171)</f>
        <v>West Rim-1-1-0-W11 Secondary Relay</v>
      </c>
      <c r="R2475" s="6" t="b">
        <f t="shared" ref="R2475:T2475" si="4969">IFERROR(VALUE(LEFT(N2475,SEARCH(" ",N2475,1)-1)),FALSE())</f>
        <v>0</v>
      </c>
      <c r="S2475" s="6" t="b">
        <f t="shared" si="4969"/>
        <v>0</v>
      </c>
      <c r="T2475" s="6" t="b">
        <f t="shared" si="4969"/>
        <v>0</v>
      </c>
      <c r="U2475" s="5"/>
      <c r="V2475" s="5"/>
      <c r="W2475" s="5"/>
      <c r="X2475" s="37" t="str">
        <f>Map!G3171</f>
        <v>Secondary Relay</v>
      </c>
      <c r="Y2475" s="5"/>
      <c r="Z2475" s="7" t="str">
        <f>Map!O3171</f>
        <v/>
      </c>
      <c r="AA2475" s="6" t="str">
        <f t="shared" si="12"/>
        <v/>
      </c>
      <c r="AB2475" s="5"/>
      <c r="AC2475" s="6" t="str">
        <f t="shared" si="13"/>
        <v/>
      </c>
      <c r="AD2475" s="5"/>
    </row>
    <row r="2476">
      <c r="A2476" s="5" t="str">
        <f>Map!I3172</f>
        <v>0.06 E</v>
      </c>
      <c r="B2476" s="6">
        <f t="shared" si="5"/>
        <v>0.06</v>
      </c>
      <c r="C2476" s="5" t="str">
        <f>IFERROR(__xludf.DUMMYFUNCTION("""COMPUTED_VALUE"""),"E")</f>
        <v>E</v>
      </c>
      <c r="D2476" s="34" t="b">
        <f t="shared" si="6"/>
        <v>0</v>
      </c>
      <c r="E2476" s="6" t="b">
        <f t="shared" si="7"/>
        <v>0</v>
      </c>
      <c r="F2476" s="34">
        <f t="shared" si="8"/>
        <v>0.06</v>
      </c>
      <c r="G2476" s="8">
        <f t="shared" si="9"/>
        <v>3.5832E+23</v>
      </c>
      <c r="H2476" s="8" t="str">
        <f t="shared" ref="H2476:J2476" si="4970">if(D2476,$G2476,"")</f>
        <v/>
      </c>
      <c r="I2476" s="8" t="str">
        <f t="shared" si="4970"/>
        <v/>
      </c>
      <c r="J2476" s="8">
        <f t="shared" si="4970"/>
        <v>3.5832E+23</v>
      </c>
      <c r="K2476" s="5"/>
      <c r="L2476" s="5"/>
      <c r="M2476" s="5"/>
      <c r="N2476" s="36">
        <f>Map!K3172</f>
        <v>815</v>
      </c>
      <c r="O2476" s="36">
        <f>Map!L3172</f>
        <v>775</v>
      </c>
      <c r="P2476" s="36">
        <f>Map!M3172</f>
        <v>793</v>
      </c>
      <c r="Q2476" s="5" t="str">
        <f>Join("-",Map!B3172,Map!C3172,Map!D3172,Map!E3172,Map!F3172)</f>
        <v>West Rim-1-1-1-a</v>
      </c>
      <c r="R2476" s="6">
        <f t="shared" ref="R2476:T2476" si="4971">IFERROR(VALUE(LEFT(N2476,SEARCH(" ",N2476,1)-1)),FALSE())</f>
        <v>815</v>
      </c>
      <c r="S2476" s="6">
        <f t="shared" si="4971"/>
        <v>775</v>
      </c>
      <c r="T2476" s="6">
        <f t="shared" si="4971"/>
        <v>793</v>
      </c>
      <c r="U2476" s="5"/>
      <c r="V2476" s="5"/>
      <c r="W2476" s="5"/>
      <c r="X2476" s="37" t="str">
        <f>Map!G3172</f>
        <v>Terrestrial</v>
      </c>
      <c r="Y2476" s="5"/>
      <c r="Z2476" s="7" t="str">
        <f>Map!O3172</f>
        <v>14 H</v>
      </c>
      <c r="AA2476" s="6">
        <f t="shared" si="12"/>
        <v>14</v>
      </c>
      <c r="AB2476" s="5" t="str">
        <f>IFERROR(__xludf.DUMMYFUNCTION("""COMPUTED_VALUE"""),"H")</f>
        <v>H</v>
      </c>
      <c r="AC2476" s="6">
        <f t="shared" si="13"/>
        <v>14</v>
      </c>
      <c r="AD2476" s="5"/>
    </row>
    <row r="2477">
      <c r="A2477" s="5" t="str">
        <f>Map!I3173</f>
        <v>0.43 E</v>
      </c>
      <c r="B2477" s="6">
        <f t="shared" si="5"/>
        <v>0.43</v>
      </c>
      <c r="C2477" s="5" t="str">
        <f>IFERROR(__xludf.DUMMYFUNCTION("""COMPUTED_VALUE"""),"E")</f>
        <v>E</v>
      </c>
      <c r="D2477" s="34" t="b">
        <f t="shared" si="6"/>
        <v>0</v>
      </c>
      <c r="E2477" s="6" t="b">
        <f t="shared" si="7"/>
        <v>0</v>
      </c>
      <c r="F2477" s="34">
        <f t="shared" si="8"/>
        <v>0.43</v>
      </c>
      <c r="G2477" s="8">
        <f t="shared" si="9"/>
        <v>2.56796E+24</v>
      </c>
      <c r="H2477" s="8" t="str">
        <f t="shared" ref="H2477:J2477" si="4972">if(D2477,$G2477,"")</f>
        <v/>
      </c>
      <c r="I2477" s="8" t="str">
        <f t="shared" si="4972"/>
        <v/>
      </c>
      <c r="J2477" s="8">
        <f t="shared" si="4972"/>
        <v>2.56796E+24</v>
      </c>
      <c r="K2477" s="5"/>
      <c r="L2477" s="5"/>
      <c r="M2477" s="5"/>
      <c r="N2477" s="36">
        <f>Map!K3173</f>
        <v>353</v>
      </c>
      <c r="O2477" s="36">
        <f>Map!L3173</f>
        <v>280</v>
      </c>
      <c r="P2477" s="36">
        <f>Map!M3173</f>
        <v>316</v>
      </c>
      <c r="Q2477" s="5" t="str">
        <f>Join("-",Map!B3173,Map!C3173,Map!D3173,Map!E3173,Map!F3173)</f>
        <v>West Rim-1-1-1-b</v>
      </c>
      <c r="R2477" s="6">
        <f t="shared" ref="R2477:T2477" si="4973">IFERROR(VALUE(LEFT(N2477,SEARCH(" ",N2477,1)-1)),FALSE())</f>
        <v>353</v>
      </c>
      <c r="S2477" s="6">
        <f t="shared" si="4973"/>
        <v>280</v>
      </c>
      <c r="T2477" s="6">
        <f t="shared" si="4973"/>
        <v>316</v>
      </c>
      <c r="U2477" s="5"/>
      <c r="V2477" s="5"/>
      <c r="W2477" s="5"/>
      <c r="X2477" s="37" t="str">
        <f>Map!G3173</f>
        <v>Terrestrial</v>
      </c>
      <c r="Y2477" s="5"/>
      <c r="Z2477" s="7" t="str">
        <f>Map!O3173</f>
        <v>135 H</v>
      </c>
      <c r="AA2477" s="6">
        <f t="shared" si="12"/>
        <v>135</v>
      </c>
      <c r="AB2477" s="5" t="str">
        <f>IFERROR(__xludf.DUMMYFUNCTION("""COMPUTED_VALUE"""),"H")</f>
        <v>H</v>
      </c>
      <c r="AC2477" s="6">
        <f t="shared" si="13"/>
        <v>135</v>
      </c>
      <c r="AD2477" s="5"/>
    </row>
    <row r="2478">
      <c r="A2478" s="5" t="str">
        <f>Map!I3174</f>
        <v>2.93 E</v>
      </c>
      <c r="B2478" s="6">
        <f t="shared" si="5"/>
        <v>2.93</v>
      </c>
      <c r="C2478" s="5" t="str">
        <f>IFERROR(__xludf.DUMMYFUNCTION("""COMPUTED_VALUE"""),"E")</f>
        <v>E</v>
      </c>
      <c r="D2478" s="34" t="b">
        <f t="shared" si="6"/>
        <v>0</v>
      </c>
      <c r="E2478" s="6" t="b">
        <f t="shared" si="7"/>
        <v>0</v>
      </c>
      <c r="F2478" s="34">
        <f t="shared" si="8"/>
        <v>2.93</v>
      </c>
      <c r="G2478" s="8">
        <f t="shared" si="9"/>
        <v>1.7498E+25</v>
      </c>
      <c r="H2478" s="8" t="str">
        <f t="shared" ref="H2478:J2478" si="4974">if(D2478,$G2478,"")</f>
        <v/>
      </c>
      <c r="I2478" s="8" t="str">
        <f t="shared" si="4974"/>
        <v/>
      </c>
      <c r="J2478" s="8">
        <f t="shared" si="4974"/>
        <v>1.7498E+25</v>
      </c>
      <c r="K2478" s="5"/>
      <c r="L2478" s="5"/>
      <c r="M2478" s="5"/>
      <c r="N2478" s="36">
        <f>Map!K3174</f>
        <v>185</v>
      </c>
      <c r="O2478" s="36">
        <f>Map!L3174</f>
        <v>108</v>
      </c>
      <c r="P2478" s="36">
        <f>Map!M3174</f>
        <v>149</v>
      </c>
      <c r="Q2478" s="5" t="str">
        <f>Join("-",Map!B3174,Map!C3174,Map!D3174,Map!E3174,Map!F3174)</f>
        <v>West Rim-1-1-1-c</v>
      </c>
      <c r="R2478" s="6">
        <f t="shared" ref="R2478:T2478" si="4975">IFERROR(VALUE(LEFT(N2478,SEARCH(" ",N2478,1)-1)),FALSE())</f>
        <v>185</v>
      </c>
      <c r="S2478" s="6">
        <f t="shared" si="4975"/>
        <v>108</v>
      </c>
      <c r="T2478" s="6">
        <f t="shared" si="4975"/>
        <v>149</v>
      </c>
      <c r="U2478" s="5"/>
      <c r="V2478" s="5"/>
      <c r="W2478" s="5"/>
      <c r="X2478" s="37" t="str">
        <f>Map!G3174</f>
        <v>Terrestrial</v>
      </c>
      <c r="Y2478" s="5"/>
      <c r="Z2478" s="7" t="str">
        <f>Map!O3174</f>
        <v>171 H</v>
      </c>
      <c r="AA2478" s="6">
        <f t="shared" si="12"/>
        <v>171</v>
      </c>
      <c r="AB2478" s="5" t="str">
        <f>IFERROR(__xludf.DUMMYFUNCTION("""COMPUTED_VALUE"""),"H")</f>
        <v>H</v>
      </c>
      <c r="AC2478" s="6">
        <f t="shared" si="13"/>
        <v>171</v>
      </c>
      <c r="AD2478" s="5"/>
    </row>
    <row r="2479">
      <c r="A2479" s="5" t="str">
        <f>Map!I3175</f>
        <v>1.48 J</v>
      </c>
      <c r="B2479" s="6">
        <f t="shared" si="5"/>
        <v>1.48</v>
      </c>
      <c r="C2479" s="5" t="str">
        <f>IFERROR(__xludf.DUMMYFUNCTION("""COMPUTED_VALUE"""),"J")</f>
        <v>J</v>
      </c>
      <c r="D2479" s="34" t="b">
        <f t="shared" si="6"/>
        <v>0</v>
      </c>
      <c r="E2479" s="6">
        <f t="shared" si="7"/>
        <v>1.48</v>
      </c>
      <c r="F2479" s="34" t="b">
        <f t="shared" si="8"/>
        <v>0</v>
      </c>
      <c r="G2479" s="8">
        <f t="shared" si="9"/>
        <v>2.812E+27</v>
      </c>
      <c r="H2479" s="8" t="str">
        <f t="shared" ref="H2479:J2479" si="4976">if(D2479,$G2479,"")</f>
        <v/>
      </c>
      <c r="I2479" s="8">
        <f t="shared" si="4976"/>
        <v>2.812E+27</v>
      </c>
      <c r="J2479" s="8" t="str">
        <f t="shared" si="4976"/>
        <v/>
      </c>
      <c r="K2479" s="5"/>
      <c r="L2479" s="5"/>
      <c r="M2479" s="5"/>
      <c r="N2479" s="36">
        <f>Map!K3175</f>
        <v>-54</v>
      </c>
      <c r="O2479" s="36">
        <f>Map!L3175</f>
        <v>-70</v>
      </c>
      <c r="P2479" s="36">
        <f>Map!M3175</f>
        <v>-61</v>
      </c>
      <c r="Q2479" s="5" t="str">
        <f>Join("-",Map!B3175,Map!C3175,Map!D3175,Map!E3175,Map!F3175)</f>
        <v>West Rim-1-1-1-d</v>
      </c>
      <c r="R2479" s="6">
        <f t="shared" ref="R2479:T2479" si="4977">IFERROR(VALUE(LEFT(N2479,SEARCH(" ",N2479,1)-1)),FALSE())</f>
        <v>-54</v>
      </c>
      <c r="S2479" s="6">
        <f t="shared" si="4977"/>
        <v>-70</v>
      </c>
      <c r="T2479" s="6">
        <f t="shared" si="4977"/>
        <v>-61</v>
      </c>
      <c r="U2479" s="5"/>
      <c r="V2479" s="5"/>
      <c r="W2479" s="5"/>
      <c r="X2479" s="37" t="str">
        <f>Map!G3175</f>
        <v>Gas Giant</v>
      </c>
      <c r="Y2479" s="5"/>
      <c r="Z2479" s="7" t="str">
        <f>Map!O3175</f>
        <v>18 H</v>
      </c>
      <c r="AA2479" s="6">
        <f t="shared" si="12"/>
        <v>18</v>
      </c>
      <c r="AB2479" s="5" t="str">
        <f>IFERROR(__xludf.DUMMYFUNCTION("""COMPUTED_VALUE"""),"H")</f>
        <v>H</v>
      </c>
      <c r="AC2479" s="6">
        <f t="shared" si="13"/>
        <v>18</v>
      </c>
      <c r="AD2479" s="5"/>
    </row>
    <row r="2480">
      <c r="A2480" s="5" t="str">
        <f>Map!I3176</f>
        <v>0.09 J</v>
      </c>
      <c r="B2480" s="6">
        <f t="shared" si="5"/>
        <v>0.09</v>
      </c>
      <c r="C2480" s="5" t="str">
        <f>IFERROR(__xludf.DUMMYFUNCTION("""COMPUTED_VALUE"""),"J")</f>
        <v>J</v>
      </c>
      <c r="D2480" s="34" t="b">
        <f t="shared" si="6"/>
        <v>0</v>
      </c>
      <c r="E2480" s="6">
        <f t="shared" si="7"/>
        <v>0.09</v>
      </c>
      <c r="F2480" s="34" t="b">
        <f t="shared" si="8"/>
        <v>0</v>
      </c>
      <c r="G2480" s="8">
        <f t="shared" si="9"/>
        <v>1.71E+26</v>
      </c>
      <c r="H2480" s="8" t="str">
        <f t="shared" ref="H2480:J2480" si="4978">if(D2480,$G2480,"")</f>
        <v/>
      </c>
      <c r="I2480" s="8">
        <f t="shared" si="4978"/>
        <v>1.71E+26</v>
      </c>
      <c r="J2480" s="8" t="str">
        <f t="shared" si="4978"/>
        <v/>
      </c>
      <c r="K2480" s="5"/>
      <c r="L2480" s="5"/>
      <c r="M2480" s="5"/>
      <c r="N2480" s="36">
        <f>Map!K3176</f>
        <v>-100</v>
      </c>
      <c r="O2480" s="36">
        <f>Map!L3176</f>
        <v>-183</v>
      </c>
      <c r="P2480" s="36">
        <f>Map!M3176</f>
        <v>-140</v>
      </c>
      <c r="Q2480" s="5" t="str">
        <f>Join("-",Map!B3176,Map!C3176,Map!D3176,Map!E3176,Map!F3176)</f>
        <v>West Rim-1-1-1-e</v>
      </c>
      <c r="R2480" s="6">
        <f t="shared" ref="R2480:T2480" si="4979">IFERROR(VALUE(LEFT(N2480,SEARCH(" ",N2480,1)-1)),FALSE())</f>
        <v>-100</v>
      </c>
      <c r="S2480" s="6">
        <f t="shared" si="4979"/>
        <v>-183</v>
      </c>
      <c r="T2480" s="6">
        <f t="shared" si="4979"/>
        <v>-140</v>
      </c>
      <c r="U2480" s="5"/>
      <c r="V2480" s="5"/>
      <c r="W2480" s="5"/>
      <c r="X2480" s="37" t="str">
        <f>Map!G3176</f>
        <v>Gas Giant</v>
      </c>
      <c r="Y2480" s="5"/>
      <c r="Z2480" s="7" t="str">
        <f>Map!O3176</f>
        <v>15 H</v>
      </c>
      <c r="AA2480" s="6">
        <f t="shared" si="12"/>
        <v>15</v>
      </c>
      <c r="AB2480" s="5" t="str">
        <f>IFERROR(__xludf.DUMMYFUNCTION("""COMPUTED_VALUE"""),"H")</f>
        <v>H</v>
      </c>
      <c r="AC2480" s="6">
        <f t="shared" si="13"/>
        <v>15</v>
      </c>
      <c r="AD2480" s="5"/>
    </row>
    <row r="2481">
      <c r="A2481" s="5" t="str">
        <f>Map!I3177</f>
        <v>0.37 J</v>
      </c>
      <c r="B2481" s="6">
        <f t="shared" si="5"/>
        <v>0.37</v>
      </c>
      <c r="C2481" s="5" t="str">
        <f>IFERROR(__xludf.DUMMYFUNCTION("""COMPUTED_VALUE"""),"J")</f>
        <v>J</v>
      </c>
      <c r="D2481" s="34" t="b">
        <f t="shared" si="6"/>
        <v>0</v>
      </c>
      <c r="E2481" s="6">
        <f t="shared" si="7"/>
        <v>0.37</v>
      </c>
      <c r="F2481" s="34" t="b">
        <f t="shared" si="8"/>
        <v>0</v>
      </c>
      <c r="G2481" s="8">
        <f t="shared" si="9"/>
        <v>7.03E+26</v>
      </c>
      <c r="H2481" s="8" t="str">
        <f t="shared" ref="H2481:J2481" si="4980">if(D2481,$G2481,"")</f>
        <v/>
      </c>
      <c r="I2481" s="8">
        <f t="shared" si="4980"/>
        <v>7.03E+26</v>
      </c>
      <c r="J2481" s="8" t="str">
        <f t="shared" si="4980"/>
        <v/>
      </c>
      <c r="K2481" s="5"/>
      <c r="L2481" s="5"/>
      <c r="M2481" s="5"/>
      <c r="N2481" s="36">
        <f>Map!K3177</f>
        <v>-111</v>
      </c>
      <c r="O2481" s="36">
        <f>Map!L3177</f>
        <v>-118</v>
      </c>
      <c r="P2481" s="36">
        <f>Map!M3177</f>
        <v>-114</v>
      </c>
      <c r="Q2481" s="5" t="str">
        <f>Join("-",Map!B3177,Map!C3177,Map!D3177,Map!E3177,Map!F3177)</f>
        <v>West Rim-1-1-1-f</v>
      </c>
      <c r="R2481" s="6">
        <f t="shared" ref="R2481:T2481" si="4981">IFERROR(VALUE(LEFT(N2481,SEARCH(" ",N2481,1)-1)),FALSE())</f>
        <v>-111</v>
      </c>
      <c r="S2481" s="6">
        <f t="shared" si="4981"/>
        <v>-118</v>
      </c>
      <c r="T2481" s="6">
        <f t="shared" si="4981"/>
        <v>-114</v>
      </c>
      <c r="U2481" s="5"/>
      <c r="V2481" s="5"/>
      <c r="W2481" s="5"/>
      <c r="X2481" s="37" t="str">
        <f>Map!G3177</f>
        <v>Gas Giant</v>
      </c>
      <c r="Y2481" s="5"/>
      <c r="Z2481" s="7" t="str">
        <f>Map!O3177</f>
        <v>13 H</v>
      </c>
      <c r="AA2481" s="6">
        <f t="shared" si="12"/>
        <v>13</v>
      </c>
      <c r="AB2481" s="5" t="str">
        <f>IFERROR(__xludf.DUMMYFUNCTION("""COMPUTED_VALUE"""),"H")</f>
        <v>H</v>
      </c>
      <c r="AC2481" s="6">
        <f t="shared" si="13"/>
        <v>13</v>
      </c>
      <c r="AD2481" s="5"/>
    </row>
    <row r="2482">
      <c r="A2482" s="5" t="str">
        <f>Map!I3178</f>
        <v>5.33 J</v>
      </c>
      <c r="B2482" s="6">
        <f t="shared" si="5"/>
        <v>5.33</v>
      </c>
      <c r="C2482" s="5" t="str">
        <f>IFERROR(__xludf.DUMMYFUNCTION("""COMPUTED_VALUE"""),"J")</f>
        <v>J</v>
      </c>
      <c r="D2482" s="34" t="b">
        <f t="shared" si="6"/>
        <v>0</v>
      </c>
      <c r="E2482" s="6">
        <f t="shared" si="7"/>
        <v>5.33</v>
      </c>
      <c r="F2482" s="34" t="b">
        <f t="shared" si="8"/>
        <v>0</v>
      </c>
      <c r="G2482" s="8">
        <f t="shared" si="9"/>
        <v>1.0127E+28</v>
      </c>
      <c r="H2482" s="8" t="str">
        <f t="shared" ref="H2482:J2482" si="4982">if(D2482,$G2482,"")</f>
        <v/>
      </c>
      <c r="I2482" s="8">
        <f t="shared" si="4982"/>
        <v>1.0127E+28</v>
      </c>
      <c r="J2482" s="8" t="str">
        <f t="shared" si="4982"/>
        <v/>
      </c>
      <c r="K2482" s="5"/>
      <c r="L2482" s="5"/>
      <c r="M2482" s="5"/>
      <c r="N2482" s="36">
        <f>Map!K3178</f>
        <v>-117</v>
      </c>
      <c r="O2482" s="36">
        <f>Map!L3178</f>
        <v>-164</v>
      </c>
      <c r="P2482" s="36">
        <f>Map!M3178</f>
        <v>-140</v>
      </c>
      <c r="Q2482" s="5" t="str">
        <f>Join("-",Map!B3178,Map!C3178,Map!D3178,Map!E3178,Map!F3178)</f>
        <v>West Rim-1-1-1-g</v>
      </c>
      <c r="R2482" s="6">
        <f t="shared" ref="R2482:T2482" si="4983">IFERROR(VALUE(LEFT(N2482,SEARCH(" ",N2482,1)-1)),FALSE())</f>
        <v>-117</v>
      </c>
      <c r="S2482" s="6">
        <f t="shared" si="4983"/>
        <v>-164</v>
      </c>
      <c r="T2482" s="6">
        <f t="shared" si="4983"/>
        <v>-140</v>
      </c>
      <c r="U2482" s="5"/>
      <c r="V2482" s="5"/>
      <c r="W2482" s="5"/>
      <c r="X2482" s="37" t="str">
        <f>Map!G3178</f>
        <v>Gas Giant</v>
      </c>
      <c r="Y2482" s="5"/>
      <c r="Z2482" s="7" t="str">
        <f>Map!O3178</f>
        <v>16 H</v>
      </c>
      <c r="AA2482" s="6">
        <f t="shared" si="12"/>
        <v>16</v>
      </c>
      <c r="AB2482" s="5" t="str">
        <f>IFERROR(__xludf.DUMMYFUNCTION("""COMPUTED_VALUE"""),"H")</f>
        <v>H</v>
      </c>
      <c r="AC2482" s="6">
        <f t="shared" si="13"/>
        <v>16</v>
      </c>
      <c r="AD2482" s="5"/>
    </row>
    <row r="2483">
      <c r="A2483" s="5" t="str">
        <f>Map!I3179</f>
        <v>8.58 J</v>
      </c>
      <c r="B2483" s="6">
        <f t="shared" si="5"/>
        <v>8.58</v>
      </c>
      <c r="C2483" s="5" t="str">
        <f>IFERROR(__xludf.DUMMYFUNCTION("""COMPUTED_VALUE"""),"J")</f>
        <v>J</v>
      </c>
      <c r="D2483" s="34" t="b">
        <f t="shared" si="6"/>
        <v>0</v>
      </c>
      <c r="E2483" s="6">
        <f t="shared" si="7"/>
        <v>8.58</v>
      </c>
      <c r="F2483" s="34" t="b">
        <f t="shared" si="8"/>
        <v>0</v>
      </c>
      <c r="G2483" s="8">
        <f t="shared" si="9"/>
        <v>1.6302E+28</v>
      </c>
      <c r="H2483" s="8" t="str">
        <f t="shared" ref="H2483:J2483" si="4984">if(D2483,$G2483,"")</f>
        <v/>
      </c>
      <c r="I2483" s="8">
        <f t="shared" si="4984"/>
        <v>1.6302E+28</v>
      </c>
      <c r="J2483" s="8" t="str">
        <f t="shared" si="4984"/>
        <v/>
      </c>
      <c r="K2483" s="5"/>
      <c r="L2483" s="5"/>
      <c r="M2483" s="5"/>
      <c r="N2483" s="36">
        <f>Map!K3179</f>
        <v>-232</v>
      </c>
      <c r="O2483" s="36">
        <f>Map!L3179</f>
        <v>-238</v>
      </c>
      <c r="P2483" s="36">
        <f>Map!M3179</f>
        <v>-236</v>
      </c>
      <c r="Q2483" s="5" t="str">
        <f>Join("-",Map!B3179,Map!C3179,Map!D3179,Map!E3179,Map!F3179)</f>
        <v>West Rim-1-1-1-h</v>
      </c>
      <c r="R2483" s="6">
        <f t="shared" ref="R2483:T2483" si="4985">IFERROR(VALUE(LEFT(N2483,SEARCH(" ",N2483,1)-1)),FALSE())</f>
        <v>-232</v>
      </c>
      <c r="S2483" s="6">
        <f t="shared" si="4985"/>
        <v>-238</v>
      </c>
      <c r="T2483" s="6">
        <f t="shared" si="4985"/>
        <v>-236</v>
      </c>
      <c r="U2483" s="5"/>
      <c r="V2483" s="5"/>
      <c r="W2483" s="5"/>
      <c r="X2483" s="37" t="str">
        <f>Map!G3179</f>
        <v>Gas Giant</v>
      </c>
      <c r="Y2483" s="5"/>
      <c r="Z2483" s="7" t="str">
        <f>Map!O3179</f>
        <v>15 H</v>
      </c>
      <c r="AA2483" s="6">
        <f t="shared" si="12"/>
        <v>15</v>
      </c>
      <c r="AB2483" s="5" t="str">
        <f>IFERROR(__xludf.DUMMYFUNCTION("""COMPUTED_VALUE"""),"H")</f>
        <v>H</v>
      </c>
      <c r="AC2483" s="6">
        <f t="shared" si="13"/>
        <v>15</v>
      </c>
      <c r="AD2483" s="5"/>
    </row>
    <row r="2484">
      <c r="A2484" s="5" t="str">
        <f>Map!I3180</f>
        <v>1 S</v>
      </c>
      <c r="B2484" s="6">
        <f t="shared" si="5"/>
        <v>1</v>
      </c>
      <c r="C2484" s="5" t="str">
        <f>IFERROR(__xludf.DUMMYFUNCTION("""COMPUTED_VALUE"""),"S")</f>
        <v>S</v>
      </c>
      <c r="D2484" s="34">
        <f t="shared" si="6"/>
        <v>1</v>
      </c>
      <c r="E2484" s="6" t="b">
        <f t="shared" si="7"/>
        <v>0</v>
      </c>
      <c r="F2484" s="34" t="b">
        <f t="shared" si="8"/>
        <v>0</v>
      </c>
      <c r="G2484" s="8">
        <f t="shared" si="9"/>
        <v>1.989E+30</v>
      </c>
      <c r="H2484" s="8">
        <f t="shared" ref="H2484:J2484" si="4986">if(D2484,$G2484,"")</f>
        <v>1.989E+30</v>
      </c>
      <c r="I2484" s="8" t="str">
        <f t="shared" si="4986"/>
        <v/>
      </c>
      <c r="J2484" s="8" t="str">
        <f t="shared" si="4986"/>
        <v/>
      </c>
      <c r="K2484" s="5"/>
      <c r="L2484" s="5"/>
      <c r="M2484" s="5"/>
      <c r="N2484" s="36" t="str">
        <f>Map!K3180</f>
        <v/>
      </c>
      <c r="O2484" s="36" t="str">
        <f>Map!L3180</f>
        <v/>
      </c>
      <c r="P2484" s="36" t="str">
        <f>Map!M3180</f>
        <v/>
      </c>
      <c r="Q2484" s="5" t="str">
        <f>Join("-",Map!B3180,Map!C3180,Map!D3180,Map!E3180,Map!F3180)</f>
        <v>West Rim-1-1-1-S</v>
      </c>
      <c r="R2484" s="6" t="b">
        <f t="shared" ref="R2484:T2484" si="4987">IFERROR(VALUE(LEFT(N2484,SEARCH(" ",N2484,1)-1)),FALSE())</f>
        <v>0</v>
      </c>
      <c r="S2484" s="6" t="b">
        <f t="shared" si="4987"/>
        <v>0</v>
      </c>
      <c r="T2484" s="6" t="b">
        <f t="shared" si="4987"/>
        <v>0</v>
      </c>
      <c r="U2484" s="5"/>
      <c r="V2484" s="5"/>
      <c r="W2484" s="5"/>
      <c r="X2484" s="37" t="str">
        <f>Map!G3180</f>
        <v>Star</v>
      </c>
      <c r="Y2484" s="5"/>
      <c r="Z2484" s="7" t="str">
        <f>Map!O3180</f>
        <v/>
      </c>
      <c r="AA2484" s="6" t="str">
        <f t="shared" si="12"/>
        <v/>
      </c>
      <c r="AB2484" s="5"/>
      <c r="AC2484" s="6" t="str">
        <f t="shared" si="13"/>
        <v/>
      </c>
      <c r="AD2484" s="5"/>
    </row>
    <row r="2485">
      <c r="A2485" s="5" t="str">
        <f>Map!I3181</f>
        <v>0.42 E</v>
      </c>
      <c r="B2485" s="6">
        <f t="shared" si="5"/>
        <v>0.42</v>
      </c>
      <c r="C2485" s="5" t="str">
        <f>IFERROR(__xludf.DUMMYFUNCTION("""COMPUTED_VALUE"""),"E")</f>
        <v>E</v>
      </c>
      <c r="D2485" s="34" t="b">
        <f t="shared" si="6"/>
        <v>0</v>
      </c>
      <c r="E2485" s="6" t="b">
        <f t="shared" si="7"/>
        <v>0</v>
      </c>
      <c r="F2485" s="34">
        <f t="shared" si="8"/>
        <v>0.42</v>
      </c>
      <c r="G2485" s="8">
        <f t="shared" si="9"/>
        <v>2.50824E+24</v>
      </c>
      <c r="H2485" s="8" t="str">
        <f t="shared" ref="H2485:J2485" si="4988">if(D2485,$G2485,"")</f>
        <v/>
      </c>
      <c r="I2485" s="8" t="str">
        <f t="shared" si="4988"/>
        <v/>
      </c>
      <c r="J2485" s="8">
        <f t="shared" si="4988"/>
        <v>2.50824E+24</v>
      </c>
      <c r="K2485" s="5"/>
      <c r="L2485" s="5"/>
      <c r="M2485" s="5"/>
      <c r="N2485" s="36">
        <f>Map!K3181</f>
        <v>723</v>
      </c>
      <c r="O2485" s="36">
        <f>Map!L3181</f>
        <v>688</v>
      </c>
      <c r="P2485" s="36">
        <f>Map!M3181</f>
        <v>704</v>
      </c>
      <c r="Q2485" s="5" t="str">
        <f>Join("-",Map!B3181,Map!C3181,Map!D3181,Map!E3181,Map!F3181)</f>
        <v>West Rim-1-1-2-a</v>
      </c>
      <c r="R2485" s="6">
        <f t="shared" ref="R2485:T2485" si="4989">IFERROR(VALUE(LEFT(N2485,SEARCH(" ",N2485,1)-1)),FALSE())</f>
        <v>723</v>
      </c>
      <c r="S2485" s="6">
        <f t="shared" si="4989"/>
        <v>688</v>
      </c>
      <c r="T2485" s="6">
        <f t="shared" si="4989"/>
        <v>704</v>
      </c>
      <c r="U2485" s="5"/>
      <c r="V2485" s="5"/>
      <c r="W2485" s="5"/>
      <c r="X2485" s="37" t="str">
        <f>Map!G3181</f>
        <v>Terrestrial</v>
      </c>
      <c r="Y2485" s="5"/>
      <c r="Z2485" s="7" t="str">
        <f>Map!O3181</f>
        <v>141 H</v>
      </c>
      <c r="AA2485" s="6">
        <f t="shared" si="12"/>
        <v>141</v>
      </c>
      <c r="AB2485" s="5" t="str">
        <f>IFERROR(__xludf.DUMMYFUNCTION("""COMPUTED_VALUE"""),"H")</f>
        <v>H</v>
      </c>
      <c r="AC2485" s="6">
        <f t="shared" si="13"/>
        <v>141</v>
      </c>
      <c r="AD2485" s="5"/>
    </row>
    <row r="2486">
      <c r="A2486" s="5" t="str">
        <f>Map!I3182</f>
        <v>0.31 E</v>
      </c>
      <c r="B2486" s="6">
        <f t="shared" si="5"/>
        <v>0.31</v>
      </c>
      <c r="C2486" s="5" t="str">
        <f>IFERROR(__xludf.DUMMYFUNCTION("""COMPUTED_VALUE"""),"E")</f>
        <v>E</v>
      </c>
      <c r="D2486" s="34" t="b">
        <f t="shared" si="6"/>
        <v>0</v>
      </c>
      <c r="E2486" s="6" t="b">
        <f t="shared" si="7"/>
        <v>0</v>
      </c>
      <c r="F2486" s="34">
        <f t="shared" si="8"/>
        <v>0.31</v>
      </c>
      <c r="G2486" s="8">
        <f t="shared" si="9"/>
        <v>1.85132E+24</v>
      </c>
      <c r="H2486" s="8" t="str">
        <f t="shared" ref="H2486:J2486" si="4990">if(D2486,$G2486,"")</f>
        <v/>
      </c>
      <c r="I2486" s="8" t="str">
        <f t="shared" si="4990"/>
        <v/>
      </c>
      <c r="J2486" s="8">
        <f t="shared" si="4990"/>
        <v>1.85132E+24</v>
      </c>
      <c r="K2486" s="5"/>
      <c r="L2486" s="5"/>
      <c r="M2486" s="5"/>
      <c r="N2486" s="36">
        <f>Map!K3182</f>
        <v>34</v>
      </c>
      <c r="O2486" s="36">
        <f>Map!L3182</f>
        <v>29</v>
      </c>
      <c r="P2486" s="36">
        <f>Map!M3182</f>
        <v>30</v>
      </c>
      <c r="Q2486" s="5" t="str">
        <f>Join("-",Map!B3182,Map!C3182,Map!D3182,Map!E3182,Map!F3182)</f>
        <v>West Rim-1-1-2-b</v>
      </c>
      <c r="R2486" s="6">
        <f t="shared" ref="R2486:T2486" si="4991">IFERROR(VALUE(LEFT(N2486,SEARCH(" ",N2486,1)-1)),FALSE())</f>
        <v>34</v>
      </c>
      <c r="S2486" s="6">
        <f t="shared" si="4991"/>
        <v>29</v>
      </c>
      <c r="T2486" s="6">
        <f t="shared" si="4991"/>
        <v>30</v>
      </c>
      <c r="U2486" s="5"/>
      <c r="V2486" s="5"/>
      <c r="W2486" s="5"/>
      <c r="X2486" s="37" t="str">
        <f>Map!G3182</f>
        <v>Terrestrial</v>
      </c>
      <c r="Y2486" s="5"/>
      <c r="Z2486" s="7" t="str">
        <f>Map!O3182</f>
        <v>28 H</v>
      </c>
      <c r="AA2486" s="6">
        <f t="shared" si="12"/>
        <v>28</v>
      </c>
      <c r="AB2486" s="5" t="str">
        <f>IFERROR(__xludf.DUMMYFUNCTION("""COMPUTED_VALUE"""),"H")</f>
        <v>H</v>
      </c>
      <c r="AC2486" s="6">
        <f t="shared" si="13"/>
        <v>28</v>
      </c>
      <c r="AD2486" s="5"/>
    </row>
    <row r="2487">
      <c r="A2487" s="5" t="str">
        <f>Map!I3183</f>
        <v>0.88 E</v>
      </c>
      <c r="B2487" s="6">
        <f t="shared" si="5"/>
        <v>0.88</v>
      </c>
      <c r="C2487" s="5" t="str">
        <f>IFERROR(__xludf.DUMMYFUNCTION("""COMPUTED_VALUE"""),"E")</f>
        <v>E</v>
      </c>
      <c r="D2487" s="34" t="b">
        <f t="shared" si="6"/>
        <v>0</v>
      </c>
      <c r="E2487" s="6" t="b">
        <f t="shared" si="7"/>
        <v>0</v>
      </c>
      <c r="F2487" s="34">
        <f t="shared" si="8"/>
        <v>0.88</v>
      </c>
      <c r="G2487" s="8">
        <f t="shared" si="9"/>
        <v>5.25536E+24</v>
      </c>
      <c r="H2487" s="8" t="str">
        <f t="shared" ref="H2487:J2487" si="4992">if(D2487,$G2487,"")</f>
        <v/>
      </c>
      <c r="I2487" s="8" t="str">
        <f t="shared" si="4992"/>
        <v/>
      </c>
      <c r="J2487" s="8">
        <f t="shared" si="4992"/>
        <v>5.25536E+24</v>
      </c>
      <c r="K2487" s="5"/>
      <c r="L2487" s="5"/>
      <c r="M2487" s="5"/>
      <c r="N2487" s="36">
        <f>Map!K3183</f>
        <v>16</v>
      </c>
      <c r="O2487" s="36">
        <f>Map!L3183</f>
        <v>8</v>
      </c>
      <c r="P2487" s="36">
        <f>Map!M3183</f>
        <v>12</v>
      </c>
      <c r="Q2487" s="5" t="str">
        <f>Join("-",Map!B3183,Map!C3183,Map!D3183,Map!E3183,Map!F3183)</f>
        <v>West Rim-1-1-2-c</v>
      </c>
      <c r="R2487" s="6">
        <f t="shared" ref="R2487:T2487" si="4993">IFERROR(VALUE(LEFT(N2487,SEARCH(" ",N2487,1)-1)),FALSE())</f>
        <v>16</v>
      </c>
      <c r="S2487" s="6">
        <f t="shared" si="4993"/>
        <v>8</v>
      </c>
      <c r="T2487" s="6">
        <f t="shared" si="4993"/>
        <v>12</v>
      </c>
      <c r="U2487" s="5"/>
      <c r="V2487" s="5"/>
      <c r="W2487" s="5"/>
      <c r="X2487" s="37" t="str">
        <f>Map!G3183</f>
        <v>Habitable</v>
      </c>
      <c r="Y2487" s="5"/>
      <c r="Z2487" s="7" t="str">
        <f>Map!O3183</f>
        <v>45 H</v>
      </c>
      <c r="AA2487" s="6">
        <f t="shared" si="12"/>
        <v>45</v>
      </c>
      <c r="AB2487" s="5" t="str">
        <f>IFERROR(__xludf.DUMMYFUNCTION("""COMPUTED_VALUE"""),"H")</f>
        <v>H</v>
      </c>
      <c r="AC2487" s="6">
        <f t="shared" si="13"/>
        <v>45</v>
      </c>
      <c r="AD2487" s="5"/>
    </row>
    <row r="2488">
      <c r="A2488" s="5" t="str">
        <f>Map!I3184</f>
        <v>0.07 J</v>
      </c>
      <c r="B2488" s="6">
        <f t="shared" si="5"/>
        <v>0.07</v>
      </c>
      <c r="C2488" s="5" t="str">
        <f>IFERROR(__xludf.DUMMYFUNCTION("""COMPUTED_VALUE"""),"J")</f>
        <v>J</v>
      </c>
      <c r="D2488" s="34" t="b">
        <f t="shared" si="6"/>
        <v>0</v>
      </c>
      <c r="E2488" s="6">
        <f t="shared" si="7"/>
        <v>0.07</v>
      </c>
      <c r="F2488" s="34" t="b">
        <f t="shared" si="8"/>
        <v>0</v>
      </c>
      <c r="G2488" s="8">
        <f t="shared" si="9"/>
        <v>1.33E+26</v>
      </c>
      <c r="H2488" s="8" t="str">
        <f t="shared" ref="H2488:J2488" si="4994">if(D2488,$G2488,"")</f>
        <v/>
      </c>
      <c r="I2488" s="8">
        <f t="shared" si="4994"/>
        <v>1.33E+26</v>
      </c>
      <c r="J2488" s="8" t="str">
        <f t="shared" si="4994"/>
        <v/>
      </c>
      <c r="K2488" s="5"/>
      <c r="L2488" s="5"/>
      <c r="M2488" s="5"/>
      <c r="N2488" s="36">
        <f>Map!K3184</f>
        <v>-10</v>
      </c>
      <c r="O2488" s="36">
        <f>Map!L3184</f>
        <v>-35</v>
      </c>
      <c r="P2488" s="36">
        <f>Map!M3184</f>
        <v>-23</v>
      </c>
      <c r="Q2488" s="5" t="str">
        <f>Join("-",Map!B3184,Map!C3184,Map!D3184,Map!E3184,Map!F3184)</f>
        <v>West Rim-1-1-2-d</v>
      </c>
      <c r="R2488" s="6">
        <f t="shared" ref="R2488:T2488" si="4995">IFERROR(VALUE(LEFT(N2488,SEARCH(" ",N2488,1)-1)),FALSE())</f>
        <v>-10</v>
      </c>
      <c r="S2488" s="6">
        <f t="shared" si="4995"/>
        <v>-35</v>
      </c>
      <c r="T2488" s="6">
        <f t="shared" si="4995"/>
        <v>-23</v>
      </c>
      <c r="U2488" s="5"/>
      <c r="V2488" s="5"/>
      <c r="W2488" s="5"/>
      <c r="X2488" s="37" t="str">
        <f>Map!G3184</f>
        <v>Gas Giant</v>
      </c>
      <c r="Y2488" s="5"/>
      <c r="Z2488" s="7" t="str">
        <f>Map!O3184</f>
        <v>16 H</v>
      </c>
      <c r="AA2488" s="6">
        <f t="shared" si="12"/>
        <v>16</v>
      </c>
      <c r="AB2488" s="5" t="str">
        <f>IFERROR(__xludf.DUMMYFUNCTION("""COMPUTED_VALUE"""),"H")</f>
        <v>H</v>
      </c>
      <c r="AC2488" s="6">
        <f t="shared" si="13"/>
        <v>16</v>
      </c>
      <c r="AD2488" s="5"/>
    </row>
    <row r="2489">
      <c r="A2489" s="5" t="str">
        <f>Map!I3185</f>
        <v>1.15 J</v>
      </c>
      <c r="B2489" s="6">
        <f t="shared" si="5"/>
        <v>1.15</v>
      </c>
      <c r="C2489" s="5" t="str">
        <f>IFERROR(__xludf.DUMMYFUNCTION("""COMPUTED_VALUE"""),"J")</f>
        <v>J</v>
      </c>
      <c r="D2489" s="34" t="b">
        <f t="shared" si="6"/>
        <v>0</v>
      </c>
      <c r="E2489" s="6">
        <f t="shared" si="7"/>
        <v>1.15</v>
      </c>
      <c r="F2489" s="34" t="b">
        <f t="shared" si="8"/>
        <v>0</v>
      </c>
      <c r="G2489" s="8">
        <f t="shared" si="9"/>
        <v>2.185E+27</v>
      </c>
      <c r="H2489" s="8" t="str">
        <f t="shared" ref="H2489:J2489" si="4996">if(D2489,$G2489,"")</f>
        <v/>
      </c>
      <c r="I2489" s="8">
        <f t="shared" si="4996"/>
        <v>2.185E+27</v>
      </c>
      <c r="J2489" s="8" t="str">
        <f t="shared" si="4996"/>
        <v/>
      </c>
      <c r="K2489" s="5"/>
      <c r="L2489" s="5"/>
      <c r="M2489" s="5"/>
      <c r="N2489" s="36">
        <f>Map!K3185</f>
        <v>-26</v>
      </c>
      <c r="O2489" s="36">
        <f>Map!L3185</f>
        <v>-29</v>
      </c>
      <c r="P2489" s="36">
        <f>Map!M3185</f>
        <v>-27</v>
      </c>
      <c r="Q2489" s="5" t="str">
        <f>Join("-",Map!B3185,Map!C3185,Map!D3185,Map!E3185,Map!F3185)</f>
        <v>West Rim-1-1-2-e</v>
      </c>
      <c r="R2489" s="6">
        <f t="shared" ref="R2489:T2489" si="4997">IFERROR(VALUE(LEFT(N2489,SEARCH(" ",N2489,1)-1)),FALSE())</f>
        <v>-26</v>
      </c>
      <c r="S2489" s="6">
        <f t="shared" si="4997"/>
        <v>-29</v>
      </c>
      <c r="T2489" s="6">
        <f t="shared" si="4997"/>
        <v>-27</v>
      </c>
      <c r="U2489" s="5"/>
      <c r="V2489" s="5"/>
      <c r="W2489" s="5"/>
      <c r="X2489" s="37" t="str">
        <f>Map!G3185</f>
        <v>Gas Giant</v>
      </c>
      <c r="Y2489" s="5"/>
      <c r="Z2489" s="7" t="str">
        <f>Map!O3185</f>
        <v>21 H</v>
      </c>
      <c r="AA2489" s="6">
        <f t="shared" si="12"/>
        <v>21</v>
      </c>
      <c r="AB2489" s="5" t="str">
        <f>IFERROR(__xludf.DUMMYFUNCTION("""COMPUTED_VALUE"""),"H")</f>
        <v>H</v>
      </c>
      <c r="AC2489" s="6">
        <f t="shared" si="13"/>
        <v>21</v>
      </c>
      <c r="AD2489" s="5"/>
    </row>
    <row r="2490">
      <c r="A2490" s="5" t="str">
        <f>Map!I3186</f>
        <v>0.44 J</v>
      </c>
      <c r="B2490" s="6">
        <f t="shared" si="5"/>
        <v>0.44</v>
      </c>
      <c r="C2490" s="5" t="str">
        <f>IFERROR(__xludf.DUMMYFUNCTION("""COMPUTED_VALUE"""),"J")</f>
        <v>J</v>
      </c>
      <c r="D2490" s="34" t="b">
        <f t="shared" si="6"/>
        <v>0</v>
      </c>
      <c r="E2490" s="6">
        <f t="shared" si="7"/>
        <v>0.44</v>
      </c>
      <c r="F2490" s="34" t="b">
        <f t="shared" si="8"/>
        <v>0</v>
      </c>
      <c r="G2490" s="8">
        <f t="shared" si="9"/>
        <v>8.36E+26</v>
      </c>
      <c r="H2490" s="8" t="str">
        <f t="shared" ref="H2490:J2490" si="4998">if(D2490,$G2490,"")</f>
        <v/>
      </c>
      <c r="I2490" s="8">
        <f t="shared" si="4998"/>
        <v>8.36E+26</v>
      </c>
      <c r="J2490" s="8" t="str">
        <f t="shared" si="4998"/>
        <v/>
      </c>
      <c r="K2490" s="5"/>
      <c r="L2490" s="5"/>
      <c r="M2490" s="5"/>
      <c r="N2490" s="36">
        <f>Map!K3186</f>
        <v>-81</v>
      </c>
      <c r="O2490" s="36">
        <f>Map!L3186</f>
        <v>-129</v>
      </c>
      <c r="P2490" s="36">
        <f>Map!M3186</f>
        <v>-104</v>
      </c>
      <c r="Q2490" s="5" t="str">
        <f>Join("-",Map!B3186,Map!C3186,Map!D3186,Map!E3186,Map!F3186)</f>
        <v>West Rim-1-1-2-f</v>
      </c>
      <c r="R2490" s="6">
        <f t="shared" ref="R2490:T2490" si="4999">IFERROR(VALUE(LEFT(N2490,SEARCH(" ",N2490,1)-1)),FALSE())</f>
        <v>-81</v>
      </c>
      <c r="S2490" s="6">
        <f t="shared" si="4999"/>
        <v>-129</v>
      </c>
      <c r="T2490" s="6">
        <f t="shared" si="4999"/>
        <v>-104</v>
      </c>
      <c r="U2490" s="5"/>
      <c r="V2490" s="5"/>
      <c r="W2490" s="5"/>
      <c r="X2490" s="37" t="str">
        <f>Map!G3186</f>
        <v>Gas Giant</v>
      </c>
      <c r="Y2490" s="5"/>
      <c r="Z2490" s="7" t="str">
        <f>Map!O3186</f>
        <v>12 H</v>
      </c>
      <c r="AA2490" s="6">
        <f t="shared" si="12"/>
        <v>12</v>
      </c>
      <c r="AB2490" s="5" t="str">
        <f>IFERROR(__xludf.DUMMYFUNCTION("""COMPUTED_VALUE"""),"H")</f>
        <v>H</v>
      </c>
      <c r="AC2490" s="6">
        <f t="shared" si="13"/>
        <v>12</v>
      </c>
      <c r="AD2490" s="5"/>
    </row>
    <row r="2491">
      <c r="A2491" s="5" t="str">
        <f>Map!I3187</f>
        <v>0.02 J</v>
      </c>
      <c r="B2491" s="6">
        <f t="shared" si="5"/>
        <v>0.02</v>
      </c>
      <c r="C2491" s="5" t="str">
        <f>IFERROR(__xludf.DUMMYFUNCTION("""COMPUTED_VALUE"""),"J")</f>
        <v>J</v>
      </c>
      <c r="D2491" s="34" t="b">
        <f t="shared" si="6"/>
        <v>0</v>
      </c>
      <c r="E2491" s="6">
        <f t="shared" si="7"/>
        <v>0.02</v>
      </c>
      <c r="F2491" s="34" t="b">
        <f t="shared" si="8"/>
        <v>0</v>
      </c>
      <c r="G2491" s="8">
        <f t="shared" si="9"/>
        <v>3.8E+25</v>
      </c>
      <c r="H2491" s="8" t="str">
        <f t="shared" ref="H2491:J2491" si="5000">if(D2491,$G2491,"")</f>
        <v/>
      </c>
      <c r="I2491" s="8">
        <f t="shared" si="5000"/>
        <v>3.8E+25</v>
      </c>
      <c r="J2491" s="8" t="str">
        <f t="shared" si="5000"/>
        <v/>
      </c>
      <c r="K2491" s="5"/>
      <c r="L2491" s="5"/>
      <c r="M2491" s="5"/>
      <c r="N2491" s="36">
        <f>Map!K3187</f>
        <v>-152</v>
      </c>
      <c r="O2491" s="36">
        <f>Map!L3187</f>
        <v>-167</v>
      </c>
      <c r="P2491" s="36">
        <f>Map!M3187</f>
        <v>-162</v>
      </c>
      <c r="Q2491" s="5" t="str">
        <f>Join("-",Map!B3187,Map!C3187,Map!D3187,Map!E3187,Map!F3187)</f>
        <v>West Rim-1-1-2-g</v>
      </c>
      <c r="R2491" s="6">
        <f t="shared" ref="R2491:T2491" si="5001">IFERROR(VALUE(LEFT(N2491,SEARCH(" ",N2491,1)-1)),FALSE())</f>
        <v>-152</v>
      </c>
      <c r="S2491" s="6">
        <f t="shared" si="5001"/>
        <v>-167</v>
      </c>
      <c r="T2491" s="6">
        <f t="shared" si="5001"/>
        <v>-162</v>
      </c>
      <c r="U2491" s="5"/>
      <c r="V2491" s="5"/>
      <c r="W2491" s="5"/>
      <c r="X2491" s="37" t="str">
        <f>Map!G3187</f>
        <v>Gas Giant</v>
      </c>
      <c r="Y2491" s="5"/>
      <c r="Z2491" s="7" t="str">
        <f>Map!O3187</f>
        <v>9 H</v>
      </c>
      <c r="AA2491" s="6">
        <f t="shared" si="12"/>
        <v>9</v>
      </c>
      <c r="AB2491" s="5" t="str">
        <f>IFERROR(__xludf.DUMMYFUNCTION("""COMPUTED_VALUE"""),"H")</f>
        <v>H</v>
      </c>
      <c r="AC2491" s="6">
        <f t="shared" si="13"/>
        <v>9</v>
      </c>
      <c r="AD2491" s="5"/>
    </row>
    <row r="2492">
      <c r="A2492" s="5" t="str">
        <f>Map!I3188</f>
        <v>1.67 J</v>
      </c>
      <c r="B2492" s="6">
        <f t="shared" si="5"/>
        <v>1.67</v>
      </c>
      <c r="C2492" s="5" t="str">
        <f>IFERROR(__xludf.DUMMYFUNCTION("""COMPUTED_VALUE"""),"J")</f>
        <v>J</v>
      </c>
      <c r="D2492" s="34" t="b">
        <f t="shared" si="6"/>
        <v>0</v>
      </c>
      <c r="E2492" s="6">
        <f t="shared" si="7"/>
        <v>1.67</v>
      </c>
      <c r="F2492" s="34" t="b">
        <f t="shared" si="8"/>
        <v>0</v>
      </c>
      <c r="G2492" s="8">
        <f t="shared" si="9"/>
        <v>3.173E+27</v>
      </c>
      <c r="H2492" s="8" t="str">
        <f t="shared" ref="H2492:J2492" si="5002">if(D2492,$G2492,"")</f>
        <v/>
      </c>
      <c r="I2492" s="8">
        <f t="shared" si="5002"/>
        <v>3.173E+27</v>
      </c>
      <c r="J2492" s="8" t="str">
        <f t="shared" si="5002"/>
        <v/>
      </c>
      <c r="K2492" s="5"/>
      <c r="L2492" s="5"/>
      <c r="M2492" s="5"/>
      <c r="N2492" s="36">
        <f>Map!K3188</f>
        <v>-213</v>
      </c>
      <c r="O2492" s="36">
        <f>Map!L3188</f>
        <v>-236</v>
      </c>
      <c r="P2492" s="36">
        <f>Map!M3188</f>
        <v>-224</v>
      </c>
      <c r="Q2492" s="5" t="str">
        <f>Join("-",Map!B3188,Map!C3188,Map!D3188,Map!E3188,Map!F3188)</f>
        <v>West Rim-1-1-2-h</v>
      </c>
      <c r="R2492" s="6">
        <f t="shared" ref="R2492:T2492" si="5003">IFERROR(VALUE(LEFT(N2492,SEARCH(" ",N2492,1)-1)),FALSE())</f>
        <v>-213</v>
      </c>
      <c r="S2492" s="6">
        <f t="shared" si="5003"/>
        <v>-236</v>
      </c>
      <c r="T2492" s="6">
        <f t="shared" si="5003"/>
        <v>-224</v>
      </c>
      <c r="U2492" s="5"/>
      <c r="V2492" s="5"/>
      <c r="W2492" s="5"/>
      <c r="X2492" s="37" t="str">
        <f>Map!G3188</f>
        <v>Gas Giant</v>
      </c>
      <c r="Y2492" s="5"/>
      <c r="Z2492" s="7" t="str">
        <f>Map!O3188</f>
        <v>17 H</v>
      </c>
      <c r="AA2492" s="6">
        <f t="shared" si="12"/>
        <v>17</v>
      </c>
      <c r="AB2492" s="5" t="str">
        <f>IFERROR(__xludf.DUMMYFUNCTION("""COMPUTED_VALUE"""),"H")</f>
        <v>H</v>
      </c>
      <c r="AC2492" s="6">
        <f t="shared" si="13"/>
        <v>17</v>
      </c>
      <c r="AD2492" s="5"/>
    </row>
    <row r="2493">
      <c r="A2493" s="5" t="str">
        <f>Map!I3189</f>
        <v>0.21 S</v>
      </c>
      <c r="B2493" s="6">
        <f t="shared" si="5"/>
        <v>0.21</v>
      </c>
      <c r="C2493" s="5" t="str">
        <f>IFERROR(__xludf.DUMMYFUNCTION("""COMPUTED_VALUE"""),"S")</f>
        <v>S</v>
      </c>
      <c r="D2493" s="34">
        <f t="shared" si="6"/>
        <v>0.21</v>
      </c>
      <c r="E2493" s="6" t="b">
        <f t="shared" si="7"/>
        <v>0</v>
      </c>
      <c r="F2493" s="34" t="b">
        <f t="shared" si="8"/>
        <v>0</v>
      </c>
      <c r="G2493" s="8">
        <f t="shared" si="9"/>
        <v>4.1769E+29</v>
      </c>
      <c r="H2493" s="8">
        <f t="shared" ref="H2493:J2493" si="5004">if(D2493,$G2493,"")</f>
        <v>4.1769E+29</v>
      </c>
      <c r="I2493" s="8" t="str">
        <f t="shared" si="5004"/>
        <v/>
      </c>
      <c r="J2493" s="8" t="str">
        <f t="shared" si="5004"/>
        <v/>
      </c>
      <c r="K2493" s="5"/>
      <c r="L2493" s="5"/>
      <c r="M2493" s="5"/>
      <c r="N2493" s="36" t="str">
        <f>Map!K3189</f>
        <v/>
      </c>
      <c r="O2493" s="36" t="str">
        <f>Map!L3189</f>
        <v/>
      </c>
      <c r="P2493" s="36" t="str">
        <f>Map!M3189</f>
        <v/>
      </c>
      <c r="Q2493" s="5" t="str">
        <f>Join("-",Map!B3189,Map!C3189,Map!D3189,Map!E3189,Map!F3189)</f>
        <v>West Rim-1-1-2-S</v>
      </c>
      <c r="R2493" s="6" t="b">
        <f t="shared" ref="R2493:T2493" si="5005">IFERROR(VALUE(LEFT(N2493,SEARCH(" ",N2493,1)-1)),FALSE())</f>
        <v>0</v>
      </c>
      <c r="S2493" s="6" t="b">
        <f t="shared" si="5005"/>
        <v>0</v>
      </c>
      <c r="T2493" s="6" t="b">
        <f t="shared" si="5005"/>
        <v>0</v>
      </c>
      <c r="U2493" s="5"/>
      <c r="V2493" s="5"/>
      <c r="W2493" s="5"/>
      <c r="X2493" s="37" t="str">
        <f>Map!G3189</f>
        <v>Star</v>
      </c>
      <c r="Y2493" s="5"/>
      <c r="Z2493" s="7" t="str">
        <f>Map!O3189</f>
        <v/>
      </c>
      <c r="AA2493" s="6" t="str">
        <f t="shared" si="12"/>
        <v/>
      </c>
      <c r="AB2493" s="5"/>
      <c r="AC2493" s="6" t="str">
        <f t="shared" si="13"/>
        <v/>
      </c>
      <c r="AD2493" s="5"/>
    </row>
    <row r="2494">
      <c r="A2494" s="5" t="str">
        <f>Map!I3190</f>
        <v>0.02 J</v>
      </c>
      <c r="B2494" s="6">
        <f t="shared" si="5"/>
        <v>0.02</v>
      </c>
      <c r="C2494" s="5" t="str">
        <f>IFERROR(__xludf.DUMMYFUNCTION("""COMPUTED_VALUE"""),"J")</f>
        <v>J</v>
      </c>
      <c r="D2494" s="34" t="b">
        <f t="shared" si="6"/>
        <v>0</v>
      </c>
      <c r="E2494" s="6">
        <f t="shared" si="7"/>
        <v>0.02</v>
      </c>
      <c r="F2494" s="34" t="b">
        <f t="shared" si="8"/>
        <v>0</v>
      </c>
      <c r="G2494" s="8">
        <f t="shared" si="9"/>
        <v>3.8E+25</v>
      </c>
      <c r="H2494" s="8" t="str">
        <f t="shared" ref="H2494:J2494" si="5006">if(D2494,$G2494,"")</f>
        <v/>
      </c>
      <c r="I2494" s="8">
        <f t="shared" si="5006"/>
        <v>3.8E+25</v>
      </c>
      <c r="J2494" s="8" t="str">
        <f t="shared" si="5006"/>
        <v/>
      </c>
      <c r="K2494" s="5"/>
      <c r="L2494" s="5"/>
      <c r="M2494" s="5"/>
      <c r="N2494" s="36">
        <f>Map!K3190</f>
        <v>-213</v>
      </c>
      <c r="O2494" s="36">
        <f>Map!L3190</f>
        <v>-256</v>
      </c>
      <c r="P2494" s="36">
        <f>Map!M3190</f>
        <v>-234</v>
      </c>
      <c r="Q2494" s="5" t="str">
        <f>Join("-",Map!B3190,Map!C3190,Map!D3190,Map!E3190,Map!F3190)</f>
        <v>West Rim-1-1-3-a</v>
      </c>
      <c r="R2494" s="6">
        <f t="shared" ref="R2494:T2494" si="5007">IFERROR(VALUE(LEFT(N2494,SEARCH(" ",N2494,1)-1)),FALSE())</f>
        <v>-213</v>
      </c>
      <c r="S2494" s="6">
        <f t="shared" si="5007"/>
        <v>-256</v>
      </c>
      <c r="T2494" s="6">
        <f t="shared" si="5007"/>
        <v>-234</v>
      </c>
      <c r="U2494" s="5"/>
      <c r="V2494" s="5"/>
      <c r="W2494" s="5"/>
      <c r="X2494" s="37" t="str">
        <f>Map!G3190</f>
        <v>Gas Giant</v>
      </c>
      <c r="Y2494" s="5"/>
      <c r="Z2494" s="7" t="str">
        <f>Map!O3190</f>
        <v>22 H</v>
      </c>
      <c r="AA2494" s="6">
        <f t="shared" si="12"/>
        <v>22</v>
      </c>
      <c r="AB2494" s="5" t="str">
        <f>IFERROR(__xludf.DUMMYFUNCTION("""COMPUTED_VALUE"""),"H")</f>
        <v>H</v>
      </c>
      <c r="AC2494" s="6">
        <f t="shared" si="13"/>
        <v>22</v>
      </c>
      <c r="AD2494" s="5"/>
    </row>
    <row r="2495">
      <c r="A2495" s="5" t="str">
        <f>Map!I3191</f>
        <v>0.02 J</v>
      </c>
      <c r="B2495" s="6">
        <f t="shared" si="5"/>
        <v>0.02</v>
      </c>
      <c r="C2495" s="5" t="str">
        <f>IFERROR(__xludf.DUMMYFUNCTION("""COMPUTED_VALUE"""),"J")</f>
        <v>J</v>
      </c>
      <c r="D2495" s="34" t="b">
        <f t="shared" si="6"/>
        <v>0</v>
      </c>
      <c r="E2495" s="6">
        <f t="shared" si="7"/>
        <v>0.02</v>
      </c>
      <c r="F2495" s="34" t="b">
        <f t="shared" si="8"/>
        <v>0</v>
      </c>
      <c r="G2495" s="8">
        <f t="shared" si="9"/>
        <v>3.8E+25</v>
      </c>
      <c r="H2495" s="8" t="str">
        <f t="shared" ref="H2495:J2495" si="5008">if(D2495,$G2495,"")</f>
        <v/>
      </c>
      <c r="I2495" s="8">
        <f t="shared" si="5008"/>
        <v>3.8E+25</v>
      </c>
      <c r="J2495" s="8" t="str">
        <f t="shared" si="5008"/>
        <v/>
      </c>
      <c r="K2495" s="5"/>
      <c r="L2495" s="5"/>
      <c r="M2495" s="5"/>
      <c r="N2495" s="36">
        <f>Map!K3191</f>
        <v>-233</v>
      </c>
      <c r="O2495" s="36">
        <f>Map!L3191</f>
        <v>-252</v>
      </c>
      <c r="P2495" s="36">
        <f>Map!M3191</f>
        <v>-241</v>
      </c>
      <c r="Q2495" s="5" t="str">
        <f>Join("-",Map!B3191,Map!C3191,Map!D3191,Map!E3191,Map!F3191)</f>
        <v>West Rim-1-1-3-b</v>
      </c>
      <c r="R2495" s="6">
        <f t="shared" ref="R2495:T2495" si="5009">IFERROR(VALUE(LEFT(N2495,SEARCH(" ",N2495,1)-1)),FALSE())</f>
        <v>-233</v>
      </c>
      <c r="S2495" s="6">
        <f t="shared" si="5009"/>
        <v>-252</v>
      </c>
      <c r="T2495" s="6">
        <f t="shared" si="5009"/>
        <v>-241</v>
      </c>
      <c r="U2495" s="5"/>
      <c r="V2495" s="5"/>
      <c r="W2495" s="5"/>
      <c r="X2495" s="37" t="str">
        <f>Map!G3191</f>
        <v>Gas Giant</v>
      </c>
      <c r="Y2495" s="5"/>
      <c r="Z2495" s="7" t="str">
        <f>Map!O3191</f>
        <v>14 H</v>
      </c>
      <c r="AA2495" s="6">
        <f t="shared" si="12"/>
        <v>14</v>
      </c>
      <c r="AB2495" s="5" t="str">
        <f>IFERROR(__xludf.DUMMYFUNCTION("""COMPUTED_VALUE"""),"H")</f>
        <v>H</v>
      </c>
      <c r="AC2495" s="6">
        <f t="shared" si="13"/>
        <v>14</v>
      </c>
      <c r="AD2495" s="5"/>
    </row>
    <row r="2496">
      <c r="A2496" s="5" t="str">
        <f>Map!I3192</f>
        <v>1.37 S</v>
      </c>
      <c r="B2496" s="6">
        <f t="shared" si="5"/>
        <v>1.37</v>
      </c>
      <c r="C2496" s="5" t="str">
        <f>IFERROR(__xludf.DUMMYFUNCTION("""COMPUTED_VALUE"""),"S")</f>
        <v>S</v>
      </c>
      <c r="D2496" s="34">
        <f t="shared" si="6"/>
        <v>1.37</v>
      </c>
      <c r="E2496" s="6" t="b">
        <f t="shared" si="7"/>
        <v>0</v>
      </c>
      <c r="F2496" s="34" t="b">
        <f t="shared" si="8"/>
        <v>0</v>
      </c>
      <c r="G2496" s="8">
        <f t="shared" si="9"/>
        <v>2.72493E+30</v>
      </c>
      <c r="H2496" s="8">
        <f t="shared" ref="H2496:J2496" si="5010">if(D2496,$G2496,"")</f>
        <v>2.72493E+30</v>
      </c>
      <c r="I2496" s="8" t="str">
        <f t="shared" si="5010"/>
        <v/>
      </c>
      <c r="J2496" s="8" t="str">
        <f t="shared" si="5010"/>
        <v/>
      </c>
      <c r="K2496" s="5"/>
      <c r="L2496" s="5"/>
      <c r="M2496" s="5"/>
      <c r="N2496" s="36" t="str">
        <f>Map!K3192</f>
        <v/>
      </c>
      <c r="O2496" s="36" t="str">
        <f>Map!L3192</f>
        <v/>
      </c>
      <c r="P2496" s="36" t="str">
        <f>Map!M3192</f>
        <v/>
      </c>
      <c r="Q2496" s="5" t="str">
        <f>Join("-",Map!B3192,Map!C3192,Map!D3192,Map!E3192,Map!F3192)</f>
        <v>West Rim-1-1-3-S</v>
      </c>
      <c r="R2496" s="6" t="b">
        <f t="shared" ref="R2496:T2496" si="5011">IFERROR(VALUE(LEFT(N2496,SEARCH(" ",N2496,1)-1)),FALSE())</f>
        <v>0</v>
      </c>
      <c r="S2496" s="6" t="b">
        <f t="shared" si="5011"/>
        <v>0</v>
      </c>
      <c r="T2496" s="6" t="b">
        <f t="shared" si="5011"/>
        <v>0</v>
      </c>
      <c r="U2496" s="5"/>
      <c r="V2496" s="5"/>
      <c r="W2496" s="5"/>
      <c r="X2496" s="37" t="str">
        <f>Map!G3192</f>
        <v>Star</v>
      </c>
      <c r="Y2496" s="5"/>
      <c r="Z2496" s="7" t="str">
        <f>Map!O3192</f>
        <v/>
      </c>
      <c r="AA2496" s="6" t="str">
        <f t="shared" si="12"/>
        <v/>
      </c>
      <c r="AB2496" s="5"/>
      <c r="AC2496" s="6" t="str">
        <f t="shared" si="13"/>
        <v/>
      </c>
      <c r="AD2496" s="5"/>
    </row>
    <row r="2497">
      <c r="A2497" s="5" t="str">
        <f>Map!I3193</f>
        <v>1.48 E</v>
      </c>
      <c r="B2497" s="6">
        <f t="shared" si="5"/>
        <v>1.48</v>
      </c>
      <c r="C2497" s="5" t="str">
        <f>IFERROR(__xludf.DUMMYFUNCTION("""COMPUTED_VALUE"""),"E")</f>
        <v>E</v>
      </c>
      <c r="D2497" s="34" t="b">
        <f t="shared" si="6"/>
        <v>0</v>
      </c>
      <c r="E2497" s="6" t="b">
        <f t="shared" si="7"/>
        <v>0</v>
      </c>
      <c r="F2497" s="34">
        <f t="shared" si="8"/>
        <v>1.48</v>
      </c>
      <c r="G2497" s="8">
        <f t="shared" si="9"/>
        <v>8.83856E+24</v>
      </c>
      <c r="H2497" s="8" t="str">
        <f t="shared" ref="H2497:J2497" si="5012">if(D2497,$G2497,"")</f>
        <v/>
      </c>
      <c r="I2497" s="8" t="str">
        <f t="shared" si="5012"/>
        <v/>
      </c>
      <c r="J2497" s="8">
        <f t="shared" si="5012"/>
        <v>8.83856E+24</v>
      </c>
      <c r="K2497" s="5"/>
      <c r="L2497" s="5"/>
      <c r="M2497" s="5"/>
      <c r="N2497" s="36">
        <f>Map!K3193</f>
        <v>1345</v>
      </c>
      <c r="O2497" s="36">
        <f>Map!L3193</f>
        <v>1326</v>
      </c>
      <c r="P2497" s="36">
        <f>Map!M3193</f>
        <v>1337</v>
      </c>
      <c r="Q2497" s="5" t="str">
        <f>Join("-",Map!B3193,Map!C3193,Map!D3193,Map!E3193,Map!F3193)</f>
        <v>West Rim-2-0-0-a</v>
      </c>
      <c r="R2497" s="6">
        <f t="shared" ref="R2497:T2497" si="5013">IFERROR(VALUE(LEFT(N2497,SEARCH(" ",N2497,1)-1)),FALSE())</f>
        <v>1345</v>
      </c>
      <c r="S2497" s="6">
        <f t="shared" si="5013"/>
        <v>1326</v>
      </c>
      <c r="T2497" s="6">
        <f t="shared" si="5013"/>
        <v>1337</v>
      </c>
      <c r="U2497" s="5"/>
      <c r="V2497" s="5"/>
      <c r="W2497" s="5"/>
      <c r="X2497" s="37" t="str">
        <f>Map!G3193</f>
        <v>Terrestrial</v>
      </c>
      <c r="Y2497" s="5"/>
      <c r="Z2497" s="7" t="str">
        <f>Map!O3193</f>
        <v>30 H</v>
      </c>
      <c r="AA2497" s="6">
        <f t="shared" si="12"/>
        <v>30</v>
      </c>
      <c r="AB2497" s="5" t="str">
        <f>IFERROR(__xludf.DUMMYFUNCTION("""COMPUTED_VALUE"""),"H")</f>
        <v>H</v>
      </c>
      <c r="AC2497" s="6">
        <f t="shared" si="13"/>
        <v>30</v>
      </c>
      <c r="AD2497" s="5"/>
    </row>
    <row r="2498">
      <c r="A2498" s="5" t="str">
        <f>Map!I3194</f>
        <v>0.32 E</v>
      </c>
      <c r="B2498" s="6">
        <f t="shared" si="5"/>
        <v>0.32</v>
      </c>
      <c r="C2498" s="5" t="str">
        <f>IFERROR(__xludf.DUMMYFUNCTION("""COMPUTED_VALUE"""),"E")</f>
        <v>E</v>
      </c>
      <c r="D2498" s="34" t="b">
        <f t="shared" si="6"/>
        <v>0</v>
      </c>
      <c r="E2498" s="6" t="b">
        <f t="shared" si="7"/>
        <v>0</v>
      </c>
      <c r="F2498" s="34">
        <f t="shared" si="8"/>
        <v>0.32</v>
      </c>
      <c r="G2498" s="8">
        <f t="shared" si="9"/>
        <v>1.91104E+24</v>
      </c>
      <c r="H2498" s="8" t="str">
        <f t="shared" ref="H2498:J2498" si="5014">if(D2498,$G2498,"")</f>
        <v/>
      </c>
      <c r="I2498" s="8" t="str">
        <f t="shared" si="5014"/>
        <v/>
      </c>
      <c r="J2498" s="8">
        <f t="shared" si="5014"/>
        <v>1.91104E+24</v>
      </c>
      <c r="K2498" s="5"/>
      <c r="L2498" s="5"/>
      <c r="M2498" s="5"/>
      <c r="N2498" s="36">
        <f>Map!K3194</f>
        <v>58</v>
      </c>
      <c r="O2498" s="36">
        <f>Map!L3194</f>
        <v>8</v>
      </c>
      <c r="P2498" s="36">
        <f>Map!M3194</f>
        <v>33</v>
      </c>
      <c r="Q2498" s="5" t="str">
        <f>Join("-",Map!B3194,Map!C3194,Map!D3194,Map!E3194,Map!F3194)</f>
        <v>West Rim-2-0-0-b</v>
      </c>
      <c r="R2498" s="6">
        <f t="shared" ref="R2498:T2498" si="5015">IFERROR(VALUE(LEFT(N2498,SEARCH(" ",N2498,1)-1)),FALSE())</f>
        <v>58</v>
      </c>
      <c r="S2498" s="6">
        <f t="shared" si="5015"/>
        <v>8</v>
      </c>
      <c r="T2498" s="6">
        <f t="shared" si="5015"/>
        <v>33</v>
      </c>
      <c r="U2498" s="5"/>
      <c r="V2498" s="5"/>
      <c r="W2498" s="5"/>
      <c r="X2498" s="37" t="str">
        <f>Map!G3194</f>
        <v>Terrestrial</v>
      </c>
      <c r="Y2498" s="5"/>
      <c r="Z2498" s="7" t="str">
        <f>Map!O3194</f>
        <v>42 H</v>
      </c>
      <c r="AA2498" s="6">
        <f t="shared" si="12"/>
        <v>42</v>
      </c>
      <c r="AB2498" s="5" t="str">
        <f>IFERROR(__xludf.DUMMYFUNCTION("""COMPUTED_VALUE"""),"H")</f>
        <v>H</v>
      </c>
      <c r="AC2498" s="6">
        <f t="shared" si="13"/>
        <v>42</v>
      </c>
      <c r="AD2498" s="5"/>
    </row>
    <row r="2499">
      <c r="A2499" s="5" t="str">
        <f>Map!I3195</f>
        <v>0.03 J</v>
      </c>
      <c r="B2499" s="6">
        <f t="shared" si="5"/>
        <v>0.03</v>
      </c>
      <c r="C2499" s="5" t="str">
        <f>IFERROR(__xludf.DUMMYFUNCTION("""COMPUTED_VALUE"""),"J")</f>
        <v>J</v>
      </c>
      <c r="D2499" s="34" t="b">
        <f t="shared" si="6"/>
        <v>0</v>
      </c>
      <c r="E2499" s="6">
        <f t="shared" si="7"/>
        <v>0.03</v>
      </c>
      <c r="F2499" s="34" t="b">
        <f t="shared" si="8"/>
        <v>0</v>
      </c>
      <c r="G2499" s="8">
        <f t="shared" si="9"/>
        <v>5.7E+25</v>
      </c>
      <c r="H2499" s="8" t="str">
        <f t="shared" ref="H2499:J2499" si="5016">if(D2499,$G2499,"")</f>
        <v/>
      </c>
      <c r="I2499" s="8">
        <f t="shared" si="5016"/>
        <v>5.7E+25</v>
      </c>
      <c r="J2499" s="8" t="str">
        <f t="shared" si="5016"/>
        <v/>
      </c>
      <c r="K2499" s="5"/>
      <c r="L2499" s="5"/>
      <c r="M2499" s="5"/>
      <c r="N2499" s="36">
        <f>Map!K3195</f>
        <v>-36</v>
      </c>
      <c r="O2499" s="36">
        <f>Map!L3195</f>
        <v>-69</v>
      </c>
      <c r="P2499" s="36">
        <f>Map!M3195</f>
        <v>-52</v>
      </c>
      <c r="Q2499" s="5" t="str">
        <f>Join("-",Map!B3195,Map!C3195,Map!D3195,Map!E3195,Map!F3195)</f>
        <v>West Rim-2-0-0-c</v>
      </c>
      <c r="R2499" s="6">
        <f t="shared" ref="R2499:T2499" si="5017">IFERROR(VALUE(LEFT(N2499,SEARCH(" ",N2499,1)-1)),FALSE())</f>
        <v>-36</v>
      </c>
      <c r="S2499" s="6">
        <f t="shared" si="5017"/>
        <v>-69</v>
      </c>
      <c r="T2499" s="6">
        <f t="shared" si="5017"/>
        <v>-52</v>
      </c>
      <c r="U2499" s="5"/>
      <c r="V2499" s="5"/>
      <c r="W2499" s="5"/>
      <c r="X2499" s="37" t="str">
        <f>Map!G3195</f>
        <v>Gas Giant</v>
      </c>
      <c r="Y2499" s="5"/>
      <c r="Z2499" s="7" t="str">
        <f>Map!O3195</f>
        <v>10 H</v>
      </c>
      <c r="AA2499" s="6">
        <f t="shared" si="12"/>
        <v>10</v>
      </c>
      <c r="AB2499" s="5" t="str">
        <f>IFERROR(__xludf.DUMMYFUNCTION("""COMPUTED_VALUE"""),"H")</f>
        <v>H</v>
      </c>
      <c r="AC2499" s="6">
        <f t="shared" si="13"/>
        <v>10</v>
      </c>
      <c r="AD2499" s="5"/>
    </row>
    <row r="2500">
      <c r="A2500" s="5" t="str">
        <f>Map!I3196</f>
        <v>0.47 S</v>
      </c>
      <c r="B2500" s="6">
        <f t="shared" si="5"/>
        <v>0.47</v>
      </c>
      <c r="C2500" s="5" t="str">
        <f>IFERROR(__xludf.DUMMYFUNCTION("""COMPUTED_VALUE"""),"S")</f>
        <v>S</v>
      </c>
      <c r="D2500" s="34">
        <f t="shared" si="6"/>
        <v>0.47</v>
      </c>
      <c r="E2500" s="6" t="b">
        <f t="shared" si="7"/>
        <v>0</v>
      </c>
      <c r="F2500" s="34" t="b">
        <f t="shared" si="8"/>
        <v>0</v>
      </c>
      <c r="G2500" s="8">
        <f t="shared" si="9"/>
        <v>9.3483E+29</v>
      </c>
      <c r="H2500" s="8">
        <f t="shared" ref="H2500:J2500" si="5018">if(D2500,$G2500,"")</f>
        <v>9.3483E+29</v>
      </c>
      <c r="I2500" s="8" t="str">
        <f t="shared" si="5018"/>
        <v/>
      </c>
      <c r="J2500" s="8" t="str">
        <f t="shared" si="5018"/>
        <v/>
      </c>
      <c r="K2500" s="5"/>
      <c r="L2500" s="5"/>
      <c r="M2500" s="5"/>
      <c r="N2500" s="36" t="str">
        <f>Map!K3196</f>
        <v/>
      </c>
      <c r="O2500" s="36" t="str">
        <f>Map!L3196</f>
        <v/>
      </c>
      <c r="P2500" s="36" t="str">
        <f>Map!M3196</f>
        <v/>
      </c>
      <c r="Q2500" s="5" t="str">
        <f>Join("-",Map!B3196,Map!C3196,Map!D3196,Map!E3196,Map!F3196)</f>
        <v>West Rim-2-0-0-S</v>
      </c>
      <c r="R2500" s="6" t="b">
        <f t="shared" ref="R2500:T2500" si="5019">IFERROR(VALUE(LEFT(N2500,SEARCH(" ",N2500,1)-1)),FALSE())</f>
        <v>0</v>
      </c>
      <c r="S2500" s="6" t="b">
        <f t="shared" si="5019"/>
        <v>0</v>
      </c>
      <c r="T2500" s="6" t="b">
        <f t="shared" si="5019"/>
        <v>0</v>
      </c>
      <c r="U2500" s="5"/>
      <c r="V2500" s="5"/>
      <c r="W2500" s="5"/>
      <c r="X2500" s="37" t="str">
        <f>Map!G3196</f>
        <v>Star</v>
      </c>
      <c r="Y2500" s="5"/>
      <c r="Z2500" s="7" t="str">
        <f>Map!O3196</f>
        <v/>
      </c>
      <c r="AA2500" s="6" t="str">
        <f t="shared" si="12"/>
        <v/>
      </c>
      <c r="AB2500" s="5"/>
      <c r="AC2500" s="6" t="str">
        <f t="shared" si="13"/>
        <v/>
      </c>
      <c r="AD2500" s="5"/>
    </row>
    <row r="2501">
      <c r="A2501" s="5" t="str">
        <f>Map!I3197</f>
        <v/>
      </c>
      <c r="B2501" s="6" t="str">
        <f t="shared" si="5"/>
        <v/>
      </c>
      <c r="C2501" s="5"/>
      <c r="D2501" s="34" t="b">
        <f t="shared" si="6"/>
        <v>0</v>
      </c>
      <c r="E2501" s="6" t="b">
        <f t="shared" si="7"/>
        <v>0</v>
      </c>
      <c r="F2501" s="34" t="b">
        <f t="shared" si="8"/>
        <v>0</v>
      </c>
      <c r="G2501" s="8" t="str">
        <f t="shared" si="9"/>
        <v/>
      </c>
      <c r="H2501" s="8" t="str">
        <f t="shared" ref="H2501:J2501" si="5020">if(D2501,$G2501,"")</f>
        <v/>
      </c>
      <c r="I2501" s="8" t="str">
        <f t="shared" si="5020"/>
        <v/>
      </c>
      <c r="J2501" s="8" t="str">
        <f t="shared" si="5020"/>
        <v/>
      </c>
      <c r="K2501" s="5"/>
      <c r="L2501" s="5"/>
      <c r="M2501" s="5"/>
      <c r="N2501" s="36" t="str">
        <f>Map!K3197</f>
        <v/>
      </c>
      <c r="O2501" s="36" t="str">
        <f>Map!L3197</f>
        <v/>
      </c>
      <c r="P2501" s="36" t="str">
        <f>Map!M3197</f>
        <v/>
      </c>
      <c r="Q2501" s="5" t="str">
        <f>Join("-",Map!B3197,Map!C3197,Map!D3197,Map!E3197,Map!F3197)</f>
        <v>West Rim-2-0-0-W20 Secondary Relay</v>
      </c>
      <c r="R2501" s="6" t="b">
        <f t="shared" ref="R2501:T2501" si="5021">IFERROR(VALUE(LEFT(N2501,SEARCH(" ",N2501,1)-1)),FALSE())</f>
        <v>0</v>
      </c>
      <c r="S2501" s="6" t="b">
        <f t="shared" si="5021"/>
        <v>0</v>
      </c>
      <c r="T2501" s="6" t="b">
        <f t="shared" si="5021"/>
        <v>0</v>
      </c>
      <c r="U2501" s="5"/>
      <c r="V2501" s="5"/>
      <c r="W2501" s="5"/>
      <c r="X2501" s="37" t="str">
        <f>Map!G3197</f>
        <v>Secondary Relay</v>
      </c>
      <c r="Y2501" s="5"/>
      <c r="Z2501" s="7" t="str">
        <f>Map!O3197</f>
        <v/>
      </c>
      <c r="AA2501" s="6" t="str">
        <f t="shared" si="12"/>
        <v/>
      </c>
      <c r="AB2501" s="5"/>
      <c r="AC2501" s="6" t="str">
        <f t="shared" si="13"/>
        <v/>
      </c>
      <c r="AD2501" s="5"/>
    </row>
    <row r="2502">
      <c r="A2502" s="5" t="str">
        <f>Map!I3198</f>
        <v>0.99 E</v>
      </c>
      <c r="B2502" s="6">
        <f t="shared" si="5"/>
        <v>0.99</v>
      </c>
      <c r="C2502" s="5" t="str">
        <f>IFERROR(__xludf.DUMMYFUNCTION("""COMPUTED_VALUE"""),"E")</f>
        <v>E</v>
      </c>
      <c r="D2502" s="34" t="b">
        <f t="shared" si="6"/>
        <v>0</v>
      </c>
      <c r="E2502" s="6" t="b">
        <f t="shared" si="7"/>
        <v>0</v>
      </c>
      <c r="F2502" s="34">
        <f t="shared" si="8"/>
        <v>0.99</v>
      </c>
      <c r="G2502" s="8">
        <f t="shared" si="9"/>
        <v>5.91228E+24</v>
      </c>
      <c r="H2502" s="8" t="str">
        <f t="shared" ref="H2502:J2502" si="5022">if(D2502,$G2502,"")</f>
        <v/>
      </c>
      <c r="I2502" s="8" t="str">
        <f t="shared" si="5022"/>
        <v/>
      </c>
      <c r="J2502" s="8">
        <f t="shared" si="5022"/>
        <v>5.91228E+24</v>
      </c>
      <c r="K2502" s="5"/>
      <c r="L2502" s="5"/>
      <c r="M2502" s="5"/>
      <c r="N2502" s="36">
        <f>Map!K3198</f>
        <v>1185</v>
      </c>
      <c r="O2502" s="36">
        <f>Map!L3198</f>
        <v>274</v>
      </c>
      <c r="P2502" s="36">
        <f>Map!M3198</f>
        <v>732</v>
      </c>
      <c r="Q2502" s="5" t="str">
        <f>Join("-",Map!B3198,Map!C3198,Map!D3198,Map!E3198,Map!F3198)</f>
        <v>West Rim-2-0-1-a</v>
      </c>
      <c r="R2502" s="6">
        <f t="shared" ref="R2502:T2502" si="5023">IFERROR(VALUE(LEFT(N2502,SEARCH(" ",N2502,1)-1)),FALSE())</f>
        <v>1185</v>
      </c>
      <c r="S2502" s="6">
        <f t="shared" si="5023"/>
        <v>274</v>
      </c>
      <c r="T2502" s="6">
        <f t="shared" si="5023"/>
        <v>732</v>
      </c>
      <c r="U2502" s="5"/>
      <c r="V2502" s="5"/>
      <c r="W2502" s="5"/>
      <c r="X2502" s="37" t="str">
        <f>Map!G3198</f>
        <v>Terrestrial</v>
      </c>
      <c r="Y2502" s="5"/>
      <c r="Z2502" s="7" t="str">
        <f>Map!O3198</f>
        <v>24 H</v>
      </c>
      <c r="AA2502" s="6">
        <f t="shared" si="12"/>
        <v>24</v>
      </c>
      <c r="AB2502" s="5" t="str">
        <f>IFERROR(__xludf.DUMMYFUNCTION("""COMPUTED_VALUE"""),"H")</f>
        <v>H</v>
      </c>
      <c r="AC2502" s="6">
        <f t="shared" si="13"/>
        <v>24</v>
      </c>
      <c r="AD2502" s="5"/>
    </row>
    <row r="2503">
      <c r="A2503" s="5" t="str">
        <f>Map!I3199</f>
        <v>0.18 E</v>
      </c>
      <c r="B2503" s="6">
        <f t="shared" si="5"/>
        <v>0.18</v>
      </c>
      <c r="C2503" s="5" t="str">
        <f>IFERROR(__xludf.DUMMYFUNCTION("""COMPUTED_VALUE"""),"E")</f>
        <v>E</v>
      </c>
      <c r="D2503" s="34" t="b">
        <f t="shared" si="6"/>
        <v>0</v>
      </c>
      <c r="E2503" s="6" t="b">
        <f t="shared" si="7"/>
        <v>0</v>
      </c>
      <c r="F2503" s="34">
        <f t="shared" si="8"/>
        <v>0.18</v>
      </c>
      <c r="G2503" s="8">
        <f t="shared" si="9"/>
        <v>1.07496E+24</v>
      </c>
      <c r="H2503" s="8" t="str">
        <f t="shared" ref="H2503:J2503" si="5024">if(D2503,$G2503,"")</f>
        <v/>
      </c>
      <c r="I2503" s="8" t="str">
        <f t="shared" si="5024"/>
        <v/>
      </c>
      <c r="J2503" s="8">
        <f t="shared" si="5024"/>
        <v>1.07496E+24</v>
      </c>
      <c r="K2503" s="5"/>
      <c r="L2503" s="5"/>
      <c r="M2503" s="5"/>
      <c r="N2503" s="36">
        <f>Map!K3199</f>
        <v>285</v>
      </c>
      <c r="O2503" s="36">
        <f>Map!L3199</f>
        <v>260</v>
      </c>
      <c r="P2503" s="36">
        <f>Map!M3199</f>
        <v>275</v>
      </c>
      <c r="Q2503" s="5" t="str">
        <f>Join("-",Map!B3199,Map!C3199,Map!D3199,Map!E3199,Map!F3199)</f>
        <v>West Rim-2-0-1-b</v>
      </c>
      <c r="R2503" s="6">
        <f t="shared" ref="R2503:T2503" si="5025">IFERROR(VALUE(LEFT(N2503,SEARCH(" ",N2503,1)-1)),FALSE())</f>
        <v>285</v>
      </c>
      <c r="S2503" s="6">
        <f t="shared" si="5025"/>
        <v>260</v>
      </c>
      <c r="T2503" s="6">
        <f t="shared" si="5025"/>
        <v>275</v>
      </c>
      <c r="U2503" s="5"/>
      <c r="V2503" s="5"/>
      <c r="W2503" s="5"/>
      <c r="X2503" s="37" t="str">
        <f>Map!G3199</f>
        <v>Terrestrial</v>
      </c>
      <c r="Y2503" s="5"/>
      <c r="Z2503" s="7" t="str">
        <f>Map!O3199</f>
        <v>27 H</v>
      </c>
      <c r="AA2503" s="6">
        <f t="shared" si="12"/>
        <v>27</v>
      </c>
      <c r="AB2503" s="5" t="str">
        <f>IFERROR(__xludf.DUMMYFUNCTION("""COMPUTED_VALUE"""),"H")</f>
        <v>H</v>
      </c>
      <c r="AC2503" s="6">
        <f t="shared" si="13"/>
        <v>27</v>
      </c>
      <c r="AD2503" s="5"/>
    </row>
    <row r="2504">
      <c r="A2504" s="5" t="str">
        <f>Map!I3200</f>
        <v>0.77 E</v>
      </c>
      <c r="B2504" s="6">
        <f t="shared" si="5"/>
        <v>0.77</v>
      </c>
      <c r="C2504" s="5" t="str">
        <f>IFERROR(__xludf.DUMMYFUNCTION("""COMPUTED_VALUE"""),"E")</f>
        <v>E</v>
      </c>
      <c r="D2504" s="34" t="b">
        <f t="shared" si="6"/>
        <v>0</v>
      </c>
      <c r="E2504" s="6" t="b">
        <f t="shared" si="7"/>
        <v>0</v>
      </c>
      <c r="F2504" s="34">
        <f t="shared" si="8"/>
        <v>0.77</v>
      </c>
      <c r="G2504" s="8">
        <f t="shared" si="9"/>
        <v>4.59844E+24</v>
      </c>
      <c r="H2504" s="8" t="str">
        <f t="shared" ref="H2504:J2504" si="5026">if(D2504,$G2504,"")</f>
        <v/>
      </c>
      <c r="I2504" s="8" t="str">
        <f t="shared" si="5026"/>
        <v/>
      </c>
      <c r="J2504" s="8">
        <f t="shared" si="5026"/>
        <v>4.59844E+24</v>
      </c>
      <c r="K2504" s="5"/>
      <c r="L2504" s="5"/>
      <c r="M2504" s="5"/>
      <c r="N2504" s="36">
        <f>Map!K3200</f>
        <v>41</v>
      </c>
      <c r="O2504" s="36">
        <f>Map!L3200</f>
        <v>6</v>
      </c>
      <c r="P2504" s="36">
        <f>Map!M3200</f>
        <v>22</v>
      </c>
      <c r="Q2504" s="5" t="str">
        <f>Join("-",Map!B3200,Map!C3200,Map!D3200,Map!E3200,Map!F3200)</f>
        <v>West Rim-2-0-1-c</v>
      </c>
      <c r="R2504" s="6">
        <f t="shared" ref="R2504:T2504" si="5027">IFERROR(VALUE(LEFT(N2504,SEARCH(" ",N2504,1)-1)),FALSE())</f>
        <v>41</v>
      </c>
      <c r="S2504" s="6">
        <f t="shared" si="5027"/>
        <v>6</v>
      </c>
      <c r="T2504" s="6">
        <f t="shared" si="5027"/>
        <v>22</v>
      </c>
      <c r="U2504" s="5"/>
      <c r="V2504" s="5"/>
      <c r="W2504" s="5"/>
      <c r="X2504" s="37" t="str">
        <f>Map!G3200</f>
        <v>Habitable</v>
      </c>
      <c r="Y2504" s="5"/>
      <c r="Z2504" s="7" t="str">
        <f>Map!O3200</f>
        <v>12 H</v>
      </c>
      <c r="AA2504" s="6">
        <f t="shared" si="12"/>
        <v>12</v>
      </c>
      <c r="AB2504" s="5" t="str">
        <f>IFERROR(__xludf.DUMMYFUNCTION("""COMPUTED_VALUE"""),"H")</f>
        <v>H</v>
      </c>
      <c r="AC2504" s="6">
        <f t="shared" si="13"/>
        <v>12</v>
      </c>
      <c r="AD2504" s="5"/>
    </row>
    <row r="2505">
      <c r="A2505" s="5" t="str">
        <f>Map!I3201</f>
        <v>0.27 E</v>
      </c>
      <c r="B2505" s="6">
        <f t="shared" si="5"/>
        <v>0.27</v>
      </c>
      <c r="C2505" s="5" t="str">
        <f>IFERROR(__xludf.DUMMYFUNCTION("""COMPUTED_VALUE"""),"E")</f>
        <v>E</v>
      </c>
      <c r="D2505" s="34" t="b">
        <f t="shared" si="6"/>
        <v>0</v>
      </c>
      <c r="E2505" s="6" t="b">
        <f t="shared" si="7"/>
        <v>0</v>
      </c>
      <c r="F2505" s="34">
        <f t="shared" si="8"/>
        <v>0.27</v>
      </c>
      <c r="G2505" s="8">
        <f t="shared" si="9"/>
        <v>1.61244E+24</v>
      </c>
      <c r="H2505" s="8" t="str">
        <f t="shared" ref="H2505:J2505" si="5028">if(D2505,$G2505,"")</f>
        <v/>
      </c>
      <c r="I2505" s="8" t="str">
        <f t="shared" si="5028"/>
        <v/>
      </c>
      <c r="J2505" s="8">
        <f t="shared" si="5028"/>
        <v>1.61244E+24</v>
      </c>
      <c r="K2505" s="5"/>
      <c r="L2505" s="5"/>
      <c r="M2505" s="5"/>
      <c r="N2505" s="36">
        <f>Map!K3201</f>
        <v>-63</v>
      </c>
      <c r="O2505" s="36">
        <f>Map!L3201</f>
        <v>-94</v>
      </c>
      <c r="P2505" s="36">
        <f>Map!M3201</f>
        <v>-79</v>
      </c>
      <c r="Q2505" s="5" t="str">
        <f>Join("-",Map!B3201,Map!C3201,Map!D3201,Map!E3201,Map!F3201)</f>
        <v>West Rim-2-0-1-d</v>
      </c>
      <c r="R2505" s="6">
        <f t="shared" ref="R2505:T2505" si="5029">IFERROR(VALUE(LEFT(N2505,SEARCH(" ",N2505,1)-1)),FALSE())</f>
        <v>-63</v>
      </c>
      <c r="S2505" s="6">
        <f t="shared" si="5029"/>
        <v>-94</v>
      </c>
      <c r="T2505" s="6">
        <f t="shared" si="5029"/>
        <v>-79</v>
      </c>
      <c r="U2505" s="5"/>
      <c r="V2505" s="5"/>
      <c r="W2505" s="5"/>
      <c r="X2505" s="37" t="str">
        <f>Map!G3201</f>
        <v>Terrestrial</v>
      </c>
      <c r="Y2505" s="5"/>
      <c r="Z2505" s="7" t="str">
        <f>Map!O3201</f>
        <v>16 H</v>
      </c>
      <c r="AA2505" s="6">
        <f t="shared" si="12"/>
        <v>16</v>
      </c>
      <c r="AB2505" s="5" t="str">
        <f>IFERROR(__xludf.DUMMYFUNCTION("""COMPUTED_VALUE"""),"H")</f>
        <v>H</v>
      </c>
      <c r="AC2505" s="6">
        <f t="shared" si="13"/>
        <v>16</v>
      </c>
      <c r="AD2505" s="5"/>
    </row>
    <row r="2506">
      <c r="A2506" s="5" t="str">
        <f>Map!I3202</f>
        <v>5.45 J</v>
      </c>
      <c r="B2506" s="6">
        <f t="shared" si="5"/>
        <v>5.45</v>
      </c>
      <c r="C2506" s="5" t="str">
        <f>IFERROR(__xludf.DUMMYFUNCTION("""COMPUTED_VALUE"""),"J")</f>
        <v>J</v>
      </c>
      <c r="D2506" s="34" t="b">
        <f t="shared" si="6"/>
        <v>0</v>
      </c>
      <c r="E2506" s="6">
        <f t="shared" si="7"/>
        <v>5.45</v>
      </c>
      <c r="F2506" s="34" t="b">
        <f t="shared" si="8"/>
        <v>0</v>
      </c>
      <c r="G2506" s="8">
        <f t="shared" si="9"/>
        <v>1.0355E+28</v>
      </c>
      <c r="H2506" s="8" t="str">
        <f t="shared" ref="H2506:J2506" si="5030">if(D2506,$G2506,"")</f>
        <v/>
      </c>
      <c r="I2506" s="8">
        <f t="shared" si="5030"/>
        <v>1.0355E+28</v>
      </c>
      <c r="J2506" s="8" t="str">
        <f t="shared" si="5030"/>
        <v/>
      </c>
      <c r="K2506" s="5"/>
      <c r="L2506" s="5"/>
      <c r="M2506" s="5"/>
      <c r="N2506" s="36">
        <f>Map!K3202</f>
        <v>-88</v>
      </c>
      <c r="O2506" s="36">
        <f>Map!L3202</f>
        <v>-142</v>
      </c>
      <c r="P2506" s="36">
        <f>Map!M3202</f>
        <v>-116</v>
      </c>
      <c r="Q2506" s="5" t="str">
        <f>Join("-",Map!B3202,Map!C3202,Map!D3202,Map!E3202,Map!F3202)</f>
        <v>West Rim-2-0-1-e</v>
      </c>
      <c r="R2506" s="6">
        <f t="shared" ref="R2506:T2506" si="5031">IFERROR(VALUE(LEFT(N2506,SEARCH(" ",N2506,1)-1)),FALSE())</f>
        <v>-88</v>
      </c>
      <c r="S2506" s="6">
        <f t="shared" si="5031"/>
        <v>-142</v>
      </c>
      <c r="T2506" s="6">
        <f t="shared" si="5031"/>
        <v>-116</v>
      </c>
      <c r="U2506" s="5"/>
      <c r="V2506" s="5"/>
      <c r="W2506" s="5"/>
      <c r="X2506" s="37" t="str">
        <f>Map!G3202</f>
        <v>Gas Giant</v>
      </c>
      <c r="Y2506" s="5"/>
      <c r="Z2506" s="7" t="str">
        <f>Map!O3202</f>
        <v>8 H</v>
      </c>
      <c r="AA2506" s="6">
        <f t="shared" si="12"/>
        <v>8</v>
      </c>
      <c r="AB2506" s="5" t="str">
        <f>IFERROR(__xludf.DUMMYFUNCTION("""COMPUTED_VALUE"""),"H")</f>
        <v>H</v>
      </c>
      <c r="AC2506" s="6">
        <f t="shared" si="13"/>
        <v>8</v>
      </c>
      <c r="AD2506" s="5"/>
    </row>
    <row r="2507">
      <c r="A2507" s="5" t="str">
        <f>Map!I3203</f>
        <v>0.05 J</v>
      </c>
      <c r="B2507" s="6">
        <f t="shared" si="5"/>
        <v>0.05</v>
      </c>
      <c r="C2507" s="5" t="str">
        <f>IFERROR(__xludf.DUMMYFUNCTION("""COMPUTED_VALUE"""),"J")</f>
        <v>J</v>
      </c>
      <c r="D2507" s="34" t="b">
        <f t="shared" si="6"/>
        <v>0</v>
      </c>
      <c r="E2507" s="6">
        <f t="shared" si="7"/>
        <v>0.05</v>
      </c>
      <c r="F2507" s="34" t="b">
        <f t="shared" si="8"/>
        <v>0</v>
      </c>
      <c r="G2507" s="8">
        <f t="shared" si="9"/>
        <v>9.5E+25</v>
      </c>
      <c r="H2507" s="8" t="str">
        <f t="shared" ref="H2507:J2507" si="5032">if(D2507,$G2507,"")</f>
        <v/>
      </c>
      <c r="I2507" s="8">
        <f t="shared" si="5032"/>
        <v>9.5E+25</v>
      </c>
      <c r="J2507" s="8" t="str">
        <f t="shared" si="5032"/>
        <v/>
      </c>
      <c r="K2507" s="5"/>
      <c r="L2507" s="5"/>
      <c r="M2507" s="5"/>
      <c r="N2507" s="36">
        <f>Map!K3203</f>
        <v>-134</v>
      </c>
      <c r="O2507" s="36">
        <f>Map!L3203</f>
        <v>-150</v>
      </c>
      <c r="P2507" s="36">
        <f>Map!M3203</f>
        <v>-142</v>
      </c>
      <c r="Q2507" s="5" t="str">
        <f>Join("-",Map!B3203,Map!C3203,Map!D3203,Map!E3203,Map!F3203)</f>
        <v>West Rim-2-0-1-f</v>
      </c>
      <c r="R2507" s="6">
        <f t="shared" ref="R2507:T2507" si="5033">IFERROR(VALUE(LEFT(N2507,SEARCH(" ",N2507,1)-1)),FALSE())</f>
        <v>-134</v>
      </c>
      <c r="S2507" s="6">
        <f t="shared" si="5033"/>
        <v>-150</v>
      </c>
      <c r="T2507" s="6">
        <f t="shared" si="5033"/>
        <v>-142</v>
      </c>
      <c r="U2507" s="5"/>
      <c r="V2507" s="5"/>
      <c r="W2507" s="5"/>
      <c r="X2507" s="37" t="str">
        <f>Map!G3203</f>
        <v>Gas Giant</v>
      </c>
      <c r="Y2507" s="5"/>
      <c r="Z2507" s="7" t="str">
        <f>Map!O3203</f>
        <v>15 H</v>
      </c>
      <c r="AA2507" s="6">
        <f t="shared" si="12"/>
        <v>15</v>
      </c>
      <c r="AB2507" s="5" t="str">
        <f>IFERROR(__xludf.DUMMYFUNCTION("""COMPUTED_VALUE"""),"H")</f>
        <v>H</v>
      </c>
      <c r="AC2507" s="6">
        <f t="shared" si="13"/>
        <v>15</v>
      </c>
      <c r="AD2507" s="5"/>
    </row>
    <row r="2508">
      <c r="A2508" s="5" t="str">
        <f>Map!I3204</f>
        <v>0.62 E</v>
      </c>
      <c r="B2508" s="6">
        <f t="shared" si="5"/>
        <v>0.62</v>
      </c>
      <c r="C2508" s="5" t="str">
        <f>IFERROR(__xludf.DUMMYFUNCTION("""COMPUTED_VALUE"""),"E")</f>
        <v>E</v>
      </c>
      <c r="D2508" s="34" t="b">
        <f t="shared" si="6"/>
        <v>0</v>
      </c>
      <c r="E2508" s="6" t="b">
        <f t="shared" si="7"/>
        <v>0</v>
      </c>
      <c r="F2508" s="34">
        <f t="shared" si="8"/>
        <v>0.62</v>
      </c>
      <c r="G2508" s="8">
        <f t="shared" si="9"/>
        <v>3.70264E+24</v>
      </c>
      <c r="H2508" s="8" t="str">
        <f t="shared" ref="H2508:J2508" si="5034">if(D2508,$G2508,"")</f>
        <v/>
      </c>
      <c r="I2508" s="8" t="str">
        <f t="shared" si="5034"/>
        <v/>
      </c>
      <c r="J2508" s="8">
        <f t="shared" si="5034"/>
        <v>3.70264E+24</v>
      </c>
      <c r="K2508" s="5"/>
      <c r="L2508" s="5"/>
      <c r="M2508" s="5"/>
      <c r="N2508" s="36">
        <f>Map!K3204</f>
        <v>-222</v>
      </c>
      <c r="O2508" s="36">
        <f>Map!L3204</f>
        <v>-238</v>
      </c>
      <c r="P2508" s="36">
        <f>Map!M3204</f>
        <v>-232</v>
      </c>
      <c r="Q2508" s="5" t="str">
        <f>Join("-",Map!B3204,Map!C3204,Map!D3204,Map!E3204,Map!F3204)</f>
        <v>West Rim-2-0-1-g</v>
      </c>
      <c r="R2508" s="6">
        <f t="shared" ref="R2508:T2508" si="5035">IFERROR(VALUE(LEFT(N2508,SEARCH(" ",N2508,1)-1)),FALSE())</f>
        <v>-222</v>
      </c>
      <c r="S2508" s="6">
        <f t="shared" si="5035"/>
        <v>-238</v>
      </c>
      <c r="T2508" s="6">
        <f t="shared" si="5035"/>
        <v>-232</v>
      </c>
      <c r="U2508" s="5"/>
      <c r="V2508" s="5"/>
      <c r="W2508" s="5"/>
      <c r="X2508" s="37" t="str">
        <f>Map!G3204</f>
        <v>Terrestrial</v>
      </c>
      <c r="Y2508" s="5"/>
      <c r="Z2508" s="7" t="str">
        <f>Map!O3204</f>
        <v>30 H</v>
      </c>
      <c r="AA2508" s="6">
        <f t="shared" si="12"/>
        <v>30</v>
      </c>
      <c r="AB2508" s="5" t="str">
        <f>IFERROR(__xludf.DUMMYFUNCTION("""COMPUTED_VALUE"""),"H")</f>
        <v>H</v>
      </c>
      <c r="AC2508" s="6">
        <f t="shared" si="13"/>
        <v>30</v>
      </c>
      <c r="AD2508" s="5"/>
    </row>
    <row r="2509">
      <c r="A2509" s="5" t="str">
        <f>Map!I3205</f>
        <v>1.14 J</v>
      </c>
      <c r="B2509" s="6">
        <f t="shared" si="5"/>
        <v>1.14</v>
      </c>
      <c r="C2509" s="5" t="str">
        <f>IFERROR(__xludf.DUMMYFUNCTION("""COMPUTED_VALUE"""),"J")</f>
        <v>J</v>
      </c>
      <c r="D2509" s="34" t="b">
        <f t="shared" si="6"/>
        <v>0</v>
      </c>
      <c r="E2509" s="6">
        <f t="shared" si="7"/>
        <v>1.14</v>
      </c>
      <c r="F2509" s="34" t="b">
        <f t="shared" si="8"/>
        <v>0</v>
      </c>
      <c r="G2509" s="8">
        <f t="shared" si="9"/>
        <v>2.166E+27</v>
      </c>
      <c r="H2509" s="8" t="str">
        <f t="shared" ref="H2509:J2509" si="5036">if(D2509,$G2509,"")</f>
        <v/>
      </c>
      <c r="I2509" s="8">
        <f t="shared" si="5036"/>
        <v>2.166E+27</v>
      </c>
      <c r="J2509" s="8" t="str">
        <f t="shared" si="5036"/>
        <v/>
      </c>
      <c r="K2509" s="5"/>
      <c r="L2509" s="5"/>
      <c r="M2509" s="5"/>
      <c r="N2509" s="36">
        <f>Map!K3205</f>
        <v>-244</v>
      </c>
      <c r="O2509" s="36">
        <f>Map!L3205</f>
        <v>-246</v>
      </c>
      <c r="P2509" s="36">
        <f>Map!M3205</f>
        <v>-244</v>
      </c>
      <c r="Q2509" s="5" t="str">
        <f>Join("-",Map!B3205,Map!C3205,Map!D3205,Map!E3205,Map!F3205)</f>
        <v>West Rim-2-0-1-h</v>
      </c>
      <c r="R2509" s="6">
        <f t="shared" ref="R2509:T2509" si="5037">IFERROR(VALUE(LEFT(N2509,SEARCH(" ",N2509,1)-1)),FALSE())</f>
        <v>-244</v>
      </c>
      <c r="S2509" s="6">
        <f t="shared" si="5037"/>
        <v>-246</v>
      </c>
      <c r="T2509" s="6">
        <f t="shared" si="5037"/>
        <v>-244</v>
      </c>
      <c r="U2509" s="5"/>
      <c r="V2509" s="5"/>
      <c r="W2509" s="5"/>
      <c r="X2509" s="37" t="str">
        <f>Map!G3205</f>
        <v>Gas Giant</v>
      </c>
      <c r="Y2509" s="5"/>
      <c r="Z2509" s="7" t="str">
        <f>Map!O3205</f>
        <v>17 H</v>
      </c>
      <c r="AA2509" s="6">
        <f t="shared" si="12"/>
        <v>17</v>
      </c>
      <c r="AB2509" s="5" t="str">
        <f>IFERROR(__xludf.DUMMYFUNCTION("""COMPUTED_VALUE"""),"H")</f>
        <v>H</v>
      </c>
      <c r="AC2509" s="6">
        <f t="shared" si="13"/>
        <v>17</v>
      </c>
      <c r="AD2509" s="5"/>
    </row>
    <row r="2510">
      <c r="A2510" s="5" t="str">
        <f>Map!I3206</f>
        <v>0.34 S</v>
      </c>
      <c r="B2510" s="6">
        <f t="shared" si="5"/>
        <v>0.34</v>
      </c>
      <c r="C2510" s="5" t="str">
        <f>IFERROR(__xludf.DUMMYFUNCTION("""COMPUTED_VALUE"""),"S")</f>
        <v>S</v>
      </c>
      <c r="D2510" s="34">
        <f t="shared" si="6"/>
        <v>0.34</v>
      </c>
      <c r="E2510" s="6" t="b">
        <f t="shared" si="7"/>
        <v>0</v>
      </c>
      <c r="F2510" s="34" t="b">
        <f t="shared" si="8"/>
        <v>0</v>
      </c>
      <c r="G2510" s="8">
        <f t="shared" si="9"/>
        <v>6.7626E+29</v>
      </c>
      <c r="H2510" s="8">
        <f t="shared" ref="H2510:J2510" si="5038">if(D2510,$G2510,"")</f>
        <v>6.7626E+29</v>
      </c>
      <c r="I2510" s="8" t="str">
        <f t="shared" si="5038"/>
        <v/>
      </c>
      <c r="J2510" s="8" t="str">
        <f t="shared" si="5038"/>
        <v/>
      </c>
      <c r="K2510" s="5"/>
      <c r="L2510" s="5"/>
      <c r="M2510" s="5"/>
      <c r="N2510" s="36" t="str">
        <f>Map!K3206</f>
        <v/>
      </c>
      <c r="O2510" s="36" t="str">
        <f>Map!L3206</f>
        <v/>
      </c>
      <c r="P2510" s="36" t="str">
        <f>Map!M3206</f>
        <v/>
      </c>
      <c r="Q2510" s="5" t="str">
        <f>Join("-",Map!B3206,Map!C3206,Map!D3206,Map!E3206,Map!F3206)</f>
        <v>West Rim-2-0-1-S</v>
      </c>
      <c r="R2510" s="6" t="b">
        <f t="shared" ref="R2510:T2510" si="5039">IFERROR(VALUE(LEFT(N2510,SEARCH(" ",N2510,1)-1)),FALSE())</f>
        <v>0</v>
      </c>
      <c r="S2510" s="6" t="b">
        <f t="shared" si="5039"/>
        <v>0</v>
      </c>
      <c r="T2510" s="6" t="b">
        <f t="shared" si="5039"/>
        <v>0</v>
      </c>
      <c r="U2510" s="5"/>
      <c r="V2510" s="5"/>
      <c r="W2510" s="5"/>
      <c r="X2510" s="37" t="str">
        <f>Map!G3206</f>
        <v>Star</v>
      </c>
      <c r="Y2510" s="5"/>
      <c r="Z2510" s="7" t="str">
        <f>Map!O3206</f>
        <v/>
      </c>
      <c r="AA2510" s="6" t="str">
        <f t="shared" si="12"/>
        <v/>
      </c>
      <c r="AB2510" s="5"/>
      <c r="AC2510" s="6" t="str">
        <f t="shared" si="13"/>
        <v/>
      </c>
      <c r="AD2510" s="5"/>
    </row>
    <row r="2511">
      <c r="A2511" s="5" t="str">
        <f>Map!I3207</f>
        <v>0.06 J</v>
      </c>
      <c r="B2511" s="6">
        <f t="shared" si="5"/>
        <v>0.06</v>
      </c>
      <c r="C2511" s="5" t="str">
        <f>IFERROR(__xludf.DUMMYFUNCTION("""COMPUTED_VALUE"""),"J")</f>
        <v>J</v>
      </c>
      <c r="D2511" s="34" t="b">
        <f t="shared" si="6"/>
        <v>0</v>
      </c>
      <c r="E2511" s="6">
        <f t="shared" si="7"/>
        <v>0.06</v>
      </c>
      <c r="F2511" s="34" t="b">
        <f t="shared" si="8"/>
        <v>0</v>
      </c>
      <c r="G2511" s="8">
        <f t="shared" si="9"/>
        <v>1.14E+26</v>
      </c>
      <c r="H2511" s="8" t="str">
        <f t="shared" ref="H2511:J2511" si="5040">if(D2511,$G2511,"")</f>
        <v/>
      </c>
      <c r="I2511" s="8">
        <f t="shared" si="5040"/>
        <v>1.14E+26</v>
      </c>
      <c r="J2511" s="8" t="str">
        <f t="shared" si="5040"/>
        <v/>
      </c>
      <c r="K2511" s="5"/>
      <c r="L2511" s="5"/>
      <c r="M2511" s="5"/>
      <c r="N2511" s="36">
        <f>Map!K3207</f>
        <v>-150</v>
      </c>
      <c r="O2511" s="36">
        <f>Map!L3207</f>
        <v>-221</v>
      </c>
      <c r="P2511" s="36">
        <f>Map!M3207</f>
        <v>-187</v>
      </c>
      <c r="Q2511" s="5" t="str">
        <f>Join("-",Map!B3207,Map!C3207,Map!D3207,Map!E3207,Map!F3207)</f>
        <v>West Rim-2-0-2-a</v>
      </c>
      <c r="R2511" s="6">
        <f t="shared" ref="R2511:T2511" si="5041">IFERROR(VALUE(LEFT(N2511,SEARCH(" ",N2511,1)-1)),FALSE())</f>
        <v>-150</v>
      </c>
      <c r="S2511" s="6">
        <f t="shared" si="5041"/>
        <v>-221</v>
      </c>
      <c r="T2511" s="6">
        <f t="shared" si="5041"/>
        <v>-187</v>
      </c>
      <c r="U2511" s="5"/>
      <c r="V2511" s="5"/>
      <c r="W2511" s="5"/>
      <c r="X2511" s="37" t="str">
        <f>Map!G3207</f>
        <v>Gas Giant</v>
      </c>
      <c r="Y2511" s="5"/>
      <c r="Z2511" s="7" t="str">
        <f>Map!O3207</f>
        <v>12 H</v>
      </c>
      <c r="AA2511" s="6">
        <f t="shared" si="12"/>
        <v>12</v>
      </c>
      <c r="AB2511" s="5" t="str">
        <f>IFERROR(__xludf.DUMMYFUNCTION("""COMPUTED_VALUE"""),"H")</f>
        <v>H</v>
      </c>
      <c r="AC2511" s="6">
        <f t="shared" si="13"/>
        <v>12</v>
      </c>
      <c r="AD2511" s="5"/>
    </row>
    <row r="2512">
      <c r="A2512" s="5" t="str">
        <f>Map!I3208</f>
        <v>5.55 J</v>
      </c>
      <c r="B2512" s="6">
        <f t="shared" si="5"/>
        <v>5.55</v>
      </c>
      <c r="C2512" s="5" t="str">
        <f>IFERROR(__xludf.DUMMYFUNCTION("""COMPUTED_VALUE"""),"J")</f>
        <v>J</v>
      </c>
      <c r="D2512" s="34" t="b">
        <f t="shared" si="6"/>
        <v>0</v>
      </c>
      <c r="E2512" s="6">
        <f t="shared" si="7"/>
        <v>5.55</v>
      </c>
      <c r="F2512" s="34" t="b">
        <f t="shared" si="8"/>
        <v>0</v>
      </c>
      <c r="G2512" s="8">
        <f t="shared" si="9"/>
        <v>1.0545E+28</v>
      </c>
      <c r="H2512" s="8" t="str">
        <f t="shared" ref="H2512:J2512" si="5042">if(D2512,$G2512,"")</f>
        <v/>
      </c>
      <c r="I2512" s="8">
        <f t="shared" si="5042"/>
        <v>1.0545E+28</v>
      </c>
      <c r="J2512" s="8" t="str">
        <f t="shared" si="5042"/>
        <v/>
      </c>
      <c r="K2512" s="5"/>
      <c r="L2512" s="5"/>
      <c r="M2512" s="5"/>
      <c r="N2512" s="36">
        <f>Map!K3208</f>
        <v>-201</v>
      </c>
      <c r="O2512" s="36">
        <f>Map!L3208</f>
        <v>-237</v>
      </c>
      <c r="P2512" s="36">
        <f>Map!M3208</f>
        <v>-217</v>
      </c>
      <c r="Q2512" s="5" t="str">
        <f>Join("-",Map!B3208,Map!C3208,Map!D3208,Map!E3208,Map!F3208)</f>
        <v>West Rim-2-0-2-b</v>
      </c>
      <c r="R2512" s="6">
        <f t="shared" ref="R2512:T2512" si="5043">IFERROR(VALUE(LEFT(N2512,SEARCH(" ",N2512,1)-1)),FALSE())</f>
        <v>-201</v>
      </c>
      <c r="S2512" s="6">
        <f t="shared" si="5043"/>
        <v>-237</v>
      </c>
      <c r="T2512" s="6">
        <f t="shared" si="5043"/>
        <v>-217</v>
      </c>
      <c r="U2512" s="5"/>
      <c r="V2512" s="5"/>
      <c r="W2512" s="5"/>
      <c r="X2512" s="37" t="str">
        <f>Map!G3208</f>
        <v>Gas Giant</v>
      </c>
      <c r="Y2512" s="5"/>
      <c r="Z2512" s="7" t="str">
        <f>Map!O3208</f>
        <v>17 H</v>
      </c>
      <c r="AA2512" s="6">
        <f t="shared" si="12"/>
        <v>17</v>
      </c>
      <c r="AB2512" s="5" t="str">
        <f>IFERROR(__xludf.DUMMYFUNCTION("""COMPUTED_VALUE"""),"H")</f>
        <v>H</v>
      </c>
      <c r="AC2512" s="6">
        <f t="shared" si="13"/>
        <v>17</v>
      </c>
      <c r="AD2512" s="5"/>
    </row>
    <row r="2513">
      <c r="A2513" s="5" t="str">
        <f>Map!I3210</f>
        <v/>
      </c>
      <c r="B2513" s="6" t="str">
        <f t="shared" si="5"/>
        <v/>
      </c>
      <c r="C2513" s="5"/>
      <c r="D2513" s="34" t="b">
        <f t="shared" si="6"/>
        <v>0</v>
      </c>
      <c r="E2513" s="6" t="b">
        <f t="shared" si="7"/>
        <v>0</v>
      </c>
      <c r="F2513" s="34" t="b">
        <f t="shared" si="8"/>
        <v>0</v>
      </c>
      <c r="G2513" s="8" t="str">
        <f t="shared" si="9"/>
        <v/>
      </c>
      <c r="H2513" s="8" t="str">
        <f t="shared" ref="H2513:J2513" si="5044">if(D2513,$G2513,"")</f>
        <v/>
      </c>
      <c r="I2513" s="8" t="str">
        <f t="shared" si="5044"/>
        <v/>
      </c>
      <c r="J2513" s="8" t="str">
        <f t="shared" si="5044"/>
        <v/>
      </c>
      <c r="K2513" s="5"/>
      <c r="L2513" s="5"/>
      <c r="M2513" s="5"/>
      <c r="N2513" s="36" t="str">
        <f>Map!K3210</f>
        <v/>
      </c>
      <c r="O2513" s="36" t="str">
        <f>Map!L3210</f>
        <v/>
      </c>
      <c r="P2513" s="36" t="str">
        <f>Map!M3210</f>
        <v/>
      </c>
      <c r="Q2513" s="5" t="str">
        <f>Join("-",Map!B3210,Map!C3210,Map!D3210,Map!E3210,Map!F3210)</f>
        <v>West Rim-2-0-2-W20-W10 Primary Relay</v>
      </c>
      <c r="R2513" s="6" t="b">
        <f t="shared" ref="R2513:T2513" si="5045">IFERROR(VALUE(LEFT(N2513,SEARCH(" ",N2513,1)-1)),FALSE())</f>
        <v>0</v>
      </c>
      <c r="S2513" s="6" t="b">
        <f t="shared" si="5045"/>
        <v>0</v>
      </c>
      <c r="T2513" s="6" t="b">
        <f t="shared" si="5045"/>
        <v>0</v>
      </c>
      <c r="U2513" s="5"/>
      <c r="V2513" s="5"/>
      <c r="W2513" s="5"/>
      <c r="X2513" s="37" t="str">
        <f>Map!G3210</f>
        <v>Prime Relay</v>
      </c>
      <c r="Y2513" s="5"/>
      <c r="Z2513" s="7" t="str">
        <f>Map!O3210</f>
        <v/>
      </c>
      <c r="AA2513" s="6" t="str">
        <f t="shared" si="12"/>
        <v/>
      </c>
      <c r="AB2513" s="5"/>
      <c r="AC2513" s="6" t="str">
        <f t="shared" si="13"/>
        <v/>
      </c>
      <c r="AD2513" s="5"/>
    </row>
    <row r="2514">
      <c r="A2514" s="5" t="str">
        <f>Map!I3211</f>
        <v>0.62 E</v>
      </c>
      <c r="B2514" s="6">
        <f t="shared" si="5"/>
        <v>0.62</v>
      </c>
      <c r="C2514" s="5" t="str">
        <f>IFERROR(__xludf.DUMMYFUNCTION("""COMPUTED_VALUE"""),"E")</f>
        <v>E</v>
      </c>
      <c r="D2514" s="34" t="b">
        <f t="shared" si="6"/>
        <v>0</v>
      </c>
      <c r="E2514" s="6" t="b">
        <f t="shared" si="7"/>
        <v>0</v>
      </c>
      <c r="F2514" s="34">
        <f t="shared" si="8"/>
        <v>0.62</v>
      </c>
      <c r="G2514" s="8">
        <f t="shared" si="9"/>
        <v>3.70264E+24</v>
      </c>
      <c r="H2514" s="8" t="str">
        <f t="shared" ref="H2514:J2514" si="5046">if(D2514,$G2514,"")</f>
        <v/>
      </c>
      <c r="I2514" s="8" t="str">
        <f t="shared" si="5046"/>
        <v/>
      </c>
      <c r="J2514" s="8">
        <f t="shared" si="5046"/>
        <v>3.70264E+24</v>
      </c>
      <c r="K2514" s="5"/>
      <c r="L2514" s="5"/>
      <c r="M2514" s="5"/>
      <c r="N2514" s="36">
        <f>Map!K3211</f>
        <v>1641</v>
      </c>
      <c r="O2514" s="36">
        <f>Map!L3211</f>
        <v>725</v>
      </c>
      <c r="P2514" s="36">
        <f>Map!M3211</f>
        <v>1181</v>
      </c>
      <c r="Q2514" s="5" t="str">
        <f>Join("-",Map!B3211,Map!C3211,Map!D3211,Map!E3211,Map!F3211)</f>
        <v>West Rim-2-0-3-a</v>
      </c>
      <c r="R2514" s="6">
        <f t="shared" ref="R2514:T2514" si="5047">IFERROR(VALUE(LEFT(N2514,SEARCH(" ",N2514,1)-1)),FALSE())</f>
        <v>1641</v>
      </c>
      <c r="S2514" s="6">
        <f t="shared" si="5047"/>
        <v>725</v>
      </c>
      <c r="T2514" s="6">
        <f t="shared" si="5047"/>
        <v>1181</v>
      </c>
      <c r="U2514" s="5"/>
      <c r="V2514" s="5"/>
      <c r="W2514" s="5"/>
      <c r="X2514" s="37" t="str">
        <f>Map!G3211</f>
        <v>Terrestrial</v>
      </c>
      <c r="Y2514" s="5"/>
      <c r="Z2514" s="7" t="str">
        <f>Map!O3211</f>
        <v>12 H</v>
      </c>
      <c r="AA2514" s="6">
        <f t="shared" si="12"/>
        <v>12</v>
      </c>
      <c r="AB2514" s="5" t="str">
        <f>IFERROR(__xludf.DUMMYFUNCTION("""COMPUTED_VALUE"""),"H")</f>
        <v>H</v>
      </c>
      <c r="AC2514" s="6">
        <f t="shared" si="13"/>
        <v>12</v>
      </c>
      <c r="AD2514" s="5"/>
    </row>
    <row r="2515">
      <c r="A2515" s="5" t="str">
        <f>Map!I3212</f>
        <v>1.3 E</v>
      </c>
      <c r="B2515" s="6">
        <f t="shared" si="5"/>
        <v>1.3</v>
      </c>
      <c r="C2515" s="5" t="str">
        <f>IFERROR(__xludf.DUMMYFUNCTION("""COMPUTED_VALUE"""),"E")</f>
        <v>E</v>
      </c>
      <c r="D2515" s="34" t="b">
        <f t="shared" si="6"/>
        <v>0</v>
      </c>
      <c r="E2515" s="6" t="b">
        <f t="shared" si="7"/>
        <v>0</v>
      </c>
      <c r="F2515" s="34">
        <f t="shared" si="8"/>
        <v>1.3</v>
      </c>
      <c r="G2515" s="8">
        <f t="shared" si="9"/>
        <v>7.7636E+24</v>
      </c>
      <c r="H2515" s="8" t="str">
        <f t="shared" ref="H2515:J2515" si="5048">if(D2515,$G2515,"")</f>
        <v/>
      </c>
      <c r="I2515" s="8" t="str">
        <f t="shared" si="5048"/>
        <v/>
      </c>
      <c r="J2515" s="8">
        <f t="shared" si="5048"/>
        <v>7.7636E+24</v>
      </c>
      <c r="K2515" s="5"/>
      <c r="L2515" s="5"/>
      <c r="M2515" s="5"/>
      <c r="N2515" s="36">
        <f>Map!K3212</f>
        <v>212</v>
      </c>
      <c r="O2515" s="36">
        <f>Map!L3212</f>
        <v>184</v>
      </c>
      <c r="P2515" s="36">
        <f>Map!M3212</f>
        <v>199</v>
      </c>
      <c r="Q2515" s="5" t="str">
        <f>Join("-",Map!B3212,Map!C3212,Map!D3212,Map!E3212,Map!F3212)</f>
        <v>West Rim-2-0-3-b</v>
      </c>
      <c r="R2515" s="6">
        <f t="shared" ref="R2515:T2515" si="5049">IFERROR(VALUE(LEFT(N2515,SEARCH(" ",N2515,1)-1)),FALSE())</f>
        <v>212</v>
      </c>
      <c r="S2515" s="6">
        <f t="shared" si="5049"/>
        <v>184</v>
      </c>
      <c r="T2515" s="6">
        <f t="shared" si="5049"/>
        <v>199</v>
      </c>
      <c r="U2515" s="5"/>
      <c r="V2515" s="5"/>
      <c r="W2515" s="5"/>
      <c r="X2515" s="37" t="str">
        <f>Map!G3212</f>
        <v>Terrestrial</v>
      </c>
      <c r="Y2515" s="5"/>
      <c r="Z2515" s="7" t="str">
        <f>Map!O3212</f>
        <v>16 H</v>
      </c>
      <c r="AA2515" s="6">
        <f t="shared" si="12"/>
        <v>16</v>
      </c>
      <c r="AB2515" s="5" t="str">
        <f>IFERROR(__xludf.DUMMYFUNCTION("""COMPUTED_VALUE"""),"H")</f>
        <v>H</v>
      </c>
      <c r="AC2515" s="6">
        <f t="shared" si="13"/>
        <v>16</v>
      </c>
      <c r="AD2515" s="5"/>
    </row>
    <row r="2516">
      <c r="A2516" s="5" t="str">
        <f>Map!I3213</f>
        <v>0.18 E</v>
      </c>
      <c r="B2516" s="6">
        <f t="shared" si="5"/>
        <v>0.18</v>
      </c>
      <c r="C2516" s="5" t="str">
        <f>IFERROR(__xludf.DUMMYFUNCTION("""COMPUTED_VALUE"""),"E")</f>
        <v>E</v>
      </c>
      <c r="D2516" s="34" t="b">
        <f t="shared" si="6"/>
        <v>0</v>
      </c>
      <c r="E2516" s="6" t="b">
        <f t="shared" si="7"/>
        <v>0</v>
      </c>
      <c r="F2516" s="34">
        <f t="shared" si="8"/>
        <v>0.18</v>
      </c>
      <c r="G2516" s="8">
        <f t="shared" si="9"/>
        <v>1.07496E+24</v>
      </c>
      <c r="H2516" s="8" t="str">
        <f t="shared" ref="H2516:J2516" si="5050">if(D2516,$G2516,"")</f>
        <v/>
      </c>
      <c r="I2516" s="8" t="str">
        <f t="shared" si="5050"/>
        <v/>
      </c>
      <c r="J2516" s="8">
        <f t="shared" si="5050"/>
        <v>1.07496E+24</v>
      </c>
      <c r="K2516" s="5"/>
      <c r="L2516" s="5"/>
      <c r="M2516" s="5"/>
      <c r="N2516" s="36">
        <f>Map!K3213</f>
        <v>57</v>
      </c>
      <c r="O2516" s="36">
        <f>Map!L3213</f>
        <v>-39</v>
      </c>
      <c r="P2516" s="36">
        <f>Map!M3213</f>
        <v>9</v>
      </c>
      <c r="Q2516" s="5" t="str">
        <f>Join("-",Map!B3213,Map!C3213,Map!D3213,Map!E3213,Map!F3213)</f>
        <v>West Rim-2-0-3-c</v>
      </c>
      <c r="R2516" s="6">
        <f t="shared" ref="R2516:T2516" si="5051">IFERROR(VALUE(LEFT(N2516,SEARCH(" ",N2516,1)-1)),FALSE())</f>
        <v>57</v>
      </c>
      <c r="S2516" s="6">
        <f t="shared" si="5051"/>
        <v>-39</v>
      </c>
      <c r="T2516" s="6">
        <f t="shared" si="5051"/>
        <v>9</v>
      </c>
      <c r="U2516" s="5"/>
      <c r="V2516" s="5"/>
      <c r="W2516" s="5"/>
      <c r="X2516" s="37" t="str">
        <f>Map!G3213</f>
        <v>Terrestrial</v>
      </c>
      <c r="Y2516" s="5"/>
      <c r="Z2516" s="7" t="str">
        <f>Map!O3213</f>
        <v>16 H</v>
      </c>
      <c r="AA2516" s="6">
        <f t="shared" si="12"/>
        <v>16</v>
      </c>
      <c r="AB2516" s="5" t="str">
        <f>IFERROR(__xludf.DUMMYFUNCTION("""COMPUTED_VALUE"""),"H")</f>
        <v>H</v>
      </c>
      <c r="AC2516" s="6">
        <f t="shared" si="13"/>
        <v>16</v>
      </c>
      <c r="AD2516" s="5"/>
    </row>
    <row r="2517">
      <c r="A2517" s="5" t="str">
        <f>Map!I3214</f>
        <v>0.03 J</v>
      </c>
      <c r="B2517" s="6">
        <f t="shared" si="5"/>
        <v>0.03</v>
      </c>
      <c r="C2517" s="5" t="str">
        <f>IFERROR(__xludf.DUMMYFUNCTION("""COMPUTED_VALUE"""),"J")</f>
        <v>J</v>
      </c>
      <c r="D2517" s="34" t="b">
        <f t="shared" si="6"/>
        <v>0</v>
      </c>
      <c r="E2517" s="6">
        <f t="shared" si="7"/>
        <v>0.03</v>
      </c>
      <c r="F2517" s="34" t="b">
        <f t="shared" si="8"/>
        <v>0</v>
      </c>
      <c r="G2517" s="8">
        <f t="shared" si="9"/>
        <v>5.7E+25</v>
      </c>
      <c r="H2517" s="8" t="str">
        <f t="shared" ref="H2517:J2517" si="5052">if(D2517,$G2517,"")</f>
        <v/>
      </c>
      <c r="I2517" s="8">
        <f t="shared" si="5052"/>
        <v>5.7E+25</v>
      </c>
      <c r="J2517" s="8" t="str">
        <f t="shared" si="5052"/>
        <v/>
      </c>
      <c r="K2517" s="5"/>
      <c r="L2517" s="5"/>
      <c r="M2517" s="5"/>
      <c r="N2517" s="36">
        <f>Map!K3214</f>
        <v>-126</v>
      </c>
      <c r="O2517" s="36">
        <f>Map!L3214</f>
        <v>-155</v>
      </c>
      <c r="P2517" s="36">
        <f>Map!M3214</f>
        <v>-140</v>
      </c>
      <c r="Q2517" s="5" t="str">
        <f>Join("-",Map!B3214,Map!C3214,Map!D3214,Map!E3214,Map!F3214)</f>
        <v>West Rim-2-0-3-d</v>
      </c>
      <c r="R2517" s="6">
        <f t="shared" ref="R2517:T2517" si="5053">IFERROR(VALUE(LEFT(N2517,SEARCH(" ",N2517,1)-1)),FALSE())</f>
        <v>-126</v>
      </c>
      <c r="S2517" s="6">
        <f t="shared" si="5053"/>
        <v>-155</v>
      </c>
      <c r="T2517" s="6">
        <f t="shared" si="5053"/>
        <v>-140</v>
      </c>
      <c r="U2517" s="5"/>
      <c r="V2517" s="5"/>
      <c r="W2517" s="5"/>
      <c r="X2517" s="37" t="str">
        <f>Map!G3214</f>
        <v>Gas Giant</v>
      </c>
      <c r="Y2517" s="5"/>
      <c r="Z2517" s="7" t="str">
        <f>Map!O3214</f>
        <v>8 H</v>
      </c>
      <c r="AA2517" s="6">
        <f t="shared" si="12"/>
        <v>8</v>
      </c>
      <c r="AB2517" s="5" t="str">
        <f>IFERROR(__xludf.DUMMYFUNCTION("""COMPUTED_VALUE"""),"H")</f>
        <v>H</v>
      </c>
      <c r="AC2517" s="6">
        <f t="shared" si="13"/>
        <v>8</v>
      </c>
      <c r="AD2517" s="5"/>
    </row>
    <row r="2518">
      <c r="A2518" s="5" t="str">
        <f>Map!I3215</f>
        <v>1.31 E</v>
      </c>
      <c r="B2518" s="6">
        <f t="shared" si="5"/>
        <v>1.31</v>
      </c>
      <c r="C2518" s="5" t="str">
        <f>IFERROR(__xludf.DUMMYFUNCTION("""COMPUTED_VALUE"""),"E")</f>
        <v>E</v>
      </c>
      <c r="D2518" s="34" t="b">
        <f t="shared" si="6"/>
        <v>0</v>
      </c>
      <c r="E2518" s="6" t="b">
        <f t="shared" si="7"/>
        <v>0</v>
      </c>
      <c r="F2518" s="34">
        <f t="shared" si="8"/>
        <v>1.31</v>
      </c>
      <c r="G2518" s="8">
        <f t="shared" si="9"/>
        <v>7.82332E+24</v>
      </c>
      <c r="H2518" s="8" t="str">
        <f t="shared" ref="H2518:J2518" si="5054">if(D2518,$G2518,"")</f>
        <v/>
      </c>
      <c r="I2518" s="8" t="str">
        <f t="shared" si="5054"/>
        <v/>
      </c>
      <c r="J2518" s="8">
        <f t="shared" si="5054"/>
        <v>7.82332E+24</v>
      </c>
      <c r="K2518" s="5"/>
      <c r="L2518" s="5"/>
      <c r="M2518" s="5"/>
      <c r="N2518" s="36">
        <f>Map!K3215</f>
        <v>-126</v>
      </c>
      <c r="O2518" s="36">
        <f>Map!L3215</f>
        <v>-195</v>
      </c>
      <c r="P2518" s="36">
        <f>Map!M3215</f>
        <v>-161</v>
      </c>
      <c r="Q2518" s="5" t="str">
        <f>Join("-",Map!B3215,Map!C3215,Map!D3215,Map!E3215,Map!F3215)</f>
        <v>West Rim-2-0-3-e</v>
      </c>
      <c r="R2518" s="6">
        <f t="shared" ref="R2518:T2518" si="5055">IFERROR(VALUE(LEFT(N2518,SEARCH(" ",N2518,1)-1)),FALSE())</f>
        <v>-126</v>
      </c>
      <c r="S2518" s="6">
        <f t="shared" si="5055"/>
        <v>-195</v>
      </c>
      <c r="T2518" s="6">
        <f t="shared" si="5055"/>
        <v>-161</v>
      </c>
      <c r="U2518" s="5"/>
      <c r="V2518" s="5"/>
      <c r="W2518" s="5"/>
      <c r="X2518" s="37" t="str">
        <f>Map!G3215</f>
        <v>Terrestrial</v>
      </c>
      <c r="Y2518" s="5"/>
      <c r="Z2518" s="7" t="str">
        <f>Map!O3215</f>
        <v>215 H</v>
      </c>
      <c r="AA2518" s="6">
        <f t="shared" si="12"/>
        <v>215</v>
      </c>
      <c r="AB2518" s="5" t="str">
        <f>IFERROR(__xludf.DUMMYFUNCTION("""COMPUTED_VALUE"""),"H")</f>
        <v>H</v>
      </c>
      <c r="AC2518" s="6">
        <f t="shared" si="13"/>
        <v>215</v>
      </c>
      <c r="AD2518" s="5"/>
    </row>
    <row r="2519">
      <c r="A2519" s="5" t="str">
        <f>Map!I3216</f>
        <v>0.33 J</v>
      </c>
      <c r="B2519" s="6">
        <f t="shared" si="5"/>
        <v>0.33</v>
      </c>
      <c r="C2519" s="5" t="str">
        <f>IFERROR(__xludf.DUMMYFUNCTION("""COMPUTED_VALUE"""),"J")</f>
        <v>J</v>
      </c>
      <c r="D2519" s="34" t="b">
        <f t="shared" si="6"/>
        <v>0</v>
      </c>
      <c r="E2519" s="6">
        <f t="shared" si="7"/>
        <v>0.33</v>
      </c>
      <c r="F2519" s="34" t="b">
        <f t="shared" si="8"/>
        <v>0</v>
      </c>
      <c r="G2519" s="8">
        <f t="shared" si="9"/>
        <v>6.27E+26</v>
      </c>
      <c r="H2519" s="8" t="str">
        <f t="shared" ref="H2519:J2519" si="5056">if(D2519,$G2519,"")</f>
        <v/>
      </c>
      <c r="I2519" s="8">
        <f t="shared" si="5056"/>
        <v>6.27E+26</v>
      </c>
      <c r="J2519" s="8" t="str">
        <f t="shared" si="5056"/>
        <v/>
      </c>
      <c r="K2519" s="5"/>
      <c r="L2519" s="5"/>
      <c r="M2519" s="5"/>
      <c r="N2519" s="36">
        <f>Map!K3216</f>
        <v>-134</v>
      </c>
      <c r="O2519" s="36">
        <f>Map!L3216</f>
        <v>-144</v>
      </c>
      <c r="P2519" s="36">
        <f>Map!M3216</f>
        <v>-137</v>
      </c>
      <c r="Q2519" s="5" t="str">
        <f>Join("-",Map!B3216,Map!C3216,Map!D3216,Map!E3216,Map!F3216)</f>
        <v>West Rim-2-0-3-f</v>
      </c>
      <c r="R2519" s="6">
        <f t="shared" ref="R2519:T2519" si="5057">IFERROR(VALUE(LEFT(N2519,SEARCH(" ",N2519,1)-1)),FALSE())</f>
        <v>-134</v>
      </c>
      <c r="S2519" s="6">
        <f t="shared" si="5057"/>
        <v>-144</v>
      </c>
      <c r="T2519" s="6">
        <f t="shared" si="5057"/>
        <v>-137</v>
      </c>
      <c r="U2519" s="5"/>
      <c r="V2519" s="5"/>
      <c r="W2519" s="5"/>
      <c r="X2519" s="37" t="str">
        <f>Map!G3216</f>
        <v>Gas Giant</v>
      </c>
      <c r="Y2519" s="5"/>
      <c r="Z2519" s="7" t="str">
        <f>Map!O3216</f>
        <v>19 H</v>
      </c>
      <c r="AA2519" s="6">
        <f t="shared" si="12"/>
        <v>19</v>
      </c>
      <c r="AB2519" s="5" t="str">
        <f>IFERROR(__xludf.DUMMYFUNCTION("""COMPUTED_VALUE"""),"H")</f>
        <v>H</v>
      </c>
      <c r="AC2519" s="6">
        <f t="shared" si="13"/>
        <v>19</v>
      </c>
      <c r="AD2519" s="5"/>
    </row>
    <row r="2520">
      <c r="A2520" s="5" t="str">
        <f>Map!I3217</f>
        <v>0.07 J</v>
      </c>
      <c r="B2520" s="6">
        <f t="shared" si="5"/>
        <v>0.07</v>
      </c>
      <c r="C2520" s="5" t="str">
        <f>IFERROR(__xludf.DUMMYFUNCTION("""COMPUTED_VALUE"""),"J")</f>
        <v>J</v>
      </c>
      <c r="D2520" s="34" t="b">
        <f t="shared" si="6"/>
        <v>0</v>
      </c>
      <c r="E2520" s="6">
        <f t="shared" si="7"/>
        <v>0.07</v>
      </c>
      <c r="F2520" s="34" t="b">
        <f t="shared" si="8"/>
        <v>0</v>
      </c>
      <c r="G2520" s="8">
        <f t="shared" si="9"/>
        <v>1.33E+26</v>
      </c>
      <c r="H2520" s="8" t="str">
        <f t="shared" ref="H2520:J2520" si="5058">if(D2520,$G2520,"")</f>
        <v/>
      </c>
      <c r="I2520" s="8">
        <f t="shared" si="5058"/>
        <v>1.33E+26</v>
      </c>
      <c r="J2520" s="8" t="str">
        <f t="shared" si="5058"/>
        <v/>
      </c>
      <c r="K2520" s="5"/>
      <c r="L2520" s="5"/>
      <c r="M2520" s="5"/>
      <c r="N2520" s="36">
        <f>Map!K3217</f>
        <v>-153</v>
      </c>
      <c r="O2520" s="36">
        <f>Map!L3217</f>
        <v>-181</v>
      </c>
      <c r="P2520" s="36">
        <f>Map!M3217</f>
        <v>-169</v>
      </c>
      <c r="Q2520" s="5" t="str">
        <f>Join("-",Map!B3217,Map!C3217,Map!D3217,Map!E3217,Map!F3217)</f>
        <v>West Rim-2-0-3-g</v>
      </c>
      <c r="R2520" s="6">
        <f t="shared" ref="R2520:T2520" si="5059">IFERROR(VALUE(LEFT(N2520,SEARCH(" ",N2520,1)-1)),FALSE())</f>
        <v>-153</v>
      </c>
      <c r="S2520" s="6">
        <f t="shared" si="5059"/>
        <v>-181</v>
      </c>
      <c r="T2520" s="6">
        <f t="shared" si="5059"/>
        <v>-169</v>
      </c>
      <c r="U2520" s="5"/>
      <c r="V2520" s="5"/>
      <c r="W2520" s="5"/>
      <c r="X2520" s="37" t="str">
        <f>Map!G3217</f>
        <v>Gas Giant</v>
      </c>
      <c r="Y2520" s="5"/>
      <c r="Z2520" s="7" t="str">
        <f>Map!O3217</f>
        <v>10 H</v>
      </c>
      <c r="AA2520" s="6">
        <f t="shared" si="12"/>
        <v>10</v>
      </c>
      <c r="AB2520" s="5" t="str">
        <f>IFERROR(__xludf.DUMMYFUNCTION("""COMPUTED_VALUE"""),"H")</f>
        <v>H</v>
      </c>
      <c r="AC2520" s="6">
        <f t="shared" si="13"/>
        <v>10</v>
      </c>
      <c r="AD2520" s="5"/>
    </row>
    <row r="2521">
      <c r="A2521" s="5" t="str">
        <f>Map!I3218</f>
        <v>1.82 J</v>
      </c>
      <c r="B2521" s="6">
        <f t="shared" si="5"/>
        <v>1.82</v>
      </c>
      <c r="C2521" s="5" t="str">
        <f>IFERROR(__xludf.DUMMYFUNCTION("""COMPUTED_VALUE"""),"J")</f>
        <v>J</v>
      </c>
      <c r="D2521" s="34" t="b">
        <f t="shared" si="6"/>
        <v>0</v>
      </c>
      <c r="E2521" s="6">
        <f t="shared" si="7"/>
        <v>1.82</v>
      </c>
      <c r="F2521" s="34" t="b">
        <f t="shared" si="8"/>
        <v>0</v>
      </c>
      <c r="G2521" s="8">
        <f t="shared" si="9"/>
        <v>3.458E+27</v>
      </c>
      <c r="H2521" s="8" t="str">
        <f t="shared" ref="H2521:J2521" si="5060">if(D2521,$G2521,"")</f>
        <v/>
      </c>
      <c r="I2521" s="8">
        <f t="shared" si="5060"/>
        <v>3.458E+27</v>
      </c>
      <c r="J2521" s="8" t="str">
        <f t="shared" si="5060"/>
        <v/>
      </c>
      <c r="K2521" s="5"/>
      <c r="L2521" s="5"/>
      <c r="M2521" s="5"/>
      <c r="N2521" s="36">
        <f>Map!K3218</f>
        <v>-235</v>
      </c>
      <c r="O2521" s="36">
        <f>Map!L3218</f>
        <v>-241</v>
      </c>
      <c r="P2521" s="36">
        <f>Map!M3218</f>
        <v>-236</v>
      </c>
      <c r="Q2521" s="5" t="str">
        <f>Join("-",Map!B3218,Map!C3218,Map!D3218,Map!E3218,Map!F3218)</f>
        <v>West Rim-2-0-3-h</v>
      </c>
      <c r="R2521" s="6">
        <f t="shared" ref="R2521:T2521" si="5061">IFERROR(VALUE(LEFT(N2521,SEARCH(" ",N2521,1)-1)),FALSE())</f>
        <v>-235</v>
      </c>
      <c r="S2521" s="6">
        <f t="shared" si="5061"/>
        <v>-241</v>
      </c>
      <c r="T2521" s="6">
        <f t="shared" si="5061"/>
        <v>-236</v>
      </c>
      <c r="U2521" s="5"/>
      <c r="V2521" s="5"/>
      <c r="W2521" s="5"/>
      <c r="X2521" s="37" t="str">
        <f>Map!G3218</f>
        <v>Gas Giant</v>
      </c>
      <c r="Y2521" s="5"/>
      <c r="Z2521" s="7" t="str">
        <f>Map!O3218</f>
        <v>14 H</v>
      </c>
      <c r="AA2521" s="6">
        <f t="shared" si="12"/>
        <v>14</v>
      </c>
      <c r="AB2521" s="5" t="str">
        <f>IFERROR(__xludf.DUMMYFUNCTION("""COMPUTED_VALUE"""),"H")</f>
        <v>H</v>
      </c>
      <c r="AC2521" s="6">
        <f t="shared" si="13"/>
        <v>14</v>
      </c>
      <c r="AD2521" s="5"/>
    </row>
    <row r="2522">
      <c r="A2522" s="5" t="str">
        <f>Map!I3219</f>
        <v>0.13 S</v>
      </c>
      <c r="B2522" s="6">
        <f t="shared" si="5"/>
        <v>0.13</v>
      </c>
      <c r="C2522" s="5" t="str">
        <f>IFERROR(__xludf.DUMMYFUNCTION("""COMPUTED_VALUE"""),"S")</f>
        <v>S</v>
      </c>
      <c r="D2522" s="34">
        <f t="shared" si="6"/>
        <v>0.13</v>
      </c>
      <c r="E2522" s="6" t="b">
        <f t="shared" si="7"/>
        <v>0</v>
      </c>
      <c r="F2522" s="34" t="b">
        <f t="shared" si="8"/>
        <v>0</v>
      </c>
      <c r="G2522" s="8">
        <f t="shared" si="9"/>
        <v>2.5857E+29</v>
      </c>
      <c r="H2522" s="8">
        <f t="shared" ref="H2522:J2522" si="5062">if(D2522,$G2522,"")</f>
        <v>2.5857E+29</v>
      </c>
      <c r="I2522" s="8" t="str">
        <f t="shared" si="5062"/>
        <v/>
      </c>
      <c r="J2522" s="8" t="str">
        <f t="shared" si="5062"/>
        <v/>
      </c>
      <c r="K2522" s="5"/>
      <c r="L2522" s="5"/>
      <c r="M2522" s="5"/>
      <c r="N2522" s="36" t="str">
        <f>Map!K3219</f>
        <v/>
      </c>
      <c r="O2522" s="36" t="str">
        <f>Map!L3219</f>
        <v/>
      </c>
      <c r="P2522" s="36" t="str">
        <f>Map!M3219</f>
        <v/>
      </c>
      <c r="Q2522" s="5" t="str">
        <f>Join("-",Map!B3219,Map!C3219,Map!D3219,Map!E3219,Map!F3219)</f>
        <v>West Rim-2-0-3-S</v>
      </c>
      <c r="R2522" s="6" t="b">
        <f t="shared" ref="R2522:T2522" si="5063">IFERROR(VALUE(LEFT(N2522,SEARCH(" ",N2522,1)-1)),FALSE())</f>
        <v>0</v>
      </c>
      <c r="S2522" s="6" t="b">
        <f t="shared" si="5063"/>
        <v>0</v>
      </c>
      <c r="T2522" s="6" t="b">
        <f t="shared" si="5063"/>
        <v>0</v>
      </c>
      <c r="U2522" s="5"/>
      <c r="V2522" s="5"/>
      <c r="W2522" s="5"/>
      <c r="X2522" s="37" t="str">
        <f>Map!G3219</f>
        <v>Star</v>
      </c>
      <c r="Y2522" s="5"/>
      <c r="Z2522" s="7" t="str">
        <f>Map!O3219</f>
        <v/>
      </c>
      <c r="AA2522" s="6" t="str">
        <f t="shared" si="12"/>
        <v/>
      </c>
      <c r="AB2522" s="5"/>
      <c r="AC2522" s="6" t="str">
        <f t="shared" si="13"/>
        <v/>
      </c>
      <c r="AD2522" s="5"/>
    </row>
    <row r="2523">
      <c r="A2523" s="5" t="str">
        <f>Map!I3220</f>
        <v>1.88 E</v>
      </c>
      <c r="B2523" s="6">
        <f t="shared" si="5"/>
        <v>1.88</v>
      </c>
      <c r="C2523" s="5" t="str">
        <f>IFERROR(__xludf.DUMMYFUNCTION("""COMPUTED_VALUE"""),"E")</f>
        <v>E</v>
      </c>
      <c r="D2523" s="34" t="b">
        <f t="shared" si="6"/>
        <v>0</v>
      </c>
      <c r="E2523" s="6" t="b">
        <f t="shared" si="7"/>
        <v>0</v>
      </c>
      <c r="F2523" s="34">
        <f t="shared" si="8"/>
        <v>1.88</v>
      </c>
      <c r="G2523" s="8">
        <f t="shared" si="9"/>
        <v>1.12274E+25</v>
      </c>
      <c r="H2523" s="8" t="str">
        <f t="shared" ref="H2523:J2523" si="5064">if(D2523,$G2523,"")</f>
        <v/>
      </c>
      <c r="I2523" s="8" t="str">
        <f t="shared" si="5064"/>
        <v/>
      </c>
      <c r="J2523" s="8">
        <f t="shared" si="5064"/>
        <v>1.12274E+25</v>
      </c>
      <c r="K2523" s="5"/>
      <c r="L2523" s="5"/>
      <c r="M2523" s="5"/>
      <c r="N2523" s="36">
        <f>Map!K3220</f>
        <v>922</v>
      </c>
      <c r="O2523" s="36">
        <f>Map!L3220</f>
        <v>772</v>
      </c>
      <c r="P2523" s="36">
        <f>Map!M3220</f>
        <v>846</v>
      </c>
      <c r="Q2523" s="5" t="str">
        <f>Join("-",Map!B3220,Map!C3220,Map!D3220,Map!E3220,Map!F3220)</f>
        <v>West Rim-2-0-4-a</v>
      </c>
      <c r="R2523" s="6">
        <f t="shared" ref="R2523:T2523" si="5065">IFERROR(VALUE(LEFT(N2523,SEARCH(" ",N2523,1)-1)),FALSE())</f>
        <v>922</v>
      </c>
      <c r="S2523" s="6">
        <f t="shared" si="5065"/>
        <v>772</v>
      </c>
      <c r="T2523" s="6">
        <f t="shared" si="5065"/>
        <v>846</v>
      </c>
      <c r="U2523" s="5"/>
      <c r="V2523" s="5"/>
      <c r="W2523" s="5"/>
      <c r="X2523" s="37" t="str">
        <f>Map!G3220</f>
        <v>Terrestrial</v>
      </c>
      <c r="Y2523" s="5"/>
      <c r="Z2523" s="7" t="str">
        <f>Map!O3220</f>
        <v>27 H</v>
      </c>
      <c r="AA2523" s="6">
        <f t="shared" si="12"/>
        <v>27</v>
      </c>
      <c r="AB2523" s="5" t="str">
        <f>IFERROR(__xludf.DUMMYFUNCTION("""COMPUTED_VALUE"""),"H")</f>
        <v>H</v>
      </c>
      <c r="AC2523" s="6">
        <f t="shared" si="13"/>
        <v>27</v>
      </c>
      <c r="AD2523" s="5"/>
    </row>
    <row r="2524">
      <c r="A2524" s="5" t="str">
        <f>Map!I3221</f>
        <v>0.22 E</v>
      </c>
      <c r="B2524" s="6">
        <f t="shared" si="5"/>
        <v>0.22</v>
      </c>
      <c r="C2524" s="5" t="str">
        <f>IFERROR(__xludf.DUMMYFUNCTION("""COMPUTED_VALUE"""),"E")</f>
        <v>E</v>
      </c>
      <c r="D2524" s="34" t="b">
        <f t="shared" si="6"/>
        <v>0</v>
      </c>
      <c r="E2524" s="6" t="b">
        <f t="shared" si="7"/>
        <v>0</v>
      </c>
      <c r="F2524" s="34">
        <f t="shared" si="8"/>
        <v>0.22</v>
      </c>
      <c r="G2524" s="8">
        <f t="shared" si="9"/>
        <v>1.31384E+24</v>
      </c>
      <c r="H2524" s="8" t="str">
        <f t="shared" ref="H2524:J2524" si="5066">if(D2524,$G2524,"")</f>
        <v/>
      </c>
      <c r="I2524" s="8" t="str">
        <f t="shared" si="5066"/>
        <v/>
      </c>
      <c r="J2524" s="8">
        <f t="shared" si="5066"/>
        <v>1.31384E+24</v>
      </c>
      <c r="K2524" s="5"/>
      <c r="L2524" s="5"/>
      <c r="M2524" s="5"/>
      <c r="N2524" s="36">
        <f>Map!K3221</f>
        <v>900</v>
      </c>
      <c r="O2524" s="36">
        <f>Map!L3221</f>
        <v>94</v>
      </c>
      <c r="P2524" s="36">
        <f>Map!M3221</f>
        <v>495</v>
      </c>
      <c r="Q2524" s="5" t="str">
        <f>Join("-",Map!B3221,Map!C3221,Map!D3221,Map!E3221,Map!F3221)</f>
        <v>West Rim-2-0-4-b</v>
      </c>
      <c r="R2524" s="6">
        <f t="shared" ref="R2524:T2524" si="5067">IFERROR(VALUE(LEFT(N2524,SEARCH(" ",N2524,1)-1)),FALSE())</f>
        <v>900</v>
      </c>
      <c r="S2524" s="6">
        <f t="shared" si="5067"/>
        <v>94</v>
      </c>
      <c r="T2524" s="6">
        <f t="shared" si="5067"/>
        <v>495</v>
      </c>
      <c r="U2524" s="5"/>
      <c r="V2524" s="5"/>
      <c r="W2524" s="5"/>
      <c r="X2524" s="37" t="str">
        <f>Map!G3221</f>
        <v>Terrestrial</v>
      </c>
      <c r="Y2524" s="5"/>
      <c r="Z2524" s="7" t="str">
        <f>Map!O3221</f>
        <v>15 H</v>
      </c>
      <c r="AA2524" s="6">
        <f t="shared" si="12"/>
        <v>15</v>
      </c>
      <c r="AB2524" s="5" t="str">
        <f>IFERROR(__xludf.DUMMYFUNCTION("""COMPUTED_VALUE"""),"H")</f>
        <v>H</v>
      </c>
      <c r="AC2524" s="6">
        <f t="shared" si="13"/>
        <v>15</v>
      </c>
      <c r="AD2524" s="5"/>
    </row>
    <row r="2525">
      <c r="A2525" s="5"/>
      <c r="B2525" s="6"/>
      <c r="C2525" s="5"/>
      <c r="D2525" s="34"/>
      <c r="E2525" s="6"/>
      <c r="F2525" s="34"/>
      <c r="K2525" s="5"/>
      <c r="L2525" s="5"/>
      <c r="M2525" s="5"/>
      <c r="N2525" s="5"/>
      <c r="O2525" s="5"/>
      <c r="P2525" s="5"/>
      <c r="Q2525" s="5"/>
      <c r="R2525" s="6"/>
      <c r="S2525" s="6"/>
      <c r="T2525" s="6"/>
      <c r="U2525" s="5"/>
      <c r="V2525" s="5"/>
      <c r="W2525" s="5"/>
      <c r="X2525" s="37"/>
      <c r="Y2525" s="5"/>
      <c r="Z2525" s="5"/>
      <c r="AA2525" s="6"/>
      <c r="AB2525" s="5"/>
      <c r="AC2525" s="6"/>
      <c r="AD2525" s="5"/>
    </row>
    <row r="2526">
      <c r="A2526" s="5"/>
      <c r="B2526" s="6"/>
      <c r="C2526" s="5"/>
      <c r="D2526" s="34"/>
      <c r="E2526" s="6"/>
      <c r="F2526" s="34"/>
      <c r="K2526" s="5"/>
      <c r="L2526" s="5"/>
      <c r="M2526" s="5"/>
      <c r="N2526" s="5"/>
      <c r="O2526" s="5"/>
      <c r="P2526" s="5"/>
      <c r="Q2526" s="5"/>
      <c r="R2526" s="6"/>
      <c r="S2526" s="6"/>
      <c r="T2526" s="6"/>
      <c r="U2526" s="5"/>
      <c r="V2526" s="5"/>
      <c r="W2526" s="5"/>
      <c r="X2526" s="37"/>
      <c r="Y2526" s="5"/>
      <c r="Z2526" s="5"/>
      <c r="AA2526" s="6"/>
      <c r="AB2526" s="5"/>
      <c r="AC2526" s="6"/>
      <c r="AD2526" s="5"/>
    </row>
    <row r="2527">
      <c r="A2527" s="5"/>
      <c r="B2527" s="6"/>
      <c r="C2527" s="5"/>
      <c r="D2527" s="34"/>
      <c r="E2527" s="6"/>
      <c r="F2527" s="34"/>
      <c r="K2527" s="5"/>
      <c r="L2527" s="5"/>
      <c r="M2527" s="5"/>
      <c r="N2527" s="5"/>
      <c r="O2527" s="5"/>
      <c r="P2527" s="5"/>
      <c r="Q2527" s="5"/>
      <c r="R2527" s="6"/>
      <c r="S2527" s="6"/>
      <c r="T2527" s="6"/>
      <c r="U2527" s="5"/>
      <c r="V2527" s="5"/>
      <c r="W2527" s="5"/>
      <c r="X2527" s="37"/>
      <c r="Y2527" s="5"/>
      <c r="Z2527" s="5"/>
      <c r="AA2527" s="6"/>
      <c r="AB2527" s="5"/>
      <c r="AC2527" s="6"/>
      <c r="AD2527" s="5"/>
    </row>
    <row r="2528">
      <c r="A2528" s="5"/>
      <c r="B2528" s="6"/>
      <c r="C2528" s="5"/>
      <c r="D2528" s="34"/>
      <c r="E2528" s="6"/>
      <c r="F2528" s="34"/>
      <c r="K2528" s="5"/>
      <c r="L2528" s="5"/>
      <c r="M2528" s="5"/>
      <c r="N2528" s="5"/>
      <c r="O2528" s="5"/>
      <c r="P2528" s="5"/>
      <c r="Q2528" s="5"/>
      <c r="R2528" s="6"/>
      <c r="S2528" s="6"/>
      <c r="T2528" s="6"/>
      <c r="U2528" s="5"/>
      <c r="V2528" s="5"/>
      <c r="W2528" s="5"/>
      <c r="X2528" s="37"/>
      <c r="Y2528" s="5"/>
      <c r="Z2528" s="5"/>
      <c r="AA2528" s="6"/>
      <c r="AB2528" s="5"/>
      <c r="AC2528" s="6"/>
      <c r="AD2528" s="5"/>
    </row>
    <row r="2529">
      <c r="A2529" s="5"/>
      <c r="B2529" s="6"/>
      <c r="C2529" s="5"/>
      <c r="D2529" s="34"/>
      <c r="E2529" s="6"/>
      <c r="F2529" s="34"/>
      <c r="K2529" s="5"/>
      <c r="L2529" s="5"/>
      <c r="M2529" s="5"/>
      <c r="N2529" s="5"/>
      <c r="O2529" s="5"/>
      <c r="P2529" s="5"/>
      <c r="Q2529" s="5"/>
      <c r="R2529" s="6"/>
      <c r="S2529" s="6"/>
      <c r="T2529" s="6"/>
      <c r="U2529" s="5"/>
      <c r="V2529" s="5"/>
      <c r="W2529" s="5"/>
      <c r="X2529" s="37"/>
      <c r="Y2529" s="5"/>
      <c r="Z2529" s="5"/>
      <c r="AA2529" s="6"/>
      <c r="AB2529" s="5"/>
      <c r="AC2529" s="6"/>
      <c r="AD2529" s="5"/>
    </row>
    <row r="2530">
      <c r="A2530" s="5"/>
      <c r="B2530" s="6"/>
      <c r="C2530" s="5"/>
      <c r="D2530" s="34"/>
      <c r="E2530" s="6"/>
      <c r="F2530" s="34"/>
      <c r="K2530" s="5"/>
      <c r="L2530" s="5"/>
      <c r="M2530" s="5"/>
      <c r="N2530" s="5"/>
      <c r="O2530" s="5"/>
      <c r="P2530" s="5"/>
      <c r="Q2530" s="5"/>
      <c r="R2530" s="6"/>
      <c r="S2530" s="6"/>
      <c r="T2530" s="6"/>
      <c r="U2530" s="5"/>
      <c r="V2530" s="5"/>
      <c r="W2530" s="5"/>
      <c r="X2530" s="37"/>
      <c r="Y2530" s="5"/>
      <c r="Z2530" s="5"/>
      <c r="AA2530" s="6"/>
      <c r="AB2530" s="5"/>
      <c r="AC2530" s="6"/>
      <c r="AD2530" s="5"/>
    </row>
    <row r="2531">
      <c r="A2531" s="5"/>
      <c r="B2531" s="6"/>
      <c r="C2531" s="5"/>
      <c r="D2531" s="34"/>
      <c r="E2531" s="6"/>
      <c r="F2531" s="34"/>
      <c r="K2531" s="5"/>
      <c r="L2531" s="5"/>
      <c r="M2531" s="5"/>
      <c r="N2531" s="5"/>
      <c r="O2531" s="5"/>
      <c r="P2531" s="5"/>
      <c r="Q2531" s="5"/>
      <c r="R2531" s="6"/>
      <c r="S2531" s="6"/>
      <c r="T2531" s="6"/>
      <c r="U2531" s="5"/>
      <c r="V2531" s="5"/>
      <c r="W2531" s="5"/>
      <c r="X2531" s="37"/>
      <c r="Y2531" s="5"/>
      <c r="Z2531" s="5"/>
      <c r="AA2531" s="6"/>
      <c r="AB2531" s="5"/>
      <c r="AC2531" s="6"/>
      <c r="AD2531" s="5"/>
    </row>
    <row r="2532">
      <c r="A2532" s="5"/>
      <c r="B2532" s="6"/>
      <c r="C2532" s="5"/>
      <c r="D2532" s="34"/>
      <c r="E2532" s="6"/>
      <c r="F2532" s="34"/>
      <c r="K2532" s="5"/>
      <c r="L2532" s="5"/>
      <c r="M2532" s="5"/>
      <c r="N2532" s="5"/>
      <c r="O2532" s="5"/>
      <c r="P2532" s="5"/>
      <c r="Q2532" s="5"/>
      <c r="R2532" s="6"/>
      <c r="S2532" s="6"/>
      <c r="T2532" s="6"/>
      <c r="U2532" s="5"/>
      <c r="V2532" s="5"/>
      <c r="W2532" s="5"/>
      <c r="X2532" s="37"/>
      <c r="Y2532" s="5"/>
      <c r="Z2532" s="5"/>
      <c r="AA2532" s="6"/>
      <c r="AB2532" s="5"/>
      <c r="AC2532" s="6"/>
      <c r="AD2532" s="5"/>
    </row>
    <row r="2533">
      <c r="A2533" s="5"/>
      <c r="B2533" s="6"/>
      <c r="C2533" s="5"/>
      <c r="D2533" s="34"/>
      <c r="E2533" s="6"/>
      <c r="F2533" s="34"/>
      <c r="K2533" s="5"/>
      <c r="L2533" s="5"/>
      <c r="M2533" s="5"/>
      <c r="N2533" s="5"/>
      <c r="O2533" s="5"/>
      <c r="P2533" s="5"/>
      <c r="Q2533" s="5"/>
      <c r="R2533" s="6"/>
      <c r="S2533" s="6"/>
      <c r="T2533" s="6"/>
      <c r="U2533" s="5"/>
      <c r="V2533" s="5"/>
      <c r="W2533" s="5"/>
      <c r="X2533" s="37"/>
      <c r="Y2533" s="5"/>
      <c r="Z2533" s="5"/>
      <c r="AA2533" s="6"/>
      <c r="AB2533" s="5"/>
      <c r="AC2533" s="6"/>
      <c r="AD2533" s="5"/>
    </row>
    <row r="2534">
      <c r="A2534" s="5"/>
      <c r="B2534" s="6"/>
      <c r="C2534" s="5"/>
      <c r="D2534" s="34"/>
      <c r="E2534" s="6"/>
      <c r="F2534" s="34"/>
      <c r="K2534" s="5"/>
      <c r="L2534" s="5"/>
      <c r="M2534" s="5"/>
      <c r="N2534" s="5"/>
      <c r="O2534" s="5"/>
      <c r="P2534" s="5"/>
      <c r="Q2534" s="5"/>
      <c r="R2534" s="6"/>
      <c r="S2534" s="6"/>
      <c r="T2534" s="6"/>
      <c r="U2534" s="5"/>
      <c r="V2534" s="5"/>
      <c r="W2534" s="5"/>
      <c r="X2534" s="37"/>
      <c r="Y2534" s="5"/>
      <c r="Z2534" s="5"/>
      <c r="AA2534" s="6"/>
      <c r="AB2534" s="5"/>
      <c r="AC2534" s="6"/>
      <c r="AD2534" s="5"/>
    </row>
    <row r="2535">
      <c r="A2535" s="5"/>
      <c r="B2535" s="6"/>
      <c r="C2535" s="5"/>
      <c r="D2535" s="34"/>
      <c r="E2535" s="6"/>
      <c r="F2535" s="34"/>
      <c r="K2535" s="5"/>
      <c r="L2535" s="5"/>
      <c r="M2535" s="5"/>
      <c r="N2535" s="5"/>
      <c r="O2535" s="5"/>
      <c r="P2535" s="5"/>
      <c r="Q2535" s="5"/>
      <c r="R2535" s="6"/>
      <c r="S2535" s="6"/>
      <c r="T2535" s="6"/>
      <c r="U2535" s="5"/>
      <c r="V2535" s="5"/>
      <c r="W2535" s="5"/>
      <c r="X2535" s="37"/>
      <c r="Y2535" s="5"/>
      <c r="Z2535" s="5"/>
      <c r="AA2535" s="6"/>
      <c r="AB2535" s="5"/>
      <c r="AC2535" s="6"/>
      <c r="AD2535" s="5"/>
    </row>
    <row r="2536">
      <c r="A2536" s="5"/>
      <c r="B2536" s="6"/>
      <c r="C2536" s="5"/>
      <c r="D2536" s="34"/>
      <c r="E2536" s="6"/>
      <c r="F2536" s="34"/>
      <c r="K2536" s="5"/>
      <c r="L2536" s="5"/>
      <c r="M2536" s="5"/>
      <c r="N2536" s="5"/>
      <c r="O2536" s="5"/>
      <c r="P2536" s="5"/>
      <c r="Q2536" s="5"/>
      <c r="R2536" s="6"/>
      <c r="S2536" s="6"/>
      <c r="T2536" s="6"/>
      <c r="U2536" s="5"/>
      <c r="V2536" s="5"/>
      <c r="W2536" s="5"/>
      <c r="X2536" s="37"/>
      <c r="Y2536" s="5"/>
      <c r="Z2536" s="5"/>
      <c r="AA2536" s="6"/>
      <c r="AB2536" s="5"/>
      <c r="AC2536" s="6"/>
      <c r="AD2536" s="5"/>
    </row>
    <row r="2537">
      <c r="A2537" s="5"/>
      <c r="B2537" s="6"/>
      <c r="C2537" s="5"/>
      <c r="D2537" s="34"/>
      <c r="E2537" s="6"/>
      <c r="F2537" s="34"/>
      <c r="K2537" s="5"/>
      <c r="L2537" s="5"/>
      <c r="M2537" s="5"/>
      <c r="N2537" s="5"/>
      <c r="O2537" s="5"/>
      <c r="P2537" s="5"/>
      <c r="Q2537" s="5"/>
      <c r="R2537" s="6"/>
      <c r="S2537" s="6"/>
      <c r="T2537" s="6"/>
      <c r="U2537" s="5"/>
      <c r="V2537" s="5"/>
      <c r="W2537" s="5"/>
      <c r="X2537" s="37"/>
      <c r="Y2537" s="5"/>
      <c r="Z2537" s="5"/>
      <c r="AA2537" s="6"/>
      <c r="AB2537" s="5"/>
      <c r="AC2537" s="6"/>
      <c r="AD2537" s="5"/>
    </row>
    <row r="2538">
      <c r="A2538" s="5"/>
      <c r="B2538" s="6"/>
      <c r="C2538" s="5"/>
      <c r="D2538" s="34"/>
      <c r="E2538" s="6"/>
      <c r="F2538" s="34"/>
      <c r="K2538" s="5"/>
      <c r="L2538" s="5"/>
      <c r="M2538" s="5"/>
      <c r="N2538" s="5"/>
      <c r="O2538" s="5"/>
      <c r="P2538" s="5"/>
      <c r="Q2538" s="5"/>
      <c r="R2538" s="6"/>
      <c r="S2538" s="6"/>
      <c r="T2538" s="6"/>
      <c r="U2538" s="5"/>
      <c r="V2538" s="5"/>
      <c r="W2538" s="5"/>
      <c r="X2538" s="37"/>
      <c r="Y2538" s="5"/>
      <c r="Z2538" s="5"/>
      <c r="AA2538" s="6"/>
      <c r="AB2538" s="5"/>
      <c r="AC2538" s="6"/>
      <c r="AD2538" s="5"/>
    </row>
    <row r="2539">
      <c r="A2539" s="5"/>
      <c r="B2539" s="6"/>
      <c r="C2539" s="5"/>
      <c r="D2539" s="34"/>
      <c r="E2539" s="6"/>
      <c r="F2539" s="34"/>
      <c r="K2539" s="5"/>
      <c r="L2539" s="5"/>
      <c r="M2539" s="5"/>
      <c r="N2539" s="5"/>
      <c r="O2539" s="5"/>
      <c r="P2539" s="5"/>
      <c r="Q2539" s="5"/>
      <c r="R2539" s="6"/>
      <c r="S2539" s="6"/>
      <c r="T2539" s="6"/>
      <c r="U2539" s="5"/>
      <c r="V2539" s="5"/>
      <c r="W2539" s="5"/>
      <c r="X2539" s="37"/>
      <c r="Y2539" s="5"/>
      <c r="Z2539" s="5"/>
      <c r="AA2539" s="6"/>
      <c r="AB2539" s="5"/>
      <c r="AC2539" s="6"/>
      <c r="AD2539" s="5"/>
    </row>
    <row r="2540">
      <c r="A2540" s="5"/>
      <c r="B2540" s="6"/>
      <c r="C2540" s="5"/>
      <c r="D2540" s="34"/>
      <c r="E2540" s="6"/>
      <c r="F2540" s="34"/>
      <c r="K2540" s="5"/>
      <c r="L2540" s="5"/>
      <c r="M2540" s="5"/>
      <c r="N2540" s="5"/>
      <c r="O2540" s="5"/>
      <c r="P2540" s="5"/>
      <c r="Q2540" s="5"/>
      <c r="R2540" s="6"/>
      <c r="S2540" s="6"/>
      <c r="T2540" s="6"/>
      <c r="U2540" s="5"/>
      <c r="V2540" s="5"/>
      <c r="W2540" s="5"/>
      <c r="X2540" s="37"/>
      <c r="Y2540" s="5"/>
      <c r="Z2540" s="5"/>
      <c r="AA2540" s="6"/>
      <c r="AB2540" s="5"/>
      <c r="AC2540" s="6"/>
      <c r="AD2540" s="5"/>
    </row>
    <row r="2541">
      <c r="A2541" s="5"/>
      <c r="B2541" s="6"/>
      <c r="C2541" s="5"/>
      <c r="D2541" s="34"/>
      <c r="E2541" s="6"/>
      <c r="F2541" s="34"/>
      <c r="K2541" s="5"/>
      <c r="L2541" s="5"/>
      <c r="M2541" s="5"/>
      <c r="N2541" s="5"/>
      <c r="O2541" s="5"/>
      <c r="P2541" s="5"/>
      <c r="Q2541" s="5"/>
      <c r="R2541" s="6"/>
      <c r="S2541" s="6"/>
      <c r="T2541" s="6"/>
      <c r="U2541" s="5"/>
      <c r="V2541" s="5"/>
      <c r="W2541" s="5"/>
      <c r="X2541" s="37"/>
      <c r="Y2541" s="5"/>
      <c r="Z2541" s="5"/>
      <c r="AA2541" s="6"/>
      <c r="AB2541" s="5"/>
      <c r="AC2541" s="6"/>
      <c r="AD2541" s="5"/>
    </row>
    <row r="2542">
      <c r="A2542" s="5"/>
      <c r="B2542" s="6"/>
      <c r="C2542" s="5"/>
      <c r="D2542" s="34"/>
      <c r="E2542" s="6"/>
      <c r="F2542" s="34"/>
      <c r="K2542" s="5"/>
      <c r="L2542" s="5"/>
      <c r="M2542" s="5"/>
      <c r="N2542" s="5"/>
      <c r="O2542" s="5"/>
      <c r="P2542" s="5"/>
      <c r="Q2542" s="5"/>
      <c r="R2542" s="6"/>
      <c r="S2542" s="6"/>
      <c r="T2542" s="6"/>
      <c r="U2542" s="5"/>
      <c r="V2542" s="5"/>
      <c r="W2542" s="5"/>
      <c r="X2542" s="37"/>
      <c r="Y2542" s="5"/>
      <c r="Z2542" s="5"/>
      <c r="AA2542" s="6"/>
      <c r="AB2542" s="5"/>
      <c r="AC2542" s="6"/>
      <c r="AD2542" s="5"/>
    </row>
    <row r="2543">
      <c r="A2543" s="5"/>
      <c r="B2543" s="6"/>
      <c r="C2543" s="5"/>
      <c r="D2543" s="34"/>
      <c r="E2543" s="6"/>
      <c r="F2543" s="34"/>
      <c r="K2543" s="5"/>
      <c r="L2543" s="5"/>
      <c r="M2543" s="5"/>
      <c r="N2543" s="5"/>
      <c r="O2543" s="5"/>
      <c r="P2543" s="5"/>
      <c r="Q2543" s="5"/>
      <c r="R2543" s="6"/>
      <c r="S2543" s="6"/>
      <c r="T2543" s="6"/>
      <c r="U2543" s="5"/>
      <c r="V2543" s="5"/>
      <c r="W2543" s="5"/>
      <c r="X2543" s="37"/>
      <c r="Y2543" s="5"/>
      <c r="Z2543" s="5"/>
      <c r="AA2543" s="6"/>
      <c r="AB2543" s="5"/>
      <c r="AC2543" s="6"/>
      <c r="AD2543" s="5"/>
    </row>
    <row r="2544">
      <c r="A2544" s="5"/>
      <c r="B2544" s="6"/>
      <c r="C2544" s="5"/>
      <c r="D2544" s="34"/>
      <c r="E2544" s="6"/>
      <c r="F2544" s="34"/>
      <c r="K2544" s="5"/>
      <c r="L2544" s="5"/>
      <c r="M2544" s="5"/>
      <c r="N2544" s="5"/>
      <c r="O2544" s="5"/>
      <c r="P2544" s="5"/>
      <c r="Q2544" s="5"/>
      <c r="R2544" s="6"/>
      <c r="S2544" s="6"/>
      <c r="T2544" s="6"/>
      <c r="U2544" s="5"/>
      <c r="V2544" s="5"/>
      <c r="W2544" s="5"/>
      <c r="X2544" s="37"/>
      <c r="Y2544" s="5"/>
      <c r="Z2544" s="5"/>
      <c r="AA2544" s="6"/>
      <c r="AB2544" s="5"/>
      <c r="AC2544" s="6"/>
      <c r="AD2544" s="5"/>
    </row>
    <row r="2545">
      <c r="A2545" s="5"/>
      <c r="B2545" s="6"/>
      <c r="C2545" s="5"/>
      <c r="D2545" s="34"/>
      <c r="E2545" s="6"/>
      <c r="F2545" s="34"/>
      <c r="K2545" s="5"/>
      <c r="L2545" s="5"/>
      <c r="M2545" s="5"/>
      <c r="N2545" s="5"/>
      <c r="O2545" s="5"/>
      <c r="P2545" s="5"/>
      <c r="Q2545" s="5"/>
      <c r="R2545" s="6"/>
      <c r="S2545" s="6"/>
      <c r="T2545" s="6"/>
      <c r="U2545" s="5"/>
      <c r="V2545" s="5"/>
      <c r="W2545" s="5"/>
      <c r="X2545" s="37"/>
      <c r="Y2545" s="5"/>
      <c r="Z2545" s="5"/>
      <c r="AA2545" s="6"/>
      <c r="AB2545" s="5"/>
      <c r="AC2545" s="6"/>
      <c r="AD2545" s="5"/>
    </row>
    <row r="2546">
      <c r="A2546" s="5"/>
      <c r="B2546" s="6"/>
      <c r="C2546" s="5"/>
      <c r="D2546" s="34"/>
      <c r="E2546" s="6"/>
      <c r="F2546" s="34"/>
      <c r="K2546" s="5"/>
      <c r="L2546" s="5"/>
      <c r="M2546" s="5"/>
      <c r="N2546" s="5"/>
      <c r="O2546" s="5"/>
      <c r="P2546" s="5"/>
      <c r="Q2546" s="5"/>
      <c r="R2546" s="6"/>
      <c r="S2546" s="6"/>
      <c r="T2546" s="6"/>
      <c r="U2546" s="5"/>
      <c r="V2546" s="5"/>
      <c r="W2546" s="5"/>
      <c r="X2546" s="37"/>
      <c r="Y2546" s="5"/>
      <c r="Z2546" s="5"/>
      <c r="AA2546" s="6"/>
      <c r="AB2546" s="5"/>
      <c r="AC2546" s="6"/>
      <c r="AD2546" s="5"/>
    </row>
    <row r="2547">
      <c r="A2547" s="5"/>
      <c r="B2547" s="6"/>
      <c r="C2547" s="5"/>
      <c r="D2547" s="34"/>
      <c r="E2547" s="6"/>
      <c r="F2547" s="34"/>
      <c r="K2547" s="5"/>
      <c r="L2547" s="5"/>
      <c r="M2547" s="5"/>
      <c r="N2547" s="5"/>
      <c r="O2547" s="5"/>
      <c r="P2547" s="5"/>
      <c r="Q2547" s="5"/>
      <c r="R2547" s="6"/>
      <c r="S2547" s="6"/>
      <c r="T2547" s="6"/>
      <c r="U2547" s="5"/>
      <c r="V2547" s="5"/>
      <c r="W2547" s="5"/>
      <c r="X2547" s="37"/>
      <c r="Y2547" s="5"/>
      <c r="Z2547" s="5"/>
      <c r="AA2547" s="6"/>
      <c r="AB2547" s="5"/>
      <c r="AC2547" s="6"/>
      <c r="AD2547" s="5"/>
    </row>
    <row r="2548">
      <c r="A2548" s="5"/>
      <c r="B2548" s="6"/>
      <c r="C2548" s="5"/>
      <c r="D2548" s="34"/>
      <c r="E2548" s="6"/>
      <c r="F2548" s="34"/>
      <c r="K2548" s="5"/>
      <c r="L2548" s="5"/>
      <c r="M2548" s="5"/>
      <c r="N2548" s="5"/>
      <c r="O2548" s="5"/>
      <c r="P2548" s="5"/>
      <c r="Q2548" s="5"/>
      <c r="R2548" s="6"/>
      <c r="S2548" s="6"/>
      <c r="T2548" s="6"/>
      <c r="U2548" s="5"/>
      <c r="V2548" s="5"/>
      <c r="W2548" s="5"/>
      <c r="X2548" s="37"/>
      <c r="Y2548" s="5"/>
      <c r="Z2548" s="5"/>
      <c r="AA2548" s="6"/>
      <c r="AB2548" s="5"/>
      <c r="AC2548" s="6"/>
      <c r="AD2548" s="5"/>
    </row>
    <row r="2549">
      <c r="A2549" s="5"/>
      <c r="B2549" s="6"/>
      <c r="C2549" s="5"/>
      <c r="D2549" s="34"/>
      <c r="E2549" s="6"/>
      <c r="F2549" s="34"/>
      <c r="K2549" s="5"/>
      <c r="L2549" s="5"/>
      <c r="M2549" s="5"/>
      <c r="N2549" s="5"/>
      <c r="O2549" s="5"/>
      <c r="P2549" s="5"/>
      <c r="Q2549" s="5"/>
      <c r="R2549" s="6"/>
      <c r="S2549" s="6"/>
      <c r="T2549" s="6"/>
      <c r="U2549" s="5"/>
      <c r="V2549" s="5"/>
      <c r="W2549" s="5"/>
      <c r="X2549" s="37"/>
      <c r="Y2549" s="5"/>
      <c r="Z2549" s="5"/>
      <c r="AA2549" s="6"/>
      <c r="AB2549" s="5"/>
      <c r="AC2549" s="6"/>
      <c r="AD2549" s="5"/>
    </row>
    <row r="2550">
      <c r="A2550" s="5"/>
      <c r="B2550" s="6"/>
      <c r="C2550" s="5"/>
      <c r="D2550" s="34"/>
      <c r="E2550" s="6"/>
      <c r="F2550" s="34"/>
      <c r="K2550" s="5"/>
      <c r="L2550" s="5"/>
      <c r="M2550" s="5"/>
      <c r="N2550" s="5"/>
      <c r="O2550" s="5"/>
      <c r="P2550" s="5"/>
      <c r="Q2550" s="5"/>
      <c r="R2550" s="6"/>
      <c r="S2550" s="6"/>
      <c r="T2550" s="6"/>
      <c r="U2550" s="5"/>
      <c r="V2550" s="5"/>
      <c r="W2550" s="5"/>
      <c r="X2550" s="37"/>
      <c r="Y2550" s="5"/>
      <c r="Z2550" s="5"/>
      <c r="AA2550" s="6"/>
      <c r="AB2550" s="5"/>
      <c r="AC2550" s="6"/>
      <c r="AD2550" s="5"/>
    </row>
    <row r="2551">
      <c r="A2551" s="5"/>
      <c r="B2551" s="6"/>
      <c r="C2551" s="5"/>
      <c r="D2551" s="34"/>
      <c r="E2551" s="6"/>
      <c r="F2551" s="34"/>
      <c r="K2551" s="5"/>
      <c r="L2551" s="5"/>
      <c r="M2551" s="5"/>
      <c r="N2551" s="5"/>
      <c r="O2551" s="5"/>
      <c r="P2551" s="5"/>
      <c r="Q2551" s="5"/>
      <c r="R2551" s="6"/>
      <c r="S2551" s="6"/>
      <c r="T2551" s="6"/>
      <c r="U2551" s="5"/>
      <c r="V2551" s="5"/>
      <c r="W2551" s="5"/>
      <c r="X2551" s="37"/>
      <c r="Y2551" s="5"/>
      <c r="Z2551" s="5"/>
      <c r="AA2551" s="6"/>
      <c r="AB2551" s="5"/>
      <c r="AC2551" s="6"/>
      <c r="AD2551" s="5"/>
    </row>
    <row r="2552">
      <c r="A2552" s="5"/>
      <c r="B2552" s="6"/>
      <c r="C2552" s="5"/>
      <c r="D2552" s="34"/>
      <c r="E2552" s="6"/>
      <c r="F2552" s="34"/>
      <c r="K2552" s="5"/>
      <c r="L2552" s="5"/>
      <c r="M2552" s="5"/>
      <c r="N2552" s="5"/>
      <c r="O2552" s="5"/>
      <c r="P2552" s="5"/>
      <c r="Q2552" s="5"/>
      <c r="R2552" s="6"/>
      <c r="S2552" s="6"/>
      <c r="T2552" s="6"/>
      <c r="U2552" s="5"/>
      <c r="V2552" s="5"/>
      <c r="W2552" s="5"/>
      <c r="X2552" s="37"/>
      <c r="Y2552" s="5"/>
      <c r="Z2552" s="5"/>
      <c r="AA2552" s="6"/>
      <c r="AB2552" s="5"/>
      <c r="AC2552" s="6"/>
      <c r="AD2552" s="5"/>
    </row>
    <row r="2553">
      <c r="A2553" s="5"/>
      <c r="B2553" s="6"/>
      <c r="C2553" s="5"/>
      <c r="D2553" s="34"/>
      <c r="E2553" s="6"/>
      <c r="F2553" s="34"/>
      <c r="K2553" s="5"/>
      <c r="L2553" s="5"/>
      <c r="M2553" s="5"/>
      <c r="N2553" s="5"/>
      <c r="O2553" s="5"/>
      <c r="P2553" s="5"/>
      <c r="Q2553" s="5"/>
      <c r="R2553" s="6"/>
      <c r="S2553" s="6"/>
      <c r="T2553" s="6"/>
      <c r="U2553" s="5"/>
      <c r="V2553" s="5"/>
      <c r="W2553" s="5"/>
      <c r="X2553" s="37"/>
      <c r="Y2553" s="5"/>
      <c r="Z2553" s="5"/>
      <c r="AA2553" s="6"/>
      <c r="AB2553" s="5"/>
      <c r="AC2553" s="6"/>
      <c r="AD2553" s="5"/>
    </row>
    <row r="2554">
      <c r="A2554" s="5"/>
      <c r="B2554" s="6"/>
      <c r="C2554" s="5"/>
      <c r="D2554" s="34"/>
      <c r="E2554" s="6"/>
      <c r="F2554" s="34"/>
      <c r="K2554" s="5"/>
      <c r="L2554" s="5"/>
      <c r="M2554" s="5"/>
      <c r="N2554" s="5"/>
      <c r="O2554" s="5"/>
      <c r="P2554" s="5"/>
      <c r="Q2554" s="5"/>
      <c r="R2554" s="6"/>
      <c r="S2554" s="6"/>
      <c r="T2554" s="6"/>
      <c r="U2554" s="5"/>
      <c r="V2554" s="5"/>
      <c r="W2554" s="5"/>
      <c r="X2554" s="37"/>
      <c r="Y2554" s="5"/>
      <c r="Z2554" s="5"/>
      <c r="AA2554" s="6"/>
      <c r="AB2554" s="5"/>
      <c r="AC2554" s="6"/>
      <c r="AD2554" s="5"/>
    </row>
    <row r="2555">
      <c r="A2555" s="5"/>
      <c r="B2555" s="6"/>
      <c r="C2555" s="5"/>
      <c r="D2555" s="34"/>
      <c r="E2555" s="6"/>
      <c r="F2555" s="34"/>
      <c r="K2555" s="5"/>
      <c r="L2555" s="5"/>
      <c r="M2555" s="5"/>
      <c r="N2555" s="5"/>
      <c r="O2555" s="5"/>
      <c r="P2555" s="5"/>
      <c r="Q2555" s="5"/>
      <c r="R2555" s="6"/>
      <c r="S2555" s="6"/>
      <c r="T2555" s="6"/>
      <c r="U2555" s="5"/>
      <c r="V2555" s="5"/>
      <c r="W2555" s="5"/>
      <c r="X2555" s="37"/>
      <c r="Y2555" s="5"/>
      <c r="Z2555" s="5"/>
      <c r="AA2555" s="6"/>
      <c r="AB2555" s="5"/>
      <c r="AC2555" s="6"/>
      <c r="AD2555" s="5"/>
    </row>
    <row r="2556">
      <c r="A2556" s="5"/>
      <c r="B2556" s="6"/>
      <c r="C2556" s="5"/>
      <c r="D2556" s="34"/>
      <c r="E2556" s="6"/>
      <c r="F2556" s="34"/>
      <c r="K2556" s="5"/>
      <c r="L2556" s="5"/>
      <c r="M2556" s="5"/>
      <c r="N2556" s="5"/>
      <c r="O2556" s="5"/>
      <c r="P2556" s="5"/>
      <c r="Q2556" s="5"/>
      <c r="R2556" s="6"/>
      <c r="S2556" s="6"/>
      <c r="T2556" s="6"/>
      <c r="U2556" s="5"/>
      <c r="V2556" s="5"/>
      <c r="W2556" s="5"/>
      <c r="X2556" s="37"/>
      <c r="Y2556" s="5"/>
      <c r="Z2556" s="5"/>
      <c r="AA2556" s="6"/>
      <c r="AB2556" s="5"/>
      <c r="AC2556" s="6"/>
      <c r="AD2556" s="5"/>
    </row>
    <row r="2557">
      <c r="A2557" s="5"/>
      <c r="B2557" s="6"/>
      <c r="C2557" s="5"/>
      <c r="D2557" s="34"/>
      <c r="E2557" s="6"/>
      <c r="F2557" s="34"/>
      <c r="K2557" s="5"/>
      <c r="L2557" s="5"/>
      <c r="M2557" s="5"/>
      <c r="N2557" s="5"/>
      <c r="O2557" s="5"/>
      <c r="P2557" s="5"/>
      <c r="Q2557" s="5"/>
      <c r="R2557" s="6"/>
      <c r="S2557" s="6"/>
      <c r="T2557" s="6"/>
      <c r="U2557" s="5"/>
      <c r="V2557" s="5"/>
      <c r="W2557" s="5"/>
      <c r="X2557" s="37"/>
      <c r="Y2557" s="5"/>
      <c r="Z2557" s="5"/>
      <c r="AA2557" s="6"/>
      <c r="AB2557" s="5"/>
      <c r="AC2557" s="6"/>
      <c r="AD2557" s="5"/>
    </row>
    <row r="2558">
      <c r="A2558" s="5"/>
      <c r="B2558" s="6"/>
      <c r="C2558" s="5"/>
      <c r="D2558" s="34"/>
      <c r="E2558" s="6"/>
      <c r="F2558" s="34"/>
      <c r="K2558" s="5"/>
      <c r="L2558" s="5"/>
      <c r="M2558" s="5"/>
      <c r="N2558" s="5"/>
      <c r="O2558" s="5"/>
      <c r="P2558" s="5"/>
      <c r="Q2558" s="5"/>
      <c r="R2558" s="6"/>
      <c r="S2558" s="6"/>
      <c r="T2558" s="6"/>
      <c r="U2558" s="5"/>
      <c r="V2558" s="5"/>
      <c r="W2558" s="5"/>
      <c r="X2558" s="37"/>
      <c r="Y2558" s="5"/>
      <c r="Z2558" s="5"/>
      <c r="AA2558" s="6"/>
      <c r="AB2558" s="5"/>
      <c r="AC2558" s="6"/>
      <c r="AD2558" s="5"/>
    </row>
    <row r="2559">
      <c r="A2559" s="5"/>
      <c r="B2559" s="6"/>
      <c r="C2559" s="5"/>
      <c r="D2559" s="34"/>
      <c r="E2559" s="6"/>
      <c r="F2559" s="34"/>
      <c r="K2559" s="5"/>
      <c r="L2559" s="5"/>
      <c r="M2559" s="5"/>
      <c r="N2559" s="5"/>
      <c r="O2559" s="5"/>
      <c r="P2559" s="5"/>
      <c r="Q2559" s="5"/>
      <c r="R2559" s="6"/>
      <c r="S2559" s="6"/>
      <c r="T2559" s="6"/>
      <c r="U2559" s="5"/>
      <c r="V2559" s="5"/>
      <c r="W2559" s="5"/>
      <c r="X2559" s="37"/>
      <c r="Y2559" s="5"/>
      <c r="Z2559" s="5"/>
      <c r="AA2559" s="6"/>
      <c r="AB2559" s="5"/>
      <c r="AC2559" s="6"/>
      <c r="AD2559" s="5"/>
    </row>
    <row r="2560">
      <c r="A2560" s="5"/>
      <c r="B2560" s="6"/>
      <c r="C2560" s="5"/>
      <c r="D2560" s="34"/>
      <c r="E2560" s="6"/>
      <c r="F2560" s="34"/>
      <c r="K2560" s="5"/>
      <c r="L2560" s="5"/>
      <c r="M2560" s="5"/>
      <c r="N2560" s="5"/>
      <c r="O2560" s="5"/>
      <c r="P2560" s="5"/>
      <c r="Q2560" s="5"/>
      <c r="R2560" s="6"/>
      <c r="S2560" s="6"/>
      <c r="T2560" s="6"/>
      <c r="U2560" s="5"/>
      <c r="V2560" s="5"/>
      <c r="W2560" s="5"/>
      <c r="X2560" s="37"/>
      <c r="Y2560" s="5"/>
      <c r="Z2560" s="5"/>
      <c r="AA2560" s="6"/>
      <c r="AB2560" s="5"/>
      <c r="AC2560" s="6"/>
      <c r="AD2560" s="5"/>
    </row>
    <row r="2561">
      <c r="A2561" s="5"/>
      <c r="B2561" s="6"/>
      <c r="C2561" s="5"/>
      <c r="D2561" s="34"/>
      <c r="E2561" s="6"/>
      <c r="F2561" s="34"/>
      <c r="K2561" s="5"/>
      <c r="L2561" s="5"/>
      <c r="M2561" s="5"/>
      <c r="N2561" s="5"/>
      <c r="O2561" s="5"/>
      <c r="P2561" s="5"/>
      <c r="Q2561" s="5"/>
      <c r="R2561" s="6"/>
      <c r="S2561" s="6"/>
      <c r="T2561" s="6"/>
      <c r="U2561" s="5"/>
      <c r="V2561" s="5"/>
      <c r="W2561" s="5"/>
      <c r="X2561" s="37"/>
      <c r="Y2561" s="5"/>
      <c r="Z2561" s="5"/>
      <c r="AA2561" s="6"/>
      <c r="AB2561" s="5"/>
      <c r="AC2561" s="6"/>
      <c r="AD2561" s="5"/>
    </row>
    <row r="2562">
      <c r="A2562" s="5"/>
      <c r="B2562" s="6"/>
      <c r="C2562" s="5"/>
      <c r="D2562" s="34"/>
      <c r="E2562" s="6"/>
      <c r="F2562" s="34"/>
      <c r="K2562" s="5"/>
      <c r="L2562" s="5"/>
      <c r="M2562" s="5"/>
      <c r="N2562" s="5"/>
      <c r="O2562" s="5"/>
      <c r="P2562" s="5"/>
      <c r="Q2562" s="5"/>
      <c r="R2562" s="6"/>
      <c r="S2562" s="6"/>
      <c r="T2562" s="6"/>
      <c r="U2562" s="5"/>
      <c r="V2562" s="5"/>
      <c r="W2562" s="5"/>
      <c r="X2562" s="37"/>
      <c r="Y2562" s="5"/>
      <c r="Z2562" s="5"/>
      <c r="AA2562" s="6"/>
      <c r="AB2562" s="5"/>
      <c r="AC2562" s="6"/>
      <c r="AD2562" s="5"/>
    </row>
    <row r="2563">
      <c r="A2563" s="5"/>
      <c r="B2563" s="6"/>
      <c r="C2563" s="5"/>
      <c r="D2563" s="34"/>
      <c r="E2563" s="6"/>
      <c r="F2563" s="34"/>
      <c r="K2563" s="5"/>
      <c r="L2563" s="5"/>
      <c r="M2563" s="5"/>
      <c r="N2563" s="5"/>
      <c r="O2563" s="5"/>
      <c r="P2563" s="5"/>
      <c r="Q2563" s="5"/>
      <c r="R2563" s="6"/>
      <c r="S2563" s="6"/>
      <c r="T2563" s="6"/>
      <c r="U2563" s="5"/>
      <c r="V2563" s="5"/>
      <c r="W2563" s="5"/>
      <c r="X2563" s="37"/>
      <c r="Y2563" s="5"/>
      <c r="Z2563" s="5"/>
      <c r="AA2563" s="6"/>
      <c r="AB2563" s="5"/>
      <c r="AC2563" s="6"/>
      <c r="AD2563" s="5"/>
    </row>
    <row r="2564">
      <c r="A2564" s="5"/>
      <c r="B2564" s="6"/>
      <c r="C2564" s="5"/>
      <c r="D2564" s="34"/>
      <c r="E2564" s="6"/>
      <c r="F2564" s="34"/>
      <c r="K2564" s="5"/>
      <c r="L2564" s="5"/>
      <c r="M2564" s="5"/>
      <c r="N2564" s="5"/>
      <c r="O2564" s="5"/>
      <c r="P2564" s="5"/>
      <c r="Q2564" s="5"/>
      <c r="R2564" s="6"/>
      <c r="S2564" s="6"/>
      <c r="T2564" s="6"/>
      <c r="U2564" s="5"/>
      <c r="V2564" s="5"/>
      <c r="W2564" s="5"/>
      <c r="X2564" s="37"/>
      <c r="Y2564" s="5"/>
      <c r="Z2564" s="5"/>
      <c r="AA2564" s="6"/>
      <c r="AB2564" s="5"/>
      <c r="AC2564" s="6"/>
      <c r="AD2564" s="5"/>
    </row>
    <row r="2565">
      <c r="A2565" s="5"/>
      <c r="B2565" s="6"/>
      <c r="C2565" s="5"/>
      <c r="D2565" s="34"/>
      <c r="E2565" s="6"/>
      <c r="F2565" s="34"/>
      <c r="K2565" s="5"/>
      <c r="L2565" s="5"/>
      <c r="M2565" s="5"/>
      <c r="N2565" s="5"/>
      <c r="O2565" s="5"/>
      <c r="P2565" s="5"/>
      <c r="Q2565" s="5"/>
      <c r="R2565" s="6"/>
      <c r="S2565" s="6"/>
      <c r="T2565" s="6"/>
      <c r="U2565" s="5"/>
      <c r="V2565" s="5"/>
      <c r="W2565" s="5"/>
      <c r="X2565" s="37"/>
      <c r="Y2565" s="5"/>
      <c r="Z2565" s="5"/>
      <c r="AA2565" s="6"/>
      <c r="AB2565" s="5"/>
      <c r="AC2565" s="6"/>
      <c r="AD2565" s="5"/>
    </row>
    <row r="2566">
      <c r="A2566" s="5"/>
      <c r="B2566" s="6"/>
      <c r="C2566" s="5"/>
      <c r="D2566" s="34"/>
      <c r="E2566" s="6"/>
      <c r="F2566" s="34"/>
      <c r="K2566" s="5"/>
      <c r="L2566" s="5"/>
      <c r="M2566" s="5"/>
      <c r="N2566" s="5"/>
      <c r="O2566" s="5"/>
      <c r="P2566" s="5"/>
      <c r="Q2566" s="5"/>
      <c r="R2566" s="6"/>
      <c r="S2566" s="6"/>
      <c r="T2566" s="6"/>
      <c r="U2566" s="5"/>
      <c r="V2566" s="5"/>
      <c r="W2566" s="5"/>
      <c r="X2566" s="37"/>
      <c r="Y2566" s="5"/>
      <c r="Z2566" s="5"/>
      <c r="AA2566" s="6"/>
      <c r="AB2566" s="5"/>
      <c r="AC2566" s="6"/>
      <c r="AD2566" s="5"/>
    </row>
    <row r="2567">
      <c r="A2567" s="5"/>
      <c r="B2567" s="6"/>
      <c r="C2567" s="5"/>
      <c r="D2567" s="34"/>
      <c r="E2567" s="6"/>
      <c r="F2567" s="34"/>
      <c r="K2567" s="5"/>
      <c r="L2567" s="5"/>
      <c r="M2567" s="5"/>
      <c r="N2567" s="5"/>
      <c r="O2567" s="5"/>
      <c r="P2567" s="5"/>
      <c r="Q2567" s="5"/>
      <c r="R2567" s="6"/>
      <c r="S2567" s="6"/>
      <c r="T2567" s="6"/>
      <c r="U2567" s="5"/>
      <c r="V2567" s="5"/>
      <c r="W2567" s="5"/>
      <c r="X2567" s="37"/>
      <c r="Y2567" s="5"/>
      <c r="Z2567" s="5"/>
      <c r="AA2567" s="6"/>
      <c r="AB2567" s="5"/>
      <c r="AC2567" s="6"/>
      <c r="AD2567" s="5"/>
    </row>
    <row r="2568">
      <c r="A2568" s="5"/>
      <c r="B2568" s="6"/>
      <c r="C2568" s="5"/>
      <c r="D2568" s="34"/>
      <c r="E2568" s="6"/>
      <c r="F2568" s="34"/>
      <c r="K2568" s="5"/>
      <c r="L2568" s="5"/>
      <c r="M2568" s="5"/>
      <c r="N2568" s="5"/>
      <c r="O2568" s="5"/>
      <c r="P2568" s="5"/>
      <c r="Q2568" s="5"/>
      <c r="R2568" s="6"/>
      <c r="S2568" s="6"/>
      <c r="T2568" s="6"/>
      <c r="U2568" s="5"/>
      <c r="V2568" s="5"/>
      <c r="W2568" s="5"/>
      <c r="X2568" s="37"/>
      <c r="Y2568" s="5"/>
      <c r="Z2568" s="5"/>
      <c r="AA2568" s="6"/>
      <c r="AB2568" s="5"/>
      <c r="AC2568" s="6"/>
      <c r="AD2568" s="5"/>
    </row>
    <row r="2569">
      <c r="A2569" s="5"/>
      <c r="B2569" s="6"/>
      <c r="C2569" s="5"/>
      <c r="D2569" s="34"/>
      <c r="E2569" s="6"/>
      <c r="F2569" s="34"/>
      <c r="K2569" s="5"/>
      <c r="L2569" s="5"/>
      <c r="M2569" s="5"/>
      <c r="N2569" s="5"/>
      <c r="O2569" s="5"/>
      <c r="P2569" s="5"/>
      <c r="Q2569" s="5"/>
      <c r="R2569" s="6"/>
      <c r="S2569" s="6"/>
      <c r="T2569" s="6"/>
      <c r="U2569" s="5"/>
      <c r="V2569" s="5"/>
      <c r="W2569" s="5"/>
      <c r="X2569" s="37"/>
      <c r="Y2569" s="5"/>
      <c r="Z2569" s="5"/>
      <c r="AA2569" s="6"/>
      <c r="AB2569" s="5"/>
      <c r="AC2569" s="6"/>
      <c r="AD2569" s="5"/>
    </row>
    <row r="2570">
      <c r="A2570" s="5"/>
      <c r="B2570" s="6"/>
      <c r="C2570" s="5"/>
      <c r="D2570" s="34"/>
      <c r="E2570" s="6"/>
      <c r="F2570" s="34"/>
      <c r="K2570" s="5"/>
      <c r="L2570" s="5"/>
      <c r="M2570" s="5"/>
      <c r="N2570" s="5"/>
      <c r="O2570" s="5"/>
      <c r="P2570" s="5"/>
      <c r="Q2570" s="5"/>
      <c r="R2570" s="6"/>
      <c r="S2570" s="6"/>
      <c r="T2570" s="6"/>
      <c r="U2570" s="5"/>
      <c r="V2570" s="5"/>
      <c r="W2570" s="5"/>
      <c r="X2570" s="37"/>
      <c r="Y2570" s="5"/>
      <c r="Z2570" s="5"/>
      <c r="AA2570" s="6"/>
      <c r="AB2570" s="5"/>
      <c r="AC2570" s="6"/>
      <c r="AD2570" s="5"/>
    </row>
    <row r="2571">
      <c r="A2571" s="5"/>
      <c r="B2571" s="6"/>
      <c r="C2571" s="5"/>
      <c r="D2571" s="34"/>
      <c r="E2571" s="6"/>
      <c r="F2571" s="34"/>
      <c r="K2571" s="5"/>
      <c r="L2571" s="5"/>
      <c r="M2571" s="5"/>
      <c r="N2571" s="5"/>
      <c r="O2571" s="5"/>
      <c r="P2571" s="5"/>
      <c r="Q2571" s="5"/>
      <c r="R2571" s="6"/>
      <c r="S2571" s="6"/>
      <c r="T2571" s="6"/>
      <c r="U2571" s="5"/>
      <c r="V2571" s="5"/>
      <c r="W2571" s="5"/>
      <c r="X2571" s="37"/>
      <c r="Y2571" s="5"/>
      <c r="Z2571" s="5"/>
      <c r="AA2571" s="6"/>
      <c r="AB2571" s="5"/>
      <c r="AC2571" s="6"/>
      <c r="AD2571" s="5"/>
    </row>
    <row r="2572">
      <c r="A2572" s="5"/>
      <c r="B2572" s="6"/>
      <c r="C2572" s="5"/>
      <c r="D2572" s="34"/>
      <c r="E2572" s="6"/>
      <c r="F2572" s="34"/>
      <c r="K2572" s="5"/>
      <c r="L2572" s="5"/>
      <c r="M2572" s="5"/>
      <c r="N2572" s="5"/>
      <c r="O2572" s="5"/>
      <c r="P2572" s="5"/>
      <c r="Q2572" s="5"/>
      <c r="R2572" s="6"/>
      <c r="S2572" s="6"/>
      <c r="T2572" s="6"/>
      <c r="U2572" s="5"/>
      <c r="V2572" s="5"/>
      <c r="W2572" s="5"/>
      <c r="X2572" s="37"/>
      <c r="Y2572" s="5"/>
      <c r="Z2572" s="5"/>
      <c r="AA2572" s="6"/>
      <c r="AB2572" s="5"/>
      <c r="AC2572" s="6"/>
      <c r="AD2572" s="5"/>
    </row>
    <row r="2573">
      <c r="A2573" s="5"/>
      <c r="B2573" s="6"/>
      <c r="C2573" s="5"/>
      <c r="D2573" s="34"/>
      <c r="E2573" s="6"/>
      <c r="F2573" s="34"/>
      <c r="K2573" s="5"/>
      <c r="L2573" s="5"/>
      <c r="M2573" s="5"/>
      <c r="N2573" s="5"/>
      <c r="O2573" s="5"/>
      <c r="P2573" s="5"/>
      <c r="Q2573" s="5"/>
      <c r="R2573" s="6"/>
      <c r="S2573" s="6"/>
      <c r="T2573" s="6"/>
      <c r="U2573" s="5"/>
      <c r="V2573" s="5"/>
      <c r="W2573" s="5"/>
      <c r="X2573" s="37"/>
      <c r="Y2573" s="5"/>
      <c r="Z2573" s="5"/>
      <c r="AA2573" s="6"/>
      <c r="AB2573" s="5"/>
      <c r="AC2573" s="6"/>
      <c r="AD2573" s="5"/>
    </row>
    <row r="2574">
      <c r="A2574" s="5"/>
      <c r="B2574" s="6"/>
      <c r="C2574" s="5"/>
      <c r="D2574" s="34"/>
      <c r="E2574" s="6"/>
      <c r="F2574" s="34"/>
      <c r="K2574" s="5"/>
      <c r="L2574" s="5"/>
      <c r="M2574" s="5"/>
      <c r="N2574" s="5"/>
      <c r="O2574" s="5"/>
      <c r="P2574" s="5"/>
      <c r="Q2574" s="5"/>
      <c r="R2574" s="6"/>
      <c r="S2574" s="6"/>
      <c r="T2574" s="6"/>
      <c r="U2574" s="5"/>
      <c r="V2574" s="5"/>
      <c r="W2574" s="5"/>
      <c r="X2574" s="37"/>
      <c r="Y2574" s="5"/>
      <c r="Z2574" s="5"/>
      <c r="AA2574" s="6"/>
      <c r="AB2574" s="5"/>
      <c r="AC2574" s="6"/>
      <c r="AD2574" s="5"/>
    </row>
    <row r="2575">
      <c r="A2575" s="5"/>
      <c r="B2575" s="6"/>
      <c r="C2575" s="5"/>
      <c r="D2575" s="34"/>
      <c r="E2575" s="6"/>
      <c r="F2575" s="34"/>
      <c r="K2575" s="5"/>
      <c r="L2575" s="5"/>
      <c r="M2575" s="5"/>
      <c r="N2575" s="5"/>
      <c r="O2575" s="5"/>
      <c r="P2575" s="5"/>
      <c r="Q2575" s="5"/>
      <c r="R2575" s="6"/>
      <c r="S2575" s="6"/>
      <c r="T2575" s="6"/>
      <c r="U2575" s="5"/>
      <c r="V2575" s="5"/>
      <c r="W2575" s="5"/>
      <c r="X2575" s="37"/>
      <c r="Y2575" s="5"/>
      <c r="Z2575" s="5"/>
      <c r="AA2575" s="6"/>
      <c r="AB2575" s="5"/>
      <c r="AC2575" s="6"/>
      <c r="AD2575" s="5"/>
    </row>
    <row r="2576">
      <c r="A2576" s="5"/>
      <c r="B2576" s="6"/>
      <c r="C2576" s="5"/>
      <c r="D2576" s="34"/>
      <c r="E2576" s="6"/>
      <c r="F2576" s="34"/>
      <c r="K2576" s="5"/>
      <c r="L2576" s="5"/>
      <c r="M2576" s="5"/>
      <c r="N2576" s="5"/>
      <c r="O2576" s="5"/>
      <c r="P2576" s="5"/>
      <c r="Q2576" s="5"/>
      <c r="R2576" s="6"/>
      <c r="S2576" s="6"/>
      <c r="T2576" s="6"/>
      <c r="U2576" s="5"/>
      <c r="V2576" s="5"/>
      <c r="W2576" s="5"/>
      <c r="X2576" s="37"/>
      <c r="Y2576" s="5"/>
      <c r="Z2576" s="5"/>
      <c r="AA2576" s="6"/>
      <c r="AB2576" s="5"/>
      <c r="AC2576" s="6"/>
      <c r="AD2576" s="5"/>
    </row>
    <row r="2577">
      <c r="A2577" s="5"/>
      <c r="B2577" s="6"/>
      <c r="C2577" s="5"/>
      <c r="D2577" s="34"/>
      <c r="E2577" s="6"/>
      <c r="F2577" s="34"/>
      <c r="K2577" s="5"/>
      <c r="L2577" s="5"/>
      <c r="M2577" s="5"/>
      <c r="N2577" s="5"/>
      <c r="O2577" s="5"/>
      <c r="P2577" s="5"/>
      <c r="Q2577" s="5"/>
      <c r="R2577" s="6"/>
      <c r="S2577" s="6"/>
      <c r="T2577" s="6"/>
      <c r="U2577" s="5"/>
      <c r="V2577" s="5"/>
      <c r="W2577" s="5"/>
      <c r="X2577" s="37"/>
      <c r="Y2577" s="5"/>
      <c r="Z2577" s="5"/>
      <c r="AA2577" s="6"/>
      <c r="AB2577" s="5"/>
      <c r="AC2577" s="6"/>
      <c r="AD2577" s="5"/>
    </row>
    <row r="2578">
      <c r="A2578" s="5"/>
      <c r="B2578" s="6"/>
      <c r="C2578" s="5"/>
      <c r="D2578" s="34"/>
      <c r="E2578" s="6"/>
      <c r="F2578" s="34"/>
      <c r="K2578" s="5"/>
      <c r="L2578" s="5"/>
      <c r="M2578" s="5"/>
      <c r="N2578" s="5"/>
      <c r="O2578" s="5"/>
      <c r="P2578" s="5"/>
      <c r="Q2578" s="5"/>
      <c r="R2578" s="6"/>
      <c r="S2578" s="6"/>
      <c r="T2578" s="6"/>
      <c r="U2578" s="5"/>
      <c r="V2578" s="5"/>
      <c r="W2578" s="5"/>
      <c r="X2578" s="37"/>
      <c r="Y2578" s="5"/>
      <c r="Z2578" s="5"/>
      <c r="AA2578" s="6"/>
      <c r="AB2578" s="5"/>
      <c r="AC2578" s="6"/>
      <c r="AD2578" s="5"/>
    </row>
    <row r="2579">
      <c r="A2579" s="5"/>
      <c r="B2579" s="6"/>
      <c r="C2579" s="5"/>
      <c r="D2579" s="34"/>
      <c r="E2579" s="6"/>
      <c r="F2579" s="34"/>
      <c r="K2579" s="5"/>
      <c r="L2579" s="5"/>
      <c r="M2579" s="5"/>
      <c r="N2579" s="5"/>
      <c r="O2579" s="5"/>
      <c r="P2579" s="5"/>
      <c r="Q2579" s="5"/>
      <c r="R2579" s="6"/>
      <c r="S2579" s="6"/>
      <c r="T2579" s="6"/>
      <c r="U2579" s="5"/>
      <c r="V2579" s="5"/>
      <c r="W2579" s="5"/>
      <c r="X2579" s="37"/>
      <c r="Y2579" s="5"/>
      <c r="Z2579" s="5"/>
      <c r="AA2579" s="6"/>
      <c r="AB2579" s="5"/>
      <c r="AC2579" s="6"/>
      <c r="AD2579" s="5"/>
    </row>
    <row r="2580">
      <c r="A2580" s="5"/>
      <c r="B2580" s="6"/>
      <c r="C2580" s="5"/>
      <c r="D2580" s="34"/>
      <c r="E2580" s="6"/>
      <c r="F2580" s="34"/>
      <c r="K2580" s="5"/>
      <c r="L2580" s="5"/>
      <c r="M2580" s="5"/>
      <c r="N2580" s="5"/>
      <c r="O2580" s="5"/>
      <c r="P2580" s="5"/>
      <c r="Q2580" s="5"/>
      <c r="R2580" s="6"/>
      <c r="S2580" s="6"/>
      <c r="T2580" s="6"/>
      <c r="U2580" s="5"/>
      <c r="V2580" s="5"/>
      <c r="W2580" s="5"/>
      <c r="X2580" s="37"/>
      <c r="Y2580" s="5"/>
      <c r="Z2580" s="5"/>
      <c r="AA2580" s="6"/>
      <c r="AB2580" s="5"/>
      <c r="AC2580" s="6"/>
      <c r="AD2580" s="5"/>
    </row>
    <row r="2581">
      <c r="A2581" s="5"/>
      <c r="B2581" s="6"/>
      <c r="C2581" s="5"/>
      <c r="D2581" s="34"/>
      <c r="E2581" s="6"/>
      <c r="F2581" s="34"/>
      <c r="K2581" s="5"/>
      <c r="L2581" s="5"/>
      <c r="M2581" s="5"/>
      <c r="N2581" s="5"/>
      <c r="O2581" s="5"/>
      <c r="P2581" s="5"/>
      <c r="Q2581" s="5"/>
      <c r="R2581" s="6"/>
      <c r="S2581" s="6"/>
      <c r="T2581" s="6"/>
      <c r="U2581" s="5"/>
      <c r="V2581" s="5"/>
      <c r="W2581" s="5"/>
      <c r="X2581" s="37"/>
      <c r="Y2581" s="5"/>
      <c r="Z2581" s="5"/>
      <c r="AA2581" s="6"/>
      <c r="AB2581" s="5"/>
      <c r="AC2581" s="6"/>
      <c r="AD2581" s="5"/>
    </row>
    <row r="2582">
      <c r="A2582" s="5"/>
      <c r="B2582" s="6"/>
      <c r="C2582" s="5"/>
      <c r="D2582" s="34"/>
      <c r="E2582" s="6"/>
      <c r="F2582" s="34"/>
      <c r="K2582" s="5"/>
      <c r="L2582" s="5"/>
      <c r="M2582" s="5"/>
      <c r="N2582" s="5"/>
      <c r="O2582" s="5"/>
      <c r="P2582" s="5"/>
      <c r="Q2582" s="5"/>
      <c r="R2582" s="6"/>
      <c r="S2582" s="6"/>
      <c r="T2582" s="6"/>
      <c r="U2582" s="5"/>
      <c r="V2582" s="5"/>
      <c r="W2582" s="5"/>
      <c r="X2582" s="37"/>
      <c r="Y2582" s="5"/>
      <c r="Z2582" s="5"/>
      <c r="AA2582" s="6"/>
      <c r="AB2582" s="5"/>
      <c r="AC2582" s="6"/>
      <c r="AD2582" s="5"/>
    </row>
    <row r="2583">
      <c r="A2583" s="5"/>
      <c r="B2583" s="6"/>
      <c r="C2583" s="5"/>
      <c r="D2583" s="34"/>
      <c r="E2583" s="6"/>
      <c r="F2583" s="34"/>
      <c r="K2583" s="5"/>
      <c r="L2583" s="5"/>
      <c r="M2583" s="5"/>
      <c r="N2583" s="5"/>
      <c r="O2583" s="5"/>
      <c r="P2583" s="5"/>
      <c r="Q2583" s="5"/>
      <c r="R2583" s="6"/>
      <c r="S2583" s="6"/>
      <c r="T2583" s="6"/>
      <c r="U2583" s="5"/>
      <c r="V2583" s="5"/>
      <c r="W2583" s="5"/>
      <c r="X2583" s="37"/>
      <c r="Y2583" s="5"/>
      <c r="Z2583" s="5"/>
      <c r="AA2583" s="6"/>
      <c r="AB2583" s="5"/>
      <c r="AC2583" s="6"/>
      <c r="AD2583" s="5"/>
    </row>
    <row r="2584">
      <c r="A2584" s="5"/>
      <c r="B2584" s="6"/>
      <c r="C2584" s="5"/>
      <c r="D2584" s="34"/>
      <c r="E2584" s="6"/>
      <c r="F2584" s="34"/>
      <c r="K2584" s="5"/>
      <c r="L2584" s="5"/>
      <c r="M2584" s="5"/>
      <c r="N2584" s="5"/>
      <c r="O2584" s="5"/>
      <c r="P2584" s="5"/>
      <c r="Q2584" s="5"/>
      <c r="R2584" s="6"/>
      <c r="S2584" s="6"/>
      <c r="T2584" s="6"/>
      <c r="U2584" s="5"/>
      <c r="V2584" s="5"/>
      <c r="W2584" s="5"/>
      <c r="X2584" s="37"/>
      <c r="Y2584" s="5"/>
      <c r="Z2584" s="5"/>
      <c r="AA2584" s="6"/>
      <c r="AB2584" s="5"/>
      <c r="AC2584" s="6"/>
      <c r="AD2584" s="5"/>
    </row>
    <row r="2585">
      <c r="A2585" s="5"/>
      <c r="B2585" s="6"/>
      <c r="C2585" s="5"/>
      <c r="D2585" s="34"/>
      <c r="E2585" s="6"/>
      <c r="F2585" s="34"/>
      <c r="K2585" s="5"/>
      <c r="L2585" s="5"/>
      <c r="M2585" s="5"/>
      <c r="N2585" s="5"/>
      <c r="O2585" s="5"/>
      <c r="P2585" s="5"/>
      <c r="Q2585" s="5"/>
      <c r="R2585" s="6"/>
      <c r="S2585" s="6"/>
      <c r="T2585" s="6"/>
      <c r="U2585" s="5"/>
      <c r="V2585" s="5"/>
      <c r="W2585" s="5"/>
      <c r="X2585" s="37"/>
      <c r="Y2585" s="5"/>
      <c r="Z2585" s="5"/>
      <c r="AA2585" s="6"/>
      <c r="AB2585" s="5"/>
      <c r="AC2585" s="6"/>
      <c r="AD2585" s="5"/>
    </row>
    <row r="2586">
      <c r="A2586" s="5"/>
      <c r="B2586" s="6"/>
      <c r="C2586" s="5"/>
      <c r="D2586" s="34"/>
      <c r="E2586" s="6"/>
      <c r="F2586" s="34"/>
      <c r="K2586" s="5"/>
      <c r="L2586" s="5"/>
      <c r="M2586" s="5"/>
      <c r="N2586" s="5"/>
      <c r="O2586" s="5"/>
      <c r="P2586" s="5"/>
      <c r="Q2586" s="5"/>
      <c r="R2586" s="6"/>
      <c r="S2586" s="6"/>
      <c r="T2586" s="6"/>
      <c r="U2586" s="5"/>
      <c r="V2586" s="5"/>
      <c r="W2586" s="5"/>
      <c r="X2586" s="37"/>
      <c r="Y2586" s="5"/>
      <c r="Z2586" s="5"/>
      <c r="AA2586" s="6"/>
      <c r="AB2586" s="5"/>
      <c r="AC2586" s="6"/>
      <c r="AD2586" s="5"/>
    </row>
    <row r="2587">
      <c r="A2587" s="5"/>
      <c r="B2587" s="6"/>
      <c r="C2587" s="5"/>
      <c r="D2587" s="34"/>
      <c r="E2587" s="6"/>
      <c r="F2587" s="34"/>
      <c r="K2587" s="5"/>
      <c r="L2587" s="5"/>
      <c r="M2587" s="5"/>
      <c r="N2587" s="5"/>
      <c r="O2587" s="5"/>
      <c r="P2587" s="5"/>
      <c r="Q2587" s="5"/>
      <c r="R2587" s="6"/>
      <c r="S2587" s="6"/>
      <c r="T2587" s="6"/>
      <c r="U2587" s="5"/>
      <c r="V2587" s="5"/>
      <c r="W2587" s="5"/>
      <c r="X2587" s="37"/>
      <c r="Y2587" s="5"/>
      <c r="Z2587" s="5"/>
      <c r="AA2587" s="6"/>
      <c r="AB2587" s="5"/>
      <c r="AC2587" s="6"/>
      <c r="AD2587" s="5"/>
    </row>
    <row r="2588">
      <c r="A2588" s="5"/>
      <c r="B2588" s="6"/>
      <c r="C2588" s="5"/>
      <c r="D2588" s="34"/>
      <c r="E2588" s="6"/>
      <c r="F2588" s="34"/>
      <c r="K2588" s="5"/>
      <c r="L2588" s="5"/>
      <c r="M2588" s="5"/>
      <c r="N2588" s="5"/>
      <c r="O2588" s="5"/>
      <c r="P2588" s="5"/>
      <c r="Q2588" s="5"/>
      <c r="R2588" s="6"/>
      <c r="S2588" s="6"/>
      <c r="T2588" s="6"/>
      <c r="U2588" s="5"/>
      <c r="V2588" s="5"/>
      <c r="W2588" s="5"/>
      <c r="X2588" s="37"/>
      <c r="Y2588" s="5"/>
      <c r="Z2588" s="5"/>
      <c r="AA2588" s="6"/>
      <c r="AB2588" s="5"/>
      <c r="AC2588" s="6"/>
      <c r="AD2588" s="5"/>
    </row>
    <row r="2589">
      <c r="A2589" s="5"/>
      <c r="B2589" s="6"/>
      <c r="C2589" s="5"/>
      <c r="D2589" s="34"/>
      <c r="E2589" s="6"/>
      <c r="F2589" s="34"/>
      <c r="K2589" s="5"/>
      <c r="L2589" s="5"/>
      <c r="M2589" s="5"/>
      <c r="N2589" s="5"/>
      <c r="O2589" s="5"/>
      <c r="P2589" s="5"/>
      <c r="Q2589" s="5"/>
      <c r="R2589" s="6"/>
      <c r="S2589" s="6"/>
      <c r="T2589" s="6"/>
      <c r="U2589" s="5"/>
      <c r="V2589" s="5"/>
      <c r="W2589" s="5"/>
      <c r="X2589" s="37"/>
      <c r="Y2589" s="5"/>
      <c r="Z2589" s="5"/>
      <c r="AA2589" s="6"/>
      <c r="AB2589" s="5"/>
      <c r="AC2589" s="6"/>
      <c r="AD2589" s="5"/>
    </row>
    <row r="2590">
      <c r="A2590" s="5"/>
      <c r="B2590" s="6"/>
      <c r="C2590" s="5"/>
      <c r="D2590" s="34"/>
      <c r="E2590" s="6"/>
      <c r="F2590" s="34"/>
      <c r="K2590" s="5"/>
      <c r="L2590" s="5"/>
      <c r="M2590" s="5"/>
      <c r="N2590" s="5"/>
      <c r="O2590" s="5"/>
      <c r="P2590" s="5"/>
      <c r="Q2590" s="5"/>
      <c r="R2590" s="6"/>
      <c r="S2590" s="6"/>
      <c r="T2590" s="6"/>
      <c r="U2590" s="5"/>
      <c r="V2590" s="5"/>
      <c r="W2590" s="5"/>
      <c r="X2590" s="37"/>
      <c r="Y2590" s="5"/>
      <c r="Z2590" s="5"/>
      <c r="AA2590" s="6"/>
      <c r="AB2590" s="5"/>
      <c r="AC2590" s="6"/>
      <c r="AD2590" s="5"/>
    </row>
    <row r="2591">
      <c r="A2591" s="5"/>
      <c r="B2591" s="6"/>
      <c r="C2591" s="5"/>
      <c r="D2591" s="34"/>
      <c r="E2591" s="6"/>
      <c r="F2591" s="34"/>
      <c r="K2591" s="5"/>
      <c r="L2591" s="5"/>
      <c r="M2591" s="5"/>
      <c r="N2591" s="5"/>
      <c r="O2591" s="5"/>
      <c r="P2591" s="5"/>
      <c r="Q2591" s="5"/>
      <c r="R2591" s="6"/>
      <c r="S2591" s="6"/>
      <c r="T2591" s="6"/>
      <c r="U2591" s="5"/>
      <c r="V2591" s="5"/>
      <c r="W2591" s="5"/>
      <c r="X2591" s="37"/>
      <c r="Y2591" s="5"/>
      <c r="Z2591" s="5"/>
      <c r="AA2591" s="6"/>
      <c r="AB2591" s="5"/>
      <c r="AC2591" s="6"/>
      <c r="AD2591" s="5"/>
    </row>
    <row r="2592">
      <c r="A2592" s="5"/>
      <c r="B2592" s="6"/>
      <c r="C2592" s="5"/>
      <c r="D2592" s="34"/>
      <c r="E2592" s="6"/>
      <c r="F2592" s="34"/>
      <c r="K2592" s="5"/>
      <c r="L2592" s="5"/>
      <c r="M2592" s="5"/>
      <c r="N2592" s="5"/>
      <c r="O2592" s="5"/>
      <c r="P2592" s="5"/>
      <c r="Q2592" s="5"/>
      <c r="R2592" s="6"/>
      <c r="S2592" s="6"/>
      <c r="T2592" s="6"/>
      <c r="U2592" s="5"/>
      <c r="V2592" s="5"/>
      <c r="W2592" s="5"/>
      <c r="X2592" s="37"/>
      <c r="Y2592" s="5"/>
      <c r="Z2592" s="5"/>
      <c r="AA2592" s="6"/>
      <c r="AB2592" s="5"/>
      <c r="AC2592" s="6"/>
      <c r="AD2592" s="5"/>
    </row>
    <row r="2593">
      <c r="A2593" s="5"/>
      <c r="B2593" s="6"/>
      <c r="C2593" s="5"/>
      <c r="D2593" s="34"/>
      <c r="E2593" s="6"/>
      <c r="F2593" s="34"/>
      <c r="K2593" s="5"/>
      <c r="L2593" s="5"/>
      <c r="M2593" s="5"/>
      <c r="N2593" s="5"/>
      <c r="O2593" s="5"/>
      <c r="P2593" s="5"/>
      <c r="Q2593" s="5"/>
      <c r="R2593" s="6"/>
      <c r="S2593" s="6"/>
      <c r="T2593" s="6"/>
      <c r="U2593" s="5"/>
      <c r="V2593" s="5"/>
      <c r="W2593" s="5"/>
      <c r="X2593" s="37"/>
      <c r="Y2593" s="5"/>
      <c r="Z2593" s="5"/>
      <c r="AA2593" s="6"/>
      <c r="AB2593" s="5"/>
      <c r="AC2593" s="6"/>
      <c r="AD2593" s="5"/>
    </row>
    <row r="2594">
      <c r="A2594" s="5"/>
      <c r="B2594" s="6"/>
      <c r="C2594" s="5"/>
      <c r="D2594" s="34"/>
      <c r="E2594" s="6"/>
      <c r="F2594" s="34"/>
      <c r="K2594" s="5"/>
      <c r="L2594" s="5"/>
      <c r="M2594" s="5"/>
      <c r="N2594" s="5"/>
      <c r="O2594" s="5"/>
      <c r="P2594" s="5"/>
      <c r="Q2594" s="5"/>
      <c r="R2594" s="6"/>
      <c r="S2594" s="6"/>
      <c r="T2594" s="6"/>
      <c r="U2594" s="5"/>
      <c r="V2594" s="5"/>
      <c r="W2594" s="5"/>
      <c r="X2594" s="37"/>
      <c r="Y2594" s="5"/>
      <c r="Z2594" s="5"/>
      <c r="AA2594" s="6"/>
      <c r="AB2594" s="5"/>
      <c r="AC2594" s="6"/>
      <c r="AD2594" s="5"/>
    </row>
    <row r="2595">
      <c r="A2595" s="5"/>
      <c r="B2595" s="6"/>
      <c r="C2595" s="5"/>
      <c r="D2595" s="34"/>
      <c r="E2595" s="6"/>
      <c r="F2595" s="34"/>
      <c r="K2595" s="5"/>
      <c r="L2595" s="5"/>
      <c r="M2595" s="5"/>
      <c r="N2595" s="5"/>
      <c r="O2595" s="5"/>
      <c r="P2595" s="5"/>
      <c r="Q2595" s="5"/>
      <c r="R2595" s="6"/>
      <c r="S2595" s="6"/>
      <c r="T2595" s="6"/>
      <c r="U2595" s="5"/>
      <c r="V2595" s="5"/>
      <c r="W2595" s="5"/>
      <c r="X2595" s="37"/>
      <c r="Y2595" s="5"/>
      <c r="Z2595" s="5"/>
      <c r="AA2595" s="6"/>
      <c r="AB2595" s="5"/>
      <c r="AC2595" s="6"/>
      <c r="AD2595" s="5"/>
    </row>
    <row r="2596">
      <c r="A2596" s="5"/>
      <c r="B2596" s="6"/>
      <c r="C2596" s="5"/>
      <c r="D2596" s="34"/>
      <c r="E2596" s="6"/>
      <c r="F2596" s="34"/>
      <c r="K2596" s="5"/>
      <c r="L2596" s="5"/>
      <c r="M2596" s="5"/>
      <c r="N2596" s="5"/>
      <c r="O2596" s="5"/>
      <c r="P2596" s="5"/>
      <c r="Q2596" s="5"/>
      <c r="R2596" s="6"/>
      <c r="S2596" s="6"/>
      <c r="T2596" s="6"/>
      <c r="U2596" s="5"/>
      <c r="V2596" s="5"/>
      <c r="W2596" s="5"/>
      <c r="X2596" s="37"/>
      <c r="Y2596" s="5"/>
      <c r="Z2596" s="5"/>
      <c r="AA2596" s="6"/>
      <c r="AB2596" s="5"/>
      <c r="AC2596" s="6"/>
      <c r="AD2596" s="5"/>
    </row>
    <row r="2597">
      <c r="A2597" s="5"/>
      <c r="B2597" s="6"/>
      <c r="C2597" s="5"/>
      <c r="D2597" s="34"/>
      <c r="E2597" s="6"/>
      <c r="F2597" s="34"/>
      <c r="K2597" s="5"/>
      <c r="L2597" s="5"/>
      <c r="M2597" s="5"/>
      <c r="N2597" s="5"/>
      <c r="O2597" s="5"/>
      <c r="P2597" s="5"/>
      <c r="Q2597" s="5"/>
      <c r="R2597" s="6"/>
      <c r="S2597" s="6"/>
      <c r="T2597" s="6"/>
      <c r="U2597" s="5"/>
      <c r="V2597" s="5"/>
      <c r="W2597" s="5"/>
      <c r="X2597" s="37"/>
      <c r="Y2597" s="5"/>
      <c r="Z2597" s="5"/>
      <c r="AA2597" s="6"/>
      <c r="AB2597" s="5"/>
      <c r="AC2597" s="6"/>
      <c r="AD2597" s="5"/>
    </row>
    <row r="2598">
      <c r="A2598" s="5"/>
      <c r="B2598" s="6"/>
      <c r="C2598" s="5"/>
      <c r="D2598" s="34"/>
      <c r="E2598" s="6"/>
      <c r="F2598" s="34"/>
      <c r="K2598" s="5"/>
      <c r="L2598" s="5"/>
      <c r="M2598" s="5"/>
      <c r="N2598" s="5"/>
      <c r="O2598" s="5"/>
      <c r="P2598" s="5"/>
      <c r="Q2598" s="5"/>
      <c r="R2598" s="6"/>
      <c r="S2598" s="6"/>
      <c r="T2598" s="6"/>
      <c r="U2598" s="5"/>
      <c r="V2598" s="5"/>
      <c r="W2598" s="5"/>
      <c r="X2598" s="37"/>
      <c r="Y2598" s="5"/>
      <c r="Z2598" s="5"/>
      <c r="AA2598" s="6"/>
      <c r="AB2598" s="5"/>
      <c r="AC2598" s="6"/>
      <c r="AD2598" s="5"/>
    </row>
    <row r="2599">
      <c r="A2599" s="5"/>
      <c r="B2599" s="6"/>
      <c r="C2599" s="5"/>
      <c r="D2599" s="34"/>
      <c r="E2599" s="6"/>
      <c r="F2599" s="34"/>
      <c r="K2599" s="5"/>
      <c r="L2599" s="5"/>
      <c r="M2599" s="5"/>
      <c r="N2599" s="5"/>
      <c r="O2599" s="5"/>
      <c r="P2599" s="5"/>
      <c r="Q2599" s="5"/>
      <c r="R2599" s="6"/>
      <c r="S2599" s="6"/>
      <c r="T2599" s="6"/>
      <c r="U2599" s="5"/>
      <c r="V2599" s="5"/>
      <c r="W2599" s="5"/>
      <c r="X2599" s="37"/>
      <c r="Y2599" s="5"/>
      <c r="Z2599" s="5"/>
      <c r="AA2599" s="6"/>
      <c r="AB2599" s="5"/>
      <c r="AC2599" s="6"/>
      <c r="AD2599" s="5"/>
    </row>
    <row r="2600">
      <c r="A2600" s="5"/>
      <c r="B2600" s="6"/>
      <c r="C2600" s="5"/>
      <c r="D2600" s="34"/>
      <c r="E2600" s="6"/>
      <c r="F2600" s="34"/>
      <c r="K2600" s="5"/>
      <c r="L2600" s="5"/>
      <c r="M2600" s="5"/>
      <c r="N2600" s="5"/>
      <c r="O2600" s="5"/>
      <c r="P2600" s="5"/>
      <c r="Q2600" s="5"/>
      <c r="R2600" s="6"/>
      <c r="S2600" s="6"/>
      <c r="T2600" s="6"/>
      <c r="U2600" s="5"/>
      <c r="V2600" s="5"/>
      <c r="W2600" s="5"/>
      <c r="X2600" s="37"/>
      <c r="Y2600" s="5"/>
      <c r="Z2600" s="5"/>
      <c r="AA2600" s="6"/>
      <c r="AB2600" s="5"/>
      <c r="AC2600" s="6"/>
      <c r="AD2600" s="5"/>
    </row>
    <row r="2601">
      <c r="A2601" s="5"/>
      <c r="B2601" s="6"/>
      <c r="C2601" s="5"/>
      <c r="D2601" s="34"/>
      <c r="E2601" s="6"/>
      <c r="F2601" s="34"/>
      <c r="K2601" s="5"/>
      <c r="L2601" s="5"/>
      <c r="M2601" s="5"/>
      <c r="N2601" s="5"/>
      <c r="O2601" s="5"/>
      <c r="P2601" s="5"/>
      <c r="Q2601" s="5"/>
      <c r="R2601" s="6"/>
      <c r="S2601" s="6"/>
      <c r="T2601" s="6"/>
      <c r="U2601" s="5"/>
      <c r="V2601" s="5"/>
      <c r="W2601" s="5"/>
      <c r="X2601" s="37"/>
      <c r="Y2601" s="5"/>
      <c r="Z2601" s="5"/>
      <c r="AA2601" s="6"/>
      <c r="AB2601" s="5"/>
      <c r="AC2601" s="6"/>
      <c r="AD2601" s="5"/>
    </row>
    <row r="2602">
      <c r="A2602" s="5"/>
      <c r="B2602" s="6"/>
      <c r="C2602" s="5"/>
      <c r="D2602" s="34"/>
      <c r="E2602" s="6"/>
      <c r="F2602" s="34"/>
      <c r="K2602" s="5"/>
      <c r="L2602" s="5"/>
      <c r="M2602" s="5"/>
      <c r="N2602" s="5"/>
      <c r="O2602" s="5"/>
      <c r="P2602" s="5"/>
      <c r="Q2602" s="5"/>
      <c r="R2602" s="6"/>
      <c r="S2602" s="6"/>
      <c r="T2602" s="6"/>
      <c r="U2602" s="5"/>
      <c r="V2602" s="5"/>
      <c r="W2602" s="5"/>
      <c r="X2602" s="37"/>
      <c r="Y2602" s="5"/>
      <c r="Z2602" s="5"/>
      <c r="AA2602" s="6"/>
      <c r="AB2602" s="5"/>
      <c r="AC2602" s="6"/>
      <c r="AD2602" s="5"/>
    </row>
    <row r="2603">
      <c r="A2603" s="5"/>
      <c r="B2603" s="6"/>
      <c r="C2603" s="5"/>
      <c r="D2603" s="34"/>
      <c r="E2603" s="6"/>
      <c r="F2603" s="34"/>
      <c r="K2603" s="5"/>
      <c r="L2603" s="5"/>
      <c r="M2603" s="5"/>
      <c r="N2603" s="5"/>
      <c r="O2603" s="5"/>
      <c r="P2603" s="5"/>
      <c r="Q2603" s="5"/>
      <c r="R2603" s="6"/>
      <c r="S2603" s="6"/>
      <c r="T2603" s="6"/>
      <c r="U2603" s="5"/>
      <c r="V2603" s="5"/>
      <c r="W2603" s="5"/>
      <c r="X2603" s="37"/>
      <c r="Y2603" s="5"/>
      <c r="Z2603" s="5"/>
      <c r="AA2603" s="6"/>
      <c r="AB2603" s="5"/>
      <c r="AC2603" s="6"/>
      <c r="AD2603" s="5"/>
    </row>
    <row r="2604">
      <c r="A2604" s="5"/>
      <c r="B2604" s="6"/>
      <c r="C2604" s="5"/>
      <c r="D2604" s="34"/>
      <c r="E2604" s="6"/>
      <c r="F2604" s="34"/>
      <c r="K2604" s="5"/>
      <c r="L2604" s="5"/>
      <c r="M2604" s="5"/>
      <c r="N2604" s="5"/>
      <c r="O2604" s="5"/>
      <c r="P2604" s="5"/>
      <c r="Q2604" s="5"/>
      <c r="R2604" s="6"/>
      <c r="S2604" s="6"/>
      <c r="T2604" s="6"/>
      <c r="U2604" s="5"/>
      <c r="V2604" s="5"/>
      <c r="W2604" s="5"/>
      <c r="X2604" s="37"/>
      <c r="Y2604" s="5"/>
      <c r="Z2604" s="5"/>
      <c r="AA2604" s="6"/>
      <c r="AB2604" s="5"/>
      <c r="AC2604" s="6"/>
      <c r="AD2604" s="5"/>
    </row>
    <row r="2605">
      <c r="A2605" s="5"/>
      <c r="B2605" s="6"/>
      <c r="C2605" s="5"/>
      <c r="D2605" s="34"/>
      <c r="E2605" s="6"/>
      <c r="F2605" s="34"/>
      <c r="K2605" s="5"/>
      <c r="L2605" s="5"/>
      <c r="M2605" s="5"/>
      <c r="N2605" s="5"/>
      <c r="O2605" s="5"/>
      <c r="P2605" s="5"/>
      <c r="Q2605" s="5"/>
      <c r="R2605" s="6"/>
      <c r="S2605" s="6"/>
      <c r="T2605" s="6"/>
      <c r="U2605" s="5"/>
      <c r="V2605" s="5"/>
      <c r="W2605" s="5"/>
      <c r="X2605" s="37"/>
      <c r="Y2605" s="5"/>
      <c r="Z2605" s="5"/>
      <c r="AA2605" s="6"/>
      <c r="AB2605" s="5"/>
      <c r="AC2605" s="6"/>
      <c r="AD2605" s="5"/>
    </row>
    <row r="2606">
      <c r="A2606" s="5"/>
      <c r="B2606" s="6"/>
      <c r="C2606" s="5"/>
      <c r="D2606" s="34"/>
      <c r="E2606" s="6"/>
      <c r="F2606" s="34"/>
      <c r="K2606" s="5"/>
      <c r="L2606" s="5"/>
      <c r="M2606" s="5"/>
      <c r="N2606" s="5"/>
      <c r="O2606" s="5"/>
      <c r="P2606" s="5"/>
      <c r="Q2606" s="5"/>
      <c r="R2606" s="6"/>
      <c r="S2606" s="6"/>
      <c r="T2606" s="6"/>
      <c r="U2606" s="5"/>
      <c r="V2606" s="5"/>
      <c r="W2606" s="5"/>
      <c r="X2606" s="37"/>
      <c r="Y2606" s="5"/>
      <c r="Z2606" s="5"/>
      <c r="AA2606" s="6"/>
      <c r="AB2606" s="5"/>
      <c r="AC2606" s="6"/>
      <c r="AD2606" s="5"/>
    </row>
    <row r="2607">
      <c r="A2607" s="5"/>
      <c r="B2607" s="6"/>
      <c r="C2607" s="5"/>
      <c r="D2607" s="34"/>
      <c r="E2607" s="6"/>
      <c r="F2607" s="34"/>
      <c r="K2607" s="5"/>
      <c r="L2607" s="5"/>
      <c r="M2607" s="5"/>
      <c r="N2607" s="5"/>
      <c r="O2607" s="5"/>
      <c r="P2607" s="5"/>
      <c r="Q2607" s="5"/>
      <c r="R2607" s="6"/>
      <c r="S2607" s="6"/>
      <c r="T2607" s="6"/>
      <c r="U2607" s="5"/>
      <c r="V2607" s="5"/>
      <c r="W2607" s="5"/>
      <c r="X2607" s="37"/>
      <c r="Y2607" s="5"/>
      <c r="Z2607" s="5"/>
      <c r="AA2607" s="6"/>
      <c r="AB2607" s="5"/>
      <c r="AC2607" s="6"/>
      <c r="AD2607" s="5"/>
    </row>
    <row r="2608">
      <c r="A2608" s="5"/>
      <c r="B2608" s="6"/>
      <c r="C2608" s="5"/>
      <c r="D2608" s="34"/>
      <c r="E2608" s="6"/>
      <c r="F2608" s="34"/>
      <c r="K2608" s="5"/>
      <c r="L2608" s="5"/>
      <c r="M2608" s="5"/>
      <c r="N2608" s="5"/>
      <c r="O2608" s="5"/>
      <c r="P2608" s="5"/>
      <c r="Q2608" s="5"/>
      <c r="R2608" s="6"/>
      <c r="S2608" s="6"/>
      <c r="T2608" s="6"/>
      <c r="U2608" s="5"/>
      <c r="V2608" s="5"/>
      <c r="W2608" s="5"/>
      <c r="X2608" s="37"/>
      <c r="Y2608" s="5"/>
      <c r="Z2608" s="5"/>
      <c r="AA2608" s="6"/>
      <c r="AB2608" s="5"/>
      <c r="AC2608" s="6"/>
      <c r="AD2608" s="5"/>
    </row>
    <row r="2609">
      <c r="A2609" s="5"/>
      <c r="B2609" s="6"/>
      <c r="C2609" s="5"/>
      <c r="D2609" s="34"/>
      <c r="E2609" s="6"/>
      <c r="F2609" s="34"/>
      <c r="K2609" s="5"/>
      <c r="L2609" s="5"/>
      <c r="M2609" s="5"/>
      <c r="N2609" s="5"/>
      <c r="O2609" s="5"/>
      <c r="P2609" s="5"/>
      <c r="Q2609" s="5"/>
      <c r="R2609" s="6"/>
      <c r="S2609" s="6"/>
      <c r="T2609" s="6"/>
      <c r="U2609" s="5"/>
      <c r="V2609" s="5"/>
      <c r="W2609" s="5"/>
      <c r="X2609" s="37"/>
      <c r="Y2609" s="5"/>
      <c r="Z2609" s="5"/>
      <c r="AA2609" s="6"/>
      <c r="AB2609" s="5"/>
      <c r="AC2609" s="6"/>
      <c r="AD2609" s="5"/>
    </row>
    <row r="2610">
      <c r="A2610" s="5"/>
      <c r="B2610" s="6"/>
      <c r="C2610" s="5"/>
      <c r="D2610" s="34"/>
      <c r="E2610" s="6"/>
      <c r="F2610" s="34"/>
      <c r="K2610" s="5"/>
      <c r="L2610" s="5"/>
      <c r="M2610" s="5"/>
      <c r="N2610" s="5"/>
      <c r="O2610" s="5"/>
      <c r="P2610" s="5"/>
      <c r="Q2610" s="5"/>
      <c r="R2610" s="6"/>
      <c r="S2610" s="6"/>
      <c r="T2610" s="6"/>
      <c r="U2610" s="5"/>
      <c r="V2610" s="5"/>
      <c r="W2610" s="5"/>
      <c r="X2610" s="37"/>
      <c r="Y2610" s="5"/>
      <c r="Z2610" s="5"/>
      <c r="AA2610" s="6"/>
      <c r="AB2610" s="5"/>
      <c r="AC2610" s="6"/>
      <c r="AD2610" s="5"/>
    </row>
    <row r="2611">
      <c r="A2611" s="5"/>
      <c r="B2611" s="6"/>
      <c r="C2611" s="5"/>
      <c r="D2611" s="34"/>
      <c r="E2611" s="6"/>
      <c r="F2611" s="34"/>
      <c r="K2611" s="5"/>
      <c r="L2611" s="5"/>
      <c r="M2611" s="5"/>
      <c r="N2611" s="5"/>
      <c r="O2611" s="5"/>
      <c r="P2611" s="5"/>
      <c r="Q2611" s="5"/>
      <c r="R2611" s="6"/>
      <c r="S2611" s="6"/>
      <c r="T2611" s="6"/>
      <c r="U2611" s="5"/>
      <c r="V2611" s="5"/>
      <c r="W2611" s="5"/>
      <c r="X2611" s="37"/>
      <c r="Y2611" s="5"/>
      <c r="Z2611" s="5"/>
      <c r="AA2611" s="6"/>
      <c r="AB2611" s="5"/>
      <c r="AC2611" s="6"/>
      <c r="AD2611" s="5"/>
    </row>
    <row r="2612">
      <c r="A2612" s="5"/>
      <c r="B2612" s="6"/>
      <c r="C2612" s="5"/>
      <c r="D2612" s="34"/>
      <c r="E2612" s="6"/>
      <c r="F2612" s="34"/>
      <c r="K2612" s="5"/>
      <c r="L2612" s="5"/>
      <c r="M2612" s="5"/>
      <c r="N2612" s="5"/>
      <c r="O2612" s="5"/>
      <c r="P2612" s="5"/>
      <c r="Q2612" s="5"/>
      <c r="R2612" s="6"/>
      <c r="S2612" s="6"/>
      <c r="T2612" s="6"/>
      <c r="U2612" s="5"/>
      <c r="V2612" s="5"/>
      <c r="W2612" s="5"/>
      <c r="X2612" s="37"/>
      <c r="Y2612" s="5"/>
      <c r="Z2612" s="5"/>
      <c r="AA2612" s="6"/>
      <c r="AB2612" s="5"/>
      <c r="AC2612" s="6"/>
      <c r="AD2612" s="5"/>
    </row>
    <row r="2613">
      <c r="A2613" s="5"/>
      <c r="B2613" s="6"/>
      <c r="C2613" s="5"/>
      <c r="D2613" s="34"/>
      <c r="E2613" s="6"/>
      <c r="F2613" s="34"/>
      <c r="K2613" s="5"/>
      <c r="L2613" s="5"/>
      <c r="M2613" s="5"/>
      <c r="N2613" s="5"/>
      <c r="O2613" s="5"/>
      <c r="P2613" s="5"/>
      <c r="Q2613" s="5"/>
      <c r="R2613" s="6"/>
      <c r="S2613" s="6"/>
      <c r="T2613" s="6"/>
      <c r="U2613" s="5"/>
      <c r="V2613" s="5"/>
      <c r="W2613" s="5"/>
      <c r="X2613" s="37"/>
      <c r="Y2613" s="5"/>
      <c r="Z2613" s="5"/>
      <c r="AA2613" s="6"/>
      <c r="AB2613" s="5"/>
      <c r="AC2613" s="6"/>
      <c r="AD2613" s="5"/>
    </row>
    <row r="2614">
      <c r="A2614" s="5"/>
      <c r="B2614" s="6"/>
      <c r="C2614" s="5"/>
      <c r="D2614" s="34"/>
      <c r="E2614" s="6"/>
      <c r="F2614" s="34"/>
      <c r="K2614" s="5"/>
      <c r="L2614" s="5"/>
      <c r="M2614" s="5"/>
      <c r="N2614" s="5"/>
      <c r="O2614" s="5"/>
      <c r="P2614" s="5"/>
      <c r="Q2614" s="5"/>
      <c r="R2614" s="6"/>
      <c r="S2614" s="6"/>
      <c r="T2614" s="6"/>
      <c r="U2614" s="5"/>
      <c r="V2614" s="5"/>
      <c r="W2614" s="5"/>
      <c r="X2614" s="37"/>
      <c r="Y2614" s="5"/>
      <c r="Z2614" s="5"/>
      <c r="AA2614" s="6"/>
      <c r="AB2614" s="5"/>
      <c r="AC2614" s="6"/>
      <c r="AD2614" s="5"/>
    </row>
    <row r="2615">
      <c r="A2615" s="5"/>
      <c r="B2615" s="6"/>
      <c r="C2615" s="5"/>
      <c r="D2615" s="34"/>
      <c r="E2615" s="6"/>
      <c r="F2615" s="34"/>
      <c r="K2615" s="5"/>
      <c r="L2615" s="5"/>
      <c r="M2615" s="5"/>
      <c r="N2615" s="5"/>
      <c r="O2615" s="5"/>
      <c r="P2615" s="5"/>
      <c r="Q2615" s="5"/>
      <c r="R2615" s="6"/>
      <c r="S2615" s="6"/>
      <c r="T2615" s="6"/>
      <c r="U2615" s="5"/>
      <c r="V2615" s="5"/>
      <c r="W2615" s="5"/>
      <c r="X2615" s="37"/>
      <c r="Y2615" s="5"/>
      <c r="Z2615" s="5"/>
      <c r="AA2615" s="6"/>
      <c r="AB2615" s="5"/>
      <c r="AC2615" s="6"/>
      <c r="AD2615" s="5"/>
    </row>
    <row r="2616">
      <c r="A2616" s="5"/>
      <c r="B2616" s="6"/>
      <c r="C2616" s="5"/>
      <c r="D2616" s="34"/>
      <c r="E2616" s="6"/>
      <c r="F2616" s="34"/>
      <c r="K2616" s="5"/>
      <c r="L2616" s="5"/>
      <c r="M2616" s="5"/>
      <c r="N2616" s="5"/>
      <c r="O2616" s="5"/>
      <c r="P2616" s="5"/>
      <c r="Q2616" s="5"/>
      <c r="R2616" s="6"/>
      <c r="S2616" s="6"/>
      <c r="T2616" s="6"/>
      <c r="U2616" s="5"/>
      <c r="V2616" s="5"/>
      <c r="W2616" s="5"/>
      <c r="X2616" s="37"/>
      <c r="Y2616" s="5"/>
      <c r="Z2616" s="5"/>
      <c r="AA2616" s="6"/>
      <c r="AB2616" s="5"/>
      <c r="AC2616" s="6"/>
      <c r="AD2616" s="5"/>
    </row>
    <row r="2617">
      <c r="A2617" s="5"/>
      <c r="B2617" s="6"/>
      <c r="C2617" s="5"/>
      <c r="D2617" s="34"/>
      <c r="E2617" s="6"/>
      <c r="F2617" s="34"/>
      <c r="K2617" s="5"/>
      <c r="L2617" s="5"/>
      <c r="M2617" s="5"/>
      <c r="N2617" s="5"/>
      <c r="O2617" s="5"/>
      <c r="P2617" s="5"/>
      <c r="Q2617" s="5"/>
      <c r="R2617" s="6"/>
      <c r="S2617" s="6"/>
      <c r="T2617" s="6"/>
      <c r="U2617" s="5"/>
      <c r="V2617" s="5"/>
      <c r="W2617" s="5"/>
      <c r="X2617" s="37"/>
      <c r="Y2617" s="5"/>
      <c r="Z2617" s="5"/>
      <c r="AA2617" s="6"/>
      <c r="AB2617" s="5"/>
      <c r="AC2617" s="6"/>
      <c r="AD2617" s="5"/>
    </row>
    <row r="2618">
      <c r="A2618" s="5"/>
      <c r="B2618" s="6"/>
      <c r="C2618" s="5"/>
      <c r="D2618" s="34"/>
      <c r="E2618" s="6"/>
      <c r="F2618" s="34"/>
      <c r="K2618" s="5"/>
      <c r="L2618" s="5"/>
      <c r="M2618" s="5"/>
      <c r="N2618" s="5"/>
      <c r="O2618" s="5"/>
      <c r="P2618" s="5"/>
      <c r="Q2618" s="5"/>
      <c r="R2618" s="6"/>
      <c r="S2618" s="6"/>
      <c r="T2618" s="6"/>
      <c r="U2618" s="5"/>
      <c r="V2618" s="5"/>
      <c r="W2618" s="5"/>
      <c r="X2618" s="37"/>
      <c r="Y2618" s="5"/>
      <c r="Z2618" s="5"/>
      <c r="AA2618" s="6"/>
      <c r="AB2618" s="5"/>
      <c r="AC2618" s="6"/>
      <c r="AD2618" s="5"/>
    </row>
    <row r="2619">
      <c r="A2619" s="5"/>
      <c r="B2619" s="6"/>
      <c r="C2619" s="5"/>
      <c r="D2619" s="34"/>
      <c r="E2619" s="6"/>
      <c r="F2619" s="34"/>
      <c r="K2619" s="5"/>
      <c r="L2619" s="5"/>
      <c r="M2619" s="5"/>
      <c r="N2619" s="5"/>
      <c r="O2619" s="5"/>
      <c r="P2619" s="5"/>
      <c r="Q2619" s="5"/>
      <c r="R2619" s="6"/>
      <c r="S2619" s="6"/>
      <c r="T2619" s="6"/>
      <c r="U2619" s="5"/>
      <c r="V2619" s="5"/>
      <c r="W2619" s="5"/>
      <c r="X2619" s="37"/>
      <c r="Y2619" s="5"/>
      <c r="Z2619" s="5"/>
      <c r="AA2619" s="6"/>
      <c r="AB2619" s="5"/>
      <c r="AC2619" s="6"/>
      <c r="AD2619" s="5"/>
    </row>
    <row r="2620">
      <c r="A2620" s="5"/>
      <c r="B2620" s="6"/>
      <c r="C2620" s="5"/>
      <c r="D2620" s="34"/>
      <c r="E2620" s="6"/>
      <c r="F2620" s="34"/>
      <c r="K2620" s="5"/>
      <c r="L2620" s="5"/>
      <c r="M2620" s="5"/>
      <c r="N2620" s="5"/>
      <c r="O2620" s="5"/>
      <c r="P2620" s="5"/>
      <c r="Q2620" s="5"/>
      <c r="R2620" s="6"/>
      <c r="S2620" s="6"/>
      <c r="T2620" s="6"/>
      <c r="U2620" s="5"/>
      <c r="V2620" s="5"/>
      <c r="W2620" s="5"/>
      <c r="X2620" s="37"/>
      <c r="Y2620" s="5"/>
      <c r="Z2620" s="5"/>
      <c r="AA2620" s="6"/>
      <c r="AB2620" s="5"/>
      <c r="AC2620" s="6"/>
      <c r="AD2620" s="5"/>
    </row>
    <row r="2621">
      <c r="A2621" s="5"/>
      <c r="B2621" s="6"/>
      <c r="C2621" s="5"/>
      <c r="D2621" s="34"/>
      <c r="E2621" s="6"/>
      <c r="F2621" s="34"/>
      <c r="K2621" s="5"/>
      <c r="L2621" s="5"/>
      <c r="M2621" s="5"/>
      <c r="N2621" s="5"/>
      <c r="O2621" s="5"/>
      <c r="P2621" s="5"/>
      <c r="Q2621" s="5"/>
      <c r="R2621" s="6"/>
      <c r="S2621" s="6"/>
      <c r="T2621" s="6"/>
      <c r="U2621" s="5"/>
      <c r="V2621" s="5"/>
      <c r="W2621" s="5"/>
      <c r="X2621" s="37"/>
      <c r="Y2621" s="5"/>
      <c r="Z2621" s="5"/>
      <c r="AA2621" s="6"/>
      <c r="AB2621" s="5"/>
      <c r="AC2621" s="6"/>
      <c r="AD2621" s="5"/>
    </row>
    <row r="2622">
      <c r="A2622" s="5"/>
      <c r="B2622" s="6"/>
      <c r="C2622" s="5"/>
      <c r="D2622" s="34"/>
      <c r="E2622" s="6"/>
      <c r="F2622" s="34"/>
      <c r="K2622" s="5"/>
      <c r="L2622" s="5"/>
      <c r="M2622" s="5"/>
      <c r="N2622" s="5"/>
      <c r="O2622" s="5"/>
      <c r="P2622" s="5"/>
      <c r="Q2622" s="5"/>
      <c r="R2622" s="6"/>
      <c r="S2622" s="6"/>
      <c r="T2622" s="6"/>
      <c r="U2622" s="5"/>
      <c r="V2622" s="5"/>
      <c r="W2622" s="5"/>
      <c r="X2622" s="37"/>
      <c r="Y2622" s="5"/>
      <c r="Z2622" s="5"/>
      <c r="AA2622" s="6"/>
      <c r="AB2622" s="5"/>
      <c r="AC2622" s="6"/>
      <c r="AD2622" s="5"/>
    </row>
    <row r="2623">
      <c r="A2623" s="5"/>
      <c r="B2623" s="6"/>
      <c r="C2623" s="5"/>
      <c r="D2623" s="34"/>
      <c r="E2623" s="6"/>
      <c r="F2623" s="34"/>
      <c r="K2623" s="5"/>
      <c r="L2623" s="5"/>
      <c r="M2623" s="5"/>
      <c r="N2623" s="5"/>
      <c r="O2623" s="5"/>
      <c r="P2623" s="5"/>
      <c r="Q2623" s="5"/>
      <c r="R2623" s="6"/>
      <c r="S2623" s="6"/>
      <c r="T2623" s="6"/>
      <c r="U2623" s="5"/>
      <c r="V2623" s="5"/>
      <c r="W2623" s="5"/>
      <c r="X2623" s="37"/>
      <c r="Y2623" s="5"/>
      <c r="Z2623" s="5"/>
      <c r="AA2623" s="6"/>
      <c r="AB2623" s="5"/>
      <c r="AC2623" s="6"/>
      <c r="AD2623" s="5"/>
    </row>
    <row r="2624">
      <c r="A2624" s="5"/>
      <c r="B2624" s="6"/>
      <c r="C2624" s="5"/>
      <c r="D2624" s="34"/>
      <c r="E2624" s="6"/>
      <c r="F2624" s="34"/>
      <c r="K2624" s="5"/>
      <c r="L2624" s="5"/>
      <c r="M2624" s="5"/>
      <c r="N2624" s="5"/>
      <c r="O2624" s="5"/>
      <c r="P2624" s="5"/>
      <c r="Q2624" s="5"/>
      <c r="R2624" s="6"/>
      <c r="S2624" s="6"/>
      <c r="T2624" s="6"/>
      <c r="U2624" s="5"/>
      <c r="V2624" s="5"/>
      <c r="W2624" s="5"/>
      <c r="X2624" s="37"/>
      <c r="Y2624" s="5"/>
      <c r="Z2624" s="5"/>
      <c r="AA2624" s="6"/>
      <c r="AB2624" s="5"/>
      <c r="AC2624" s="6"/>
      <c r="AD2624" s="5"/>
    </row>
    <row r="2625">
      <c r="A2625" s="5"/>
      <c r="B2625" s="6"/>
      <c r="C2625" s="5"/>
      <c r="D2625" s="34"/>
      <c r="E2625" s="6"/>
      <c r="F2625" s="34"/>
      <c r="K2625" s="5"/>
      <c r="L2625" s="5"/>
      <c r="M2625" s="5"/>
      <c r="N2625" s="5"/>
      <c r="O2625" s="5"/>
      <c r="P2625" s="5"/>
      <c r="Q2625" s="5"/>
      <c r="R2625" s="6"/>
      <c r="S2625" s="6"/>
      <c r="T2625" s="6"/>
      <c r="U2625" s="5"/>
      <c r="V2625" s="5"/>
      <c r="W2625" s="5"/>
      <c r="X2625" s="37"/>
      <c r="Y2625" s="5"/>
      <c r="Z2625" s="5"/>
      <c r="AA2625" s="6"/>
      <c r="AB2625" s="5"/>
      <c r="AC2625" s="6"/>
      <c r="AD2625" s="5"/>
    </row>
    <row r="2626">
      <c r="A2626" s="5"/>
      <c r="B2626" s="6"/>
      <c r="C2626" s="5"/>
      <c r="D2626" s="34"/>
      <c r="E2626" s="6"/>
      <c r="F2626" s="34"/>
      <c r="K2626" s="5"/>
      <c r="L2626" s="5"/>
      <c r="M2626" s="5"/>
      <c r="N2626" s="5"/>
      <c r="O2626" s="5"/>
      <c r="P2626" s="5"/>
      <c r="Q2626" s="5"/>
      <c r="R2626" s="6"/>
      <c r="S2626" s="6"/>
      <c r="T2626" s="6"/>
      <c r="U2626" s="5"/>
      <c r="V2626" s="5"/>
      <c r="W2626" s="5"/>
      <c r="X2626" s="37"/>
      <c r="Y2626" s="5"/>
      <c r="Z2626" s="5"/>
      <c r="AA2626" s="6"/>
      <c r="AB2626" s="5"/>
      <c r="AC2626" s="6"/>
      <c r="AD2626" s="5"/>
    </row>
    <row r="2627">
      <c r="A2627" s="5"/>
      <c r="B2627" s="6"/>
      <c r="C2627" s="5"/>
      <c r="D2627" s="34"/>
      <c r="E2627" s="6"/>
      <c r="F2627" s="34"/>
      <c r="K2627" s="5"/>
      <c r="L2627" s="5"/>
      <c r="M2627" s="5"/>
      <c r="N2627" s="5"/>
      <c r="O2627" s="5"/>
      <c r="P2627" s="5"/>
      <c r="Q2627" s="5"/>
      <c r="R2627" s="6"/>
      <c r="S2627" s="6"/>
      <c r="T2627" s="6"/>
      <c r="U2627" s="5"/>
      <c r="V2627" s="5"/>
      <c r="W2627" s="5"/>
      <c r="X2627" s="37"/>
      <c r="Y2627" s="5"/>
      <c r="Z2627" s="5"/>
      <c r="AA2627" s="6"/>
      <c r="AB2627" s="5"/>
      <c r="AC2627" s="6"/>
      <c r="AD2627" s="5"/>
    </row>
    <row r="2628">
      <c r="A2628" s="5"/>
      <c r="B2628" s="6"/>
      <c r="C2628" s="5"/>
      <c r="D2628" s="34"/>
      <c r="E2628" s="6"/>
      <c r="F2628" s="34"/>
      <c r="K2628" s="5"/>
      <c r="L2628" s="5"/>
      <c r="M2628" s="5"/>
      <c r="N2628" s="5"/>
      <c r="O2628" s="5"/>
      <c r="P2628" s="5"/>
      <c r="Q2628" s="5"/>
      <c r="R2628" s="6"/>
      <c r="S2628" s="6"/>
      <c r="T2628" s="6"/>
      <c r="U2628" s="5"/>
      <c r="V2628" s="5"/>
      <c r="W2628" s="5"/>
      <c r="X2628" s="37"/>
      <c r="Y2628" s="5"/>
      <c r="Z2628" s="5"/>
      <c r="AA2628" s="6"/>
      <c r="AB2628" s="5"/>
      <c r="AC2628" s="6"/>
      <c r="AD2628" s="5"/>
    </row>
    <row r="2629">
      <c r="A2629" s="5"/>
      <c r="B2629" s="6"/>
      <c r="C2629" s="5"/>
      <c r="D2629" s="34"/>
      <c r="E2629" s="6"/>
      <c r="F2629" s="34"/>
      <c r="K2629" s="5"/>
      <c r="L2629" s="5"/>
      <c r="M2629" s="5"/>
      <c r="N2629" s="5"/>
      <c r="O2629" s="5"/>
      <c r="P2629" s="5"/>
      <c r="Q2629" s="5"/>
      <c r="R2629" s="6"/>
      <c r="S2629" s="6"/>
      <c r="T2629" s="6"/>
      <c r="U2629" s="5"/>
      <c r="V2629" s="5"/>
      <c r="W2629" s="5"/>
      <c r="X2629" s="37"/>
      <c r="Y2629" s="5"/>
      <c r="Z2629" s="5"/>
      <c r="AA2629" s="6"/>
      <c r="AB2629" s="5"/>
      <c r="AC2629" s="6"/>
      <c r="AD2629" s="5"/>
    </row>
    <row r="2630">
      <c r="A2630" s="5"/>
      <c r="B2630" s="6"/>
      <c r="C2630" s="5"/>
      <c r="D2630" s="34"/>
      <c r="E2630" s="6"/>
      <c r="F2630" s="34"/>
      <c r="K2630" s="5"/>
      <c r="L2630" s="5"/>
      <c r="M2630" s="5"/>
      <c r="N2630" s="5"/>
      <c r="O2630" s="5"/>
      <c r="P2630" s="5"/>
      <c r="Q2630" s="5"/>
      <c r="R2630" s="6"/>
      <c r="S2630" s="6"/>
      <c r="T2630" s="6"/>
      <c r="U2630" s="5"/>
      <c r="V2630" s="5"/>
      <c r="W2630" s="5"/>
      <c r="X2630" s="37"/>
      <c r="Y2630" s="5"/>
      <c r="Z2630" s="5"/>
      <c r="AA2630" s="6"/>
      <c r="AB2630" s="5"/>
      <c r="AC2630" s="6"/>
      <c r="AD2630" s="5"/>
    </row>
    <row r="2631">
      <c r="A2631" s="5"/>
      <c r="B2631" s="6"/>
      <c r="C2631" s="5"/>
      <c r="D2631" s="34"/>
      <c r="E2631" s="6"/>
      <c r="F2631" s="34"/>
      <c r="K2631" s="5"/>
      <c r="L2631" s="5"/>
      <c r="M2631" s="5"/>
      <c r="N2631" s="5"/>
      <c r="O2631" s="5"/>
      <c r="P2631" s="5"/>
      <c r="Q2631" s="5"/>
      <c r="R2631" s="6"/>
      <c r="S2631" s="6"/>
      <c r="T2631" s="6"/>
      <c r="U2631" s="5"/>
      <c r="V2631" s="5"/>
      <c r="W2631" s="5"/>
      <c r="X2631" s="37"/>
      <c r="Y2631" s="5"/>
      <c r="Z2631" s="5"/>
      <c r="AA2631" s="6"/>
      <c r="AB2631" s="5"/>
      <c r="AC2631" s="6"/>
      <c r="AD2631" s="5"/>
    </row>
    <row r="2632">
      <c r="A2632" s="5"/>
      <c r="B2632" s="6"/>
      <c r="C2632" s="5"/>
      <c r="D2632" s="34"/>
      <c r="E2632" s="6"/>
      <c r="F2632" s="34"/>
      <c r="K2632" s="5"/>
      <c r="L2632" s="5"/>
      <c r="M2632" s="5"/>
      <c r="N2632" s="5"/>
      <c r="O2632" s="5"/>
      <c r="P2632" s="5"/>
      <c r="Q2632" s="5"/>
      <c r="R2632" s="6"/>
      <c r="S2632" s="6"/>
      <c r="T2632" s="6"/>
      <c r="U2632" s="5"/>
      <c r="V2632" s="5"/>
      <c r="W2632" s="5"/>
      <c r="X2632" s="37"/>
      <c r="Y2632" s="5"/>
      <c r="Z2632" s="5"/>
      <c r="AA2632" s="6"/>
      <c r="AB2632" s="5"/>
      <c r="AC2632" s="6"/>
      <c r="AD2632" s="5"/>
    </row>
    <row r="2633">
      <c r="A2633" s="5"/>
      <c r="B2633" s="6"/>
      <c r="C2633" s="5"/>
      <c r="D2633" s="34"/>
      <c r="E2633" s="6"/>
      <c r="F2633" s="34"/>
      <c r="K2633" s="5"/>
      <c r="L2633" s="5"/>
      <c r="M2633" s="5"/>
      <c r="N2633" s="5"/>
      <c r="O2633" s="5"/>
      <c r="P2633" s="5"/>
      <c r="Q2633" s="5"/>
      <c r="R2633" s="6"/>
      <c r="S2633" s="6"/>
      <c r="T2633" s="6"/>
      <c r="U2633" s="5"/>
      <c r="V2633" s="5"/>
      <c r="W2633" s="5"/>
      <c r="X2633" s="37"/>
      <c r="Y2633" s="5"/>
      <c r="Z2633" s="5"/>
      <c r="AA2633" s="6"/>
      <c r="AB2633" s="5"/>
      <c r="AC2633" s="6"/>
      <c r="AD2633" s="5"/>
    </row>
    <row r="2634">
      <c r="A2634" s="5"/>
      <c r="B2634" s="6"/>
      <c r="C2634" s="5"/>
      <c r="D2634" s="34"/>
      <c r="E2634" s="6"/>
      <c r="F2634" s="34"/>
      <c r="K2634" s="5"/>
      <c r="L2634" s="5"/>
      <c r="M2634" s="5"/>
      <c r="N2634" s="5"/>
      <c r="O2634" s="5"/>
      <c r="P2634" s="5"/>
      <c r="Q2634" s="5"/>
      <c r="R2634" s="6"/>
      <c r="S2634" s="6"/>
      <c r="T2634" s="6"/>
      <c r="U2634" s="5"/>
      <c r="V2634" s="5"/>
      <c r="W2634" s="5"/>
      <c r="X2634" s="37"/>
      <c r="Y2634" s="5"/>
      <c r="Z2634" s="5"/>
      <c r="AA2634" s="6"/>
      <c r="AB2634" s="5"/>
      <c r="AC2634" s="6"/>
      <c r="AD2634" s="5"/>
    </row>
    <row r="2635">
      <c r="A2635" s="5"/>
      <c r="B2635" s="6"/>
      <c r="C2635" s="5"/>
      <c r="D2635" s="34"/>
      <c r="E2635" s="6"/>
      <c r="F2635" s="34"/>
      <c r="K2635" s="5"/>
      <c r="L2635" s="5"/>
      <c r="M2635" s="5"/>
      <c r="N2635" s="5"/>
      <c r="O2635" s="5"/>
      <c r="P2635" s="5"/>
      <c r="Q2635" s="5"/>
      <c r="R2635" s="6"/>
      <c r="S2635" s="6"/>
      <c r="T2635" s="6"/>
      <c r="U2635" s="5"/>
      <c r="V2635" s="5"/>
      <c r="W2635" s="5"/>
      <c r="X2635" s="37"/>
      <c r="Y2635" s="5"/>
      <c r="Z2635" s="5"/>
      <c r="AA2635" s="6"/>
      <c r="AB2635" s="5"/>
      <c r="AC2635" s="6"/>
      <c r="AD2635" s="5"/>
    </row>
    <row r="2636">
      <c r="A2636" s="5"/>
      <c r="B2636" s="6"/>
      <c r="C2636" s="5"/>
      <c r="D2636" s="34"/>
      <c r="E2636" s="6"/>
      <c r="F2636" s="34"/>
      <c r="K2636" s="5"/>
      <c r="L2636" s="5"/>
      <c r="M2636" s="5"/>
      <c r="N2636" s="5"/>
      <c r="O2636" s="5"/>
      <c r="P2636" s="5"/>
      <c r="Q2636" s="5"/>
      <c r="R2636" s="6"/>
      <c r="S2636" s="6"/>
      <c r="T2636" s="6"/>
      <c r="U2636" s="5"/>
      <c r="V2636" s="5"/>
      <c r="W2636" s="5"/>
      <c r="X2636" s="37"/>
      <c r="Y2636" s="5"/>
      <c r="Z2636" s="5"/>
      <c r="AA2636" s="6"/>
      <c r="AB2636" s="5"/>
      <c r="AC2636" s="6"/>
      <c r="AD2636" s="5"/>
    </row>
    <row r="2637">
      <c r="A2637" s="5"/>
      <c r="B2637" s="6"/>
      <c r="C2637" s="5"/>
      <c r="D2637" s="34"/>
      <c r="E2637" s="6"/>
      <c r="F2637" s="34"/>
      <c r="K2637" s="5"/>
      <c r="L2637" s="5"/>
      <c r="M2637" s="5"/>
      <c r="N2637" s="5"/>
      <c r="O2637" s="5"/>
      <c r="P2637" s="5"/>
      <c r="Q2637" s="5"/>
      <c r="R2637" s="6"/>
      <c r="S2637" s="6"/>
      <c r="T2637" s="6"/>
      <c r="U2637" s="5"/>
      <c r="V2637" s="5"/>
      <c r="W2637" s="5"/>
      <c r="X2637" s="37"/>
      <c r="Y2637" s="5"/>
      <c r="Z2637" s="5"/>
      <c r="AA2637" s="6"/>
      <c r="AB2637" s="5"/>
      <c r="AC2637" s="6"/>
      <c r="AD2637" s="5"/>
    </row>
    <row r="2638">
      <c r="A2638" s="5"/>
      <c r="B2638" s="6"/>
      <c r="C2638" s="5"/>
      <c r="D2638" s="34"/>
      <c r="E2638" s="6"/>
      <c r="F2638" s="34"/>
      <c r="K2638" s="5"/>
      <c r="L2638" s="5"/>
      <c r="M2638" s="5"/>
      <c r="N2638" s="5"/>
      <c r="O2638" s="5"/>
      <c r="P2638" s="5"/>
      <c r="Q2638" s="5"/>
      <c r="R2638" s="6"/>
      <c r="S2638" s="6"/>
      <c r="T2638" s="6"/>
      <c r="U2638" s="5"/>
      <c r="V2638" s="5"/>
      <c r="W2638" s="5"/>
      <c r="X2638" s="37"/>
      <c r="Y2638" s="5"/>
      <c r="Z2638" s="5"/>
      <c r="AA2638" s="6"/>
      <c r="AB2638" s="5"/>
      <c r="AC2638" s="6"/>
      <c r="AD2638" s="5"/>
    </row>
    <row r="2639">
      <c r="A2639" s="5"/>
      <c r="B2639" s="6"/>
      <c r="C2639" s="5"/>
      <c r="D2639" s="34"/>
      <c r="E2639" s="6"/>
      <c r="F2639" s="34"/>
      <c r="K2639" s="5"/>
      <c r="L2639" s="5"/>
      <c r="M2639" s="5"/>
      <c r="N2639" s="5"/>
      <c r="O2639" s="5"/>
      <c r="P2639" s="5"/>
      <c r="Q2639" s="5"/>
      <c r="R2639" s="6"/>
      <c r="S2639" s="6"/>
      <c r="T2639" s="6"/>
      <c r="U2639" s="5"/>
      <c r="V2639" s="5"/>
      <c r="W2639" s="5"/>
      <c r="X2639" s="37"/>
      <c r="Y2639" s="5"/>
      <c r="Z2639" s="5"/>
      <c r="AA2639" s="6"/>
      <c r="AB2639" s="5"/>
      <c r="AC2639" s="6"/>
      <c r="AD2639" s="5"/>
    </row>
    <row r="2640">
      <c r="A2640" s="5"/>
      <c r="B2640" s="6"/>
      <c r="C2640" s="5"/>
      <c r="D2640" s="34"/>
      <c r="E2640" s="6"/>
      <c r="F2640" s="34"/>
      <c r="K2640" s="5"/>
      <c r="L2640" s="5"/>
      <c r="M2640" s="5"/>
      <c r="N2640" s="5"/>
      <c r="O2640" s="5"/>
      <c r="P2640" s="5"/>
      <c r="Q2640" s="5"/>
      <c r="R2640" s="6"/>
      <c r="S2640" s="6"/>
      <c r="T2640" s="6"/>
      <c r="U2640" s="5"/>
      <c r="V2640" s="5"/>
      <c r="W2640" s="5"/>
      <c r="X2640" s="37"/>
      <c r="Y2640" s="5"/>
      <c r="Z2640" s="5"/>
      <c r="AA2640" s="6"/>
      <c r="AB2640" s="5"/>
      <c r="AC2640" s="6"/>
      <c r="AD2640" s="5"/>
    </row>
    <row r="2641">
      <c r="A2641" s="5"/>
      <c r="B2641" s="6"/>
      <c r="C2641" s="5"/>
      <c r="D2641" s="34"/>
      <c r="E2641" s="6"/>
      <c r="F2641" s="34"/>
      <c r="K2641" s="5"/>
      <c r="L2641" s="5"/>
      <c r="M2641" s="5"/>
      <c r="N2641" s="5"/>
      <c r="O2641" s="5"/>
      <c r="P2641" s="5"/>
      <c r="Q2641" s="5"/>
      <c r="R2641" s="6"/>
      <c r="S2641" s="6"/>
      <c r="T2641" s="6"/>
      <c r="U2641" s="5"/>
      <c r="V2641" s="5"/>
      <c r="W2641" s="5"/>
      <c r="X2641" s="37"/>
      <c r="Y2641" s="5"/>
      <c r="Z2641" s="5"/>
      <c r="AA2641" s="6"/>
      <c r="AB2641" s="5"/>
      <c r="AC2641" s="6"/>
      <c r="AD2641" s="5"/>
    </row>
    <row r="2642">
      <c r="A2642" s="5"/>
      <c r="B2642" s="6"/>
      <c r="C2642" s="5"/>
      <c r="D2642" s="34"/>
      <c r="E2642" s="6"/>
      <c r="F2642" s="34"/>
      <c r="K2642" s="5"/>
      <c r="L2642" s="5"/>
      <c r="M2642" s="5"/>
      <c r="N2642" s="5"/>
      <c r="O2642" s="5"/>
      <c r="P2642" s="5"/>
      <c r="Q2642" s="5"/>
      <c r="R2642" s="6"/>
      <c r="S2642" s="6"/>
      <c r="T2642" s="6"/>
      <c r="U2642" s="5"/>
      <c r="V2642" s="5"/>
      <c r="W2642" s="5"/>
      <c r="X2642" s="37"/>
      <c r="Y2642" s="5"/>
      <c r="Z2642" s="5"/>
      <c r="AA2642" s="6"/>
      <c r="AB2642" s="5"/>
      <c r="AC2642" s="6"/>
      <c r="AD2642" s="5"/>
    </row>
    <row r="2643">
      <c r="A2643" s="5"/>
      <c r="B2643" s="6"/>
      <c r="C2643" s="5"/>
      <c r="D2643" s="34"/>
      <c r="E2643" s="6"/>
      <c r="F2643" s="34"/>
      <c r="K2643" s="5"/>
      <c r="L2643" s="5"/>
      <c r="M2643" s="5"/>
      <c r="N2643" s="5"/>
      <c r="O2643" s="5"/>
      <c r="P2643" s="5"/>
      <c r="Q2643" s="5"/>
      <c r="R2643" s="6"/>
      <c r="S2643" s="6"/>
      <c r="T2643" s="6"/>
      <c r="U2643" s="5"/>
      <c r="V2643" s="5"/>
      <c r="W2643" s="5"/>
      <c r="X2643" s="37"/>
      <c r="Y2643" s="5"/>
      <c r="Z2643" s="5"/>
      <c r="AA2643" s="6"/>
      <c r="AB2643" s="5"/>
      <c r="AC2643" s="6"/>
      <c r="AD2643" s="5"/>
    </row>
    <row r="2644">
      <c r="A2644" s="5"/>
      <c r="B2644" s="6"/>
      <c r="C2644" s="5"/>
      <c r="D2644" s="34"/>
      <c r="E2644" s="6"/>
      <c r="F2644" s="34"/>
      <c r="K2644" s="5"/>
      <c r="L2644" s="5"/>
      <c r="M2644" s="5"/>
      <c r="N2644" s="5"/>
      <c r="O2644" s="5"/>
      <c r="P2644" s="5"/>
      <c r="Q2644" s="5"/>
      <c r="R2644" s="6"/>
      <c r="S2644" s="6"/>
      <c r="T2644" s="6"/>
      <c r="U2644" s="5"/>
      <c r="V2644" s="5"/>
      <c r="W2644" s="5"/>
      <c r="X2644" s="37"/>
      <c r="Y2644" s="5"/>
      <c r="Z2644" s="5"/>
      <c r="AA2644" s="6"/>
      <c r="AB2644" s="5"/>
      <c r="AC2644" s="6"/>
      <c r="AD2644" s="5"/>
    </row>
    <row r="2645">
      <c r="A2645" s="5"/>
      <c r="B2645" s="6"/>
      <c r="C2645" s="5"/>
      <c r="D2645" s="34"/>
      <c r="E2645" s="6"/>
      <c r="F2645" s="34"/>
      <c r="K2645" s="5"/>
      <c r="L2645" s="5"/>
      <c r="M2645" s="5"/>
      <c r="N2645" s="5"/>
      <c r="O2645" s="5"/>
      <c r="P2645" s="5"/>
      <c r="Q2645" s="5"/>
      <c r="R2645" s="6"/>
      <c r="S2645" s="6"/>
      <c r="T2645" s="6"/>
      <c r="U2645" s="5"/>
      <c r="V2645" s="5"/>
      <c r="W2645" s="5"/>
      <c r="X2645" s="37"/>
      <c r="Y2645" s="5"/>
      <c r="Z2645" s="5"/>
      <c r="AA2645" s="6"/>
      <c r="AB2645" s="5"/>
      <c r="AC2645" s="6"/>
      <c r="AD2645" s="5"/>
    </row>
    <row r="2646">
      <c r="A2646" s="5"/>
      <c r="B2646" s="6"/>
      <c r="C2646" s="5"/>
      <c r="D2646" s="34"/>
      <c r="E2646" s="6"/>
      <c r="F2646" s="34"/>
      <c r="K2646" s="5"/>
      <c r="L2646" s="5"/>
      <c r="M2646" s="5"/>
      <c r="N2646" s="5"/>
      <c r="O2646" s="5"/>
      <c r="P2646" s="5"/>
      <c r="Q2646" s="5"/>
      <c r="R2646" s="6"/>
      <c r="S2646" s="6"/>
      <c r="T2646" s="6"/>
      <c r="U2646" s="5"/>
      <c r="V2646" s="5"/>
      <c r="W2646" s="5"/>
      <c r="X2646" s="37"/>
      <c r="Y2646" s="5"/>
      <c r="Z2646" s="5"/>
      <c r="AA2646" s="6"/>
      <c r="AB2646" s="5"/>
      <c r="AC2646" s="6"/>
      <c r="AD2646" s="5"/>
    </row>
    <row r="2647">
      <c r="A2647" s="5"/>
      <c r="B2647" s="6"/>
      <c r="C2647" s="5"/>
      <c r="D2647" s="34"/>
      <c r="E2647" s="6"/>
      <c r="F2647" s="34"/>
      <c r="K2647" s="5"/>
      <c r="L2647" s="5"/>
      <c r="M2647" s="5"/>
      <c r="N2647" s="5"/>
      <c r="O2647" s="5"/>
      <c r="P2647" s="5"/>
      <c r="Q2647" s="5"/>
      <c r="R2647" s="6"/>
      <c r="S2647" s="6"/>
      <c r="T2647" s="6"/>
      <c r="U2647" s="5"/>
      <c r="V2647" s="5"/>
      <c r="W2647" s="5"/>
      <c r="X2647" s="37"/>
      <c r="Y2647" s="5"/>
      <c r="Z2647" s="5"/>
      <c r="AA2647" s="6"/>
      <c r="AB2647" s="5"/>
      <c r="AC2647" s="6"/>
      <c r="AD2647" s="5"/>
    </row>
    <row r="2648">
      <c r="A2648" s="5"/>
      <c r="B2648" s="6"/>
      <c r="C2648" s="5"/>
      <c r="D2648" s="34"/>
      <c r="E2648" s="6"/>
      <c r="F2648" s="34"/>
      <c r="K2648" s="5"/>
      <c r="L2648" s="5"/>
      <c r="M2648" s="5"/>
      <c r="N2648" s="5"/>
      <c r="O2648" s="5"/>
      <c r="P2648" s="5"/>
      <c r="Q2648" s="5"/>
      <c r="R2648" s="6"/>
      <c r="S2648" s="6"/>
      <c r="T2648" s="6"/>
      <c r="U2648" s="5"/>
      <c r="V2648" s="5"/>
      <c r="W2648" s="5"/>
      <c r="X2648" s="37"/>
      <c r="Y2648" s="5"/>
      <c r="Z2648" s="5"/>
      <c r="AA2648" s="6"/>
      <c r="AB2648" s="5"/>
      <c r="AC2648" s="6"/>
      <c r="AD2648" s="5"/>
    </row>
    <row r="2649">
      <c r="A2649" s="5"/>
      <c r="B2649" s="6"/>
      <c r="C2649" s="5"/>
      <c r="D2649" s="34"/>
      <c r="E2649" s="6"/>
      <c r="F2649" s="34"/>
      <c r="K2649" s="5"/>
      <c r="L2649" s="5"/>
      <c r="M2649" s="5"/>
      <c r="N2649" s="5"/>
      <c r="O2649" s="5"/>
      <c r="P2649" s="5"/>
      <c r="Q2649" s="5"/>
      <c r="R2649" s="6"/>
      <c r="S2649" s="6"/>
      <c r="T2649" s="6"/>
      <c r="U2649" s="5"/>
      <c r="V2649" s="5"/>
      <c r="W2649" s="5"/>
      <c r="X2649" s="37"/>
      <c r="Y2649" s="5"/>
      <c r="Z2649" s="5"/>
      <c r="AA2649" s="6"/>
      <c r="AB2649" s="5"/>
      <c r="AC2649" s="6"/>
      <c r="AD2649" s="5"/>
    </row>
    <row r="2650">
      <c r="A2650" s="5"/>
      <c r="B2650" s="6"/>
      <c r="C2650" s="5"/>
      <c r="D2650" s="34"/>
      <c r="E2650" s="6"/>
      <c r="F2650" s="34"/>
      <c r="K2650" s="5"/>
      <c r="L2650" s="5"/>
      <c r="M2650" s="5"/>
      <c r="N2650" s="5"/>
      <c r="O2650" s="5"/>
      <c r="P2650" s="5"/>
      <c r="Q2650" s="5"/>
      <c r="R2650" s="6"/>
      <c r="S2650" s="6"/>
      <c r="T2650" s="6"/>
      <c r="U2650" s="5"/>
      <c r="V2650" s="5"/>
      <c r="W2650" s="5"/>
      <c r="X2650" s="37"/>
      <c r="Y2650" s="5"/>
      <c r="Z2650" s="5"/>
      <c r="AA2650" s="6"/>
      <c r="AB2650" s="5"/>
      <c r="AC2650" s="6"/>
      <c r="AD2650" s="5"/>
    </row>
    <row r="2651">
      <c r="A2651" s="5"/>
      <c r="B2651" s="6"/>
      <c r="C2651" s="5"/>
      <c r="D2651" s="34"/>
      <c r="E2651" s="6"/>
      <c r="F2651" s="34"/>
      <c r="K2651" s="5"/>
      <c r="L2651" s="5"/>
      <c r="M2651" s="5"/>
      <c r="N2651" s="5"/>
      <c r="O2651" s="5"/>
      <c r="P2651" s="5"/>
      <c r="Q2651" s="5"/>
      <c r="R2651" s="6"/>
      <c r="S2651" s="6"/>
      <c r="T2651" s="6"/>
      <c r="U2651" s="5"/>
      <c r="V2651" s="5"/>
      <c r="W2651" s="5"/>
      <c r="X2651" s="37"/>
      <c r="Y2651" s="5"/>
      <c r="Z2651" s="5"/>
      <c r="AA2651" s="6"/>
      <c r="AB2651" s="5"/>
      <c r="AC2651" s="6"/>
      <c r="AD2651" s="5"/>
    </row>
    <row r="2652">
      <c r="A2652" s="5"/>
      <c r="B2652" s="6"/>
      <c r="C2652" s="5"/>
      <c r="D2652" s="34"/>
      <c r="E2652" s="6"/>
      <c r="F2652" s="34"/>
      <c r="K2652" s="5"/>
      <c r="L2652" s="5"/>
      <c r="M2652" s="5"/>
      <c r="N2652" s="5"/>
      <c r="O2652" s="5"/>
      <c r="P2652" s="5"/>
      <c r="Q2652" s="5"/>
      <c r="R2652" s="6"/>
      <c r="S2652" s="6"/>
      <c r="T2652" s="6"/>
      <c r="U2652" s="5"/>
      <c r="V2652" s="5"/>
      <c r="W2652" s="5"/>
      <c r="X2652" s="37"/>
      <c r="Y2652" s="5"/>
      <c r="Z2652" s="5"/>
      <c r="AA2652" s="6"/>
      <c r="AB2652" s="5"/>
      <c r="AC2652" s="6"/>
      <c r="AD2652" s="5"/>
    </row>
    <row r="2653">
      <c r="A2653" s="5"/>
      <c r="B2653" s="6"/>
      <c r="C2653" s="5"/>
      <c r="D2653" s="34"/>
      <c r="E2653" s="6"/>
      <c r="F2653" s="34"/>
      <c r="K2653" s="5"/>
      <c r="L2653" s="5"/>
      <c r="M2653" s="5"/>
      <c r="N2653" s="5"/>
      <c r="O2653" s="5"/>
      <c r="P2653" s="5"/>
      <c r="Q2653" s="5"/>
      <c r="R2653" s="6"/>
      <c r="S2653" s="6"/>
      <c r="T2653" s="6"/>
      <c r="U2653" s="5"/>
      <c r="V2653" s="5"/>
      <c r="W2653" s="5"/>
      <c r="X2653" s="37"/>
      <c r="Y2653" s="5"/>
      <c r="Z2653" s="5"/>
      <c r="AA2653" s="6"/>
      <c r="AB2653" s="5"/>
      <c r="AC2653" s="6"/>
      <c r="AD2653" s="5"/>
    </row>
    <row r="2654">
      <c r="A2654" s="5"/>
      <c r="B2654" s="6"/>
      <c r="C2654" s="5"/>
      <c r="D2654" s="34"/>
      <c r="E2654" s="6"/>
      <c r="F2654" s="34"/>
      <c r="K2654" s="5"/>
      <c r="L2654" s="5"/>
      <c r="M2654" s="5"/>
      <c r="N2654" s="5"/>
      <c r="O2654" s="5"/>
      <c r="P2654" s="5"/>
      <c r="Q2654" s="5"/>
      <c r="R2654" s="6"/>
      <c r="S2654" s="6"/>
      <c r="T2654" s="6"/>
      <c r="U2654" s="5"/>
      <c r="V2654" s="5"/>
      <c r="W2654" s="5"/>
      <c r="X2654" s="37"/>
      <c r="Y2654" s="5"/>
      <c r="Z2654" s="5"/>
      <c r="AA2654" s="6"/>
      <c r="AB2654" s="5"/>
      <c r="AC2654" s="6"/>
      <c r="AD2654" s="5"/>
    </row>
    <row r="2655">
      <c r="A2655" s="5"/>
      <c r="B2655" s="6"/>
      <c r="C2655" s="5"/>
      <c r="D2655" s="34"/>
      <c r="E2655" s="6"/>
      <c r="F2655" s="34"/>
      <c r="K2655" s="5"/>
      <c r="L2655" s="5"/>
      <c r="M2655" s="5"/>
      <c r="N2655" s="5"/>
      <c r="O2655" s="5"/>
      <c r="P2655" s="5"/>
      <c r="Q2655" s="5"/>
      <c r="R2655" s="6"/>
      <c r="S2655" s="6"/>
      <c r="T2655" s="6"/>
      <c r="U2655" s="5"/>
      <c r="V2655" s="5"/>
      <c r="W2655" s="5"/>
      <c r="X2655" s="37"/>
      <c r="Y2655" s="5"/>
      <c r="Z2655" s="5"/>
      <c r="AA2655" s="6"/>
      <c r="AB2655" s="5"/>
      <c r="AC2655" s="6"/>
      <c r="AD2655" s="5"/>
    </row>
    <row r="2656">
      <c r="A2656" s="5"/>
      <c r="B2656" s="6"/>
      <c r="C2656" s="5"/>
      <c r="D2656" s="34"/>
      <c r="E2656" s="6"/>
      <c r="F2656" s="34"/>
      <c r="K2656" s="5"/>
      <c r="L2656" s="5"/>
      <c r="M2656" s="5"/>
      <c r="N2656" s="5"/>
      <c r="O2656" s="5"/>
      <c r="P2656" s="5"/>
      <c r="Q2656" s="5"/>
      <c r="R2656" s="6"/>
      <c r="S2656" s="6"/>
      <c r="T2656" s="6"/>
      <c r="U2656" s="5"/>
      <c r="V2656" s="5"/>
      <c r="W2656" s="5"/>
      <c r="X2656" s="37"/>
      <c r="Y2656" s="5"/>
      <c r="Z2656" s="5"/>
      <c r="AA2656" s="6"/>
      <c r="AB2656" s="5"/>
      <c r="AC2656" s="6"/>
      <c r="AD2656" s="5"/>
    </row>
    <row r="2657">
      <c r="A2657" s="5"/>
      <c r="B2657" s="6"/>
      <c r="C2657" s="5"/>
      <c r="D2657" s="34"/>
      <c r="E2657" s="6"/>
      <c r="F2657" s="34"/>
      <c r="K2657" s="5"/>
      <c r="L2657" s="5"/>
      <c r="M2657" s="5"/>
      <c r="N2657" s="5"/>
      <c r="O2657" s="5"/>
      <c r="P2657" s="5"/>
      <c r="Q2657" s="5"/>
      <c r="R2657" s="6"/>
      <c r="S2657" s="6"/>
      <c r="T2657" s="6"/>
      <c r="U2657" s="5"/>
      <c r="V2657" s="5"/>
      <c r="W2657" s="5"/>
      <c r="X2657" s="37"/>
      <c r="Y2657" s="5"/>
      <c r="Z2657" s="5"/>
      <c r="AA2657" s="6"/>
      <c r="AB2657" s="5"/>
      <c r="AC2657" s="6"/>
      <c r="AD2657" s="5"/>
    </row>
    <row r="2658">
      <c r="A2658" s="5"/>
      <c r="B2658" s="6"/>
      <c r="C2658" s="5"/>
      <c r="D2658" s="34"/>
      <c r="E2658" s="6"/>
      <c r="F2658" s="34"/>
      <c r="K2658" s="5"/>
      <c r="L2658" s="5"/>
      <c r="M2658" s="5"/>
      <c r="N2658" s="5"/>
      <c r="O2658" s="5"/>
      <c r="P2658" s="5"/>
      <c r="Q2658" s="5"/>
      <c r="R2658" s="6"/>
      <c r="S2658" s="6"/>
      <c r="T2658" s="6"/>
      <c r="U2658" s="5"/>
      <c r="V2658" s="5"/>
      <c r="W2658" s="5"/>
      <c r="X2658" s="37"/>
      <c r="Y2658" s="5"/>
      <c r="Z2658" s="5"/>
      <c r="AA2658" s="6"/>
      <c r="AB2658" s="5"/>
      <c r="AC2658" s="6"/>
      <c r="AD2658" s="5"/>
    </row>
    <row r="2659">
      <c r="A2659" s="5"/>
      <c r="B2659" s="6"/>
      <c r="C2659" s="5"/>
      <c r="D2659" s="34"/>
      <c r="E2659" s="6"/>
      <c r="F2659" s="34"/>
      <c r="K2659" s="5"/>
      <c r="L2659" s="5"/>
      <c r="M2659" s="5"/>
      <c r="N2659" s="5"/>
      <c r="O2659" s="5"/>
      <c r="P2659" s="5"/>
      <c r="Q2659" s="5"/>
      <c r="R2659" s="6"/>
      <c r="S2659" s="6"/>
      <c r="T2659" s="6"/>
      <c r="U2659" s="5"/>
      <c r="V2659" s="5"/>
      <c r="W2659" s="5"/>
      <c r="X2659" s="37"/>
      <c r="Y2659" s="5"/>
      <c r="Z2659" s="5"/>
      <c r="AA2659" s="6"/>
      <c r="AB2659" s="5"/>
      <c r="AC2659" s="6"/>
      <c r="AD2659" s="5"/>
    </row>
    <row r="2660">
      <c r="A2660" s="5"/>
      <c r="B2660" s="6"/>
      <c r="C2660" s="5"/>
      <c r="D2660" s="34"/>
      <c r="E2660" s="6"/>
      <c r="F2660" s="34"/>
      <c r="K2660" s="5"/>
      <c r="L2660" s="5"/>
      <c r="M2660" s="5"/>
      <c r="N2660" s="5"/>
      <c r="O2660" s="5"/>
      <c r="P2660" s="5"/>
      <c r="Q2660" s="5"/>
      <c r="R2660" s="6"/>
      <c r="S2660" s="6"/>
      <c r="T2660" s="6"/>
      <c r="U2660" s="5"/>
      <c r="V2660" s="5"/>
      <c r="W2660" s="5"/>
      <c r="X2660" s="37"/>
      <c r="Y2660" s="5"/>
      <c r="Z2660" s="5"/>
      <c r="AA2660" s="6"/>
      <c r="AB2660" s="5"/>
      <c r="AC2660" s="6"/>
      <c r="AD2660" s="5"/>
    </row>
    <row r="2661">
      <c r="A2661" s="5"/>
      <c r="B2661" s="6"/>
      <c r="C2661" s="5"/>
      <c r="D2661" s="34"/>
      <c r="E2661" s="6"/>
      <c r="F2661" s="34"/>
      <c r="K2661" s="5"/>
      <c r="L2661" s="5"/>
      <c r="M2661" s="5"/>
      <c r="N2661" s="5"/>
      <c r="O2661" s="5"/>
      <c r="P2661" s="5"/>
      <c r="Q2661" s="5"/>
      <c r="R2661" s="6"/>
      <c r="S2661" s="6"/>
      <c r="T2661" s="6"/>
      <c r="U2661" s="5"/>
      <c r="V2661" s="5"/>
      <c r="W2661" s="5"/>
      <c r="X2661" s="37"/>
      <c r="Y2661" s="5"/>
      <c r="Z2661" s="5"/>
      <c r="AA2661" s="6"/>
      <c r="AB2661" s="5"/>
      <c r="AC2661" s="6"/>
      <c r="AD2661" s="5"/>
    </row>
    <row r="2662">
      <c r="A2662" s="5"/>
      <c r="B2662" s="6"/>
      <c r="C2662" s="5"/>
      <c r="D2662" s="34"/>
      <c r="E2662" s="6"/>
      <c r="F2662" s="34"/>
      <c r="K2662" s="5"/>
      <c r="L2662" s="5"/>
      <c r="M2662" s="5"/>
      <c r="N2662" s="5"/>
      <c r="O2662" s="5"/>
      <c r="P2662" s="5"/>
      <c r="Q2662" s="5"/>
      <c r="R2662" s="6"/>
      <c r="S2662" s="6"/>
      <c r="T2662" s="6"/>
      <c r="U2662" s="5"/>
      <c r="V2662" s="5"/>
      <c r="W2662" s="5"/>
      <c r="X2662" s="37"/>
      <c r="Y2662" s="5"/>
      <c r="Z2662" s="5"/>
      <c r="AA2662" s="6"/>
      <c r="AB2662" s="5"/>
      <c r="AC2662" s="6"/>
      <c r="AD2662" s="5"/>
    </row>
    <row r="2663">
      <c r="A2663" s="5"/>
      <c r="B2663" s="6"/>
      <c r="C2663" s="5"/>
      <c r="D2663" s="34"/>
      <c r="E2663" s="6"/>
      <c r="F2663" s="34"/>
      <c r="K2663" s="5"/>
      <c r="L2663" s="5"/>
      <c r="M2663" s="5"/>
      <c r="N2663" s="5"/>
      <c r="O2663" s="5"/>
      <c r="P2663" s="5"/>
      <c r="Q2663" s="5"/>
      <c r="R2663" s="6"/>
      <c r="S2663" s="6"/>
      <c r="T2663" s="6"/>
      <c r="U2663" s="5"/>
      <c r="V2663" s="5"/>
      <c r="W2663" s="5"/>
      <c r="X2663" s="37"/>
      <c r="Y2663" s="5"/>
      <c r="Z2663" s="5"/>
      <c r="AA2663" s="6"/>
      <c r="AB2663" s="5"/>
      <c r="AC2663" s="6"/>
      <c r="AD2663" s="5"/>
    </row>
    <row r="2664">
      <c r="A2664" s="5"/>
      <c r="B2664" s="6"/>
      <c r="C2664" s="5"/>
      <c r="D2664" s="34"/>
      <c r="E2664" s="6"/>
      <c r="F2664" s="34"/>
      <c r="K2664" s="5"/>
      <c r="L2664" s="5"/>
      <c r="M2664" s="5"/>
      <c r="N2664" s="5"/>
      <c r="O2664" s="5"/>
      <c r="P2664" s="5"/>
      <c r="Q2664" s="5"/>
      <c r="R2664" s="6"/>
      <c r="S2664" s="6"/>
      <c r="T2664" s="6"/>
      <c r="U2664" s="5"/>
      <c r="V2664" s="5"/>
      <c r="W2664" s="5"/>
      <c r="X2664" s="37"/>
      <c r="Y2664" s="5"/>
      <c r="Z2664" s="5"/>
      <c r="AA2664" s="6"/>
      <c r="AB2664" s="5"/>
      <c r="AC2664" s="6"/>
      <c r="AD2664" s="5"/>
    </row>
    <row r="2665">
      <c r="A2665" s="5"/>
      <c r="B2665" s="6"/>
      <c r="C2665" s="5"/>
      <c r="D2665" s="34"/>
      <c r="E2665" s="6"/>
      <c r="F2665" s="34"/>
      <c r="K2665" s="5"/>
      <c r="L2665" s="5"/>
      <c r="M2665" s="5"/>
      <c r="N2665" s="5"/>
      <c r="O2665" s="5"/>
      <c r="P2665" s="5"/>
      <c r="Q2665" s="5"/>
      <c r="R2665" s="6"/>
      <c r="S2665" s="6"/>
      <c r="T2665" s="6"/>
      <c r="U2665" s="5"/>
      <c r="V2665" s="5"/>
      <c r="W2665" s="5"/>
      <c r="X2665" s="37"/>
      <c r="Y2665" s="5"/>
      <c r="Z2665" s="5"/>
      <c r="AA2665" s="6"/>
      <c r="AB2665" s="5"/>
      <c r="AC2665" s="6"/>
      <c r="AD2665" s="5"/>
    </row>
    <row r="2666">
      <c r="A2666" s="5"/>
      <c r="B2666" s="6"/>
      <c r="C2666" s="5"/>
      <c r="D2666" s="34"/>
      <c r="E2666" s="6"/>
      <c r="F2666" s="34"/>
      <c r="K2666" s="5"/>
      <c r="L2666" s="5"/>
      <c r="M2666" s="5"/>
      <c r="N2666" s="5"/>
      <c r="O2666" s="5"/>
      <c r="P2666" s="5"/>
      <c r="Q2666" s="5"/>
      <c r="R2666" s="6"/>
      <c r="S2666" s="6"/>
      <c r="T2666" s="6"/>
      <c r="U2666" s="5"/>
      <c r="V2666" s="5"/>
      <c r="W2666" s="5"/>
      <c r="X2666" s="37"/>
      <c r="Y2666" s="5"/>
      <c r="Z2666" s="5"/>
      <c r="AA2666" s="6"/>
      <c r="AB2666" s="5"/>
      <c r="AC2666" s="6"/>
      <c r="AD2666" s="5"/>
    </row>
    <row r="2667">
      <c r="A2667" s="5"/>
      <c r="B2667" s="6"/>
      <c r="C2667" s="5"/>
      <c r="D2667" s="34"/>
      <c r="E2667" s="6"/>
      <c r="F2667" s="34"/>
      <c r="K2667" s="5"/>
      <c r="L2667" s="5"/>
      <c r="M2667" s="5"/>
      <c r="N2667" s="5"/>
      <c r="O2667" s="5"/>
      <c r="P2667" s="5"/>
      <c r="Q2667" s="5"/>
      <c r="R2667" s="6"/>
      <c r="S2667" s="6"/>
      <c r="T2667" s="6"/>
      <c r="U2667" s="5"/>
      <c r="V2667" s="5"/>
      <c r="W2667" s="5"/>
      <c r="X2667" s="37"/>
      <c r="Y2667" s="5"/>
      <c r="Z2667" s="5"/>
      <c r="AA2667" s="6"/>
      <c r="AB2667" s="5"/>
      <c r="AC2667" s="6"/>
      <c r="AD2667" s="5"/>
    </row>
    <row r="2668">
      <c r="A2668" s="5"/>
      <c r="B2668" s="6"/>
      <c r="C2668" s="5"/>
      <c r="D2668" s="34"/>
      <c r="E2668" s="6"/>
      <c r="F2668" s="34"/>
      <c r="K2668" s="5"/>
      <c r="L2668" s="5"/>
      <c r="M2668" s="5"/>
      <c r="N2668" s="5"/>
      <c r="O2668" s="5"/>
      <c r="P2668" s="5"/>
      <c r="Q2668" s="5"/>
      <c r="R2668" s="6"/>
      <c r="S2668" s="6"/>
      <c r="T2668" s="6"/>
      <c r="U2668" s="5"/>
      <c r="V2668" s="5"/>
      <c r="W2668" s="5"/>
      <c r="X2668" s="37"/>
      <c r="Y2668" s="5"/>
      <c r="Z2668" s="5"/>
      <c r="AA2668" s="6"/>
      <c r="AB2668" s="5"/>
      <c r="AC2668" s="6"/>
      <c r="AD2668" s="5"/>
    </row>
    <row r="2669">
      <c r="A2669" s="5"/>
      <c r="B2669" s="6"/>
      <c r="C2669" s="5"/>
      <c r="D2669" s="34"/>
      <c r="E2669" s="6"/>
      <c r="F2669" s="34"/>
      <c r="K2669" s="5"/>
      <c r="L2669" s="5"/>
      <c r="M2669" s="5"/>
      <c r="N2669" s="5"/>
      <c r="O2669" s="5"/>
      <c r="P2669" s="5"/>
      <c r="Q2669" s="5"/>
      <c r="R2669" s="6"/>
      <c r="S2669" s="6"/>
      <c r="T2669" s="6"/>
      <c r="U2669" s="5"/>
      <c r="V2669" s="5"/>
      <c r="W2669" s="5"/>
      <c r="X2669" s="37"/>
      <c r="Y2669" s="5"/>
      <c r="Z2669" s="5"/>
      <c r="AA2669" s="6"/>
      <c r="AB2669" s="5"/>
      <c r="AC2669" s="6"/>
      <c r="AD2669" s="5"/>
    </row>
    <row r="2670">
      <c r="A2670" s="5"/>
      <c r="B2670" s="6"/>
      <c r="C2670" s="5"/>
      <c r="D2670" s="34"/>
      <c r="E2670" s="6"/>
      <c r="F2670" s="34"/>
      <c r="K2670" s="5"/>
      <c r="L2670" s="5"/>
      <c r="M2670" s="5"/>
      <c r="N2670" s="5"/>
      <c r="O2670" s="5"/>
      <c r="P2670" s="5"/>
      <c r="Q2670" s="5"/>
      <c r="R2670" s="6"/>
      <c r="S2670" s="6"/>
      <c r="T2670" s="6"/>
      <c r="U2670" s="5"/>
      <c r="V2670" s="5"/>
      <c r="W2670" s="5"/>
      <c r="X2670" s="37"/>
      <c r="Y2670" s="5"/>
      <c r="Z2670" s="5"/>
      <c r="AA2670" s="6"/>
      <c r="AB2670" s="5"/>
      <c r="AC2670" s="6"/>
      <c r="AD2670" s="5"/>
    </row>
    <row r="2671">
      <c r="A2671" s="5"/>
      <c r="B2671" s="6"/>
      <c r="C2671" s="5"/>
      <c r="D2671" s="34"/>
      <c r="E2671" s="6"/>
      <c r="F2671" s="34"/>
      <c r="K2671" s="5"/>
      <c r="L2671" s="5"/>
      <c r="M2671" s="5"/>
      <c r="N2671" s="5"/>
      <c r="O2671" s="5"/>
      <c r="P2671" s="5"/>
      <c r="Q2671" s="5"/>
      <c r="R2671" s="6"/>
      <c r="S2671" s="6"/>
      <c r="T2671" s="6"/>
      <c r="U2671" s="5"/>
      <c r="V2671" s="5"/>
      <c r="W2671" s="5"/>
      <c r="X2671" s="37"/>
      <c r="Y2671" s="5"/>
      <c r="Z2671" s="5"/>
      <c r="AA2671" s="6"/>
      <c r="AB2671" s="5"/>
      <c r="AC2671" s="6"/>
      <c r="AD2671" s="5"/>
    </row>
    <row r="2672">
      <c r="A2672" s="5"/>
      <c r="B2672" s="6"/>
      <c r="C2672" s="5"/>
      <c r="D2672" s="34"/>
      <c r="E2672" s="6"/>
      <c r="F2672" s="34"/>
      <c r="K2672" s="5"/>
      <c r="L2672" s="5"/>
      <c r="M2672" s="5"/>
      <c r="N2672" s="5"/>
      <c r="O2672" s="5"/>
      <c r="P2672" s="5"/>
      <c r="Q2672" s="5"/>
      <c r="R2672" s="6"/>
      <c r="S2672" s="6"/>
      <c r="T2672" s="6"/>
      <c r="U2672" s="5"/>
      <c r="V2672" s="5"/>
      <c r="W2672" s="5"/>
      <c r="X2672" s="37"/>
      <c r="Y2672" s="5"/>
      <c r="Z2672" s="5"/>
      <c r="AA2672" s="6"/>
      <c r="AB2672" s="5"/>
      <c r="AC2672" s="6"/>
      <c r="AD2672" s="5"/>
    </row>
    <row r="2673">
      <c r="A2673" s="5"/>
      <c r="B2673" s="6"/>
      <c r="C2673" s="5"/>
      <c r="D2673" s="34"/>
      <c r="E2673" s="6"/>
      <c r="F2673" s="34"/>
      <c r="K2673" s="5"/>
      <c r="L2673" s="5"/>
      <c r="M2673" s="5"/>
      <c r="N2673" s="5"/>
      <c r="O2673" s="5"/>
      <c r="P2673" s="5"/>
      <c r="Q2673" s="5"/>
      <c r="R2673" s="6"/>
      <c r="S2673" s="6"/>
      <c r="T2673" s="6"/>
      <c r="U2673" s="5"/>
      <c r="V2673" s="5"/>
      <c r="W2673" s="5"/>
      <c r="X2673" s="37"/>
      <c r="Y2673" s="5"/>
      <c r="Z2673" s="5"/>
      <c r="AA2673" s="6"/>
      <c r="AB2673" s="5"/>
      <c r="AC2673" s="6"/>
      <c r="AD2673" s="5"/>
    </row>
    <row r="2674">
      <c r="A2674" s="5"/>
      <c r="B2674" s="6"/>
      <c r="C2674" s="5"/>
      <c r="D2674" s="34"/>
      <c r="E2674" s="6"/>
      <c r="F2674" s="34"/>
      <c r="K2674" s="5"/>
      <c r="L2674" s="5"/>
      <c r="M2674" s="5"/>
      <c r="N2674" s="5"/>
      <c r="O2674" s="5"/>
      <c r="P2674" s="5"/>
      <c r="Q2674" s="5"/>
      <c r="R2674" s="6"/>
      <c r="S2674" s="6"/>
      <c r="T2674" s="6"/>
      <c r="U2674" s="5"/>
      <c r="V2674" s="5"/>
      <c r="W2674" s="5"/>
      <c r="X2674" s="37"/>
      <c r="Y2674" s="5"/>
      <c r="Z2674" s="5"/>
      <c r="AA2674" s="6"/>
      <c r="AB2674" s="5"/>
      <c r="AC2674" s="6"/>
      <c r="AD2674" s="5"/>
    </row>
    <row r="2675">
      <c r="A2675" s="5"/>
      <c r="B2675" s="6"/>
      <c r="C2675" s="5"/>
      <c r="D2675" s="34"/>
      <c r="E2675" s="6"/>
      <c r="F2675" s="34"/>
      <c r="K2675" s="5"/>
      <c r="L2675" s="5"/>
      <c r="M2675" s="5"/>
      <c r="N2675" s="5"/>
      <c r="O2675" s="5"/>
      <c r="P2675" s="5"/>
      <c r="Q2675" s="5"/>
      <c r="R2675" s="6"/>
      <c r="S2675" s="6"/>
      <c r="T2675" s="6"/>
      <c r="U2675" s="5"/>
      <c r="V2675" s="5"/>
      <c r="W2675" s="5"/>
      <c r="X2675" s="37"/>
      <c r="Y2675" s="5"/>
      <c r="Z2675" s="5"/>
      <c r="AA2675" s="6"/>
      <c r="AB2675" s="5"/>
      <c r="AC2675" s="6"/>
      <c r="AD2675" s="5"/>
    </row>
    <row r="2676">
      <c r="A2676" s="5"/>
      <c r="B2676" s="6"/>
      <c r="C2676" s="5"/>
      <c r="D2676" s="34"/>
      <c r="E2676" s="6"/>
      <c r="F2676" s="34"/>
      <c r="K2676" s="5"/>
      <c r="L2676" s="5"/>
      <c r="M2676" s="5"/>
      <c r="N2676" s="5"/>
      <c r="O2676" s="5"/>
      <c r="P2676" s="5"/>
      <c r="Q2676" s="5"/>
      <c r="R2676" s="6"/>
      <c r="S2676" s="6"/>
      <c r="T2676" s="6"/>
      <c r="U2676" s="5"/>
      <c r="V2676" s="5"/>
      <c r="W2676" s="5"/>
      <c r="X2676" s="37"/>
      <c r="Y2676" s="5"/>
      <c r="Z2676" s="5"/>
      <c r="AA2676" s="6"/>
      <c r="AB2676" s="5"/>
      <c r="AC2676" s="6"/>
      <c r="AD2676" s="5"/>
    </row>
    <row r="2677">
      <c r="A2677" s="5"/>
      <c r="B2677" s="6"/>
      <c r="C2677" s="5"/>
      <c r="D2677" s="34"/>
      <c r="E2677" s="6"/>
      <c r="F2677" s="34"/>
      <c r="K2677" s="5"/>
      <c r="L2677" s="5"/>
      <c r="M2677" s="5"/>
      <c r="N2677" s="5"/>
      <c r="O2677" s="5"/>
      <c r="P2677" s="5"/>
      <c r="Q2677" s="5"/>
      <c r="R2677" s="6"/>
      <c r="S2677" s="6"/>
      <c r="T2677" s="6"/>
      <c r="U2677" s="5"/>
      <c r="V2677" s="5"/>
      <c r="W2677" s="5"/>
      <c r="X2677" s="37"/>
      <c r="Y2677" s="5"/>
      <c r="Z2677" s="5"/>
      <c r="AA2677" s="6"/>
      <c r="AB2677" s="5"/>
      <c r="AC2677" s="6"/>
      <c r="AD2677" s="5"/>
    </row>
    <row r="2678">
      <c r="A2678" s="5"/>
      <c r="B2678" s="6"/>
      <c r="C2678" s="5"/>
      <c r="D2678" s="34"/>
      <c r="E2678" s="6"/>
      <c r="F2678" s="34"/>
      <c r="K2678" s="5"/>
      <c r="L2678" s="5"/>
      <c r="M2678" s="5"/>
      <c r="N2678" s="5"/>
      <c r="O2678" s="5"/>
      <c r="P2678" s="5"/>
      <c r="Q2678" s="5"/>
      <c r="R2678" s="6"/>
      <c r="S2678" s="6"/>
      <c r="T2678" s="6"/>
      <c r="U2678" s="5"/>
      <c r="V2678" s="5"/>
      <c r="W2678" s="5"/>
      <c r="X2678" s="37"/>
      <c r="Y2678" s="5"/>
      <c r="Z2678" s="5"/>
      <c r="AA2678" s="6"/>
      <c r="AB2678" s="5"/>
      <c r="AC2678" s="6"/>
      <c r="AD2678" s="5"/>
    </row>
    <row r="2679">
      <c r="A2679" s="5"/>
      <c r="B2679" s="6"/>
      <c r="C2679" s="5"/>
      <c r="D2679" s="34"/>
      <c r="E2679" s="6"/>
      <c r="F2679" s="34"/>
      <c r="K2679" s="5"/>
      <c r="L2679" s="5"/>
      <c r="M2679" s="5"/>
      <c r="N2679" s="5"/>
      <c r="O2679" s="5"/>
      <c r="P2679" s="5"/>
      <c r="Q2679" s="5"/>
      <c r="R2679" s="6"/>
      <c r="S2679" s="6"/>
      <c r="T2679" s="6"/>
      <c r="U2679" s="5"/>
      <c r="V2679" s="5"/>
      <c r="W2679" s="5"/>
      <c r="X2679" s="37"/>
      <c r="Y2679" s="5"/>
      <c r="Z2679" s="5"/>
      <c r="AA2679" s="6"/>
      <c r="AB2679" s="5"/>
      <c r="AC2679" s="6"/>
      <c r="AD2679" s="5"/>
    </row>
    <row r="2680">
      <c r="A2680" s="5"/>
      <c r="B2680" s="6"/>
      <c r="C2680" s="5"/>
      <c r="D2680" s="34"/>
      <c r="E2680" s="6"/>
      <c r="F2680" s="34"/>
      <c r="K2680" s="5"/>
      <c r="L2680" s="5"/>
      <c r="M2680" s="5"/>
      <c r="N2680" s="5"/>
      <c r="O2680" s="5"/>
      <c r="P2680" s="5"/>
      <c r="Q2680" s="5"/>
      <c r="R2680" s="6"/>
      <c r="S2680" s="6"/>
      <c r="T2680" s="6"/>
      <c r="U2680" s="5"/>
      <c r="V2680" s="5"/>
      <c r="W2680" s="5"/>
      <c r="X2680" s="37"/>
      <c r="Y2680" s="5"/>
      <c r="Z2680" s="5"/>
      <c r="AA2680" s="6"/>
      <c r="AB2680" s="5"/>
      <c r="AC2680" s="6"/>
      <c r="AD2680" s="5"/>
    </row>
    <row r="2681">
      <c r="A2681" s="5"/>
      <c r="B2681" s="6"/>
      <c r="C2681" s="5"/>
      <c r="D2681" s="34"/>
      <c r="E2681" s="6"/>
      <c r="F2681" s="34"/>
      <c r="K2681" s="5"/>
      <c r="L2681" s="5"/>
      <c r="M2681" s="5"/>
      <c r="N2681" s="5"/>
      <c r="O2681" s="5"/>
      <c r="P2681" s="5"/>
      <c r="Q2681" s="5"/>
      <c r="R2681" s="6"/>
      <c r="S2681" s="6"/>
      <c r="T2681" s="6"/>
      <c r="U2681" s="5"/>
      <c r="V2681" s="5"/>
      <c r="W2681" s="5"/>
      <c r="X2681" s="37"/>
      <c r="Y2681" s="5"/>
      <c r="Z2681" s="5"/>
      <c r="AA2681" s="6"/>
      <c r="AB2681" s="5"/>
      <c r="AC2681" s="6"/>
      <c r="AD2681" s="5"/>
    </row>
    <row r="2682">
      <c r="A2682" s="5"/>
      <c r="B2682" s="6"/>
      <c r="C2682" s="5"/>
      <c r="D2682" s="34"/>
      <c r="E2682" s="6"/>
      <c r="F2682" s="34"/>
      <c r="K2682" s="5"/>
      <c r="L2682" s="5"/>
      <c r="M2682" s="5"/>
      <c r="N2682" s="5"/>
      <c r="O2682" s="5"/>
      <c r="P2682" s="5"/>
      <c r="Q2682" s="5"/>
      <c r="R2682" s="6"/>
      <c r="S2682" s="6"/>
      <c r="T2682" s="6"/>
      <c r="U2682" s="5"/>
      <c r="V2682" s="5"/>
      <c r="W2682" s="5"/>
      <c r="X2682" s="37"/>
      <c r="Y2682" s="5"/>
      <c r="Z2682" s="5"/>
      <c r="AA2682" s="6"/>
      <c r="AB2682" s="5"/>
      <c r="AC2682" s="6"/>
      <c r="AD2682" s="5"/>
    </row>
    <row r="2683">
      <c r="A2683" s="5"/>
      <c r="B2683" s="6"/>
      <c r="C2683" s="5"/>
      <c r="D2683" s="34"/>
      <c r="E2683" s="6"/>
      <c r="F2683" s="34"/>
      <c r="K2683" s="5"/>
      <c r="L2683" s="5"/>
      <c r="M2683" s="5"/>
      <c r="N2683" s="5"/>
      <c r="O2683" s="5"/>
      <c r="P2683" s="5"/>
      <c r="Q2683" s="5"/>
      <c r="R2683" s="6"/>
      <c r="S2683" s="6"/>
      <c r="T2683" s="6"/>
      <c r="U2683" s="5"/>
      <c r="V2683" s="5"/>
      <c r="W2683" s="5"/>
      <c r="X2683" s="37"/>
      <c r="Y2683" s="5"/>
      <c r="Z2683" s="5"/>
      <c r="AA2683" s="6"/>
      <c r="AB2683" s="5"/>
      <c r="AC2683" s="6"/>
      <c r="AD2683" s="5"/>
    </row>
    <row r="2684">
      <c r="A2684" s="5"/>
      <c r="B2684" s="6"/>
      <c r="C2684" s="5"/>
      <c r="D2684" s="34"/>
      <c r="E2684" s="6"/>
      <c r="F2684" s="34"/>
      <c r="K2684" s="5"/>
      <c r="L2684" s="5"/>
      <c r="M2684" s="5"/>
      <c r="N2684" s="5"/>
      <c r="O2684" s="5"/>
      <c r="P2684" s="5"/>
      <c r="Q2684" s="5"/>
      <c r="R2684" s="6"/>
      <c r="S2684" s="6"/>
      <c r="T2684" s="6"/>
      <c r="U2684" s="5"/>
      <c r="V2684" s="5"/>
      <c r="W2684" s="5"/>
      <c r="X2684" s="37"/>
      <c r="Y2684" s="5"/>
      <c r="Z2684" s="5"/>
      <c r="AA2684" s="6"/>
      <c r="AB2684" s="5"/>
      <c r="AC2684" s="6"/>
      <c r="AD2684" s="5"/>
    </row>
    <row r="2685">
      <c r="A2685" s="5"/>
      <c r="B2685" s="6"/>
      <c r="C2685" s="5"/>
      <c r="D2685" s="34"/>
      <c r="E2685" s="6"/>
      <c r="F2685" s="34"/>
      <c r="K2685" s="5"/>
      <c r="L2685" s="5"/>
      <c r="M2685" s="5"/>
      <c r="N2685" s="5"/>
      <c r="O2685" s="5"/>
      <c r="P2685" s="5"/>
      <c r="Q2685" s="5"/>
      <c r="R2685" s="6"/>
      <c r="S2685" s="6"/>
      <c r="T2685" s="6"/>
      <c r="U2685" s="5"/>
      <c r="V2685" s="5"/>
      <c r="W2685" s="5"/>
      <c r="X2685" s="37"/>
      <c r="Y2685" s="5"/>
      <c r="Z2685" s="5"/>
      <c r="AA2685" s="6"/>
      <c r="AB2685" s="5"/>
      <c r="AC2685" s="6"/>
      <c r="AD2685" s="5"/>
    </row>
    <row r="2686">
      <c r="A2686" s="5"/>
      <c r="B2686" s="6"/>
      <c r="C2686" s="5"/>
      <c r="D2686" s="34"/>
      <c r="E2686" s="6"/>
      <c r="F2686" s="34"/>
      <c r="K2686" s="5"/>
      <c r="L2686" s="5"/>
      <c r="M2686" s="5"/>
      <c r="N2686" s="5"/>
      <c r="O2686" s="5"/>
      <c r="P2686" s="5"/>
      <c r="Q2686" s="5"/>
      <c r="R2686" s="6"/>
      <c r="S2686" s="6"/>
      <c r="T2686" s="6"/>
      <c r="U2686" s="5"/>
      <c r="V2686" s="5"/>
      <c r="W2686" s="5"/>
      <c r="X2686" s="37"/>
      <c r="Y2686" s="5"/>
      <c r="Z2686" s="5"/>
      <c r="AA2686" s="6"/>
      <c r="AB2686" s="5"/>
      <c r="AC2686" s="6"/>
      <c r="AD2686" s="5"/>
    </row>
    <row r="2687">
      <c r="A2687" s="5"/>
      <c r="B2687" s="6"/>
      <c r="C2687" s="5"/>
      <c r="D2687" s="34"/>
      <c r="E2687" s="6"/>
      <c r="F2687" s="34"/>
      <c r="K2687" s="5"/>
      <c r="L2687" s="5"/>
      <c r="M2687" s="5"/>
      <c r="N2687" s="5"/>
      <c r="O2687" s="5"/>
      <c r="P2687" s="5"/>
      <c r="Q2687" s="5"/>
      <c r="R2687" s="6"/>
      <c r="S2687" s="6"/>
      <c r="T2687" s="6"/>
      <c r="U2687" s="5"/>
      <c r="V2687" s="5"/>
      <c r="W2687" s="5"/>
      <c r="X2687" s="37"/>
      <c r="Y2687" s="5"/>
      <c r="Z2687" s="5"/>
      <c r="AA2687" s="6"/>
      <c r="AB2687" s="5"/>
      <c r="AC2687" s="6"/>
      <c r="AD2687" s="5"/>
    </row>
    <row r="2688">
      <c r="A2688" s="5"/>
      <c r="B2688" s="6"/>
      <c r="C2688" s="5"/>
      <c r="D2688" s="34"/>
      <c r="E2688" s="6"/>
      <c r="F2688" s="34"/>
      <c r="K2688" s="5"/>
      <c r="L2688" s="5"/>
      <c r="M2688" s="5"/>
      <c r="N2688" s="5"/>
      <c r="O2688" s="5"/>
      <c r="P2688" s="5"/>
      <c r="Q2688" s="5"/>
      <c r="R2688" s="6"/>
      <c r="S2688" s="6"/>
      <c r="T2688" s="6"/>
      <c r="U2688" s="5"/>
      <c r="V2688" s="5"/>
      <c r="W2688" s="5"/>
      <c r="X2688" s="37"/>
      <c r="Y2688" s="5"/>
      <c r="Z2688" s="5"/>
      <c r="AA2688" s="6"/>
      <c r="AB2688" s="5"/>
      <c r="AC2688" s="6"/>
      <c r="AD2688" s="5"/>
    </row>
    <row r="2689">
      <c r="A2689" s="5"/>
      <c r="B2689" s="6"/>
      <c r="C2689" s="5"/>
      <c r="D2689" s="34"/>
      <c r="E2689" s="6"/>
      <c r="F2689" s="34"/>
      <c r="K2689" s="5"/>
      <c r="L2689" s="5"/>
      <c r="M2689" s="5"/>
      <c r="N2689" s="5"/>
      <c r="O2689" s="5"/>
      <c r="P2689" s="5"/>
      <c r="Q2689" s="5"/>
      <c r="R2689" s="6"/>
      <c r="S2689" s="6"/>
      <c r="T2689" s="6"/>
      <c r="U2689" s="5"/>
      <c r="V2689" s="5"/>
      <c r="W2689" s="5"/>
      <c r="X2689" s="37"/>
      <c r="Y2689" s="5"/>
      <c r="Z2689" s="5"/>
      <c r="AA2689" s="6"/>
      <c r="AB2689" s="5"/>
      <c r="AC2689" s="6"/>
      <c r="AD2689" s="5"/>
    </row>
    <row r="2690">
      <c r="A2690" s="5"/>
      <c r="B2690" s="6"/>
      <c r="C2690" s="5"/>
      <c r="D2690" s="34"/>
      <c r="E2690" s="6"/>
      <c r="F2690" s="34"/>
      <c r="K2690" s="5"/>
      <c r="L2690" s="5"/>
      <c r="M2690" s="5"/>
      <c r="N2690" s="5"/>
      <c r="O2690" s="5"/>
      <c r="P2690" s="5"/>
      <c r="Q2690" s="5"/>
      <c r="R2690" s="6"/>
      <c r="S2690" s="6"/>
      <c r="T2690" s="6"/>
      <c r="U2690" s="5"/>
      <c r="V2690" s="5"/>
      <c r="W2690" s="5"/>
      <c r="X2690" s="37"/>
      <c r="Y2690" s="5"/>
      <c r="Z2690" s="5"/>
      <c r="AA2690" s="6"/>
      <c r="AB2690" s="5"/>
      <c r="AC2690" s="6"/>
      <c r="AD2690" s="5"/>
    </row>
    <row r="2691">
      <c r="A2691" s="5"/>
      <c r="B2691" s="6"/>
      <c r="C2691" s="5"/>
      <c r="D2691" s="34"/>
      <c r="E2691" s="6"/>
      <c r="F2691" s="34"/>
      <c r="K2691" s="5"/>
      <c r="L2691" s="5"/>
      <c r="M2691" s="5"/>
      <c r="N2691" s="5"/>
      <c r="O2691" s="5"/>
      <c r="P2691" s="5"/>
      <c r="Q2691" s="5"/>
      <c r="R2691" s="6"/>
      <c r="S2691" s="6"/>
      <c r="T2691" s="6"/>
      <c r="U2691" s="5"/>
      <c r="V2691" s="5"/>
      <c r="W2691" s="5"/>
      <c r="X2691" s="37"/>
      <c r="Y2691" s="5"/>
      <c r="Z2691" s="5"/>
      <c r="AA2691" s="6"/>
      <c r="AB2691" s="5"/>
      <c r="AC2691" s="6"/>
      <c r="AD2691" s="5"/>
    </row>
    <row r="2692">
      <c r="A2692" s="5"/>
      <c r="B2692" s="6"/>
      <c r="C2692" s="5"/>
      <c r="D2692" s="34"/>
      <c r="E2692" s="6"/>
      <c r="F2692" s="34"/>
      <c r="K2692" s="5"/>
      <c r="L2692" s="5"/>
      <c r="M2692" s="5"/>
      <c r="N2692" s="5"/>
      <c r="O2692" s="5"/>
      <c r="P2692" s="5"/>
      <c r="Q2692" s="5"/>
      <c r="R2692" s="6"/>
      <c r="S2692" s="6"/>
      <c r="T2692" s="6"/>
      <c r="U2692" s="5"/>
      <c r="V2692" s="5"/>
      <c r="W2692" s="5"/>
      <c r="X2692" s="37"/>
      <c r="Y2692" s="5"/>
      <c r="Z2692" s="5"/>
      <c r="AA2692" s="6"/>
      <c r="AB2692" s="5"/>
      <c r="AC2692" s="6"/>
      <c r="AD2692" s="5"/>
    </row>
    <row r="2693">
      <c r="A2693" s="5"/>
      <c r="B2693" s="6"/>
      <c r="C2693" s="5"/>
      <c r="D2693" s="34"/>
      <c r="E2693" s="6"/>
      <c r="F2693" s="34"/>
      <c r="K2693" s="5"/>
      <c r="L2693" s="5"/>
      <c r="M2693" s="5"/>
      <c r="N2693" s="5"/>
      <c r="O2693" s="5"/>
      <c r="P2693" s="5"/>
      <c r="Q2693" s="5"/>
      <c r="R2693" s="6"/>
      <c r="S2693" s="6"/>
      <c r="T2693" s="6"/>
      <c r="U2693" s="5"/>
      <c r="V2693" s="5"/>
      <c r="W2693" s="5"/>
      <c r="X2693" s="37"/>
      <c r="Y2693" s="5"/>
      <c r="Z2693" s="5"/>
      <c r="AA2693" s="6"/>
      <c r="AB2693" s="5"/>
      <c r="AC2693" s="6"/>
      <c r="AD2693" s="5"/>
    </row>
    <row r="2694">
      <c r="A2694" s="5"/>
      <c r="B2694" s="6"/>
      <c r="C2694" s="5"/>
      <c r="D2694" s="34"/>
      <c r="E2694" s="6"/>
      <c r="F2694" s="34"/>
      <c r="K2694" s="5"/>
      <c r="L2694" s="5"/>
      <c r="M2694" s="5"/>
      <c r="N2694" s="5"/>
      <c r="O2694" s="5"/>
      <c r="P2694" s="5"/>
      <c r="Q2694" s="5"/>
      <c r="R2694" s="6"/>
      <c r="S2694" s="6"/>
      <c r="T2694" s="6"/>
      <c r="U2694" s="5"/>
      <c r="V2694" s="5"/>
      <c r="W2694" s="5"/>
      <c r="X2694" s="37"/>
      <c r="Y2694" s="5"/>
      <c r="Z2694" s="5"/>
      <c r="AA2694" s="6"/>
      <c r="AB2694" s="5"/>
      <c r="AC2694" s="6"/>
      <c r="AD2694" s="5"/>
    </row>
    <row r="2695">
      <c r="A2695" s="5"/>
      <c r="B2695" s="6"/>
      <c r="C2695" s="5"/>
      <c r="D2695" s="34"/>
      <c r="E2695" s="6"/>
      <c r="F2695" s="34"/>
      <c r="K2695" s="5"/>
      <c r="L2695" s="5"/>
      <c r="M2695" s="5"/>
      <c r="N2695" s="5"/>
      <c r="O2695" s="5"/>
      <c r="P2695" s="5"/>
      <c r="Q2695" s="5"/>
      <c r="R2695" s="6"/>
      <c r="S2695" s="6"/>
      <c r="T2695" s="6"/>
      <c r="U2695" s="5"/>
      <c r="V2695" s="5"/>
      <c r="W2695" s="5"/>
      <c r="X2695" s="37"/>
      <c r="Y2695" s="5"/>
      <c r="Z2695" s="5"/>
      <c r="AA2695" s="6"/>
      <c r="AB2695" s="5"/>
      <c r="AC2695" s="6"/>
      <c r="AD2695" s="5"/>
    </row>
    <row r="2696">
      <c r="A2696" s="5"/>
      <c r="B2696" s="6"/>
      <c r="C2696" s="5"/>
      <c r="D2696" s="34"/>
      <c r="E2696" s="6"/>
      <c r="F2696" s="34"/>
      <c r="K2696" s="5"/>
      <c r="L2696" s="5"/>
      <c r="M2696" s="5"/>
      <c r="N2696" s="5"/>
      <c r="O2696" s="5"/>
      <c r="P2696" s="5"/>
      <c r="Q2696" s="5"/>
      <c r="R2696" s="6"/>
      <c r="S2696" s="6"/>
      <c r="T2696" s="6"/>
      <c r="U2696" s="5"/>
      <c r="V2696" s="5"/>
      <c r="W2696" s="5"/>
      <c r="X2696" s="37"/>
      <c r="Y2696" s="5"/>
      <c r="Z2696" s="5"/>
      <c r="AA2696" s="6"/>
      <c r="AB2696" s="5"/>
      <c r="AC2696" s="6"/>
      <c r="AD2696" s="5"/>
    </row>
    <row r="2697">
      <c r="A2697" s="5"/>
      <c r="B2697" s="6"/>
      <c r="C2697" s="5"/>
      <c r="D2697" s="34"/>
      <c r="E2697" s="6"/>
      <c r="F2697" s="34"/>
      <c r="K2697" s="5"/>
      <c r="L2697" s="5"/>
      <c r="M2697" s="5"/>
      <c r="N2697" s="5"/>
      <c r="O2697" s="5"/>
      <c r="P2697" s="5"/>
      <c r="Q2697" s="5"/>
      <c r="R2697" s="6"/>
      <c r="S2697" s="6"/>
      <c r="T2697" s="6"/>
      <c r="U2697" s="5"/>
      <c r="V2697" s="5"/>
      <c r="W2697" s="5"/>
      <c r="X2697" s="37"/>
      <c r="Y2697" s="5"/>
      <c r="Z2697" s="5"/>
      <c r="AA2697" s="6"/>
      <c r="AB2697" s="5"/>
      <c r="AC2697" s="6"/>
      <c r="AD2697" s="5"/>
    </row>
    <row r="2698">
      <c r="A2698" s="5"/>
      <c r="B2698" s="6"/>
      <c r="C2698" s="5"/>
      <c r="D2698" s="34"/>
      <c r="E2698" s="6"/>
      <c r="F2698" s="34"/>
      <c r="K2698" s="5"/>
      <c r="L2698" s="5"/>
      <c r="M2698" s="5"/>
      <c r="N2698" s="5"/>
      <c r="O2698" s="5"/>
      <c r="P2698" s="5"/>
      <c r="Q2698" s="5"/>
      <c r="R2698" s="6"/>
      <c r="S2698" s="6"/>
      <c r="T2698" s="6"/>
      <c r="U2698" s="5"/>
      <c r="V2698" s="5"/>
      <c r="W2698" s="5"/>
      <c r="X2698" s="37"/>
      <c r="Y2698" s="5"/>
      <c r="Z2698" s="5"/>
      <c r="AA2698" s="6"/>
      <c r="AB2698" s="5"/>
      <c r="AC2698" s="6"/>
      <c r="AD2698" s="5"/>
    </row>
    <row r="2699">
      <c r="A2699" s="5"/>
      <c r="B2699" s="6"/>
      <c r="C2699" s="5"/>
      <c r="D2699" s="34"/>
      <c r="E2699" s="6"/>
      <c r="F2699" s="34"/>
      <c r="K2699" s="5"/>
      <c r="L2699" s="5"/>
      <c r="M2699" s="5"/>
      <c r="N2699" s="5"/>
      <c r="O2699" s="5"/>
      <c r="P2699" s="5"/>
      <c r="Q2699" s="5"/>
      <c r="R2699" s="6"/>
      <c r="S2699" s="6"/>
      <c r="T2699" s="6"/>
      <c r="U2699" s="5"/>
      <c r="V2699" s="5"/>
      <c r="W2699" s="5"/>
      <c r="X2699" s="37"/>
      <c r="Y2699" s="5"/>
      <c r="Z2699" s="5"/>
      <c r="AA2699" s="6"/>
      <c r="AB2699" s="5"/>
      <c r="AC2699" s="6"/>
      <c r="AD2699" s="5"/>
    </row>
    <row r="2700">
      <c r="A2700" s="5"/>
      <c r="B2700" s="6"/>
      <c r="C2700" s="5"/>
      <c r="D2700" s="34"/>
      <c r="E2700" s="6"/>
      <c r="F2700" s="34"/>
      <c r="K2700" s="5"/>
      <c r="L2700" s="5"/>
      <c r="M2700" s="5"/>
      <c r="N2700" s="5"/>
      <c r="O2700" s="5"/>
      <c r="P2700" s="5"/>
      <c r="Q2700" s="5"/>
      <c r="R2700" s="6"/>
      <c r="S2700" s="6"/>
      <c r="T2700" s="6"/>
      <c r="U2700" s="5"/>
      <c r="V2700" s="5"/>
      <c r="W2700" s="5"/>
      <c r="X2700" s="37"/>
      <c r="Y2700" s="5"/>
      <c r="Z2700" s="5"/>
      <c r="AA2700" s="6"/>
      <c r="AB2700" s="5"/>
      <c r="AC2700" s="6"/>
      <c r="AD2700" s="5"/>
    </row>
    <row r="2701">
      <c r="A2701" s="5"/>
      <c r="B2701" s="6"/>
      <c r="C2701" s="5"/>
      <c r="D2701" s="34"/>
      <c r="E2701" s="6"/>
      <c r="F2701" s="34"/>
      <c r="K2701" s="5"/>
      <c r="L2701" s="5"/>
      <c r="M2701" s="5"/>
      <c r="N2701" s="5"/>
      <c r="O2701" s="5"/>
      <c r="P2701" s="5"/>
      <c r="Q2701" s="5"/>
      <c r="R2701" s="6"/>
      <c r="S2701" s="6"/>
      <c r="T2701" s="6"/>
      <c r="U2701" s="5"/>
      <c r="V2701" s="5"/>
      <c r="W2701" s="5"/>
      <c r="X2701" s="37"/>
      <c r="Y2701" s="5"/>
      <c r="Z2701" s="5"/>
      <c r="AA2701" s="6"/>
      <c r="AB2701" s="5"/>
      <c r="AC2701" s="6"/>
      <c r="AD2701" s="5"/>
    </row>
    <row r="2702">
      <c r="A2702" s="5"/>
      <c r="B2702" s="6"/>
      <c r="C2702" s="5"/>
      <c r="D2702" s="34"/>
      <c r="E2702" s="6"/>
      <c r="F2702" s="34"/>
      <c r="K2702" s="5"/>
      <c r="L2702" s="5"/>
      <c r="M2702" s="5"/>
      <c r="N2702" s="5"/>
      <c r="O2702" s="5"/>
      <c r="P2702" s="5"/>
      <c r="Q2702" s="5"/>
      <c r="R2702" s="6"/>
      <c r="S2702" s="6"/>
      <c r="T2702" s="6"/>
      <c r="U2702" s="5"/>
      <c r="V2702" s="5"/>
      <c r="W2702" s="5"/>
      <c r="X2702" s="37"/>
      <c r="Y2702" s="5"/>
      <c r="Z2702" s="5"/>
      <c r="AA2702" s="6"/>
      <c r="AB2702" s="5"/>
      <c r="AC2702" s="6"/>
      <c r="AD2702" s="5"/>
    </row>
    <row r="2703">
      <c r="A2703" s="5"/>
      <c r="B2703" s="6"/>
      <c r="C2703" s="5"/>
      <c r="D2703" s="34"/>
      <c r="E2703" s="6"/>
      <c r="F2703" s="34"/>
      <c r="K2703" s="5"/>
      <c r="L2703" s="5"/>
      <c r="M2703" s="5"/>
      <c r="N2703" s="5"/>
      <c r="O2703" s="5"/>
      <c r="P2703" s="5"/>
      <c r="Q2703" s="5"/>
      <c r="R2703" s="6"/>
      <c r="S2703" s="6"/>
      <c r="T2703" s="6"/>
      <c r="U2703" s="5"/>
      <c r="V2703" s="5"/>
      <c r="W2703" s="5"/>
      <c r="X2703" s="37"/>
      <c r="Y2703" s="5"/>
      <c r="Z2703" s="5"/>
      <c r="AA2703" s="6"/>
      <c r="AB2703" s="5"/>
      <c r="AC2703" s="6"/>
      <c r="AD2703" s="5"/>
    </row>
    <row r="2704">
      <c r="A2704" s="5"/>
      <c r="B2704" s="6"/>
      <c r="C2704" s="5"/>
      <c r="D2704" s="34"/>
      <c r="E2704" s="6"/>
      <c r="F2704" s="34"/>
      <c r="K2704" s="5"/>
      <c r="L2704" s="5"/>
      <c r="M2704" s="5"/>
      <c r="N2704" s="5"/>
      <c r="O2704" s="5"/>
      <c r="P2704" s="5"/>
      <c r="Q2704" s="5"/>
      <c r="R2704" s="6"/>
      <c r="S2704" s="6"/>
      <c r="T2704" s="6"/>
      <c r="U2704" s="5"/>
      <c r="V2704" s="5"/>
      <c r="W2704" s="5"/>
      <c r="X2704" s="37"/>
      <c r="Y2704" s="5"/>
      <c r="Z2704" s="5"/>
      <c r="AA2704" s="6"/>
      <c r="AB2704" s="5"/>
      <c r="AC2704" s="6"/>
      <c r="AD2704" s="5"/>
    </row>
    <row r="2705">
      <c r="A2705" s="5"/>
      <c r="B2705" s="6"/>
      <c r="C2705" s="5"/>
      <c r="D2705" s="34"/>
      <c r="E2705" s="6"/>
      <c r="F2705" s="34"/>
      <c r="K2705" s="5"/>
      <c r="L2705" s="5"/>
      <c r="M2705" s="5"/>
      <c r="N2705" s="5"/>
      <c r="O2705" s="5"/>
      <c r="P2705" s="5"/>
      <c r="Q2705" s="5"/>
      <c r="R2705" s="6"/>
      <c r="S2705" s="6"/>
      <c r="T2705" s="6"/>
      <c r="U2705" s="5"/>
      <c r="V2705" s="5"/>
      <c r="W2705" s="5"/>
      <c r="X2705" s="37"/>
      <c r="Y2705" s="5"/>
      <c r="Z2705" s="5"/>
      <c r="AA2705" s="6"/>
      <c r="AB2705" s="5"/>
      <c r="AC2705" s="6"/>
      <c r="AD2705" s="5"/>
    </row>
    <row r="2706">
      <c r="A2706" s="5"/>
      <c r="B2706" s="6"/>
      <c r="C2706" s="5"/>
      <c r="D2706" s="34"/>
      <c r="E2706" s="6"/>
      <c r="F2706" s="34"/>
      <c r="K2706" s="5"/>
      <c r="L2706" s="5"/>
      <c r="M2706" s="5"/>
      <c r="N2706" s="5"/>
      <c r="O2706" s="5"/>
      <c r="P2706" s="5"/>
      <c r="Q2706" s="5"/>
      <c r="R2706" s="6"/>
      <c r="S2706" s="6"/>
      <c r="T2706" s="6"/>
      <c r="U2706" s="5"/>
      <c r="V2706" s="5"/>
      <c r="W2706" s="5"/>
      <c r="X2706" s="37"/>
      <c r="Y2706" s="5"/>
      <c r="Z2706" s="5"/>
      <c r="AA2706" s="6"/>
      <c r="AB2706" s="5"/>
      <c r="AC2706" s="6"/>
      <c r="AD2706" s="5"/>
    </row>
    <row r="2707">
      <c r="A2707" s="5"/>
      <c r="B2707" s="6"/>
      <c r="C2707" s="5"/>
      <c r="D2707" s="34"/>
      <c r="E2707" s="6"/>
      <c r="F2707" s="34"/>
      <c r="K2707" s="5"/>
      <c r="L2707" s="5"/>
      <c r="M2707" s="5"/>
      <c r="N2707" s="5"/>
      <c r="O2707" s="5"/>
      <c r="P2707" s="5"/>
      <c r="Q2707" s="5"/>
      <c r="R2707" s="6"/>
      <c r="S2707" s="6"/>
      <c r="T2707" s="6"/>
      <c r="U2707" s="5"/>
      <c r="V2707" s="5"/>
      <c r="W2707" s="5"/>
      <c r="X2707" s="37"/>
      <c r="Y2707" s="5"/>
      <c r="Z2707" s="5"/>
      <c r="AA2707" s="6"/>
      <c r="AB2707" s="5"/>
      <c r="AC2707" s="6"/>
      <c r="AD2707" s="5"/>
    </row>
    <row r="2708">
      <c r="A2708" s="5"/>
      <c r="B2708" s="6"/>
      <c r="C2708" s="5"/>
      <c r="D2708" s="34"/>
      <c r="E2708" s="6"/>
      <c r="F2708" s="34"/>
      <c r="K2708" s="5"/>
      <c r="L2708" s="5"/>
      <c r="M2708" s="5"/>
      <c r="N2708" s="5"/>
      <c r="O2708" s="5"/>
      <c r="P2708" s="5"/>
      <c r="Q2708" s="5"/>
      <c r="R2708" s="6"/>
      <c r="S2708" s="6"/>
      <c r="T2708" s="6"/>
      <c r="U2708" s="5"/>
      <c r="V2708" s="5"/>
      <c r="W2708" s="5"/>
      <c r="X2708" s="37"/>
      <c r="Y2708" s="5"/>
      <c r="Z2708" s="5"/>
      <c r="AA2708" s="6"/>
      <c r="AB2708" s="5"/>
      <c r="AC2708" s="6"/>
      <c r="AD2708" s="5"/>
    </row>
    <row r="2709">
      <c r="A2709" s="5"/>
      <c r="B2709" s="6"/>
      <c r="C2709" s="5"/>
      <c r="D2709" s="34"/>
      <c r="E2709" s="6"/>
      <c r="F2709" s="34"/>
      <c r="K2709" s="5"/>
      <c r="L2709" s="5"/>
      <c r="M2709" s="5"/>
      <c r="N2709" s="5"/>
      <c r="O2709" s="5"/>
      <c r="P2709" s="5"/>
      <c r="Q2709" s="5"/>
      <c r="R2709" s="6"/>
      <c r="S2709" s="6"/>
      <c r="T2709" s="6"/>
      <c r="U2709" s="5"/>
      <c r="V2709" s="5"/>
      <c r="W2709" s="5"/>
      <c r="X2709" s="37"/>
      <c r="Y2709" s="5"/>
      <c r="Z2709" s="5"/>
      <c r="AA2709" s="6"/>
      <c r="AB2709" s="5"/>
      <c r="AC2709" s="6"/>
      <c r="AD2709" s="5"/>
    </row>
    <row r="2710">
      <c r="A2710" s="5"/>
      <c r="B2710" s="6"/>
      <c r="C2710" s="5"/>
      <c r="D2710" s="34"/>
      <c r="E2710" s="6"/>
      <c r="F2710" s="34"/>
      <c r="K2710" s="5"/>
      <c r="L2710" s="5"/>
      <c r="M2710" s="5"/>
      <c r="N2710" s="5"/>
      <c r="O2710" s="5"/>
      <c r="P2710" s="5"/>
      <c r="Q2710" s="5"/>
      <c r="R2710" s="6"/>
      <c r="S2710" s="6"/>
      <c r="T2710" s="6"/>
      <c r="U2710" s="5"/>
      <c r="V2710" s="5"/>
      <c r="W2710" s="5"/>
      <c r="X2710" s="37"/>
      <c r="Y2710" s="5"/>
      <c r="Z2710" s="5"/>
      <c r="AA2710" s="6"/>
      <c r="AB2710" s="5"/>
      <c r="AC2710" s="6"/>
      <c r="AD2710" s="5"/>
    </row>
    <row r="2711">
      <c r="A2711" s="5"/>
      <c r="B2711" s="6"/>
      <c r="C2711" s="5"/>
      <c r="D2711" s="34"/>
      <c r="E2711" s="6"/>
      <c r="F2711" s="34"/>
      <c r="K2711" s="5"/>
      <c r="L2711" s="5"/>
      <c r="M2711" s="5"/>
      <c r="N2711" s="5"/>
      <c r="O2711" s="5"/>
      <c r="P2711" s="5"/>
      <c r="Q2711" s="5"/>
      <c r="R2711" s="6"/>
      <c r="S2711" s="6"/>
      <c r="T2711" s="6"/>
      <c r="U2711" s="5"/>
      <c r="V2711" s="5"/>
      <c r="W2711" s="5"/>
      <c r="X2711" s="37"/>
      <c r="Y2711" s="5"/>
      <c r="Z2711" s="5"/>
      <c r="AA2711" s="6"/>
      <c r="AB2711" s="5"/>
      <c r="AC2711" s="6"/>
      <c r="AD2711" s="5"/>
    </row>
    <row r="2712">
      <c r="A2712" s="5"/>
      <c r="B2712" s="6"/>
      <c r="C2712" s="5"/>
      <c r="D2712" s="34"/>
      <c r="E2712" s="6"/>
      <c r="F2712" s="34"/>
      <c r="K2712" s="5"/>
      <c r="L2712" s="5"/>
      <c r="M2712" s="5"/>
      <c r="N2712" s="5"/>
      <c r="O2712" s="5"/>
      <c r="P2712" s="5"/>
      <c r="Q2712" s="5"/>
      <c r="R2712" s="6"/>
      <c r="S2712" s="6"/>
      <c r="T2712" s="6"/>
      <c r="U2712" s="5"/>
      <c r="V2712" s="5"/>
      <c r="W2712" s="5"/>
      <c r="X2712" s="37"/>
      <c r="Y2712" s="5"/>
      <c r="Z2712" s="5"/>
      <c r="AA2712" s="6"/>
      <c r="AB2712" s="5"/>
      <c r="AC2712" s="6"/>
      <c r="AD2712" s="5"/>
    </row>
    <row r="2713">
      <c r="A2713" s="5"/>
      <c r="B2713" s="6"/>
      <c r="C2713" s="5"/>
      <c r="D2713" s="34"/>
      <c r="E2713" s="6"/>
      <c r="F2713" s="34"/>
      <c r="K2713" s="5"/>
      <c r="L2713" s="5"/>
      <c r="M2713" s="5"/>
      <c r="N2713" s="5"/>
      <c r="O2713" s="5"/>
      <c r="P2713" s="5"/>
      <c r="Q2713" s="5"/>
      <c r="R2713" s="6"/>
      <c r="S2713" s="6"/>
      <c r="T2713" s="6"/>
      <c r="U2713" s="5"/>
      <c r="V2713" s="5"/>
      <c r="W2713" s="5"/>
      <c r="X2713" s="37"/>
      <c r="Y2713" s="5"/>
      <c r="Z2713" s="5"/>
      <c r="AA2713" s="6"/>
      <c r="AB2713" s="5"/>
      <c r="AC2713" s="6"/>
      <c r="AD2713" s="5"/>
    </row>
    <row r="2714">
      <c r="A2714" s="5"/>
      <c r="B2714" s="6"/>
      <c r="C2714" s="5"/>
      <c r="D2714" s="34"/>
      <c r="E2714" s="6"/>
      <c r="F2714" s="34"/>
      <c r="K2714" s="5"/>
      <c r="L2714" s="5"/>
      <c r="M2714" s="5"/>
      <c r="N2714" s="5"/>
      <c r="O2714" s="5"/>
      <c r="P2714" s="5"/>
      <c r="Q2714" s="5"/>
      <c r="R2714" s="6"/>
      <c r="S2714" s="6"/>
      <c r="T2714" s="6"/>
      <c r="U2714" s="5"/>
      <c r="V2714" s="5"/>
      <c r="W2714" s="5"/>
      <c r="X2714" s="37"/>
      <c r="Y2714" s="5"/>
      <c r="Z2714" s="5"/>
      <c r="AA2714" s="6"/>
      <c r="AB2714" s="5"/>
      <c r="AC2714" s="6"/>
      <c r="AD2714" s="5"/>
    </row>
    <row r="2715">
      <c r="A2715" s="5"/>
      <c r="B2715" s="6"/>
      <c r="C2715" s="5"/>
      <c r="D2715" s="34"/>
      <c r="E2715" s="6"/>
      <c r="F2715" s="34"/>
      <c r="K2715" s="5"/>
      <c r="L2715" s="5"/>
      <c r="M2715" s="5"/>
      <c r="N2715" s="5"/>
      <c r="O2715" s="5"/>
      <c r="P2715" s="5"/>
      <c r="Q2715" s="5"/>
      <c r="R2715" s="6"/>
      <c r="S2715" s="6"/>
      <c r="T2715" s="6"/>
      <c r="U2715" s="5"/>
      <c r="V2715" s="5"/>
      <c r="W2715" s="5"/>
      <c r="X2715" s="37"/>
      <c r="Y2715" s="5"/>
      <c r="Z2715" s="5"/>
      <c r="AA2715" s="6"/>
      <c r="AB2715" s="5"/>
      <c r="AC2715" s="6"/>
      <c r="AD2715" s="5"/>
    </row>
    <row r="2716">
      <c r="A2716" s="5"/>
      <c r="B2716" s="6"/>
      <c r="C2716" s="5"/>
      <c r="D2716" s="34"/>
      <c r="E2716" s="6"/>
      <c r="F2716" s="34"/>
      <c r="K2716" s="5"/>
      <c r="L2716" s="5"/>
      <c r="M2716" s="5"/>
      <c r="N2716" s="5"/>
      <c r="O2716" s="5"/>
      <c r="P2716" s="5"/>
      <c r="Q2716" s="5"/>
      <c r="R2716" s="6"/>
      <c r="S2716" s="6"/>
      <c r="T2716" s="6"/>
      <c r="U2716" s="5"/>
      <c r="V2716" s="5"/>
      <c r="W2716" s="5"/>
      <c r="X2716" s="37"/>
      <c r="Y2716" s="5"/>
      <c r="Z2716" s="5"/>
      <c r="AA2716" s="6"/>
      <c r="AB2716" s="5"/>
      <c r="AC2716" s="6"/>
      <c r="AD2716" s="5"/>
    </row>
    <row r="2717">
      <c r="A2717" s="5"/>
      <c r="B2717" s="6"/>
      <c r="C2717" s="5"/>
      <c r="D2717" s="34"/>
      <c r="E2717" s="6"/>
      <c r="F2717" s="34"/>
      <c r="K2717" s="5"/>
      <c r="L2717" s="5"/>
      <c r="M2717" s="5"/>
      <c r="N2717" s="5"/>
      <c r="O2717" s="5"/>
      <c r="P2717" s="5"/>
      <c r="Q2717" s="5"/>
      <c r="R2717" s="6"/>
      <c r="S2717" s="6"/>
      <c r="T2717" s="6"/>
      <c r="U2717" s="5"/>
      <c r="V2717" s="5"/>
      <c r="W2717" s="5"/>
      <c r="X2717" s="37"/>
      <c r="Y2717" s="5"/>
      <c r="Z2717" s="5"/>
      <c r="AA2717" s="6"/>
      <c r="AB2717" s="5"/>
      <c r="AC2717" s="6"/>
      <c r="AD2717" s="5"/>
    </row>
    <row r="2718">
      <c r="A2718" s="5"/>
      <c r="B2718" s="6"/>
      <c r="C2718" s="5"/>
      <c r="D2718" s="34"/>
      <c r="E2718" s="6"/>
      <c r="F2718" s="34"/>
      <c r="K2718" s="5"/>
      <c r="L2718" s="5"/>
      <c r="M2718" s="5"/>
      <c r="N2718" s="5"/>
      <c r="O2718" s="5"/>
      <c r="P2718" s="5"/>
      <c r="Q2718" s="5"/>
      <c r="R2718" s="6"/>
      <c r="S2718" s="6"/>
      <c r="T2718" s="6"/>
      <c r="U2718" s="5"/>
      <c r="V2718" s="5"/>
      <c r="W2718" s="5"/>
      <c r="X2718" s="37"/>
      <c r="Y2718" s="5"/>
      <c r="Z2718" s="5"/>
      <c r="AA2718" s="6"/>
      <c r="AB2718" s="5"/>
      <c r="AC2718" s="6"/>
      <c r="AD2718" s="5"/>
    </row>
    <row r="2719">
      <c r="A2719" s="5"/>
      <c r="B2719" s="6"/>
      <c r="C2719" s="5"/>
      <c r="D2719" s="34"/>
      <c r="E2719" s="6"/>
      <c r="F2719" s="34"/>
      <c r="K2719" s="5"/>
      <c r="L2719" s="5"/>
      <c r="M2719" s="5"/>
      <c r="N2719" s="5"/>
      <c r="O2719" s="5"/>
      <c r="P2719" s="5"/>
      <c r="Q2719" s="5"/>
      <c r="R2719" s="6"/>
      <c r="S2719" s="6"/>
      <c r="T2719" s="6"/>
      <c r="U2719" s="5"/>
      <c r="V2719" s="5"/>
      <c r="W2719" s="5"/>
      <c r="X2719" s="37"/>
      <c r="Y2719" s="5"/>
      <c r="Z2719" s="5"/>
      <c r="AA2719" s="6"/>
      <c r="AB2719" s="5"/>
      <c r="AC2719" s="6"/>
      <c r="AD2719" s="5"/>
    </row>
    <row r="2720">
      <c r="A2720" s="5"/>
      <c r="B2720" s="6"/>
      <c r="C2720" s="5"/>
      <c r="D2720" s="34"/>
      <c r="E2720" s="6"/>
      <c r="F2720" s="34"/>
      <c r="K2720" s="5"/>
      <c r="L2720" s="5"/>
      <c r="M2720" s="5"/>
      <c r="N2720" s="5"/>
      <c r="O2720" s="5"/>
      <c r="P2720" s="5"/>
      <c r="Q2720" s="5"/>
      <c r="R2720" s="6"/>
      <c r="S2720" s="6"/>
      <c r="T2720" s="6"/>
      <c r="U2720" s="5"/>
      <c r="V2720" s="5"/>
      <c r="W2720" s="5"/>
      <c r="X2720" s="37"/>
      <c r="Y2720" s="5"/>
      <c r="Z2720" s="5"/>
      <c r="AA2720" s="6"/>
      <c r="AB2720" s="5"/>
      <c r="AC2720" s="6"/>
      <c r="AD2720" s="5"/>
    </row>
    <row r="2721">
      <c r="A2721" s="5"/>
      <c r="B2721" s="6"/>
      <c r="C2721" s="5"/>
      <c r="D2721" s="34"/>
      <c r="E2721" s="6"/>
      <c r="F2721" s="34"/>
      <c r="K2721" s="5"/>
      <c r="L2721" s="5"/>
      <c r="M2721" s="5"/>
      <c r="N2721" s="5"/>
      <c r="O2721" s="5"/>
      <c r="P2721" s="5"/>
      <c r="Q2721" s="5"/>
      <c r="R2721" s="6"/>
      <c r="S2721" s="6"/>
      <c r="T2721" s="6"/>
      <c r="U2721" s="5"/>
      <c r="V2721" s="5"/>
      <c r="W2721" s="5"/>
      <c r="X2721" s="37"/>
      <c r="Y2721" s="5"/>
      <c r="Z2721" s="5"/>
      <c r="AA2721" s="6"/>
      <c r="AB2721" s="5"/>
      <c r="AC2721" s="6"/>
      <c r="AD2721" s="5"/>
    </row>
    <row r="2722">
      <c r="A2722" s="5"/>
      <c r="B2722" s="6"/>
      <c r="C2722" s="5"/>
      <c r="D2722" s="34"/>
      <c r="E2722" s="6"/>
      <c r="F2722" s="34"/>
      <c r="K2722" s="5"/>
      <c r="L2722" s="5"/>
      <c r="M2722" s="5"/>
      <c r="N2722" s="5"/>
      <c r="O2722" s="5"/>
      <c r="P2722" s="5"/>
      <c r="Q2722" s="5"/>
      <c r="R2722" s="6"/>
      <c r="S2722" s="6"/>
      <c r="T2722" s="6"/>
      <c r="U2722" s="5"/>
      <c r="V2722" s="5"/>
      <c r="W2722" s="5"/>
      <c r="X2722" s="37"/>
      <c r="Y2722" s="5"/>
      <c r="Z2722" s="5"/>
      <c r="AA2722" s="6"/>
      <c r="AB2722" s="5"/>
      <c r="AC2722" s="6"/>
      <c r="AD2722" s="5"/>
    </row>
    <row r="2723">
      <c r="A2723" s="5"/>
      <c r="B2723" s="6"/>
      <c r="C2723" s="5"/>
      <c r="D2723" s="34"/>
      <c r="E2723" s="6"/>
      <c r="F2723" s="34"/>
      <c r="K2723" s="5"/>
      <c r="L2723" s="5"/>
      <c r="M2723" s="5"/>
      <c r="N2723" s="5"/>
      <c r="O2723" s="5"/>
      <c r="P2723" s="5"/>
      <c r="Q2723" s="5"/>
      <c r="R2723" s="6"/>
      <c r="S2723" s="6"/>
      <c r="T2723" s="6"/>
      <c r="U2723" s="5"/>
      <c r="V2723" s="5"/>
      <c r="W2723" s="5"/>
      <c r="X2723" s="37"/>
      <c r="Y2723" s="5"/>
      <c r="Z2723" s="5"/>
      <c r="AA2723" s="6"/>
      <c r="AB2723" s="5"/>
      <c r="AC2723" s="6"/>
      <c r="AD2723" s="5"/>
    </row>
    <row r="2724">
      <c r="A2724" s="5"/>
      <c r="B2724" s="6"/>
      <c r="C2724" s="5"/>
      <c r="D2724" s="34"/>
      <c r="E2724" s="6"/>
      <c r="F2724" s="34"/>
      <c r="K2724" s="5"/>
      <c r="L2724" s="5"/>
      <c r="M2724" s="5"/>
      <c r="N2724" s="5"/>
      <c r="O2724" s="5"/>
      <c r="P2724" s="5"/>
      <c r="Q2724" s="5"/>
      <c r="R2724" s="6"/>
      <c r="S2724" s="6"/>
      <c r="T2724" s="6"/>
      <c r="U2724" s="5"/>
      <c r="V2724" s="5"/>
      <c r="W2724" s="5"/>
      <c r="X2724" s="37"/>
      <c r="Y2724" s="5"/>
      <c r="Z2724" s="5"/>
      <c r="AA2724" s="6"/>
      <c r="AB2724" s="5"/>
      <c r="AC2724" s="6"/>
      <c r="AD2724" s="5"/>
    </row>
    <row r="2725">
      <c r="A2725" s="5"/>
      <c r="B2725" s="6"/>
      <c r="C2725" s="5"/>
      <c r="D2725" s="34"/>
      <c r="E2725" s="6"/>
      <c r="F2725" s="34"/>
      <c r="K2725" s="5"/>
      <c r="L2725" s="5"/>
      <c r="M2725" s="5"/>
      <c r="N2725" s="5"/>
      <c r="O2725" s="5"/>
      <c r="P2725" s="5"/>
      <c r="Q2725" s="5"/>
      <c r="R2725" s="6"/>
      <c r="S2725" s="6"/>
      <c r="T2725" s="6"/>
      <c r="U2725" s="5"/>
      <c r="V2725" s="5"/>
      <c r="W2725" s="5"/>
      <c r="X2725" s="37"/>
      <c r="Y2725" s="5"/>
      <c r="Z2725" s="5"/>
      <c r="AA2725" s="6"/>
      <c r="AB2725" s="5"/>
      <c r="AC2725" s="6"/>
      <c r="AD2725" s="5"/>
    </row>
    <row r="2726">
      <c r="A2726" s="5"/>
      <c r="B2726" s="6"/>
      <c r="C2726" s="5"/>
      <c r="D2726" s="34"/>
      <c r="E2726" s="6"/>
      <c r="F2726" s="34"/>
      <c r="K2726" s="5"/>
      <c r="L2726" s="5"/>
      <c r="M2726" s="5"/>
      <c r="N2726" s="5"/>
      <c r="O2726" s="5"/>
      <c r="P2726" s="5"/>
      <c r="Q2726" s="5"/>
      <c r="R2726" s="6"/>
      <c r="S2726" s="6"/>
      <c r="T2726" s="6"/>
      <c r="U2726" s="5"/>
      <c r="V2726" s="5"/>
      <c r="W2726" s="5"/>
      <c r="X2726" s="37"/>
      <c r="Y2726" s="5"/>
      <c r="Z2726" s="5"/>
      <c r="AA2726" s="6"/>
      <c r="AB2726" s="5"/>
      <c r="AC2726" s="6"/>
      <c r="AD2726" s="5"/>
    </row>
    <row r="2727">
      <c r="A2727" s="5"/>
      <c r="B2727" s="6"/>
      <c r="C2727" s="5"/>
      <c r="D2727" s="34"/>
      <c r="E2727" s="6"/>
      <c r="F2727" s="34"/>
      <c r="K2727" s="5"/>
      <c r="L2727" s="5"/>
      <c r="M2727" s="5"/>
      <c r="N2727" s="5"/>
      <c r="O2727" s="5"/>
      <c r="P2727" s="5"/>
      <c r="Q2727" s="5"/>
      <c r="R2727" s="6"/>
      <c r="S2727" s="6"/>
      <c r="T2727" s="6"/>
      <c r="U2727" s="5"/>
      <c r="V2727" s="5"/>
      <c r="W2727" s="5"/>
      <c r="X2727" s="37"/>
      <c r="Y2727" s="5"/>
      <c r="Z2727" s="5"/>
      <c r="AA2727" s="6"/>
      <c r="AB2727" s="5"/>
      <c r="AC2727" s="6"/>
      <c r="AD2727" s="5"/>
    </row>
    <row r="2728">
      <c r="A2728" s="5"/>
      <c r="B2728" s="6"/>
      <c r="C2728" s="5"/>
      <c r="D2728" s="34"/>
      <c r="E2728" s="6"/>
      <c r="F2728" s="34"/>
      <c r="K2728" s="5"/>
      <c r="L2728" s="5"/>
      <c r="M2728" s="5"/>
      <c r="N2728" s="5"/>
      <c r="O2728" s="5"/>
      <c r="P2728" s="5"/>
      <c r="Q2728" s="5"/>
      <c r="R2728" s="6"/>
      <c r="S2728" s="6"/>
      <c r="T2728" s="6"/>
      <c r="U2728" s="5"/>
      <c r="V2728" s="5"/>
      <c r="W2728" s="5"/>
      <c r="X2728" s="37"/>
      <c r="Y2728" s="5"/>
      <c r="Z2728" s="5"/>
      <c r="AA2728" s="6"/>
      <c r="AB2728" s="5"/>
      <c r="AC2728" s="6"/>
      <c r="AD2728" s="5"/>
    </row>
    <row r="2729">
      <c r="A2729" s="5"/>
      <c r="B2729" s="6"/>
      <c r="C2729" s="5"/>
      <c r="D2729" s="34"/>
      <c r="E2729" s="6"/>
      <c r="F2729" s="34"/>
      <c r="K2729" s="5"/>
      <c r="L2729" s="5"/>
      <c r="M2729" s="5"/>
      <c r="N2729" s="5"/>
      <c r="O2729" s="5"/>
      <c r="P2729" s="5"/>
      <c r="Q2729" s="5"/>
      <c r="R2729" s="6"/>
      <c r="S2729" s="6"/>
      <c r="T2729" s="6"/>
      <c r="U2729" s="5"/>
      <c r="V2729" s="5"/>
      <c r="W2729" s="5"/>
      <c r="X2729" s="37"/>
      <c r="Y2729" s="5"/>
      <c r="Z2729" s="5"/>
      <c r="AA2729" s="6"/>
      <c r="AB2729" s="5"/>
      <c r="AC2729" s="6"/>
      <c r="AD2729" s="5"/>
    </row>
    <row r="2730">
      <c r="A2730" s="5"/>
      <c r="B2730" s="6"/>
      <c r="C2730" s="5"/>
      <c r="D2730" s="34"/>
      <c r="E2730" s="6"/>
      <c r="F2730" s="34"/>
      <c r="K2730" s="5"/>
      <c r="L2730" s="5"/>
      <c r="M2730" s="5"/>
      <c r="N2730" s="5"/>
      <c r="O2730" s="5"/>
      <c r="P2730" s="5"/>
      <c r="Q2730" s="5"/>
      <c r="R2730" s="6"/>
      <c r="S2730" s="6"/>
      <c r="T2730" s="6"/>
      <c r="U2730" s="5"/>
      <c r="V2730" s="5"/>
      <c r="W2730" s="5"/>
      <c r="X2730" s="37"/>
      <c r="Y2730" s="5"/>
      <c r="Z2730" s="5"/>
      <c r="AA2730" s="6"/>
      <c r="AB2730" s="5"/>
      <c r="AC2730" s="6"/>
      <c r="AD2730" s="5"/>
    </row>
    <row r="2731">
      <c r="A2731" s="5"/>
      <c r="B2731" s="6"/>
      <c r="C2731" s="5"/>
      <c r="D2731" s="34"/>
      <c r="E2731" s="6"/>
      <c r="F2731" s="34"/>
      <c r="K2731" s="5"/>
      <c r="L2731" s="5"/>
      <c r="M2731" s="5"/>
      <c r="N2731" s="5"/>
      <c r="O2731" s="5"/>
      <c r="P2731" s="5"/>
      <c r="Q2731" s="5"/>
      <c r="R2731" s="6"/>
      <c r="S2731" s="6"/>
      <c r="T2731" s="6"/>
      <c r="U2731" s="5"/>
      <c r="V2731" s="5"/>
      <c r="W2731" s="5"/>
      <c r="X2731" s="37"/>
      <c r="Y2731" s="5"/>
      <c r="Z2731" s="5"/>
      <c r="AA2731" s="6"/>
      <c r="AB2731" s="5"/>
      <c r="AC2731" s="6"/>
      <c r="AD2731" s="5"/>
    </row>
    <row r="2732">
      <c r="A2732" s="5"/>
      <c r="B2732" s="6"/>
      <c r="C2732" s="5"/>
      <c r="D2732" s="34"/>
      <c r="E2732" s="6"/>
      <c r="F2732" s="34"/>
      <c r="K2732" s="5"/>
      <c r="L2732" s="5"/>
      <c r="M2732" s="5"/>
      <c r="N2732" s="5"/>
      <c r="O2732" s="5"/>
      <c r="P2732" s="5"/>
      <c r="Q2732" s="5"/>
      <c r="R2732" s="6"/>
      <c r="S2732" s="6"/>
      <c r="T2732" s="6"/>
      <c r="U2732" s="5"/>
      <c r="V2732" s="5"/>
      <c r="W2732" s="5"/>
      <c r="X2732" s="37"/>
      <c r="Y2732" s="5"/>
      <c r="Z2732" s="5"/>
      <c r="AA2732" s="6"/>
      <c r="AB2732" s="5"/>
      <c r="AC2732" s="6"/>
      <c r="AD2732" s="5"/>
    </row>
    <row r="2733">
      <c r="A2733" s="5"/>
      <c r="B2733" s="6"/>
      <c r="C2733" s="5"/>
      <c r="D2733" s="34"/>
      <c r="E2733" s="6"/>
      <c r="F2733" s="34"/>
      <c r="K2733" s="5"/>
      <c r="L2733" s="5"/>
      <c r="M2733" s="5"/>
      <c r="N2733" s="5"/>
      <c r="O2733" s="5"/>
      <c r="P2733" s="5"/>
      <c r="Q2733" s="5"/>
      <c r="R2733" s="6"/>
      <c r="S2733" s="6"/>
      <c r="T2733" s="6"/>
      <c r="U2733" s="5"/>
      <c r="V2733" s="5"/>
      <c r="W2733" s="5"/>
      <c r="X2733" s="37"/>
      <c r="Y2733" s="5"/>
      <c r="Z2733" s="5"/>
      <c r="AA2733" s="6"/>
      <c r="AB2733" s="5"/>
      <c r="AC2733" s="6"/>
      <c r="AD2733" s="5"/>
    </row>
    <row r="2734">
      <c r="A2734" s="5"/>
      <c r="B2734" s="6"/>
      <c r="C2734" s="5"/>
      <c r="D2734" s="34"/>
      <c r="E2734" s="6"/>
      <c r="F2734" s="34"/>
      <c r="K2734" s="5"/>
      <c r="L2734" s="5"/>
      <c r="M2734" s="5"/>
      <c r="N2734" s="5"/>
      <c r="O2734" s="5"/>
      <c r="P2734" s="5"/>
      <c r="Q2734" s="5"/>
      <c r="R2734" s="6"/>
      <c r="S2734" s="6"/>
      <c r="T2734" s="6"/>
      <c r="U2734" s="5"/>
      <c r="V2734" s="5"/>
      <c r="W2734" s="5"/>
      <c r="X2734" s="37"/>
      <c r="Y2734" s="5"/>
      <c r="Z2734" s="5"/>
      <c r="AA2734" s="6"/>
      <c r="AB2734" s="5"/>
      <c r="AC2734" s="6"/>
      <c r="AD2734" s="5"/>
    </row>
    <row r="2735">
      <c r="A2735" s="5"/>
      <c r="B2735" s="6"/>
      <c r="C2735" s="5"/>
      <c r="D2735" s="34"/>
      <c r="E2735" s="6"/>
      <c r="F2735" s="34"/>
      <c r="K2735" s="5"/>
      <c r="L2735" s="5"/>
      <c r="M2735" s="5"/>
      <c r="N2735" s="5"/>
      <c r="O2735" s="5"/>
      <c r="P2735" s="5"/>
      <c r="Q2735" s="5"/>
      <c r="R2735" s="6"/>
      <c r="S2735" s="6"/>
      <c r="T2735" s="6"/>
      <c r="U2735" s="5"/>
      <c r="V2735" s="5"/>
      <c r="W2735" s="5"/>
      <c r="X2735" s="37"/>
      <c r="Y2735" s="5"/>
      <c r="Z2735" s="5"/>
      <c r="AA2735" s="6"/>
      <c r="AB2735" s="5"/>
      <c r="AC2735" s="6"/>
      <c r="AD2735" s="5"/>
    </row>
    <row r="2736">
      <c r="A2736" s="5"/>
      <c r="B2736" s="6"/>
      <c r="C2736" s="5"/>
      <c r="D2736" s="34"/>
      <c r="E2736" s="6"/>
      <c r="F2736" s="34"/>
      <c r="K2736" s="5"/>
      <c r="L2736" s="5"/>
      <c r="M2736" s="5"/>
      <c r="N2736" s="5"/>
      <c r="O2736" s="5"/>
      <c r="P2736" s="5"/>
      <c r="Q2736" s="5"/>
      <c r="R2736" s="6"/>
      <c r="S2736" s="6"/>
      <c r="T2736" s="6"/>
      <c r="U2736" s="5"/>
      <c r="V2736" s="5"/>
      <c r="W2736" s="5"/>
      <c r="X2736" s="37"/>
      <c r="Y2736" s="5"/>
      <c r="Z2736" s="5"/>
      <c r="AA2736" s="6"/>
      <c r="AB2736" s="5"/>
      <c r="AC2736" s="6"/>
      <c r="AD2736" s="5"/>
    </row>
    <row r="2737">
      <c r="A2737" s="5"/>
      <c r="B2737" s="6"/>
      <c r="C2737" s="5"/>
      <c r="D2737" s="34"/>
      <c r="E2737" s="6"/>
      <c r="F2737" s="34"/>
      <c r="K2737" s="5"/>
      <c r="L2737" s="5"/>
      <c r="M2737" s="5"/>
      <c r="N2737" s="5"/>
      <c r="O2737" s="5"/>
      <c r="P2737" s="5"/>
      <c r="Q2737" s="5"/>
      <c r="R2737" s="6"/>
      <c r="S2737" s="6"/>
      <c r="T2737" s="6"/>
      <c r="U2737" s="5"/>
      <c r="V2737" s="5"/>
      <c r="W2737" s="5"/>
      <c r="X2737" s="37"/>
      <c r="Y2737" s="5"/>
      <c r="Z2737" s="5"/>
      <c r="AA2737" s="6"/>
      <c r="AB2737" s="5"/>
      <c r="AC2737" s="6"/>
      <c r="AD2737" s="5"/>
    </row>
    <row r="2738">
      <c r="A2738" s="5"/>
      <c r="B2738" s="6"/>
      <c r="C2738" s="5"/>
      <c r="D2738" s="34"/>
      <c r="E2738" s="6"/>
      <c r="F2738" s="34"/>
      <c r="K2738" s="5"/>
      <c r="L2738" s="5"/>
      <c r="M2738" s="5"/>
      <c r="N2738" s="5"/>
      <c r="O2738" s="5"/>
      <c r="P2738" s="5"/>
      <c r="Q2738" s="5"/>
      <c r="R2738" s="6"/>
      <c r="S2738" s="6"/>
      <c r="T2738" s="6"/>
      <c r="U2738" s="5"/>
      <c r="V2738" s="5"/>
      <c r="W2738" s="5"/>
      <c r="X2738" s="37"/>
      <c r="Y2738" s="5"/>
      <c r="Z2738" s="5"/>
      <c r="AA2738" s="6"/>
      <c r="AB2738" s="5"/>
      <c r="AC2738" s="6"/>
      <c r="AD2738" s="5"/>
    </row>
    <row r="2739">
      <c r="A2739" s="5"/>
      <c r="B2739" s="6"/>
      <c r="C2739" s="5"/>
      <c r="D2739" s="34"/>
      <c r="E2739" s="6"/>
      <c r="F2739" s="34"/>
      <c r="K2739" s="5"/>
      <c r="L2739" s="5"/>
      <c r="M2739" s="5"/>
      <c r="N2739" s="5"/>
      <c r="O2739" s="5"/>
      <c r="P2739" s="5"/>
      <c r="Q2739" s="5"/>
      <c r="R2739" s="6"/>
      <c r="S2739" s="6"/>
      <c r="T2739" s="6"/>
      <c r="U2739" s="5"/>
      <c r="V2739" s="5"/>
      <c r="W2739" s="5"/>
      <c r="X2739" s="37"/>
      <c r="Y2739" s="5"/>
      <c r="Z2739" s="5"/>
      <c r="AA2739" s="6"/>
      <c r="AB2739" s="5"/>
      <c r="AC2739" s="6"/>
      <c r="AD2739" s="5"/>
    </row>
    <row r="2740">
      <c r="A2740" s="5"/>
      <c r="B2740" s="6"/>
      <c r="C2740" s="5"/>
      <c r="D2740" s="34"/>
      <c r="E2740" s="6"/>
      <c r="F2740" s="34"/>
      <c r="K2740" s="5"/>
      <c r="L2740" s="5"/>
      <c r="M2740" s="5"/>
      <c r="N2740" s="5"/>
      <c r="O2740" s="5"/>
      <c r="P2740" s="5"/>
      <c r="Q2740" s="5"/>
      <c r="R2740" s="6"/>
      <c r="S2740" s="6"/>
      <c r="T2740" s="6"/>
      <c r="U2740" s="5"/>
      <c r="V2740" s="5"/>
      <c r="W2740" s="5"/>
      <c r="X2740" s="37"/>
      <c r="Y2740" s="5"/>
      <c r="Z2740" s="5"/>
      <c r="AA2740" s="6"/>
      <c r="AB2740" s="5"/>
      <c r="AC2740" s="6"/>
      <c r="AD2740" s="5"/>
    </row>
    <row r="2741">
      <c r="A2741" s="5"/>
      <c r="B2741" s="6"/>
      <c r="C2741" s="5"/>
      <c r="D2741" s="34"/>
      <c r="E2741" s="6"/>
      <c r="F2741" s="34"/>
      <c r="K2741" s="5"/>
      <c r="L2741" s="5"/>
      <c r="M2741" s="5"/>
      <c r="N2741" s="5"/>
      <c r="O2741" s="5"/>
      <c r="P2741" s="5"/>
      <c r="Q2741" s="5"/>
      <c r="R2741" s="6"/>
      <c r="S2741" s="6"/>
      <c r="T2741" s="6"/>
      <c r="U2741" s="5"/>
      <c r="V2741" s="5"/>
      <c r="W2741" s="5"/>
      <c r="X2741" s="37"/>
      <c r="Y2741" s="5"/>
      <c r="Z2741" s="5"/>
      <c r="AA2741" s="6"/>
      <c r="AB2741" s="5"/>
      <c r="AC2741" s="6"/>
      <c r="AD2741" s="5"/>
    </row>
    <row r="2742">
      <c r="A2742" s="5"/>
      <c r="B2742" s="6"/>
      <c r="C2742" s="5"/>
      <c r="D2742" s="34"/>
      <c r="E2742" s="6"/>
      <c r="F2742" s="34"/>
      <c r="K2742" s="5"/>
      <c r="L2742" s="5"/>
      <c r="M2742" s="5"/>
      <c r="N2742" s="5"/>
      <c r="O2742" s="5"/>
      <c r="P2742" s="5"/>
      <c r="Q2742" s="5"/>
      <c r="R2742" s="6"/>
      <c r="S2742" s="6"/>
      <c r="T2742" s="6"/>
      <c r="U2742" s="5"/>
      <c r="V2742" s="5"/>
      <c r="W2742" s="5"/>
      <c r="X2742" s="37"/>
      <c r="Y2742" s="5"/>
      <c r="Z2742" s="5"/>
      <c r="AA2742" s="6"/>
      <c r="AB2742" s="5"/>
      <c r="AC2742" s="6"/>
      <c r="AD2742" s="5"/>
    </row>
    <row r="2743">
      <c r="A2743" s="5"/>
      <c r="B2743" s="6"/>
      <c r="C2743" s="5"/>
      <c r="D2743" s="34"/>
      <c r="E2743" s="6"/>
      <c r="F2743" s="34"/>
      <c r="K2743" s="5"/>
      <c r="L2743" s="5"/>
      <c r="M2743" s="5"/>
      <c r="N2743" s="5"/>
      <c r="O2743" s="5"/>
      <c r="P2743" s="5"/>
      <c r="Q2743" s="5"/>
      <c r="R2743" s="6"/>
      <c r="S2743" s="6"/>
      <c r="T2743" s="6"/>
      <c r="U2743" s="5"/>
      <c r="V2743" s="5"/>
      <c r="W2743" s="5"/>
      <c r="X2743" s="37"/>
      <c r="Y2743" s="5"/>
      <c r="Z2743" s="5"/>
      <c r="AA2743" s="6"/>
      <c r="AB2743" s="5"/>
      <c r="AC2743" s="6"/>
      <c r="AD2743" s="5"/>
    </row>
    <row r="2744">
      <c r="A2744" s="5"/>
      <c r="B2744" s="6"/>
      <c r="C2744" s="5"/>
      <c r="D2744" s="34"/>
      <c r="E2744" s="6"/>
      <c r="F2744" s="34"/>
      <c r="K2744" s="5"/>
      <c r="L2744" s="5"/>
      <c r="M2744" s="5"/>
      <c r="N2744" s="5"/>
      <c r="O2744" s="5"/>
      <c r="P2744" s="5"/>
      <c r="Q2744" s="5"/>
      <c r="R2744" s="6"/>
      <c r="S2744" s="6"/>
      <c r="T2744" s="6"/>
      <c r="U2744" s="5"/>
      <c r="V2744" s="5"/>
      <c r="W2744" s="5"/>
      <c r="X2744" s="37"/>
      <c r="Y2744" s="5"/>
      <c r="Z2744" s="5"/>
      <c r="AA2744" s="6"/>
      <c r="AB2744" s="5"/>
      <c r="AC2744" s="6"/>
      <c r="AD2744" s="5"/>
    </row>
    <row r="2745">
      <c r="A2745" s="5"/>
      <c r="B2745" s="6"/>
      <c r="C2745" s="5"/>
      <c r="D2745" s="34"/>
      <c r="E2745" s="6"/>
      <c r="F2745" s="34"/>
      <c r="K2745" s="5"/>
      <c r="L2745" s="5"/>
      <c r="M2745" s="5"/>
      <c r="N2745" s="5"/>
      <c r="O2745" s="5"/>
      <c r="P2745" s="5"/>
      <c r="Q2745" s="5"/>
      <c r="R2745" s="6"/>
      <c r="S2745" s="6"/>
      <c r="T2745" s="6"/>
      <c r="U2745" s="5"/>
      <c r="V2745" s="5"/>
      <c r="W2745" s="5"/>
      <c r="X2745" s="37"/>
      <c r="Y2745" s="5"/>
      <c r="Z2745" s="5"/>
      <c r="AA2745" s="6"/>
      <c r="AB2745" s="5"/>
      <c r="AC2745" s="6"/>
      <c r="AD2745" s="5"/>
    </row>
    <row r="2746">
      <c r="A2746" s="5"/>
      <c r="B2746" s="6"/>
      <c r="C2746" s="5"/>
      <c r="D2746" s="34"/>
      <c r="E2746" s="6"/>
      <c r="F2746" s="34"/>
      <c r="K2746" s="5"/>
      <c r="L2746" s="5"/>
      <c r="M2746" s="5"/>
      <c r="N2746" s="5"/>
      <c r="O2746" s="5"/>
      <c r="P2746" s="5"/>
      <c r="Q2746" s="5"/>
      <c r="R2746" s="6"/>
      <c r="S2746" s="6"/>
      <c r="T2746" s="6"/>
      <c r="U2746" s="5"/>
      <c r="V2746" s="5"/>
      <c r="W2746" s="5"/>
      <c r="X2746" s="37"/>
      <c r="Y2746" s="5"/>
      <c r="Z2746" s="5"/>
      <c r="AA2746" s="6"/>
      <c r="AB2746" s="5"/>
      <c r="AC2746" s="6"/>
      <c r="AD2746" s="5"/>
    </row>
    <row r="2747">
      <c r="A2747" s="5"/>
      <c r="B2747" s="6"/>
      <c r="C2747" s="5"/>
      <c r="D2747" s="34"/>
      <c r="E2747" s="6"/>
      <c r="F2747" s="34"/>
      <c r="K2747" s="5"/>
      <c r="L2747" s="5"/>
      <c r="M2747" s="5"/>
      <c r="N2747" s="5"/>
      <c r="O2747" s="5"/>
      <c r="P2747" s="5"/>
      <c r="Q2747" s="5"/>
      <c r="R2747" s="6"/>
      <c r="S2747" s="6"/>
      <c r="T2747" s="6"/>
      <c r="U2747" s="5"/>
      <c r="V2747" s="5"/>
      <c r="W2747" s="5"/>
      <c r="X2747" s="37"/>
      <c r="Y2747" s="5"/>
      <c r="Z2747" s="5"/>
      <c r="AA2747" s="6"/>
      <c r="AB2747" s="5"/>
      <c r="AC2747" s="6"/>
      <c r="AD2747" s="5"/>
    </row>
    <row r="2748">
      <c r="A2748" s="5"/>
      <c r="B2748" s="6"/>
      <c r="C2748" s="5"/>
      <c r="D2748" s="34"/>
      <c r="E2748" s="6"/>
      <c r="F2748" s="34"/>
      <c r="K2748" s="5"/>
      <c r="L2748" s="5"/>
      <c r="M2748" s="5"/>
      <c r="N2748" s="5"/>
      <c r="O2748" s="5"/>
      <c r="P2748" s="5"/>
      <c r="Q2748" s="5"/>
      <c r="R2748" s="6"/>
      <c r="S2748" s="6"/>
      <c r="T2748" s="6"/>
      <c r="U2748" s="5"/>
      <c r="V2748" s="5"/>
      <c r="W2748" s="5"/>
      <c r="X2748" s="37"/>
      <c r="Y2748" s="5"/>
      <c r="Z2748" s="5"/>
      <c r="AA2748" s="6"/>
      <c r="AB2748" s="5"/>
      <c r="AC2748" s="6"/>
      <c r="AD2748" s="5"/>
    </row>
    <row r="2749">
      <c r="A2749" s="5"/>
      <c r="B2749" s="6"/>
      <c r="C2749" s="5"/>
      <c r="D2749" s="34"/>
      <c r="E2749" s="6"/>
      <c r="F2749" s="34"/>
      <c r="K2749" s="5"/>
      <c r="L2749" s="5"/>
      <c r="M2749" s="5"/>
      <c r="N2749" s="5"/>
      <c r="O2749" s="5"/>
      <c r="P2749" s="5"/>
      <c r="Q2749" s="5"/>
      <c r="R2749" s="6"/>
      <c r="S2749" s="6"/>
      <c r="T2749" s="6"/>
      <c r="U2749" s="5"/>
      <c r="V2749" s="5"/>
      <c r="W2749" s="5"/>
      <c r="X2749" s="37"/>
      <c r="Y2749" s="5"/>
      <c r="Z2749" s="5"/>
      <c r="AA2749" s="6"/>
      <c r="AB2749" s="5"/>
      <c r="AC2749" s="6"/>
      <c r="AD2749" s="5"/>
    </row>
    <row r="2750">
      <c r="A2750" s="5"/>
      <c r="B2750" s="6"/>
      <c r="C2750" s="5"/>
      <c r="D2750" s="34"/>
      <c r="E2750" s="6"/>
      <c r="F2750" s="34"/>
      <c r="K2750" s="5"/>
      <c r="L2750" s="5"/>
      <c r="M2750" s="5"/>
      <c r="N2750" s="5"/>
      <c r="O2750" s="5"/>
      <c r="P2750" s="5"/>
      <c r="Q2750" s="5"/>
      <c r="R2750" s="6"/>
      <c r="S2750" s="6"/>
      <c r="T2750" s="6"/>
      <c r="U2750" s="5"/>
      <c r="V2750" s="5"/>
      <c r="W2750" s="5"/>
      <c r="X2750" s="37"/>
      <c r="Y2750" s="5"/>
      <c r="Z2750" s="5"/>
      <c r="AA2750" s="6"/>
      <c r="AB2750" s="5"/>
      <c r="AC2750" s="6"/>
      <c r="AD2750" s="5"/>
    </row>
    <row r="2751">
      <c r="A2751" s="5"/>
      <c r="B2751" s="6"/>
      <c r="C2751" s="5"/>
      <c r="D2751" s="34"/>
      <c r="E2751" s="6"/>
      <c r="F2751" s="34"/>
      <c r="K2751" s="5"/>
      <c r="L2751" s="5"/>
      <c r="M2751" s="5"/>
      <c r="N2751" s="5"/>
      <c r="O2751" s="5"/>
      <c r="P2751" s="5"/>
      <c r="Q2751" s="5"/>
      <c r="R2751" s="6"/>
      <c r="S2751" s="6"/>
      <c r="T2751" s="6"/>
      <c r="U2751" s="5"/>
      <c r="V2751" s="5"/>
      <c r="W2751" s="5"/>
      <c r="X2751" s="37"/>
      <c r="Y2751" s="5"/>
      <c r="Z2751" s="5"/>
      <c r="AA2751" s="6"/>
      <c r="AB2751" s="5"/>
      <c r="AC2751" s="6"/>
      <c r="AD2751" s="5"/>
    </row>
    <row r="2752">
      <c r="A2752" s="5"/>
      <c r="B2752" s="6"/>
      <c r="C2752" s="5"/>
      <c r="D2752" s="34"/>
      <c r="E2752" s="6"/>
      <c r="F2752" s="34"/>
      <c r="K2752" s="5"/>
      <c r="L2752" s="5"/>
      <c r="M2752" s="5"/>
      <c r="N2752" s="5"/>
      <c r="O2752" s="5"/>
      <c r="P2752" s="5"/>
      <c r="Q2752" s="5"/>
      <c r="R2752" s="6"/>
      <c r="S2752" s="6"/>
      <c r="T2752" s="6"/>
      <c r="U2752" s="5"/>
      <c r="V2752" s="5"/>
      <c r="W2752" s="5"/>
      <c r="X2752" s="37"/>
      <c r="Y2752" s="5"/>
      <c r="Z2752" s="5"/>
      <c r="AA2752" s="6"/>
      <c r="AB2752" s="5"/>
      <c r="AC2752" s="6"/>
      <c r="AD2752" s="5"/>
    </row>
    <row r="2753">
      <c r="A2753" s="5"/>
      <c r="B2753" s="6"/>
      <c r="C2753" s="5"/>
      <c r="D2753" s="34"/>
      <c r="E2753" s="6"/>
      <c r="F2753" s="34"/>
      <c r="K2753" s="5"/>
      <c r="L2753" s="5"/>
      <c r="M2753" s="5"/>
      <c r="N2753" s="5"/>
      <c r="O2753" s="5"/>
      <c r="P2753" s="5"/>
      <c r="Q2753" s="5"/>
      <c r="R2753" s="6"/>
      <c r="S2753" s="6"/>
      <c r="T2753" s="6"/>
      <c r="U2753" s="5"/>
      <c r="V2753" s="5"/>
      <c r="W2753" s="5"/>
      <c r="X2753" s="37"/>
      <c r="Y2753" s="5"/>
      <c r="Z2753" s="5"/>
      <c r="AA2753" s="6"/>
      <c r="AB2753" s="5"/>
      <c r="AC2753" s="6"/>
      <c r="AD2753" s="5"/>
    </row>
    <row r="2754">
      <c r="A2754" s="5"/>
      <c r="B2754" s="6"/>
      <c r="C2754" s="5"/>
      <c r="D2754" s="34"/>
      <c r="E2754" s="6"/>
      <c r="F2754" s="34"/>
      <c r="K2754" s="5"/>
      <c r="L2754" s="5"/>
      <c r="M2754" s="5"/>
      <c r="N2754" s="5"/>
      <c r="O2754" s="5"/>
      <c r="P2754" s="5"/>
      <c r="Q2754" s="5"/>
      <c r="R2754" s="6"/>
      <c r="S2754" s="6"/>
      <c r="T2754" s="6"/>
      <c r="U2754" s="5"/>
      <c r="V2754" s="5"/>
      <c r="W2754" s="5"/>
      <c r="X2754" s="37"/>
      <c r="Y2754" s="5"/>
      <c r="Z2754" s="5"/>
      <c r="AA2754" s="6"/>
      <c r="AB2754" s="5"/>
      <c r="AC2754" s="6"/>
      <c r="AD2754" s="5"/>
    </row>
    <row r="2755">
      <c r="A2755" s="5"/>
      <c r="B2755" s="6"/>
      <c r="C2755" s="5"/>
      <c r="D2755" s="34"/>
      <c r="E2755" s="6"/>
      <c r="F2755" s="34"/>
      <c r="K2755" s="5"/>
      <c r="L2755" s="5"/>
      <c r="M2755" s="5"/>
      <c r="N2755" s="5"/>
      <c r="O2755" s="5"/>
      <c r="P2755" s="5"/>
      <c r="Q2755" s="5"/>
      <c r="R2755" s="6"/>
      <c r="S2755" s="6"/>
      <c r="T2755" s="6"/>
      <c r="U2755" s="5"/>
      <c r="V2755" s="5"/>
      <c r="W2755" s="5"/>
      <c r="X2755" s="37"/>
      <c r="Y2755" s="5"/>
      <c r="Z2755" s="5"/>
      <c r="AA2755" s="6"/>
      <c r="AB2755" s="5"/>
      <c r="AC2755" s="6"/>
      <c r="AD2755" s="5"/>
    </row>
    <row r="2756">
      <c r="A2756" s="5"/>
      <c r="B2756" s="6"/>
      <c r="C2756" s="5"/>
      <c r="D2756" s="34"/>
      <c r="E2756" s="6"/>
      <c r="F2756" s="34"/>
      <c r="K2756" s="5"/>
      <c r="L2756" s="5"/>
      <c r="M2756" s="5"/>
      <c r="N2756" s="5"/>
      <c r="O2756" s="5"/>
      <c r="P2756" s="5"/>
      <c r="Q2756" s="5"/>
      <c r="R2756" s="6"/>
      <c r="S2756" s="6"/>
      <c r="T2756" s="6"/>
      <c r="U2756" s="5"/>
      <c r="V2756" s="5"/>
      <c r="W2756" s="5"/>
      <c r="X2756" s="37"/>
      <c r="Y2756" s="5"/>
      <c r="Z2756" s="5"/>
      <c r="AA2756" s="6"/>
      <c r="AB2756" s="5"/>
      <c r="AC2756" s="6"/>
      <c r="AD2756" s="5"/>
    </row>
    <row r="2757">
      <c r="A2757" s="5"/>
      <c r="B2757" s="6"/>
      <c r="C2757" s="5"/>
      <c r="D2757" s="34"/>
      <c r="E2757" s="6"/>
      <c r="F2757" s="34"/>
      <c r="K2757" s="5"/>
      <c r="L2757" s="5"/>
      <c r="M2757" s="5"/>
      <c r="N2757" s="5"/>
      <c r="O2757" s="5"/>
      <c r="P2757" s="5"/>
      <c r="Q2757" s="5"/>
      <c r="R2757" s="6"/>
      <c r="S2757" s="6"/>
      <c r="T2757" s="6"/>
      <c r="U2757" s="5"/>
      <c r="V2757" s="5"/>
      <c r="W2757" s="5"/>
      <c r="X2757" s="37"/>
      <c r="Y2757" s="5"/>
      <c r="Z2757" s="5"/>
      <c r="AA2757" s="6"/>
      <c r="AB2757" s="5"/>
      <c r="AC2757" s="6"/>
      <c r="AD2757" s="5"/>
    </row>
    <row r="2758">
      <c r="A2758" s="5"/>
      <c r="B2758" s="6"/>
      <c r="C2758" s="5"/>
      <c r="D2758" s="34"/>
      <c r="E2758" s="6"/>
      <c r="F2758" s="34"/>
      <c r="K2758" s="5"/>
      <c r="L2758" s="5"/>
      <c r="M2758" s="5"/>
      <c r="N2758" s="5"/>
      <c r="O2758" s="5"/>
      <c r="P2758" s="5"/>
      <c r="Q2758" s="5"/>
      <c r="R2758" s="6"/>
      <c r="S2758" s="6"/>
      <c r="T2758" s="6"/>
      <c r="U2758" s="5"/>
      <c r="V2758" s="5"/>
      <c r="W2758" s="5"/>
      <c r="X2758" s="37"/>
      <c r="Y2758" s="5"/>
      <c r="Z2758" s="5"/>
      <c r="AA2758" s="6"/>
      <c r="AB2758" s="5"/>
      <c r="AC2758" s="6"/>
      <c r="AD2758" s="5"/>
    </row>
    <row r="2759">
      <c r="A2759" s="5"/>
      <c r="B2759" s="6"/>
      <c r="C2759" s="5"/>
      <c r="D2759" s="34"/>
      <c r="E2759" s="6"/>
      <c r="F2759" s="34"/>
      <c r="K2759" s="5"/>
      <c r="L2759" s="5"/>
      <c r="M2759" s="5"/>
      <c r="N2759" s="5"/>
      <c r="O2759" s="5"/>
      <c r="P2759" s="5"/>
      <c r="Q2759" s="5"/>
      <c r="R2759" s="6"/>
      <c r="S2759" s="6"/>
      <c r="T2759" s="6"/>
      <c r="U2759" s="5"/>
      <c r="V2759" s="5"/>
      <c r="W2759" s="5"/>
      <c r="X2759" s="37"/>
      <c r="Y2759" s="5"/>
      <c r="Z2759" s="5"/>
      <c r="AA2759" s="6"/>
      <c r="AB2759" s="5"/>
      <c r="AC2759" s="6"/>
      <c r="AD2759" s="5"/>
    </row>
    <row r="2760">
      <c r="A2760" s="5"/>
      <c r="B2760" s="6"/>
      <c r="C2760" s="5"/>
      <c r="D2760" s="34"/>
      <c r="E2760" s="6"/>
      <c r="F2760" s="34"/>
      <c r="K2760" s="5"/>
      <c r="L2760" s="5"/>
      <c r="M2760" s="5"/>
      <c r="N2760" s="5"/>
      <c r="O2760" s="5"/>
      <c r="P2760" s="5"/>
      <c r="Q2760" s="5"/>
      <c r="R2760" s="6"/>
      <c r="S2760" s="6"/>
      <c r="T2760" s="6"/>
      <c r="U2760" s="5"/>
      <c r="V2760" s="5"/>
      <c r="W2760" s="5"/>
      <c r="X2760" s="37"/>
      <c r="Y2760" s="5"/>
      <c r="Z2760" s="5"/>
      <c r="AA2760" s="6"/>
      <c r="AB2760" s="5"/>
      <c r="AC2760" s="6"/>
      <c r="AD2760" s="5"/>
    </row>
    <row r="2761">
      <c r="A2761" s="5"/>
      <c r="B2761" s="6"/>
      <c r="C2761" s="5"/>
      <c r="D2761" s="34"/>
      <c r="E2761" s="6"/>
      <c r="F2761" s="34"/>
      <c r="K2761" s="5"/>
      <c r="L2761" s="5"/>
      <c r="M2761" s="5"/>
      <c r="N2761" s="5"/>
      <c r="O2761" s="5"/>
      <c r="P2761" s="5"/>
      <c r="Q2761" s="5"/>
      <c r="R2761" s="6"/>
      <c r="S2761" s="6"/>
      <c r="T2761" s="6"/>
      <c r="U2761" s="5"/>
      <c r="V2761" s="5"/>
      <c r="W2761" s="5"/>
      <c r="X2761" s="37"/>
      <c r="Y2761" s="5"/>
      <c r="Z2761" s="5"/>
      <c r="AA2761" s="6"/>
      <c r="AB2761" s="5"/>
      <c r="AC2761" s="6"/>
      <c r="AD2761" s="5"/>
    </row>
    <row r="2762">
      <c r="A2762" s="5"/>
      <c r="B2762" s="6"/>
      <c r="C2762" s="5"/>
      <c r="D2762" s="34"/>
      <c r="E2762" s="6"/>
      <c r="F2762" s="34"/>
      <c r="K2762" s="5"/>
      <c r="L2762" s="5"/>
      <c r="M2762" s="5"/>
      <c r="N2762" s="5"/>
      <c r="O2762" s="5"/>
      <c r="P2762" s="5"/>
      <c r="Q2762" s="5"/>
      <c r="R2762" s="6"/>
      <c r="S2762" s="6"/>
      <c r="T2762" s="6"/>
      <c r="U2762" s="5"/>
      <c r="V2762" s="5"/>
      <c r="W2762" s="5"/>
      <c r="X2762" s="37"/>
      <c r="Y2762" s="5"/>
      <c r="Z2762" s="5"/>
      <c r="AA2762" s="6"/>
      <c r="AB2762" s="5"/>
      <c r="AC2762" s="6"/>
      <c r="AD2762" s="5"/>
    </row>
    <row r="2763">
      <c r="A2763" s="5"/>
      <c r="B2763" s="6"/>
      <c r="C2763" s="5"/>
      <c r="D2763" s="34"/>
      <c r="E2763" s="6"/>
      <c r="F2763" s="34"/>
      <c r="K2763" s="5"/>
      <c r="L2763" s="5"/>
      <c r="M2763" s="5"/>
      <c r="N2763" s="5"/>
      <c r="O2763" s="5"/>
      <c r="P2763" s="5"/>
      <c r="Q2763" s="5"/>
      <c r="R2763" s="6"/>
      <c r="S2763" s="6"/>
      <c r="T2763" s="6"/>
      <c r="U2763" s="5"/>
      <c r="V2763" s="5"/>
      <c r="W2763" s="5"/>
      <c r="X2763" s="37"/>
      <c r="Y2763" s="5"/>
      <c r="Z2763" s="5"/>
      <c r="AA2763" s="6"/>
      <c r="AB2763" s="5"/>
      <c r="AC2763" s="6"/>
      <c r="AD2763" s="5"/>
    </row>
    <row r="2764">
      <c r="A2764" s="5"/>
      <c r="B2764" s="6"/>
      <c r="C2764" s="5"/>
      <c r="D2764" s="34"/>
      <c r="E2764" s="6"/>
      <c r="F2764" s="34"/>
      <c r="K2764" s="5"/>
      <c r="L2764" s="5"/>
      <c r="M2764" s="5"/>
      <c r="N2764" s="5"/>
      <c r="O2764" s="5"/>
      <c r="P2764" s="5"/>
      <c r="Q2764" s="5"/>
      <c r="R2764" s="6"/>
      <c r="S2764" s="6"/>
      <c r="T2764" s="6"/>
      <c r="U2764" s="5"/>
      <c r="V2764" s="5"/>
      <c r="W2764" s="5"/>
      <c r="X2764" s="37"/>
      <c r="Y2764" s="5"/>
      <c r="Z2764" s="5"/>
      <c r="AA2764" s="6"/>
      <c r="AB2764" s="5"/>
      <c r="AC2764" s="6"/>
      <c r="AD2764" s="5"/>
    </row>
    <row r="2765">
      <c r="A2765" s="5"/>
      <c r="B2765" s="6"/>
      <c r="C2765" s="5"/>
      <c r="D2765" s="34"/>
      <c r="E2765" s="6"/>
      <c r="F2765" s="34"/>
      <c r="K2765" s="5"/>
      <c r="L2765" s="5"/>
      <c r="M2765" s="5"/>
      <c r="N2765" s="5"/>
      <c r="O2765" s="5"/>
      <c r="P2765" s="5"/>
      <c r="Q2765" s="5"/>
      <c r="R2765" s="6"/>
      <c r="S2765" s="6"/>
      <c r="T2765" s="6"/>
      <c r="U2765" s="5"/>
      <c r="V2765" s="5"/>
      <c r="W2765" s="5"/>
      <c r="X2765" s="37"/>
      <c r="Y2765" s="5"/>
      <c r="Z2765" s="5"/>
      <c r="AA2765" s="6"/>
      <c r="AB2765" s="5"/>
      <c r="AC2765" s="6"/>
      <c r="AD2765" s="5"/>
    </row>
    <row r="2766">
      <c r="A2766" s="5"/>
      <c r="B2766" s="6"/>
      <c r="C2766" s="5"/>
      <c r="D2766" s="34"/>
      <c r="E2766" s="6"/>
      <c r="F2766" s="34"/>
      <c r="K2766" s="5"/>
      <c r="L2766" s="5"/>
      <c r="M2766" s="5"/>
      <c r="N2766" s="5"/>
      <c r="O2766" s="5"/>
      <c r="P2766" s="5"/>
      <c r="Q2766" s="5"/>
      <c r="R2766" s="6"/>
      <c r="S2766" s="6"/>
      <c r="T2766" s="6"/>
      <c r="U2766" s="5"/>
      <c r="V2766" s="5"/>
      <c r="W2766" s="5"/>
      <c r="X2766" s="37"/>
      <c r="Y2766" s="5"/>
      <c r="Z2766" s="5"/>
      <c r="AA2766" s="6"/>
      <c r="AB2766" s="5"/>
      <c r="AC2766" s="6"/>
      <c r="AD2766" s="5"/>
    </row>
    <row r="2767">
      <c r="A2767" s="5"/>
      <c r="B2767" s="6"/>
      <c r="C2767" s="5"/>
      <c r="D2767" s="34"/>
      <c r="E2767" s="6"/>
      <c r="F2767" s="34"/>
      <c r="K2767" s="5"/>
      <c r="L2767" s="5"/>
      <c r="M2767" s="5"/>
      <c r="N2767" s="5"/>
      <c r="O2767" s="5"/>
      <c r="P2767" s="5"/>
      <c r="Q2767" s="5"/>
      <c r="R2767" s="6"/>
      <c r="S2767" s="6"/>
      <c r="T2767" s="6"/>
      <c r="U2767" s="5"/>
      <c r="V2767" s="5"/>
      <c r="W2767" s="5"/>
      <c r="X2767" s="37"/>
      <c r="Y2767" s="5"/>
      <c r="Z2767" s="5"/>
      <c r="AA2767" s="6"/>
      <c r="AB2767" s="5"/>
      <c r="AC2767" s="6"/>
      <c r="AD2767" s="5"/>
    </row>
    <row r="2768">
      <c r="A2768" s="5"/>
      <c r="B2768" s="6"/>
      <c r="C2768" s="5"/>
      <c r="D2768" s="34"/>
      <c r="E2768" s="6"/>
      <c r="F2768" s="34"/>
      <c r="K2768" s="5"/>
      <c r="L2768" s="5"/>
      <c r="M2768" s="5"/>
      <c r="N2768" s="5"/>
      <c r="O2768" s="5"/>
      <c r="P2768" s="5"/>
      <c r="Q2768" s="5"/>
      <c r="R2768" s="6"/>
      <c r="S2768" s="6"/>
      <c r="T2768" s="6"/>
      <c r="U2768" s="5"/>
      <c r="V2768" s="5"/>
      <c r="W2768" s="5"/>
      <c r="X2768" s="37"/>
      <c r="Y2768" s="5"/>
      <c r="Z2768" s="5"/>
      <c r="AA2768" s="6"/>
      <c r="AB2768" s="5"/>
      <c r="AC2768" s="6"/>
      <c r="AD2768" s="5"/>
    </row>
    <row r="2769">
      <c r="A2769" s="5"/>
      <c r="B2769" s="6"/>
      <c r="C2769" s="5"/>
      <c r="D2769" s="34"/>
      <c r="E2769" s="6"/>
      <c r="F2769" s="34"/>
      <c r="K2769" s="5"/>
      <c r="L2769" s="5"/>
      <c r="M2769" s="5"/>
      <c r="N2769" s="5"/>
      <c r="O2769" s="5"/>
      <c r="P2769" s="5"/>
      <c r="Q2769" s="5"/>
      <c r="R2769" s="6"/>
      <c r="S2769" s="6"/>
      <c r="T2769" s="6"/>
      <c r="U2769" s="5"/>
      <c r="V2769" s="5"/>
      <c r="W2769" s="5"/>
      <c r="X2769" s="37"/>
      <c r="Y2769" s="5"/>
      <c r="Z2769" s="5"/>
      <c r="AA2769" s="6"/>
      <c r="AB2769" s="5"/>
      <c r="AC2769" s="6"/>
      <c r="AD2769" s="5"/>
    </row>
    <row r="2770">
      <c r="A2770" s="5"/>
      <c r="B2770" s="6"/>
      <c r="C2770" s="5"/>
      <c r="D2770" s="34"/>
      <c r="E2770" s="6"/>
      <c r="F2770" s="34"/>
      <c r="K2770" s="5"/>
      <c r="L2770" s="5"/>
      <c r="M2770" s="5"/>
      <c r="N2770" s="5"/>
      <c r="O2770" s="5"/>
      <c r="P2770" s="5"/>
      <c r="Q2770" s="5"/>
      <c r="R2770" s="6"/>
      <c r="S2770" s="6"/>
      <c r="T2770" s="6"/>
      <c r="U2770" s="5"/>
      <c r="V2770" s="5"/>
      <c r="W2770" s="5"/>
      <c r="X2770" s="37"/>
      <c r="Y2770" s="5"/>
      <c r="Z2770" s="5"/>
      <c r="AA2770" s="6"/>
      <c r="AB2770" s="5"/>
      <c r="AC2770" s="6"/>
      <c r="AD2770" s="5"/>
    </row>
    <row r="2771">
      <c r="A2771" s="5"/>
      <c r="B2771" s="6"/>
      <c r="C2771" s="5"/>
      <c r="D2771" s="34"/>
      <c r="E2771" s="6"/>
      <c r="F2771" s="34"/>
      <c r="K2771" s="5"/>
      <c r="L2771" s="5"/>
      <c r="M2771" s="5"/>
      <c r="N2771" s="5"/>
      <c r="O2771" s="5"/>
      <c r="P2771" s="5"/>
      <c r="Q2771" s="5"/>
      <c r="R2771" s="6"/>
      <c r="S2771" s="6"/>
      <c r="T2771" s="6"/>
      <c r="U2771" s="5"/>
      <c r="V2771" s="5"/>
      <c r="W2771" s="5"/>
      <c r="X2771" s="37"/>
      <c r="Y2771" s="5"/>
      <c r="Z2771" s="5"/>
      <c r="AA2771" s="6"/>
      <c r="AB2771" s="5"/>
      <c r="AC2771" s="6"/>
      <c r="AD2771" s="5"/>
    </row>
    <row r="2772">
      <c r="A2772" s="5"/>
      <c r="B2772" s="6"/>
      <c r="C2772" s="5"/>
      <c r="D2772" s="34"/>
      <c r="E2772" s="6"/>
      <c r="F2772" s="34"/>
      <c r="K2772" s="5"/>
      <c r="L2772" s="5"/>
      <c r="M2772" s="5"/>
      <c r="N2772" s="5"/>
      <c r="O2772" s="5"/>
      <c r="P2772" s="5"/>
      <c r="Q2772" s="5"/>
      <c r="R2772" s="6"/>
      <c r="S2772" s="6"/>
      <c r="T2772" s="6"/>
      <c r="U2772" s="5"/>
      <c r="V2772" s="5"/>
      <c r="W2772" s="5"/>
      <c r="X2772" s="37"/>
      <c r="Y2772" s="5"/>
      <c r="Z2772" s="5"/>
      <c r="AA2772" s="6"/>
      <c r="AB2772" s="5"/>
      <c r="AC2772" s="6"/>
      <c r="AD2772" s="5"/>
    </row>
    <row r="2773">
      <c r="A2773" s="5"/>
      <c r="B2773" s="6"/>
      <c r="C2773" s="5"/>
      <c r="D2773" s="34"/>
      <c r="E2773" s="6"/>
      <c r="F2773" s="34"/>
      <c r="K2773" s="5"/>
      <c r="L2773" s="5"/>
      <c r="M2773" s="5"/>
      <c r="N2773" s="5"/>
      <c r="O2773" s="5"/>
      <c r="P2773" s="5"/>
      <c r="Q2773" s="5"/>
      <c r="R2773" s="6"/>
      <c r="S2773" s="6"/>
      <c r="T2773" s="6"/>
      <c r="U2773" s="5"/>
      <c r="V2773" s="5"/>
      <c r="W2773" s="5"/>
      <c r="X2773" s="37"/>
      <c r="Y2773" s="5"/>
      <c r="Z2773" s="5"/>
      <c r="AA2773" s="6"/>
      <c r="AB2773" s="5"/>
      <c r="AC2773" s="6"/>
      <c r="AD2773" s="5"/>
    </row>
    <row r="2774">
      <c r="A2774" s="5"/>
      <c r="B2774" s="6"/>
      <c r="C2774" s="5"/>
      <c r="D2774" s="34"/>
      <c r="E2774" s="6"/>
      <c r="F2774" s="34"/>
      <c r="K2774" s="5"/>
      <c r="L2774" s="5"/>
      <c r="M2774" s="5"/>
      <c r="N2774" s="5"/>
      <c r="O2774" s="5"/>
      <c r="P2774" s="5"/>
      <c r="Q2774" s="5"/>
      <c r="R2774" s="6"/>
      <c r="S2774" s="6"/>
      <c r="T2774" s="6"/>
      <c r="U2774" s="5"/>
      <c r="V2774" s="5"/>
      <c r="W2774" s="5"/>
      <c r="X2774" s="37"/>
      <c r="Y2774" s="5"/>
      <c r="Z2774" s="5"/>
      <c r="AA2774" s="6"/>
      <c r="AB2774" s="5"/>
      <c r="AC2774" s="6"/>
      <c r="AD2774" s="5"/>
    </row>
    <row r="2775">
      <c r="A2775" s="5"/>
      <c r="B2775" s="6"/>
      <c r="C2775" s="5"/>
      <c r="D2775" s="34"/>
      <c r="E2775" s="6"/>
      <c r="F2775" s="34"/>
      <c r="K2775" s="5"/>
      <c r="L2775" s="5"/>
      <c r="M2775" s="5"/>
      <c r="N2775" s="5"/>
      <c r="O2775" s="5"/>
      <c r="P2775" s="5"/>
      <c r="Q2775" s="5"/>
      <c r="R2775" s="6"/>
      <c r="S2775" s="6"/>
      <c r="T2775" s="6"/>
      <c r="U2775" s="5"/>
      <c r="V2775" s="5"/>
      <c r="W2775" s="5"/>
      <c r="X2775" s="37"/>
      <c r="Y2775" s="5"/>
      <c r="Z2775" s="5"/>
      <c r="AA2775" s="6"/>
      <c r="AB2775" s="5"/>
      <c r="AC2775" s="6"/>
      <c r="AD2775" s="5"/>
    </row>
    <row r="2776">
      <c r="A2776" s="5"/>
      <c r="B2776" s="6"/>
      <c r="C2776" s="5"/>
      <c r="D2776" s="34"/>
      <c r="E2776" s="6"/>
      <c r="F2776" s="34"/>
      <c r="K2776" s="5"/>
      <c r="L2776" s="5"/>
      <c r="M2776" s="5"/>
      <c r="N2776" s="5"/>
      <c r="O2776" s="5"/>
      <c r="P2776" s="5"/>
      <c r="Q2776" s="5"/>
      <c r="R2776" s="6"/>
      <c r="S2776" s="6"/>
      <c r="T2776" s="6"/>
      <c r="U2776" s="5"/>
      <c r="V2776" s="5"/>
      <c r="W2776" s="5"/>
      <c r="X2776" s="37"/>
      <c r="Y2776" s="5"/>
      <c r="Z2776" s="5"/>
      <c r="AA2776" s="6"/>
      <c r="AB2776" s="5"/>
      <c r="AC2776" s="6"/>
      <c r="AD2776" s="5"/>
    </row>
    <row r="2777">
      <c r="A2777" s="5"/>
      <c r="B2777" s="6"/>
      <c r="C2777" s="5"/>
      <c r="D2777" s="34"/>
      <c r="E2777" s="6"/>
      <c r="F2777" s="34"/>
      <c r="K2777" s="5"/>
      <c r="L2777" s="5"/>
      <c r="M2777" s="5"/>
      <c r="N2777" s="5"/>
      <c r="O2777" s="5"/>
      <c r="P2777" s="5"/>
      <c r="Q2777" s="5"/>
      <c r="R2777" s="6"/>
      <c r="S2777" s="6"/>
      <c r="T2777" s="6"/>
      <c r="U2777" s="5"/>
      <c r="V2777" s="5"/>
      <c r="W2777" s="5"/>
      <c r="X2777" s="37"/>
      <c r="Y2777" s="5"/>
      <c r="Z2777" s="5"/>
      <c r="AA2777" s="6"/>
      <c r="AB2777" s="5"/>
      <c r="AC2777" s="6"/>
      <c r="AD2777" s="5"/>
    </row>
    <row r="2778">
      <c r="A2778" s="5"/>
      <c r="B2778" s="6"/>
      <c r="C2778" s="5"/>
      <c r="D2778" s="34"/>
      <c r="E2778" s="6"/>
      <c r="F2778" s="34"/>
      <c r="K2778" s="5"/>
      <c r="L2778" s="5"/>
      <c r="M2778" s="5"/>
      <c r="N2778" s="5"/>
      <c r="O2778" s="5"/>
      <c r="P2778" s="5"/>
      <c r="Q2778" s="5"/>
      <c r="R2778" s="6"/>
      <c r="S2778" s="6"/>
      <c r="T2778" s="6"/>
      <c r="U2778" s="5"/>
      <c r="V2778" s="5"/>
      <c r="W2778" s="5"/>
      <c r="X2778" s="37"/>
      <c r="Y2778" s="5"/>
      <c r="Z2778" s="5"/>
      <c r="AA2778" s="6"/>
      <c r="AB2778" s="5"/>
      <c r="AC2778" s="6"/>
      <c r="AD2778" s="5"/>
    </row>
    <row r="2779">
      <c r="A2779" s="5"/>
      <c r="B2779" s="6"/>
      <c r="C2779" s="5"/>
      <c r="D2779" s="34"/>
      <c r="E2779" s="6"/>
      <c r="F2779" s="34"/>
      <c r="K2779" s="5"/>
      <c r="L2779" s="5"/>
      <c r="M2779" s="5"/>
      <c r="N2779" s="5"/>
      <c r="O2779" s="5"/>
      <c r="P2779" s="5"/>
      <c r="Q2779" s="5"/>
      <c r="R2779" s="6"/>
      <c r="S2779" s="6"/>
      <c r="T2779" s="6"/>
      <c r="U2779" s="5"/>
      <c r="V2779" s="5"/>
      <c r="W2779" s="5"/>
      <c r="X2779" s="37"/>
      <c r="Y2779" s="5"/>
      <c r="Z2779" s="5"/>
      <c r="AA2779" s="6"/>
      <c r="AB2779" s="5"/>
      <c r="AC2779" s="6"/>
      <c r="AD2779" s="5"/>
    </row>
    <row r="2780">
      <c r="A2780" s="5"/>
      <c r="B2780" s="6"/>
      <c r="C2780" s="5"/>
      <c r="D2780" s="34"/>
      <c r="E2780" s="6"/>
      <c r="F2780" s="34"/>
      <c r="K2780" s="5"/>
      <c r="L2780" s="5"/>
      <c r="M2780" s="5"/>
      <c r="N2780" s="5"/>
      <c r="O2780" s="5"/>
      <c r="P2780" s="5"/>
      <c r="Q2780" s="5"/>
      <c r="R2780" s="6"/>
      <c r="S2780" s="6"/>
      <c r="T2780" s="6"/>
      <c r="U2780" s="5"/>
      <c r="V2780" s="5"/>
      <c r="W2780" s="5"/>
      <c r="X2780" s="37"/>
      <c r="Y2780" s="5"/>
      <c r="Z2780" s="5"/>
      <c r="AA2780" s="6"/>
      <c r="AB2780" s="5"/>
      <c r="AC2780" s="6"/>
      <c r="AD2780" s="5"/>
    </row>
    <row r="2781">
      <c r="A2781" s="5"/>
      <c r="B2781" s="6"/>
      <c r="C2781" s="5"/>
      <c r="D2781" s="34"/>
      <c r="E2781" s="6"/>
      <c r="F2781" s="34"/>
      <c r="K2781" s="5"/>
      <c r="L2781" s="5"/>
      <c r="M2781" s="5"/>
      <c r="N2781" s="5"/>
      <c r="O2781" s="5"/>
      <c r="P2781" s="5"/>
      <c r="Q2781" s="5"/>
      <c r="R2781" s="6"/>
      <c r="S2781" s="6"/>
      <c r="T2781" s="6"/>
      <c r="U2781" s="5"/>
      <c r="V2781" s="5"/>
      <c r="W2781" s="5"/>
      <c r="X2781" s="37"/>
      <c r="Y2781" s="5"/>
      <c r="Z2781" s="5"/>
      <c r="AA2781" s="6"/>
      <c r="AB2781" s="5"/>
      <c r="AC2781" s="6"/>
      <c r="AD2781" s="5"/>
    </row>
    <row r="2782">
      <c r="A2782" s="5"/>
      <c r="B2782" s="6"/>
      <c r="C2782" s="5"/>
      <c r="D2782" s="34"/>
      <c r="E2782" s="6"/>
      <c r="F2782" s="34"/>
      <c r="K2782" s="5"/>
      <c r="L2782" s="5"/>
      <c r="M2782" s="5"/>
      <c r="N2782" s="5"/>
      <c r="O2782" s="5"/>
      <c r="P2782" s="5"/>
      <c r="Q2782" s="5"/>
      <c r="R2782" s="6"/>
      <c r="S2782" s="6"/>
      <c r="T2782" s="6"/>
      <c r="U2782" s="5"/>
      <c r="V2782" s="5"/>
      <c r="W2782" s="5"/>
      <c r="X2782" s="37"/>
      <c r="Y2782" s="5"/>
      <c r="Z2782" s="5"/>
      <c r="AA2782" s="6"/>
      <c r="AB2782" s="5"/>
      <c r="AC2782" s="6"/>
      <c r="AD2782" s="5"/>
    </row>
    <row r="2783">
      <c r="A2783" s="5"/>
      <c r="B2783" s="6"/>
      <c r="C2783" s="5"/>
      <c r="D2783" s="34"/>
      <c r="E2783" s="6"/>
      <c r="F2783" s="34"/>
      <c r="K2783" s="5"/>
      <c r="L2783" s="5"/>
      <c r="M2783" s="5"/>
      <c r="N2783" s="5"/>
      <c r="O2783" s="5"/>
      <c r="P2783" s="5"/>
      <c r="Q2783" s="5"/>
      <c r="R2783" s="6"/>
      <c r="S2783" s="6"/>
      <c r="T2783" s="6"/>
      <c r="U2783" s="5"/>
      <c r="V2783" s="5"/>
      <c r="W2783" s="5"/>
      <c r="X2783" s="37"/>
      <c r="Y2783" s="5"/>
      <c r="Z2783" s="5"/>
      <c r="AA2783" s="6"/>
      <c r="AB2783" s="5"/>
      <c r="AC2783" s="6"/>
      <c r="AD2783" s="5"/>
    </row>
    <row r="2784">
      <c r="A2784" s="5"/>
      <c r="B2784" s="6"/>
      <c r="C2784" s="5"/>
      <c r="D2784" s="34"/>
      <c r="E2784" s="6"/>
      <c r="F2784" s="34"/>
      <c r="K2784" s="5"/>
      <c r="L2784" s="5"/>
      <c r="M2784" s="5"/>
      <c r="N2784" s="5"/>
      <c r="O2784" s="5"/>
      <c r="P2784" s="5"/>
      <c r="Q2784" s="5"/>
      <c r="R2784" s="6"/>
      <c r="S2784" s="6"/>
      <c r="T2784" s="6"/>
      <c r="U2784" s="5"/>
      <c r="V2784" s="5"/>
      <c r="W2784" s="5"/>
      <c r="X2784" s="37"/>
      <c r="Y2784" s="5"/>
      <c r="Z2784" s="5"/>
      <c r="AA2784" s="6"/>
      <c r="AB2784" s="5"/>
      <c r="AC2784" s="6"/>
      <c r="AD2784" s="5"/>
    </row>
    <row r="2785">
      <c r="A2785" s="5"/>
      <c r="B2785" s="6"/>
      <c r="C2785" s="5"/>
      <c r="D2785" s="34"/>
      <c r="E2785" s="6"/>
      <c r="F2785" s="34"/>
      <c r="K2785" s="5"/>
      <c r="L2785" s="5"/>
      <c r="M2785" s="5"/>
      <c r="N2785" s="5"/>
      <c r="O2785" s="5"/>
      <c r="P2785" s="5"/>
      <c r="Q2785" s="5"/>
      <c r="R2785" s="6"/>
      <c r="S2785" s="6"/>
      <c r="T2785" s="6"/>
      <c r="U2785" s="5"/>
      <c r="V2785" s="5"/>
      <c r="W2785" s="5"/>
      <c r="X2785" s="37"/>
      <c r="Y2785" s="5"/>
      <c r="Z2785" s="5"/>
      <c r="AA2785" s="6"/>
      <c r="AB2785" s="5"/>
      <c r="AC2785" s="6"/>
      <c r="AD2785" s="5"/>
    </row>
    <row r="2786">
      <c r="A2786" s="5"/>
      <c r="B2786" s="6"/>
      <c r="C2786" s="5"/>
      <c r="D2786" s="34"/>
      <c r="E2786" s="6"/>
      <c r="F2786" s="34"/>
      <c r="K2786" s="5"/>
      <c r="L2786" s="5"/>
      <c r="M2786" s="5"/>
      <c r="N2786" s="5"/>
      <c r="O2786" s="5"/>
      <c r="P2786" s="5"/>
      <c r="Q2786" s="5"/>
      <c r="R2786" s="6"/>
      <c r="S2786" s="6"/>
      <c r="T2786" s="6"/>
      <c r="U2786" s="5"/>
      <c r="V2786" s="5"/>
      <c r="W2786" s="5"/>
      <c r="X2786" s="37"/>
      <c r="Y2786" s="5"/>
      <c r="Z2786" s="5"/>
      <c r="AA2786" s="6"/>
      <c r="AB2786" s="5"/>
      <c r="AC2786" s="6"/>
      <c r="AD2786" s="5"/>
    </row>
    <row r="2787">
      <c r="A2787" s="5"/>
      <c r="B2787" s="6"/>
      <c r="C2787" s="5"/>
      <c r="D2787" s="34"/>
      <c r="E2787" s="6"/>
      <c r="F2787" s="34"/>
      <c r="K2787" s="5"/>
      <c r="L2787" s="5"/>
      <c r="M2787" s="5"/>
      <c r="N2787" s="5"/>
      <c r="O2787" s="5"/>
      <c r="P2787" s="5"/>
      <c r="Q2787" s="5"/>
      <c r="R2787" s="6"/>
      <c r="S2787" s="6"/>
      <c r="T2787" s="6"/>
      <c r="U2787" s="5"/>
      <c r="V2787" s="5"/>
      <c r="W2787" s="5"/>
      <c r="X2787" s="37"/>
      <c r="Y2787" s="5"/>
      <c r="Z2787" s="5"/>
      <c r="AA2787" s="6"/>
      <c r="AB2787" s="5"/>
      <c r="AC2787" s="6"/>
      <c r="AD2787" s="5"/>
    </row>
    <row r="2788">
      <c r="A2788" s="5"/>
      <c r="B2788" s="6"/>
      <c r="C2788" s="5"/>
      <c r="D2788" s="34"/>
      <c r="E2788" s="6"/>
      <c r="F2788" s="34"/>
      <c r="K2788" s="5"/>
      <c r="L2788" s="5"/>
      <c r="M2788" s="5"/>
      <c r="N2788" s="5"/>
      <c r="O2788" s="5"/>
      <c r="P2788" s="5"/>
      <c r="Q2788" s="5"/>
      <c r="R2788" s="6"/>
      <c r="S2788" s="6"/>
      <c r="T2788" s="6"/>
      <c r="U2788" s="5"/>
      <c r="V2788" s="5"/>
      <c r="W2788" s="5"/>
      <c r="X2788" s="37"/>
      <c r="Y2788" s="5"/>
      <c r="Z2788" s="5"/>
      <c r="AA2788" s="6"/>
      <c r="AB2788" s="5"/>
      <c r="AC2788" s="6"/>
      <c r="AD2788" s="5"/>
    </row>
    <row r="2789">
      <c r="A2789" s="5"/>
      <c r="B2789" s="6"/>
      <c r="C2789" s="5"/>
      <c r="D2789" s="34"/>
      <c r="E2789" s="6"/>
      <c r="F2789" s="34"/>
      <c r="K2789" s="5"/>
      <c r="L2789" s="5"/>
      <c r="M2789" s="5"/>
      <c r="N2789" s="5"/>
      <c r="O2789" s="5"/>
      <c r="P2789" s="5"/>
      <c r="Q2789" s="5"/>
      <c r="R2789" s="6"/>
      <c r="S2789" s="6"/>
      <c r="T2789" s="6"/>
      <c r="U2789" s="5"/>
      <c r="V2789" s="5"/>
      <c r="W2789" s="5"/>
      <c r="X2789" s="37"/>
      <c r="Y2789" s="5"/>
      <c r="Z2789" s="5"/>
      <c r="AA2789" s="6"/>
      <c r="AB2789" s="5"/>
      <c r="AC2789" s="6"/>
      <c r="AD2789" s="5"/>
    </row>
    <row r="2790">
      <c r="A2790" s="5"/>
      <c r="B2790" s="6"/>
      <c r="C2790" s="5"/>
      <c r="D2790" s="34"/>
      <c r="E2790" s="6"/>
      <c r="F2790" s="34"/>
      <c r="K2790" s="5"/>
      <c r="L2790" s="5"/>
      <c r="M2790" s="5"/>
      <c r="N2790" s="5"/>
      <c r="O2790" s="5"/>
      <c r="P2790" s="5"/>
      <c r="Q2790" s="5"/>
      <c r="R2790" s="6"/>
      <c r="S2790" s="6"/>
      <c r="T2790" s="6"/>
      <c r="U2790" s="5"/>
      <c r="V2790" s="5"/>
      <c r="W2790" s="5"/>
      <c r="X2790" s="37"/>
      <c r="Y2790" s="5"/>
      <c r="Z2790" s="5"/>
      <c r="AA2790" s="6"/>
      <c r="AB2790" s="5"/>
      <c r="AC2790" s="6"/>
      <c r="AD2790" s="5"/>
    </row>
    <row r="2791">
      <c r="A2791" s="5"/>
      <c r="B2791" s="6"/>
      <c r="C2791" s="5"/>
      <c r="D2791" s="34"/>
      <c r="E2791" s="6"/>
      <c r="F2791" s="34"/>
      <c r="K2791" s="5"/>
      <c r="L2791" s="5"/>
      <c r="M2791" s="5"/>
      <c r="N2791" s="5"/>
      <c r="O2791" s="5"/>
      <c r="P2791" s="5"/>
      <c r="Q2791" s="5"/>
      <c r="R2791" s="6"/>
      <c r="S2791" s="6"/>
      <c r="T2791" s="6"/>
      <c r="U2791" s="5"/>
      <c r="V2791" s="5"/>
      <c r="W2791" s="5"/>
      <c r="X2791" s="37"/>
      <c r="Y2791" s="5"/>
      <c r="Z2791" s="5"/>
      <c r="AA2791" s="6"/>
      <c r="AB2791" s="5"/>
      <c r="AC2791" s="6"/>
      <c r="AD2791" s="5"/>
    </row>
    <row r="2792">
      <c r="A2792" s="5"/>
      <c r="B2792" s="6"/>
      <c r="C2792" s="5"/>
      <c r="D2792" s="34"/>
      <c r="E2792" s="6"/>
      <c r="F2792" s="34"/>
      <c r="K2792" s="5"/>
      <c r="L2792" s="5"/>
      <c r="M2792" s="5"/>
      <c r="N2792" s="5"/>
      <c r="O2792" s="5"/>
      <c r="P2792" s="5"/>
      <c r="Q2792" s="5"/>
      <c r="R2792" s="6"/>
      <c r="S2792" s="6"/>
      <c r="T2792" s="6"/>
      <c r="U2792" s="5"/>
      <c r="V2792" s="5"/>
      <c r="W2792" s="5"/>
      <c r="X2792" s="37"/>
      <c r="Y2792" s="5"/>
      <c r="Z2792" s="5"/>
      <c r="AA2792" s="6"/>
      <c r="AB2792" s="5"/>
      <c r="AC2792" s="6"/>
      <c r="AD2792" s="5"/>
    </row>
    <row r="2793">
      <c r="A2793" s="5"/>
      <c r="B2793" s="6"/>
      <c r="C2793" s="5"/>
      <c r="D2793" s="34"/>
      <c r="E2793" s="6"/>
      <c r="F2793" s="34"/>
      <c r="K2793" s="5"/>
      <c r="L2793" s="5"/>
      <c r="M2793" s="5"/>
      <c r="N2793" s="5"/>
      <c r="O2793" s="5"/>
      <c r="P2793" s="5"/>
      <c r="Q2793" s="5"/>
      <c r="R2793" s="6"/>
      <c r="S2793" s="6"/>
      <c r="T2793" s="6"/>
      <c r="U2793" s="5"/>
      <c r="V2793" s="5"/>
      <c r="W2793" s="5"/>
      <c r="X2793" s="37"/>
      <c r="Y2793" s="5"/>
      <c r="Z2793" s="5"/>
      <c r="AA2793" s="6"/>
      <c r="AB2793" s="5"/>
      <c r="AC2793" s="6"/>
      <c r="AD2793" s="5"/>
    </row>
    <row r="2794">
      <c r="A2794" s="5"/>
      <c r="B2794" s="6"/>
      <c r="C2794" s="5"/>
      <c r="D2794" s="34"/>
      <c r="E2794" s="6"/>
      <c r="F2794" s="34"/>
      <c r="K2794" s="5"/>
      <c r="L2794" s="5"/>
      <c r="M2794" s="5"/>
      <c r="N2794" s="5"/>
      <c r="O2794" s="5"/>
      <c r="P2794" s="5"/>
      <c r="Q2794" s="5"/>
      <c r="R2794" s="6"/>
      <c r="S2794" s="6"/>
      <c r="T2794" s="6"/>
      <c r="U2794" s="5"/>
      <c r="V2794" s="5"/>
      <c r="W2794" s="5"/>
      <c r="X2794" s="37"/>
      <c r="Y2794" s="5"/>
      <c r="Z2794" s="5"/>
      <c r="AA2794" s="6"/>
      <c r="AB2794" s="5"/>
      <c r="AC2794" s="6"/>
      <c r="AD2794" s="5"/>
    </row>
    <row r="2795">
      <c r="A2795" s="5"/>
      <c r="B2795" s="6"/>
      <c r="C2795" s="5"/>
      <c r="D2795" s="34"/>
      <c r="E2795" s="6"/>
      <c r="F2795" s="34"/>
      <c r="K2795" s="5"/>
      <c r="L2795" s="5"/>
      <c r="M2795" s="5"/>
      <c r="N2795" s="5"/>
      <c r="O2795" s="5"/>
      <c r="P2795" s="5"/>
      <c r="Q2795" s="5"/>
      <c r="R2795" s="6"/>
      <c r="S2795" s="6"/>
      <c r="T2795" s="6"/>
      <c r="U2795" s="5"/>
      <c r="V2795" s="5"/>
      <c r="W2795" s="5"/>
      <c r="X2795" s="37"/>
      <c r="Y2795" s="5"/>
      <c r="Z2795" s="5"/>
      <c r="AA2795" s="6"/>
      <c r="AB2795" s="5"/>
      <c r="AC2795" s="6"/>
      <c r="AD2795" s="5"/>
    </row>
    <row r="2796">
      <c r="A2796" s="5"/>
      <c r="B2796" s="6"/>
      <c r="C2796" s="5"/>
      <c r="D2796" s="34"/>
      <c r="E2796" s="6"/>
      <c r="F2796" s="34"/>
      <c r="K2796" s="5"/>
      <c r="L2796" s="5"/>
      <c r="M2796" s="5"/>
      <c r="N2796" s="5"/>
      <c r="O2796" s="5"/>
      <c r="P2796" s="5"/>
      <c r="Q2796" s="5"/>
      <c r="R2796" s="6"/>
      <c r="S2796" s="6"/>
      <c r="T2796" s="6"/>
      <c r="U2796" s="5"/>
      <c r="V2796" s="5"/>
      <c r="W2796" s="5"/>
      <c r="X2796" s="37"/>
      <c r="Y2796" s="5"/>
      <c r="Z2796" s="5"/>
      <c r="AA2796" s="6"/>
      <c r="AB2796" s="5"/>
      <c r="AC2796" s="6"/>
      <c r="AD2796" s="5"/>
    </row>
    <row r="2797">
      <c r="A2797" s="5"/>
      <c r="B2797" s="6"/>
      <c r="C2797" s="5"/>
      <c r="D2797" s="34"/>
      <c r="E2797" s="6"/>
      <c r="F2797" s="34"/>
      <c r="K2797" s="5"/>
      <c r="L2797" s="5"/>
      <c r="M2797" s="5"/>
      <c r="N2797" s="5"/>
      <c r="O2797" s="5"/>
      <c r="P2797" s="5"/>
      <c r="Q2797" s="5"/>
      <c r="R2797" s="6"/>
      <c r="S2797" s="6"/>
      <c r="T2797" s="6"/>
      <c r="U2797" s="5"/>
      <c r="V2797" s="5"/>
      <c r="W2797" s="5"/>
      <c r="X2797" s="37"/>
      <c r="Y2797" s="5"/>
      <c r="Z2797" s="5"/>
      <c r="AA2797" s="6"/>
      <c r="AB2797" s="5"/>
      <c r="AC2797" s="6"/>
      <c r="AD2797" s="5"/>
    </row>
    <row r="2798">
      <c r="A2798" s="5"/>
      <c r="B2798" s="6"/>
      <c r="C2798" s="5"/>
      <c r="D2798" s="34"/>
      <c r="E2798" s="6"/>
      <c r="F2798" s="34"/>
      <c r="K2798" s="5"/>
      <c r="L2798" s="5"/>
      <c r="M2798" s="5"/>
      <c r="N2798" s="5"/>
      <c r="O2798" s="5"/>
      <c r="P2798" s="5"/>
      <c r="Q2798" s="5"/>
      <c r="R2798" s="6"/>
      <c r="S2798" s="6"/>
      <c r="T2798" s="6"/>
      <c r="U2798" s="5"/>
      <c r="V2798" s="5"/>
      <c r="W2798" s="5"/>
      <c r="X2798" s="37"/>
      <c r="Y2798" s="5"/>
      <c r="Z2798" s="5"/>
      <c r="AA2798" s="6"/>
      <c r="AB2798" s="5"/>
      <c r="AC2798" s="6"/>
      <c r="AD2798" s="5"/>
    </row>
    <row r="2799">
      <c r="A2799" s="5"/>
      <c r="B2799" s="6"/>
      <c r="C2799" s="5"/>
      <c r="D2799" s="34"/>
      <c r="E2799" s="6"/>
      <c r="F2799" s="34"/>
      <c r="K2799" s="5"/>
      <c r="L2799" s="5"/>
      <c r="M2799" s="5"/>
      <c r="N2799" s="5"/>
      <c r="O2799" s="5"/>
      <c r="P2799" s="5"/>
      <c r="Q2799" s="5"/>
      <c r="R2799" s="6"/>
      <c r="S2799" s="6"/>
      <c r="T2799" s="6"/>
      <c r="U2799" s="5"/>
      <c r="V2799" s="5"/>
      <c r="W2799" s="5"/>
      <c r="X2799" s="37"/>
      <c r="Y2799" s="5"/>
      <c r="Z2799" s="5"/>
      <c r="AA2799" s="6"/>
      <c r="AB2799" s="5"/>
      <c r="AC2799" s="6"/>
      <c r="AD2799" s="5"/>
    </row>
    <row r="2800">
      <c r="A2800" s="5"/>
      <c r="B2800" s="6"/>
      <c r="C2800" s="5"/>
      <c r="D2800" s="34"/>
      <c r="E2800" s="6"/>
      <c r="F2800" s="34"/>
      <c r="K2800" s="5"/>
      <c r="L2800" s="5"/>
      <c r="M2800" s="5"/>
      <c r="N2800" s="5"/>
      <c r="O2800" s="5"/>
      <c r="P2800" s="5"/>
      <c r="Q2800" s="5"/>
      <c r="R2800" s="6"/>
      <c r="S2800" s="6"/>
      <c r="T2800" s="6"/>
      <c r="U2800" s="5"/>
      <c r="V2800" s="5"/>
      <c r="W2800" s="5"/>
      <c r="X2800" s="37"/>
      <c r="Y2800" s="5"/>
      <c r="Z2800" s="5"/>
      <c r="AA2800" s="6"/>
      <c r="AB2800" s="5"/>
      <c r="AC2800" s="6"/>
      <c r="AD2800" s="5"/>
    </row>
    <row r="2801">
      <c r="A2801" s="5"/>
      <c r="B2801" s="6"/>
      <c r="C2801" s="5"/>
      <c r="D2801" s="34"/>
      <c r="E2801" s="6"/>
      <c r="F2801" s="34"/>
      <c r="K2801" s="5"/>
      <c r="L2801" s="5"/>
      <c r="M2801" s="5"/>
      <c r="N2801" s="5"/>
      <c r="O2801" s="5"/>
      <c r="P2801" s="5"/>
      <c r="Q2801" s="5"/>
      <c r="R2801" s="6"/>
      <c r="S2801" s="6"/>
      <c r="T2801" s="6"/>
      <c r="U2801" s="5"/>
      <c r="V2801" s="5"/>
      <c r="W2801" s="5"/>
      <c r="X2801" s="37"/>
      <c r="Y2801" s="5"/>
      <c r="Z2801" s="5"/>
      <c r="AA2801" s="6"/>
      <c r="AB2801" s="5"/>
      <c r="AC2801" s="6"/>
      <c r="AD2801" s="5"/>
    </row>
    <row r="2802">
      <c r="A2802" s="5"/>
      <c r="B2802" s="6"/>
      <c r="C2802" s="5"/>
      <c r="D2802" s="34"/>
      <c r="E2802" s="6"/>
      <c r="F2802" s="34"/>
      <c r="K2802" s="5"/>
      <c r="L2802" s="5"/>
      <c r="M2802" s="5"/>
      <c r="N2802" s="5"/>
      <c r="O2802" s="5"/>
      <c r="P2802" s="5"/>
      <c r="Q2802" s="5"/>
      <c r="R2802" s="6"/>
      <c r="S2802" s="6"/>
      <c r="T2802" s="6"/>
      <c r="U2802" s="5"/>
      <c r="V2802" s="5"/>
      <c r="W2802" s="5"/>
      <c r="X2802" s="37"/>
      <c r="Y2802" s="5"/>
      <c r="Z2802" s="5"/>
      <c r="AA2802" s="6"/>
      <c r="AB2802" s="5"/>
      <c r="AC2802" s="6"/>
      <c r="AD2802" s="5"/>
    </row>
    <row r="2803">
      <c r="A2803" s="5"/>
      <c r="B2803" s="6"/>
      <c r="C2803" s="5"/>
      <c r="D2803" s="34"/>
      <c r="E2803" s="6"/>
      <c r="F2803" s="34"/>
      <c r="K2803" s="5"/>
      <c r="L2803" s="5"/>
      <c r="M2803" s="5"/>
      <c r="N2803" s="5"/>
      <c r="O2803" s="5"/>
      <c r="P2803" s="5"/>
      <c r="Q2803" s="5"/>
      <c r="R2803" s="6"/>
      <c r="S2803" s="6"/>
      <c r="T2803" s="6"/>
      <c r="U2803" s="5"/>
      <c r="V2803" s="5"/>
      <c r="W2803" s="5"/>
      <c r="X2803" s="37"/>
      <c r="Y2803" s="5"/>
      <c r="Z2803" s="5"/>
      <c r="AA2803" s="6"/>
      <c r="AB2803" s="5"/>
      <c r="AC2803" s="6"/>
      <c r="AD2803" s="5"/>
    </row>
    <row r="2804">
      <c r="A2804" s="5"/>
      <c r="B2804" s="6"/>
      <c r="C2804" s="5"/>
      <c r="D2804" s="34"/>
      <c r="E2804" s="6"/>
      <c r="F2804" s="34"/>
      <c r="K2804" s="5"/>
      <c r="L2804" s="5"/>
      <c r="M2804" s="5"/>
      <c r="N2804" s="5"/>
      <c r="O2804" s="5"/>
      <c r="P2804" s="5"/>
      <c r="Q2804" s="5"/>
      <c r="R2804" s="6"/>
      <c r="S2804" s="6"/>
      <c r="T2804" s="6"/>
      <c r="U2804" s="5"/>
      <c r="V2804" s="5"/>
      <c r="W2804" s="5"/>
      <c r="X2804" s="37"/>
      <c r="Y2804" s="5"/>
      <c r="Z2804" s="5"/>
      <c r="AA2804" s="6"/>
      <c r="AB2804" s="5"/>
      <c r="AC2804" s="6"/>
      <c r="AD2804" s="5"/>
    </row>
    <row r="2805">
      <c r="A2805" s="5"/>
      <c r="B2805" s="6"/>
      <c r="C2805" s="5"/>
      <c r="D2805" s="34"/>
      <c r="E2805" s="6"/>
      <c r="F2805" s="34"/>
      <c r="K2805" s="5"/>
      <c r="L2805" s="5"/>
      <c r="M2805" s="5"/>
      <c r="N2805" s="5"/>
      <c r="O2805" s="5"/>
      <c r="P2805" s="5"/>
      <c r="Q2805" s="5"/>
      <c r="R2805" s="6"/>
      <c r="S2805" s="6"/>
      <c r="T2805" s="6"/>
      <c r="U2805" s="5"/>
      <c r="V2805" s="5"/>
      <c r="W2805" s="5"/>
      <c r="X2805" s="37"/>
      <c r="Y2805" s="5"/>
      <c r="Z2805" s="5"/>
      <c r="AA2805" s="6"/>
      <c r="AB2805" s="5"/>
      <c r="AC2805" s="6"/>
      <c r="AD2805" s="5"/>
    </row>
    <row r="2806">
      <c r="A2806" s="5"/>
      <c r="B2806" s="6"/>
      <c r="C2806" s="5"/>
      <c r="D2806" s="34"/>
      <c r="E2806" s="6"/>
      <c r="F2806" s="34"/>
      <c r="K2806" s="5"/>
      <c r="L2806" s="5"/>
      <c r="M2806" s="5"/>
      <c r="N2806" s="5"/>
      <c r="O2806" s="5"/>
      <c r="P2806" s="5"/>
      <c r="Q2806" s="5"/>
      <c r="R2806" s="6"/>
      <c r="S2806" s="6"/>
      <c r="T2806" s="6"/>
      <c r="U2806" s="5"/>
      <c r="V2806" s="5"/>
      <c r="W2806" s="5"/>
      <c r="X2806" s="37"/>
      <c r="Y2806" s="5"/>
      <c r="Z2806" s="5"/>
      <c r="AA2806" s="6"/>
      <c r="AB2806" s="5"/>
      <c r="AC2806" s="6"/>
      <c r="AD2806" s="5"/>
    </row>
    <row r="2807">
      <c r="A2807" s="5"/>
      <c r="B2807" s="6"/>
      <c r="C2807" s="5"/>
      <c r="D2807" s="34"/>
      <c r="E2807" s="6"/>
      <c r="F2807" s="34"/>
      <c r="K2807" s="5"/>
      <c r="L2807" s="5"/>
      <c r="M2807" s="5"/>
      <c r="N2807" s="5"/>
      <c r="O2807" s="5"/>
      <c r="P2807" s="5"/>
      <c r="Q2807" s="5"/>
      <c r="R2807" s="6"/>
      <c r="S2807" s="6"/>
      <c r="T2807" s="6"/>
      <c r="U2807" s="5"/>
      <c r="V2807" s="5"/>
      <c r="W2807" s="5"/>
      <c r="X2807" s="37"/>
      <c r="Y2807" s="5"/>
      <c r="Z2807" s="5"/>
      <c r="AA2807" s="6"/>
      <c r="AB2807" s="5"/>
      <c r="AC2807" s="6"/>
      <c r="AD2807" s="5"/>
    </row>
    <row r="2808">
      <c r="A2808" s="5"/>
      <c r="B2808" s="6"/>
      <c r="C2808" s="5"/>
      <c r="D2808" s="34"/>
      <c r="E2808" s="6"/>
      <c r="F2808" s="34"/>
      <c r="K2808" s="5"/>
      <c r="L2808" s="5"/>
      <c r="M2808" s="5"/>
      <c r="N2808" s="5"/>
      <c r="O2808" s="5"/>
      <c r="P2808" s="5"/>
      <c r="Q2808" s="5"/>
      <c r="R2808" s="6"/>
      <c r="S2808" s="6"/>
      <c r="T2808" s="6"/>
      <c r="U2808" s="5"/>
      <c r="V2808" s="5"/>
      <c r="W2808" s="5"/>
      <c r="X2808" s="37"/>
      <c r="Y2808" s="5"/>
      <c r="Z2808" s="5"/>
      <c r="AA2808" s="6"/>
      <c r="AB2808" s="5"/>
      <c r="AC2808" s="6"/>
      <c r="AD2808" s="5"/>
    </row>
    <row r="2809">
      <c r="A2809" s="5"/>
      <c r="B2809" s="6"/>
      <c r="C2809" s="5"/>
      <c r="D2809" s="34"/>
      <c r="E2809" s="6"/>
      <c r="F2809" s="34"/>
      <c r="K2809" s="5"/>
      <c r="L2809" s="5"/>
      <c r="M2809" s="5"/>
      <c r="N2809" s="5"/>
      <c r="O2809" s="5"/>
      <c r="P2809" s="5"/>
      <c r="Q2809" s="5"/>
      <c r="R2809" s="6"/>
      <c r="S2809" s="6"/>
      <c r="T2809" s="6"/>
      <c r="U2809" s="5"/>
      <c r="V2809" s="5"/>
      <c r="W2809" s="5"/>
      <c r="X2809" s="37"/>
      <c r="Y2809" s="5"/>
      <c r="Z2809" s="5"/>
      <c r="AA2809" s="6"/>
      <c r="AB2809" s="5"/>
      <c r="AC2809" s="6"/>
      <c r="AD2809" s="5"/>
    </row>
    <row r="2810">
      <c r="A2810" s="5"/>
      <c r="B2810" s="6"/>
      <c r="C2810" s="5"/>
      <c r="D2810" s="34"/>
      <c r="E2810" s="6"/>
      <c r="F2810" s="34"/>
      <c r="K2810" s="5"/>
      <c r="L2810" s="5"/>
      <c r="M2810" s="5"/>
      <c r="N2810" s="5"/>
      <c r="O2810" s="5"/>
      <c r="P2810" s="5"/>
      <c r="Q2810" s="5"/>
      <c r="R2810" s="6"/>
      <c r="S2810" s="6"/>
      <c r="T2810" s="6"/>
      <c r="U2810" s="5"/>
      <c r="V2810" s="5"/>
      <c r="W2810" s="5"/>
      <c r="X2810" s="37"/>
      <c r="Y2810" s="5"/>
      <c r="Z2810" s="5"/>
      <c r="AA2810" s="6"/>
      <c r="AB2810" s="5"/>
      <c r="AC2810" s="6"/>
      <c r="AD2810" s="5"/>
    </row>
    <row r="2811">
      <c r="A2811" s="5"/>
      <c r="B2811" s="6"/>
      <c r="C2811" s="5"/>
      <c r="D2811" s="34"/>
      <c r="E2811" s="6"/>
      <c r="F2811" s="34"/>
      <c r="K2811" s="5"/>
      <c r="L2811" s="5"/>
      <c r="M2811" s="5"/>
      <c r="N2811" s="5"/>
      <c r="O2811" s="5"/>
      <c r="P2811" s="5"/>
      <c r="Q2811" s="5"/>
      <c r="R2811" s="6"/>
      <c r="S2811" s="6"/>
      <c r="T2811" s="6"/>
      <c r="U2811" s="5"/>
      <c r="V2811" s="5"/>
      <c r="W2811" s="5"/>
      <c r="X2811" s="37"/>
      <c r="Y2811" s="5"/>
      <c r="Z2811" s="5"/>
      <c r="AA2811" s="6"/>
      <c r="AB2811" s="5"/>
      <c r="AC2811" s="6"/>
      <c r="AD2811" s="5"/>
    </row>
    <row r="2812">
      <c r="A2812" s="5"/>
      <c r="B2812" s="6"/>
      <c r="C2812" s="5"/>
      <c r="D2812" s="34"/>
      <c r="E2812" s="6"/>
      <c r="F2812" s="34"/>
      <c r="K2812" s="5"/>
      <c r="L2812" s="5"/>
      <c r="M2812" s="5"/>
      <c r="N2812" s="5"/>
      <c r="O2812" s="5"/>
      <c r="P2812" s="5"/>
      <c r="Q2812" s="5"/>
      <c r="R2812" s="6"/>
      <c r="S2812" s="6"/>
      <c r="T2812" s="6"/>
      <c r="U2812" s="5"/>
      <c r="V2812" s="5"/>
      <c r="W2812" s="5"/>
      <c r="X2812" s="37"/>
      <c r="Y2812" s="5"/>
      <c r="Z2812" s="5"/>
      <c r="AA2812" s="6"/>
      <c r="AB2812" s="5"/>
      <c r="AC2812" s="6"/>
      <c r="AD2812" s="5"/>
    </row>
    <row r="2813">
      <c r="A2813" s="5"/>
      <c r="B2813" s="6"/>
      <c r="C2813" s="5"/>
      <c r="D2813" s="34"/>
      <c r="E2813" s="6"/>
      <c r="F2813" s="34"/>
      <c r="K2813" s="5"/>
      <c r="L2813" s="5"/>
      <c r="M2813" s="5"/>
      <c r="N2813" s="5"/>
      <c r="O2813" s="5"/>
      <c r="P2813" s="5"/>
      <c r="Q2813" s="5"/>
      <c r="R2813" s="6"/>
      <c r="S2813" s="6"/>
      <c r="T2813" s="6"/>
      <c r="U2813" s="5"/>
      <c r="V2813" s="5"/>
      <c r="W2813" s="5"/>
      <c r="X2813" s="37"/>
      <c r="Y2813" s="5"/>
      <c r="Z2813" s="5"/>
      <c r="AA2813" s="6"/>
      <c r="AB2813" s="5"/>
      <c r="AC2813" s="6"/>
      <c r="AD2813" s="5"/>
    </row>
    <row r="2814">
      <c r="A2814" s="5"/>
      <c r="B2814" s="6"/>
      <c r="C2814" s="5"/>
      <c r="D2814" s="34"/>
      <c r="E2814" s="6"/>
      <c r="F2814" s="34"/>
      <c r="K2814" s="5"/>
      <c r="L2814" s="5"/>
      <c r="M2814" s="5"/>
      <c r="N2814" s="5"/>
      <c r="O2814" s="5"/>
      <c r="P2814" s="5"/>
      <c r="Q2814" s="5"/>
      <c r="R2814" s="6"/>
      <c r="S2814" s="6"/>
      <c r="T2814" s="6"/>
      <c r="U2814" s="5"/>
      <c r="V2814" s="5"/>
      <c r="W2814" s="5"/>
      <c r="X2814" s="37"/>
      <c r="Y2814" s="5"/>
      <c r="Z2814" s="5"/>
      <c r="AA2814" s="6"/>
      <c r="AB2814" s="5"/>
      <c r="AC2814" s="6"/>
      <c r="AD2814" s="5"/>
    </row>
    <row r="2815">
      <c r="A2815" s="5"/>
      <c r="B2815" s="6"/>
      <c r="C2815" s="5"/>
      <c r="D2815" s="34"/>
      <c r="E2815" s="6"/>
      <c r="F2815" s="34"/>
      <c r="K2815" s="5"/>
      <c r="L2815" s="5"/>
      <c r="M2815" s="5"/>
      <c r="N2815" s="5"/>
      <c r="O2815" s="5"/>
      <c r="P2815" s="5"/>
      <c r="Q2815" s="5"/>
      <c r="R2815" s="6"/>
      <c r="S2815" s="6"/>
      <c r="T2815" s="6"/>
      <c r="U2815" s="5"/>
      <c r="V2815" s="5"/>
      <c r="W2815" s="5"/>
      <c r="X2815" s="37"/>
      <c r="Y2815" s="5"/>
      <c r="Z2815" s="5"/>
      <c r="AA2815" s="6"/>
      <c r="AB2815" s="5"/>
      <c r="AC2815" s="6"/>
      <c r="AD2815" s="5"/>
    </row>
    <row r="2816">
      <c r="A2816" s="5"/>
      <c r="B2816" s="6"/>
      <c r="C2816" s="5"/>
      <c r="D2816" s="34"/>
      <c r="E2816" s="6"/>
      <c r="F2816" s="34"/>
      <c r="K2816" s="5"/>
      <c r="L2816" s="5"/>
      <c r="M2816" s="5"/>
      <c r="N2816" s="5"/>
      <c r="O2816" s="5"/>
      <c r="P2816" s="5"/>
      <c r="Q2816" s="5"/>
      <c r="R2816" s="6"/>
      <c r="S2816" s="6"/>
      <c r="T2816" s="6"/>
      <c r="U2816" s="5"/>
      <c r="V2816" s="5"/>
      <c r="W2816" s="5"/>
      <c r="X2816" s="37"/>
      <c r="Y2816" s="5"/>
      <c r="Z2816" s="5"/>
      <c r="AA2816" s="6"/>
      <c r="AB2816" s="5"/>
      <c r="AC2816" s="6"/>
      <c r="AD2816" s="5"/>
    </row>
    <row r="2817">
      <c r="A2817" s="5"/>
      <c r="B2817" s="6"/>
      <c r="C2817" s="5"/>
      <c r="D2817" s="34"/>
      <c r="E2817" s="6"/>
      <c r="F2817" s="34"/>
      <c r="K2817" s="5"/>
      <c r="L2817" s="5"/>
      <c r="M2817" s="5"/>
      <c r="N2817" s="5"/>
      <c r="O2817" s="5"/>
      <c r="P2817" s="5"/>
      <c r="Q2817" s="5"/>
      <c r="R2817" s="6"/>
      <c r="S2817" s="6"/>
      <c r="T2817" s="6"/>
      <c r="U2817" s="5"/>
      <c r="V2817" s="5"/>
      <c r="W2817" s="5"/>
      <c r="X2817" s="37"/>
      <c r="Y2817" s="5"/>
      <c r="Z2817" s="5"/>
      <c r="AA2817" s="6"/>
      <c r="AB2817" s="5"/>
      <c r="AC2817" s="6"/>
      <c r="AD2817" s="5"/>
    </row>
    <row r="2818">
      <c r="A2818" s="5"/>
      <c r="B2818" s="6"/>
      <c r="C2818" s="5"/>
      <c r="D2818" s="34"/>
      <c r="E2818" s="6"/>
      <c r="F2818" s="34"/>
      <c r="K2818" s="5"/>
      <c r="L2818" s="5"/>
      <c r="M2818" s="5"/>
      <c r="N2818" s="5"/>
      <c r="O2818" s="5"/>
      <c r="P2818" s="5"/>
      <c r="Q2818" s="5"/>
      <c r="R2818" s="6"/>
      <c r="S2818" s="6"/>
      <c r="T2818" s="6"/>
      <c r="U2818" s="5"/>
      <c r="V2818" s="5"/>
      <c r="W2818" s="5"/>
      <c r="X2818" s="37"/>
      <c r="Y2818" s="5"/>
      <c r="Z2818" s="5"/>
      <c r="AA2818" s="6"/>
      <c r="AB2818" s="5"/>
      <c r="AC2818" s="6"/>
      <c r="AD2818" s="5"/>
    </row>
    <row r="2819">
      <c r="A2819" s="5"/>
      <c r="B2819" s="6"/>
      <c r="C2819" s="5"/>
      <c r="D2819" s="34"/>
      <c r="E2819" s="6"/>
      <c r="F2819" s="34"/>
      <c r="K2819" s="5"/>
      <c r="L2819" s="5"/>
      <c r="M2819" s="5"/>
      <c r="N2819" s="5"/>
      <c r="O2819" s="5"/>
      <c r="P2819" s="5"/>
      <c r="Q2819" s="5"/>
      <c r="R2819" s="6"/>
      <c r="S2819" s="6"/>
      <c r="T2819" s="6"/>
      <c r="U2819" s="5"/>
      <c r="V2819" s="5"/>
      <c r="W2819" s="5"/>
      <c r="X2819" s="37"/>
      <c r="Y2819" s="5"/>
      <c r="Z2819" s="5"/>
      <c r="AA2819" s="6"/>
      <c r="AB2819" s="5"/>
      <c r="AC2819" s="6"/>
      <c r="AD2819" s="5"/>
    </row>
    <row r="2820">
      <c r="A2820" s="5"/>
      <c r="B2820" s="6"/>
      <c r="C2820" s="5"/>
      <c r="D2820" s="34"/>
      <c r="E2820" s="6"/>
      <c r="F2820" s="34"/>
      <c r="K2820" s="5"/>
      <c r="L2820" s="5"/>
      <c r="M2820" s="5"/>
      <c r="N2820" s="5"/>
      <c r="O2820" s="5"/>
      <c r="P2820" s="5"/>
      <c r="Q2820" s="5"/>
      <c r="R2820" s="6"/>
      <c r="S2820" s="6"/>
      <c r="T2820" s="6"/>
      <c r="U2820" s="5"/>
      <c r="V2820" s="5"/>
      <c r="W2820" s="5"/>
      <c r="X2820" s="37"/>
      <c r="Y2820" s="5"/>
      <c r="Z2820" s="5"/>
      <c r="AA2820" s="6"/>
      <c r="AB2820" s="5"/>
      <c r="AC2820" s="6"/>
      <c r="AD2820" s="5"/>
    </row>
    <row r="2821">
      <c r="A2821" s="5"/>
      <c r="B2821" s="6"/>
      <c r="C2821" s="5"/>
      <c r="D2821" s="34"/>
      <c r="E2821" s="6"/>
      <c r="F2821" s="34"/>
      <c r="K2821" s="5"/>
      <c r="L2821" s="5"/>
      <c r="M2821" s="5"/>
      <c r="N2821" s="5"/>
      <c r="O2821" s="5"/>
      <c r="P2821" s="5"/>
      <c r="Q2821" s="5"/>
      <c r="R2821" s="6"/>
      <c r="S2821" s="6"/>
      <c r="T2821" s="6"/>
      <c r="U2821" s="5"/>
      <c r="V2821" s="5"/>
      <c r="W2821" s="5"/>
      <c r="X2821" s="37"/>
      <c r="Y2821" s="5"/>
      <c r="Z2821" s="5"/>
      <c r="AA2821" s="6"/>
      <c r="AB2821" s="5"/>
      <c r="AC2821" s="6"/>
      <c r="AD2821" s="5"/>
    </row>
    <row r="2822">
      <c r="A2822" s="5"/>
      <c r="B2822" s="6"/>
      <c r="C2822" s="5"/>
      <c r="D2822" s="34"/>
      <c r="E2822" s="6"/>
      <c r="F2822" s="34"/>
      <c r="K2822" s="5"/>
      <c r="L2822" s="5"/>
      <c r="M2822" s="5"/>
      <c r="N2822" s="5"/>
      <c r="O2822" s="5"/>
      <c r="P2822" s="5"/>
      <c r="Q2822" s="5"/>
      <c r="R2822" s="6"/>
      <c r="S2822" s="6"/>
      <c r="T2822" s="6"/>
      <c r="U2822" s="5"/>
      <c r="V2822" s="5"/>
      <c r="W2822" s="5"/>
      <c r="X2822" s="37"/>
      <c r="Y2822" s="5"/>
      <c r="Z2822" s="5"/>
      <c r="AA2822" s="6"/>
      <c r="AB2822" s="5"/>
      <c r="AC2822" s="6"/>
      <c r="AD2822" s="5"/>
    </row>
    <row r="2823">
      <c r="A2823" s="5"/>
      <c r="B2823" s="6"/>
      <c r="C2823" s="5"/>
      <c r="D2823" s="34"/>
      <c r="E2823" s="6"/>
      <c r="F2823" s="34"/>
      <c r="K2823" s="5"/>
      <c r="L2823" s="5"/>
      <c r="M2823" s="5"/>
      <c r="N2823" s="5"/>
      <c r="O2823" s="5"/>
      <c r="P2823" s="5"/>
      <c r="Q2823" s="5"/>
      <c r="R2823" s="6"/>
      <c r="S2823" s="6"/>
      <c r="T2823" s="6"/>
      <c r="U2823" s="5"/>
      <c r="V2823" s="5"/>
      <c r="W2823" s="5"/>
      <c r="X2823" s="37"/>
      <c r="Y2823" s="5"/>
      <c r="Z2823" s="5"/>
      <c r="AA2823" s="6"/>
      <c r="AB2823" s="5"/>
      <c r="AC2823" s="6"/>
      <c r="AD2823" s="5"/>
    </row>
    <row r="2824">
      <c r="A2824" s="5"/>
      <c r="B2824" s="6"/>
      <c r="C2824" s="5"/>
      <c r="D2824" s="34"/>
      <c r="E2824" s="6"/>
      <c r="F2824" s="34"/>
      <c r="K2824" s="5"/>
      <c r="L2824" s="5"/>
      <c r="M2824" s="5"/>
      <c r="N2824" s="5"/>
      <c r="O2824" s="5"/>
      <c r="P2824" s="5"/>
      <c r="Q2824" s="5"/>
      <c r="R2824" s="6"/>
      <c r="S2824" s="6"/>
      <c r="T2824" s="6"/>
      <c r="U2824" s="5"/>
      <c r="V2824" s="5"/>
      <c r="W2824" s="5"/>
      <c r="X2824" s="37"/>
      <c r="Y2824" s="5"/>
      <c r="Z2824" s="5"/>
      <c r="AA2824" s="6"/>
      <c r="AB2824" s="5"/>
      <c r="AC2824" s="6"/>
      <c r="AD2824" s="5"/>
    </row>
    <row r="2825">
      <c r="A2825" s="5"/>
      <c r="B2825" s="6"/>
      <c r="C2825" s="5"/>
      <c r="D2825" s="34"/>
      <c r="E2825" s="6"/>
      <c r="F2825" s="34"/>
      <c r="K2825" s="5"/>
      <c r="L2825" s="5"/>
      <c r="M2825" s="5"/>
      <c r="N2825" s="5"/>
      <c r="O2825" s="5"/>
      <c r="P2825" s="5"/>
      <c r="Q2825" s="5"/>
      <c r="R2825" s="6"/>
      <c r="S2825" s="6"/>
      <c r="T2825" s="6"/>
      <c r="U2825" s="5"/>
      <c r="V2825" s="5"/>
      <c r="W2825" s="5"/>
      <c r="X2825" s="37"/>
      <c r="Y2825" s="5"/>
      <c r="Z2825" s="5"/>
      <c r="AA2825" s="6"/>
      <c r="AB2825" s="5"/>
      <c r="AC2825" s="6"/>
      <c r="AD2825" s="5"/>
    </row>
    <row r="2826">
      <c r="A2826" s="5"/>
      <c r="B2826" s="6"/>
      <c r="C2826" s="5"/>
      <c r="D2826" s="34"/>
      <c r="E2826" s="6"/>
      <c r="F2826" s="34"/>
      <c r="K2826" s="5"/>
      <c r="L2826" s="5"/>
      <c r="M2826" s="5"/>
      <c r="N2826" s="5"/>
      <c r="O2826" s="5"/>
      <c r="P2826" s="5"/>
      <c r="Q2826" s="5"/>
      <c r="R2826" s="6"/>
      <c r="S2826" s="6"/>
      <c r="T2826" s="6"/>
      <c r="U2826" s="5"/>
      <c r="V2826" s="5"/>
      <c r="W2826" s="5"/>
      <c r="X2826" s="37"/>
      <c r="Y2826" s="5"/>
      <c r="Z2826" s="5"/>
      <c r="AA2826" s="6"/>
      <c r="AB2826" s="5"/>
      <c r="AC2826" s="6"/>
      <c r="AD2826" s="5"/>
    </row>
    <row r="2827">
      <c r="A2827" s="5"/>
      <c r="B2827" s="6"/>
      <c r="C2827" s="5"/>
      <c r="D2827" s="34"/>
      <c r="E2827" s="6"/>
      <c r="F2827" s="34"/>
      <c r="K2827" s="5"/>
      <c r="L2827" s="5"/>
      <c r="M2827" s="5"/>
      <c r="N2827" s="5"/>
      <c r="O2827" s="5"/>
      <c r="P2827" s="5"/>
      <c r="Q2827" s="5"/>
      <c r="R2827" s="6"/>
      <c r="S2827" s="6"/>
      <c r="T2827" s="6"/>
      <c r="U2827" s="5"/>
      <c r="V2827" s="5"/>
      <c r="W2827" s="5"/>
      <c r="X2827" s="37"/>
      <c r="Y2827" s="5"/>
      <c r="Z2827" s="5"/>
      <c r="AA2827" s="6"/>
      <c r="AB2827" s="5"/>
      <c r="AC2827" s="6"/>
      <c r="AD2827" s="5"/>
    </row>
    <row r="2828">
      <c r="A2828" s="5"/>
      <c r="B2828" s="6"/>
      <c r="C2828" s="5"/>
      <c r="D2828" s="34"/>
      <c r="E2828" s="6"/>
      <c r="F2828" s="34"/>
      <c r="K2828" s="5"/>
      <c r="L2828" s="5"/>
      <c r="M2828" s="5"/>
      <c r="N2828" s="5"/>
      <c r="O2828" s="5"/>
      <c r="P2828" s="5"/>
      <c r="Q2828" s="5"/>
      <c r="R2828" s="6"/>
      <c r="S2828" s="6"/>
      <c r="T2828" s="6"/>
      <c r="U2828" s="5"/>
      <c r="V2828" s="5"/>
      <c r="W2828" s="5"/>
      <c r="X2828" s="37"/>
      <c r="Y2828" s="5"/>
      <c r="Z2828" s="5"/>
      <c r="AA2828" s="6"/>
      <c r="AB2828" s="5"/>
      <c r="AC2828" s="6"/>
      <c r="AD2828" s="5"/>
    </row>
    <row r="2829">
      <c r="A2829" s="5"/>
      <c r="B2829" s="6"/>
      <c r="C2829" s="5"/>
      <c r="D2829" s="34"/>
      <c r="E2829" s="6"/>
      <c r="F2829" s="34"/>
      <c r="K2829" s="5"/>
      <c r="L2829" s="5"/>
      <c r="M2829" s="5"/>
      <c r="N2829" s="5"/>
      <c r="O2829" s="5"/>
      <c r="P2829" s="5"/>
      <c r="Q2829" s="5"/>
      <c r="R2829" s="6"/>
      <c r="S2829" s="6"/>
      <c r="T2829" s="6"/>
      <c r="U2829" s="5"/>
      <c r="V2829" s="5"/>
      <c r="W2829" s="5"/>
      <c r="X2829" s="37"/>
      <c r="Y2829" s="5"/>
      <c r="Z2829" s="5"/>
      <c r="AA2829" s="6"/>
      <c r="AB2829" s="5"/>
      <c r="AC2829" s="6"/>
      <c r="AD2829" s="5"/>
    </row>
    <row r="2830">
      <c r="A2830" s="5"/>
      <c r="B2830" s="6"/>
      <c r="C2830" s="5"/>
      <c r="D2830" s="34"/>
      <c r="E2830" s="6"/>
      <c r="F2830" s="34"/>
      <c r="K2830" s="5"/>
      <c r="L2830" s="5"/>
      <c r="M2830" s="5"/>
      <c r="N2830" s="5"/>
      <c r="O2830" s="5"/>
      <c r="P2830" s="5"/>
      <c r="Q2830" s="5"/>
      <c r="R2830" s="6"/>
      <c r="S2830" s="6"/>
      <c r="T2830" s="6"/>
      <c r="U2830" s="5"/>
      <c r="V2830" s="5"/>
      <c r="W2830" s="5"/>
      <c r="X2830" s="37"/>
      <c r="Y2830" s="5"/>
      <c r="Z2830" s="5"/>
      <c r="AA2830" s="6"/>
      <c r="AB2830" s="5"/>
      <c r="AC2830" s="6"/>
      <c r="AD2830" s="5"/>
    </row>
    <row r="2831">
      <c r="A2831" s="5"/>
      <c r="B2831" s="6"/>
      <c r="C2831" s="5"/>
      <c r="D2831" s="34"/>
      <c r="E2831" s="6"/>
      <c r="F2831" s="34"/>
      <c r="K2831" s="5"/>
      <c r="L2831" s="5"/>
      <c r="M2831" s="5"/>
      <c r="N2831" s="5"/>
      <c r="O2831" s="5"/>
      <c r="P2831" s="5"/>
      <c r="Q2831" s="5"/>
      <c r="R2831" s="6"/>
      <c r="S2831" s="6"/>
      <c r="T2831" s="6"/>
      <c r="U2831" s="5"/>
      <c r="V2831" s="5"/>
      <c r="W2831" s="5"/>
      <c r="X2831" s="37"/>
      <c r="Y2831" s="5"/>
      <c r="Z2831" s="5"/>
      <c r="AA2831" s="6"/>
      <c r="AB2831" s="5"/>
      <c r="AC2831" s="6"/>
      <c r="AD2831" s="5"/>
    </row>
    <row r="2832">
      <c r="A2832" s="5"/>
      <c r="B2832" s="6"/>
      <c r="C2832" s="5"/>
      <c r="D2832" s="34"/>
      <c r="E2832" s="6"/>
      <c r="F2832" s="34"/>
      <c r="K2832" s="5"/>
      <c r="L2832" s="5"/>
      <c r="M2832" s="5"/>
      <c r="N2832" s="5"/>
      <c r="O2832" s="5"/>
      <c r="P2832" s="5"/>
      <c r="Q2832" s="5"/>
      <c r="R2832" s="6"/>
      <c r="S2832" s="6"/>
      <c r="T2832" s="6"/>
      <c r="U2832" s="5"/>
      <c r="V2832" s="5"/>
      <c r="W2832" s="5"/>
      <c r="X2832" s="37"/>
      <c r="Y2832" s="5"/>
      <c r="Z2832" s="5"/>
      <c r="AA2832" s="6"/>
      <c r="AB2832" s="5"/>
      <c r="AC2832" s="6"/>
      <c r="AD2832" s="5"/>
    </row>
    <row r="2833">
      <c r="A2833" s="5"/>
      <c r="B2833" s="6"/>
      <c r="C2833" s="5"/>
      <c r="D2833" s="34"/>
      <c r="E2833" s="6"/>
      <c r="F2833" s="34"/>
      <c r="K2833" s="5"/>
      <c r="L2833" s="5"/>
      <c r="M2833" s="5"/>
      <c r="N2833" s="5"/>
      <c r="O2833" s="5"/>
      <c r="P2833" s="5"/>
      <c r="Q2833" s="5"/>
      <c r="R2833" s="6"/>
      <c r="S2833" s="6"/>
      <c r="T2833" s="6"/>
      <c r="U2833" s="5"/>
      <c r="V2833" s="5"/>
      <c r="W2833" s="5"/>
      <c r="X2833" s="37"/>
      <c r="Y2833" s="5"/>
      <c r="Z2833" s="5"/>
      <c r="AA2833" s="6"/>
      <c r="AB2833" s="5"/>
      <c r="AC2833" s="6"/>
      <c r="AD2833" s="5"/>
    </row>
    <row r="2834">
      <c r="A2834" s="5"/>
      <c r="B2834" s="6"/>
      <c r="C2834" s="5"/>
      <c r="D2834" s="34"/>
      <c r="E2834" s="6"/>
      <c r="F2834" s="34"/>
      <c r="K2834" s="5"/>
      <c r="L2834" s="5"/>
      <c r="M2834" s="5"/>
      <c r="N2834" s="5"/>
      <c r="O2834" s="5"/>
      <c r="P2834" s="5"/>
      <c r="Q2834" s="5"/>
      <c r="R2834" s="6"/>
      <c r="S2834" s="6"/>
      <c r="T2834" s="6"/>
      <c r="U2834" s="5"/>
      <c r="V2834" s="5"/>
      <c r="W2834" s="5"/>
      <c r="X2834" s="37"/>
      <c r="Y2834" s="5"/>
      <c r="Z2834" s="5"/>
      <c r="AA2834" s="6"/>
      <c r="AB2834" s="5"/>
      <c r="AC2834" s="6"/>
      <c r="AD2834" s="5"/>
    </row>
    <row r="2835">
      <c r="A2835" s="5"/>
      <c r="B2835" s="6"/>
      <c r="C2835" s="5"/>
      <c r="D2835" s="34"/>
      <c r="E2835" s="6"/>
      <c r="F2835" s="34"/>
      <c r="K2835" s="5"/>
      <c r="L2835" s="5"/>
      <c r="M2835" s="5"/>
      <c r="N2835" s="5"/>
      <c r="O2835" s="5"/>
      <c r="P2835" s="5"/>
      <c r="Q2835" s="5"/>
      <c r="R2835" s="6"/>
      <c r="S2835" s="6"/>
      <c r="T2835" s="6"/>
      <c r="U2835" s="5"/>
      <c r="V2835" s="5"/>
      <c r="W2835" s="5"/>
      <c r="X2835" s="37"/>
      <c r="Y2835" s="5"/>
      <c r="Z2835" s="5"/>
      <c r="AA2835" s="6"/>
      <c r="AB2835" s="5"/>
      <c r="AC2835" s="6"/>
      <c r="AD2835" s="5"/>
    </row>
    <row r="2836">
      <c r="A2836" s="5"/>
      <c r="B2836" s="6"/>
      <c r="C2836" s="5"/>
      <c r="D2836" s="34"/>
      <c r="E2836" s="6"/>
      <c r="F2836" s="34"/>
      <c r="K2836" s="5"/>
      <c r="L2836" s="5"/>
      <c r="M2836" s="5"/>
      <c r="N2836" s="5"/>
      <c r="O2836" s="5"/>
      <c r="P2836" s="5"/>
      <c r="Q2836" s="5"/>
      <c r="R2836" s="6"/>
      <c r="S2836" s="6"/>
      <c r="T2836" s="6"/>
      <c r="U2836" s="5"/>
      <c r="V2836" s="5"/>
      <c r="W2836" s="5"/>
      <c r="X2836" s="37"/>
      <c r="Y2836" s="5"/>
      <c r="Z2836" s="5"/>
      <c r="AA2836" s="6"/>
      <c r="AB2836" s="5"/>
      <c r="AC2836" s="6"/>
      <c r="AD2836" s="5"/>
    </row>
    <row r="2837">
      <c r="A2837" s="5"/>
      <c r="B2837" s="6"/>
      <c r="C2837" s="5"/>
      <c r="D2837" s="34"/>
      <c r="E2837" s="6"/>
      <c r="F2837" s="34"/>
      <c r="K2837" s="5"/>
      <c r="L2837" s="5"/>
      <c r="M2837" s="5"/>
      <c r="N2837" s="5"/>
      <c r="O2837" s="5"/>
      <c r="P2837" s="5"/>
      <c r="Q2837" s="5"/>
      <c r="R2837" s="6"/>
      <c r="S2837" s="6"/>
      <c r="T2837" s="6"/>
      <c r="U2837" s="5"/>
      <c r="V2837" s="5"/>
      <c r="W2837" s="5"/>
      <c r="X2837" s="37"/>
      <c r="Y2837" s="5"/>
      <c r="Z2837" s="5"/>
      <c r="AA2837" s="6"/>
      <c r="AB2837" s="5"/>
      <c r="AC2837" s="6"/>
      <c r="AD2837" s="5"/>
    </row>
    <row r="2838">
      <c r="A2838" s="5"/>
      <c r="B2838" s="6"/>
      <c r="C2838" s="5"/>
      <c r="D2838" s="34"/>
      <c r="E2838" s="6"/>
      <c r="F2838" s="34"/>
      <c r="K2838" s="5"/>
      <c r="L2838" s="5"/>
      <c r="M2838" s="5"/>
      <c r="N2838" s="5"/>
      <c r="O2838" s="5"/>
      <c r="P2838" s="5"/>
      <c r="Q2838" s="5"/>
      <c r="R2838" s="6"/>
      <c r="S2838" s="6"/>
      <c r="T2838" s="6"/>
      <c r="U2838" s="5"/>
      <c r="V2838" s="5"/>
      <c r="W2838" s="5"/>
      <c r="X2838" s="37"/>
      <c r="Y2838" s="5"/>
      <c r="Z2838" s="5"/>
      <c r="AA2838" s="6"/>
      <c r="AB2838" s="5"/>
      <c r="AC2838" s="6"/>
      <c r="AD2838" s="5"/>
    </row>
    <row r="2839">
      <c r="A2839" s="5"/>
      <c r="B2839" s="6"/>
      <c r="C2839" s="5"/>
      <c r="D2839" s="34"/>
      <c r="E2839" s="6"/>
      <c r="F2839" s="34"/>
      <c r="K2839" s="5"/>
      <c r="L2839" s="5"/>
      <c r="M2839" s="5"/>
      <c r="N2839" s="5"/>
      <c r="O2839" s="5"/>
      <c r="P2839" s="5"/>
      <c r="Q2839" s="5"/>
      <c r="R2839" s="6"/>
      <c r="S2839" s="6"/>
      <c r="T2839" s="6"/>
      <c r="U2839" s="5"/>
      <c r="V2839" s="5"/>
      <c r="W2839" s="5"/>
      <c r="X2839" s="37"/>
      <c r="Y2839" s="5"/>
      <c r="Z2839" s="5"/>
      <c r="AA2839" s="6"/>
      <c r="AB2839" s="5"/>
      <c r="AC2839" s="6"/>
      <c r="AD2839" s="5"/>
    </row>
    <row r="2840">
      <c r="A2840" s="5"/>
      <c r="B2840" s="6"/>
      <c r="C2840" s="5"/>
      <c r="D2840" s="34"/>
      <c r="E2840" s="6"/>
      <c r="F2840" s="34"/>
      <c r="K2840" s="5"/>
      <c r="L2840" s="5"/>
      <c r="M2840" s="5"/>
      <c r="N2840" s="5"/>
      <c r="O2840" s="5"/>
      <c r="P2840" s="5"/>
      <c r="Q2840" s="5"/>
      <c r="R2840" s="6"/>
      <c r="S2840" s="6"/>
      <c r="T2840" s="6"/>
      <c r="U2840" s="5"/>
      <c r="V2840" s="5"/>
      <c r="W2840" s="5"/>
      <c r="X2840" s="37"/>
      <c r="Y2840" s="5"/>
      <c r="Z2840" s="5"/>
      <c r="AA2840" s="6"/>
      <c r="AB2840" s="5"/>
      <c r="AC2840" s="6"/>
      <c r="AD2840" s="5"/>
    </row>
    <row r="2841">
      <c r="A2841" s="5"/>
      <c r="B2841" s="6"/>
      <c r="C2841" s="5"/>
      <c r="D2841" s="34"/>
      <c r="E2841" s="6"/>
      <c r="F2841" s="34"/>
      <c r="K2841" s="5"/>
      <c r="L2841" s="5"/>
      <c r="M2841" s="5"/>
      <c r="N2841" s="5"/>
      <c r="O2841" s="5"/>
      <c r="P2841" s="5"/>
      <c r="Q2841" s="5"/>
      <c r="R2841" s="6"/>
      <c r="S2841" s="6"/>
      <c r="T2841" s="6"/>
      <c r="U2841" s="5"/>
      <c r="V2841" s="5"/>
      <c r="W2841" s="5"/>
      <c r="X2841" s="37"/>
      <c r="Y2841" s="5"/>
      <c r="Z2841" s="5"/>
      <c r="AA2841" s="6"/>
      <c r="AB2841" s="5"/>
      <c r="AC2841" s="6"/>
      <c r="AD2841" s="5"/>
    </row>
    <row r="2842">
      <c r="A2842" s="5"/>
      <c r="B2842" s="6"/>
      <c r="C2842" s="5"/>
      <c r="D2842" s="34"/>
      <c r="E2842" s="6"/>
      <c r="F2842" s="34"/>
      <c r="K2842" s="5"/>
      <c r="L2842" s="5"/>
      <c r="M2842" s="5"/>
      <c r="N2842" s="5"/>
      <c r="O2842" s="5"/>
      <c r="P2842" s="5"/>
      <c r="Q2842" s="5"/>
      <c r="R2842" s="6"/>
      <c r="S2842" s="6"/>
      <c r="T2842" s="6"/>
      <c r="U2842" s="5"/>
      <c r="V2842" s="5"/>
      <c r="W2842" s="5"/>
      <c r="X2842" s="37"/>
      <c r="Y2842" s="5"/>
      <c r="Z2842" s="5"/>
      <c r="AA2842" s="6"/>
      <c r="AB2842" s="5"/>
      <c r="AC2842" s="6"/>
      <c r="AD2842" s="5"/>
    </row>
    <row r="2843">
      <c r="A2843" s="5"/>
      <c r="B2843" s="6"/>
      <c r="C2843" s="5"/>
      <c r="D2843" s="34"/>
      <c r="E2843" s="6"/>
      <c r="F2843" s="34"/>
      <c r="K2843" s="5"/>
      <c r="L2843" s="5"/>
      <c r="M2843" s="5"/>
      <c r="N2843" s="5"/>
      <c r="O2843" s="5"/>
      <c r="P2843" s="5"/>
      <c r="Q2843" s="5"/>
      <c r="R2843" s="6"/>
      <c r="S2843" s="6"/>
      <c r="T2843" s="6"/>
      <c r="U2843" s="5"/>
      <c r="V2843" s="5"/>
      <c r="W2843" s="5"/>
      <c r="X2843" s="37"/>
      <c r="Y2843" s="5"/>
      <c r="Z2843" s="5"/>
      <c r="AA2843" s="6"/>
      <c r="AB2843" s="5"/>
      <c r="AC2843" s="6"/>
      <c r="AD2843" s="5"/>
    </row>
    <row r="2844">
      <c r="A2844" s="5"/>
      <c r="B2844" s="6"/>
      <c r="C2844" s="5"/>
      <c r="D2844" s="34"/>
      <c r="E2844" s="6"/>
      <c r="F2844" s="34"/>
      <c r="K2844" s="5"/>
      <c r="L2844" s="5"/>
      <c r="M2844" s="5"/>
      <c r="N2844" s="5"/>
      <c r="O2844" s="5"/>
      <c r="P2844" s="5"/>
      <c r="Q2844" s="5"/>
      <c r="R2844" s="6"/>
      <c r="S2844" s="6"/>
      <c r="T2844" s="6"/>
      <c r="U2844" s="5"/>
      <c r="V2844" s="5"/>
      <c r="W2844" s="5"/>
      <c r="X2844" s="37"/>
      <c r="Y2844" s="5"/>
      <c r="Z2844" s="5"/>
      <c r="AA2844" s="6"/>
      <c r="AB2844" s="5"/>
      <c r="AC2844" s="6"/>
      <c r="AD2844" s="5"/>
    </row>
    <row r="2845">
      <c r="A2845" s="5"/>
      <c r="B2845" s="6"/>
      <c r="C2845" s="5"/>
      <c r="D2845" s="34"/>
      <c r="E2845" s="6"/>
      <c r="F2845" s="34"/>
      <c r="K2845" s="5"/>
      <c r="L2845" s="5"/>
      <c r="M2845" s="5"/>
      <c r="N2845" s="5"/>
      <c r="O2845" s="5"/>
      <c r="P2845" s="5"/>
      <c r="Q2845" s="5"/>
      <c r="R2845" s="6"/>
      <c r="S2845" s="6"/>
      <c r="T2845" s="6"/>
      <c r="U2845" s="5"/>
      <c r="V2845" s="5"/>
      <c r="W2845" s="5"/>
      <c r="X2845" s="37"/>
      <c r="Y2845" s="5"/>
      <c r="Z2845" s="5"/>
      <c r="AA2845" s="6"/>
      <c r="AB2845" s="5"/>
      <c r="AC2845" s="6"/>
      <c r="AD2845" s="5"/>
    </row>
    <row r="2846">
      <c r="A2846" s="5"/>
      <c r="B2846" s="6"/>
      <c r="C2846" s="5"/>
      <c r="D2846" s="34"/>
      <c r="E2846" s="6"/>
      <c r="F2846" s="34"/>
      <c r="K2846" s="5"/>
      <c r="L2846" s="5"/>
      <c r="M2846" s="5"/>
      <c r="N2846" s="5"/>
      <c r="O2846" s="5"/>
      <c r="P2846" s="5"/>
      <c r="Q2846" s="5"/>
      <c r="R2846" s="6"/>
      <c r="S2846" s="6"/>
      <c r="T2846" s="6"/>
      <c r="U2846" s="5"/>
      <c r="V2846" s="5"/>
      <c r="W2846" s="5"/>
      <c r="X2846" s="37"/>
      <c r="Y2846" s="5"/>
      <c r="Z2846" s="5"/>
      <c r="AA2846" s="6"/>
      <c r="AB2846" s="5"/>
      <c r="AC2846" s="6"/>
      <c r="AD2846" s="5"/>
    </row>
    <row r="2847">
      <c r="A2847" s="5"/>
      <c r="B2847" s="6"/>
      <c r="C2847" s="5"/>
      <c r="D2847" s="34"/>
      <c r="E2847" s="6"/>
      <c r="F2847" s="34"/>
      <c r="K2847" s="5"/>
      <c r="L2847" s="5"/>
      <c r="M2847" s="5"/>
      <c r="N2847" s="5"/>
      <c r="O2847" s="5"/>
      <c r="P2847" s="5"/>
      <c r="Q2847" s="5"/>
      <c r="R2847" s="6"/>
      <c r="S2847" s="6"/>
      <c r="T2847" s="6"/>
      <c r="U2847" s="5"/>
      <c r="V2847" s="5"/>
      <c r="W2847" s="5"/>
      <c r="X2847" s="37"/>
      <c r="Y2847" s="5"/>
      <c r="Z2847" s="5"/>
      <c r="AA2847" s="6"/>
      <c r="AB2847" s="5"/>
      <c r="AC2847" s="6"/>
      <c r="AD2847" s="5"/>
    </row>
    <row r="2848">
      <c r="A2848" s="5"/>
      <c r="B2848" s="6"/>
      <c r="C2848" s="5"/>
      <c r="D2848" s="34"/>
      <c r="E2848" s="6"/>
      <c r="F2848" s="34"/>
      <c r="K2848" s="5"/>
      <c r="L2848" s="5"/>
      <c r="M2848" s="5"/>
      <c r="N2848" s="5"/>
      <c r="O2848" s="5"/>
      <c r="P2848" s="5"/>
      <c r="Q2848" s="5"/>
      <c r="R2848" s="6"/>
      <c r="S2848" s="6"/>
      <c r="T2848" s="6"/>
      <c r="U2848" s="5"/>
      <c r="V2848" s="5"/>
      <c r="W2848" s="5"/>
      <c r="X2848" s="37"/>
      <c r="Y2848" s="5"/>
      <c r="Z2848" s="5"/>
      <c r="AA2848" s="6"/>
      <c r="AB2848" s="5"/>
      <c r="AC2848" s="6"/>
      <c r="AD2848" s="5"/>
    </row>
    <row r="2849">
      <c r="A2849" s="5"/>
      <c r="B2849" s="6"/>
      <c r="C2849" s="5"/>
      <c r="D2849" s="34"/>
      <c r="E2849" s="6"/>
      <c r="F2849" s="34"/>
      <c r="K2849" s="5"/>
      <c r="L2849" s="5"/>
      <c r="M2849" s="5"/>
      <c r="N2849" s="5"/>
      <c r="O2849" s="5"/>
      <c r="P2849" s="5"/>
      <c r="Q2849" s="5"/>
      <c r="R2849" s="6"/>
      <c r="S2849" s="6"/>
      <c r="T2849" s="6"/>
      <c r="U2849" s="5"/>
      <c r="V2849" s="5"/>
      <c r="W2849" s="5"/>
      <c r="X2849" s="37"/>
      <c r="Y2849" s="5"/>
      <c r="Z2849" s="5"/>
      <c r="AA2849" s="6"/>
      <c r="AB2849" s="5"/>
      <c r="AC2849" s="6"/>
      <c r="AD2849" s="5"/>
    </row>
    <row r="2850">
      <c r="A2850" s="5"/>
      <c r="B2850" s="6"/>
      <c r="C2850" s="5"/>
      <c r="D2850" s="34"/>
      <c r="E2850" s="6"/>
      <c r="F2850" s="34"/>
      <c r="K2850" s="5"/>
      <c r="L2850" s="5"/>
      <c r="M2850" s="5"/>
      <c r="N2850" s="5"/>
      <c r="O2850" s="5"/>
      <c r="P2850" s="5"/>
      <c r="Q2850" s="5"/>
      <c r="R2850" s="6"/>
      <c r="S2850" s="6"/>
      <c r="T2850" s="6"/>
      <c r="U2850" s="5"/>
      <c r="V2850" s="5"/>
      <c r="W2850" s="5"/>
      <c r="X2850" s="37"/>
      <c r="Y2850" s="5"/>
      <c r="Z2850" s="5"/>
      <c r="AA2850" s="6"/>
      <c r="AB2850" s="5"/>
      <c r="AC2850" s="6"/>
      <c r="AD2850" s="5"/>
    </row>
    <row r="2851">
      <c r="A2851" s="5"/>
      <c r="B2851" s="6"/>
      <c r="C2851" s="5"/>
      <c r="D2851" s="34"/>
      <c r="E2851" s="6"/>
      <c r="F2851" s="34"/>
      <c r="K2851" s="5"/>
      <c r="L2851" s="5"/>
      <c r="M2851" s="5"/>
      <c r="N2851" s="5"/>
      <c r="O2851" s="5"/>
      <c r="P2851" s="5"/>
      <c r="Q2851" s="5"/>
      <c r="R2851" s="6"/>
      <c r="S2851" s="6"/>
      <c r="T2851" s="6"/>
      <c r="U2851" s="5"/>
      <c r="V2851" s="5"/>
      <c r="W2851" s="5"/>
      <c r="X2851" s="37"/>
      <c r="Y2851" s="5"/>
      <c r="Z2851" s="5"/>
      <c r="AA2851" s="6"/>
      <c r="AB2851" s="5"/>
      <c r="AC2851" s="6"/>
      <c r="AD2851" s="5"/>
    </row>
    <row r="2852">
      <c r="A2852" s="5"/>
      <c r="B2852" s="6"/>
      <c r="C2852" s="5"/>
      <c r="D2852" s="34"/>
      <c r="E2852" s="6"/>
      <c r="F2852" s="34"/>
      <c r="K2852" s="5"/>
      <c r="L2852" s="5"/>
      <c r="M2852" s="5"/>
      <c r="N2852" s="5"/>
      <c r="O2852" s="5"/>
      <c r="P2852" s="5"/>
      <c r="Q2852" s="5"/>
      <c r="R2852" s="6"/>
      <c r="S2852" s="6"/>
      <c r="T2852" s="6"/>
      <c r="U2852" s="5"/>
      <c r="V2852" s="5"/>
      <c r="W2852" s="5"/>
      <c r="X2852" s="37"/>
      <c r="Y2852" s="5"/>
      <c r="Z2852" s="5"/>
      <c r="AA2852" s="6"/>
      <c r="AB2852" s="5"/>
      <c r="AC2852" s="6"/>
      <c r="AD2852" s="5"/>
    </row>
    <row r="2853">
      <c r="A2853" s="5"/>
      <c r="B2853" s="6"/>
      <c r="C2853" s="5"/>
      <c r="D2853" s="34"/>
      <c r="E2853" s="6"/>
      <c r="F2853" s="34"/>
      <c r="K2853" s="5"/>
      <c r="L2853" s="5"/>
      <c r="M2853" s="5"/>
      <c r="N2853" s="5"/>
      <c r="O2853" s="5"/>
      <c r="P2853" s="5"/>
      <c r="Q2853" s="5"/>
      <c r="R2853" s="6"/>
      <c r="S2853" s="6"/>
      <c r="T2853" s="6"/>
      <c r="U2853" s="5"/>
      <c r="V2853" s="5"/>
      <c r="W2853" s="5"/>
      <c r="X2853" s="37"/>
      <c r="Y2853" s="5"/>
      <c r="Z2853" s="5"/>
      <c r="AA2853" s="6"/>
      <c r="AB2853" s="5"/>
      <c r="AC2853" s="6"/>
      <c r="AD2853" s="5"/>
    </row>
    <row r="2854">
      <c r="A2854" s="5"/>
      <c r="B2854" s="6"/>
      <c r="C2854" s="5"/>
      <c r="D2854" s="34"/>
      <c r="E2854" s="6"/>
      <c r="F2854" s="34"/>
      <c r="K2854" s="5"/>
      <c r="L2854" s="5"/>
      <c r="M2854" s="5"/>
      <c r="N2854" s="5"/>
      <c r="O2854" s="5"/>
      <c r="P2854" s="5"/>
      <c r="Q2854" s="5"/>
      <c r="R2854" s="6"/>
      <c r="S2854" s="6"/>
      <c r="T2854" s="6"/>
      <c r="U2854" s="5"/>
      <c r="V2854" s="5"/>
      <c r="W2854" s="5"/>
      <c r="X2854" s="37"/>
      <c r="Y2854" s="5"/>
      <c r="Z2854" s="5"/>
      <c r="AA2854" s="6"/>
      <c r="AB2854" s="5"/>
      <c r="AC2854" s="6"/>
      <c r="AD2854" s="5"/>
    </row>
    <row r="2855">
      <c r="A2855" s="5"/>
      <c r="B2855" s="6"/>
      <c r="C2855" s="5"/>
      <c r="D2855" s="34"/>
      <c r="E2855" s="6"/>
      <c r="F2855" s="34"/>
      <c r="K2855" s="5"/>
      <c r="L2855" s="5"/>
      <c r="M2855" s="5"/>
      <c r="N2855" s="5"/>
      <c r="O2855" s="5"/>
      <c r="P2855" s="5"/>
      <c r="Q2855" s="5"/>
      <c r="R2855" s="6"/>
      <c r="S2855" s="6"/>
      <c r="T2855" s="6"/>
      <c r="U2855" s="5"/>
      <c r="V2855" s="5"/>
      <c r="W2855" s="5"/>
      <c r="X2855" s="37"/>
      <c r="Y2855" s="5"/>
      <c r="Z2855" s="5"/>
      <c r="AA2855" s="6"/>
      <c r="AB2855" s="5"/>
      <c r="AC2855" s="6"/>
      <c r="AD2855" s="5"/>
    </row>
    <row r="2856">
      <c r="A2856" s="5"/>
      <c r="B2856" s="6"/>
      <c r="C2856" s="5"/>
      <c r="D2856" s="34"/>
      <c r="E2856" s="6"/>
      <c r="F2856" s="34"/>
      <c r="K2856" s="5"/>
      <c r="L2856" s="5"/>
      <c r="M2856" s="5"/>
      <c r="N2856" s="5"/>
      <c r="O2856" s="5"/>
      <c r="P2856" s="5"/>
      <c r="Q2856" s="5"/>
      <c r="R2856" s="6"/>
      <c r="S2856" s="6"/>
      <c r="T2856" s="6"/>
      <c r="U2856" s="5"/>
      <c r="V2856" s="5"/>
      <c r="W2856" s="5"/>
      <c r="X2856" s="37"/>
      <c r="Y2856" s="5"/>
      <c r="Z2856" s="5"/>
      <c r="AA2856" s="6"/>
      <c r="AB2856" s="5"/>
      <c r="AC2856" s="6"/>
      <c r="AD2856" s="5"/>
    </row>
    <row r="2857">
      <c r="A2857" s="5"/>
      <c r="B2857" s="6"/>
      <c r="C2857" s="5"/>
      <c r="D2857" s="34"/>
      <c r="E2857" s="6"/>
      <c r="F2857" s="34"/>
      <c r="K2857" s="5"/>
      <c r="L2857" s="5"/>
      <c r="M2857" s="5"/>
      <c r="N2857" s="5"/>
      <c r="O2857" s="5"/>
      <c r="P2857" s="5"/>
      <c r="Q2857" s="5"/>
      <c r="R2857" s="6"/>
      <c r="S2857" s="6"/>
      <c r="T2857" s="6"/>
      <c r="U2857" s="5"/>
      <c r="V2857" s="5"/>
      <c r="W2857" s="5"/>
      <c r="X2857" s="37"/>
      <c r="Y2857" s="5"/>
      <c r="Z2857" s="5"/>
      <c r="AA2857" s="6"/>
      <c r="AB2857" s="5"/>
      <c r="AC2857" s="6"/>
      <c r="AD2857" s="5"/>
    </row>
    <row r="2858">
      <c r="A2858" s="5"/>
      <c r="B2858" s="6"/>
      <c r="C2858" s="5"/>
      <c r="D2858" s="34"/>
      <c r="E2858" s="6"/>
      <c r="F2858" s="34"/>
      <c r="K2858" s="5"/>
      <c r="L2858" s="5"/>
      <c r="M2858" s="5"/>
      <c r="N2858" s="5"/>
      <c r="O2858" s="5"/>
      <c r="P2858" s="5"/>
      <c r="Q2858" s="5"/>
      <c r="R2858" s="6"/>
      <c r="S2858" s="6"/>
      <c r="T2858" s="6"/>
      <c r="U2858" s="5"/>
      <c r="V2858" s="5"/>
      <c r="W2858" s="5"/>
      <c r="X2858" s="37"/>
      <c r="Y2858" s="5"/>
      <c r="Z2858" s="5"/>
      <c r="AA2858" s="6"/>
      <c r="AB2858" s="5"/>
      <c r="AC2858" s="6"/>
      <c r="AD2858" s="5"/>
    </row>
    <row r="2859">
      <c r="A2859" s="5"/>
      <c r="B2859" s="6"/>
      <c r="C2859" s="5"/>
      <c r="D2859" s="34"/>
      <c r="E2859" s="6"/>
      <c r="F2859" s="34"/>
      <c r="K2859" s="5"/>
      <c r="L2859" s="5"/>
      <c r="M2859" s="5"/>
      <c r="N2859" s="5"/>
      <c r="O2859" s="5"/>
      <c r="P2859" s="5"/>
      <c r="Q2859" s="5"/>
      <c r="R2859" s="6"/>
      <c r="S2859" s="6"/>
      <c r="T2859" s="6"/>
      <c r="U2859" s="5"/>
      <c r="V2859" s="5"/>
      <c r="W2859" s="5"/>
      <c r="X2859" s="37"/>
      <c r="Y2859" s="5"/>
      <c r="Z2859" s="5"/>
      <c r="AA2859" s="6"/>
      <c r="AB2859" s="5"/>
      <c r="AC2859" s="6"/>
      <c r="AD2859" s="5"/>
    </row>
    <row r="2860">
      <c r="A2860" s="5"/>
      <c r="B2860" s="6"/>
      <c r="C2860" s="5"/>
      <c r="D2860" s="34"/>
      <c r="E2860" s="6"/>
      <c r="F2860" s="34"/>
      <c r="K2860" s="5"/>
      <c r="L2860" s="5"/>
      <c r="M2860" s="5"/>
      <c r="N2860" s="5"/>
      <c r="O2860" s="5"/>
      <c r="P2860" s="5"/>
      <c r="Q2860" s="5"/>
      <c r="R2860" s="6"/>
      <c r="S2860" s="6"/>
      <c r="T2860" s="6"/>
      <c r="U2860" s="5"/>
      <c r="V2860" s="5"/>
      <c r="W2860" s="5"/>
      <c r="X2860" s="37"/>
      <c r="Y2860" s="5"/>
      <c r="Z2860" s="5"/>
      <c r="AA2860" s="6"/>
      <c r="AB2860" s="5"/>
      <c r="AC2860" s="6"/>
      <c r="AD2860" s="5"/>
    </row>
    <row r="2861">
      <c r="A2861" s="5"/>
      <c r="B2861" s="6"/>
      <c r="C2861" s="5"/>
      <c r="D2861" s="34"/>
      <c r="E2861" s="6"/>
      <c r="F2861" s="34"/>
      <c r="K2861" s="5"/>
      <c r="L2861" s="5"/>
      <c r="M2861" s="5"/>
      <c r="N2861" s="5"/>
      <c r="O2861" s="5"/>
      <c r="P2861" s="5"/>
      <c r="Q2861" s="5"/>
      <c r="R2861" s="6"/>
      <c r="S2861" s="6"/>
      <c r="T2861" s="6"/>
      <c r="U2861" s="5"/>
      <c r="V2861" s="5"/>
      <c r="W2861" s="5"/>
      <c r="X2861" s="37"/>
      <c r="Y2861" s="5"/>
      <c r="Z2861" s="5"/>
      <c r="AA2861" s="6"/>
      <c r="AB2861" s="5"/>
      <c r="AC2861" s="6"/>
      <c r="AD2861" s="5"/>
    </row>
    <row r="2862">
      <c r="A2862" s="5"/>
      <c r="B2862" s="6"/>
      <c r="C2862" s="5"/>
      <c r="D2862" s="34"/>
      <c r="E2862" s="6"/>
      <c r="F2862" s="34"/>
      <c r="K2862" s="5"/>
      <c r="L2862" s="5"/>
      <c r="M2862" s="5"/>
      <c r="N2862" s="5"/>
      <c r="O2862" s="5"/>
      <c r="P2862" s="5"/>
      <c r="Q2862" s="5"/>
      <c r="R2862" s="6"/>
      <c r="S2862" s="6"/>
      <c r="T2862" s="6"/>
      <c r="U2862" s="5"/>
      <c r="V2862" s="5"/>
      <c r="W2862" s="5"/>
      <c r="X2862" s="37"/>
      <c r="Y2862" s="5"/>
      <c r="Z2862" s="5"/>
      <c r="AA2862" s="6"/>
      <c r="AB2862" s="5"/>
      <c r="AC2862" s="6"/>
      <c r="AD2862" s="5"/>
    </row>
    <row r="2863">
      <c r="A2863" s="5"/>
      <c r="B2863" s="6"/>
      <c r="C2863" s="5"/>
      <c r="D2863" s="34"/>
      <c r="E2863" s="6"/>
      <c r="F2863" s="34"/>
      <c r="K2863" s="5"/>
      <c r="L2863" s="5"/>
      <c r="M2863" s="5"/>
      <c r="N2863" s="5"/>
      <c r="O2863" s="5"/>
      <c r="P2863" s="5"/>
      <c r="Q2863" s="5"/>
      <c r="R2863" s="6"/>
      <c r="S2863" s="6"/>
      <c r="T2863" s="6"/>
      <c r="U2863" s="5"/>
      <c r="V2863" s="5"/>
      <c r="W2863" s="5"/>
      <c r="X2863" s="37"/>
      <c r="Y2863" s="5"/>
      <c r="Z2863" s="5"/>
      <c r="AA2863" s="6"/>
      <c r="AB2863" s="5"/>
      <c r="AC2863" s="6"/>
      <c r="AD2863" s="5"/>
    </row>
    <row r="2864">
      <c r="A2864" s="5"/>
      <c r="B2864" s="6"/>
      <c r="C2864" s="5"/>
      <c r="D2864" s="34"/>
      <c r="E2864" s="6"/>
      <c r="F2864" s="34"/>
      <c r="K2864" s="5"/>
      <c r="L2864" s="5"/>
      <c r="M2864" s="5"/>
      <c r="N2864" s="5"/>
      <c r="O2864" s="5"/>
      <c r="P2864" s="5"/>
      <c r="Q2864" s="5"/>
      <c r="R2864" s="6"/>
      <c r="S2864" s="6"/>
      <c r="T2864" s="6"/>
      <c r="U2864" s="5"/>
      <c r="V2864" s="5"/>
      <c r="W2864" s="5"/>
      <c r="X2864" s="37"/>
      <c r="Y2864" s="5"/>
      <c r="Z2864" s="5"/>
      <c r="AA2864" s="6"/>
      <c r="AB2864" s="5"/>
      <c r="AC2864" s="6"/>
      <c r="AD2864" s="5"/>
    </row>
    <row r="2865">
      <c r="A2865" s="5"/>
      <c r="B2865" s="6"/>
      <c r="C2865" s="5"/>
      <c r="D2865" s="34"/>
      <c r="E2865" s="6"/>
      <c r="F2865" s="34"/>
      <c r="K2865" s="5"/>
      <c r="L2865" s="5"/>
      <c r="M2865" s="5"/>
      <c r="N2865" s="5"/>
      <c r="O2865" s="5"/>
      <c r="P2865" s="5"/>
      <c r="Q2865" s="5"/>
      <c r="R2865" s="6"/>
      <c r="S2865" s="6"/>
      <c r="T2865" s="6"/>
      <c r="U2865" s="5"/>
      <c r="V2865" s="5"/>
      <c r="W2865" s="5"/>
      <c r="X2865" s="37"/>
      <c r="Y2865" s="5"/>
      <c r="Z2865" s="5"/>
      <c r="AA2865" s="6"/>
      <c r="AB2865" s="5"/>
      <c r="AC2865" s="6"/>
      <c r="AD2865" s="5"/>
    </row>
    <row r="2866">
      <c r="A2866" s="5"/>
      <c r="B2866" s="6"/>
      <c r="C2866" s="5"/>
      <c r="D2866" s="34"/>
      <c r="E2866" s="6"/>
      <c r="F2866" s="34"/>
      <c r="K2866" s="5"/>
      <c r="L2866" s="5"/>
      <c r="M2866" s="5"/>
      <c r="N2866" s="5"/>
      <c r="O2866" s="5"/>
      <c r="P2866" s="5"/>
      <c r="Q2866" s="5"/>
      <c r="R2866" s="6"/>
      <c r="S2866" s="6"/>
      <c r="T2866" s="6"/>
      <c r="U2866" s="5"/>
      <c r="V2866" s="5"/>
      <c r="W2866" s="5"/>
      <c r="X2866" s="37"/>
      <c r="Y2866" s="5"/>
      <c r="Z2866" s="5"/>
      <c r="AA2866" s="6"/>
      <c r="AB2866" s="5"/>
      <c r="AC2866" s="6"/>
      <c r="AD2866" s="5"/>
    </row>
    <row r="2867">
      <c r="A2867" s="5"/>
      <c r="B2867" s="6"/>
      <c r="C2867" s="5"/>
      <c r="D2867" s="34"/>
      <c r="E2867" s="6"/>
      <c r="F2867" s="34"/>
      <c r="K2867" s="5"/>
      <c r="L2867" s="5"/>
      <c r="M2867" s="5"/>
      <c r="N2867" s="5"/>
      <c r="O2867" s="5"/>
      <c r="P2867" s="5"/>
      <c r="Q2867" s="5"/>
      <c r="R2867" s="6"/>
      <c r="S2867" s="6"/>
      <c r="T2867" s="6"/>
      <c r="U2867" s="5"/>
      <c r="V2867" s="5"/>
      <c r="W2867" s="5"/>
      <c r="X2867" s="37"/>
      <c r="Y2867" s="5"/>
      <c r="Z2867" s="5"/>
      <c r="AA2867" s="6"/>
      <c r="AB2867" s="5"/>
      <c r="AC2867" s="6"/>
      <c r="AD2867" s="5"/>
    </row>
    <row r="2868">
      <c r="A2868" s="5"/>
      <c r="B2868" s="6"/>
      <c r="C2868" s="5"/>
      <c r="D2868" s="34"/>
      <c r="E2868" s="6"/>
      <c r="F2868" s="34"/>
      <c r="K2868" s="5"/>
      <c r="L2868" s="5"/>
      <c r="M2868" s="5"/>
      <c r="N2868" s="5"/>
      <c r="O2868" s="5"/>
      <c r="P2868" s="5"/>
      <c r="Q2868" s="5"/>
      <c r="R2868" s="6"/>
      <c r="S2868" s="6"/>
      <c r="T2868" s="6"/>
      <c r="U2868" s="5"/>
      <c r="V2868" s="5"/>
      <c r="W2868" s="5"/>
      <c r="X2868" s="37"/>
      <c r="Y2868" s="5"/>
      <c r="Z2868" s="5"/>
      <c r="AA2868" s="6"/>
      <c r="AB2868" s="5"/>
      <c r="AC2868" s="6"/>
      <c r="AD2868" s="5"/>
    </row>
    <row r="2869">
      <c r="A2869" s="5"/>
      <c r="B2869" s="6"/>
      <c r="C2869" s="5"/>
      <c r="D2869" s="34"/>
      <c r="E2869" s="6"/>
      <c r="F2869" s="34"/>
      <c r="K2869" s="5"/>
      <c r="L2869" s="5"/>
      <c r="M2869" s="5"/>
      <c r="N2869" s="5"/>
      <c r="O2869" s="5"/>
      <c r="P2869" s="5"/>
      <c r="Q2869" s="5"/>
      <c r="R2869" s="6"/>
      <c r="S2869" s="6"/>
      <c r="T2869" s="6"/>
      <c r="U2869" s="5"/>
      <c r="V2869" s="5"/>
      <c r="W2869" s="5"/>
      <c r="X2869" s="37"/>
      <c r="Y2869" s="5"/>
      <c r="Z2869" s="5"/>
      <c r="AA2869" s="6"/>
      <c r="AB2869" s="5"/>
      <c r="AC2869" s="6"/>
      <c r="AD2869" s="5"/>
    </row>
    <row r="2870">
      <c r="A2870" s="5"/>
      <c r="B2870" s="6"/>
      <c r="C2870" s="5"/>
      <c r="D2870" s="34"/>
      <c r="E2870" s="6"/>
      <c r="F2870" s="34"/>
      <c r="K2870" s="5"/>
      <c r="L2870" s="5"/>
      <c r="M2870" s="5"/>
      <c r="N2870" s="5"/>
      <c r="O2870" s="5"/>
      <c r="P2870" s="5"/>
      <c r="Q2870" s="5"/>
      <c r="R2870" s="6"/>
      <c r="S2870" s="6"/>
      <c r="T2870" s="6"/>
      <c r="U2870" s="5"/>
      <c r="V2870" s="5"/>
      <c r="W2870" s="5"/>
      <c r="X2870" s="37"/>
      <c r="Y2870" s="5"/>
      <c r="Z2870" s="5"/>
      <c r="AA2870" s="6"/>
      <c r="AB2870" s="5"/>
      <c r="AC2870" s="6"/>
      <c r="AD2870" s="5"/>
    </row>
    <row r="2871">
      <c r="A2871" s="5"/>
      <c r="B2871" s="6"/>
      <c r="C2871" s="5"/>
      <c r="D2871" s="34"/>
      <c r="E2871" s="6"/>
      <c r="F2871" s="34"/>
      <c r="K2871" s="5"/>
      <c r="L2871" s="5"/>
      <c r="M2871" s="5"/>
      <c r="N2871" s="5"/>
      <c r="O2871" s="5"/>
      <c r="P2871" s="5"/>
      <c r="Q2871" s="5"/>
      <c r="R2871" s="6"/>
      <c r="S2871" s="6"/>
      <c r="T2871" s="6"/>
      <c r="U2871" s="5"/>
      <c r="V2871" s="5"/>
      <c r="W2871" s="5"/>
      <c r="X2871" s="37"/>
      <c r="Y2871" s="5"/>
      <c r="Z2871" s="5"/>
      <c r="AA2871" s="6"/>
      <c r="AB2871" s="5"/>
      <c r="AC2871" s="6"/>
      <c r="AD2871" s="5"/>
    </row>
    <row r="2872">
      <c r="A2872" s="5"/>
      <c r="B2872" s="6"/>
      <c r="C2872" s="5"/>
      <c r="D2872" s="34"/>
      <c r="E2872" s="6"/>
      <c r="F2872" s="34"/>
      <c r="K2872" s="5"/>
      <c r="L2872" s="5"/>
      <c r="M2872" s="5"/>
      <c r="N2872" s="5"/>
      <c r="O2872" s="5"/>
      <c r="P2872" s="5"/>
      <c r="Q2872" s="5"/>
      <c r="R2872" s="6"/>
      <c r="S2872" s="6"/>
      <c r="T2872" s="6"/>
      <c r="U2872" s="5"/>
      <c r="V2872" s="5"/>
      <c r="W2872" s="5"/>
      <c r="X2872" s="37"/>
      <c r="Y2872" s="5"/>
      <c r="Z2872" s="5"/>
      <c r="AA2872" s="6"/>
      <c r="AB2872" s="5"/>
      <c r="AC2872" s="6"/>
      <c r="AD2872" s="5"/>
    </row>
    <row r="2873">
      <c r="A2873" s="5"/>
      <c r="B2873" s="6"/>
      <c r="C2873" s="5"/>
      <c r="D2873" s="34"/>
      <c r="E2873" s="6"/>
      <c r="F2873" s="34"/>
      <c r="K2873" s="5"/>
      <c r="L2873" s="5"/>
      <c r="M2873" s="5"/>
      <c r="N2873" s="5"/>
      <c r="O2873" s="5"/>
      <c r="P2873" s="5"/>
      <c r="Q2873" s="5"/>
      <c r="R2873" s="6"/>
      <c r="S2873" s="6"/>
      <c r="T2873" s="6"/>
      <c r="U2873" s="5"/>
      <c r="V2873" s="5"/>
      <c r="W2873" s="5"/>
      <c r="X2873" s="37"/>
      <c r="Y2873" s="5"/>
      <c r="Z2873" s="5"/>
      <c r="AA2873" s="6"/>
      <c r="AB2873" s="5"/>
      <c r="AC2873" s="6"/>
      <c r="AD2873" s="5"/>
    </row>
    <row r="2874">
      <c r="A2874" s="5"/>
      <c r="B2874" s="6"/>
      <c r="C2874" s="5"/>
      <c r="D2874" s="34"/>
      <c r="E2874" s="6"/>
      <c r="F2874" s="34"/>
      <c r="K2874" s="5"/>
      <c r="L2874" s="5"/>
      <c r="M2874" s="5"/>
      <c r="N2874" s="5"/>
      <c r="O2874" s="5"/>
      <c r="P2874" s="5"/>
      <c r="Q2874" s="5"/>
      <c r="R2874" s="6"/>
      <c r="S2874" s="6"/>
      <c r="T2874" s="6"/>
      <c r="U2874" s="5"/>
      <c r="V2874" s="5"/>
      <c r="W2874" s="5"/>
      <c r="X2874" s="37"/>
      <c r="Y2874" s="5"/>
      <c r="Z2874" s="5"/>
      <c r="AA2874" s="6"/>
      <c r="AB2874" s="5"/>
      <c r="AC2874" s="6"/>
      <c r="AD2874" s="5"/>
    </row>
    <row r="2875">
      <c r="A2875" s="5"/>
      <c r="B2875" s="6"/>
      <c r="C2875" s="5"/>
      <c r="D2875" s="34"/>
      <c r="E2875" s="6"/>
      <c r="F2875" s="34"/>
      <c r="K2875" s="5"/>
      <c r="L2875" s="5"/>
      <c r="M2875" s="5"/>
      <c r="N2875" s="5"/>
      <c r="O2875" s="5"/>
      <c r="P2875" s="5"/>
      <c r="Q2875" s="5"/>
      <c r="R2875" s="6"/>
      <c r="S2875" s="6"/>
      <c r="T2875" s="6"/>
      <c r="U2875" s="5"/>
      <c r="V2875" s="5"/>
      <c r="W2875" s="5"/>
      <c r="X2875" s="37"/>
      <c r="Y2875" s="5"/>
      <c r="Z2875" s="5"/>
      <c r="AA2875" s="6"/>
      <c r="AB2875" s="5"/>
      <c r="AC2875" s="6"/>
      <c r="AD2875" s="5"/>
    </row>
    <row r="2876">
      <c r="A2876" s="5"/>
      <c r="B2876" s="6"/>
      <c r="C2876" s="5"/>
      <c r="D2876" s="34"/>
      <c r="E2876" s="6"/>
      <c r="F2876" s="34"/>
      <c r="K2876" s="5"/>
      <c r="L2876" s="5"/>
      <c r="M2876" s="5"/>
      <c r="N2876" s="5"/>
      <c r="O2876" s="5"/>
      <c r="P2876" s="5"/>
      <c r="Q2876" s="5"/>
      <c r="R2876" s="6"/>
      <c r="S2876" s="6"/>
      <c r="T2876" s="6"/>
      <c r="U2876" s="5"/>
      <c r="V2876" s="5"/>
      <c r="W2876" s="5"/>
      <c r="X2876" s="37"/>
      <c r="Y2876" s="5"/>
      <c r="Z2876" s="5"/>
      <c r="AA2876" s="6"/>
      <c r="AB2876" s="5"/>
      <c r="AC2876" s="6"/>
      <c r="AD2876" s="5"/>
    </row>
    <row r="2877">
      <c r="A2877" s="5"/>
      <c r="B2877" s="6"/>
      <c r="C2877" s="5"/>
      <c r="D2877" s="34"/>
      <c r="E2877" s="6"/>
      <c r="F2877" s="34"/>
      <c r="K2877" s="5"/>
      <c r="L2877" s="5"/>
      <c r="M2877" s="5"/>
      <c r="N2877" s="5"/>
      <c r="O2877" s="5"/>
      <c r="P2877" s="5"/>
      <c r="Q2877" s="5"/>
      <c r="R2877" s="6"/>
      <c r="S2877" s="6"/>
      <c r="T2877" s="6"/>
      <c r="U2877" s="5"/>
      <c r="V2877" s="5"/>
      <c r="W2877" s="5"/>
      <c r="X2877" s="37"/>
      <c r="Y2877" s="5"/>
      <c r="Z2877" s="5"/>
      <c r="AA2877" s="6"/>
      <c r="AB2877" s="5"/>
      <c r="AC2877" s="6"/>
      <c r="AD2877" s="5"/>
    </row>
    <row r="2878">
      <c r="A2878" s="5"/>
      <c r="B2878" s="6"/>
      <c r="C2878" s="5"/>
      <c r="D2878" s="34"/>
      <c r="E2878" s="6"/>
      <c r="F2878" s="34"/>
      <c r="K2878" s="5"/>
      <c r="L2878" s="5"/>
      <c r="M2878" s="5"/>
      <c r="N2878" s="5"/>
      <c r="O2878" s="5"/>
      <c r="P2878" s="5"/>
      <c r="Q2878" s="5"/>
      <c r="R2878" s="6"/>
      <c r="S2878" s="6"/>
      <c r="T2878" s="6"/>
      <c r="U2878" s="5"/>
      <c r="V2878" s="5"/>
      <c r="W2878" s="5"/>
      <c r="X2878" s="37"/>
      <c r="Y2878" s="5"/>
      <c r="Z2878" s="5"/>
      <c r="AA2878" s="6"/>
      <c r="AB2878" s="5"/>
      <c r="AC2878" s="6"/>
      <c r="AD2878" s="5"/>
    </row>
    <row r="2879">
      <c r="A2879" s="5"/>
      <c r="B2879" s="6"/>
      <c r="C2879" s="5"/>
      <c r="D2879" s="34"/>
      <c r="E2879" s="6"/>
      <c r="F2879" s="34"/>
      <c r="K2879" s="5"/>
      <c r="L2879" s="5"/>
      <c r="M2879" s="5"/>
      <c r="N2879" s="5"/>
      <c r="O2879" s="5"/>
      <c r="P2879" s="5"/>
      <c r="Q2879" s="5"/>
      <c r="R2879" s="6"/>
      <c r="S2879" s="6"/>
      <c r="T2879" s="6"/>
      <c r="U2879" s="5"/>
      <c r="V2879" s="5"/>
      <c r="W2879" s="5"/>
      <c r="X2879" s="37"/>
      <c r="Y2879" s="5"/>
      <c r="Z2879" s="5"/>
      <c r="AA2879" s="6"/>
      <c r="AB2879" s="5"/>
      <c r="AC2879" s="6"/>
      <c r="AD2879" s="5"/>
    </row>
    <row r="2880">
      <c r="A2880" s="5"/>
      <c r="B2880" s="6"/>
      <c r="C2880" s="5"/>
      <c r="D2880" s="34"/>
      <c r="E2880" s="6"/>
      <c r="F2880" s="34"/>
      <c r="K2880" s="5"/>
      <c r="L2880" s="5"/>
      <c r="M2880" s="5"/>
      <c r="N2880" s="5"/>
      <c r="O2880" s="5"/>
      <c r="P2880" s="5"/>
      <c r="Q2880" s="5"/>
      <c r="R2880" s="6"/>
      <c r="S2880" s="6"/>
      <c r="T2880" s="6"/>
      <c r="U2880" s="5"/>
      <c r="V2880" s="5"/>
      <c r="W2880" s="5"/>
      <c r="X2880" s="37"/>
      <c r="Y2880" s="5"/>
      <c r="Z2880" s="5"/>
      <c r="AA2880" s="6"/>
      <c r="AB2880" s="5"/>
      <c r="AC2880" s="6"/>
      <c r="AD2880" s="5"/>
    </row>
    <row r="2881">
      <c r="A2881" s="5"/>
      <c r="B2881" s="6"/>
      <c r="C2881" s="5"/>
      <c r="D2881" s="34"/>
      <c r="E2881" s="6"/>
      <c r="F2881" s="34"/>
      <c r="K2881" s="5"/>
      <c r="L2881" s="5"/>
      <c r="M2881" s="5"/>
      <c r="N2881" s="5"/>
      <c r="O2881" s="5"/>
      <c r="P2881" s="5"/>
      <c r="Q2881" s="5"/>
      <c r="R2881" s="6"/>
      <c r="S2881" s="6"/>
      <c r="T2881" s="6"/>
      <c r="U2881" s="5"/>
      <c r="V2881" s="5"/>
      <c r="W2881" s="5"/>
      <c r="X2881" s="37"/>
      <c r="Y2881" s="5"/>
      <c r="Z2881" s="5"/>
      <c r="AA2881" s="6"/>
      <c r="AB2881" s="5"/>
      <c r="AC2881" s="6"/>
      <c r="AD2881" s="5"/>
    </row>
    <row r="2882">
      <c r="A2882" s="5"/>
      <c r="B2882" s="6"/>
      <c r="C2882" s="5"/>
      <c r="D2882" s="34"/>
      <c r="E2882" s="6"/>
      <c r="F2882" s="34"/>
      <c r="K2882" s="5"/>
      <c r="L2882" s="5"/>
      <c r="M2882" s="5"/>
      <c r="N2882" s="5"/>
      <c r="O2882" s="5"/>
      <c r="P2882" s="5"/>
      <c r="Q2882" s="5"/>
      <c r="R2882" s="6"/>
      <c r="S2882" s="6"/>
      <c r="T2882" s="6"/>
      <c r="U2882" s="5"/>
      <c r="V2882" s="5"/>
      <c r="W2882" s="5"/>
      <c r="X2882" s="37"/>
      <c r="Y2882" s="5"/>
      <c r="Z2882" s="5"/>
      <c r="AA2882" s="6"/>
      <c r="AB2882" s="5"/>
      <c r="AC2882" s="6"/>
      <c r="AD2882" s="5"/>
    </row>
    <row r="2883">
      <c r="A2883" s="5"/>
      <c r="B2883" s="6"/>
      <c r="C2883" s="5"/>
      <c r="D2883" s="34"/>
      <c r="E2883" s="6"/>
      <c r="F2883" s="34"/>
      <c r="K2883" s="5"/>
      <c r="L2883" s="5"/>
      <c r="M2883" s="5"/>
      <c r="N2883" s="5"/>
      <c r="O2883" s="5"/>
      <c r="P2883" s="5"/>
      <c r="Q2883" s="5"/>
      <c r="R2883" s="6"/>
      <c r="S2883" s="6"/>
      <c r="T2883" s="6"/>
      <c r="U2883" s="5"/>
      <c r="V2883" s="5"/>
      <c r="W2883" s="5"/>
      <c r="X2883" s="37"/>
      <c r="Y2883" s="5"/>
      <c r="Z2883" s="5"/>
      <c r="AA2883" s="6"/>
      <c r="AB2883" s="5"/>
      <c r="AC2883" s="6"/>
      <c r="AD2883" s="5"/>
    </row>
    <row r="2884">
      <c r="A2884" s="5"/>
      <c r="B2884" s="6"/>
      <c r="C2884" s="5"/>
      <c r="D2884" s="34"/>
      <c r="E2884" s="6"/>
      <c r="F2884" s="34"/>
      <c r="K2884" s="5"/>
      <c r="L2884" s="5"/>
      <c r="M2884" s="5"/>
      <c r="N2884" s="5"/>
      <c r="O2884" s="5"/>
      <c r="P2884" s="5"/>
      <c r="Q2884" s="5"/>
      <c r="R2884" s="6"/>
      <c r="S2884" s="6"/>
      <c r="T2884" s="6"/>
      <c r="U2884" s="5"/>
      <c r="V2884" s="5"/>
      <c r="W2884" s="5"/>
      <c r="X2884" s="37"/>
      <c r="Y2884" s="5"/>
      <c r="Z2884" s="5"/>
      <c r="AA2884" s="6"/>
      <c r="AB2884" s="5"/>
      <c r="AC2884" s="6"/>
      <c r="AD2884" s="5"/>
    </row>
    <row r="2885">
      <c r="A2885" s="5"/>
      <c r="B2885" s="6"/>
      <c r="C2885" s="5"/>
      <c r="D2885" s="34"/>
      <c r="E2885" s="6"/>
      <c r="F2885" s="34"/>
      <c r="K2885" s="5"/>
      <c r="L2885" s="5"/>
      <c r="M2885" s="5"/>
      <c r="N2885" s="5"/>
      <c r="O2885" s="5"/>
      <c r="P2885" s="5"/>
      <c r="Q2885" s="5"/>
      <c r="R2885" s="6"/>
      <c r="S2885" s="6"/>
      <c r="T2885" s="6"/>
      <c r="U2885" s="5"/>
      <c r="V2885" s="5"/>
      <c r="W2885" s="5"/>
      <c r="X2885" s="37"/>
      <c r="Y2885" s="5"/>
      <c r="Z2885" s="5"/>
      <c r="AA2885" s="6"/>
      <c r="AB2885" s="5"/>
      <c r="AC2885" s="6"/>
      <c r="AD2885" s="5"/>
    </row>
    <row r="2886">
      <c r="A2886" s="5"/>
      <c r="B2886" s="6"/>
      <c r="C2886" s="5"/>
      <c r="D2886" s="34"/>
      <c r="E2886" s="6"/>
      <c r="F2886" s="34"/>
      <c r="K2886" s="5"/>
      <c r="L2886" s="5"/>
      <c r="M2886" s="5"/>
      <c r="N2886" s="5"/>
      <c r="O2886" s="5"/>
      <c r="P2886" s="5"/>
      <c r="Q2886" s="5"/>
      <c r="R2886" s="6"/>
      <c r="S2886" s="6"/>
      <c r="T2886" s="6"/>
      <c r="U2886" s="5"/>
      <c r="V2886" s="5"/>
      <c r="W2886" s="5"/>
      <c r="X2886" s="37"/>
      <c r="Y2886" s="5"/>
      <c r="Z2886" s="5"/>
      <c r="AA2886" s="6"/>
      <c r="AB2886" s="5"/>
      <c r="AC2886" s="6"/>
      <c r="AD2886" s="5"/>
    </row>
    <row r="2887">
      <c r="A2887" s="5"/>
      <c r="B2887" s="6"/>
      <c r="C2887" s="5"/>
      <c r="D2887" s="34"/>
      <c r="E2887" s="6"/>
      <c r="F2887" s="34"/>
      <c r="K2887" s="5"/>
      <c r="L2887" s="5"/>
      <c r="M2887" s="5"/>
      <c r="N2887" s="5"/>
      <c r="O2887" s="5"/>
      <c r="P2887" s="5"/>
      <c r="Q2887" s="5"/>
      <c r="R2887" s="6"/>
      <c r="S2887" s="6"/>
      <c r="T2887" s="6"/>
      <c r="U2887" s="5"/>
      <c r="V2887" s="5"/>
      <c r="W2887" s="5"/>
      <c r="X2887" s="37"/>
      <c r="Y2887" s="5"/>
      <c r="Z2887" s="5"/>
      <c r="AA2887" s="6"/>
      <c r="AB2887" s="5"/>
      <c r="AC2887" s="6"/>
      <c r="AD2887" s="5"/>
    </row>
    <row r="2888">
      <c r="A2888" s="5"/>
      <c r="B2888" s="6"/>
      <c r="C2888" s="5"/>
      <c r="D2888" s="34"/>
      <c r="E2888" s="6"/>
      <c r="F2888" s="34"/>
      <c r="K2888" s="5"/>
      <c r="L2888" s="5"/>
      <c r="M2888" s="5"/>
      <c r="N2888" s="5"/>
      <c r="O2888" s="5"/>
      <c r="P2888" s="5"/>
      <c r="Q2888" s="5"/>
      <c r="R2888" s="6"/>
      <c r="S2888" s="6"/>
      <c r="T2888" s="6"/>
      <c r="U2888" s="5"/>
      <c r="V2888" s="5"/>
      <c r="W2888" s="5"/>
      <c r="X2888" s="37"/>
      <c r="Y2888" s="5"/>
      <c r="Z2888" s="5"/>
      <c r="AA2888" s="6"/>
      <c r="AB2888" s="5"/>
      <c r="AC2888" s="6"/>
      <c r="AD2888" s="5"/>
    </row>
    <row r="2889">
      <c r="A2889" s="5"/>
      <c r="B2889" s="6"/>
      <c r="C2889" s="5"/>
      <c r="D2889" s="34"/>
      <c r="E2889" s="6"/>
      <c r="F2889" s="34"/>
      <c r="K2889" s="5"/>
      <c r="L2889" s="5"/>
      <c r="M2889" s="5"/>
      <c r="N2889" s="5"/>
      <c r="O2889" s="5"/>
      <c r="P2889" s="5"/>
      <c r="Q2889" s="5"/>
      <c r="R2889" s="6"/>
      <c r="S2889" s="6"/>
      <c r="T2889" s="6"/>
      <c r="U2889" s="5"/>
      <c r="V2889" s="5"/>
      <c r="W2889" s="5"/>
      <c r="X2889" s="37"/>
      <c r="Y2889" s="5"/>
      <c r="Z2889" s="5"/>
      <c r="AA2889" s="6"/>
      <c r="AB2889" s="5"/>
      <c r="AC2889" s="6"/>
      <c r="AD2889" s="5"/>
    </row>
    <row r="2890">
      <c r="A2890" s="5"/>
      <c r="B2890" s="6"/>
      <c r="C2890" s="5"/>
      <c r="D2890" s="34"/>
      <c r="E2890" s="6"/>
      <c r="F2890" s="34"/>
      <c r="K2890" s="5"/>
      <c r="L2890" s="5"/>
      <c r="M2890" s="5"/>
      <c r="N2890" s="5"/>
      <c r="O2890" s="5"/>
      <c r="P2890" s="5"/>
      <c r="Q2890" s="5"/>
      <c r="R2890" s="6"/>
      <c r="S2890" s="6"/>
      <c r="T2890" s="6"/>
      <c r="U2890" s="5"/>
      <c r="V2890" s="5"/>
      <c r="W2890" s="5"/>
      <c r="X2890" s="37"/>
      <c r="Y2890" s="5"/>
      <c r="Z2890" s="5"/>
      <c r="AA2890" s="6"/>
      <c r="AB2890" s="5"/>
      <c r="AC2890" s="6"/>
      <c r="AD2890" s="5"/>
    </row>
    <row r="2891">
      <c r="A2891" s="5"/>
      <c r="B2891" s="6"/>
      <c r="C2891" s="5"/>
      <c r="D2891" s="34"/>
      <c r="E2891" s="6"/>
      <c r="F2891" s="34"/>
      <c r="K2891" s="5"/>
      <c r="L2891" s="5"/>
      <c r="M2891" s="5"/>
      <c r="N2891" s="5"/>
      <c r="O2891" s="5"/>
      <c r="P2891" s="5"/>
      <c r="Q2891" s="5"/>
      <c r="R2891" s="6"/>
      <c r="S2891" s="6"/>
      <c r="T2891" s="6"/>
      <c r="U2891" s="5"/>
      <c r="V2891" s="5"/>
      <c r="W2891" s="5"/>
      <c r="X2891" s="37"/>
      <c r="Y2891" s="5"/>
      <c r="Z2891" s="5"/>
      <c r="AA2891" s="6"/>
      <c r="AB2891" s="5"/>
      <c r="AC2891" s="6"/>
      <c r="AD2891" s="5"/>
    </row>
    <row r="2892">
      <c r="A2892" s="5"/>
      <c r="B2892" s="6"/>
      <c r="C2892" s="5"/>
      <c r="D2892" s="34"/>
      <c r="E2892" s="6"/>
      <c r="F2892" s="34"/>
      <c r="K2892" s="5"/>
      <c r="L2892" s="5"/>
      <c r="M2892" s="5"/>
      <c r="N2892" s="5"/>
      <c r="O2892" s="5"/>
      <c r="P2892" s="5"/>
      <c r="Q2892" s="5"/>
      <c r="R2892" s="6"/>
      <c r="S2892" s="6"/>
      <c r="T2892" s="6"/>
      <c r="U2892" s="5"/>
      <c r="V2892" s="5"/>
      <c r="W2892" s="5"/>
      <c r="X2892" s="37"/>
      <c r="Y2892" s="5"/>
      <c r="Z2892" s="5"/>
      <c r="AA2892" s="6"/>
      <c r="AB2892" s="5"/>
      <c r="AC2892" s="6"/>
      <c r="AD2892" s="5"/>
    </row>
    <row r="2893">
      <c r="A2893" s="5"/>
      <c r="B2893" s="6"/>
      <c r="C2893" s="5"/>
      <c r="D2893" s="34"/>
      <c r="E2893" s="6"/>
      <c r="F2893" s="34"/>
      <c r="K2893" s="5"/>
      <c r="L2893" s="5"/>
      <c r="M2893" s="5"/>
      <c r="N2893" s="5"/>
      <c r="O2893" s="5"/>
      <c r="P2893" s="5"/>
      <c r="Q2893" s="5"/>
      <c r="R2893" s="6"/>
      <c r="S2893" s="6"/>
      <c r="T2893" s="6"/>
      <c r="U2893" s="5"/>
      <c r="V2893" s="5"/>
      <c r="W2893" s="5"/>
      <c r="X2893" s="37"/>
      <c r="Y2893" s="5"/>
      <c r="Z2893" s="5"/>
      <c r="AA2893" s="6"/>
      <c r="AB2893" s="5"/>
      <c r="AC2893" s="6"/>
      <c r="AD2893" s="5"/>
    </row>
    <row r="2894">
      <c r="A2894" s="5"/>
      <c r="B2894" s="6"/>
      <c r="C2894" s="5"/>
      <c r="D2894" s="34"/>
      <c r="E2894" s="6"/>
      <c r="F2894" s="34"/>
      <c r="K2894" s="5"/>
      <c r="L2894" s="5"/>
      <c r="M2894" s="5"/>
      <c r="N2894" s="5"/>
      <c r="O2894" s="5"/>
      <c r="P2894" s="5"/>
      <c r="Q2894" s="5"/>
      <c r="R2894" s="6"/>
      <c r="S2894" s="6"/>
      <c r="T2894" s="6"/>
      <c r="U2894" s="5"/>
      <c r="V2894" s="5"/>
      <c r="W2894" s="5"/>
      <c r="X2894" s="37"/>
      <c r="Y2894" s="5"/>
      <c r="Z2894" s="5"/>
      <c r="AA2894" s="6"/>
      <c r="AB2894" s="5"/>
      <c r="AC2894" s="6"/>
      <c r="AD2894" s="5"/>
    </row>
    <row r="2895">
      <c r="A2895" s="5"/>
      <c r="B2895" s="6"/>
      <c r="C2895" s="5"/>
      <c r="D2895" s="34"/>
      <c r="E2895" s="6"/>
      <c r="F2895" s="34"/>
      <c r="K2895" s="5"/>
      <c r="L2895" s="5"/>
      <c r="M2895" s="5"/>
      <c r="N2895" s="5"/>
      <c r="O2895" s="5"/>
      <c r="P2895" s="5"/>
      <c r="Q2895" s="5"/>
      <c r="R2895" s="6"/>
      <c r="S2895" s="6"/>
      <c r="T2895" s="6"/>
      <c r="U2895" s="5"/>
      <c r="V2895" s="5"/>
      <c r="W2895" s="5"/>
      <c r="X2895" s="37"/>
      <c r="Y2895" s="5"/>
      <c r="Z2895" s="5"/>
      <c r="AA2895" s="6"/>
      <c r="AB2895" s="5"/>
      <c r="AC2895" s="6"/>
      <c r="AD2895" s="5"/>
    </row>
    <row r="2896">
      <c r="A2896" s="5"/>
      <c r="B2896" s="6"/>
      <c r="C2896" s="5"/>
      <c r="D2896" s="34"/>
      <c r="E2896" s="6"/>
      <c r="F2896" s="34"/>
      <c r="K2896" s="5"/>
      <c r="L2896" s="5"/>
      <c r="M2896" s="5"/>
      <c r="N2896" s="5"/>
      <c r="O2896" s="5"/>
      <c r="P2896" s="5"/>
      <c r="Q2896" s="5"/>
      <c r="R2896" s="6"/>
      <c r="S2896" s="6"/>
      <c r="T2896" s="6"/>
      <c r="U2896" s="5"/>
      <c r="V2896" s="5"/>
      <c r="W2896" s="5"/>
      <c r="X2896" s="37"/>
      <c r="Y2896" s="5"/>
      <c r="Z2896" s="5"/>
      <c r="AA2896" s="6"/>
      <c r="AB2896" s="5"/>
      <c r="AC2896" s="6"/>
      <c r="AD2896" s="5"/>
    </row>
    <row r="2897">
      <c r="A2897" s="5"/>
      <c r="B2897" s="6"/>
      <c r="C2897" s="5"/>
      <c r="D2897" s="34"/>
      <c r="E2897" s="6"/>
      <c r="F2897" s="34"/>
      <c r="K2897" s="5"/>
      <c r="L2897" s="5"/>
      <c r="M2897" s="5"/>
      <c r="N2897" s="5"/>
      <c r="O2897" s="5"/>
      <c r="P2897" s="5"/>
      <c r="Q2897" s="5"/>
      <c r="R2897" s="6"/>
      <c r="S2897" s="6"/>
      <c r="T2897" s="6"/>
      <c r="U2897" s="5"/>
      <c r="V2897" s="5"/>
      <c r="W2897" s="5"/>
      <c r="X2897" s="37"/>
      <c r="Y2897" s="5"/>
      <c r="Z2897" s="5"/>
      <c r="AA2897" s="6"/>
      <c r="AB2897" s="5"/>
      <c r="AC2897" s="6"/>
      <c r="AD2897" s="5"/>
    </row>
    <row r="2898">
      <c r="A2898" s="5"/>
      <c r="B2898" s="6"/>
      <c r="C2898" s="5"/>
      <c r="D2898" s="34"/>
      <c r="E2898" s="6"/>
      <c r="F2898" s="34"/>
      <c r="K2898" s="5"/>
      <c r="L2898" s="5"/>
      <c r="M2898" s="5"/>
      <c r="N2898" s="5"/>
      <c r="O2898" s="5"/>
      <c r="P2898" s="5"/>
      <c r="Q2898" s="5"/>
      <c r="R2898" s="6"/>
      <c r="S2898" s="6"/>
      <c r="T2898" s="6"/>
      <c r="U2898" s="5"/>
      <c r="V2898" s="5"/>
      <c r="W2898" s="5"/>
      <c r="X2898" s="37"/>
      <c r="Y2898" s="5"/>
      <c r="Z2898" s="5"/>
      <c r="AA2898" s="6"/>
      <c r="AB2898" s="5"/>
      <c r="AC2898" s="6"/>
      <c r="AD2898" s="5"/>
    </row>
    <row r="2899">
      <c r="A2899" s="5"/>
      <c r="B2899" s="6"/>
      <c r="C2899" s="5"/>
      <c r="D2899" s="34"/>
      <c r="E2899" s="6"/>
      <c r="F2899" s="34"/>
      <c r="K2899" s="5"/>
      <c r="L2899" s="5"/>
      <c r="M2899" s="5"/>
      <c r="N2899" s="5"/>
      <c r="O2899" s="5"/>
      <c r="P2899" s="5"/>
      <c r="Q2899" s="5"/>
      <c r="R2899" s="6"/>
      <c r="S2899" s="6"/>
      <c r="T2899" s="6"/>
      <c r="U2899" s="5"/>
      <c r="V2899" s="5"/>
      <c r="W2899" s="5"/>
      <c r="X2899" s="37"/>
      <c r="Y2899" s="5"/>
      <c r="Z2899" s="5"/>
      <c r="AA2899" s="6"/>
      <c r="AB2899" s="5"/>
      <c r="AC2899" s="6"/>
      <c r="AD2899" s="5"/>
    </row>
    <row r="2900">
      <c r="A2900" s="5"/>
      <c r="B2900" s="6"/>
      <c r="C2900" s="5"/>
      <c r="D2900" s="34"/>
      <c r="E2900" s="6"/>
      <c r="F2900" s="34"/>
      <c r="K2900" s="5"/>
      <c r="L2900" s="5"/>
      <c r="M2900" s="5"/>
      <c r="N2900" s="5"/>
      <c r="O2900" s="5"/>
      <c r="P2900" s="5"/>
      <c r="Q2900" s="5"/>
      <c r="R2900" s="6"/>
      <c r="S2900" s="6"/>
      <c r="T2900" s="6"/>
      <c r="U2900" s="5"/>
      <c r="V2900" s="5"/>
      <c r="W2900" s="5"/>
      <c r="X2900" s="37"/>
      <c r="Y2900" s="5"/>
      <c r="Z2900" s="5"/>
      <c r="AA2900" s="6"/>
      <c r="AB2900" s="5"/>
      <c r="AC2900" s="6"/>
      <c r="AD2900" s="5"/>
    </row>
    <row r="2901">
      <c r="A2901" s="5"/>
      <c r="B2901" s="6"/>
      <c r="C2901" s="5"/>
      <c r="D2901" s="34"/>
      <c r="E2901" s="6"/>
      <c r="F2901" s="34"/>
      <c r="K2901" s="5"/>
      <c r="L2901" s="5"/>
      <c r="M2901" s="5"/>
      <c r="N2901" s="5"/>
      <c r="O2901" s="5"/>
      <c r="P2901" s="5"/>
      <c r="Q2901" s="5"/>
      <c r="R2901" s="6"/>
      <c r="S2901" s="6"/>
      <c r="T2901" s="6"/>
      <c r="U2901" s="5"/>
      <c r="V2901" s="5"/>
      <c r="W2901" s="5"/>
      <c r="X2901" s="37"/>
      <c r="Y2901" s="5"/>
      <c r="Z2901" s="5"/>
      <c r="AA2901" s="6"/>
      <c r="AB2901" s="5"/>
      <c r="AC2901" s="6"/>
      <c r="AD2901" s="5"/>
    </row>
    <row r="2902">
      <c r="A2902" s="5"/>
      <c r="B2902" s="6"/>
      <c r="C2902" s="5"/>
      <c r="D2902" s="34"/>
      <c r="E2902" s="6"/>
      <c r="F2902" s="34"/>
      <c r="K2902" s="5"/>
      <c r="L2902" s="5"/>
      <c r="M2902" s="5"/>
      <c r="N2902" s="5"/>
      <c r="O2902" s="5"/>
      <c r="P2902" s="5"/>
      <c r="Q2902" s="5"/>
      <c r="R2902" s="6"/>
      <c r="S2902" s="6"/>
      <c r="T2902" s="6"/>
      <c r="U2902" s="5"/>
      <c r="V2902" s="5"/>
      <c r="W2902" s="5"/>
      <c r="X2902" s="37"/>
      <c r="Y2902" s="5"/>
      <c r="Z2902" s="5"/>
      <c r="AA2902" s="6"/>
      <c r="AB2902" s="5"/>
      <c r="AC2902" s="6"/>
      <c r="AD2902" s="5"/>
    </row>
    <row r="2903">
      <c r="A2903" s="5"/>
      <c r="B2903" s="6"/>
      <c r="C2903" s="5"/>
      <c r="D2903" s="34"/>
      <c r="E2903" s="6"/>
      <c r="F2903" s="34"/>
      <c r="K2903" s="5"/>
      <c r="L2903" s="5"/>
      <c r="M2903" s="5"/>
      <c r="N2903" s="5"/>
      <c r="O2903" s="5"/>
      <c r="P2903" s="5"/>
      <c r="Q2903" s="5"/>
      <c r="R2903" s="6"/>
      <c r="S2903" s="6"/>
      <c r="T2903" s="6"/>
      <c r="U2903" s="5"/>
      <c r="V2903" s="5"/>
      <c r="W2903" s="5"/>
      <c r="X2903" s="37"/>
      <c r="Y2903" s="5"/>
      <c r="Z2903" s="5"/>
      <c r="AA2903" s="6"/>
      <c r="AB2903" s="5"/>
      <c r="AC2903" s="6"/>
      <c r="AD2903" s="5"/>
    </row>
    <row r="2904">
      <c r="A2904" s="5"/>
      <c r="B2904" s="6"/>
      <c r="C2904" s="5"/>
      <c r="D2904" s="34"/>
      <c r="E2904" s="6"/>
      <c r="F2904" s="34"/>
      <c r="K2904" s="5"/>
      <c r="L2904" s="5"/>
      <c r="M2904" s="5"/>
      <c r="N2904" s="5"/>
      <c r="O2904" s="5"/>
      <c r="P2904" s="5"/>
      <c r="Q2904" s="5"/>
      <c r="R2904" s="6"/>
      <c r="S2904" s="6"/>
      <c r="T2904" s="6"/>
      <c r="U2904" s="5"/>
      <c r="V2904" s="5"/>
      <c r="W2904" s="5"/>
      <c r="X2904" s="37"/>
      <c r="Y2904" s="5"/>
      <c r="Z2904" s="5"/>
      <c r="AA2904" s="6"/>
      <c r="AB2904" s="5"/>
      <c r="AC2904" s="6"/>
      <c r="AD2904" s="5"/>
    </row>
    <row r="2905">
      <c r="A2905" s="5"/>
      <c r="B2905" s="6"/>
      <c r="C2905" s="5"/>
      <c r="D2905" s="34"/>
      <c r="E2905" s="6"/>
      <c r="F2905" s="34"/>
      <c r="K2905" s="5"/>
      <c r="L2905" s="5"/>
      <c r="M2905" s="5"/>
      <c r="N2905" s="5"/>
      <c r="O2905" s="5"/>
      <c r="P2905" s="5"/>
      <c r="Q2905" s="5"/>
      <c r="R2905" s="6"/>
      <c r="S2905" s="6"/>
      <c r="T2905" s="6"/>
      <c r="U2905" s="5"/>
      <c r="V2905" s="5"/>
      <c r="W2905" s="5"/>
      <c r="X2905" s="37"/>
      <c r="Y2905" s="5"/>
      <c r="Z2905" s="5"/>
      <c r="AA2905" s="6"/>
      <c r="AB2905" s="5"/>
      <c r="AC2905" s="6"/>
      <c r="AD2905" s="5"/>
    </row>
    <row r="2906">
      <c r="A2906" s="5"/>
      <c r="B2906" s="6"/>
      <c r="C2906" s="5"/>
      <c r="D2906" s="34"/>
      <c r="E2906" s="6"/>
      <c r="F2906" s="34"/>
      <c r="K2906" s="5"/>
      <c r="L2906" s="5"/>
      <c r="M2906" s="5"/>
      <c r="N2906" s="5"/>
      <c r="O2906" s="5"/>
      <c r="P2906" s="5"/>
      <c r="Q2906" s="5"/>
      <c r="R2906" s="6"/>
      <c r="S2906" s="6"/>
      <c r="T2906" s="6"/>
      <c r="U2906" s="5"/>
      <c r="V2906" s="5"/>
      <c r="W2906" s="5"/>
      <c r="X2906" s="37"/>
      <c r="Y2906" s="5"/>
      <c r="Z2906" s="5"/>
      <c r="AA2906" s="6"/>
      <c r="AB2906" s="5"/>
      <c r="AC2906" s="6"/>
      <c r="AD2906" s="5"/>
    </row>
    <row r="2907">
      <c r="A2907" s="5"/>
      <c r="B2907" s="6"/>
      <c r="C2907" s="5"/>
      <c r="D2907" s="34"/>
      <c r="E2907" s="6"/>
      <c r="F2907" s="34"/>
      <c r="K2907" s="5"/>
      <c r="L2907" s="5"/>
      <c r="M2907" s="5"/>
      <c r="N2907" s="5"/>
      <c r="O2907" s="5"/>
      <c r="P2907" s="5"/>
      <c r="Q2907" s="5"/>
      <c r="R2907" s="6"/>
      <c r="S2907" s="6"/>
      <c r="T2907" s="6"/>
      <c r="U2907" s="5"/>
      <c r="V2907" s="5"/>
      <c r="W2907" s="5"/>
      <c r="X2907" s="37"/>
      <c r="Y2907" s="5"/>
      <c r="Z2907" s="5"/>
      <c r="AA2907" s="6"/>
      <c r="AB2907" s="5"/>
      <c r="AC2907" s="6"/>
      <c r="AD2907" s="5"/>
    </row>
    <row r="2908">
      <c r="A2908" s="5"/>
      <c r="B2908" s="6"/>
      <c r="C2908" s="5"/>
      <c r="D2908" s="34"/>
      <c r="E2908" s="6"/>
      <c r="F2908" s="34"/>
      <c r="K2908" s="5"/>
      <c r="L2908" s="5"/>
      <c r="M2908" s="5"/>
      <c r="N2908" s="5"/>
      <c r="O2908" s="5"/>
      <c r="P2908" s="5"/>
      <c r="Q2908" s="5"/>
      <c r="R2908" s="6"/>
      <c r="S2908" s="6"/>
      <c r="T2908" s="6"/>
      <c r="U2908" s="5"/>
      <c r="V2908" s="5"/>
      <c r="W2908" s="5"/>
      <c r="X2908" s="37"/>
      <c r="Y2908" s="5"/>
      <c r="Z2908" s="5"/>
      <c r="AA2908" s="6"/>
      <c r="AB2908" s="5"/>
      <c r="AC2908" s="6"/>
      <c r="AD2908" s="5"/>
    </row>
    <row r="2909">
      <c r="A2909" s="5"/>
      <c r="B2909" s="6"/>
      <c r="C2909" s="5"/>
      <c r="D2909" s="34"/>
      <c r="E2909" s="6"/>
      <c r="F2909" s="34"/>
      <c r="K2909" s="5"/>
      <c r="L2909" s="5"/>
      <c r="M2909" s="5"/>
      <c r="N2909" s="5"/>
      <c r="O2909" s="5"/>
      <c r="P2909" s="5"/>
      <c r="Q2909" s="5"/>
      <c r="R2909" s="6"/>
      <c r="S2909" s="6"/>
      <c r="T2909" s="6"/>
      <c r="U2909" s="5"/>
      <c r="V2909" s="5"/>
      <c r="W2909" s="5"/>
      <c r="X2909" s="37"/>
      <c r="Y2909" s="5"/>
      <c r="Z2909" s="5"/>
      <c r="AA2909" s="6"/>
      <c r="AB2909" s="5"/>
      <c r="AC2909" s="6"/>
      <c r="AD2909" s="5"/>
    </row>
    <row r="2910">
      <c r="A2910" s="5"/>
      <c r="B2910" s="6"/>
      <c r="C2910" s="5"/>
      <c r="D2910" s="34"/>
      <c r="E2910" s="6"/>
      <c r="F2910" s="34"/>
      <c r="K2910" s="5"/>
      <c r="L2910" s="5"/>
      <c r="M2910" s="5"/>
      <c r="N2910" s="5"/>
      <c r="O2910" s="5"/>
      <c r="P2910" s="5"/>
      <c r="Q2910" s="5"/>
      <c r="R2910" s="6"/>
      <c r="S2910" s="6"/>
      <c r="T2910" s="6"/>
      <c r="U2910" s="5"/>
      <c r="V2910" s="5"/>
      <c r="W2910" s="5"/>
      <c r="X2910" s="37"/>
      <c r="Y2910" s="5"/>
      <c r="Z2910" s="5"/>
      <c r="AA2910" s="6"/>
      <c r="AB2910" s="5"/>
      <c r="AC2910" s="6"/>
      <c r="AD2910" s="5"/>
    </row>
    <row r="2911">
      <c r="A2911" s="5"/>
      <c r="B2911" s="6"/>
      <c r="C2911" s="5"/>
      <c r="D2911" s="34"/>
      <c r="E2911" s="6"/>
      <c r="F2911" s="34"/>
      <c r="K2911" s="5"/>
      <c r="L2911" s="5"/>
      <c r="M2911" s="5"/>
      <c r="N2911" s="5"/>
      <c r="O2911" s="5"/>
      <c r="P2911" s="5"/>
      <c r="Q2911" s="5"/>
      <c r="R2911" s="6"/>
      <c r="S2911" s="6"/>
      <c r="T2911" s="6"/>
      <c r="U2911" s="5"/>
      <c r="V2911" s="5"/>
      <c r="W2911" s="5"/>
      <c r="X2911" s="37"/>
      <c r="Y2911" s="5"/>
      <c r="Z2911" s="5"/>
      <c r="AA2911" s="6"/>
      <c r="AB2911" s="5"/>
      <c r="AC2911" s="6"/>
      <c r="AD2911" s="5"/>
    </row>
    <row r="2912">
      <c r="A2912" s="5"/>
      <c r="B2912" s="6"/>
      <c r="C2912" s="5"/>
      <c r="D2912" s="34"/>
      <c r="E2912" s="6"/>
      <c r="F2912" s="34"/>
      <c r="K2912" s="5"/>
      <c r="L2912" s="5"/>
      <c r="M2912" s="5"/>
      <c r="N2912" s="5"/>
      <c r="O2912" s="5"/>
      <c r="P2912" s="5"/>
      <c r="Q2912" s="5"/>
      <c r="R2912" s="6"/>
      <c r="S2912" s="6"/>
      <c r="T2912" s="6"/>
      <c r="U2912" s="5"/>
      <c r="V2912" s="5"/>
      <c r="W2912" s="5"/>
      <c r="X2912" s="37"/>
      <c r="Y2912" s="5"/>
      <c r="Z2912" s="5"/>
      <c r="AA2912" s="6"/>
      <c r="AB2912" s="5"/>
      <c r="AC2912" s="6"/>
      <c r="AD2912" s="5"/>
    </row>
    <row r="2913">
      <c r="A2913" s="5"/>
      <c r="B2913" s="6"/>
      <c r="C2913" s="5"/>
      <c r="D2913" s="34"/>
      <c r="E2913" s="6"/>
      <c r="F2913" s="34"/>
      <c r="K2913" s="5"/>
      <c r="L2913" s="5"/>
      <c r="M2913" s="5"/>
      <c r="N2913" s="5"/>
      <c r="O2913" s="5"/>
      <c r="P2913" s="5"/>
      <c r="Q2913" s="5"/>
      <c r="R2913" s="6"/>
      <c r="S2913" s="6"/>
      <c r="T2913" s="6"/>
      <c r="U2913" s="5"/>
      <c r="V2913" s="5"/>
      <c r="W2913" s="5"/>
      <c r="X2913" s="37"/>
      <c r="Y2913" s="5"/>
      <c r="Z2913" s="5"/>
      <c r="AA2913" s="6"/>
      <c r="AB2913" s="5"/>
      <c r="AC2913" s="6"/>
      <c r="AD2913" s="5"/>
    </row>
    <row r="2914">
      <c r="A2914" s="5"/>
      <c r="B2914" s="6"/>
      <c r="C2914" s="5"/>
      <c r="D2914" s="34"/>
      <c r="E2914" s="6"/>
      <c r="F2914" s="34"/>
      <c r="K2914" s="5"/>
      <c r="L2914" s="5"/>
      <c r="M2914" s="5"/>
      <c r="N2914" s="5"/>
      <c r="O2914" s="5"/>
      <c r="P2914" s="5"/>
      <c r="Q2914" s="5"/>
      <c r="R2914" s="6"/>
      <c r="S2914" s="6"/>
      <c r="T2914" s="6"/>
      <c r="U2914" s="5"/>
      <c r="V2914" s="5"/>
      <c r="W2914" s="5"/>
      <c r="X2914" s="37"/>
      <c r="Y2914" s="5"/>
      <c r="Z2914" s="5"/>
      <c r="AA2914" s="6"/>
      <c r="AB2914" s="5"/>
      <c r="AC2914" s="6"/>
      <c r="AD2914" s="5"/>
    </row>
    <row r="2915">
      <c r="A2915" s="5"/>
      <c r="B2915" s="6"/>
      <c r="C2915" s="5"/>
      <c r="D2915" s="34"/>
      <c r="E2915" s="6"/>
      <c r="F2915" s="34"/>
      <c r="K2915" s="5"/>
      <c r="L2915" s="5"/>
      <c r="M2915" s="5"/>
      <c r="N2915" s="5"/>
      <c r="O2915" s="5"/>
      <c r="P2915" s="5"/>
      <c r="Q2915" s="5"/>
      <c r="R2915" s="6"/>
      <c r="S2915" s="6"/>
      <c r="T2915" s="6"/>
      <c r="U2915" s="5"/>
      <c r="V2915" s="5"/>
      <c r="W2915" s="5"/>
      <c r="X2915" s="37"/>
      <c r="Y2915" s="5"/>
      <c r="Z2915" s="5"/>
      <c r="AA2915" s="6"/>
      <c r="AB2915" s="5"/>
      <c r="AC2915" s="6"/>
      <c r="AD2915" s="5"/>
    </row>
    <row r="2916">
      <c r="A2916" s="5"/>
      <c r="B2916" s="6"/>
      <c r="C2916" s="5"/>
      <c r="D2916" s="34"/>
      <c r="E2916" s="6"/>
      <c r="F2916" s="34"/>
      <c r="K2916" s="5"/>
      <c r="L2916" s="5"/>
      <c r="M2916" s="5"/>
      <c r="N2916" s="5"/>
      <c r="O2916" s="5"/>
      <c r="P2916" s="5"/>
      <c r="Q2916" s="5"/>
      <c r="R2916" s="6"/>
      <c r="S2916" s="6"/>
      <c r="T2916" s="6"/>
      <c r="U2916" s="5"/>
      <c r="V2916" s="5"/>
      <c r="W2916" s="5"/>
      <c r="X2916" s="37"/>
      <c r="Y2916" s="5"/>
      <c r="Z2916" s="5"/>
      <c r="AA2916" s="6"/>
      <c r="AB2916" s="5"/>
      <c r="AC2916" s="6"/>
      <c r="AD2916" s="5"/>
    </row>
    <row r="2917">
      <c r="A2917" s="5"/>
      <c r="B2917" s="6"/>
      <c r="C2917" s="5"/>
      <c r="D2917" s="34"/>
      <c r="E2917" s="6"/>
      <c r="F2917" s="34"/>
      <c r="K2917" s="5"/>
      <c r="L2917" s="5"/>
      <c r="M2917" s="5"/>
      <c r="N2917" s="5"/>
      <c r="O2917" s="5"/>
      <c r="P2917" s="5"/>
      <c r="Q2917" s="5"/>
      <c r="R2917" s="6"/>
      <c r="S2917" s="6"/>
      <c r="T2917" s="6"/>
      <c r="U2917" s="5"/>
      <c r="V2917" s="5"/>
      <c r="W2917" s="5"/>
      <c r="X2917" s="37"/>
      <c r="Y2917" s="5"/>
      <c r="Z2917" s="5"/>
      <c r="AA2917" s="6"/>
      <c r="AB2917" s="5"/>
      <c r="AC2917" s="6"/>
      <c r="AD2917" s="5"/>
    </row>
    <row r="2918">
      <c r="A2918" s="5"/>
      <c r="B2918" s="6"/>
      <c r="C2918" s="5"/>
      <c r="D2918" s="34"/>
      <c r="E2918" s="6"/>
      <c r="F2918" s="34"/>
      <c r="K2918" s="5"/>
      <c r="L2918" s="5"/>
      <c r="M2918" s="5"/>
      <c r="N2918" s="5"/>
      <c r="O2918" s="5"/>
      <c r="P2918" s="5"/>
      <c r="Q2918" s="5"/>
      <c r="R2918" s="6"/>
      <c r="S2918" s="6"/>
      <c r="T2918" s="6"/>
      <c r="U2918" s="5"/>
      <c r="V2918" s="5"/>
      <c r="W2918" s="5"/>
      <c r="X2918" s="37"/>
      <c r="Y2918" s="5"/>
      <c r="Z2918" s="5"/>
      <c r="AA2918" s="6"/>
      <c r="AB2918" s="5"/>
      <c r="AC2918" s="6"/>
      <c r="AD2918" s="5"/>
    </row>
    <row r="2919">
      <c r="A2919" s="5"/>
      <c r="B2919" s="6"/>
      <c r="C2919" s="5"/>
      <c r="D2919" s="34"/>
      <c r="E2919" s="6"/>
      <c r="F2919" s="34"/>
      <c r="K2919" s="5"/>
      <c r="L2919" s="5"/>
      <c r="M2919" s="5"/>
      <c r="N2919" s="5"/>
      <c r="O2919" s="5"/>
      <c r="P2919" s="5"/>
      <c r="Q2919" s="5"/>
      <c r="R2919" s="6"/>
      <c r="S2919" s="6"/>
      <c r="T2919" s="6"/>
      <c r="U2919" s="5"/>
      <c r="V2919" s="5"/>
      <c r="W2919" s="5"/>
      <c r="X2919" s="37"/>
      <c r="Y2919" s="5"/>
      <c r="Z2919" s="5"/>
      <c r="AA2919" s="6"/>
      <c r="AB2919" s="5"/>
      <c r="AC2919" s="6"/>
      <c r="AD2919" s="5"/>
    </row>
    <row r="2920">
      <c r="A2920" s="5"/>
      <c r="B2920" s="6"/>
      <c r="C2920" s="5"/>
      <c r="D2920" s="34"/>
      <c r="E2920" s="6"/>
      <c r="F2920" s="34"/>
      <c r="K2920" s="5"/>
      <c r="L2920" s="5"/>
      <c r="M2920" s="5"/>
      <c r="N2920" s="5"/>
      <c r="O2920" s="5"/>
      <c r="P2920" s="5"/>
      <c r="Q2920" s="5"/>
      <c r="R2920" s="6"/>
      <c r="S2920" s="6"/>
      <c r="T2920" s="6"/>
      <c r="U2920" s="5"/>
      <c r="V2920" s="5"/>
      <c r="W2920" s="5"/>
      <c r="X2920" s="37"/>
      <c r="Y2920" s="5"/>
      <c r="Z2920" s="5"/>
      <c r="AA2920" s="6"/>
      <c r="AB2920" s="5"/>
      <c r="AC2920" s="6"/>
      <c r="AD2920" s="5"/>
    </row>
    <row r="2921">
      <c r="A2921" s="5"/>
      <c r="B2921" s="6"/>
      <c r="C2921" s="5"/>
      <c r="D2921" s="34"/>
      <c r="E2921" s="6"/>
      <c r="F2921" s="34"/>
      <c r="K2921" s="5"/>
      <c r="L2921" s="5"/>
      <c r="M2921" s="5"/>
      <c r="N2921" s="5"/>
      <c r="O2921" s="5"/>
      <c r="P2921" s="5"/>
      <c r="Q2921" s="5"/>
      <c r="R2921" s="6"/>
      <c r="S2921" s="6"/>
      <c r="T2921" s="6"/>
      <c r="U2921" s="5"/>
      <c r="V2921" s="5"/>
      <c r="W2921" s="5"/>
      <c r="X2921" s="37"/>
      <c r="Y2921" s="5"/>
      <c r="Z2921" s="5"/>
      <c r="AA2921" s="6"/>
      <c r="AB2921" s="5"/>
      <c r="AC2921" s="6"/>
      <c r="AD2921" s="5"/>
    </row>
    <row r="2922">
      <c r="A2922" s="5"/>
      <c r="B2922" s="6"/>
      <c r="C2922" s="5"/>
      <c r="D2922" s="34"/>
      <c r="E2922" s="6"/>
      <c r="F2922" s="34"/>
      <c r="K2922" s="5"/>
      <c r="L2922" s="5"/>
      <c r="M2922" s="5"/>
      <c r="N2922" s="5"/>
      <c r="O2922" s="5"/>
      <c r="P2922" s="5"/>
      <c r="Q2922" s="5"/>
      <c r="R2922" s="6"/>
      <c r="S2922" s="6"/>
      <c r="T2922" s="6"/>
      <c r="U2922" s="5"/>
      <c r="V2922" s="5"/>
      <c r="W2922" s="5"/>
      <c r="X2922" s="37"/>
      <c r="Y2922" s="5"/>
      <c r="Z2922" s="5"/>
      <c r="AA2922" s="6"/>
      <c r="AB2922" s="5"/>
      <c r="AC2922" s="6"/>
      <c r="AD2922" s="5"/>
    </row>
    <row r="2923">
      <c r="A2923" s="5"/>
      <c r="B2923" s="6"/>
      <c r="C2923" s="5"/>
      <c r="D2923" s="34"/>
      <c r="E2923" s="6"/>
      <c r="F2923" s="34"/>
      <c r="K2923" s="5"/>
      <c r="L2923" s="5"/>
      <c r="M2923" s="5"/>
      <c r="N2923" s="5"/>
      <c r="O2923" s="5"/>
      <c r="P2923" s="5"/>
      <c r="Q2923" s="5"/>
      <c r="R2923" s="6"/>
      <c r="S2923" s="6"/>
      <c r="T2923" s="6"/>
      <c r="U2923" s="5"/>
      <c r="V2923" s="5"/>
      <c r="W2923" s="5"/>
      <c r="X2923" s="37"/>
      <c r="Y2923" s="5"/>
      <c r="Z2923" s="5"/>
      <c r="AA2923" s="6"/>
      <c r="AB2923" s="5"/>
      <c r="AC2923" s="6"/>
      <c r="AD2923" s="5"/>
    </row>
    <row r="2924">
      <c r="A2924" s="5"/>
      <c r="B2924" s="6"/>
      <c r="C2924" s="5"/>
      <c r="D2924" s="34"/>
      <c r="E2924" s="6"/>
      <c r="F2924" s="34"/>
      <c r="K2924" s="5"/>
      <c r="L2924" s="5"/>
      <c r="M2924" s="5"/>
      <c r="N2924" s="5"/>
      <c r="O2924" s="5"/>
      <c r="P2924" s="5"/>
      <c r="Q2924" s="5"/>
      <c r="R2924" s="6"/>
      <c r="S2924" s="6"/>
      <c r="T2924" s="6"/>
      <c r="U2924" s="5"/>
      <c r="V2924" s="5"/>
      <c r="W2924" s="5"/>
      <c r="X2924" s="37"/>
      <c r="Y2924" s="5"/>
      <c r="Z2924" s="5"/>
      <c r="AA2924" s="6"/>
      <c r="AB2924" s="5"/>
      <c r="AC2924" s="6"/>
      <c r="AD2924" s="5"/>
    </row>
    <row r="2925">
      <c r="A2925" s="5"/>
      <c r="B2925" s="6"/>
      <c r="C2925" s="5"/>
      <c r="D2925" s="34"/>
      <c r="E2925" s="6"/>
      <c r="F2925" s="34"/>
      <c r="K2925" s="5"/>
      <c r="L2925" s="5"/>
      <c r="M2925" s="5"/>
      <c r="N2925" s="5"/>
      <c r="O2925" s="5"/>
      <c r="P2925" s="5"/>
      <c r="Q2925" s="5"/>
      <c r="R2925" s="6"/>
      <c r="S2925" s="6"/>
      <c r="T2925" s="6"/>
      <c r="U2925" s="5"/>
      <c r="V2925" s="5"/>
      <c r="W2925" s="5"/>
      <c r="X2925" s="37"/>
      <c r="Y2925" s="5"/>
      <c r="Z2925" s="5"/>
      <c r="AA2925" s="6"/>
      <c r="AB2925" s="5"/>
      <c r="AC2925" s="6"/>
      <c r="AD2925" s="5"/>
    </row>
    <row r="2926">
      <c r="A2926" s="5"/>
      <c r="B2926" s="6"/>
      <c r="C2926" s="5"/>
      <c r="D2926" s="34"/>
      <c r="E2926" s="6"/>
      <c r="F2926" s="34"/>
      <c r="K2926" s="5"/>
      <c r="L2926" s="5"/>
      <c r="M2926" s="5"/>
      <c r="N2926" s="5"/>
      <c r="O2926" s="5"/>
      <c r="P2926" s="5"/>
      <c r="Q2926" s="5"/>
      <c r="R2926" s="6"/>
      <c r="S2926" s="6"/>
      <c r="T2926" s="6"/>
      <c r="U2926" s="5"/>
      <c r="V2926" s="5"/>
      <c r="W2926" s="5"/>
      <c r="X2926" s="37"/>
      <c r="Y2926" s="5"/>
      <c r="Z2926" s="5"/>
      <c r="AA2926" s="6"/>
      <c r="AB2926" s="5"/>
      <c r="AC2926" s="6"/>
      <c r="AD2926" s="5"/>
    </row>
    <row r="2927">
      <c r="A2927" s="5"/>
      <c r="B2927" s="6"/>
      <c r="C2927" s="5"/>
      <c r="D2927" s="34"/>
      <c r="E2927" s="6"/>
      <c r="F2927" s="34"/>
      <c r="K2927" s="5"/>
      <c r="L2927" s="5"/>
      <c r="M2927" s="5"/>
      <c r="N2927" s="5"/>
      <c r="O2927" s="5"/>
      <c r="P2927" s="5"/>
      <c r="Q2927" s="5"/>
      <c r="R2927" s="6"/>
      <c r="S2927" s="6"/>
      <c r="T2927" s="6"/>
      <c r="U2927" s="5"/>
      <c r="V2927" s="5"/>
      <c r="W2927" s="5"/>
      <c r="X2927" s="37"/>
      <c r="Y2927" s="5"/>
      <c r="Z2927" s="5"/>
      <c r="AA2927" s="6"/>
      <c r="AB2927" s="5"/>
      <c r="AC2927" s="6"/>
      <c r="AD2927" s="5"/>
    </row>
    <row r="2928">
      <c r="A2928" s="5"/>
      <c r="B2928" s="6"/>
      <c r="C2928" s="5"/>
      <c r="D2928" s="34"/>
      <c r="E2928" s="6"/>
      <c r="F2928" s="34"/>
      <c r="K2928" s="5"/>
      <c r="L2928" s="5"/>
      <c r="M2928" s="5"/>
      <c r="N2928" s="5"/>
      <c r="O2928" s="5"/>
      <c r="P2928" s="5"/>
      <c r="Q2928" s="5"/>
      <c r="R2928" s="6"/>
      <c r="S2928" s="6"/>
      <c r="T2928" s="6"/>
      <c r="U2928" s="5"/>
      <c r="V2928" s="5"/>
      <c r="W2928" s="5"/>
      <c r="X2928" s="37"/>
      <c r="Y2928" s="5"/>
      <c r="Z2928" s="5"/>
      <c r="AA2928" s="6"/>
      <c r="AB2928" s="5"/>
      <c r="AC2928" s="6"/>
      <c r="AD2928" s="5"/>
    </row>
    <row r="2929">
      <c r="A2929" s="5"/>
      <c r="B2929" s="6"/>
      <c r="C2929" s="5"/>
      <c r="D2929" s="34"/>
      <c r="E2929" s="6"/>
      <c r="F2929" s="34"/>
      <c r="K2929" s="5"/>
      <c r="L2929" s="5"/>
      <c r="M2929" s="5"/>
      <c r="N2929" s="5"/>
      <c r="O2929" s="5"/>
      <c r="P2929" s="5"/>
      <c r="Q2929" s="5"/>
      <c r="R2929" s="6"/>
      <c r="S2929" s="6"/>
      <c r="T2929" s="6"/>
      <c r="U2929" s="5"/>
      <c r="V2929" s="5"/>
      <c r="W2929" s="5"/>
      <c r="X2929" s="37"/>
      <c r="Y2929" s="5"/>
      <c r="Z2929" s="5"/>
      <c r="AA2929" s="6"/>
      <c r="AB2929" s="5"/>
      <c r="AC2929" s="6"/>
      <c r="AD2929" s="5"/>
    </row>
    <row r="2930">
      <c r="A2930" s="5"/>
      <c r="B2930" s="6"/>
      <c r="C2930" s="5"/>
      <c r="D2930" s="34"/>
      <c r="E2930" s="6"/>
      <c r="F2930" s="34"/>
      <c r="K2930" s="5"/>
      <c r="L2930" s="5"/>
      <c r="M2930" s="5"/>
      <c r="N2930" s="5"/>
      <c r="O2930" s="5"/>
      <c r="P2930" s="5"/>
      <c r="Q2930" s="5"/>
      <c r="R2930" s="6"/>
      <c r="S2930" s="6"/>
      <c r="T2930" s="6"/>
      <c r="U2930" s="5"/>
      <c r="V2930" s="5"/>
      <c r="W2930" s="5"/>
      <c r="X2930" s="37"/>
      <c r="Y2930" s="5"/>
      <c r="Z2930" s="5"/>
      <c r="AA2930" s="6"/>
      <c r="AB2930" s="5"/>
      <c r="AC2930" s="6"/>
      <c r="AD2930" s="5"/>
    </row>
    <row r="2931">
      <c r="A2931" s="5"/>
      <c r="B2931" s="6"/>
      <c r="C2931" s="5"/>
      <c r="D2931" s="34"/>
      <c r="E2931" s="6"/>
      <c r="F2931" s="34"/>
      <c r="K2931" s="5"/>
      <c r="L2931" s="5"/>
      <c r="M2931" s="5"/>
      <c r="N2931" s="5"/>
      <c r="O2931" s="5"/>
      <c r="P2931" s="5"/>
      <c r="Q2931" s="5"/>
      <c r="R2931" s="6"/>
      <c r="S2931" s="6"/>
      <c r="T2931" s="6"/>
      <c r="U2931" s="5"/>
      <c r="V2931" s="5"/>
      <c r="W2931" s="5"/>
      <c r="X2931" s="37"/>
      <c r="Y2931" s="5"/>
      <c r="Z2931" s="5"/>
      <c r="AA2931" s="6"/>
      <c r="AB2931" s="5"/>
      <c r="AC2931" s="6"/>
      <c r="AD2931" s="5"/>
    </row>
    <row r="2932">
      <c r="A2932" s="5"/>
      <c r="B2932" s="6"/>
      <c r="C2932" s="5"/>
      <c r="D2932" s="34"/>
      <c r="E2932" s="6"/>
      <c r="F2932" s="34"/>
      <c r="K2932" s="5"/>
      <c r="L2932" s="5"/>
      <c r="M2932" s="5"/>
      <c r="N2932" s="5"/>
      <c r="O2932" s="5"/>
      <c r="P2932" s="5"/>
      <c r="Q2932" s="5"/>
      <c r="R2932" s="6"/>
      <c r="S2932" s="6"/>
      <c r="T2932" s="6"/>
      <c r="U2932" s="5"/>
      <c r="V2932" s="5"/>
      <c r="W2932" s="5"/>
      <c r="X2932" s="37"/>
      <c r="Y2932" s="5"/>
      <c r="Z2932" s="5"/>
      <c r="AA2932" s="6"/>
      <c r="AB2932" s="5"/>
      <c r="AC2932" s="6"/>
      <c r="AD2932" s="5"/>
    </row>
    <row r="2933">
      <c r="A2933" s="5"/>
      <c r="B2933" s="6"/>
      <c r="C2933" s="5"/>
      <c r="D2933" s="34"/>
      <c r="E2933" s="6"/>
      <c r="F2933" s="34"/>
      <c r="K2933" s="5"/>
      <c r="L2933" s="5"/>
      <c r="M2933" s="5"/>
      <c r="N2933" s="5"/>
      <c r="O2933" s="5"/>
      <c r="P2933" s="5"/>
      <c r="Q2933" s="5"/>
      <c r="R2933" s="6"/>
      <c r="S2933" s="6"/>
      <c r="T2933" s="6"/>
      <c r="U2933" s="5"/>
      <c r="V2933" s="5"/>
      <c r="W2933" s="5"/>
      <c r="X2933" s="37"/>
      <c r="Y2933" s="5"/>
      <c r="Z2933" s="5"/>
      <c r="AA2933" s="6"/>
      <c r="AB2933" s="5"/>
      <c r="AC2933" s="6"/>
      <c r="AD2933" s="5"/>
    </row>
    <row r="2934">
      <c r="A2934" s="5"/>
      <c r="B2934" s="6"/>
      <c r="C2934" s="5"/>
      <c r="D2934" s="34"/>
      <c r="E2934" s="6"/>
      <c r="F2934" s="34"/>
      <c r="K2934" s="5"/>
      <c r="L2934" s="5"/>
      <c r="M2934" s="5"/>
      <c r="N2934" s="5"/>
      <c r="O2934" s="5"/>
      <c r="P2934" s="5"/>
      <c r="Q2934" s="5"/>
      <c r="R2934" s="6"/>
      <c r="S2934" s="6"/>
      <c r="T2934" s="6"/>
      <c r="U2934" s="5"/>
      <c r="V2934" s="5"/>
      <c r="W2934" s="5"/>
      <c r="X2934" s="37"/>
      <c r="Y2934" s="5"/>
      <c r="Z2934" s="5"/>
      <c r="AA2934" s="6"/>
      <c r="AB2934" s="5"/>
      <c r="AC2934" s="6"/>
      <c r="AD2934" s="5"/>
    </row>
    <row r="2935">
      <c r="A2935" s="5"/>
      <c r="B2935" s="6"/>
      <c r="C2935" s="5"/>
      <c r="D2935" s="34"/>
      <c r="E2935" s="6"/>
      <c r="F2935" s="34"/>
      <c r="K2935" s="5"/>
      <c r="L2935" s="5"/>
      <c r="M2935" s="5"/>
      <c r="N2935" s="5"/>
      <c r="O2935" s="5"/>
      <c r="P2935" s="5"/>
      <c r="Q2935" s="5"/>
      <c r="R2935" s="6"/>
      <c r="S2935" s="6"/>
      <c r="T2935" s="6"/>
      <c r="U2935" s="5"/>
      <c r="V2935" s="5"/>
      <c r="W2935" s="5"/>
      <c r="X2935" s="37"/>
      <c r="Y2935" s="5"/>
      <c r="Z2935" s="5"/>
      <c r="AA2935" s="6"/>
      <c r="AB2935" s="5"/>
      <c r="AC2935" s="6"/>
      <c r="AD2935" s="5"/>
    </row>
    <row r="2936">
      <c r="A2936" s="5"/>
      <c r="B2936" s="6"/>
      <c r="C2936" s="5"/>
      <c r="D2936" s="34"/>
      <c r="E2936" s="6"/>
      <c r="F2936" s="34"/>
      <c r="K2936" s="5"/>
      <c r="L2936" s="5"/>
      <c r="M2936" s="5"/>
      <c r="N2936" s="5"/>
      <c r="O2936" s="5"/>
      <c r="P2936" s="5"/>
      <c r="Q2936" s="5"/>
      <c r="R2936" s="6"/>
      <c r="S2936" s="6"/>
      <c r="T2936" s="6"/>
      <c r="U2936" s="5"/>
      <c r="V2936" s="5"/>
      <c r="W2936" s="5"/>
      <c r="X2936" s="37"/>
      <c r="Y2936" s="5"/>
      <c r="Z2936" s="5"/>
      <c r="AA2936" s="6"/>
      <c r="AB2936" s="5"/>
      <c r="AC2936" s="6"/>
      <c r="AD2936" s="5"/>
    </row>
    <row r="2937">
      <c r="A2937" s="5"/>
      <c r="B2937" s="6"/>
      <c r="C2937" s="5"/>
      <c r="D2937" s="34"/>
      <c r="E2937" s="6"/>
      <c r="F2937" s="34"/>
      <c r="K2937" s="5"/>
      <c r="L2937" s="5"/>
      <c r="M2937" s="5"/>
      <c r="N2937" s="5"/>
      <c r="O2937" s="5"/>
      <c r="P2937" s="5"/>
      <c r="Q2937" s="5"/>
      <c r="R2937" s="6"/>
      <c r="S2937" s="6"/>
      <c r="T2937" s="6"/>
      <c r="U2937" s="5"/>
      <c r="V2937" s="5"/>
      <c r="W2937" s="5"/>
      <c r="X2937" s="37"/>
      <c r="Y2937" s="5"/>
      <c r="Z2937" s="5"/>
      <c r="AA2937" s="6"/>
      <c r="AB2937" s="5"/>
      <c r="AC2937" s="6"/>
      <c r="AD2937" s="5"/>
    </row>
    <row r="2938">
      <c r="A2938" s="5"/>
      <c r="B2938" s="6"/>
      <c r="C2938" s="5"/>
      <c r="D2938" s="34"/>
      <c r="E2938" s="6"/>
      <c r="F2938" s="34"/>
      <c r="K2938" s="5"/>
      <c r="L2938" s="5"/>
      <c r="M2938" s="5"/>
      <c r="N2938" s="5"/>
      <c r="O2938" s="5"/>
      <c r="P2938" s="5"/>
      <c r="Q2938" s="5"/>
      <c r="R2938" s="6"/>
      <c r="S2938" s="6"/>
      <c r="T2938" s="6"/>
      <c r="U2938" s="5"/>
      <c r="V2938" s="5"/>
      <c r="W2938" s="5"/>
      <c r="X2938" s="37"/>
      <c r="Y2938" s="5"/>
      <c r="Z2938" s="5"/>
      <c r="AA2938" s="6"/>
      <c r="AB2938" s="5"/>
      <c r="AC2938" s="6"/>
      <c r="AD2938" s="5"/>
    </row>
    <row r="2939">
      <c r="A2939" s="5"/>
      <c r="B2939" s="6"/>
      <c r="C2939" s="5"/>
      <c r="D2939" s="34"/>
      <c r="E2939" s="6"/>
      <c r="F2939" s="34"/>
      <c r="K2939" s="5"/>
      <c r="L2939" s="5"/>
      <c r="M2939" s="5"/>
      <c r="N2939" s="5"/>
      <c r="O2939" s="5"/>
      <c r="P2939" s="5"/>
      <c r="Q2939" s="5"/>
      <c r="R2939" s="6"/>
      <c r="S2939" s="6"/>
      <c r="T2939" s="6"/>
      <c r="U2939" s="5"/>
      <c r="V2939" s="5"/>
      <c r="W2939" s="5"/>
      <c r="X2939" s="37"/>
      <c r="Y2939" s="5"/>
      <c r="Z2939" s="5"/>
      <c r="AA2939" s="6"/>
      <c r="AB2939" s="5"/>
      <c r="AC2939" s="6"/>
      <c r="AD2939" s="5"/>
    </row>
    <row r="2940">
      <c r="A2940" s="5"/>
      <c r="B2940" s="6"/>
      <c r="C2940" s="5"/>
      <c r="D2940" s="34"/>
      <c r="E2940" s="6"/>
      <c r="F2940" s="34"/>
      <c r="K2940" s="5"/>
      <c r="L2940" s="5"/>
      <c r="M2940" s="5"/>
      <c r="N2940" s="5"/>
      <c r="O2940" s="5"/>
      <c r="P2940" s="5"/>
      <c r="Q2940" s="5"/>
      <c r="R2940" s="6"/>
      <c r="S2940" s="6"/>
      <c r="T2940" s="6"/>
      <c r="U2940" s="5"/>
      <c r="V2940" s="5"/>
      <c r="W2940" s="5"/>
      <c r="X2940" s="37"/>
      <c r="Y2940" s="5"/>
      <c r="Z2940" s="5"/>
      <c r="AA2940" s="6"/>
      <c r="AB2940" s="5"/>
      <c r="AC2940" s="6"/>
      <c r="AD2940" s="5"/>
    </row>
    <row r="2941">
      <c r="A2941" s="5"/>
      <c r="B2941" s="6"/>
      <c r="C2941" s="5"/>
      <c r="D2941" s="34"/>
      <c r="E2941" s="6"/>
      <c r="F2941" s="34"/>
      <c r="K2941" s="5"/>
      <c r="L2941" s="5"/>
      <c r="M2941" s="5"/>
      <c r="N2941" s="5"/>
      <c r="O2941" s="5"/>
      <c r="P2941" s="5"/>
      <c r="Q2941" s="5"/>
      <c r="R2941" s="6"/>
      <c r="S2941" s="6"/>
      <c r="T2941" s="6"/>
      <c r="U2941" s="5"/>
      <c r="V2941" s="5"/>
      <c r="W2941" s="5"/>
      <c r="X2941" s="37"/>
      <c r="Y2941" s="5"/>
      <c r="Z2941" s="5"/>
      <c r="AA2941" s="6"/>
      <c r="AB2941" s="5"/>
      <c r="AC2941" s="6"/>
      <c r="AD2941" s="5"/>
    </row>
    <row r="2942">
      <c r="A2942" s="5"/>
      <c r="B2942" s="6"/>
      <c r="C2942" s="5"/>
      <c r="D2942" s="34"/>
      <c r="E2942" s="6"/>
      <c r="F2942" s="34"/>
      <c r="K2942" s="5"/>
      <c r="L2942" s="5"/>
      <c r="M2942" s="5"/>
      <c r="N2942" s="5"/>
      <c r="O2942" s="5"/>
      <c r="P2942" s="5"/>
      <c r="Q2942" s="5"/>
      <c r="R2942" s="6"/>
      <c r="S2942" s="6"/>
      <c r="T2942" s="6"/>
      <c r="U2942" s="5"/>
      <c r="V2942" s="5"/>
      <c r="W2942" s="5"/>
      <c r="X2942" s="37"/>
      <c r="Y2942" s="5"/>
      <c r="Z2942" s="5"/>
      <c r="AA2942" s="6"/>
      <c r="AB2942" s="5"/>
      <c r="AC2942" s="6"/>
      <c r="AD2942" s="5"/>
    </row>
    <row r="2943">
      <c r="A2943" s="5"/>
      <c r="B2943" s="6"/>
      <c r="C2943" s="5"/>
      <c r="D2943" s="34"/>
      <c r="E2943" s="6"/>
      <c r="F2943" s="34"/>
      <c r="K2943" s="5"/>
      <c r="L2943" s="5"/>
      <c r="M2943" s="5"/>
      <c r="N2943" s="5"/>
      <c r="O2943" s="5"/>
      <c r="P2943" s="5"/>
      <c r="Q2943" s="5"/>
      <c r="R2943" s="6"/>
      <c r="S2943" s="6"/>
      <c r="T2943" s="6"/>
      <c r="U2943" s="5"/>
      <c r="V2943" s="5"/>
      <c r="W2943" s="5"/>
      <c r="X2943" s="37"/>
      <c r="Y2943" s="5"/>
      <c r="Z2943" s="5"/>
      <c r="AA2943" s="6"/>
      <c r="AB2943" s="5"/>
      <c r="AC2943" s="6"/>
      <c r="AD2943" s="5"/>
    </row>
    <row r="2944">
      <c r="A2944" s="5"/>
      <c r="B2944" s="6"/>
      <c r="C2944" s="5"/>
      <c r="D2944" s="34"/>
      <c r="E2944" s="6"/>
      <c r="F2944" s="34"/>
      <c r="K2944" s="5"/>
      <c r="L2944" s="5"/>
      <c r="M2944" s="5"/>
      <c r="N2944" s="5"/>
      <c r="O2944" s="5"/>
      <c r="P2944" s="5"/>
      <c r="Q2944" s="5"/>
      <c r="R2944" s="6"/>
      <c r="S2944" s="6"/>
      <c r="T2944" s="6"/>
      <c r="U2944" s="5"/>
      <c r="V2944" s="5"/>
      <c r="W2944" s="5"/>
      <c r="X2944" s="37"/>
      <c r="Y2944" s="5"/>
      <c r="Z2944" s="5"/>
      <c r="AA2944" s="6"/>
      <c r="AB2944" s="5"/>
      <c r="AC2944" s="6"/>
      <c r="AD2944" s="5"/>
    </row>
    <row r="2945">
      <c r="A2945" s="5"/>
      <c r="B2945" s="6"/>
      <c r="C2945" s="5"/>
      <c r="D2945" s="34"/>
      <c r="E2945" s="6"/>
      <c r="F2945" s="34"/>
      <c r="K2945" s="5"/>
      <c r="L2945" s="5"/>
      <c r="M2945" s="5"/>
      <c r="N2945" s="5"/>
      <c r="O2945" s="5"/>
      <c r="P2945" s="5"/>
      <c r="Q2945" s="5"/>
      <c r="R2945" s="6"/>
      <c r="S2945" s="6"/>
      <c r="T2945" s="6"/>
      <c r="U2945" s="5"/>
      <c r="V2945" s="5"/>
      <c r="W2945" s="5"/>
      <c r="X2945" s="37"/>
      <c r="Y2945" s="5"/>
      <c r="Z2945" s="5"/>
      <c r="AA2945" s="6"/>
      <c r="AB2945" s="5"/>
      <c r="AC2945" s="6"/>
      <c r="AD2945" s="5"/>
    </row>
    <row r="2946">
      <c r="A2946" s="5"/>
      <c r="B2946" s="6"/>
      <c r="C2946" s="5"/>
      <c r="D2946" s="34"/>
      <c r="E2946" s="6"/>
      <c r="F2946" s="34"/>
      <c r="K2946" s="5"/>
      <c r="L2946" s="5"/>
      <c r="M2946" s="5"/>
      <c r="N2946" s="5"/>
      <c r="O2946" s="5"/>
      <c r="P2946" s="5"/>
      <c r="Q2946" s="5"/>
      <c r="R2946" s="6"/>
      <c r="S2946" s="6"/>
      <c r="T2946" s="6"/>
      <c r="U2946" s="5"/>
      <c r="V2946" s="5"/>
      <c r="W2946" s="5"/>
      <c r="X2946" s="37"/>
      <c r="Y2946" s="5"/>
      <c r="Z2946" s="5"/>
      <c r="AA2946" s="6"/>
      <c r="AB2946" s="5"/>
      <c r="AC2946" s="6"/>
      <c r="AD2946" s="5"/>
    </row>
    <row r="2947">
      <c r="A2947" s="5"/>
      <c r="B2947" s="6"/>
      <c r="C2947" s="5"/>
      <c r="D2947" s="34"/>
      <c r="E2947" s="6"/>
      <c r="F2947" s="34"/>
      <c r="K2947" s="5"/>
      <c r="L2947" s="5"/>
      <c r="M2947" s="5"/>
      <c r="N2947" s="5"/>
      <c r="O2947" s="5"/>
      <c r="P2947" s="5"/>
      <c r="Q2947" s="5"/>
      <c r="R2947" s="6"/>
      <c r="S2947" s="6"/>
      <c r="T2947" s="6"/>
      <c r="U2947" s="5"/>
      <c r="V2947" s="5"/>
      <c r="W2947" s="5"/>
      <c r="X2947" s="37"/>
      <c r="Y2947" s="5"/>
      <c r="Z2947" s="5"/>
      <c r="AA2947" s="6"/>
      <c r="AB2947" s="5"/>
      <c r="AC2947" s="6"/>
      <c r="AD2947" s="5"/>
    </row>
    <row r="2948">
      <c r="A2948" s="5"/>
      <c r="B2948" s="6"/>
      <c r="C2948" s="5"/>
      <c r="D2948" s="34"/>
      <c r="E2948" s="6"/>
      <c r="F2948" s="34"/>
      <c r="K2948" s="5"/>
      <c r="L2948" s="5"/>
      <c r="M2948" s="5"/>
      <c r="N2948" s="5"/>
      <c r="O2948" s="5"/>
      <c r="P2948" s="5"/>
      <c r="Q2948" s="5"/>
      <c r="R2948" s="6"/>
      <c r="S2948" s="6"/>
      <c r="T2948" s="6"/>
      <c r="U2948" s="5"/>
      <c r="V2948" s="5"/>
      <c r="W2948" s="5"/>
      <c r="X2948" s="37"/>
      <c r="Y2948" s="5"/>
      <c r="Z2948" s="5"/>
      <c r="AA2948" s="6"/>
      <c r="AB2948" s="5"/>
      <c r="AC2948" s="6"/>
      <c r="AD2948" s="5"/>
    </row>
    <row r="2949">
      <c r="A2949" s="5"/>
      <c r="B2949" s="6"/>
      <c r="C2949" s="5"/>
      <c r="D2949" s="34"/>
      <c r="E2949" s="6"/>
      <c r="F2949" s="34"/>
      <c r="K2949" s="5"/>
      <c r="L2949" s="5"/>
      <c r="M2949" s="5"/>
      <c r="N2949" s="5"/>
      <c r="O2949" s="5"/>
      <c r="P2949" s="5"/>
      <c r="Q2949" s="5"/>
      <c r="R2949" s="6"/>
      <c r="S2949" s="6"/>
      <c r="T2949" s="6"/>
      <c r="U2949" s="5"/>
      <c r="V2949" s="5"/>
      <c r="W2949" s="5"/>
      <c r="X2949" s="37"/>
      <c r="Y2949" s="5"/>
      <c r="Z2949" s="5"/>
      <c r="AA2949" s="6"/>
      <c r="AB2949" s="5"/>
      <c r="AC2949" s="6"/>
      <c r="AD2949" s="5"/>
    </row>
    <row r="2950">
      <c r="A2950" s="5"/>
      <c r="B2950" s="6"/>
      <c r="C2950" s="5"/>
      <c r="D2950" s="34"/>
      <c r="E2950" s="6"/>
      <c r="F2950" s="34"/>
      <c r="K2950" s="5"/>
      <c r="L2950" s="5"/>
      <c r="M2950" s="5"/>
      <c r="N2950" s="5"/>
      <c r="O2950" s="5"/>
      <c r="P2950" s="5"/>
      <c r="Q2950" s="5"/>
      <c r="R2950" s="6"/>
      <c r="S2950" s="6"/>
      <c r="T2950" s="6"/>
      <c r="U2950" s="5"/>
      <c r="V2950" s="5"/>
      <c r="W2950" s="5"/>
      <c r="X2950" s="37"/>
      <c r="Y2950" s="5"/>
      <c r="Z2950" s="5"/>
      <c r="AA2950" s="6"/>
      <c r="AB2950" s="5"/>
      <c r="AC2950" s="6"/>
      <c r="AD2950" s="5"/>
    </row>
    <row r="2951">
      <c r="A2951" s="5"/>
      <c r="B2951" s="6"/>
      <c r="C2951" s="5"/>
      <c r="D2951" s="34"/>
      <c r="E2951" s="6"/>
      <c r="F2951" s="34"/>
      <c r="K2951" s="5"/>
      <c r="L2951" s="5"/>
      <c r="M2951" s="5"/>
      <c r="N2951" s="5"/>
      <c r="O2951" s="5"/>
      <c r="P2951" s="5"/>
      <c r="Q2951" s="5"/>
      <c r="R2951" s="6"/>
      <c r="S2951" s="6"/>
      <c r="T2951" s="6"/>
      <c r="U2951" s="5"/>
      <c r="V2951" s="5"/>
      <c r="W2951" s="5"/>
      <c r="X2951" s="37"/>
      <c r="Y2951" s="5"/>
      <c r="Z2951" s="5"/>
      <c r="AA2951" s="6"/>
      <c r="AB2951" s="5"/>
      <c r="AC2951" s="6"/>
      <c r="AD2951" s="5"/>
    </row>
    <row r="2952">
      <c r="A2952" s="5"/>
      <c r="B2952" s="6"/>
      <c r="C2952" s="5"/>
      <c r="D2952" s="34"/>
      <c r="E2952" s="6"/>
      <c r="F2952" s="34"/>
      <c r="K2952" s="5"/>
      <c r="L2952" s="5"/>
      <c r="M2952" s="5"/>
      <c r="N2952" s="5"/>
      <c r="O2952" s="5"/>
      <c r="P2952" s="5"/>
      <c r="Q2952" s="5"/>
      <c r="R2952" s="6"/>
      <c r="S2952" s="6"/>
      <c r="T2952" s="6"/>
      <c r="U2952" s="5"/>
      <c r="V2952" s="5"/>
      <c r="W2952" s="5"/>
      <c r="X2952" s="37"/>
      <c r="Y2952" s="5"/>
      <c r="Z2952" s="5"/>
      <c r="AA2952" s="6"/>
      <c r="AB2952" s="5"/>
      <c r="AC2952" s="6"/>
      <c r="AD2952" s="5"/>
    </row>
    <row r="2953">
      <c r="A2953" s="5"/>
      <c r="B2953" s="6"/>
      <c r="C2953" s="5"/>
      <c r="D2953" s="34"/>
      <c r="E2953" s="6"/>
      <c r="F2953" s="34"/>
      <c r="K2953" s="5"/>
      <c r="L2953" s="5"/>
      <c r="M2953" s="5"/>
      <c r="N2953" s="5"/>
      <c r="O2953" s="5"/>
      <c r="P2953" s="5"/>
      <c r="Q2953" s="5"/>
      <c r="R2953" s="6"/>
      <c r="S2953" s="6"/>
      <c r="T2953" s="6"/>
      <c r="U2953" s="5"/>
      <c r="V2953" s="5"/>
      <c r="W2953" s="5"/>
      <c r="X2953" s="37"/>
      <c r="Y2953" s="5"/>
      <c r="Z2953" s="5"/>
      <c r="AA2953" s="6"/>
      <c r="AB2953" s="5"/>
      <c r="AC2953" s="6"/>
      <c r="AD2953" s="5"/>
    </row>
    <row r="2954">
      <c r="A2954" s="5"/>
      <c r="B2954" s="6"/>
      <c r="C2954" s="5"/>
      <c r="D2954" s="34"/>
      <c r="E2954" s="6"/>
      <c r="F2954" s="34"/>
      <c r="K2954" s="5"/>
      <c r="L2954" s="5"/>
      <c r="M2954" s="5"/>
      <c r="N2954" s="5"/>
      <c r="O2954" s="5"/>
      <c r="P2954" s="5"/>
      <c r="Q2954" s="5"/>
      <c r="R2954" s="6"/>
      <c r="S2954" s="6"/>
      <c r="T2954" s="6"/>
      <c r="U2954" s="5"/>
      <c r="V2954" s="5"/>
      <c r="W2954" s="5"/>
      <c r="X2954" s="37"/>
      <c r="Y2954" s="5"/>
      <c r="Z2954" s="5"/>
      <c r="AA2954" s="6"/>
      <c r="AB2954" s="5"/>
      <c r="AC2954" s="6"/>
      <c r="AD2954" s="5"/>
    </row>
    <row r="2955">
      <c r="A2955" s="5"/>
      <c r="B2955" s="6"/>
      <c r="C2955" s="5"/>
      <c r="D2955" s="34"/>
      <c r="E2955" s="6"/>
      <c r="F2955" s="34"/>
      <c r="K2955" s="5"/>
      <c r="L2955" s="5"/>
      <c r="M2955" s="5"/>
      <c r="N2955" s="5"/>
      <c r="O2955" s="5"/>
      <c r="P2955" s="5"/>
      <c r="Q2955" s="5"/>
      <c r="R2955" s="6"/>
      <c r="S2955" s="6"/>
      <c r="T2955" s="6"/>
      <c r="U2955" s="5"/>
      <c r="V2955" s="5"/>
      <c r="W2955" s="5"/>
      <c r="X2955" s="37"/>
      <c r="Y2955" s="5"/>
      <c r="Z2955" s="5"/>
      <c r="AA2955" s="6"/>
      <c r="AB2955" s="5"/>
      <c r="AC2955" s="6"/>
      <c r="AD2955" s="5"/>
    </row>
    <row r="2956">
      <c r="A2956" s="5"/>
      <c r="B2956" s="6"/>
      <c r="C2956" s="5"/>
      <c r="D2956" s="34"/>
      <c r="E2956" s="6"/>
      <c r="F2956" s="34"/>
      <c r="K2956" s="5"/>
      <c r="L2956" s="5"/>
      <c r="M2956" s="5"/>
      <c r="N2956" s="5"/>
      <c r="O2956" s="5"/>
      <c r="P2956" s="5"/>
      <c r="Q2956" s="5"/>
      <c r="R2956" s="6"/>
      <c r="S2956" s="6"/>
      <c r="T2956" s="6"/>
      <c r="U2956" s="5"/>
      <c r="V2956" s="5"/>
      <c r="W2956" s="5"/>
      <c r="X2956" s="37"/>
      <c r="Y2956" s="5"/>
      <c r="Z2956" s="5"/>
      <c r="AA2956" s="6"/>
      <c r="AB2956" s="5"/>
      <c r="AC2956" s="6"/>
      <c r="AD2956" s="5"/>
    </row>
    <row r="2957">
      <c r="A2957" s="5"/>
      <c r="B2957" s="6"/>
      <c r="C2957" s="5"/>
      <c r="D2957" s="34"/>
      <c r="E2957" s="6"/>
      <c r="F2957" s="34"/>
      <c r="K2957" s="5"/>
      <c r="L2957" s="5"/>
      <c r="M2957" s="5"/>
      <c r="N2957" s="5"/>
      <c r="O2957" s="5"/>
      <c r="P2957" s="5"/>
      <c r="Q2957" s="5"/>
      <c r="R2957" s="6"/>
      <c r="S2957" s="6"/>
      <c r="T2957" s="6"/>
      <c r="U2957" s="5"/>
      <c r="V2957" s="5"/>
      <c r="W2957" s="5"/>
      <c r="X2957" s="37"/>
      <c r="Y2957" s="5"/>
      <c r="Z2957" s="5"/>
      <c r="AA2957" s="6"/>
      <c r="AB2957" s="5"/>
      <c r="AC2957" s="6"/>
      <c r="AD2957" s="5"/>
    </row>
    <row r="2958">
      <c r="A2958" s="5"/>
      <c r="B2958" s="6"/>
      <c r="C2958" s="5"/>
      <c r="D2958" s="34"/>
      <c r="E2958" s="6"/>
      <c r="F2958" s="34"/>
      <c r="K2958" s="5"/>
      <c r="L2958" s="5"/>
      <c r="M2958" s="5"/>
      <c r="N2958" s="5"/>
      <c r="O2958" s="5"/>
      <c r="P2958" s="5"/>
      <c r="Q2958" s="5"/>
      <c r="R2958" s="6"/>
      <c r="S2958" s="6"/>
      <c r="T2958" s="6"/>
      <c r="U2958" s="5"/>
      <c r="V2958" s="5"/>
      <c r="W2958" s="5"/>
      <c r="X2958" s="37"/>
      <c r="Y2958" s="5"/>
      <c r="Z2958" s="5"/>
      <c r="AA2958" s="6"/>
      <c r="AB2958" s="5"/>
      <c r="AC2958" s="6"/>
      <c r="AD2958" s="5"/>
    </row>
    <row r="2959">
      <c r="A2959" s="5"/>
      <c r="B2959" s="6"/>
      <c r="C2959" s="5"/>
      <c r="D2959" s="34"/>
      <c r="E2959" s="6"/>
      <c r="F2959" s="34"/>
      <c r="K2959" s="5"/>
      <c r="L2959" s="5"/>
      <c r="M2959" s="5"/>
      <c r="N2959" s="5"/>
      <c r="O2959" s="5"/>
      <c r="P2959" s="5"/>
      <c r="Q2959" s="5"/>
      <c r="R2959" s="6"/>
      <c r="S2959" s="6"/>
      <c r="T2959" s="6"/>
      <c r="U2959" s="5"/>
      <c r="V2959" s="5"/>
      <c r="W2959" s="5"/>
      <c r="X2959" s="37"/>
      <c r="Y2959" s="5"/>
      <c r="Z2959" s="5"/>
      <c r="AA2959" s="6"/>
      <c r="AB2959" s="5"/>
      <c r="AC2959" s="6"/>
      <c r="AD2959" s="5"/>
    </row>
    <row r="2960">
      <c r="A2960" s="5"/>
      <c r="B2960" s="6"/>
      <c r="C2960" s="5"/>
      <c r="D2960" s="34"/>
      <c r="E2960" s="6"/>
      <c r="F2960" s="34"/>
      <c r="K2960" s="5"/>
      <c r="L2960" s="5"/>
      <c r="M2960" s="5"/>
      <c r="N2960" s="5"/>
      <c r="O2960" s="5"/>
      <c r="P2960" s="5"/>
      <c r="Q2960" s="5"/>
      <c r="R2960" s="6"/>
      <c r="S2960" s="6"/>
      <c r="T2960" s="6"/>
      <c r="U2960" s="5"/>
      <c r="V2960" s="5"/>
      <c r="W2960" s="5"/>
      <c r="X2960" s="37"/>
      <c r="Y2960" s="5"/>
      <c r="Z2960" s="5"/>
      <c r="AA2960" s="6"/>
      <c r="AB2960" s="5"/>
      <c r="AC2960" s="6"/>
      <c r="AD2960" s="5"/>
    </row>
    <row r="2961">
      <c r="A2961" s="5"/>
      <c r="B2961" s="6"/>
      <c r="C2961" s="5"/>
      <c r="D2961" s="34"/>
      <c r="E2961" s="6"/>
      <c r="F2961" s="34"/>
      <c r="K2961" s="5"/>
      <c r="L2961" s="5"/>
      <c r="M2961" s="5"/>
      <c r="N2961" s="5"/>
      <c r="O2961" s="5"/>
      <c r="P2961" s="5"/>
      <c r="Q2961" s="5"/>
      <c r="R2961" s="6"/>
      <c r="S2961" s="6"/>
      <c r="T2961" s="6"/>
      <c r="U2961" s="5"/>
      <c r="V2961" s="5"/>
      <c r="W2961" s="5"/>
      <c r="X2961" s="37"/>
      <c r="Y2961" s="5"/>
      <c r="Z2961" s="5"/>
      <c r="AA2961" s="6"/>
      <c r="AB2961" s="5"/>
      <c r="AC2961" s="6"/>
      <c r="AD2961" s="5"/>
    </row>
    <row r="2962">
      <c r="A2962" s="5"/>
      <c r="B2962" s="6"/>
      <c r="C2962" s="5"/>
      <c r="D2962" s="34"/>
      <c r="E2962" s="6"/>
      <c r="F2962" s="34"/>
      <c r="K2962" s="5"/>
      <c r="L2962" s="5"/>
      <c r="M2962" s="5"/>
      <c r="N2962" s="5"/>
      <c r="O2962" s="5"/>
      <c r="P2962" s="5"/>
      <c r="Q2962" s="5"/>
      <c r="R2962" s="6"/>
      <c r="S2962" s="6"/>
      <c r="T2962" s="6"/>
      <c r="U2962" s="5"/>
      <c r="V2962" s="5"/>
      <c r="W2962" s="5"/>
      <c r="X2962" s="37"/>
      <c r="Y2962" s="5"/>
      <c r="Z2962" s="5"/>
      <c r="AA2962" s="6"/>
      <c r="AB2962" s="5"/>
      <c r="AC2962" s="6"/>
      <c r="AD2962" s="5"/>
    </row>
    <row r="2963">
      <c r="A2963" s="5"/>
      <c r="B2963" s="6"/>
      <c r="C2963" s="5"/>
      <c r="D2963" s="34"/>
      <c r="E2963" s="6"/>
      <c r="F2963" s="34"/>
      <c r="K2963" s="5"/>
      <c r="L2963" s="5"/>
      <c r="M2963" s="5"/>
      <c r="N2963" s="5"/>
      <c r="O2963" s="5"/>
      <c r="P2963" s="5"/>
      <c r="Q2963" s="5"/>
      <c r="R2963" s="6"/>
      <c r="S2963" s="6"/>
      <c r="T2963" s="6"/>
      <c r="U2963" s="5"/>
      <c r="V2963" s="5"/>
      <c r="W2963" s="5"/>
      <c r="X2963" s="37"/>
      <c r="Y2963" s="5"/>
      <c r="Z2963" s="5"/>
      <c r="AA2963" s="6"/>
      <c r="AB2963" s="5"/>
      <c r="AC2963" s="6"/>
      <c r="AD2963" s="5"/>
    </row>
    <row r="2964">
      <c r="A2964" s="5"/>
      <c r="B2964" s="6"/>
      <c r="C2964" s="5"/>
      <c r="D2964" s="34"/>
      <c r="E2964" s="6"/>
      <c r="F2964" s="34"/>
      <c r="K2964" s="5"/>
      <c r="L2964" s="5"/>
      <c r="M2964" s="5"/>
      <c r="N2964" s="5"/>
      <c r="O2964" s="5"/>
      <c r="P2964" s="5"/>
      <c r="Q2964" s="5"/>
      <c r="R2964" s="6"/>
      <c r="S2964" s="6"/>
      <c r="T2964" s="6"/>
      <c r="U2964" s="5"/>
      <c r="V2964" s="5"/>
      <c r="W2964" s="5"/>
      <c r="X2964" s="37"/>
      <c r="Y2964" s="5"/>
      <c r="Z2964" s="5"/>
      <c r="AA2964" s="6"/>
      <c r="AB2964" s="5"/>
      <c r="AC2964" s="6"/>
      <c r="AD2964" s="5"/>
    </row>
    <row r="2965">
      <c r="A2965" s="5"/>
      <c r="B2965" s="6"/>
      <c r="C2965" s="5"/>
      <c r="D2965" s="34"/>
      <c r="E2965" s="6"/>
      <c r="F2965" s="34"/>
      <c r="K2965" s="5"/>
      <c r="L2965" s="5"/>
      <c r="M2965" s="5"/>
      <c r="N2965" s="5"/>
      <c r="O2965" s="5"/>
      <c r="P2965" s="5"/>
      <c r="Q2965" s="5"/>
      <c r="R2965" s="6"/>
      <c r="S2965" s="6"/>
      <c r="T2965" s="6"/>
      <c r="U2965" s="5"/>
      <c r="V2965" s="5"/>
      <c r="W2965" s="5"/>
      <c r="X2965" s="37"/>
      <c r="Y2965" s="5"/>
      <c r="Z2965" s="5"/>
      <c r="AA2965" s="6"/>
      <c r="AB2965" s="5"/>
      <c r="AC2965" s="6"/>
      <c r="AD2965" s="5"/>
    </row>
    <row r="2966">
      <c r="A2966" s="5"/>
      <c r="B2966" s="6"/>
      <c r="C2966" s="5"/>
      <c r="D2966" s="34"/>
      <c r="E2966" s="6"/>
      <c r="F2966" s="34"/>
      <c r="K2966" s="5"/>
      <c r="L2966" s="5"/>
      <c r="M2966" s="5"/>
      <c r="N2966" s="5"/>
      <c r="O2966" s="5"/>
      <c r="P2966" s="5"/>
      <c r="Q2966" s="5"/>
      <c r="R2966" s="6"/>
      <c r="S2966" s="6"/>
      <c r="T2966" s="6"/>
      <c r="U2966" s="5"/>
      <c r="V2966" s="5"/>
      <c r="W2966" s="5"/>
      <c r="X2966" s="37"/>
      <c r="Y2966" s="5"/>
      <c r="Z2966" s="5"/>
      <c r="AA2966" s="6"/>
      <c r="AB2966" s="5"/>
      <c r="AC2966" s="6"/>
      <c r="AD2966" s="5"/>
    </row>
    <row r="2967">
      <c r="A2967" s="5"/>
      <c r="B2967" s="6"/>
      <c r="C2967" s="5"/>
      <c r="D2967" s="34"/>
      <c r="E2967" s="6"/>
      <c r="F2967" s="34"/>
      <c r="K2967" s="5"/>
      <c r="L2967" s="5"/>
      <c r="M2967" s="5"/>
      <c r="N2967" s="5"/>
      <c r="O2967" s="5"/>
      <c r="P2967" s="5"/>
      <c r="Q2967" s="5"/>
      <c r="R2967" s="6"/>
      <c r="S2967" s="6"/>
      <c r="T2967" s="6"/>
      <c r="U2967" s="5"/>
      <c r="V2967" s="5"/>
      <c r="W2967" s="5"/>
      <c r="X2967" s="37"/>
      <c r="Y2967" s="5"/>
      <c r="Z2967" s="5"/>
      <c r="AA2967" s="6"/>
      <c r="AB2967" s="5"/>
      <c r="AC2967" s="6"/>
      <c r="AD2967" s="5"/>
    </row>
    <row r="2968">
      <c r="A2968" s="5"/>
      <c r="B2968" s="6"/>
      <c r="C2968" s="5"/>
      <c r="D2968" s="34"/>
      <c r="E2968" s="6"/>
      <c r="F2968" s="34"/>
      <c r="K2968" s="5"/>
      <c r="L2968" s="5"/>
      <c r="M2968" s="5"/>
      <c r="N2968" s="5"/>
      <c r="O2968" s="5"/>
      <c r="P2968" s="5"/>
      <c r="Q2968" s="5"/>
      <c r="R2968" s="6"/>
      <c r="S2968" s="6"/>
      <c r="T2968" s="6"/>
      <c r="U2968" s="5"/>
      <c r="V2968" s="5"/>
      <c r="W2968" s="5"/>
      <c r="X2968" s="37"/>
      <c r="Y2968" s="5"/>
      <c r="Z2968" s="5"/>
      <c r="AA2968" s="6"/>
      <c r="AB2968" s="5"/>
      <c r="AC2968" s="6"/>
      <c r="AD2968" s="5"/>
    </row>
    <row r="2969">
      <c r="A2969" s="5"/>
      <c r="B2969" s="6"/>
      <c r="C2969" s="5"/>
      <c r="D2969" s="34"/>
      <c r="E2969" s="6"/>
      <c r="F2969" s="34"/>
      <c r="K2969" s="5"/>
      <c r="L2969" s="5"/>
      <c r="M2969" s="5"/>
      <c r="N2969" s="5"/>
      <c r="O2969" s="5"/>
      <c r="P2969" s="5"/>
      <c r="Q2969" s="5"/>
      <c r="R2969" s="6"/>
      <c r="S2969" s="6"/>
      <c r="T2969" s="6"/>
      <c r="U2969" s="5"/>
      <c r="V2969" s="5"/>
      <c r="W2969" s="5"/>
      <c r="X2969" s="37"/>
      <c r="Y2969" s="5"/>
      <c r="Z2969" s="5"/>
      <c r="AA2969" s="6"/>
      <c r="AB2969" s="5"/>
      <c r="AC2969" s="6"/>
      <c r="AD2969" s="5"/>
    </row>
    <row r="2970">
      <c r="A2970" s="5"/>
      <c r="B2970" s="6"/>
      <c r="C2970" s="5"/>
      <c r="D2970" s="34"/>
      <c r="E2970" s="6"/>
      <c r="F2970" s="34"/>
      <c r="K2970" s="5"/>
      <c r="L2970" s="5"/>
      <c r="M2970" s="5"/>
      <c r="N2970" s="5"/>
      <c r="O2970" s="5"/>
      <c r="P2970" s="5"/>
      <c r="Q2970" s="5"/>
      <c r="R2970" s="6"/>
      <c r="S2970" s="6"/>
      <c r="T2970" s="6"/>
      <c r="U2970" s="5"/>
      <c r="V2970" s="5"/>
      <c r="W2970" s="5"/>
      <c r="X2970" s="37"/>
      <c r="Y2970" s="5"/>
      <c r="Z2970" s="5"/>
      <c r="AA2970" s="6"/>
      <c r="AB2970" s="5"/>
      <c r="AC2970" s="6"/>
      <c r="AD2970" s="5"/>
    </row>
    <row r="2971">
      <c r="A2971" s="5"/>
      <c r="B2971" s="6"/>
      <c r="C2971" s="5"/>
      <c r="D2971" s="34"/>
      <c r="E2971" s="6"/>
      <c r="F2971" s="34"/>
      <c r="K2971" s="5"/>
      <c r="L2971" s="5"/>
      <c r="M2971" s="5"/>
      <c r="N2971" s="5"/>
      <c r="O2971" s="5"/>
      <c r="P2971" s="5"/>
      <c r="Q2971" s="5"/>
      <c r="R2971" s="6"/>
      <c r="S2971" s="6"/>
      <c r="T2971" s="6"/>
      <c r="U2971" s="5"/>
      <c r="V2971" s="5"/>
      <c r="W2971" s="5"/>
      <c r="X2971" s="37"/>
      <c r="Y2971" s="5"/>
      <c r="Z2971" s="5"/>
      <c r="AA2971" s="6"/>
      <c r="AB2971" s="5"/>
      <c r="AC2971" s="6"/>
      <c r="AD2971" s="5"/>
    </row>
    <row r="2972">
      <c r="A2972" s="5"/>
      <c r="B2972" s="6"/>
      <c r="C2972" s="5"/>
      <c r="D2972" s="34"/>
      <c r="E2972" s="6"/>
      <c r="F2972" s="34"/>
      <c r="K2972" s="5"/>
      <c r="L2972" s="5"/>
      <c r="M2972" s="5"/>
      <c r="N2972" s="5"/>
      <c r="O2972" s="5"/>
      <c r="P2972" s="5"/>
      <c r="Q2972" s="5"/>
      <c r="R2972" s="6"/>
      <c r="S2972" s="6"/>
      <c r="T2972" s="6"/>
      <c r="U2972" s="5"/>
      <c r="V2972" s="5"/>
      <c r="W2972" s="5"/>
      <c r="X2972" s="37"/>
      <c r="Y2972" s="5"/>
      <c r="Z2972" s="5"/>
      <c r="AA2972" s="6"/>
      <c r="AB2972" s="5"/>
      <c r="AC2972" s="6"/>
      <c r="AD2972" s="5"/>
    </row>
    <row r="2973">
      <c r="A2973" s="5"/>
      <c r="B2973" s="6"/>
      <c r="C2973" s="5"/>
      <c r="D2973" s="34"/>
      <c r="E2973" s="6"/>
      <c r="F2973" s="34"/>
      <c r="K2973" s="5"/>
      <c r="L2973" s="5"/>
      <c r="M2973" s="5"/>
      <c r="N2973" s="5"/>
      <c r="O2973" s="5"/>
      <c r="P2973" s="5"/>
      <c r="Q2973" s="5"/>
      <c r="R2973" s="6"/>
      <c r="S2973" s="6"/>
      <c r="T2973" s="6"/>
      <c r="U2973" s="5"/>
      <c r="V2973" s="5"/>
      <c r="W2973" s="5"/>
      <c r="X2973" s="37"/>
      <c r="Y2973" s="5"/>
      <c r="Z2973" s="5"/>
      <c r="AA2973" s="6"/>
      <c r="AB2973" s="5"/>
      <c r="AC2973" s="6"/>
      <c r="AD2973" s="5"/>
    </row>
    <row r="2974">
      <c r="A2974" s="5"/>
      <c r="B2974" s="6"/>
      <c r="C2974" s="5"/>
      <c r="D2974" s="34"/>
      <c r="E2974" s="6"/>
      <c r="F2974" s="34"/>
      <c r="K2974" s="5"/>
      <c r="L2974" s="5"/>
      <c r="M2974" s="5"/>
      <c r="N2974" s="5"/>
      <c r="O2974" s="5"/>
      <c r="P2974" s="5"/>
      <c r="Q2974" s="5"/>
      <c r="R2974" s="6"/>
      <c r="S2974" s="6"/>
      <c r="T2974" s="6"/>
      <c r="U2974" s="5"/>
      <c r="V2974" s="5"/>
      <c r="W2974" s="5"/>
      <c r="X2974" s="37"/>
      <c r="Y2974" s="5"/>
      <c r="Z2974" s="5"/>
      <c r="AA2974" s="6"/>
      <c r="AB2974" s="5"/>
      <c r="AC2974" s="6"/>
      <c r="AD2974" s="5"/>
    </row>
    <row r="2975">
      <c r="A2975" s="5"/>
      <c r="B2975" s="6"/>
      <c r="C2975" s="5"/>
      <c r="D2975" s="34"/>
      <c r="E2975" s="6"/>
      <c r="F2975" s="34"/>
      <c r="K2975" s="5"/>
      <c r="L2975" s="5"/>
      <c r="M2975" s="5"/>
      <c r="N2975" s="5"/>
      <c r="O2975" s="5"/>
      <c r="P2975" s="5"/>
      <c r="Q2975" s="5"/>
      <c r="R2975" s="6"/>
      <c r="S2975" s="6"/>
      <c r="T2975" s="6"/>
      <c r="U2975" s="5"/>
      <c r="V2975" s="5"/>
      <c r="W2975" s="5"/>
      <c r="X2975" s="37"/>
      <c r="Y2975" s="5"/>
      <c r="Z2975" s="5"/>
      <c r="AA2975" s="6"/>
      <c r="AB2975" s="5"/>
      <c r="AC2975" s="6"/>
      <c r="AD2975" s="5"/>
    </row>
    <row r="2976">
      <c r="A2976" s="5"/>
      <c r="B2976" s="6"/>
      <c r="C2976" s="5"/>
      <c r="D2976" s="34"/>
      <c r="E2976" s="6"/>
      <c r="F2976" s="34"/>
      <c r="K2976" s="5"/>
      <c r="L2976" s="5"/>
      <c r="M2976" s="5"/>
      <c r="N2976" s="5"/>
      <c r="O2976" s="5"/>
      <c r="P2976" s="5"/>
      <c r="Q2976" s="5"/>
      <c r="R2976" s="6"/>
      <c r="S2976" s="6"/>
      <c r="T2976" s="6"/>
      <c r="U2976" s="5"/>
      <c r="V2976" s="5"/>
      <c r="W2976" s="5"/>
      <c r="X2976" s="37"/>
      <c r="Y2976" s="5"/>
      <c r="Z2976" s="5"/>
      <c r="AA2976" s="6"/>
      <c r="AB2976" s="5"/>
      <c r="AC2976" s="6"/>
      <c r="AD2976" s="5"/>
    </row>
    <row r="2977">
      <c r="A2977" s="5"/>
      <c r="B2977" s="6"/>
      <c r="C2977" s="5"/>
      <c r="D2977" s="34"/>
      <c r="E2977" s="6"/>
      <c r="F2977" s="34"/>
      <c r="K2977" s="5"/>
      <c r="L2977" s="5"/>
      <c r="M2977" s="5"/>
      <c r="N2977" s="5"/>
      <c r="O2977" s="5"/>
      <c r="P2977" s="5"/>
      <c r="Q2977" s="5"/>
      <c r="R2977" s="6"/>
      <c r="S2977" s="6"/>
      <c r="T2977" s="6"/>
      <c r="U2977" s="5"/>
      <c r="V2977" s="5"/>
      <c r="W2977" s="5"/>
      <c r="X2977" s="37"/>
      <c r="Y2977" s="5"/>
      <c r="Z2977" s="5"/>
      <c r="AA2977" s="6"/>
      <c r="AB2977" s="5"/>
      <c r="AC2977" s="6"/>
      <c r="AD2977" s="5"/>
    </row>
    <row r="2978">
      <c r="A2978" s="5"/>
      <c r="B2978" s="6"/>
      <c r="C2978" s="5"/>
      <c r="D2978" s="34"/>
      <c r="E2978" s="6"/>
      <c r="F2978" s="34"/>
      <c r="K2978" s="5"/>
      <c r="L2978" s="5"/>
      <c r="M2978" s="5"/>
      <c r="N2978" s="5"/>
      <c r="O2978" s="5"/>
      <c r="P2978" s="5"/>
      <c r="Q2978" s="5"/>
      <c r="R2978" s="6"/>
      <c r="S2978" s="6"/>
      <c r="T2978" s="6"/>
      <c r="U2978" s="5"/>
      <c r="V2978" s="5"/>
      <c r="W2978" s="5"/>
      <c r="X2978" s="37"/>
      <c r="Y2978" s="5"/>
      <c r="Z2978" s="5"/>
      <c r="AA2978" s="6"/>
      <c r="AB2978" s="5"/>
      <c r="AC2978" s="6"/>
      <c r="AD2978" s="5"/>
    </row>
    <row r="2979">
      <c r="A2979" s="5"/>
      <c r="B2979" s="6"/>
      <c r="C2979" s="5"/>
      <c r="D2979" s="34"/>
      <c r="E2979" s="6"/>
      <c r="F2979" s="34"/>
      <c r="K2979" s="5"/>
      <c r="L2979" s="5"/>
      <c r="M2979" s="5"/>
      <c r="N2979" s="5"/>
      <c r="O2979" s="5"/>
      <c r="P2979" s="5"/>
      <c r="Q2979" s="5"/>
      <c r="R2979" s="6"/>
      <c r="S2979" s="6"/>
      <c r="T2979" s="6"/>
      <c r="U2979" s="5"/>
      <c r="V2979" s="5"/>
      <c r="W2979" s="5"/>
      <c r="X2979" s="37"/>
      <c r="Y2979" s="5"/>
      <c r="Z2979" s="5"/>
      <c r="AA2979" s="6"/>
      <c r="AB2979" s="5"/>
      <c r="AC2979" s="6"/>
      <c r="AD2979" s="5"/>
    </row>
    <row r="2980">
      <c r="A2980" s="5"/>
      <c r="B2980" s="6"/>
      <c r="C2980" s="5"/>
      <c r="D2980" s="34"/>
      <c r="E2980" s="6"/>
      <c r="F2980" s="34"/>
      <c r="K2980" s="5"/>
      <c r="L2980" s="5"/>
      <c r="M2980" s="5"/>
      <c r="N2980" s="5"/>
      <c r="O2980" s="5"/>
      <c r="P2980" s="5"/>
      <c r="Q2980" s="5"/>
      <c r="R2980" s="6"/>
      <c r="S2980" s="6"/>
      <c r="T2980" s="6"/>
      <c r="U2980" s="5"/>
      <c r="V2980" s="5"/>
      <c r="W2980" s="5"/>
      <c r="X2980" s="37"/>
      <c r="Y2980" s="5"/>
      <c r="Z2980" s="5"/>
      <c r="AA2980" s="6"/>
      <c r="AB2980" s="5"/>
      <c r="AC2980" s="6"/>
      <c r="AD2980" s="5"/>
    </row>
    <row r="2981">
      <c r="A2981" s="5"/>
      <c r="B2981" s="6"/>
      <c r="C2981" s="5"/>
      <c r="D2981" s="34"/>
      <c r="E2981" s="6"/>
      <c r="F2981" s="34"/>
      <c r="K2981" s="5"/>
      <c r="L2981" s="5"/>
      <c r="M2981" s="5"/>
      <c r="N2981" s="5"/>
      <c r="O2981" s="5"/>
      <c r="P2981" s="5"/>
      <c r="Q2981" s="5"/>
      <c r="R2981" s="6"/>
      <c r="S2981" s="6"/>
      <c r="T2981" s="6"/>
      <c r="U2981" s="5"/>
      <c r="V2981" s="5"/>
      <c r="W2981" s="5"/>
      <c r="X2981" s="37"/>
      <c r="Y2981" s="5"/>
      <c r="Z2981" s="5"/>
      <c r="AA2981" s="6"/>
      <c r="AB2981" s="5"/>
      <c r="AC2981" s="6"/>
      <c r="AD2981" s="5"/>
    </row>
    <row r="2982">
      <c r="A2982" s="5"/>
      <c r="B2982" s="6"/>
      <c r="C2982" s="5"/>
      <c r="D2982" s="34"/>
      <c r="E2982" s="6"/>
      <c r="F2982" s="34"/>
      <c r="K2982" s="5"/>
      <c r="L2982" s="5"/>
      <c r="M2982" s="5"/>
      <c r="N2982" s="5"/>
      <c r="O2982" s="5"/>
      <c r="P2982" s="5"/>
      <c r="Q2982" s="5"/>
      <c r="R2982" s="6"/>
      <c r="S2982" s="6"/>
      <c r="T2982" s="6"/>
      <c r="U2982" s="5"/>
      <c r="V2982" s="5"/>
      <c r="W2982" s="5"/>
      <c r="X2982" s="37"/>
      <c r="Y2982" s="5"/>
      <c r="Z2982" s="5"/>
      <c r="AA2982" s="6"/>
      <c r="AB2982" s="5"/>
      <c r="AC2982" s="6"/>
      <c r="AD2982" s="5"/>
    </row>
    <row r="2983">
      <c r="A2983" s="5"/>
      <c r="B2983" s="6"/>
      <c r="C2983" s="5"/>
      <c r="D2983" s="34"/>
      <c r="E2983" s="6"/>
      <c r="F2983" s="34"/>
      <c r="K2983" s="5"/>
      <c r="L2983" s="5"/>
      <c r="M2983" s="5"/>
      <c r="N2983" s="5"/>
      <c r="O2983" s="5"/>
      <c r="P2983" s="5"/>
      <c r="Q2983" s="5"/>
      <c r="R2983" s="6"/>
      <c r="S2983" s="6"/>
      <c r="T2983" s="6"/>
      <c r="U2983" s="5"/>
      <c r="V2983" s="5"/>
      <c r="W2983" s="5"/>
      <c r="X2983" s="37"/>
      <c r="Y2983" s="5"/>
      <c r="Z2983" s="5"/>
      <c r="AA2983" s="6"/>
      <c r="AB2983" s="5"/>
      <c r="AC2983" s="6"/>
      <c r="AD2983" s="5"/>
    </row>
    <row r="2984">
      <c r="A2984" s="5"/>
      <c r="B2984" s="6"/>
      <c r="C2984" s="5"/>
      <c r="D2984" s="34"/>
      <c r="E2984" s="6"/>
      <c r="F2984" s="34"/>
      <c r="K2984" s="5"/>
      <c r="L2984" s="5"/>
      <c r="M2984" s="5"/>
      <c r="N2984" s="5"/>
      <c r="O2984" s="5"/>
      <c r="P2984" s="5"/>
      <c r="Q2984" s="5"/>
      <c r="R2984" s="6"/>
      <c r="S2984" s="6"/>
      <c r="T2984" s="6"/>
      <c r="U2984" s="5"/>
      <c r="V2984" s="5"/>
      <c r="W2984" s="5"/>
      <c r="X2984" s="37"/>
      <c r="Y2984" s="5"/>
      <c r="Z2984" s="5"/>
      <c r="AA2984" s="6"/>
      <c r="AB2984" s="5"/>
      <c r="AC2984" s="6"/>
      <c r="AD2984" s="5"/>
    </row>
    <row r="2985">
      <c r="A2985" s="5"/>
      <c r="B2985" s="6"/>
      <c r="C2985" s="5"/>
      <c r="D2985" s="34"/>
      <c r="E2985" s="6"/>
      <c r="F2985" s="34"/>
      <c r="K2985" s="5"/>
      <c r="L2985" s="5"/>
      <c r="M2985" s="5"/>
      <c r="N2985" s="5"/>
      <c r="O2985" s="5"/>
      <c r="P2985" s="5"/>
      <c r="Q2985" s="5"/>
      <c r="R2985" s="6"/>
      <c r="S2985" s="6"/>
      <c r="T2985" s="6"/>
      <c r="U2985" s="5"/>
      <c r="V2985" s="5"/>
      <c r="W2985" s="5"/>
      <c r="X2985" s="37"/>
      <c r="Y2985" s="5"/>
      <c r="Z2985" s="5"/>
      <c r="AA2985" s="6"/>
      <c r="AB2985" s="5"/>
      <c r="AC2985" s="6"/>
      <c r="AD2985" s="5"/>
    </row>
    <row r="2986">
      <c r="A2986" s="5"/>
      <c r="B2986" s="6"/>
      <c r="C2986" s="5"/>
      <c r="D2986" s="34"/>
      <c r="E2986" s="6"/>
      <c r="F2986" s="34"/>
      <c r="K2986" s="5"/>
      <c r="L2986" s="5"/>
      <c r="M2986" s="5"/>
      <c r="N2986" s="5"/>
      <c r="O2986" s="5"/>
      <c r="P2986" s="5"/>
      <c r="Q2986" s="5"/>
      <c r="R2986" s="6"/>
      <c r="S2986" s="6"/>
      <c r="T2986" s="6"/>
      <c r="U2986" s="5"/>
      <c r="V2986" s="5"/>
      <c r="W2986" s="5"/>
      <c r="X2986" s="37"/>
      <c r="Y2986" s="5"/>
      <c r="Z2986" s="5"/>
      <c r="AA2986" s="6"/>
      <c r="AB2986" s="5"/>
      <c r="AC2986" s="6"/>
      <c r="AD2986" s="5"/>
    </row>
    <row r="2987">
      <c r="A2987" s="5"/>
      <c r="B2987" s="6"/>
      <c r="C2987" s="5"/>
      <c r="D2987" s="34"/>
      <c r="E2987" s="6"/>
      <c r="F2987" s="34"/>
      <c r="K2987" s="5"/>
      <c r="L2987" s="5"/>
      <c r="M2987" s="5"/>
      <c r="N2987" s="5"/>
      <c r="O2987" s="5"/>
      <c r="P2987" s="5"/>
      <c r="Q2987" s="5"/>
      <c r="R2987" s="6"/>
      <c r="S2987" s="6"/>
      <c r="T2987" s="6"/>
      <c r="U2987" s="5"/>
      <c r="V2987" s="5"/>
      <c r="W2987" s="5"/>
      <c r="X2987" s="37"/>
      <c r="Y2987" s="5"/>
      <c r="Z2987" s="5"/>
      <c r="AA2987" s="6"/>
      <c r="AB2987" s="5"/>
      <c r="AC2987" s="6"/>
      <c r="AD2987" s="5"/>
    </row>
    <row r="2988">
      <c r="A2988" s="5"/>
      <c r="B2988" s="6"/>
      <c r="C2988" s="5"/>
      <c r="D2988" s="34"/>
      <c r="E2988" s="6"/>
      <c r="F2988" s="34"/>
      <c r="K2988" s="5"/>
      <c r="L2988" s="5"/>
      <c r="M2988" s="5"/>
      <c r="N2988" s="5"/>
      <c r="O2988" s="5"/>
      <c r="P2988" s="5"/>
      <c r="Q2988" s="5"/>
      <c r="R2988" s="6"/>
      <c r="S2988" s="6"/>
      <c r="T2988" s="6"/>
      <c r="U2988" s="5"/>
      <c r="V2988" s="5"/>
      <c r="W2988" s="5"/>
      <c r="X2988" s="37"/>
      <c r="Y2988" s="5"/>
      <c r="Z2988" s="5"/>
      <c r="AA2988" s="6"/>
      <c r="AB2988" s="5"/>
      <c r="AC2988" s="6"/>
      <c r="AD2988" s="5"/>
    </row>
    <row r="2989">
      <c r="A2989" s="5"/>
      <c r="B2989" s="6"/>
      <c r="C2989" s="5"/>
      <c r="D2989" s="34"/>
      <c r="E2989" s="6"/>
      <c r="F2989" s="34"/>
      <c r="K2989" s="5"/>
      <c r="L2989" s="5"/>
      <c r="M2989" s="5"/>
      <c r="N2989" s="5"/>
      <c r="O2989" s="5"/>
      <c r="P2989" s="5"/>
      <c r="Q2989" s="5"/>
      <c r="R2989" s="6"/>
      <c r="S2989" s="6"/>
      <c r="T2989" s="6"/>
      <c r="U2989" s="5"/>
      <c r="V2989" s="5"/>
      <c r="W2989" s="5"/>
      <c r="X2989" s="37"/>
      <c r="Y2989" s="5"/>
      <c r="Z2989" s="5"/>
      <c r="AA2989" s="6"/>
      <c r="AB2989" s="5"/>
      <c r="AC2989" s="6"/>
      <c r="AD2989" s="5"/>
    </row>
    <row r="2990">
      <c r="A2990" s="5"/>
      <c r="B2990" s="6"/>
      <c r="C2990" s="5"/>
      <c r="D2990" s="34"/>
      <c r="E2990" s="6"/>
      <c r="F2990" s="34"/>
      <c r="K2990" s="5"/>
      <c r="L2990" s="5"/>
      <c r="M2990" s="5"/>
      <c r="N2990" s="5"/>
      <c r="O2990" s="5"/>
      <c r="P2990" s="5"/>
      <c r="Q2990" s="5"/>
      <c r="R2990" s="6"/>
      <c r="S2990" s="6"/>
      <c r="T2990" s="6"/>
      <c r="U2990" s="5"/>
      <c r="V2990" s="5"/>
      <c r="W2990" s="5"/>
      <c r="X2990" s="37"/>
      <c r="Y2990" s="5"/>
      <c r="Z2990" s="5"/>
      <c r="AA2990" s="6"/>
      <c r="AB2990" s="5"/>
      <c r="AC2990" s="6"/>
      <c r="AD2990" s="5"/>
    </row>
    <row r="2991">
      <c r="A2991" s="5"/>
      <c r="B2991" s="6"/>
      <c r="C2991" s="5"/>
      <c r="D2991" s="34"/>
      <c r="E2991" s="6"/>
      <c r="F2991" s="34"/>
      <c r="K2991" s="5"/>
      <c r="L2991" s="5"/>
      <c r="M2991" s="5"/>
      <c r="N2991" s="5"/>
      <c r="O2991" s="5"/>
      <c r="P2991" s="5"/>
      <c r="Q2991" s="5"/>
      <c r="R2991" s="6"/>
      <c r="S2991" s="6"/>
      <c r="T2991" s="6"/>
      <c r="U2991" s="5"/>
      <c r="V2991" s="5"/>
      <c r="W2991" s="5"/>
      <c r="X2991" s="37"/>
      <c r="Y2991" s="5"/>
      <c r="Z2991" s="5"/>
      <c r="AA2991" s="6"/>
      <c r="AB2991" s="5"/>
      <c r="AC2991" s="6"/>
      <c r="AD2991" s="5"/>
    </row>
    <row r="2992">
      <c r="A2992" s="5"/>
      <c r="B2992" s="6"/>
      <c r="C2992" s="5"/>
      <c r="D2992" s="34"/>
      <c r="E2992" s="6"/>
      <c r="F2992" s="34"/>
      <c r="K2992" s="5"/>
      <c r="L2992" s="5"/>
      <c r="M2992" s="5"/>
      <c r="N2992" s="5"/>
      <c r="O2992" s="5"/>
      <c r="P2992" s="5"/>
      <c r="Q2992" s="5"/>
      <c r="R2992" s="6"/>
      <c r="S2992" s="6"/>
      <c r="T2992" s="6"/>
      <c r="U2992" s="5"/>
      <c r="V2992" s="5"/>
      <c r="W2992" s="5"/>
      <c r="X2992" s="37"/>
      <c r="Y2992" s="5"/>
      <c r="Z2992" s="5"/>
      <c r="AA2992" s="6"/>
      <c r="AB2992" s="5"/>
      <c r="AC2992" s="6"/>
      <c r="AD2992" s="5"/>
    </row>
    <row r="2993">
      <c r="A2993" s="5"/>
      <c r="B2993" s="6"/>
      <c r="C2993" s="5"/>
      <c r="D2993" s="34"/>
      <c r="E2993" s="6"/>
      <c r="F2993" s="34"/>
      <c r="K2993" s="5"/>
      <c r="L2993" s="5"/>
      <c r="M2993" s="5"/>
      <c r="N2993" s="5"/>
      <c r="O2993" s="5"/>
      <c r="P2993" s="5"/>
      <c r="Q2993" s="5"/>
      <c r="R2993" s="6"/>
      <c r="S2993" s="6"/>
      <c r="T2993" s="6"/>
      <c r="U2993" s="5"/>
      <c r="V2993" s="5"/>
      <c r="W2993" s="5"/>
      <c r="X2993" s="37"/>
      <c r="Y2993" s="5"/>
      <c r="Z2993" s="5"/>
      <c r="AA2993" s="6"/>
      <c r="AB2993" s="5"/>
      <c r="AC2993" s="6"/>
      <c r="AD2993" s="5"/>
    </row>
    <row r="2994">
      <c r="A2994" s="5"/>
      <c r="B2994" s="6"/>
      <c r="C2994" s="5"/>
      <c r="D2994" s="34"/>
      <c r="E2994" s="6"/>
      <c r="F2994" s="34"/>
      <c r="K2994" s="5"/>
      <c r="L2994" s="5"/>
      <c r="M2994" s="5"/>
      <c r="N2994" s="5"/>
      <c r="O2994" s="5"/>
      <c r="P2994" s="5"/>
      <c r="Q2994" s="5"/>
      <c r="R2994" s="6"/>
      <c r="S2994" s="6"/>
      <c r="T2994" s="6"/>
      <c r="U2994" s="5"/>
      <c r="V2994" s="5"/>
      <c r="W2994" s="5"/>
      <c r="X2994" s="37"/>
      <c r="Y2994" s="5"/>
      <c r="Z2994" s="5"/>
      <c r="AA2994" s="6"/>
      <c r="AB2994" s="5"/>
      <c r="AC2994" s="6"/>
      <c r="AD2994" s="5"/>
    </row>
    <row r="2995">
      <c r="A2995" s="5"/>
      <c r="B2995" s="6"/>
      <c r="C2995" s="5"/>
      <c r="D2995" s="34"/>
      <c r="E2995" s="6"/>
      <c r="F2995" s="34"/>
      <c r="K2995" s="5"/>
      <c r="L2995" s="5"/>
      <c r="M2995" s="5"/>
      <c r="N2995" s="5"/>
      <c r="O2995" s="5"/>
      <c r="P2995" s="5"/>
      <c r="Q2995" s="5"/>
      <c r="R2995" s="6"/>
      <c r="S2995" s="6"/>
      <c r="T2995" s="6"/>
      <c r="U2995" s="5"/>
      <c r="V2995" s="5"/>
      <c r="W2995" s="5"/>
      <c r="X2995" s="37"/>
      <c r="Y2995" s="5"/>
      <c r="Z2995" s="5"/>
      <c r="AA2995" s="6"/>
      <c r="AB2995" s="5"/>
      <c r="AC2995" s="6"/>
      <c r="AD2995" s="5"/>
    </row>
    <row r="2996">
      <c r="A2996" s="5"/>
      <c r="B2996" s="6"/>
      <c r="C2996" s="5"/>
      <c r="D2996" s="34"/>
      <c r="E2996" s="6"/>
      <c r="F2996" s="34"/>
      <c r="K2996" s="5"/>
      <c r="L2996" s="5"/>
      <c r="M2996" s="5"/>
      <c r="N2996" s="5"/>
      <c r="O2996" s="5"/>
      <c r="P2996" s="5"/>
      <c r="Q2996" s="5"/>
      <c r="R2996" s="6"/>
      <c r="S2996" s="6"/>
      <c r="T2996" s="6"/>
      <c r="U2996" s="5"/>
      <c r="V2996" s="5"/>
      <c r="W2996" s="5"/>
      <c r="X2996" s="37"/>
      <c r="Y2996" s="5"/>
      <c r="Z2996" s="5"/>
      <c r="AA2996" s="6"/>
      <c r="AB2996" s="5"/>
      <c r="AC2996" s="6"/>
      <c r="AD2996" s="5"/>
    </row>
    <row r="2997">
      <c r="A2997" s="5"/>
      <c r="B2997" s="6"/>
      <c r="C2997" s="5"/>
      <c r="D2997" s="34"/>
      <c r="E2997" s="6"/>
      <c r="F2997" s="34"/>
      <c r="K2997" s="5"/>
      <c r="L2997" s="5"/>
      <c r="M2997" s="5"/>
      <c r="N2997" s="5"/>
      <c r="O2997" s="5"/>
      <c r="P2997" s="5"/>
      <c r="Q2997" s="5"/>
      <c r="R2997" s="6"/>
      <c r="S2997" s="6"/>
      <c r="T2997" s="6"/>
      <c r="U2997" s="5"/>
      <c r="V2997" s="5"/>
      <c r="W2997" s="5"/>
      <c r="X2997" s="37"/>
      <c r="Y2997" s="5"/>
      <c r="Z2997" s="5"/>
      <c r="AA2997" s="6"/>
      <c r="AB2997" s="5"/>
      <c r="AC2997" s="6"/>
      <c r="AD2997" s="5"/>
    </row>
    <row r="2998">
      <c r="A2998" s="5"/>
      <c r="B2998" s="6"/>
      <c r="C2998" s="5"/>
      <c r="D2998" s="34"/>
      <c r="E2998" s="6"/>
      <c r="F2998" s="34"/>
      <c r="K2998" s="5"/>
      <c r="L2998" s="5"/>
      <c r="M2998" s="5"/>
      <c r="N2998" s="5"/>
      <c r="O2998" s="5"/>
      <c r="P2998" s="5"/>
      <c r="Q2998" s="5"/>
      <c r="R2998" s="6"/>
      <c r="S2998" s="6"/>
      <c r="T2998" s="6"/>
      <c r="U2998" s="5"/>
      <c r="V2998" s="5"/>
      <c r="W2998" s="5"/>
      <c r="X2998" s="37"/>
      <c r="Y2998" s="5"/>
      <c r="Z2998" s="5"/>
      <c r="AA2998" s="6"/>
      <c r="AB2998" s="5"/>
      <c r="AC2998" s="6"/>
      <c r="AD2998" s="5"/>
    </row>
    <row r="2999">
      <c r="A2999" s="5"/>
      <c r="B2999" s="6"/>
      <c r="C2999" s="5"/>
      <c r="D2999" s="34"/>
      <c r="E2999" s="6"/>
      <c r="F2999" s="34"/>
      <c r="K2999" s="5"/>
      <c r="L2999" s="5"/>
      <c r="M2999" s="5"/>
      <c r="N2999" s="5"/>
      <c r="O2999" s="5"/>
      <c r="P2999" s="5"/>
      <c r="Q2999" s="5"/>
      <c r="R2999" s="6"/>
      <c r="S2999" s="6"/>
      <c r="T2999" s="6"/>
      <c r="U2999" s="5"/>
      <c r="V2999" s="5"/>
      <c r="W2999" s="5"/>
      <c r="X2999" s="37"/>
      <c r="Y2999" s="5"/>
      <c r="Z2999" s="5"/>
      <c r="AA2999" s="6"/>
      <c r="AB2999" s="5"/>
      <c r="AC2999" s="6"/>
      <c r="AD2999" s="5"/>
    </row>
    <row r="3000">
      <c r="A3000" s="5"/>
      <c r="B3000" s="6"/>
      <c r="C3000" s="5"/>
      <c r="D3000" s="34"/>
      <c r="E3000" s="6"/>
      <c r="F3000" s="34"/>
      <c r="K3000" s="5"/>
      <c r="L3000" s="5"/>
      <c r="M3000" s="5"/>
      <c r="N3000" s="5"/>
      <c r="O3000" s="5"/>
      <c r="P3000" s="5"/>
      <c r="Q3000" s="5"/>
      <c r="R3000" s="6"/>
      <c r="S3000" s="6"/>
      <c r="T3000" s="6"/>
      <c r="U3000" s="5"/>
      <c r="V3000" s="5"/>
      <c r="W3000" s="5"/>
      <c r="X3000" s="37"/>
      <c r="Y3000" s="5"/>
      <c r="Z3000" s="5"/>
      <c r="AA3000" s="6"/>
      <c r="AB3000" s="5"/>
      <c r="AC3000" s="6"/>
      <c r="AD3000" s="5"/>
    </row>
    <row r="3001">
      <c r="A3001" s="5"/>
      <c r="B3001" s="6"/>
      <c r="C3001" s="5"/>
      <c r="D3001" s="34"/>
      <c r="E3001" s="6"/>
      <c r="F3001" s="34"/>
      <c r="K3001" s="5"/>
      <c r="L3001" s="5"/>
      <c r="M3001" s="5"/>
      <c r="N3001" s="5"/>
      <c r="O3001" s="5"/>
      <c r="P3001" s="5"/>
      <c r="Q3001" s="5"/>
      <c r="R3001" s="6"/>
      <c r="S3001" s="6"/>
      <c r="T3001" s="6"/>
      <c r="U3001" s="5"/>
      <c r="V3001" s="5"/>
      <c r="W3001" s="5"/>
      <c r="X3001" s="37"/>
      <c r="Y3001" s="5"/>
      <c r="Z3001" s="5"/>
      <c r="AA3001" s="6"/>
      <c r="AB3001" s="5"/>
      <c r="AC3001" s="6"/>
      <c r="AD3001" s="5"/>
    </row>
    <row r="3002">
      <c r="A3002" s="5"/>
      <c r="B3002" s="6"/>
      <c r="C3002" s="5"/>
      <c r="D3002" s="34"/>
      <c r="E3002" s="6"/>
      <c r="F3002" s="34"/>
      <c r="K3002" s="5"/>
      <c r="L3002" s="5"/>
      <c r="M3002" s="5"/>
      <c r="N3002" s="5"/>
      <c r="O3002" s="5"/>
      <c r="P3002" s="5"/>
      <c r="Q3002" s="5"/>
      <c r="R3002" s="6"/>
      <c r="S3002" s="6"/>
      <c r="T3002" s="6"/>
      <c r="U3002" s="5"/>
      <c r="V3002" s="5"/>
      <c r="W3002" s="5"/>
      <c r="X3002" s="37"/>
      <c r="Y3002" s="5"/>
      <c r="Z3002" s="5"/>
      <c r="AA3002" s="6"/>
      <c r="AB3002" s="5"/>
      <c r="AC3002" s="6"/>
      <c r="AD3002" s="5"/>
    </row>
    <row r="3003">
      <c r="A3003" s="5"/>
      <c r="B3003" s="6"/>
      <c r="C3003" s="5"/>
      <c r="D3003" s="34"/>
      <c r="E3003" s="6"/>
      <c r="F3003" s="34"/>
      <c r="K3003" s="5"/>
      <c r="L3003" s="5"/>
      <c r="M3003" s="5"/>
      <c r="N3003" s="5"/>
      <c r="O3003" s="5"/>
      <c r="P3003" s="5"/>
      <c r="Q3003" s="5"/>
      <c r="R3003" s="6"/>
      <c r="S3003" s="6"/>
      <c r="T3003" s="6"/>
      <c r="U3003" s="5"/>
      <c r="V3003" s="5"/>
      <c r="W3003" s="5"/>
      <c r="X3003" s="37"/>
      <c r="Y3003" s="5"/>
      <c r="Z3003" s="5"/>
      <c r="AA3003" s="6"/>
      <c r="AB3003" s="5"/>
      <c r="AC3003" s="6"/>
      <c r="AD3003" s="5"/>
    </row>
    <row r="3004">
      <c r="A3004" s="5"/>
      <c r="B3004" s="6"/>
      <c r="C3004" s="5"/>
      <c r="D3004" s="34"/>
      <c r="E3004" s="6"/>
      <c r="F3004" s="34"/>
      <c r="K3004" s="5"/>
      <c r="L3004" s="5"/>
      <c r="M3004" s="5"/>
      <c r="N3004" s="5"/>
      <c r="O3004" s="5"/>
      <c r="P3004" s="5"/>
      <c r="Q3004" s="5"/>
      <c r="R3004" s="6"/>
      <c r="S3004" s="6"/>
      <c r="T3004" s="6"/>
      <c r="U3004" s="5"/>
      <c r="V3004" s="5"/>
      <c r="W3004" s="5"/>
      <c r="X3004" s="37"/>
      <c r="Y3004" s="5"/>
      <c r="Z3004" s="5"/>
      <c r="AA3004" s="6"/>
      <c r="AB3004" s="5"/>
      <c r="AC3004" s="6"/>
      <c r="AD3004" s="5"/>
    </row>
    <row r="3005">
      <c r="A3005" s="5"/>
      <c r="B3005" s="6"/>
      <c r="C3005" s="5"/>
      <c r="D3005" s="34"/>
      <c r="E3005" s="6"/>
      <c r="F3005" s="34"/>
      <c r="K3005" s="5"/>
      <c r="L3005" s="5"/>
      <c r="M3005" s="5"/>
      <c r="N3005" s="5"/>
      <c r="O3005" s="5"/>
      <c r="P3005" s="5"/>
      <c r="Q3005" s="5"/>
      <c r="R3005" s="6"/>
      <c r="S3005" s="6"/>
      <c r="T3005" s="6"/>
      <c r="U3005" s="5"/>
      <c r="V3005" s="5"/>
      <c r="W3005" s="5"/>
      <c r="X3005" s="37"/>
      <c r="Y3005" s="5"/>
      <c r="Z3005" s="5"/>
      <c r="AA3005" s="6"/>
      <c r="AB3005" s="5"/>
      <c r="AC3005" s="6"/>
      <c r="AD3005" s="5"/>
    </row>
    <row r="3006">
      <c r="A3006" s="5"/>
      <c r="B3006" s="6"/>
      <c r="C3006" s="5"/>
      <c r="D3006" s="34"/>
      <c r="E3006" s="6"/>
      <c r="F3006" s="34"/>
      <c r="K3006" s="5"/>
      <c r="L3006" s="5"/>
      <c r="M3006" s="5"/>
      <c r="N3006" s="5"/>
      <c r="O3006" s="5"/>
      <c r="P3006" s="5"/>
      <c r="Q3006" s="5"/>
      <c r="R3006" s="6"/>
      <c r="S3006" s="6"/>
      <c r="T3006" s="6"/>
      <c r="U3006" s="5"/>
      <c r="V3006" s="5"/>
      <c r="W3006" s="5"/>
      <c r="X3006" s="37"/>
      <c r="Y3006" s="5"/>
      <c r="Z3006" s="5"/>
      <c r="AA3006" s="6"/>
      <c r="AB3006" s="5"/>
      <c r="AC3006" s="6"/>
      <c r="AD3006" s="5"/>
    </row>
    <row r="3007">
      <c r="A3007" s="5"/>
      <c r="B3007" s="6"/>
      <c r="C3007" s="5"/>
      <c r="D3007" s="34"/>
      <c r="E3007" s="6"/>
      <c r="F3007" s="34"/>
      <c r="K3007" s="5"/>
      <c r="L3007" s="5"/>
      <c r="M3007" s="5"/>
      <c r="N3007" s="5"/>
      <c r="O3007" s="5"/>
      <c r="P3007" s="5"/>
      <c r="Q3007" s="5"/>
      <c r="R3007" s="6"/>
      <c r="S3007" s="6"/>
      <c r="T3007" s="6"/>
      <c r="U3007" s="5"/>
      <c r="V3007" s="5"/>
      <c r="W3007" s="5"/>
      <c r="X3007" s="37"/>
      <c r="Y3007" s="5"/>
      <c r="Z3007" s="5"/>
      <c r="AA3007" s="6"/>
      <c r="AB3007" s="5"/>
      <c r="AC3007" s="6"/>
      <c r="AD3007" s="5"/>
    </row>
    <row r="3008">
      <c r="A3008" s="5"/>
      <c r="B3008" s="6"/>
      <c r="C3008" s="5"/>
      <c r="D3008" s="34"/>
      <c r="E3008" s="6"/>
      <c r="F3008" s="34"/>
      <c r="K3008" s="5"/>
      <c r="L3008" s="5"/>
      <c r="M3008" s="5"/>
      <c r="N3008" s="5"/>
      <c r="O3008" s="5"/>
      <c r="P3008" s="5"/>
      <c r="Q3008" s="5"/>
      <c r="R3008" s="6"/>
      <c r="S3008" s="6"/>
      <c r="T3008" s="6"/>
      <c r="U3008" s="5"/>
      <c r="V3008" s="5"/>
      <c r="W3008" s="5"/>
      <c r="X3008" s="37"/>
      <c r="Y3008" s="5"/>
      <c r="Z3008" s="5"/>
      <c r="AA3008" s="6"/>
      <c r="AB3008" s="5"/>
      <c r="AC3008" s="6"/>
      <c r="AD3008" s="5"/>
    </row>
    <row r="3009">
      <c r="A3009" s="5"/>
      <c r="B3009" s="6"/>
      <c r="C3009" s="5"/>
      <c r="D3009" s="34"/>
      <c r="E3009" s="6"/>
      <c r="F3009" s="34"/>
      <c r="K3009" s="5"/>
      <c r="L3009" s="5"/>
      <c r="M3009" s="5"/>
      <c r="N3009" s="5"/>
      <c r="O3009" s="5"/>
      <c r="P3009" s="5"/>
      <c r="Q3009" s="5"/>
      <c r="R3009" s="6"/>
      <c r="S3009" s="6"/>
      <c r="T3009" s="6"/>
      <c r="U3009" s="5"/>
      <c r="V3009" s="5"/>
      <c r="W3009" s="5"/>
      <c r="X3009" s="37"/>
      <c r="Y3009" s="5"/>
      <c r="Z3009" s="5"/>
      <c r="AA3009" s="6"/>
      <c r="AB3009" s="5"/>
      <c r="AC3009" s="6"/>
      <c r="AD3009" s="5"/>
    </row>
    <row r="3010">
      <c r="A3010" s="5"/>
      <c r="B3010" s="6"/>
      <c r="C3010" s="5"/>
      <c r="D3010" s="34"/>
      <c r="E3010" s="6"/>
      <c r="F3010" s="34"/>
      <c r="K3010" s="5"/>
      <c r="L3010" s="5"/>
      <c r="M3010" s="5"/>
      <c r="N3010" s="5"/>
      <c r="O3010" s="5"/>
      <c r="P3010" s="5"/>
      <c r="Q3010" s="5"/>
      <c r="R3010" s="6"/>
      <c r="S3010" s="6"/>
      <c r="T3010" s="6"/>
      <c r="U3010" s="5"/>
      <c r="V3010" s="5"/>
      <c r="W3010" s="5"/>
      <c r="X3010" s="37"/>
      <c r="Y3010" s="5"/>
      <c r="Z3010" s="5"/>
      <c r="AA3010" s="6"/>
      <c r="AB3010" s="5"/>
      <c r="AC3010" s="6"/>
      <c r="AD3010" s="5"/>
    </row>
    <row r="3011">
      <c r="A3011" s="5"/>
      <c r="B3011" s="6"/>
      <c r="C3011" s="5"/>
      <c r="D3011" s="34"/>
      <c r="E3011" s="6"/>
      <c r="F3011" s="34"/>
      <c r="K3011" s="5"/>
      <c r="L3011" s="5"/>
      <c r="M3011" s="5"/>
      <c r="N3011" s="5"/>
      <c r="O3011" s="5"/>
      <c r="P3011" s="5"/>
      <c r="Q3011" s="5"/>
      <c r="R3011" s="6"/>
      <c r="S3011" s="6"/>
      <c r="T3011" s="6"/>
      <c r="U3011" s="5"/>
      <c r="V3011" s="5"/>
      <c r="W3011" s="5"/>
      <c r="X3011" s="37"/>
      <c r="Y3011" s="5"/>
      <c r="Z3011" s="5"/>
      <c r="AA3011" s="6"/>
      <c r="AB3011" s="5"/>
      <c r="AC3011" s="6"/>
      <c r="AD3011" s="5"/>
    </row>
    <row r="3012">
      <c r="A3012" s="5"/>
      <c r="B3012" s="6"/>
      <c r="C3012" s="5"/>
      <c r="D3012" s="34"/>
      <c r="E3012" s="6"/>
      <c r="F3012" s="34"/>
      <c r="K3012" s="5"/>
      <c r="L3012" s="5"/>
      <c r="M3012" s="5"/>
      <c r="N3012" s="5"/>
      <c r="O3012" s="5"/>
      <c r="P3012" s="5"/>
      <c r="Q3012" s="5"/>
      <c r="R3012" s="6"/>
      <c r="S3012" s="6"/>
      <c r="T3012" s="6"/>
      <c r="U3012" s="5"/>
      <c r="V3012" s="5"/>
      <c r="W3012" s="5"/>
      <c r="X3012" s="37"/>
      <c r="Y3012" s="5"/>
      <c r="Z3012" s="5"/>
      <c r="AA3012" s="6"/>
      <c r="AB3012" s="5"/>
      <c r="AC3012" s="6"/>
      <c r="AD3012" s="5"/>
    </row>
    <row r="3013">
      <c r="A3013" s="5"/>
      <c r="B3013" s="6"/>
      <c r="C3013" s="5"/>
      <c r="D3013" s="34"/>
      <c r="E3013" s="6"/>
      <c r="F3013" s="34"/>
      <c r="K3013" s="5"/>
      <c r="L3013" s="5"/>
      <c r="M3013" s="5"/>
      <c r="N3013" s="5"/>
      <c r="O3013" s="5"/>
      <c r="P3013" s="5"/>
      <c r="Q3013" s="5"/>
      <c r="R3013" s="6"/>
      <c r="S3013" s="6"/>
      <c r="T3013" s="6"/>
      <c r="U3013" s="5"/>
      <c r="V3013" s="5"/>
      <c r="W3013" s="5"/>
      <c r="X3013" s="37"/>
      <c r="Y3013" s="5"/>
      <c r="Z3013" s="5"/>
      <c r="AA3013" s="6"/>
      <c r="AB3013" s="5"/>
      <c r="AC3013" s="6"/>
      <c r="AD3013" s="5"/>
    </row>
    <row r="3014">
      <c r="A3014" s="5"/>
      <c r="B3014" s="6"/>
      <c r="C3014" s="5"/>
      <c r="D3014" s="34"/>
      <c r="E3014" s="6"/>
      <c r="F3014" s="34"/>
      <c r="K3014" s="5"/>
      <c r="L3014" s="5"/>
      <c r="M3014" s="5"/>
      <c r="N3014" s="5"/>
      <c r="O3014" s="5"/>
      <c r="P3014" s="5"/>
      <c r="Q3014" s="5"/>
      <c r="R3014" s="6"/>
      <c r="S3014" s="6"/>
      <c r="T3014" s="6"/>
      <c r="U3014" s="5"/>
      <c r="V3014" s="5"/>
      <c r="W3014" s="5"/>
      <c r="X3014" s="37"/>
      <c r="Y3014" s="5"/>
      <c r="Z3014" s="5"/>
      <c r="AA3014" s="6"/>
      <c r="AB3014" s="5"/>
      <c r="AC3014" s="6"/>
      <c r="AD3014" s="5"/>
    </row>
    <row r="3015">
      <c r="A3015" s="5"/>
      <c r="B3015" s="6"/>
      <c r="C3015" s="5"/>
      <c r="D3015" s="34"/>
      <c r="E3015" s="6"/>
      <c r="F3015" s="34"/>
      <c r="K3015" s="5"/>
      <c r="L3015" s="5"/>
      <c r="M3015" s="5"/>
      <c r="N3015" s="5"/>
      <c r="O3015" s="5"/>
      <c r="P3015" s="5"/>
      <c r="Q3015" s="5"/>
      <c r="R3015" s="6"/>
      <c r="S3015" s="6"/>
      <c r="T3015" s="6"/>
      <c r="U3015" s="5"/>
      <c r="V3015" s="5"/>
      <c r="W3015" s="5"/>
      <c r="X3015" s="37"/>
      <c r="Y3015" s="5"/>
      <c r="Z3015" s="5"/>
      <c r="AA3015" s="6"/>
      <c r="AB3015" s="5"/>
      <c r="AC3015" s="6"/>
      <c r="AD3015" s="5"/>
    </row>
    <row r="3016">
      <c r="A3016" s="5"/>
      <c r="B3016" s="6"/>
      <c r="C3016" s="5"/>
      <c r="D3016" s="34"/>
      <c r="E3016" s="6"/>
      <c r="F3016" s="34"/>
      <c r="K3016" s="5"/>
      <c r="L3016" s="5"/>
      <c r="M3016" s="5"/>
      <c r="N3016" s="5"/>
      <c r="O3016" s="5"/>
      <c r="P3016" s="5"/>
      <c r="Q3016" s="5"/>
      <c r="R3016" s="6"/>
      <c r="S3016" s="6"/>
      <c r="T3016" s="6"/>
      <c r="U3016" s="5"/>
      <c r="V3016" s="5"/>
      <c r="W3016" s="5"/>
      <c r="X3016" s="37"/>
      <c r="Y3016" s="5"/>
      <c r="Z3016" s="5"/>
      <c r="AA3016" s="6"/>
      <c r="AB3016" s="5"/>
      <c r="AC3016" s="6"/>
      <c r="AD3016" s="5"/>
    </row>
    <row r="3017">
      <c r="A3017" s="5"/>
      <c r="B3017" s="6"/>
      <c r="C3017" s="5"/>
      <c r="D3017" s="34"/>
      <c r="E3017" s="6"/>
      <c r="F3017" s="34"/>
      <c r="K3017" s="5"/>
      <c r="L3017" s="5"/>
      <c r="M3017" s="5"/>
      <c r="N3017" s="5"/>
      <c r="O3017" s="5"/>
      <c r="P3017" s="5"/>
      <c r="Q3017" s="5"/>
      <c r="R3017" s="6"/>
      <c r="S3017" s="6"/>
      <c r="T3017" s="6"/>
      <c r="U3017" s="5"/>
      <c r="V3017" s="5"/>
      <c r="W3017" s="5"/>
      <c r="X3017" s="37"/>
      <c r="Y3017" s="5"/>
      <c r="Z3017" s="5"/>
      <c r="AA3017" s="6"/>
      <c r="AB3017" s="5"/>
      <c r="AC3017" s="6"/>
      <c r="AD3017" s="5"/>
    </row>
    <row r="3018">
      <c r="A3018" s="5"/>
      <c r="B3018" s="6"/>
      <c r="C3018" s="5"/>
      <c r="D3018" s="34"/>
      <c r="E3018" s="6"/>
      <c r="F3018" s="34"/>
      <c r="K3018" s="5"/>
      <c r="L3018" s="5"/>
      <c r="M3018" s="5"/>
      <c r="N3018" s="5"/>
      <c r="O3018" s="5"/>
      <c r="P3018" s="5"/>
      <c r="Q3018" s="5"/>
      <c r="R3018" s="6"/>
      <c r="S3018" s="6"/>
      <c r="T3018" s="6"/>
      <c r="U3018" s="5"/>
      <c r="V3018" s="5"/>
      <c r="W3018" s="5"/>
      <c r="X3018" s="37"/>
      <c r="Y3018" s="5"/>
      <c r="Z3018" s="5"/>
      <c r="AA3018" s="6"/>
      <c r="AB3018" s="5"/>
      <c r="AC3018" s="6"/>
      <c r="AD3018" s="5"/>
    </row>
    <row r="3019">
      <c r="A3019" s="5"/>
      <c r="B3019" s="6"/>
      <c r="C3019" s="5"/>
      <c r="D3019" s="34"/>
      <c r="E3019" s="6"/>
      <c r="F3019" s="34"/>
      <c r="K3019" s="5"/>
      <c r="L3019" s="5"/>
      <c r="M3019" s="5"/>
      <c r="N3019" s="5"/>
      <c r="O3019" s="5"/>
      <c r="P3019" s="5"/>
      <c r="Q3019" s="5"/>
      <c r="R3019" s="6"/>
      <c r="S3019" s="6"/>
      <c r="T3019" s="6"/>
      <c r="U3019" s="5"/>
      <c r="V3019" s="5"/>
      <c r="W3019" s="5"/>
      <c r="X3019" s="37"/>
      <c r="Y3019" s="5"/>
      <c r="Z3019" s="5"/>
      <c r="AA3019" s="6"/>
      <c r="AB3019" s="5"/>
      <c r="AC3019" s="6"/>
      <c r="AD3019" s="5"/>
    </row>
    <row r="3020">
      <c r="A3020" s="5"/>
      <c r="B3020" s="6"/>
      <c r="C3020" s="5"/>
      <c r="D3020" s="34"/>
      <c r="E3020" s="6"/>
      <c r="F3020" s="34"/>
      <c r="K3020" s="5"/>
      <c r="L3020" s="5"/>
      <c r="M3020" s="5"/>
      <c r="N3020" s="5"/>
      <c r="O3020" s="5"/>
      <c r="P3020" s="5"/>
      <c r="Q3020" s="5"/>
      <c r="R3020" s="6"/>
      <c r="S3020" s="6"/>
      <c r="T3020" s="6"/>
      <c r="U3020" s="5"/>
      <c r="V3020" s="5"/>
      <c r="W3020" s="5"/>
      <c r="X3020" s="37"/>
      <c r="Y3020" s="5"/>
      <c r="Z3020" s="5"/>
      <c r="AA3020" s="6"/>
      <c r="AB3020" s="5"/>
      <c r="AC3020" s="6"/>
      <c r="AD3020" s="5"/>
    </row>
    <row r="3021">
      <c r="A3021" s="5"/>
      <c r="B3021" s="5"/>
      <c r="C3021" s="5"/>
      <c r="D3021" s="34"/>
      <c r="E3021" s="5"/>
      <c r="F3021" s="34"/>
      <c r="G3021" s="23"/>
      <c r="H3021" s="23"/>
      <c r="I3021" s="23"/>
      <c r="J3021" s="23"/>
      <c r="K3021" s="5"/>
      <c r="L3021" s="5"/>
      <c r="M3021" s="5"/>
      <c r="N3021" s="7"/>
      <c r="O3021" s="7"/>
      <c r="P3021" s="7"/>
      <c r="Q3021" s="5"/>
      <c r="R3021" s="5"/>
      <c r="S3021" s="5"/>
      <c r="T3021" s="5"/>
      <c r="U3021" s="5"/>
      <c r="V3021" s="5"/>
      <c r="W3021" s="5"/>
      <c r="X3021" s="34"/>
      <c r="Y3021" s="5"/>
      <c r="Z3021" s="7"/>
      <c r="AA3021" s="5"/>
      <c r="AB3021" s="5"/>
      <c r="AC3021" s="5"/>
      <c r="AD3021" s="5"/>
    </row>
    <row r="3022">
      <c r="A3022" s="5"/>
      <c r="B3022" s="5"/>
      <c r="C3022" s="5"/>
      <c r="D3022" s="34"/>
      <c r="E3022" s="5"/>
      <c r="F3022" s="34"/>
      <c r="G3022" s="23"/>
      <c r="H3022" s="23"/>
      <c r="I3022" s="23"/>
      <c r="J3022" s="23"/>
      <c r="K3022" s="5"/>
      <c r="L3022" s="5"/>
      <c r="M3022" s="5"/>
      <c r="N3022" s="7"/>
      <c r="O3022" s="7"/>
      <c r="P3022" s="7"/>
      <c r="Q3022" s="5"/>
      <c r="R3022" s="5"/>
      <c r="S3022" s="5"/>
      <c r="T3022" s="5"/>
      <c r="U3022" s="5"/>
      <c r="V3022" s="5"/>
      <c r="W3022" s="5"/>
      <c r="X3022" s="34"/>
      <c r="Y3022" s="5"/>
      <c r="Z3022" s="7"/>
      <c r="AA3022" s="5"/>
      <c r="AB3022" s="5"/>
      <c r="AC3022" s="5"/>
      <c r="AD3022" s="5"/>
    </row>
    <row r="3023">
      <c r="A3023" s="5"/>
      <c r="B3023" s="5"/>
      <c r="C3023" s="5"/>
      <c r="D3023" s="34"/>
      <c r="E3023" s="5"/>
      <c r="F3023" s="34"/>
      <c r="G3023" s="23"/>
      <c r="H3023" s="23"/>
      <c r="I3023" s="23"/>
      <c r="J3023" s="23"/>
      <c r="K3023" s="5"/>
      <c r="L3023" s="5"/>
      <c r="M3023" s="5"/>
      <c r="N3023" s="7"/>
      <c r="O3023" s="7"/>
      <c r="P3023" s="7"/>
      <c r="Q3023" s="5"/>
      <c r="R3023" s="5"/>
      <c r="S3023" s="5"/>
      <c r="T3023" s="5"/>
      <c r="U3023" s="5"/>
      <c r="V3023" s="5"/>
      <c r="W3023" s="5"/>
      <c r="X3023" s="34"/>
      <c r="Y3023" s="5"/>
      <c r="Z3023" s="7"/>
      <c r="AA3023" s="5"/>
      <c r="AB3023" s="5"/>
      <c r="AC3023" s="5"/>
      <c r="AD3023" s="5"/>
    </row>
    <row r="3024">
      <c r="A3024" s="5"/>
      <c r="B3024" s="5"/>
      <c r="C3024" s="5"/>
      <c r="D3024" s="34"/>
      <c r="E3024" s="5"/>
      <c r="F3024" s="34"/>
      <c r="G3024" s="23"/>
      <c r="H3024" s="23"/>
      <c r="I3024" s="23"/>
      <c r="J3024" s="23"/>
      <c r="K3024" s="5"/>
      <c r="L3024" s="5"/>
      <c r="M3024" s="5"/>
      <c r="N3024" s="7"/>
      <c r="O3024" s="7"/>
      <c r="P3024" s="7"/>
      <c r="Q3024" s="5"/>
      <c r="R3024" s="5"/>
      <c r="S3024" s="5"/>
      <c r="T3024" s="5"/>
      <c r="U3024" s="5"/>
      <c r="V3024" s="5"/>
      <c r="W3024" s="5"/>
      <c r="X3024" s="34"/>
      <c r="Y3024" s="5"/>
      <c r="Z3024" s="7"/>
      <c r="AA3024" s="5"/>
      <c r="AB3024" s="5"/>
      <c r="AC3024" s="5"/>
      <c r="AD3024" s="5"/>
    </row>
    <row r="3025">
      <c r="A3025" s="5"/>
      <c r="B3025" s="5"/>
      <c r="C3025" s="5"/>
      <c r="D3025" s="34"/>
      <c r="E3025" s="5"/>
      <c r="F3025" s="34"/>
      <c r="G3025" s="23"/>
      <c r="H3025" s="23"/>
      <c r="I3025" s="23"/>
      <c r="J3025" s="23"/>
      <c r="K3025" s="5"/>
      <c r="L3025" s="5"/>
      <c r="M3025" s="5"/>
      <c r="N3025" s="7"/>
      <c r="O3025" s="7"/>
      <c r="P3025" s="7"/>
      <c r="Q3025" s="5"/>
      <c r="R3025" s="5"/>
      <c r="S3025" s="5"/>
      <c r="T3025" s="5"/>
      <c r="U3025" s="5"/>
      <c r="V3025" s="5"/>
      <c r="W3025" s="5"/>
      <c r="X3025" s="34"/>
      <c r="Y3025" s="5"/>
      <c r="Z3025" s="7"/>
      <c r="AA3025" s="5"/>
      <c r="AB3025" s="5"/>
      <c r="AC3025" s="5"/>
      <c r="AD3025" s="5"/>
    </row>
    <row r="3026">
      <c r="A3026" s="5"/>
      <c r="B3026" s="5"/>
      <c r="C3026" s="5"/>
      <c r="D3026" s="34"/>
      <c r="E3026" s="5"/>
      <c r="F3026" s="34"/>
      <c r="G3026" s="23"/>
      <c r="H3026" s="23"/>
      <c r="I3026" s="23"/>
      <c r="J3026" s="23"/>
      <c r="K3026" s="5"/>
      <c r="L3026" s="5"/>
      <c r="M3026" s="5"/>
      <c r="N3026" s="7"/>
      <c r="O3026" s="7"/>
      <c r="P3026" s="7"/>
      <c r="Q3026" s="5"/>
      <c r="R3026" s="5"/>
      <c r="S3026" s="5"/>
      <c r="T3026" s="5"/>
      <c r="U3026" s="5"/>
      <c r="V3026" s="5"/>
      <c r="W3026" s="5"/>
      <c r="X3026" s="34"/>
      <c r="Y3026" s="5"/>
      <c r="Z3026" s="7"/>
      <c r="AA3026" s="5"/>
      <c r="AB3026" s="5"/>
      <c r="AC3026" s="5"/>
      <c r="AD3026" s="5"/>
    </row>
    <row r="3027">
      <c r="A3027" s="5"/>
      <c r="B3027" s="5"/>
      <c r="C3027" s="5"/>
      <c r="D3027" s="34"/>
      <c r="E3027" s="5"/>
      <c r="F3027" s="34"/>
      <c r="G3027" s="23"/>
      <c r="H3027" s="23"/>
      <c r="I3027" s="23"/>
      <c r="J3027" s="23"/>
      <c r="K3027" s="5"/>
      <c r="L3027" s="5"/>
      <c r="M3027" s="5"/>
      <c r="N3027" s="7"/>
      <c r="O3027" s="7"/>
      <c r="P3027" s="7"/>
      <c r="Q3027" s="5"/>
      <c r="R3027" s="5"/>
      <c r="S3027" s="5"/>
      <c r="T3027" s="5"/>
      <c r="U3027" s="5"/>
      <c r="V3027" s="5"/>
      <c r="W3027" s="5"/>
      <c r="X3027" s="34"/>
      <c r="Y3027" s="5"/>
      <c r="Z3027" s="7"/>
      <c r="AA3027" s="5"/>
      <c r="AB3027" s="5"/>
      <c r="AC3027" s="5"/>
      <c r="AD3027" s="5"/>
    </row>
    <row r="3028">
      <c r="A3028" s="5"/>
      <c r="B3028" s="5"/>
      <c r="C3028" s="5"/>
      <c r="D3028" s="34"/>
      <c r="E3028" s="5"/>
      <c r="F3028" s="34"/>
      <c r="G3028" s="23"/>
      <c r="H3028" s="23"/>
      <c r="I3028" s="23"/>
      <c r="J3028" s="23"/>
      <c r="K3028" s="5"/>
      <c r="L3028" s="5"/>
      <c r="M3028" s="5"/>
      <c r="N3028" s="7"/>
      <c r="O3028" s="7"/>
      <c r="P3028" s="7"/>
      <c r="Q3028" s="5"/>
      <c r="R3028" s="5"/>
      <c r="S3028" s="5"/>
      <c r="T3028" s="5"/>
      <c r="U3028" s="5"/>
      <c r="V3028" s="5"/>
      <c r="W3028" s="5"/>
      <c r="X3028" s="34"/>
      <c r="Y3028" s="5"/>
      <c r="Z3028" s="7"/>
      <c r="AA3028" s="5"/>
      <c r="AB3028" s="5"/>
      <c r="AC3028" s="5"/>
      <c r="AD3028" s="5"/>
    </row>
    <row r="3029">
      <c r="A3029" s="5"/>
      <c r="B3029" s="5"/>
      <c r="C3029" s="5"/>
      <c r="D3029" s="34"/>
      <c r="E3029" s="5"/>
      <c r="F3029" s="34"/>
      <c r="G3029" s="23"/>
      <c r="H3029" s="23"/>
      <c r="I3029" s="23"/>
      <c r="J3029" s="23"/>
      <c r="K3029" s="5"/>
      <c r="L3029" s="5"/>
      <c r="M3029" s="5"/>
      <c r="N3029" s="7"/>
      <c r="O3029" s="7"/>
      <c r="P3029" s="7"/>
      <c r="Q3029" s="5"/>
      <c r="R3029" s="5"/>
      <c r="S3029" s="5"/>
      <c r="T3029" s="5"/>
      <c r="U3029" s="5"/>
      <c r="V3029" s="5"/>
      <c r="W3029" s="5"/>
      <c r="X3029" s="34"/>
      <c r="Y3029" s="5"/>
      <c r="Z3029" s="7"/>
      <c r="AA3029" s="5"/>
      <c r="AB3029" s="5"/>
      <c r="AC3029" s="5"/>
      <c r="AD3029" s="5"/>
    </row>
    <row r="3030">
      <c r="A3030" s="5"/>
      <c r="B3030" s="5"/>
      <c r="C3030" s="5"/>
      <c r="D3030" s="34"/>
      <c r="E3030" s="5"/>
      <c r="F3030" s="34"/>
      <c r="G3030" s="23"/>
      <c r="H3030" s="23"/>
      <c r="I3030" s="23"/>
      <c r="J3030" s="23"/>
      <c r="K3030" s="5"/>
      <c r="L3030" s="5"/>
      <c r="M3030" s="5"/>
      <c r="N3030" s="7"/>
      <c r="O3030" s="7"/>
      <c r="P3030" s="7"/>
      <c r="Q3030" s="5"/>
      <c r="R3030" s="5"/>
      <c r="S3030" s="5"/>
      <c r="T3030" s="5"/>
      <c r="U3030" s="5"/>
      <c r="V3030" s="5"/>
      <c r="W3030" s="5"/>
      <c r="X3030" s="34"/>
      <c r="Y3030" s="5"/>
      <c r="Z3030" s="7"/>
      <c r="AA3030" s="5"/>
      <c r="AB3030" s="5"/>
      <c r="AC3030" s="5"/>
      <c r="AD3030" s="5"/>
    </row>
    <row r="3031">
      <c r="A3031" s="5"/>
      <c r="B3031" s="5"/>
      <c r="C3031" s="5"/>
      <c r="D3031" s="34"/>
      <c r="E3031" s="5"/>
      <c r="F3031" s="34"/>
      <c r="G3031" s="23"/>
      <c r="H3031" s="23"/>
      <c r="I3031" s="23"/>
      <c r="J3031" s="23"/>
      <c r="K3031" s="5"/>
      <c r="L3031" s="5"/>
      <c r="M3031" s="5"/>
      <c r="N3031" s="7"/>
      <c r="O3031" s="7"/>
      <c r="P3031" s="7"/>
      <c r="Q3031" s="5"/>
      <c r="R3031" s="5"/>
      <c r="S3031" s="5"/>
      <c r="T3031" s="5"/>
      <c r="U3031" s="5"/>
      <c r="V3031" s="5"/>
      <c r="W3031" s="5"/>
      <c r="X3031" s="34"/>
      <c r="Y3031" s="5"/>
      <c r="Z3031" s="7"/>
      <c r="AA3031" s="5"/>
      <c r="AB3031" s="5"/>
      <c r="AC3031" s="5"/>
      <c r="AD3031" s="5"/>
    </row>
    <row r="3032">
      <c r="A3032" s="5"/>
      <c r="B3032" s="5"/>
      <c r="C3032" s="5"/>
      <c r="D3032" s="34"/>
      <c r="E3032" s="5"/>
      <c r="F3032" s="34"/>
      <c r="G3032" s="23"/>
      <c r="H3032" s="23"/>
      <c r="I3032" s="23"/>
      <c r="J3032" s="23"/>
      <c r="K3032" s="5"/>
      <c r="L3032" s="5"/>
      <c r="M3032" s="5"/>
      <c r="N3032" s="7"/>
      <c r="O3032" s="7"/>
      <c r="P3032" s="7"/>
      <c r="Q3032" s="5"/>
      <c r="R3032" s="5"/>
      <c r="S3032" s="5"/>
      <c r="T3032" s="5"/>
      <c r="U3032" s="5"/>
      <c r="V3032" s="5"/>
      <c r="W3032" s="5"/>
      <c r="X3032" s="34"/>
      <c r="Y3032" s="5"/>
      <c r="Z3032" s="7"/>
      <c r="AA3032" s="5"/>
      <c r="AB3032" s="5"/>
      <c r="AC3032" s="5"/>
      <c r="AD3032" s="5"/>
    </row>
    <row r="3033">
      <c r="A3033" s="5"/>
      <c r="B3033" s="5"/>
      <c r="C3033" s="5"/>
      <c r="D3033" s="34"/>
      <c r="E3033" s="5"/>
      <c r="F3033" s="34"/>
      <c r="G3033" s="23"/>
      <c r="H3033" s="23"/>
      <c r="I3033" s="23"/>
      <c r="J3033" s="23"/>
      <c r="K3033" s="5"/>
      <c r="L3033" s="5"/>
      <c r="M3033" s="5"/>
      <c r="N3033" s="7"/>
      <c r="O3033" s="7"/>
      <c r="P3033" s="7"/>
      <c r="Q3033" s="5"/>
      <c r="R3033" s="5"/>
      <c r="S3033" s="5"/>
      <c r="T3033" s="5"/>
      <c r="U3033" s="5"/>
      <c r="V3033" s="5"/>
      <c r="W3033" s="5"/>
      <c r="X3033" s="34"/>
      <c r="Y3033" s="5"/>
      <c r="Z3033" s="7"/>
      <c r="AA3033" s="5"/>
      <c r="AB3033" s="5"/>
      <c r="AC3033" s="5"/>
      <c r="AD3033" s="5"/>
    </row>
    <row r="3034">
      <c r="A3034" s="5"/>
      <c r="B3034" s="5"/>
      <c r="C3034" s="5"/>
      <c r="D3034" s="34"/>
      <c r="E3034" s="5"/>
      <c r="F3034" s="34"/>
      <c r="G3034" s="23"/>
      <c r="H3034" s="23"/>
      <c r="I3034" s="23"/>
      <c r="J3034" s="23"/>
      <c r="K3034" s="5"/>
      <c r="L3034" s="5"/>
      <c r="M3034" s="5"/>
      <c r="N3034" s="7"/>
      <c r="O3034" s="7"/>
      <c r="P3034" s="7"/>
      <c r="Q3034" s="5"/>
      <c r="R3034" s="5"/>
      <c r="S3034" s="5"/>
      <c r="T3034" s="5"/>
      <c r="U3034" s="5"/>
      <c r="V3034" s="5"/>
      <c r="W3034" s="5"/>
      <c r="X3034" s="34"/>
      <c r="Y3034" s="5"/>
      <c r="Z3034" s="7"/>
      <c r="AA3034" s="5"/>
      <c r="AB3034" s="5"/>
      <c r="AC3034" s="5"/>
      <c r="AD3034" s="5"/>
    </row>
    <row r="3035">
      <c r="A3035" s="5"/>
      <c r="B3035" s="5"/>
      <c r="C3035" s="5"/>
      <c r="D3035" s="34"/>
      <c r="E3035" s="5"/>
      <c r="F3035" s="34"/>
      <c r="G3035" s="23"/>
      <c r="H3035" s="23"/>
      <c r="I3035" s="23"/>
      <c r="J3035" s="23"/>
      <c r="K3035" s="5"/>
      <c r="L3035" s="5"/>
      <c r="M3035" s="5"/>
      <c r="N3035" s="7"/>
      <c r="O3035" s="7"/>
      <c r="P3035" s="7"/>
      <c r="Q3035" s="5"/>
      <c r="R3035" s="5"/>
      <c r="S3035" s="5"/>
      <c r="T3035" s="5"/>
      <c r="U3035" s="5"/>
      <c r="V3035" s="5"/>
      <c r="W3035" s="5"/>
      <c r="X3035" s="34"/>
      <c r="Y3035" s="5"/>
      <c r="Z3035" s="7"/>
      <c r="AA3035" s="5"/>
      <c r="AB3035" s="5"/>
      <c r="AC3035" s="5"/>
      <c r="AD3035" s="5"/>
    </row>
    <row r="3036">
      <c r="A3036" s="5"/>
      <c r="B3036" s="5"/>
      <c r="C3036" s="5"/>
      <c r="D3036" s="34"/>
      <c r="E3036" s="5"/>
      <c r="F3036" s="34"/>
      <c r="G3036" s="23"/>
      <c r="H3036" s="23"/>
      <c r="I3036" s="23"/>
      <c r="J3036" s="23"/>
      <c r="K3036" s="5"/>
      <c r="L3036" s="5"/>
      <c r="M3036" s="5"/>
      <c r="N3036" s="7"/>
      <c r="O3036" s="7"/>
      <c r="P3036" s="7"/>
      <c r="Q3036" s="5"/>
      <c r="R3036" s="5"/>
      <c r="S3036" s="5"/>
      <c r="T3036" s="5"/>
      <c r="U3036" s="5"/>
      <c r="V3036" s="5"/>
      <c r="W3036" s="5"/>
      <c r="X3036" s="34"/>
      <c r="Y3036" s="5"/>
      <c r="Z3036" s="7"/>
      <c r="AA3036" s="5"/>
      <c r="AB3036" s="5"/>
      <c r="AC3036" s="5"/>
      <c r="AD3036" s="5"/>
    </row>
    <row r="3037">
      <c r="A3037" s="5"/>
      <c r="B3037" s="5"/>
      <c r="C3037" s="5"/>
      <c r="D3037" s="34"/>
      <c r="E3037" s="5"/>
      <c r="F3037" s="34"/>
      <c r="G3037" s="23"/>
      <c r="H3037" s="23"/>
      <c r="I3037" s="23"/>
      <c r="J3037" s="23"/>
      <c r="K3037" s="5"/>
      <c r="L3037" s="5"/>
      <c r="M3037" s="5"/>
      <c r="N3037" s="7"/>
      <c r="O3037" s="7"/>
      <c r="P3037" s="7"/>
      <c r="Q3037" s="5"/>
      <c r="R3037" s="5"/>
      <c r="S3037" s="5"/>
      <c r="T3037" s="5"/>
      <c r="U3037" s="5"/>
      <c r="V3037" s="5"/>
      <c r="W3037" s="5"/>
      <c r="X3037" s="34"/>
      <c r="Y3037" s="5"/>
      <c r="Z3037" s="7"/>
      <c r="AA3037" s="5"/>
      <c r="AB3037" s="5"/>
      <c r="AC3037" s="5"/>
      <c r="AD3037" s="5"/>
    </row>
    <row r="3038">
      <c r="A3038" s="5"/>
      <c r="B3038" s="5"/>
      <c r="C3038" s="5"/>
      <c r="D3038" s="34"/>
      <c r="E3038" s="5"/>
      <c r="F3038" s="34"/>
      <c r="G3038" s="23"/>
      <c r="H3038" s="23"/>
      <c r="I3038" s="23"/>
      <c r="J3038" s="23"/>
      <c r="K3038" s="5"/>
      <c r="L3038" s="5"/>
      <c r="M3038" s="5"/>
      <c r="N3038" s="7"/>
      <c r="O3038" s="7"/>
      <c r="P3038" s="7"/>
      <c r="Q3038" s="5"/>
      <c r="R3038" s="5"/>
      <c r="S3038" s="5"/>
      <c r="T3038" s="5"/>
      <c r="U3038" s="5"/>
      <c r="V3038" s="5"/>
      <c r="W3038" s="5"/>
      <c r="X3038" s="34"/>
      <c r="Y3038" s="5"/>
      <c r="Z3038" s="7"/>
      <c r="AA3038" s="5"/>
      <c r="AB3038" s="5"/>
      <c r="AC3038" s="5"/>
      <c r="AD3038" s="5"/>
    </row>
    <row r="3039">
      <c r="A3039" s="5"/>
      <c r="B3039" s="5"/>
      <c r="C3039" s="5"/>
      <c r="D3039" s="34"/>
      <c r="E3039" s="5"/>
      <c r="F3039" s="34"/>
      <c r="G3039" s="23"/>
      <c r="H3039" s="23"/>
      <c r="I3039" s="23"/>
      <c r="J3039" s="23"/>
      <c r="K3039" s="5"/>
      <c r="L3039" s="5"/>
      <c r="M3039" s="5"/>
      <c r="N3039" s="7"/>
      <c r="O3039" s="7"/>
      <c r="P3039" s="7"/>
      <c r="Q3039" s="5"/>
      <c r="R3039" s="5"/>
      <c r="S3039" s="5"/>
      <c r="T3039" s="5"/>
      <c r="U3039" s="5"/>
      <c r="V3039" s="5"/>
      <c r="W3039" s="5"/>
      <c r="X3039" s="34"/>
      <c r="Y3039" s="5"/>
      <c r="Z3039" s="7"/>
      <c r="AA3039" s="5"/>
      <c r="AB3039" s="5"/>
      <c r="AC3039" s="5"/>
      <c r="AD3039" s="5"/>
    </row>
    <row r="3040">
      <c r="A3040" s="5"/>
      <c r="B3040" s="5"/>
      <c r="C3040" s="5"/>
      <c r="D3040" s="34"/>
      <c r="E3040" s="5"/>
      <c r="F3040" s="34"/>
      <c r="G3040" s="23"/>
      <c r="H3040" s="23"/>
      <c r="I3040" s="23"/>
      <c r="J3040" s="23"/>
      <c r="K3040" s="5"/>
      <c r="L3040" s="5"/>
      <c r="M3040" s="5"/>
      <c r="N3040" s="7"/>
      <c r="O3040" s="7"/>
      <c r="P3040" s="7"/>
      <c r="Q3040" s="5"/>
      <c r="R3040" s="5"/>
      <c r="S3040" s="5"/>
      <c r="T3040" s="5"/>
      <c r="U3040" s="5"/>
      <c r="V3040" s="5"/>
      <c r="W3040" s="5"/>
      <c r="X3040" s="34"/>
      <c r="Y3040" s="5"/>
      <c r="Z3040" s="7"/>
      <c r="AA3040" s="5"/>
      <c r="AB3040" s="5"/>
      <c r="AC3040" s="5"/>
      <c r="AD3040" s="5"/>
    </row>
    <row r="3041">
      <c r="A3041" s="5"/>
      <c r="B3041" s="5"/>
      <c r="C3041" s="5"/>
      <c r="D3041" s="34"/>
      <c r="E3041" s="5"/>
      <c r="F3041" s="34"/>
      <c r="G3041" s="23"/>
      <c r="H3041" s="23"/>
      <c r="I3041" s="23"/>
      <c r="J3041" s="23"/>
      <c r="K3041" s="5"/>
      <c r="L3041" s="5"/>
      <c r="M3041" s="5"/>
      <c r="N3041" s="7"/>
      <c r="O3041" s="7"/>
      <c r="P3041" s="7"/>
      <c r="Q3041" s="5"/>
      <c r="R3041" s="5"/>
      <c r="S3041" s="5"/>
      <c r="T3041" s="5"/>
      <c r="U3041" s="5"/>
      <c r="V3041" s="5"/>
      <c r="W3041" s="5"/>
      <c r="X3041" s="34"/>
      <c r="Y3041" s="5"/>
      <c r="Z3041" s="7"/>
      <c r="AA3041" s="5"/>
      <c r="AB3041" s="5"/>
      <c r="AC3041" s="5"/>
      <c r="AD3041" s="5"/>
    </row>
    <row r="3042">
      <c r="A3042" s="5"/>
      <c r="B3042" s="5"/>
      <c r="C3042" s="5"/>
      <c r="D3042" s="34"/>
      <c r="E3042" s="5"/>
      <c r="F3042" s="34"/>
      <c r="G3042" s="23"/>
      <c r="H3042" s="23"/>
      <c r="I3042" s="23"/>
      <c r="J3042" s="23"/>
      <c r="K3042" s="5"/>
      <c r="L3042" s="5"/>
      <c r="M3042" s="5"/>
      <c r="N3042" s="7"/>
      <c r="O3042" s="7"/>
      <c r="P3042" s="7"/>
      <c r="Q3042" s="5"/>
      <c r="R3042" s="5"/>
      <c r="S3042" s="5"/>
      <c r="T3042" s="5"/>
      <c r="U3042" s="5"/>
      <c r="V3042" s="5"/>
      <c r="W3042" s="5"/>
      <c r="X3042" s="34"/>
      <c r="Y3042" s="5"/>
      <c r="Z3042" s="7"/>
      <c r="AA3042" s="5"/>
      <c r="AB3042" s="5"/>
      <c r="AC3042" s="5"/>
      <c r="AD3042" s="5"/>
    </row>
    <row r="3043">
      <c r="A3043" s="5"/>
      <c r="B3043" s="5"/>
      <c r="C3043" s="5"/>
      <c r="D3043" s="34"/>
      <c r="E3043" s="5"/>
      <c r="F3043" s="34"/>
      <c r="G3043" s="23"/>
      <c r="H3043" s="23"/>
      <c r="I3043" s="23"/>
      <c r="J3043" s="23"/>
      <c r="K3043" s="5"/>
      <c r="L3043" s="5"/>
      <c r="M3043" s="5"/>
      <c r="N3043" s="7"/>
      <c r="O3043" s="7"/>
      <c r="P3043" s="7"/>
      <c r="Q3043" s="5"/>
      <c r="R3043" s="5"/>
      <c r="S3043" s="5"/>
      <c r="T3043" s="5"/>
      <c r="U3043" s="5"/>
      <c r="V3043" s="5"/>
      <c r="W3043" s="5"/>
      <c r="X3043" s="34"/>
      <c r="Y3043" s="5"/>
      <c r="Z3043" s="7"/>
      <c r="AA3043" s="5"/>
      <c r="AB3043" s="5"/>
      <c r="AC3043" s="5"/>
      <c r="AD3043" s="5"/>
    </row>
    <row r="3044">
      <c r="A3044" s="5"/>
      <c r="B3044" s="5"/>
      <c r="C3044" s="5"/>
      <c r="D3044" s="34"/>
      <c r="E3044" s="5"/>
      <c r="F3044" s="34"/>
      <c r="G3044" s="23"/>
      <c r="H3044" s="23"/>
      <c r="I3044" s="23"/>
      <c r="J3044" s="23"/>
      <c r="K3044" s="5"/>
      <c r="L3044" s="5"/>
      <c r="M3044" s="5"/>
      <c r="N3044" s="7"/>
      <c r="O3044" s="7"/>
      <c r="P3044" s="7"/>
      <c r="Q3044" s="5"/>
      <c r="R3044" s="5"/>
      <c r="S3044" s="5"/>
      <c r="T3044" s="5"/>
      <c r="U3044" s="5"/>
      <c r="V3044" s="5"/>
      <c r="W3044" s="5"/>
      <c r="X3044" s="34"/>
      <c r="Y3044" s="5"/>
      <c r="Z3044" s="7"/>
      <c r="AA3044" s="5"/>
      <c r="AB3044" s="5"/>
      <c r="AC3044" s="5"/>
      <c r="AD3044" s="5"/>
    </row>
    <row r="3045">
      <c r="A3045" s="5"/>
      <c r="B3045" s="5"/>
      <c r="C3045" s="5"/>
      <c r="D3045" s="34"/>
      <c r="E3045" s="5"/>
      <c r="F3045" s="34"/>
      <c r="G3045" s="23"/>
      <c r="H3045" s="23"/>
      <c r="I3045" s="23"/>
      <c r="J3045" s="23"/>
      <c r="K3045" s="5"/>
      <c r="L3045" s="5"/>
      <c r="M3045" s="5"/>
      <c r="N3045" s="7"/>
      <c r="O3045" s="7"/>
      <c r="P3045" s="7"/>
      <c r="Q3045" s="5"/>
      <c r="R3045" s="5"/>
      <c r="S3045" s="5"/>
      <c r="T3045" s="5"/>
      <c r="U3045" s="5"/>
      <c r="V3045" s="5"/>
      <c r="W3045" s="5"/>
      <c r="X3045" s="34"/>
      <c r="Y3045" s="5"/>
      <c r="Z3045" s="7"/>
      <c r="AA3045" s="5"/>
      <c r="AB3045" s="5"/>
      <c r="AC3045" s="5"/>
      <c r="AD3045" s="5"/>
    </row>
    <row r="3046">
      <c r="A3046" s="5"/>
      <c r="B3046" s="5"/>
      <c r="C3046" s="5"/>
      <c r="D3046" s="34"/>
      <c r="E3046" s="5"/>
      <c r="F3046" s="34"/>
      <c r="G3046" s="23"/>
      <c r="H3046" s="23"/>
      <c r="I3046" s="23"/>
      <c r="J3046" s="23"/>
      <c r="K3046" s="5"/>
      <c r="L3046" s="5"/>
      <c r="M3046" s="5"/>
      <c r="N3046" s="7"/>
      <c r="O3046" s="7"/>
      <c r="P3046" s="7"/>
      <c r="Q3046" s="5"/>
      <c r="R3046" s="5"/>
      <c r="S3046" s="5"/>
      <c r="T3046" s="5"/>
      <c r="U3046" s="5"/>
      <c r="V3046" s="5"/>
      <c r="W3046" s="5"/>
      <c r="X3046" s="34"/>
      <c r="Y3046" s="5"/>
      <c r="Z3046" s="7"/>
      <c r="AA3046" s="5"/>
      <c r="AB3046" s="5"/>
      <c r="AC3046" s="5"/>
      <c r="AD3046" s="5"/>
    </row>
    <row r="3047">
      <c r="A3047" s="5"/>
      <c r="B3047" s="5"/>
      <c r="C3047" s="5"/>
      <c r="D3047" s="34"/>
      <c r="E3047" s="5"/>
      <c r="F3047" s="34"/>
      <c r="G3047" s="23"/>
      <c r="H3047" s="23"/>
      <c r="I3047" s="23"/>
      <c r="J3047" s="23"/>
      <c r="K3047" s="5"/>
      <c r="L3047" s="5"/>
      <c r="M3047" s="5"/>
      <c r="N3047" s="7"/>
      <c r="O3047" s="7"/>
      <c r="P3047" s="7"/>
      <c r="Q3047" s="5"/>
      <c r="R3047" s="5"/>
      <c r="S3047" s="5"/>
      <c r="T3047" s="5"/>
      <c r="U3047" s="5"/>
      <c r="V3047" s="5"/>
      <c r="W3047" s="5"/>
      <c r="X3047" s="34"/>
      <c r="Y3047" s="5"/>
      <c r="Z3047" s="7"/>
      <c r="AA3047" s="5"/>
      <c r="AB3047" s="5"/>
      <c r="AC3047" s="5"/>
      <c r="AD3047" s="5"/>
    </row>
    <row r="3048">
      <c r="A3048" s="5"/>
      <c r="B3048" s="5"/>
      <c r="C3048" s="5"/>
      <c r="D3048" s="34"/>
      <c r="E3048" s="5"/>
      <c r="F3048" s="34"/>
      <c r="G3048" s="23"/>
      <c r="H3048" s="23"/>
      <c r="I3048" s="23"/>
      <c r="J3048" s="23"/>
      <c r="K3048" s="5"/>
      <c r="L3048" s="5"/>
      <c r="M3048" s="5"/>
      <c r="N3048" s="7"/>
      <c r="O3048" s="7"/>
      <c r="P3048" s="7"/>
      <c r="Q3048" s="5"/>
      <c r="R3048" s="5"/>
      <c r="S3048" s="5"/>
      <c r="T3048" s="5"/>
      <c r="U3048" s="5"/>
      <c r="V3048" s="5"/>
      <c r="W3048" s="5"/>
      <c r="X3048" s="34"/>
      <c r="Y3048" s="5"/>
      <c r="Z3048" s="7"/>
      <c r="AA3048" s="5"/>
      <c r="AB3048" s="5"/>
      <c r="AC3048" s="5"/>
      <c r="AD3048" s="5"/>
    </row>
    <row r="3049">
      <c r="A3049" s="5"/>
      <c r="B3049" s="5"/>
      <c r="C3049" s="5"/>
      <c r="D3049" s="34"/>
      <c r="E3049" s="5"/>
      <c r="F3049" s="34"/>
      <c r="G3049" s="23"/>
      <c r="H3049" s="23"/>
      <c r="I3049" s="23"/>
      <c r="J3049" s="23"/>
      <c r="K3049" s="5"/>
      <c r="L3049" s="5"/>
      <c r="M3049" s="5"/>
      <c r="N3049" s="7"/>
      <c r="O3049" s="7"/>
      <c r="P3049" s="7"/>
      <c r="Q3049" s="5"/>
      <c r="R3049" s="5"/>
      <c r="S3049" s="5"/>
      <c r="T3049" s="5"/>
      <c r="U3049" s="5"/>
      <c r="V3049" s="5"/>
      <c r="W3049" s="5"/>
      <c r="X3049" s="34"/>
      <c r="Y3049" s="5"/>
      <c r="Z3049" s="7"/>
      <c r="AA3049" s="5"/>
      <c r="AB3049" s="5"/>
      <c r="AC3049" s="5"/>
      <c r="AD3049" s="5"/>
    </row>
    <row r="3050">
      <c r="A3050" s="5"/>
      <c r="B3050" s="5"/>
      <c r="C3050" s="5"/>
      <c r="D3050" s="34"/>
      <c r="E3050" s="5"/>
      <c r="F3050" s="34"/>
      <c r="G3050" s="23"/>
      <c r="H3050" s="23"/>
      <c r="I3050" s="23"/>
      <c r="J3050" s="23"/>
      <c r="K3050" s="5"/>
      <c r="L3050" s="5"/>
      <c r="M3050" s="5"/>
      <c r="N3050" s="7"/>
      <c r="O3050" s="7"/>
      <c r="P3050" s="7"/>
      <c r="Q3050" s="5"/>
      <c r="R3050" s="5"/>
      <c r="S3050" s="5"/>
      <c r="T3050" s="5"/>
      <c r="U3050" s="5"/>
      <c r="V3050" s="5"/>
      <c r="W3050" s="5"/>
      <c r="X3050" s="34"/>
      <c r="Y3050" s="5"/>
      <c r="Z3050" s="7"/>
      <c r="AA3050" s="5"/>
      <c r="AB3050" s="5"/>
      <c r="AC3050" s="5"/>
      <c r="AD3050" s="5"/>
    </row>
    <row r="3051">
      <c r="A3051" s="5"/>
      <c r="B3051" s="5"/>
      <c r="C3051" s="5"/>
      <c r="D3051" s="34"/>
      <c r="E3051" s="5"/>
      <c r="F3051" s="34"/>
      <c r="G3051" s="23"/>
      <c r="H3051" s="23"/>
      <c r="I3051" s="23"/>
      <c r="J3051" s="23"/>
      <c r="K3051" s="5"/>
      <c r="L3051" s="5"/>
      <c r="M3051" s="5"/>
      <c r="N3051" s="7"/>
      <c r="O3051" s="7"/>
      <c r="P3051" s="7"/>
      <c r="Q3051" s="5"/>
      <c r="R3051" s="5"/>
      <c r="S3051" s="5"/>
      <c r="T3051" s="5"/>
      <c r="U3051" s="5"/>
      <c r="V3051" s="5"/>
      <c r="W3051" s="5"/>
      <c r="X3051" s="34"/>
      <c r="Y3051" s="5"/>
      <c r="Z3051" s="7"/>
      <c r="AA3051" s="5"/>
      <c r="AB3051" s="5"/>
      <c r="AC3051" s="5"/>
      <c r="AD3051" s="5"/>
    </row>
    <row r="3052">
      <c r="A3052" s="5"/>
      <c r="B3052" s="5"/>
      <c r="C3052" s="5"/>
      <c r="D3052" s="34"/>
      <c r="E3052" s="5"/>
      <c r="F3052" s="34"/>
      <c r="G3052" s="23"/>
      <c r="H3052" s="23"/>
      <c r="I3052" s="23"/>
      <c r="J3052" s="23"/>
      <c r="K3052" s="5"/>
      <c r="L3052" s="5"/>
      <c r="M3052" s="5"/>
      <c r="N3052" s="7"/>
      <c r="O3052" s="7"/>
      <c r="P3052" s="7"/>
      <c r="Q3052" s="5"/>
      <c r="R3052" s="5"/>
      <c r="S3052" s="5"/>
      <c r="T3052" s="5"/>
      <c r="U3052" s="5"/>
      <c r="V3052" s="5"/>
      <c r="W3052" s="5"/>
      <c r="X3052" s="34"/>
      <c r="Y3052" s="5"/>
      <c r="Z3052" s="7"/>
      <c r="AA3052" s="5"/>
      <c r="AB3052" s="5"/>
      <c r="AC3052" s="5"/>
      <c r="AD3052" s="5"/>
    </row>
    <row r="3053">
      <c r="A3053" s="5"/>
      <c r="B3053" s="5"/>
      <c r="C3053" s="5"/>
      <c r="D3053" s="34"/>
      <c r="E3053" s="5"/>
      <c r="F3053" s="34"/>
      <c r="G3053" s="23"/>
      <c r="H3053" s="23"/>
      <c r="I3053" s="23"/>
      <c r="J3053" s="23"/>
      <c r="K3053" s="5"/>
      <c r="L3053" s="5"/>
      <c r="M3053" s="5"/>
      <c r="N3053" s="7"/>
      <c r="O3053" s="7"/>
      <c r="P3053" s="7"/>
      <c r="Q3053" s="5"/>
      <c r="R3053" s="5"/>
      <c r="S3053" s="5"/>
      <c r="T3053" s="5"/>
      <c r="U3053" s="5"/>
      <c r="V3053" s="5"/>
      <c r="W3053" s="5"/>
      <c r="X3053" s="34"/>
      <c r="Y3053" s="5"/>
      <c r="Z3053" s="7"/>
      <c r="AA3053" s="5"/>
      <c r="AB3053" s="5"/>
      <c r="AC3053" s="5"/>
      <c r="AD3053" s="5"/>
    </row>
    <row r="3054">
      <c r="A3054" s="5"/>
      <c r="B3054" s="5"/>
      <c r="C3054" s="5"/>
      <c r="D3054" s="34"/>
      <c r="E3054" s="5"/>
      <c r="F3054" s="34"/>
      <c r="G3054" s="23"/>
      <c r="H3054" s="23"/>
      <c r="I3054" s="23"/>
      <c r="J3054" s="23"/>
      <c r="K3054" s="5"/>
      <c r="L3054" s="5"/>
      <c r="M3054" s="5"/>
      <c r="N3054" s="7"/>
      <c r="O3054" s="7"/>
      <c r="P3054" s="7"/>
      <c r="Q3054" s="5"/>
      <c r="R3054" s="5"/>
      <c r="S3054" s="5"/>
      <c r="T3054" s="5"/>
      <c r="U3054" s="5"/>
      <c r="V3054" s="5"/>
      <c r="W3054" s="5"/>
      <c r="X3054" s="34"/>
      <c r="Y3054" s="5"/>
      <c r="Z3054" s="7"/>
      <c r="AA3054" s="5"/>
      <c r="AB3054" s="5"/>
      <c r="AC3054" s="5"/>
      <c r="AD3054" s="5"/>
    </row>
    <row r="3055">
      <c r="A3055" s="5"/>
      <c r="B3055" s="5"/>
      <c r="C3055" s="5"/>
      <c r="D3055" s="34"/>
      <c r="E3055" s="5"/>
      <c r="F3055" s="34"/>
      <c r="G3055" s="23"/>
      <c r="H3055" s="23"/>
      <c r="I3055" s="23"/>
      <c r="J3055" s="23"/>
      <c r="K3055" s="5"/>
      <c r="L3055" s="5"/>
      <c r="M3055" s="5"/>
      <c r="N3055" s="7"/>
      <c r="O3055" s="7"/>
      <c r="P3055" s="7"/>
      <c r="Q3055" s="5"/>
      <c r="R3055" s="5"/>
      <c r="S3055" s="5"/>
      <c r="T3055" s="5"/>
      <c r="U3055" s="5"/>
      <c r="V3055" s="5"/>
      <c r="W3055" s="5"/>
      <c r="X3055" s="34"/>
      <c r="Y3055" s="5"/>
      <c r="Z3055" s="7"/>
      <c r="AA3055" s="5"/>
      <c r="AB3055" s="5"/>
      <c r="AC3055" s="5"/>
      <c r="AD3055" s="5"/>
    </row>
    <row r="3056">
      <c r="A3056" s="5"/>
      <c r="B3056" s="5"/>
      <c r="C3056" s="5"/>
      <c r="D3056" s="34"/>
      <c r="E3056" s="5"/>
      <c r="F3056" s="34"/>
      <c r="G3056" s="23"/>
      <c r="H3056" s="23"/>
      <c r="I3056" s="23"/>
      <c r="J3056" s="23"/>
      <c r="K3056" s="5"/>
      <c r="L3056" s="5"/>
      <c r="M3056" s="5"/>
      <c r="N3056" s="7"/>
      <c r="O3056" s="7"/>
      <c r="P3056" s="7"/>
      <c r="Q3056" s="5"/>
      <c r="R3056" s="5"/>
      <c r="S3056" s="5"/>
      <c r="T3056" s="5"/>
      <c r="U3056" s="5"/>
      <c r="V3056" s="5"/>
      <c r="W3056" s="5"/>
      <c r="X3056" s="34"/>
      <c r="Y3056" s="5"/>
      <c r="Z3056" s="7"/>
      <c r="AA3056" s="5"/>
      <c r="AB3056" s="5"/>
      <c r="AC3056" s="5"/>
      <c r="AD3056" s="5"/>
    </row>
    <row r="3057">
      <c r="A3057" s="5"/>
      <c r="B3057" s="5"/>
      <c r="C3057" s="5"/>
      <c r="D3057" s="34"/>
      <c r="E3057" s="5"/>
      <c r="F3057" s="34"/>
      <c r="G3057" s="23"/>
      <c r="H3057" s="23"/>
      <c r="I3057" s="23"/>
      <c r="J3057" s="23"/>
      <c r="K3057" s="5"/>
      <c r="L3057" s="5"/>
      <c r="M3057" s="5"/>
      <c r="N3057" s="7"/>
      <c r="O3057" s="7"/>
      <c r="P3057" s="7"/>
      <c r="Q3057" s="5"/>
      <c r="R3057" s="5"/>
      <c r="S3057" s="5"/>
      <c r="T3057" s="5"/>
      <c r="U3057" s="5"/>
      <c r="V3057" s="5"/>
      <c r="W3057" s="5"/>
      <c r="X3057" s="34"/>
      <c r="Y3057" s="5"/>
      <c r="Z3057" s="7"/>
      <c r="AA3057" s="5"/>
      <c r="AB3057" s="5"/>
      <c r="AC3057" s="5"/>
      <c r="AD3057" s="5"/>
    </row>
    <row r="3058">
      <c r="A3058" s="5"/>
      <c r="B3058" s="5"/>
      <c r="C3058" s="5"/>
      <c r="D3058" s="34"/>
      <c r="E3058" s="5"/>
      <c r="F3058" s="34"/>
      <c r="G3058" s="23"/>
      <c r="H3058" s="23"/>
      <c r="I3058" s="23"/>
      <c r="J3058" s="23"/>
      <c r="K3058" s="5"/>
      <c r="L3058" s="5"/>
      <c r="M3058" s="5"/>
      <c r="N3058" s="7"/>
      <c r="O3058" s="7"/>
      <c r="P3058" s="7"/>
      <c r="Q3058" s="5"/>
      <c r="R3058" s="5"/>
      <c r="S3058" s="5"/>
      <c r="T3058" s="5"/>
      <c r="U3058" s="5"/>
      <c r="V3058" s="5"/>
      <c r="W3058" s="5"/>
      <c r="X3058" s="34"/>
      <c r="Y3058" s="5"/>
      <c r="Z3058" s="7"/>
      <c r="AA3058" s="5"/>
      <c r="AB3058" s="5"/>
      <c r="AC3058" s="5"/>
      <c r="AD3058" s="5"/>
    </row>
    <row r="3059">
      <c r="A3059" s="5"/>
      <c r="B3059" s="5"/>
      <c r="C3059" s="5"/>
      <c r="D3059" s="34"/>
      <c r="E3059" s="5"/>
      <c r="F3059" s="34"/>
      <c r="G3059" s="23"/>
      <c r="H3059" s="23"/>
      <c r="I3059" s="23"/>
      <c r="J3059" s="23"/>
      <c r="K3059" s="5"/>
      <c r="L3059" s="5"/>
      <c r="M3059" s="5"/>
      <c r="N3059" s="7"/>
      <c r="O3059" s="7"/>
      <c r="P3059" s="7"/>
      <c r="Q3059" s="5"/>
      <c r="R3059" s="5"/>
      <c r="S3059" s="5"/>
      <c r="T3059" s="5"/>
      <c r="U3059" s="5"/>
      <c r="V3059" s="5"/>
      <c r="W3059" s="5"/>
      <c r="X3059" s="34"/>
      <c r="Y3059" s="5"/>
      <c r="Z3059" s="7"/>
      <c r="AA3059" s="5"/>
      <c r="AB3059" s="5"/>
      <c r="AC3059" s="5"/>
      <c r="AD3059" s="5"/>
    </row>
    <row r="3060">
      <c r="A3060" s="5"/>
      <c r="B3060" s="5"/>
      <c r="C3060" s="5"/>
      <c r="D3060" s="34"/>
      <c r="E3060" s="5"/>
      <c r="F3060" s="34"/>
      <c r="G3060" s="23"/>
      <c r="H3060" s="23"/>
      <c r="I3060" s="23"/>
      <c r="J3060" s="23"/>
      <c r="K3060" s="5"/>
      <c r="L3060" s="5"/>
      <c r="M3060" s="5"/>
      <c r="N3060" s="7"/>
      <c r="O3060" s="7"/>
      <c r="P3060" s="7"/>
      <c r="Q3060" s="5"/>
      <c r="R3060" s="5"/>
      <c r="S3060" s="5"/>
      <c r="T3060" s="5"/>
      <c r="U3060" s="5"/>
      <c r="V3060" s="5"/>
      <c r="W3060" s="5"/>
      <c r="X3060" s="34"/>
      <c r="Y3060" s="5"/>
      <c r="Z3060" s="7"/>
      <c r="AA3060" s="5"/>
      <c r="AB3060" s="5"/>
      <c r="AC3060" s="5"/>
      <c r="AD3060" s="5"/>
    </row>
    <row r="3061">
      <c r="A3061" s="5"/>
      <c r="B3061" s="5"/>
      <c r="C3061" s="5"/>
      <c r="D3061" s="34"/>
      <c r="E3061" s="5"/>
      <c r="F3061" s="34"/>
      <c r="G3061" s="23"/>
      <c r="H3061" s="23"/>
      <c r="I3061" s="23"/>
      <c r="J3061" s="23"/>
      <c r="K3061" s="5"/>
      <c r="L3061" s="5"/>
      <c r="M3061" s="5"/>
      <c r="N3061" s="7"/>
      <c r="O3061" s="7"/>
      <c r="P3061" s="7"/>
      <c r="Q3061" s="5"/>
      <c r="R3061" s="5"/>
      <c r="S3061" s="5"/>
      <c r="T3061" s="5"/>
      <c r="U3061" s="5"/>
      <c r="V3061" s="5"/>
      <c r="W3061" s="5"/>
      <c r="X3061" s="34"/>
      <c r="Y3061" s="5"/>
      <c r="Z3061" s="7"/>
      <c r="AA3061" s="5"/>
      <c r="AB3061" s="5"/>
      <c r="AC3061" s="5"/>
      <c r="AD3061" s="5"/>
    </row>
    <row r="3062">
      <c r="A3062" s="5"/>
      <c r="B3062" s="5"/>
      <c r="C3062" s="5"/>
      <c r="D3062" s="34"/>
      <c r="E3062" s="5"/>
      <c r="F3062" s="34"/>
      <c r="G3062" s="23"/>
      <c r="H3062" s="23"/>
      <c r="I3062" s="23"/>
      <c r="J3062" s="23"/>
      <c r="K3062" s="5"/>
      <c r="L3062" s="5"/>
      <c r="M3062" s="5"/>
      <c r="N3062" s="7"/>
      <c r="O3062" s="7"/>
      <c r="P3062" s="7"/>
      <c r="Q3062" s="5"/>
      <c r="R3062" s="5"/>
      <c r="S3062" s="5"/>
      <c r="T3062" s="5"/>
      <c r="U3062" s="5"/>
      <c r="V3062" s="5"/>
      <c r="W3062" s="5"/>
      <c r="X3062" s="34"/>
      <c r="Y3062" s="5"/>
      <c r="Z3062" s="7"/>
      <c r="AA3062" s="5"/>
      <c r="AB3062" s="5"/>
      <c r="AC3062" s="5"/>
      <c r="AD3062" s="5"/>
    </row>
    <row r="3063">
      <c r="A3063" s="5"/>
      <c r="B3063" s="5"/>
      <c r="C3063" s="5"/>
      <c r="D3063" s="34"/>
      <c r="E3063" s="5"/>
      <c r="F3063" s="34"/>
      <c r="G3063" s="23"/>
      <c r="H3063" s="23"/>
      <c r="I3063" s="23"/>
      <c r="J3063" s="23"/>
      <c r="K3063" s="5"/>
      <c r="L3063" s="5"/>
      <c r="M3063" s="5"/>
      <c r="N3063" s="7"/>
      <c r="O3063" s="7"/>
      <c r="P3063" s="7"/>
      <c r="Q3063" s="5"/>
      <c r="R3063" s="5"/>
      <c r="S3063" s="5"/>
      <c r="T3063" s="5"/>
      <c r="U3063" s="5"/>
      <c r="V3063" s="5"/>
      <c r="W3063" s="5"/>
      <c r="X3063" s="34"/>
      <c r="Y3063" s="5"/>
      <c r="Z3063" s="7"/>
      <c r="AA3063" s="5"/>
      <c r="AB3063" s="5"/>
      <c r="AC3063" s="5"/>
      <c r="AD3063" s="5"/>
    </row>
    <row r="3064">
      <c r="A3064" s="5"/>
      <c r="B3064" s="5"/>
      <c r="C3064" s="5"/>
      <c r="D3064" s="34"/>
      <c r="E3064" s="5"/>
      <c r="F3064" s="34"/>
      <c r="G3064" s="23"/>
      <c r="H3064" s="23"/>
      <c r="I3064" s="23"/>
      <c r="J3064" s="23"/>
      <c r="K3064" s="5"/>
      <c r="L3064" s="5"/>
      <c r="M3064" s="5"/>
      <c r="N3064" s="7"/>
      <c r="O3064" s="7"/>
      <c r="P3064" s="7"/>
      <c r="Q3064" s="5"/>
      <c r="R3064" s="5"/>
      <c r="S3064" s="5"/>
      <c r="T3064" s="5"/>
      <c r="U3064" s="5"/>
      <c r="V3064" s="5"/>
      <c r="W3064" s="5"/>
      <c r="X3064" s="34"/>
      <c r="Y3064" s="5"/>
      <c r="Z3064" s="7"/>
      <c r="AA3064" s="5"/>
      <c r="AB3064" s="5"/>
      <c r="AC3064" s="5"/>
      <c r="AD3064" s="5"/>
    </row>
    <row r="3065">
      <c r="A3065" s="5"/>
      <c r="B3065" s="5"/>
      <c r="C3065" s="5"/>
      <c r="D3065" s="34"/>
      <c r="E3065" s="5"/>
      <c r="F3065" s="34"/>
      <c r="G3065" s="23"/>
      <c r="H3065" s="23"/>
      <c r="I3065" s="23"/>
      <c r="J3065" s="23"/>
      <c r="K3065" s="5"/>
      <c r="L3065" s="5"/>
      <c r="M3065" s="5"/>
      <c r="N3065" s="7"/>
      <c r="O3065" s="7"/>
      <c r="P3065" s="7"/>
      <c r="Q3065" s="5"/>
      <c r="R3065" s="5"/>
      <c r="S3065" s="5"/>
      <c r="T3065" s="5"/>
      <c r="U3065" s="5"/>
      <c r="V3065" s="5"/>
      <c r="W3065" s="5"/>
      <c r="X3065" s="34"/>
      <c r="Y3065" s="5"/>
      <c r="Z3065" s="7"/>
      <c r="AA3065" s="5"/>
      <c r="AB3065" s="5"/>
      <c r="AC3065" s="5"/>
      <c r="AD3065" s="5"/>
    </row>
    <row r="3066">
      <c r="A3066" s="5"/>
      <c r="B3066" s="5"/>
      <c r="C3066" s="5"/>
      <c r="D3066" s="34"/>
      <c r="E3066" s="5"/>
      <c r="F3066" s="34"/>
      <c r="G3066" s="23"/>
      <c r="H3066" s="23"/>
      <c r="I3066" s="23"/>
      <c r="J3066" s="23"/>
      <c r="K3066" s="5"/>
      <c r="L3066" s="5"/>
      <c r="M3066" s="5"/>
      <c r="N3066" s="7"/>
      <c r="O3066" s="7"/>
      <c r="P3066" s="7"/>
      <c r="Q3066" s="5"/>
      <c r="R3066" s="5"/>
      <c r="S3066" s="5"/>
      <c r="T3066" s="5"/>
      <c r="U3066" s="5"/>
      <c r="V3066" s="5"/>
      <c r="W3066" s="5"/>
      <c r="X3066" s="34"/>
      <c r="Y3066" s="5"/>
      <c r="Z3066" s="7"/>
      <c r="AA3066" s="5"/>
      <c r="AB3066" s="5"/>
      <c r="AC3066" s="5"/>
      <c r="AD3066" s="5"/>
    </row>
    <row r="3067">
      <c r="A3067" s="5"/>
      <c r="B3067" s="5"/>
      <c r="C3067" s="5"/>
      <c r="D3067" s="34"/>
      <c r="E3067" s="5"/>
      <c r="F3067" s="34"/>
      <c r="G3067" s="23"/>
      <c r="H3067" s="23"/>
      <c r="I3067" s="23"/>
      <c r="J3067" s="23"/>
      <c r="K3067" s="5"/>
      <c r="L3067" s="5"/>
      <c r="M3067" s="5"/>
      <c r="N3067" s="7"/>
      <c r="O3067" s="7"/>
      <c r="P3067" s="7"/>
      <c r="Q3067" s="5"/>
      <c r="R3067" s="5"/>
      <c r="S3067" s="5"/>
      <c r="T3067" s="5"/>
      <c r="U3067" s="5"/>
      <c r="V3067" s="5"/>
      <c r="W3067" s="5"/>
      <c r="X3067" s="34"/>
      <c r="Y3067" s="5"/>
      <c r="Z3067" s="7"/>
      <c r="AA3067" s="5"/>
      <c r="AB3067" s="5"/>
      <c r="AC3067" s="5"/>
      <c r="AD3067" s="5"/>
    </row>
    <row r="3068">
      <c r="A3068" s="5"/>
      <c r="B3068" s="5"/>
      <c r="C3068" s="5"/>
      <c r="D3068" s="34"/>
      <c r="E3068" s="5"/>
      <c r="F3068" s="34"/>
      <c r="G3068" s="23"/>
      <c r="H3068" s="23"/>
      <c r="I3068" s="23"/>
      <c r="J3068" s="23"/>
      <c r="K3068" s="5"/>
      <c r="L3068" s="5"/>
      <c r="M3068" s="5"/>
      <c r="N3068" s="7"/>
      <c r="O3068" s="7"/>
      <c r="P3068" s="7"/>
      <c r="Q3068" s="5"/>
      <c r="R3068" s="5"/>
      <c r="S3068" s="5"/>
      <c r="T3068" s="5"/>
      <c r="U3068" s="5"/>
      <c r="V3068" s="5"/>
      <c r="W3068" s="5"/>
      <c r="X3068" s="34"/>
      <c r="Y3068" s="5"/>
      <c r="Z3068" s="7"/>
      <c r="AA3068" s="5"/>
      <c r="AB3068" s="5"/>
      <c r="AC3068" s="5"/>
      <c r="AD3068" s="5"/>
    </row>
    <row r="3069">
      <c r="A3069" s="5"/>
      <c r="B3069" s="5"/>
      <c r="C3069" s="5"/>
      <c r="D3069" s="34"/>
      <c r="E3069" s="5"/>
      <c r="F3069" s="34"/>
      <c r="G3069" s="23"/>
      <c r="H3069" s="23"/>
      <c r="I3069" s="23"/>
      <c r="J3069" s="23"/>
      <c r="K3069" s="5"/>
      <c r="L3069" s="5"/>
      <c r="M3069" s="5"/>
      <c r="N3069" s="7"/>
      <c r="O3069" s="7"/>
      <c r="P3069" s="7"/>
      <c r="Q3069" s="5"/>
      <c r="R3069" s="5"/>
      <c r="S3069" s="5"/>
      <c r="T3069" s="5"/>
      <c r="U3069" s="5"/>
      <c r="V3069" s="5"/>
      <c r="W3069" s="5"/>
      <c r="X3069" s="34"/>
      <c r="Y3069" s="5"/>
      <c r="Z3069" s="7"/>
      <c r="AA3069" s="5"/>
      <c r="AB3069" s="5"/>
      <c r="AC3069" s="5"/>
      <c r="AD3069" s="5"/>
    </row>
    <row r="3070">
      <c r="A3070" s="5"/>
      <c r="B3070" s="5"/>
      <c r="C3070" s="5"/>
      <c r="D3070" s="34"/>
      <c r="E3070" s="5"/>
      <c r="F3070" s="34"/>
      <c r="G3070" s="23"/>
      <c r="H3070" s="23"/>
      <c r="I3070" s="23"/>
      <c r="J3070" s="23"/>
      <c r="K3070" s="5"/>
      <c r="L3070" s="5"/>
      <c r="M3070" s="5"/>
      <c r="N3070" s="7"/>
      <c r="O3070" s="7"/>
      <c r="P3070" s="7"/>
      <c r="Q3070" s="5"/>
      <c r="R3070" s="5"/>
      <c r="S3070" s="5"/>
      <c r="T3070" s="5"/>
      <c r="U3070" s="5"/>
      <c r="V3070" s="5"/>
      <c r="W3070" s="5"/>
      <c r="X3070" s="34"/>
      <c r="Y3070" s="5"/>
      <c r="Z3070" s="7"/>
      <c r="AA3070" s="5"/>
      <c r="AB3070" s="5"/>
      <c r="AC3070" s="5"/>
      <c r="AD3070" s="5"/>
    </row>
    <row r="3071">
      <c r="A3071" s="5"/>
      <c r="B3071" s="5"/>
      <c r="C3071" s="5"/>
      <c r="D3071" s="34"/>
      <c r="E3071" s="5"/>
      <c r="F3071" s="34"/>
      <c r="G3071" s="23"/>
      <c r="H3071" s="23"/>
      <c r="I3071" s="23"/>
      <c r="J3071" s="23"/>
      <c r="K3071" s="5"/>
      <c r="L3071" s="5"/>
      <c r="M3071" s="5"/>
      <c r="N3071" s="7"/>
      <c r="O3071" s="7"/>
      <c r="P3071" s="7"/>
      <c r="Q3071" s="5"/>
      <c r="R3071" s="5"/>
      <c r="S3071" s="5"/>
      <c r="T3071" s="5"/>
      <c r="U3071" s="5"/>
      <c r="V3071" s="5"/>
      <c r="W3071" s="5"/>
      <c r="X3071" s="34"/>
      <c r="Y3071" s="5"/>
      <c r="Z3071" s="7"/>
      <c r="AA3071" s="5"/>
      <c r="AB3071" s="5"/>
      <c r="AC3071" s="5"/>
      <c r="AD3071" s="5"/>
    </row>
    <row r="3072">
      <c r="A3072" s="5"/>
      <c r="B3072" s="5"/>
      <c r="C3072" s="5"/>
      <c r="D3072" s="34"/>
      <c r="E3072" s="5"/>
      <c r="F3072" s="34"/>
      <c r="G3072" s="23"/>
      <c r="H3072" s="23"/>
      <c r="I3072" s="23"/>
      <c r="J3072" s="23"/>
      <c r="K3072" s="5"/>
      <c r="L3072" s="5"/>
      <c r="M3072" s="5"/>
      <c r="N3072" s="7"/>
      <c r="O3072" s="7"/>
      <c r="P3072" s="7"/>
      <c r="Q3072" s="5"/>
      <c r="R3072" s="5"/>
      <c r="S3072" s="5"/>
      <c r="T3072" s="5"/>
      <c r="U3072" s="5"/>
      <c r="V3072" s="5"/>
      <c r="W3072" s="5"/>
      <c r="X3072" s="34"/>
      <c r="Y3072" s="5"/>
      <c r="Z3072" s="7"/>
      <c r="AA3072" s="5"/>
      <c r="AB3072" s="5"/>
      <c r="AC3072" s="5"/>
      <c r="AD3072" s="5"/>
    </row>
    <row r="3073">
      <c r="A3073" s="5"/>
      <c r="B3073" s="5"/>
      <c r="C3073" s="5"/>
      <c r="D3073" s="34"/>
      <c r="E3073" s="5"/>
      <c r="F3073" s="34"/>
      <c r="G3073" s="23"/>
      <c r="H3073" s="23"/>
      <c r="I3073" s="23"/>
      <c r="J3073" s="23"/>
      <c r="K3073" s="5"/>
      <c r="L3073" s="5"/>
      <c r="M3073" s="5"/>
      <c r="N3073" s="7"/>
      <c r="O3073" s="7"/>
      <c r="P3073" s="7"/>
      <c r="Q3073" s="5"/>
      <c r="R3073" s="5"/>
      <c r="S3073" s="5"/>
      <c r="T3073" s="5"/>
      <c r="U3073" s="5"/>
      <c r="V3073" s="5"/>
      <c r="W3073" s="5"/>
      <c r="X3073" s="34"/>
      <c r="Y3073" s="5"/>
      <c r="Z3073" s="7"/>
      <c r="AA3073" s="5"/>
      <c r="AB3073" s="5"/>
      <c r="AC3073" s="5"/>
      <c r="AD3073" s="5"/>
    </row>
    <row r="3074">
      <c r="A3074" s="5"/>
      <c r="B3074" s="5"/>
      <c r="C3074" s="5"/>
      <c r="D3074" s="34"/>
      <c r="E3074" s="5"/>
      <c r="F3074" s="34"/>
      <c r="G3074" s="23"/>
      <c r="H3074" s="23"/>
      <c r="I3074" s="23"/>
      <c r="J3074" s="23"/>
      <c r="K3074" s="5"/>
      <c r="L3074" s="5"/>
      <c r="M3074" s="5"/>
      <c r="N3074" s="7"/>
      <c r="O3074" s="7"/>
      <c r="P3074" s="7"/>
      <c r="Q3074" s="5"/>
      <c r="R3074" s="5"/>
      <c r="S3074" s="5"/>
      <c r="T3074" s="5"/>
      <c r="U3074" s="5"/>
      <c r="V3074" s="5"/>
      <c r="W3074" s="5"/>
      <c r="X3074" s="34"/>
      <c r="Y3074" s="5"/>
      <c r="Z3074" s="7"/>
      <c r="AA3074" s="5"/>
      <c r="AB3074" s="5"/>
      <c r="AC3074" s="5"/>
      <c r="AD3074" s="5"/>
    </row>
    <row r="3075">
      <c r="A3075" s="5"/>
      <c r="B3075" s="5"/>
      <c r="C3075" s="5"/>
      <c r="D3075" s="34"/>
      <c r="E3075" s="5"/>
      <c r="F3075" s="34"/>
      <c r="G3075" s="23"/>
      <c r="H3075" s="23"/>
      <c r="I3075" s="23"/>
      <c r="J3075" s="23"/>
      <c r="K3075" s="5"/>
      <c r="L3075" s="5"/>
      <c r="M3075" s="5"/>
      <c r="N3075" s="7"/>
      <c r="O3075" s="7"/>
      <c r="P3075" s="7"/>
      <c r="Q3075" s="5"/>
      <c r="R3075" s="5"/>
      <c r="S3075" s="5"/>
      <c r="T3075" s="5"/>
      <c r="U3075" s="5"/>
      <c r="V3075" s="5"/>
      <c r="W3075" s="5"/>
      <c r="X3075" s="34"/>
      <c r="Y3075" s="5"/>
      <c r="Z3075" s="7"/>
      <c r="AA3075" s="5"/>
      <c r="AB3075" s="5"/>
      <c r="AC3075" s="5"/>
      <c r="AD3075" s="5"/>
    </row>
    <row r="3076">
      <c r="A3076" s="5"/>
      <c r="B3076" s="5"/>
      <c r="C3076" s="5"/>
      <c r="D3076" s="34"/>
      <c r="E3076" s="5"/>
      <c r="F3076" s="34"/>
      <c r="G3076" s="23"/>
      <c r="H3076" s="23"/>
      <c r="I3076" s="23"/>
      <c r="J3076" s="23"/>
      <c r="K3076" s="5"/>
      <c r="L3076" s="5"/>
      <c r="M3076" s="5"/>
      <c r="N3076" s="7"/>
      <c r="O3076" s="7"/>
      <c r="P3076" s="7"/>
      <c r="Q3076" s="5"/>
      <c r="R3076" s="5"/>
      <c r="S3076" s="5"/>
      <c r="T3076" s="5"/>
      <c r="U3076" s="5"/>
      <c r="V3076" s="5"/>
      <c r="W3076" s="5"/>
      <c r="X3076" s="34"/>
      <c r="Y3076" s="5"/>
      <c r="Z3076" s="7"/>
      <c r="AA3076" s="5"/>
      <c r="AB3076" s="5"/>
      <c r="AC3076" s="5"/>
      <c r="AD3076" s="5"/>
    </row>
    <row r="3077">
      <c r="A3077" s="5"/>
      <c r="B3077" s="5"/>
      <c r="C3077" s="5"/>
      <c r="D3077" s="34"/>
      <c r="E3077" s="5"/>
      <c r="F3077" s="34"/>
      <c r="G3077" s="23"/>
      <c r="H3077" s="23"/>
      <c r="I3077" s="23"/>
      <c r="J3077" s="23"/>
      <c r="K3077" s="5"/>
      <c r="L3077" s="5"/>
      <c r="M3077" s="5"/>
      <c r="N3077" s="7"/>
      <c r="O3077" s="7"/>
      <c r="P3077" s="7"/>
      <c r="Q3077" s="5"/>
      <c r="R3077" s="5"/>
      <c r="S3077" s="5"/>
      <c r="T3077" s="5"/>
      <c r="U3077" s="5"/>
      <c r="V3077" s="5"/>
      <c r="W3077" s="5"/>
      <c r="X3077" s="34"/>
      <c r="Y3077" s="5"/>
      <c r="Z3077" s="7"/>
      <c r="AA3077" s="5"/>
      <c r="AB3077" s="5"/>
      <c r="AC3077" s="5"/>
      <c r="AD3077" s="5"/>
    </row>
    <row r="3078">
      <c r="A3078" s="5"/>
      <c r="B3078" s="5"/>
      <c r="C3078" s="5"/>
      <c r="D3078" s="34"/>
      <c r="E3078" s="5"/>
      <c r="F3078" s="34"/>
      <c r="G3078" s="23"/>
      <c r="H3078" s="23"/>
      <c r="I3078" s="23"/>
      <c r="J3078" s="23"/>
      <c r="K3078" s="5"/>
      <c r="L3078" s="5"/>
      <c r="M3078" s="5"/>
      <c r="N3078" s="7"/>
      <c r="O3078" s="7"/>
      <c r="P3078" s="7"/>
      <c r="Q3078" s="5"/>
      <c r="R3078" s="5"/>
      <c r="S3078" s="5"/>
      <c r="T3078" s="5"/>
      <c r="U3078" s="5"/>
      <c r="V3078" s="5"/>
      <c r="W3078" s="5"/>
      <c r="X3078" s="34"/>
      <c r="Y3078" s="5"/>
      <c r="Z3078" s="7"/>
      <c r="AA3078" s="5"/>
      <c r="AB3078" s="5"/>
      <c r="AC3078" s="5"/>
      <c r="AD3078" s="5"/>
    </row>
    <row r="3079">
      <c r="A3079" s="5"/>
      <c r="B3079" s="5"/>
      <c r="C3079" s="5"/>
      <c r="D3079" s="34"/>
      <c r="E3079" s="5"/>
      <c r="F3079" s="34"/>
      <c r="G3079" s="23"/>
      <c r="H3079" s="23"/>
      <c r="I3079" s="23"/>
      <c r="J3079" s="23"/>
      <c r="K3079" s="5"/>
      <c r="L3079" s="5"/>
      <c r="M3079" s="5"/>
      <c r="N3079" s="7"/>
      <c r="O3079" s="7"/>
      <c r="P3079" s="7"/>
      <c r="Q3079" s="5"/>
      <c r="R3079" s="5"/>
      <c r="S3079" s="5"/>
      <c r="T3079" s="5"/>
      <c r="U3079" s="5"/>
      <c r="V3079" s="5"/>
      <c r="W3079" s="5"/>
      <c r="X3079" s="34"/>
      <c r="Y3079" s="5"/>
      <c r="Z3079" s="7"/>
      <c r="AA3079" s="5"/>
      <c r="AB3079" s="5"/>
      <c r="AC3079" s="5"/>
      <c r="AD3079" s="5"/>
    </row>
    <row r="3080">
      <c r="A3080" s="5"/>
      <c r="B3080" s="5"/>
      <c r="C3080" s="5"/>
      <c r="D3080" s="34"/>
      <c r="E3080" s="5"/>
      <c r="F3080" s="34"/>
      <c r="G3080" s="23"/>
      <c r="H3080" s="23"/>
      <c r="I3080" s="23"/>
      <c r="J3080" s="23"/>
      <c r="K3080" s="5"/>
      <c r="L3080" s="5"/>
      <c r="M3080" s="5"/>
      <c r="N3080" s="7"/>
      <c r="O3080" s="7"/>
      <c r="P3080" s="7"/>
      <c r="Q3080" s="5"/>
      <c r="R3080" s="5"/>
      <c r="S3080" s="5"/>
      <c r="T3080" s="5"/>
      <c r="U3080" s="5"/>
      <c r="V3080" s="5"/>
      <c r="W3080" s="5"/>
      <c r="X3080" s="34"/>
      <c r="Y3080" s="5"/>
      <c r="Z3080" s="7"/>
      <c r="AA3080" s="5"/>
      <c r="AB3080" s="5"/>
      <c r="AC3080" s="5"/>
      <c r="AD3080" s="5"/>
    </row>
    <row r="3081">
      <c r="A3081" s="5"/>
      <c r="B3081" s="5"/>
      <c r="C3081" s="5"/>
      <c r="D3081" s="34"/>
      <c r="E3081" s="5"/>
      <c r="F3081" s="34"/>
      <c r="G3081" s="23"/>
      <c r="H3081" s="23"/>
      <c r="I3081" s="23"/>
      <c r="J3081" s="23"/>
      <c r="K3081" s="5"/>
      <c r="L3081" s="5"/>
      <c r="M3081" s="5"/>
      <c r="N3081" s="7"/>
      <c r="O3081" s="7"/>
      <c r="P3081" s="7"/>
      <c r="Q3081" s="5"/>
      <c r="R3081" s="5"/>
      <c r="S3081" s="5"/>
      <c r="T3081" s="5"/>
      <c r="U3081" s="5"/>
      <c r="V3081" s="5"/>
      <c r="W3081" s="5"/>
      <c r="X3081" s="34"/>
      <c r="Y3081" s="5"/>
      <c r="Z3081" s="7"/>
      <c r="AA3081" s="5"/>
      <c r="AB3081" s="5"/>
      <c r="AC3081" s="5"/>
      <c r="AD3081" s="5"/>
    </row>
    <row r="3082">
      <c r="A3082" s="5"/>
      <c r="B3082" s="5"/>
      <c r="C3082" s="5"/>
      <c r="D3082" s="34"/>
      <c r="E3082" s="5"/>
      <c r="F3082" s="34"/>
      <c r="G3082" s="23"/>
      <c r="H3082" s="23"/>
      <c r="I3082" s="23"/>
      <c r="J3082" s="23"/>
      <c r="K3082" s="5"/>
      <c r="L3082" s="5"/>
      <c r="M3082" s="5"/>
      <c r="N3082" s="7"/>
      <c r="O3082" s="7"/>
      <c r="P3082" s="7"/>
      <c r="Q3082" s="5"/>
      <c r="R3082" s="5"/>
      <c r="S3082" s="5"/>
      <c r="T3082" s="5"/>
      <c r="U3082" s="5"/>
      <c r="V3082" s="5"/>
      <c r="W3082" s="5"/>
      <c r="X3082" s="34"/>
      <c r="Y3082" s="5"/>
      <c r="Z3082" s="7"/>
      <c r="AA3082" s="5"/>
      <c r="AB3082" s="5"/>
      <c r="AC3082" s="5"/>
      <c r="AD3082" s="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dimension ref="A1:D17"/>
  <sheetViews>
    <sheetView workbookViewId="0"/>
  </sheetViews>
  <sheetFormatPr customHeight="1" defaultColWidth="14.43" defaultRowHeight="15.75"/>
  <cols>
    <col min="1" max="1" customWidth="true" width="26.29" collapsed="false"/>
  </cols>
  <sheetData>
    <row r="1">
      <c r="A1" s="8" t="s">
        <v>1584</v>
      </c>
      <c r="B1">
        <f>B4+B5</f>
        <v>1731</v>
      </c>
    </row>
    <row r="2">
      <c r="A2" s="8" t="s">
        <v>1585</v>
      </c>
      <c r="B2">
        <f>StatisticEngine!Y1</f>
        <v>442</v>
      </c>
    </row>
    <row r="3">
      <c r="A3" s="8" t="s">
        <v>1586</v>
      </c>
      <c r="B3">
        <f>StatisticEngine!Y2</f>
        <v>222</v>
      </c>
    </row>
    <row r="4">
      <c r="A4" s="8" t="s">
        <v>1587</v>
      </c>
      <c r="B4">
        <f>StatisticEngine!Y3</f>
        <v>936</v>
      </c>
    </row>
    <row r="5">
      <c r="A5" s="8" t="s">
        <v>1588</v>
      </c>
      <c r="B5">
        <f>StatisticEngine!Y4</f>
        <v>795</v>
      </c>
      <c r="D5" t="str">
        <f>StatisticEngine!AA3</f>
        <v/>
      </c>
    </row>
    <row r="6">
      <c r="A6" s="8" t="s">
        <v>1589</v>
      </c>
      <c r="B6">
        <f>B5+B3</f>
        <v>1017</v>
      </c>
    </row>
    <row r="7">
      <c r="A7" s="8" t="s">
        <v>1590</v>
      </c>
    </row>
    <row r="8">
      <c r="A8" s="8" t="s">
        <v>1591</v>
      </c>
      <c r="B8">
        <f>StatisticEngine!W1</f>
        <v>114.43</v>
      </c>
      <c r="C8" t="str">
        <f t="shared" ref="C8:C10" si="1">Join(" ",B8,"°C")</f>
        <v>114.43 °C</v>
      </c>
    </row>
    <row r="9">
      <c r="A9" s="8" t="s">
        <v>1592</v>
      </c>
      <c r="B9">
        <f>StatisticEngine!W2</f>
        <v>25.76</v>
      </c>
      <c r="C9" t="str">
        <f t="shared" si="1"/>
        <v>25.76 °C</v>
      </c>
    </row>
    <row r="10">
      <c r="A10" s="8" t="s">
        <v>361</v>
      </c>
      <c r="B10">
        <f>StatisticEngine!W3</f>
        <v>70.09</v>
      </c>
      <c r="C10" t="str">
        <f t="shared" si="1"/>
        <v>70.09 °C</v>
      </c>
    </row>
    <row r="11">
      <c r="A11" s="8" t="s">
        <v>343</v>
      </c>
      <c r="B11">
        <f>StatisticEngine!M1</f>
        <v>0.78</v>
      </c>
      <c r="C11">
        <f>B11*(1.989*Pow(10,30))</f>
        <v>1.55142E+30</v>
      </c>
    </row>
    <row r="12">
      <c r="A12" s="8" t="s">
        <v>356</v>
      </c>
      <c r="B12">
        <f>StatisticEngine!M2</f>
        <v>2.42</v>
      </c>
      <c r="C12">
        <f>B12*(1.9*10^27)</f>
        <v>4.598E+27</v>
      </c>
    </row>
    <row r="13">
      <c r="A13" s="8" t="s">
        <v>360</v>
      </c>
      <c r="B13">
        <f>StatisticEngine!M3</f>
        <v>1.52</v>
      </c>
      <c r="C13">
        <f>B13*(5.972*10^24)</f>
        <v>9.07744E+24</v>
      </c>
    </row>
    <row r="15">
      <c r="A15" s="35" t="s">
        <v>370</v>
      </c>
      <c r="B15">
        <f>StatisticEngine!L7</f>
        <v>6.88056E+32</v>
      </c>
    </row>
    <row r="16">
      <c r="A16" s="35" t="s">
        <v>374</v>
      </c>
      <c r="B16">
        <f>StatisticEngine!L8</f>
        <v>4.30823E+30</v>
      </c>
    </row>
    <row r="17">
      <c r="A17" s="35" t="s">
        <v>376</v>
      </c>
      <c r="B17">
        <f>StatisticEngine!L9</f>
        <v>9.22602E+27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dimension ref="A1:CJ55"/>
  <sheetViews>
    <sheetView workbookViewId="0"/>
  </sheetViews>
  <sheetFormatPr customHeight="1" defaultColWidth="14.43" defaultRowHeight="15.75"/>
  <cols>
    <col min="3" max="88" hidden="true" width="14.43" collapsed="false"/>
  </cols>
  <sheetData>
    <row r="1">
      <c r="A1" s="49" t="s">
        <v>1593</v>
      </c>
      <c r="B1" s="49" t="s">
        <v>1594</v>
      </c>
      <c r="CJ1" s="8" t="s">
        <v>9</v>
      </c>
    </row>
    <row r="2">
      <c r="A2" t="str">
        <f>AG3</f>
        <v>Red</v>
      </c>
      <c r="B2">
        <f>AG4</f>
        <v>0.19</v>
      </c>
      <c r="C2" s="50"/>
      <c r="D2" s="51">
        <f>RANDBETWEEN(0,99)</f>
        <v>53</v>
      </c>
      <c r="E2" s="51"/>
      <c r="F2" s="51">
        <f>RANDBETWEEN(1,10)</f>
        <v>1</v>
      </c>
      <c r="G2" s="52"/>
      <c r="H2" s="50"/>
      <c r="I2" s="51">
        <f>RANDBETWEEN(0,99)</f>
        <v>86</v>
      </c>
      <c r="J2" s="51"/>
      <c r="K2" s="51">
        <f>RANDBETWEEN(1,10)</f>
        <v>1</v>
      </c>
      <c r="L2" s="52"/>
      <c r="M2" s="53"/>
      <c r="N2" s="54">
        <f>RANDBETWEEN(0,99)</f>
        <v>72</v>
      </c>
      <c r="O2" s="55"/>
      <c r="P2" s="54">
        <f>RANDBETWEEN(1,10)</f>
        <v>8</v>
      </c>
      <c r="Q2" s="56"/>
      <c r="R2" s="53"/>
      <c r="S2" s="54">
        <f>RANDBETWEEN(0,99)</f>
        <v>35</v>
      </c>
      <c r="T2" s="55"/>
      <c r="U2" s="54">
        <f>RANDBETWEEN(1,10)</f>
        <v>10</v>
      </c>
      <c r="V2" s="56"/>
      <c r="W2" s="50"/>
      <c r="X2" s="51">
        <f>RANDBETWEEN(0,99)</f>
        <v>15</v>
      </c>
      <c r="Y2" s="51"/>
      <c r="Z2" s="51">
        <f>RANDBETWEEN(1,10)</f>
        <v>6</v>
      </c>
      <c r="AA2" s="52"/>
      <c r="AB2" s="53"/>
      <c r="AC2" s="54">
        <f>RANDBETWEEN(0,99)</f>
        <v>11</v>
      </c>
      <c r="AD2" s="55"/>
      <c r="AE2" s="54">
        <f>RANDBETWEEN(1,10)</f>
        <v>8</v>
      </c>
      <c r="AF2" s="56"/>
      <c r="AG2" s="53"/>
      <c r="AH2" s="54">
        <f>RANDBETWEEN(0,99)</f>
        <v>67</v>
      </c>
      <c r="AI2" s="55"/>
      <c r="AJ2" s="54">
        <f>RANDBETWEEN(1,10)</f>
        <v>1</v>
      </c>
      <c r="AK2" s="56"/>
      <c r="AL2" s="53"/>
      <c r="AM2" s="54">
        <f>RANDBETWEEN(0,99)</f>
        <v>15</v>
      </c>
      <c r="AN2" s="55"/>
      <c r="AO2" s="54">
        <f>RANDBETWEEN(1,10)</f>
        <v>10</v>
      </c>
      <c r="AP2" s="56"/>
      <c r="AQ2" s="53"/>
      <c r="AR2" s="54">
        <f>RANDBETWEEN(0,99)</f>
        <v>72</v>
      </c>
      <c r="AS2" s="55"/>
      <c r="AT2" s="54">
        <f>RANDBETWEEN(1,10)</f>
        <v>6</v>
      </c>
      <c r="AU2" s="56"/>
      <c r="AV2" s="53"/>
      <c r="AW2" s="54">
        <f>RANDBETWEEN(0,99)</f>
        <v>85</v>
      </c>
      <c r="AX2" s="55"/>
      <c r="AY2" s="54">
        <f>RANDBETWEEN(1,10)</f>
        <v>10</v>
      </c>
      <c r="AZ2" s="56"/>
      <c r="BA2" s="53"/>
      <c r="BB2" s="54">
        <f>RANDBETWEEN(0,99)</f>
        <v>96</v>
      </c>
      <c r="BC2" s="55"/>
      <c r="BD2" s="54">
        <f>RANDBETWEEN(1,10)</f>
        <v>5</v>
      </c>
      <c r="BE2" s="56"/>
      <c r="BF2" s="53"/>
      <c r="BG2" s="54">
        <f>RANDBETWEEN(0,99)</f>
        <v>38</v>
      </c>
      <c r="BH2" s="55"/>
      <c r="BI2" s="54">
        <f>RANDBETWEEN(1,10)</f>
        <v>2</v>
      </c>
      <c r="BJ2" s="56"/>
      <c r="BK2" s="53"/>
      <c r="BL2" s="54">
        <f>RANDBETWEEN(0,99)</f>
        <v>61</v>
      </c>
      <c r="BM2" s="55"/>
      <c r="BN2" s="54">
        <f>RANDBETWEEN(1,10)</f>
        <v>3</v>
      </c>
      <c r="BO2" s="56"/>
      <c r="BP2" s="53"/>
      <c r="BQ2" s="54">
        <f>RANDBETWEEN(0,99)</f>
        <v>10</v>
      </c>
      <c r="BR2" s="55"/>
      <c r="BS2" s="54">
        <f>RANDBETWEEN(1,10)</f>
        <v>2</v>
      </c>
      <c r="BT2" s="56"/>
      <c r="BU2" s="53"/>
      <c r="BV2" s="54">
        <f>RANDBETWEEN(0,99)</f>
        <v>67</v>
      </c>
      <c r="BW2" s="55"/>
      <c r="BX2" s="54">
        <f>RANDBETWEEN(1,10)</f>
        <v>3</v>
      </c>
      <c r="BY2" s="56"/>
      <c r="BZ2" s="53"/>
      <c r="CA2" s="54">
        <f>RANDBETWEEN(0,99)</f>
        <v>85</v>
      </c>
      <c r="CB2" s="55"/>
      <c r="CC2" s="54">
        <f>RANDBETWEEN(1,10)</f>
        <v>4</v>
      </c>
      <c r="CD2" s="56"/>
      <c r="CE2" s="53"/>
      <c r="CF2" s="54">
        <f>RANDBETWEEN(0,99)</f>
        <v>63</v>
      </c>
      <c r="CG2" s="55"/>
      <c r="CH2" s="54">
        <f>RANDBETWEEN(1,10)</f>
        <v>2</v>
      </c>
      <c r="CI2" s="56"/>
      <c r="CJ2" s="5"/>
    </row>
    <row r="3">
      <c r="A3" t="str">
        <f>C3</f>
        <v>Red</v>
      </c>
      <c r="B3">
        <f>C4</f>
        <v>0.41</v>
      </c>
      <c r="C3" s="57" t="str">
        <f>VLOOKUP(D2,D3:E9,2,true)</f>
        <v>Red</v>
      </c>
      <c r="D3" s="8">
        <v>0.0</v>
      </c>
      <c r="E3" t="str">
        <f>VLOOKUP(F2,F3:G7,2,true)</f>
        <v>Red Giant</v>
      </c>
      <c r="F3" s="8">
        <v>1.0</v>
      </c>
      <c r="G3" s="58" t="s">
        <v>1324</v>
      </c>
      <c r="H3" s="57" t="str">
        <f>VLOOKUP(I2,I3:J9,2,true)</f>
        <v>Red</v>
      </c>
      <c r="I3" s="8">
        <v>0.0</v>
      </c>
      <c r="J3" t="str">
        <f>VLOOKUP(K2,K3:L7,2,true)</f>
        <v>Red Giant</v>
      </c>
      <c r="K3" s="8">
        <v>1.0</v>
      </c>
      <c r="L3" s="58" t="s">
        <v>1324</v>
      </c>
      <c r="M3" s="59" t="str">
        <f>VLOOKUP(N2,N3:O9,2,true)</f>
        <v>Red</v>
      </c>
      <c r="N3" s="30">
        <v>0.0</v>
      </c>
      <c r="O3" s="5" t="str">
        <f>VLOOKUP(P2,P3:Q7,2,true)</f>
        <v>Blue</v>
      </c>
      <c r="P3" s="6">
        <v>1.0</v>
      </c>
      <c r="Q3" s="60" t="s">
        <v>1324</v>
      </c>
      <c r="R3" s="61" t="str">
        <f>VLOOKUP(S2,S3:T9,2,true)</f>
        <v>Red</v>
      </c>
      <c r="S3" s="6">
        <v>0.0</v>
      </c>
      <c r="T3" s="5" t="str">
        <f>VLOOKUP(U2,U3:V7,2,true)</f>
        <v>White-Blue</v>
      </c>
      <c r="U3" s="6">
        <v>1.0</v>
      </c>
      <c r="V3" s="60" t="s">
        <v>1324</v>
      </c>
      <c r="W3" s="57" t="str">
        <f>VLOOKUP(X2,X3:Y9,2,true)</f>
        <v>Yellow</v>
      </c>
      <c r="X3" s="8">
        <v>0.0</v>
      </c>
      <c r="Y3" t="str">
        <f>VLOOKUP(Z2,Z3:AA7,2,true)</f>
        <v>Blue Giant</v>
      </c>
      <c r="Z3" s="8">
        <v>1.0</v>
      </c>
      <c r="AA3" s="58" t="s">
        <v>1324</v>
      </c>
      <c r="AB3" s="61" t="str">
        <f>VLOOKUP(AC2,AC3:AD9,2,true)</f>
        <v>Yellow-White</v>
      </c>
      <c r="AC3" s="6">
        <v>0.0</v>
      </c>
      <c r="AD3" s="5" t="str">
        <f>VLOOKUP(AE2,AE3:AF7,2,true)</f>
        <v>Blue</v>
      </c>
      <c r="AE3" s="6">
        <v>1.0</v>
      </c>
      <c r="AF3" s="60" t="s">
        <v>1324</v>
      </c>
      <c r="AG3" s="61" t="str">
        <f>VLOOKUP(AH2,AH3:AI9,2,true)</f>
        <v>Red</v>
      </c>
      <c r="AH3" s="6">
        <v>0.0</v>
      </c>
      <c r="AI3" s="5" t="str">
        <f>VLOOKUP(AJ2,AJ3:AK7,2,true)</f>
        <v>Red Giant</v>
      </c>
      <c r="AJ3" s="6">
        <v>1.0</v>
      </c>
      <c r="AK3" s="60" t="s">
        <v>1324</v>
      </c>
      <c r="AL3" s="61" t="str">
        <f>VLOOKUP(AM2,AM3:AN9,2,true)</f>
        <v>Yellow</v>
      </c>
      <c r="AM3" s="6">
        <v>0.0</v>
      </c>
      <c r="AN3" s="5" t="str">
        <f>VLOOKUP(AO2,AO3:AP7,2,true)</f>
        <v>White-Blue</v>
      </c>
      <c r="AO3" s="6">
        <v>1.0</v>
      </c>
      <c r="AP3" s="60" t="s">
        <v>1324</v>
      </c>
      <c r="AQ3" s="61" t="str">
        <f>VLOOKUP(AR2,AR3:AS9,2,true)</f>
        <v>Red</v>
      </c>
      <c r="AR3" s="6">
        <v>0.0</v>
      </c>
      <c r="AS3" s="5" t="str">
        <f>VLOOKUP(AT2,AT3:AU7,2,true)</f>
        <v>Blue Giant</v>
      </c>
      <c r="AT3" s="6">
        <v>1.0</v>
      </c>
      <c r="AU3" s="60" t="s">
        <v>1324</v>
      </c>
      <c r="AV3" s="61" t="str">
        <f>VLOOKUP(AW2,AW3:AX9,2,true)</f>
        <v>Red</v>
      </c>
      <c r="AW3" s="6">
        <v>0.0</v>
      </c>
      <c r="AX3" s="5" t="str">
        <f>VLOOKUP(AY2,AY3:AZ7,2,true)</f>
        <v>White-Blue</v>
      </c>
      <c r="AY3" s="6">
        <v>1.0</v>
      </c>
      <c r="AZ3" s="60" t="s">
        <v>1324</v>
      </c>
      <c r="BA3" s="61" t="str">
        <f>VLOOKUP(BB2,BB3:BC9,2,true)</f>
        <v>Red</v>
      </c>
      <c r="BB3" s="6">
        <v>0.0</v>
      </c>
      <c r="BC3" s="5" t="str">
        <f>VLOOKUP(BD2,BD3:BE7,2,true)</f>
        <v>Red Giant</v>
      </c>
      <c r="BD3" s="6">
        <v>1.0</v>
      </c>
      <c r="BE3" s="60" t="s">
        <v>1324</v>
      </c>
      <c r="BF3" s="61" t="str">
        <f>VLOOKUP(BG2,BG3:BH9,2,true)</f>
        <v>Red</v>
      </c>
      <c r="BG3" s="6">
        <v>0.0</v>
      </c>
      <c r="BH3" s="5" t="str">
        <f>VLOOKUP(BI2,BI3:BJ7,2,true)</f>
        <v>Red Giant</v>
      </c>
      <c r="BI3" s="6">
        <v>1.0</v>
      </c>
      <c r="BJ3" s="60" t="s">
        <v>1324</v>
      </c>
      <c r="BK3" s="61" t="str">
        <f>VLOOKUP(BL2,BL3:BM9,2,true)</f>
        <v>Red</v>
      </c>
      <c r="BL3" s="6">
        <v>0.0</v>
      </c>
      <c r="BM3" s="5" t="str">
        <f>VLOOKUP(BN2,BN3:BO7,2,true)</f>
        <v>Red Giant</v>
      </c>
      <c r="BN3" s="6">
        <v>1.0</v>
      </c>
      <c r="BO3" s="60" t="s">
        <v>1324</v>
      </c>
      <c r="BP3" s="61" t="str">
        <f>VLOOKUP(BQ2,BQ3:BR9,2,true)</f>
        <v>Blue-White</v>
      </c>
      <c r="BQ3" s="6">
        <v>0.0</v>
      </c>
      <c r="BR3" s="5" t="str">
        <f>VLOOKUP(BS2,BS3:BT7,2,true)</f>
        <v>Red Giant</v>
      </c>
      <c r="BS3" s="6">
        <v>1.0</v>
      </c>
      <c r="BT3" s="60" t="s">
        <v>1324</v>
      </c>
      <c r="BU3" s="61" t="str">
        <f>VLOOKUP(BV2,BV3:BW9,2,true)</f>
        <v>Red</v>
      </c>
      <c r="BV3" s="6">
        <v>0.0</v>
      </c>
      <c r="BW3" s="5" t="str">
        <f>VLOOKUP(BX2,BX3:BY7,2,true)</f>
        <v>Red Giant</v>
      </c>
      <c r="BX3" s="6">
        <v>1.0</v>
      </c>
      <c r="BY3" s="60" t="s">
        <v>1324</v>
      </c>
      <c r="BZ3" s="61" t="str">
        <f>VLOOKUP(CA2,CA3:CB9,2,true)</f>
        <v>Red</v>
      </c>
      <c r="CA3" s="6">
        <v>0.0</v>
      </c>
      <c r="CB3" s="5" t="str">
        <f>VLOOKUP(CC2,CC3:CD7,2,true)</f>
        <v>Red Giant</v>
      </c>
      <c r="CC3" s="6">
        <v>1.0</v>
      </c>
      <c r="CD3" s="60" t="s">
        <v>1324</v>
      </c>
      <c r="CE3" s="61" t="str">
        <f>VLOOKUP(CF2,CF3:CG9,2,true)</f>
        <v>Red</v>
      </c>
      <c r="CF3" s="6">
        <v>0.0</v>
      </c>
      <c r="CG3" s="5" t="str">
        <f>VLOOKUP(CH2,CH3:CI7,2,true)</f>
        <v>Red Giant</v>
      </c>
      <c r="CH3" s="6">
        <v>1.0</v>
      </c>
      <c r="CI3" s="60" t="s">
        <v>1324</v>
      </c>
      <c r="CJ3" s="5"/>
    </row>
    <row r="4">
      <c r="A4" t="str">
        <f>H3</f>
        <v>Red</v>
      </c>
      <c r="B4">
        <f>H4</f>
        <v>0.24</v>
      </c>
      <c r="C4" s="57">
        <f>VLOOKUP(C3,C10:D19,2,False)</f>
        <v>0.41</v>
      </c>
      <c r="D4" s="8">
        <v>1.0</v>
      </c>
      <c r="E4" s="8" t="s">
        <v>288</v>
      </c>
      <c r="F4" s="8">
        <v>6.0</v>
      </c>
      <c r="G4" s="58" t="s">
        <v>498</v>
      </c>
      <c r="H4" s="57">
        <f>VLOOKUP(H3,H10:I19,2,False)</f>
        <v>0.24</v>
      </c>
      <c r="I4" s="8">
        <v>1.0</v>
      </c>
      <c r="J4" s="8" t="s">
        <v>288</v>
      </c>
      <c r="K4" s="8">
        <v>6.0</v>
      </c>
      <c r="L4" s="58" t="s">
        <v>498</v>
      </c>
      <c r="M4" s="62">
        <f>VLOOKUP(M3,M10:N19,2,False)</f>
        <v>0.18</v>
      </c>
      <c r="N4" s="30">
        <v>1.0</v>
      </c>
      <c r="O4" s="5" t="s">
        <v>288</v>
      </c>
      <c r="P4" s="6">
        <v>6.0</v>
      </c>
      <c r="Q4" s="60" t="s">
        <v>498</v>
      </c>
      <c r="R4" s="63">
        <f>VLOOKUP(R3,R10:S19,2,False)</f>
        <v>0.15</v>
      </c>
      <c r="S4" s="6">
        <v>1.0</v>
      </c>
      <c r="T4" s="5" t="s">
        <v>288</v>
      </c>
      <c r="U4" s="6">
        <v>6.0</v>
      </c>
      <c r="V4" s="60" t="s">
        <v>498</v>
      </c>
      <c r="W4" s="57">
        <f>VLOOKUP(W3,W10:X19,2,False)</f>
        <v>1.09</v>
      </c>
      <c r="X4" s="8">
        <v>1.0</v>
      </c>
      <c r="Y4" s="8" t="s">
        <v>288</v>
      </c>
      <c r="Z4" s="8">
        <v>6.0</v>
      </c>
      <c r="AA4" s="58" t="s">
        <v>498</v>
      </c>
      <c r="AB4" s="63">
        <f>VLOOKUP(AB3,AB10:AC19,2,False)</f>
        <v>2.07</v>
      </c>
      <c r="AC4" s="6">
        <v>1.0</v>
      </c>
      <c r="AD4" s="5" t="s">
        <v>288</v>
      </c>
      <c r="AE4" s="6">
        <v>6.0</v>
      </c>
      <c r="AF4" s="60" t="s">
        <v>498</v>
      </c>
      <c r="AG4" s="63">
        <f>VLOOKUP(AG3,AG10:AH19,2,False)</f>
        <v>0.19</v>
      </c>
      <c r="AH4" s="6">
        <v>1.0</v>
      </c>
      <c r="AI4" s="5" t="s">
        <v>288</v>
      </c>
      <c r="AJ4" s="6">
        <v>6.0</v>
      </c>
      <c r="AK4" s="60" t="s">
        <v>498</v>
      </c>
      <c r="AL4" s="63">
        <f>VLOOKUP(AL3,AL10:AM19,2,False)</f>
        <v>1.1</v>
      </c>
      <c r="AM4" s="6">
        <v>1.0</v>
      </c>
      <c r="AN4" s="5" t="s">
        <v>288</v>
      </c>
      <c r="AO4" s="6">
        <v>6.0</v>
      </c>
      <c r="AP4" s="60" t="s">
        <v>498</v>
      </c>
      <c r="AQ4" s="63">
        <f>VLOOKUP(AQ3,AQ10:AR19,2,False)</f>
        <v>0.44</v>
      </c>
      <c r="AR4" s="6">
        <v>1.0</v>
      </c>
      <c r="AS4" s="5" t="s">
        <v>288</v>
      </c>
      <c r="AT4" s="6">
        <v>6.0</v>
      </c>
      <c r="AU4" s="60" t="s">
        <v>498</v>
      </c>
      <c r="AV4" s="63">
        <f>VLOOKUP(AV3,AV10:AW19,2,False)</f>
        <v>0.12</v>
      </c>
      <c r="AW4" s="6">
        <v>1.0</v>
      </c>
      <c r="AX4" s="5" t="s">
        <v>288</v>
      </c>
      <c r="AY4" s="6">
        <v>6.0</v>
      </c>
      <c r="AZ4" s="60" t="s">
        <v>498</v>
      </c>
      <c r="BA4" s="63">
        <f>VLOOKUP(BA3,BA10:BB19,2,False)</f>
        <v>0.36</v>
      </c>
      <c r="BB4" s="6">
        <v>1.0</v>
      </c>
      <c r="BC4" s="5" t="s">
        <v>288</v>
      </c>
      <c r="BD4" s="6">
        <v>6.0</v>
      </c>
      <c r="BE4" s="60" t="s">
        <v>498</v>
      </c>
      <c r="BF4" s="63">
        <f>VLOOKUP(BF3,BF10:BG19,2,False)</f>
        <v>0.37</v>
      </c>
      <c r="BG4" s="6">
        <v>1.0</v>
      </c>
      <c r="BH4" s="5" t="s">
        <v>288</v>
      </c>
      <c r="BI4" s="6">
        <v>6.0</v>
      </c>
      <c r="BJ4" s="60" t="s">
        <v>498</v>
      </c>
      <c r="BK4" s="63">
        <f>VLOOKUP(BK3,BK10:BL19,2,False)</f>
        <v>0.35</v>
      </c>
      <c r="BL4" s="6">
        <v>1.0</v>
      </c>
      <c r="BM4" s="5" t="s">
        <v>288</v>
      </c>
      <c r="BN4" s="6">
        <v>6.0</v>
      </c>
      <c r="BO4" s="60" t="s">
        <v>498</v>
      </c>
      <c r="BP4" s="63">
        <f>VLOOKUP(BP3,BP10:BQ19,2,False)</f>
        <v>4.8</v>
      </c>
      <c r="BQ4" s="6">
        <v>1.0</v>
      </c>
      <c r="BR4" s="5" t="s">
        <v>288</v>
      </c>
      <c r="BS4" s="6">
        <v>6.0</v>
      </c>
      <c r="BT4" s="60" t="s">
        <v>498</v>
      </c>
      <c r="BU4" s="63">
        <f>VLOOKUP(BU3,BU10:BV19,2,False)</f>
        <v>0.4</v>
      </c>
      <c r="BV4" s="6">
        <v>1.0</v>
      </c>
      <c r="BW4" s="5" t="s">
        <v>288</v>
      </c>
      <c r="BX4" s="6">
        <v>6.0</v>
      </c>
      <c r="BY4" s="60" t="s">
        <v>498</v>
      </c>
      <c r="BZ4" s="63">
        <f>VLOOKUP(BZ3,BZ10:CA19,2,False)</f>
        <v>0.38</v>
      </c>
      <c r="CA4" s="6">
        <v>1.0</v>
      </c>
      <c r="CB4" s="5" t="s">
        <v>288</v>
      </c>
      <c r="CC4" s="6">
        <v>6.0</v>
      </c>
      <c r="CD4" s="60" t="s">
        <v>498</v>
      </c>
      <c r="CE4" s="63">
        <f>VLOOKUP(CE3,CE10:CF19,2,False)</f>
        <v>0.38</v>
      </c>
      <c r="CF4" s="6">
        <v>1.0</v>
      </c>
      <c r="CG4" s="5" t="s">
        <v>288</v>
      </c>
      <c r="CH4" s="6">
        <v>6.0</v>
      </c>
      <c r="CI4" s="60" t="s">
        <v>498</v>
      </c>
      <c r="CJ4" s="5"/>
    </row>
    <row r="5">
      <c r="A5" t="str">
        <f>M3</f>
        <v>Red</v>
      </c>
      <c r="B5">
        <f>M4</f>
        <v>0.18</v>
      </c>
      <c r="C5" s="57"/>
      <c r="D5" s="8">
        <v>10.0</v>
      </c>
      <c r="E5" s="8" t="s">
        <v>1006</v>
      </c>
      <c r="F5" s="8">
        <v>7.0</v>
      </c>
      <c r="G5" s="58" t="s">
        <v>87</v>
      </c>
      <c r="H5" s="57"/>
      <c r="I5" s="8">
        <v>10.0</v>
      </c>
      <c r="J5" s="8" t="s">
        <v>1006</v>
      </c>
      <c r="K5" s="8">
        <v>7.0</v>
      </c>
      <c r="L5" s="58" t="s">
        <v>87</v>
      </c>
      <c r="M5" s="59"/>
      <c r="N5" s="30">
        <v>10.0</v>
      </c>
      <c r="O5" s="5" t="s">
        <v>1006</v>
      </c>
      <c r="P5" s="6">
        <v>7.0</v>
      </c>
      <c r="Q5" s="60" t="s">
        <v>87</v>
      </c>
      <c r="R5" s="61"/>
      <c r="S5" s="6">
        <v>10.0</v>
      </c>
      <c r="T5" s="5" t="s">
        <v>1006</v>
      </c>
      <c r="U5" s="6">
        <v>7.0</v>
      </c>
      <c r="V5" s="60" t="s">
        <v>87</v>
      </c>
      <c r="W5" s="57"/>
      <c r="X5" s="8">
        <v>10.0</v>
      </c>
      <c r="Y5" s="8" t="s">
        <v>1006</v>
      </c>
      <c r="Z5" s="8">
        <v>7.0</v>
      </c>
      <c r="AA5" s="58" t="s">
        <v>87</v>
      </c>
      <c r="AB5" s="61"/>
      <c r="AC5" s="6">
        <v>10.0</v>
      </c>
      <c r="AD5" s="5" t="s">
        <v>1006</v>
      </c>
      <c r="AE5" s="6">
        <v>7.0</v>
      </c>
      <c r="AF5" s="60" t="s">
        <v>87</v>
      </c>
      <c r="AG5" s="61"/>
      <c r="AH5" s="6">
        <v>10.0</v>
      </c>
      <c r="AI5" s="5" t="s">
        <v>1006</v>
      </c>
      <c r="AJ5" s="6">
        <v>7.0</v>
      </c>
      <c r="AK5" s="60" t="s">
        <v>87</v>
      </c>
      <c r="AL5" s="61"/>
      <c r="AM5" s="6">
        <v>10.0</v>
      </c>
      <c r="AN5" s="5" t="s">
        <v>1006</v>
      </c>
      <c r="AO5" s="6">
        <v>7.0</v>
      </c>
      <c r="AP5" s="60" t="s">
        <v>87</v>
      </c>
      <c r="AQ5" s="61"/>
      <c r="AR5" s="6">
        <v>10.0</v>
      </c>
      <c r="AS5" s="5" t="s">
        <v>1006</v>
      </c>
      <c r="AT5" s="6">
        <v>7.0</v>
      </c>
      <c r="AU5" s="60" t="s">
        <v>87</v>
      </c>
      <c r="AV5" s="61"/>
      <c r="AW5" s="6">
        <v>10.0</v>
      </c>
      <c r="AX5" s="5" t="s">
        <v>1006</v>
      </c>
      <c r="AY5" s="6">
        <v>7.0</v>
      </c>
      <c r="AZ5" s="60" t="s">
        <v>87</v>
      </c>
      <c r="BA5" s="61"/>
      <c r="BB5" s="6">
        <v>10.0</v>
      </c>
      <c r="BC5" s="5" t="s">
        <v>1006</v>
      </c>
      <c r="BD5" s="6">
        <v>7.0</v>
      </c>
      <c r="BE5" s="60" t="s">
        <v>87</v>
      </c>
      <c r="BF5" s="61"/>
      <c r="BG5" s="6">
        <v>10.0</v>
      </c>
      <c r="BH5" s="5" t="s">
        <v>1006</v>
      </c>
      <c r="BI5" s="6">
        <v>7.0</v>
      </c>
      <c r="BJ5" s="60" t="s">
        <v>87</v>
      </c>
      <c r="BK5" s="61"/>
      <c r="BL5" s="6">
        <v>10.0</v>
      </c>
      <c r="BM5" s="5" t="s">
        <v>1006</v>
      </c>
      <c r="BN5" s="6">
        <v>7.0</v>
      </c>
      <c r="BO5" s="60" t="s">
        <v>87</v>
      </c>
      <c r="BP5" s="61"/>
      <c r="BQ5" s="6">
        <v>10.0</v>
      </c>
      <c r="BR5" s="5" t="s">
        <v>1006</v>
      </c>
      <c r="BS5" s="6">
        <v>7.0</v>
      </c>
      <c r="BT5" s="60" t="s">
        <v>87</v>
      </c>
      <c r="BU5" s="61"/>
      <c r="BV5" s="6">
        <v>10.0</v>
      </c>
      <c r="BW5" s="5" t="s">
        <v>1006</v>
      </c>
      <c r="BX5" s="6">
        <v>7.0</v>
      </c>
      <c r="BY5" s="60" t="s">
        <v>87</v>
      </c>
      <c r="BZ5" s="61"/>
      <c r="CA5" s="6">
        <v>10.0</v>
      </c>
      <c r="CB5" s="5" t="s">
        <v>1006</v>
      </c>
      <c r="CC5" s="6">
        <v>7.0</v>
      </c>
      <c r="CD5" s="60" t="s">
        <v>87</v>
      </c>
      <c r="CE5" s="61"/>
      <c r="CF5" s="6">
        <v>10.0</v>
      </c>
      <c r="CG5" s="5" t="s">
        <v>1006</v>
      </c>
      <c r="CH5" s="6">
        <v>7.0</v>
      </c>
      <c r="CI5" s="60" t="s">
        <v>87</v>
      </c>
      <c r="CJ5" s="5"/>
    </row>
    <row r="6">
      <c r="A6" t="str">
        <f>R3</f>
        <v>Red</v>
      </c>
      <c r="B6">
        <f>R4</f>
        <v>0.15</v>
      </c>
      <c r="C6" s="57"/>
      <c r="D6" s="8">
        <v>11.0</v>
      </c>
      <c r="E6" s="8" t="s">
        <v>554</v>
      </c>
      <c r="F6" s="8">
        <v>9.0</v>
      </c>
      <c r="G6" s="58" t="s">
        <v>1595</v>
      </c>
      <c r="H6" s="57"/>
      <c r="I6" s="8">
        <v>11.0</v>
      </c>
      <c r="J6" s="8" t="s">
        <v>554</v>
      </c>
      <c r="K6" s="8">
        <v>9.0</v>
      </c>
      <c r="L6" s="58" t="s">
        <v>1595</v>
      </c>
      <c r="M6" s="59"/>
      <c r="N6" s="30">
        <v>11.0</v>
      </c>
      <c r="O6" s="5" t="s">
        <v>554</v>
      </c>
      <c r="P6" s="6">
        <v>9.0</v>
      </c>
      <c r="Q6" s="60" t="s">
        <v>1595</v>
      </c>
      <c r="R6" s="61"/>
      <c r="S6" s="6">
        <v>11.0</v>
      </c>
      <c r="T6" s="5" t="s">
        <v>554</v>
      </c>
      <c r="U6" s="6">
        <v>9.0</v>
      </c>
      <c r="V6" s="60" t="s">
        <v>1595</v>
      </c>
      <c r="W6" s="57"/>
      <c r="X6" s="8">
        <v>11.0</v>
      </c>
      <c r="Y6" s="8" t="s">
        <v>554</v>
      </c>
      <c r="Z6" s="8">
        <v>9.0</v>
      </c>
      <c r="AA6" s="58" t="s">
        <v>1595</v>
      </c>
      <c r="AB6" s="61"/>
      <c r="AC6" s="6">
        <v>11.0</v>
      </c>
      <c r="AD6" s="5" t="s">
        <v>554</v>
      </c>
      <c r="AE6" s="6">
        <v>9.0</v>
      </c>
      <c r="AF6" s="60" t="s">
        <v>1595</v>
      </c>
      <c r="AG6" s="61"/>
      <c r="AH6" s="6">
        <v>11.0</v>
      </c>
      <c r="AI6" s="5" t="s">
        <v>554</v>
      </c>
      <c r="AJ6" s="6">
        <v>9.0</v>
      </c>
      <c r="AK6" s="60" t="s">
        <v>1595</v>
      </c>
      <c r="AL6" s="61"/>
      <c r="AM6" s="6">
        <v>11.0</v>
      </c>
      <c r="AN6" s="5" t="s">
        <v>554</v>
      </c>
      <c r="AO6" s="6">
        <v>9.0</v>
      </c>
      <c r="AP6" s="60" t="s">
        <v>1595</v>
      </c>
      <c r="AQ6" s="61"/>
      <c r="AR6" s="6">
        <v>11.0</v>
      </c>
      <c r="AS6" s="5" t="s">
        <v>554</v>
      </c>
      <c r="AT6" s="6">
        <v>9.0</v>
      </c>
      <c r="AU6" s="60" t="s">
        <v>1595</v>
      </c>
      <c r="AV6" s="61"/>
      <c r="AW6" s="6">
        <v>11.0</v>
      </c>
      <c r="AX6" s="5" t="s">
        <v>554</v>
      </c>
      <c r="AY6" s="6">
        <v>9.0</v>
      </c>
      <c r="AZ6" s="60" t="s">
        <v>1595</v>
      </c>
      <c r="BA6" s="61"/>
      <c r="BB6" s="6">
        <v>11.0</v>
      </c>
      <c r="BC6" s="5" t="s">
        <v>554</v>
      </c>
      <c r="BD6" s="6">
        <v>9.0</v>
      </c>
      <c r="BE6" s="60" t="s">
        <v>1595</v>
      </c>
      <c r="BF6" s="61"/>
      <c r="BG6" s="6">
        <v>11.0</v>
      </c>
      <c r="BH6" s="5" t="s">
        <v>554</v>
      </c>
      <c r="BI6" s="6">
        <v>9.0</v>
      </c>
      <c r="BJ6" s="60" t="s">
        <v>1595</v>
      </c>
      <c r="BK6" s="61"/>
      <c r="BL6" s="6">
        <v>11.0</v>
      </c>
      <c r="BM6" s="5" t="s">
        <v>554</v>
      </c>
      <c r="BN6" s="6">
        <v>9.0</v>
      </c>
      <c r="BO6" s="60" t="s">
        <v>1595</v>
      </c>
      <c r="BP6" s="61"/>
      <c r="BQ6" s="6">
        <v>11.0</v>
      </c>
      <c r="BR6" s="5" t="s">
        <v>554</v>
      </c>
      <c r="BS6" s="6">
        <v>9.0</v>
      </c>
      <c r="BT6" s="60" t="s">
        <v>1595</v>
      </c>
      <c r="BU6" s="61"/>
      <c r="BV6" s="6">
        <v>11.0</v>
      </c>
      <c r="BW6" s="5" t="s">
        <v>554</v>
      </c>
      <c r="BX6" s="6">
        <v>9.0</v>
      </c>
      <c r="BY6" s="60" t="s">
        <v>1595</v>
      </c>
      <c r="BZ6" s="61"/>
      <c r="CA6" s="6">
        <v>11.0</v>
      </c>
      <c r="CB6" s="5" t="s">
        <v>554</v>
      </c>
      <c r="CC6" s="6">
        <v>9.0</v>
      </c>
      <c r="CD6" s="60" t="s">
        <v>1595</v>
      </c>
      <c r="CE6" s="61"/>
      <c r="CF6" s="6">
        <v>11.0</v>
      </c>
      <c r="CG6" s="5" t="s">
        <v>554</v>
      </c>
      <c r="CH6" s="6">
        <v>9.0</v>
      </c>
      <c r="CI6" s="60" t="s">
        <v>1595</v>
      </c>
      <c r="CJ6" s="5"/>
    </row>
    <row r="7">
      <c r="A7" t="str">
        <f>W3</f>
        <v>Yellow</v>
      </c>
      <c r="B7">
        <f>W4</f>
        <v>1.09</v>
      </c>
      <c r="C7" s="57"/>
      <c r="D7" s="8">
        <v>14.0</v>
      </c>
      <c r="E7" s="8" t="s">
        <v>285</v>
      </c>
      <c r="G7" s="64"/>
      <c r="H7" s="57"/>
      <c r="I7" s="8">
        <v>14.0</v>
      </c>
      <c r="J7" s="8" t="s">
        <v>285</v>
      </c>
      <c r="L7" s="64"/>
      <c r="M7" s="61"/>
      <c r="N7" s="6">
        <v>14.0</v>
      </c>
      <c r="O7" s="5" t="s">
        <v>285</v>
      </c>
      <c r="P7" s="5"/>
      <c r="Q7" s="60"/>
      <c r="R7" s="61"/>
      <c r="S7" s="6">
        <v>14.0</v>
      </c>
      <c r="T7" s="5" t="s">
        <v>285</v>
      </c>
      <c r="U7" s="5"/>
      <c r="V7" s="60"/>
      <c r="W7" s="57"/>
      <c r="X7" s="8">
        <v>14.0</v>
      </c>
      <c r="Y7" s="8" t="s">
        <v>285</v>
      </c>
      <c r="AA7" s="64"/>
      <c r="AB7" s="61"/>
      <c r="AC7" s="6">
        <v>14.0</v>
      </c>
      <c r="AD7" s="5" t="s">
        <v>285</v>
      </c>
      <c r="AE7" s="5"/>
      <c r="AF7" s="60"/>
      <c r="AG7" s="61"/>
      <c r="AH7" s="6">
        <v>14.0</v>
      </c>
      <c r="AI7" s="5" t="s">
        <v>285</v>
      </c>
      <c r="AJ7" s="5"/>
      <c r="AK7" s="60"/>
      <c r="AL7" s="61"/>
      <c r="AM7" s="6">
        <v>14.0</v>
      </c>
      <c r="AN7" s="5" t="s">
        <v>285</v>
      </c>
      <c r="AO7" s="5"/>
      <c r="AP7" s="60"/>
      <c r="AQ7" s="61"/>
      <c r="AR7" s="6">
        <v>14.0</v>
      </c>
      <c r="AS7" s="5" t="s">
        <v>285</v>
      </c>
      <c r="AT7" s="5"/>
      <c r="AU7" s="60"/>
      <c r="AV7" s="61"/>
      <c r="AW7" s="6">
        <v>14.0</v>
      </c>
      <c r="AX7" s="5" t="s">
        <v>285</v>
      </c>
      <c r="AY7" s="5"/>
      <c r="AZ7" s="60"/>
      <c r="BA7" s="61"/>
      <c r="BB7" s="6">
        <v>14.0</v>
      </c>
      <c r="BC7" s="5" t="s">
        <v>285</v>
      </c>
      <c r="BD7" s="5"/>
      <c r="BE7" s="60"/>
      <c r="BF7" s="61"/>
      <c r="BG7" s="6">
        <v>14.0</v>
      </c>
      <c r="BH7" s="5" t="s">
        <v>285</v>
      </c>
      <c r="BI7" s="5"/>
      <c r="BJ7" s="60"/>
      <c r="BK7" s="61"/>
      <c r="BL7" s="6">
        <v>14.0</v>
      </c>
      <c r="BM7" s="5" t="s">
        <v>285</v>
      </c>
      <c r="BN7" s="5"/>
      <c r="BO7" s="60"/>
      <c r="BP7" s="61"/>
      <c r="BQ7" s="6">
        <v>14.0</v>
      </c>
      <c r="BR7" s="5" t="s">
        <v>285</v>
      </c>
      <c r="BS7" s="5"/>
      <c r="BT7" s="60"/>
      <c r="BU7" s="61"/>
      <c r="BV7" s="6">
        <v>14.0</v>
      </c>
      <c r="BW7" s="5" t="s">
        <v>285</v>
      </c>
      <c r="BX7" s="5"/>
      <c r="BY7" s="60"/>
      <c r="BZ7" s="61"/>
      <c r="CA7" s="6">
        <v>14.0</v>
      </c>
      <c r="CB7" s="5" t="s">
        <v>285</v>
      </c>
      <c r="CC7" s="5"/>
      <c r="CD7" s="60"/>
      <c r="CE7" s="61"/>
      <c r="CF7" s="6">
        <v>14.0</v>
      </c>
      <c r="CG7" s="5" t="s">
        <v>285</v>
      </c>
      <c r="CH7" s="5"/>
      <c r="CI7" s="60"/>
      <c r="CJ7" s="5"/>
    </row>
    <row r="8">
      <c r="A8" t="str">
        <f>AB3</f>
        <v>Yellow-White</v>
      </c>
      <c r="B8">
        <f>AB4</f>
        <v>2.07</v>
      </c>
      <c r="C8" s="57"/>
      <c r="D8" s="8">
        <v>21.0</v>
      </c>
      <c r="E8" s="8" t="s">
        <v>443</v>
      </c>
      <c r="G8" s="64"/>
      <c r="H8" s="57"/>
      <c r="I8" s="8">
        <v>21.0</v>
      </c>
      <c r="J8" s="8" t="s">
        <v>443</v>
      </c>
      <c r="L8" s="64"/>
      <c r="M8" s="61"/>
      <c r="N8" s="6">
        <v>21.0</v>
      </c>
      <c r="O8" s="5" t="s">
        <v>443</v>
      </c>
      <c r="P8" s="5"/>
      <c r="Q8" s="60"/>
      <c r="R8" s="61"/>
      <c r="S8" s="6">
        <v>21.0</v>
      </c>
      <c r="T8" s="5" t="s">
        <v>443</v>
      </c>
      <c r="U8" s="5"/>
      <c r="V8" s="60"/>
      <c r="W8" s="57"/>
      <c r="X8" s="8">
        <v>21.0</v>
      </c>
      <c r="Y8" s="8" t="s">
        <v>443</v>
      </c>
      <c r="AA8" s="64"/>
      <c r="AB8" s="61"/>
      <c r="AC8" s="6">
        <v>21.0</v>
      </c>
      <c r="AD8" s="5" t="s">
        <v>443</v>
      </c>
      <c r="AE8" s="5"/>
      <c r="AF8" s="60"/>
      <c r="AG8" s="61"/>
      <c r="AH8" s="6">
        <v>21.0</v>
      </c>
      <c r="AI8" s="5" t="s">
        <v>443</v>
      </c>
      <c r="AJ8" s="5"/>
      <c r="AK8" s="60"/>
      <c r="AL8" s="61"/>
      <c r="AM8" s="6">
        <v>21.0</v>
      </c>
      <c r="AN8" s="5" t="s">
        <v>443</v>
      </c>
      <c r="AO8" s="5"/>
      <c r="AP8" s="60"/>
      <c r="AQ8" s="61"/>
      <c r="AR8" s="6">
        <v>21.0</v>
      </c>
      <c r="AS8" s="5" t="s">
        <v>443</v>
      </c>
      <c r="AT8" s="5"/>
      <c r="AU8" s="60"/>
      <c r="AV8" s="61"/>
      <c r="AW8" s="6">
        <v>21.0</v>
      </c>
      <c r="AX8" s="5" t="s">
        <v>443</v>
      </c>
      <c r="AY8" s="5"/>
      <c r="AZ8" s="60"/>
      <c r="BA8" s="61"/>
      <c r="BB8" s="6">
        <v>21.0</v>
      </c>
      <c r="BC8" s="5" t="s">
        <v>443</v>
      </c>
      <c r="BD8" s="5"/>
      <c r="BE8" s="60"/>
      <c r="BF8" s="61"/>
      <c r="BG8" s="6">
        <v>21.0</v>
      </c>
      <c r="BH8" s="5" t="s">
        <v>443</v>
      </c>
      <c r="BI8" s="5"/>
      <c r="BJ8" s="60"/>
      <c r="BK8" s="61"/>
      <c r="BL8" s="6">
        <v>21.0</v>
      </c>
      <c r="BM8" s="5" t="s">
        <v>443</v>
      </c>
      <c r="BN8" s="5"/>
      <c r="BO8" s="60"/>
      <c r="BP8" s="61"/>
      <c r="BQ8" s="6">
        <v>21.0</v>
      </c>
      <c r="BR8" s="5" t="s">
        <v>443</v>
      </c>
      <c r="BS8" s="5"/>
      <c r="BT8" s="60"/>
      <c r="BU8" s="61"/>
      <c r="BV8" s="6">
        <v>21.0</v>
      </c>
      <c r="BW8" s="5" t="s">
        <v>443</v>
      </c>
      <c r="BX8" s="5"/>
      <c r="BY8" s="60"/>
      <c r="BZ8" s="61"/>
      <c r="CA8" s="6">
        <v>21.0</v>
      </c>
      <c r="CB8" s="5" t="s">
        <v>443</v>
      </c>
      <c r="CC8" s="5"/>
      <c r="CD8" s="60"/>
      <c r="CE8" s="61"/>
      <c r="CF8" s="6">
        <v>21.0</v>
      </c>
      <c r="CG8" s="5" t="s">
        <v>443</v>
      </c>
      <c r="CH8" s="5"/>
      <c r="CI8" s="60"/>
      <c r="CJ8" s="5"/>
    </row>
    <row r="9">
      <c r="A9" t="str">
        <f>AG3</f>
        <v>Red</v>
      </c>
      <c r="B9">
        <f>AG4</f>
        <v>0.19</v>
      </c>
      <c r="C9" s="57"/>
      <c r="D9" s="8">
        <v>34.0</v>
      </c>
      <c r="E9" s="8" t="s">
        <v>278</v>
      </c>
      <c r="G9" s="64"/>
      <c r="H9" s="57"/>
      <c r="I9" s="8">
        <v>34.0</v>
      </c>
      <c r="J9" s="8" t="s">
        <v>278</v>
      </c>
      <c r="L9" s="64"/>
      <c r="M9" s="61"/>
      <c r="N9" s="6">
        <v>34.0</v>
      </c>
      <c r="O9" s="5" t="s">
        <v>278</v>
      </c>
      <c r="P9" s="5"/>
      <c r="Q9" s="60"/>
      <c r="R9" s="61"/>
      <c r="S9" s="6">
        <v>34.0</v>
      </c>
      <c r="T9" s="5" t="s">
        <v>278</v>
      </c>
      <c r="U9" s="5"/>
      <c r="V9" s="60"/>
      <c r="W9" s="57"/>
      <c r="X9" s="8">
        <v>34.0</v>
      </c>
      <c r="Y9" s="8" t="s">
        <v>278</v>
      </c>
      <c r="AA9" s="64"/>
      <c r="AB9" s="61"/>
      <c r="AC9" s="6">
        <v>34.0</v>
      </c>
      <c r="AD9" s="5" t="s">
        <v>278</v>
      </c>
      <c r="AE9" s="5"/>
      <c r="AF9" s="60"/>
      <c r="AG9" s="61"/>
      <c r="AH9" s="6">
        <v>34.0</v>
      </c>
      <c r="AI9" s="5" t="s">
        <v>278</v>
      </c>
      <c r="AJ9" s="5"/>
      <c r="AK9" s="60"/>
      <c r="AL9" s="61"/>
      <c r="AM9" s="6">
        <v>34.0</v>
      </c>
      <c r="AN9" s="5" t="s">
        <v>278</v>
      </c>
      <c r="AO9" s="5"/>
      <c r="AP9" s="60"/>
      <c r="AQ9" s="61"/>
      <c r="AR9" s="6">
        <v>34.0</v>
      </c>
      <c r="AS9" s="5" t="s">
        <v>278</v>
      </c>
      <c r="AT9" s="5"/>
      <c r="AU9" s="60"/>
      <c r="AV9" s="61"/>
      <c r="AW9" s="6">
        <v>34.0</v>
      </c>
      <c r="AX9" s="5" t="s">
        <v>278</v>
      </c>
      <c r="AY9" s="5"/>
      <c r="AZ9" s="60"/>
      <c r="BA9" s="61"/>
      <c r="BB9" s="6">
        <v>34.0</v>
      </c>
      <c r="BC9" s="5" t="s">
        <v>278</v>
      </c>
      <c r="BD9" s="5"/>
      <c r="BE9" s="60"/>
      <c r="BF9" s="61"/>
      <c r="BG9" s="6">
        <v>34.0</v>
      </c>
      <c r="BH9" s="5" t="s">
        <v>278</v>
      </c>
      <c r="BI9" s="5"/>
      <c r="BJ9" s="60"/>
      <c r="BK9" s="61"/>
      <c r="BL9" s="6">
        <v>34.0</v>
      </c>
      <c r="BM9" s="5" t="s">
        <v>278</v>
      </c>
      <c r="BN9" s="5"/>
      <c r="BO9" s="60"/>
      <c r="BP9" s="61"/>
      <c r="BQ9" s="6">
        <v>34.0</v>
      </c>
      <c r="BR9" s="5" t="s">
        <v>278</v>
      </c>
      <c r="BS9" s="5"/>
      <c r="BT9" s="60"/>
      <c r="BU9" s="61"/>
      <c r="BV9" s="6">
        <v>34.0</v>
      </c>
      <c r="BW9" s="5" t="s">
        <v>278</v>
      </c>
      <c r="BX9" s="5"/>
      <c r="BY9" s="60"/>
      <c r="BZ9" s="61"/>
      <c r="CA9" s="6">
        <v>34.0</v>
      </c>
      <c r="CB9" s="5" t="s">
        <v>278</v>
      </c>
      <c r="CC9" s="5"/>
      <c r="CD9" s="60"/>
      <c r="CE9" s="61"/>
      <c r="CF9" s="6">
        <v>34.0</v>
      </c>
      <c r="CG9" s="5" t="s">
        <v>278</v>
      </c>
      <c r="CH9" s="5"/>
      <c r="CI9" s="60"/>
      <c r="CJ9" s="5"/>
    </row>
    <row r="10">
      <c r="A10" t="str">
        <f>AL3</f>
        <v>Yellow</v>
      </c>
      <c r="B10">
        <f>AL4</f>
        <v>1.1</v>
      </c>
      <c r="C10" s="65" t="s">
        <v>288</v>
      </c>
      <c r="D10">
        <f t="shared" ref="D10:D16" si="1">RANDBETWEEN(F10*100,G10*100)/100</f>
        <v>1.03</v>
      </c>
      <c r="E10" s="8" t="s">
        <v>288</v>
      </c>
      <c r="F10" s="8">
        <v>0.9</v>
      </c>
      <c r="G10" s="58">
        <v>1.7</v>
      </c>
      <c r="H10" s="65" t="s">
        <v>288</v>
      </c>
      <c r="I10">
        <f t="shared" ref="I10:I16" si="2">RANDBETWEEN(K10*100,L10*100)/100</f>
        <v>1.61</v>
      </c>
      <c r="J10" s="8" t="s">
        <v>288</v>
      </c>
      <c r="K10" s="8">
        <v>0.9</v>
      </c>
      <c r="L10" s="58">
        <v>1.7</v>
      </c>
      <c r="M10" s="59" t="s">
        <v>288</v>
      </c>
      <c r="N10" s="6">
        <f t="shared" ref="N10:N16" si="3">RANDBETWEEN(P10*100,Q10*100)/100</f>
        <v>0.97</v>
      </c>
      <c r="O10" s="5" t="s">
        <v>288</v>
      </c>
      <c r="P10" s="6">
        <v>0.9</v>
      </c>
      <c r="Q10" s="66">
        <v>1.7</v>
      </c>
      <c r="R10" s="61" t="s">
        <v>288</v>
      </c>
      <c r="S10" s="6">
        <f t="shared" ref="S10:S16" si="4">RANDBETWEEN(U10*100,V10*100)/100</f>
        <v>1.54</v>
      </c>
      <c r="T10" s="5" t="s">
        <v>288</v>
      </c>
      <c r="U10" s="6">
        <v>0.9</v>
      </c>
      <c r="V10" s="66">
        <v>1.7</v>
      </c>
      <c r="W10" s="65" t="s">
        <v>288</v>
      </c>
      <c r="X10">
        <f t="shared" ref="X10:X16" si="5">RANDBETWEEN(Z10*100,AA10*100)/100</f>
        <v>1.27</v>
      </c>
      <c r="Y10" s="8" t="s">
        <v>288</v>
      </c>
      <c r="Z10" s="8">
        <v>0.9</v>
      </c>
      <c r="AA10" s="58">
        <v>1.7</v>
      </c>
      <c r="AB10" s="61" t="s">
        <v>288</v>
      </c>
      <c r="AC10" s="6">
        <f t="shared" ref="AC10:AC16" si="6">RANDBETWEEN(AE10*100,AF10*100)/100</f>
        <v>1.3</v>
      </c>
      <c r="AD10" s="5" t="s">
        <v>288</v>
      </c>
      <c r="AE10" s="6">
        <v>0.9</v>
      </c>
      <c r="AF10" s="66">
        <v>1.7</v>
      </c>
      <c r="AG10" s="61" t="s">
        <v>288</v>
      </c>
      <c r="AH10" s="6">
        <f t="shared" ref="AH10:AH16" si="7">RANDBETWEEN(AJ10*100,AK10*100)/100</f>
        <v>1.03</v>
      </c>
      <c r="AI10" s="5" t="s">
        <v>288</v>
      </c>
      <c r="AJ10" s="6">
        <v>0.9</v>
      </c>
      <c r="AK10" s="66">
        <v>1.7</v>
      </c>
      <c r="AL10" s="61" t="s">
        <v>288</v>
      </c>
      <c r="AM10" s="6">
        <f t="shared" ref="AM10:AM16" si="8">RANDBETWEEN(AO10*100,AP10*100)/100</f>
        <v>1.11</v>
      </c>
      <c r="AN10" s="5" t="s">
        <v>288</v>
      </c>
      <c r="AO10" s="6">
        <v>0.9</v>
      </c>
      <c r="AP10" s="66">
        <v>1.7</v>
      </c>
      <c r="AQ10" s="61" t="s">
        <v>288</v>
      </c>
      <c r="AR10" s="6">
        <f t="shared" ref="AR10:AR16" si="9">RANDBETWEEN(AT10*100,AU10*100)/100</f>
        <v>1.64</v>
      </c>
      <c r="AS10" s="5" t="s">
        <v>288</v>
      </c>
      <c r="AT10" s="6">
        <v>0.9</v>
      </c>
      <c r="AU10" s="66">
        <v>1.7</v>
      </c>
      <c r="AV10" s="61" t="s">
        <v>288</v>
      </c>
      <c r="AW10" s="6">
        <f t="shared" ref="AW10:AW16" si="10">RANDBETWEEN(AY10*100,AZ10*100)/100</f>
        <v>1.49</v>
      </c>
      <c r="AX10" s="5" t="s">
        <v>288</v>
      </c>
      <c r="AY10" s="6">
        <v>0.9</v>
      </c>
      <c r="AZ10" s="66">
        <v>1.7</v>
      </c>
      <c r="BA10" s="61" t="s">
        <v>288</v>
      </c>
      <c r="BB10" s="6">
        <f t="shared" ref="BB10:BB16" si="11">RANDBETWEEN(BD10*100,BE10*100)/100</f>
        <v>1.53</v>
      </c>
      <c r="BC10" s="5" t="s">
        <v>288</v>
      </c>
      <c r="BD10" s="6">
        <v>0.9</v>
      </c>
      <c r="BE10" s="66">
        <v>1.7</v>
      </c>
      <c r="BF10" s="61" t="s">
        <v>288</v>
      </c>
      <c r="BG10" s="6">
        <f t="shared" ref="BG10:BG16" si="12">RANDBETWEEN(BI10*100,BJ10*100)/100</f>
        <v>1.27</v>
      </c>
      <c r="BH10" s="5" t="s">
        <v>288</v>
      </c>
      <c r="BI10" s="6">
        <v>0.9</v>
      </c>
      <c r="BJ10" s="66">
        <v>1.7</v>
      </c>
      <c r="BK10" s="61" t="s">
        <v>288</v>
      </c>
      <c r="BL10" s="6">
        <f t="shared" ref="BL10:BL16" si="13">RANDBETWEEN(BN10*100,BO10*100)/100</f>
        <v>1.53</v>
      </c>
      <c r="BM10" s="5" t="s">
        <v>288</v>
      </c>
      <c r="BN10" s="6">
        <v>0.9</v>
      </c>
      <c r="BO10" s="66">
        <v>1.7</v>
      </c>
      <c r="BP10" s="61" t="s">
        <v>288</v>
      </c>
      <c r="BQ10" s="6">
        <f t="shared" ref="BQ10:BQ16" si="14">RANDBETWEEN(BS10*100,BT10*100)/100</f>
        <v>0.98</v>
      </c>
      <c r="BR10" s="5" t="s">
        <v>288</v>
      </c>
      <c r="BS10" s="6">
        <v>0.9</v>
      </c>
      <c r="BT10" s="66">
        <v>1.7</v>
      </c>
      <c r="BU10" s="61" t="s">
        <v>288</v>
      </c>
      <c r="BV10" s="6">
        <f t="shared" ref="BV10:BV16" si="15">RANDBETWEEN(BX10*100,BY10*100)/100</f>
        <v>1.42</v>
      </c>
      <c r="BW10" s="5" t="s">
        <v>288</v>
      </c>
      <c r="BX10" s="6">
        <v>0.9</v>
      </c>
      <c r="BY10" s="66">
        <v>1.7</v>
      </c>
      <c r="BZ10" s="61" t="s">
        <v>288</v>
      </c>
      <c r="CA10" s="6">
        <f t="shared" ref="CA10:CA16" si="16">RANDBETWEEN(CC10*100,CD10*100)/100</f>
        <v>0.96</v>
      </c>
      <c r="CB10" s="5" t="s">
        <v>288</v>
      </c>
      <c r="CC10" s="6">
        <v>0.9</v>
      </c>
      <c r="CD10" s="66">
        <v>1.7</v>
      </c>
      <c r="CE10" s="61" t="s">
        <v>288</v>
      </c>
      <c r="CF10" s="6">
        <f t="shared" ref="CF10:CF16" si="17">RANDBETWEEN(CH10*100,CI10*100)/100</f>
        <v>0.97</v>
      </c>
      <c r="CG10" s="5" t="s">
        <v>288</v>
      </c>
      <c r="CH10" s="6">
        <v>0.9</v>
      </c>
      <c r="CI10" s="66">
        <v>1.7</v>
      </c>
      <c r="CJ10" s="6"/>
    </row>
    <row r="11">
      <c r="A11" t="str">
        <f>AQ3</f>
        <v>Red</v>
      </c>
      <c r="B11" s="8">
        <f>AQ4</f>
        <v>0.44</v>
      </c>
      <c r="C11" s="65" t="s">
        <v>1006</v>
      </c>
      <c r="D11">
        <f t="shared" si="1"/>
        <v>3.21</v>
      </c>
      <c r="E11" s="8" t="s">
        <v>1006</v>
      </c>
      <c r="F11" s="8">
        <v>3.0</v>
      </c>
      <c r="G11" s="58">
        <v>6.0</v>
      </c>
      <c r="H11" s="65" t="s">
        <v>1006</v>
      </c>
      <c r="I11">
        <f t="shared" si="2"/>
        <v>5.68</v>
      </c>
      <c r="J11" s="8" t="s">
        <v>1006</v>
      </c>
      <c r="K11" s="8">
        <v>3.0</v>
      </c>
      <c r="L11" s="58">
        <v>6.0</v>
      </c>
      <c r="M11" s="59" t="s">
        <v>1006</v>
      </c>
      <c r="N11" s="6">
        <f t="shared" si="3"/>
        <v>3.15</v>
      </c>
      <c r="O11" s="5" t="s">
        <v>1006</v>
      </c>
      <c r="P11" s="6">
        <v>3.0</v>
      </c>
      <c r="Q11" s="66">
        <v>6.0</v>
      </c>
      <c r="R11" s="61" t="s">
        <v>1006</v>
      </c>
      <c r="S11" s="6">
        <f t="shared" si="4"/>
        <v>4.82</v>
      </c>
      <c r="T11" s="5" t="s">
        <v>1006</v>
      </c>
      <c r="U11" s="6">
        <v>3.0</v>
      </c>
      <c r="V11" s="66">
        <v>6.0</v>
      </c>
      <c r="W11" s="65" t="s">
        <v>1006</v>
      </c>
      <c r="X11">
        <f t="shared" si="5"/>
        <v>5.46</v>
      </c>
      <c r="Y11" s="8" t="s">
        <v>1006</v>
      </c>
      <c r="Z11" s="8">
        <v>3.0</v>
      </c>
      <c r="AA11" s="58">
        <v>6.0</v>
      </c>
      <c r="AB11" s="61" t="s">
        <v>1006</v>
      </c>
      <c r="AC11" s="6">
        <f t="shared" si="6"/>
        <v>3.57</v>
      </c>
      <c r="AD11" s="5" t="s">
        <v>1006</v>
      </c>
      <c r="AE11" s="6">
        <v>3.0</v>
      </c>
      <c r="AF11" s="66">
        <v>6.0</v>
      </c>
      <c r="AG11" s="61" t="s">
        <v>1006</v>
      </c>
      <c r="AH11" s="6">
        <f t="shared" si="7"/>
        <v>3.45</v>
      </c>
      <c r="AI11" s="5" t="s">
        <v>1006</v>
      </c>
      <c r="AJ11" s="6">
        <v>3.0</v>
      </c>
      <c r="AK11" s="66">
        <v>6.0</v>
      </c>
      <c r="AL11" s="61" t="s">
        <v>1006</v>
      </c>
      <c r="AM11" s="6">
        <f t="shared" si="8"/>
        <v>4.02</v>
      </c>
      <c r="AN11" s="5" t="s">
        <v>1006</v>
      </c>
      <c r="AO11" s="6">
        <v>3.0</v>
      </c>
      <c r="AP11" s="66">
        <v>6.0</v>
      </c>
      <c r="AQ11" s="61" t="s">
        <v>1006</v>
      </c>
      <c r="AR11" s="6">
        <f t="shared" si="9"/>
        <v>5.23</v>
      </c>
      <c r="AS11" s="5" t="s">
        <v>1006</v>
      </c>
      <c r="AT11" s="6">
        <v>3.0</v>
      </c>
      <c r="AU11" s="66">
        <v>6.0</v>
      </c>
      <c r="AV11" s="61" t="s">
        <v>1006</v>
      </c>
      <c r="AW11" s="6">
        <f t="shared" si="10"/>
        <v>5.96</v>
      </c>
      <c r="AX11" s="5" t="s">
        <v>1006</v>
      </c>
      <c r="AY11" s="6">
        <v>3.0</v>
      </c>
      <c r="AZ11" s="66">
        <v>6.0</v>
      </c>
      <c r="BA11" s="61" t="s">
        <v>1006</v>
      </c>
      <c r="BB11" s="6">
        <f t="shared" si="11"/>
        <v>3.51</v>
      </c>
      <c r="BC11" s="5" t="s">
        <v>1006</v>
      </c>
      <c r="BD11" s="6">
        <v>3.0</v>
      </c>
      <c r="BE11" s="66">
        <v>6.0</v>
      </c>
      <c r="BF11" s="61" t="s">
        <v>1006</v>
      </c>
      <c r="BG11" s="6">
        <f t="shared" si="12"/>
        <v>4.34</v>
      </c>
      <c r="BH11" s="5" t="s">
        <v>1006</v>
      </c>
      <c r="BI11" s="6">
        <v>3.0</v>
      </c>
      <c r="BJ11" s="66">
        <v>6.0</v>
      </c>
      <c r="BK11" s="61" t="s">
        <v>1006</v>
      </c>
      <c r="BL11" s="6">
        <f t="shared" si="13"/>
        <v>4.64</v>
      </c>
      <c r="BM11" s="5" t="s">
        <v>1006</v>
      </c>
      <c r="BN11" s="6">
        <v>3.0</v>
      </c>
      <c r="BO11" s="66">
        <v>6.0</v>
      </c>
      <c r="BP11" s="61" t="s">
        <v>1006</v>
      </c>
      <c r="BQ11" s="6">
        <f t="shared" si="14"/>
        <v>4.8</v>
      </c>
      <c r="BR11" s="5" t="s">
        <v>1006</v>
      </c>
      <c r="BS11" s="6">
        <v>3.0</v>
      </c>
      <c r="BT11" s="66">
        <v>6.0</v>
      </c>
      <c r="BU11" s="61" t="s">
        <v>1006</v>
      </c>
      <c r="BV11" s="6">
        <f t="shared" si="15"/>
        <v>5.88</v>
      </c>
      <c r="BW11" s="5" t="s">
        <v>1006</v>
      </c>
      <c r="BX11" s="6">
        <v>3.0</v>
      </c>
      <c r="BY11" s="66">
        <v>6.0</v>
      </c>
      <c r="BZ11" s="61" t="s">
        <v>1006</v>
      </c>
      <c r="CA11" s="6">
        <f t="shared" si="16"/>
        <v>4.69</v>
      </c>
      <c r="CB11" s="5" t="s">
        <v>1006</v>
      </c>
      <c r="CC11" s="6">
        <v>3.0</v>
      </c>
      <c r="CD11" s="66">
        <v>6.0</v>
      </c>
      <c r="CE11" s="61" t="s">
        <v>1006</v>
      </c>
      <c r="CF11" s="6">
        <f t="shared" si="17"/>
        <v>5.51</v>
      </c>
      <c r="CG11" s="5" t="s">
        <v>1006</v>
      </c>
      <c r="CH11" s="6">
        <v>3.0</v>
      </c>
      <c r="CI11" s="66">
        <v>6.0</v>
      </c>
      <c r="CJ11" s="6"/>
    </row>
    <row r="12">
      <c r="A12" t="str">
        <f>AV3</f>
        <v>Red</v>
      </c>
      <c r="B12">
        <f>AV4</f>
        <v>0.12</v>
      </c>
      <c r="C12" s="65" t="s">
        <v>554</v>
      </c>
      <c r="D12">
        <f t="shared" si="1"/>
        <v>2.56</v>
      </c>
      <c r="E12" s="8" t="s">
        <v>554</v>
      </c>
      <c r="F12" s="8">
        <v>2.0</v>
      </c>
      <c r="G12" s="58">
        <v>3.0</v>
      </c>
      <c r="H12" s="65" t="s">
        <v>554</v>
      </c>
      <c r="I12">
        <f t="shared" si="2"/>
        <v>2.3</v>
      </c>
      <c r="J12" s="8" t="s">
        <v>554</v>
      </c>
      <c r="K12" s="8">
        <v>2.0</v>
      </c>
      <c r="L12" s="58">
        <v>3.0</v>
      </c>
      <c r="M12" s="59" t="s">
        <v>554</v>
      </c>
      <c r="N12" s="6">
        <f t="shared" si="3"/>
        <v>2.9</v>
      </c>
      <c r="O12" s="5" t="s">
        <v>554</v>
      </c>
      <c r="P12" s="6">
        <v>2.0</v>
      </c>
      <c r="Q12" s="66">
        <v>3.0</v>
      </c>
      <c r="R12" s="61" t="s">
        <v>554</v>
      </c>
      <c r="S12" s="6">
        <f t="shared" si="4"/>
        <v>2.23</v>
      </c>
      <c r="T12" s="5" t="s">
        <v>554</v>
      </c>
      <c r="U12" s="6">
        <v>2.0</v>
      </c>
      <c r="V12" s="66">
        <v>3.0</v>
      </c>
      <c r="W12" s="65" t="s">
        <v>554</v>
      </c>
      <c r="X12">
        <f t="shared" si="5"/>
        <v>2.61</v>
      </c>
      <c r="Y12" s="8" t="s">
        <v>554</v>
      </c>
      <c r="Z12" s="8">
        <v>2.0</v>
      </c>
      <c r="AA12" s="58">
        <v>3.0</v>
      </c>
      <c r="AB12" s="61" t="s">
        <v>554</v>
      </c>
      <c r="AC12" s="6">
        <f t="shared" si="6"/>
        <v>2.07</v>
      </c>
      <c r="AD12" s="5" t="s">
        <v>554</v>
      </c>
      <c r="AE12" s="6">
        <v>2.0</v>
      </c>
      <c r="AF12" s="66">
        <v>3.0</v>
      </c>
      <c r="AG12" s="61" t="s">
        <v>554</v>
      </c>
      <c r="AH12" s="6">
        <f t="shared" si="7"/>
        <v>2.78</v>
      </c>
      <c r="AI12" s="5" t="s">
        <v>554</v>
      </c>
      <c r="AJ12" s="6">
        <v>2.0</v>
      </c>
      <c r="AK12" s="66">
        <v>3.0</v>
      </c>
      <c r="AL12" s="61" t="s">
        <v>554</v>
      </c>
      <c r="AM12" s="6">
        <f t="shared" si="8"/>
        <v>2.53</v>
      </c>
      <c r="AN12" s="5" t="s">
        <v>554</v>
      </c>
      <c r="AO12" s="6">
        <v>2.0</v>
      </c>
      <c r="AP12" s="66">
        <v>3.0</v>
      </c>
      <c r="AQ12" s="61" t="s">
        <v>554</v>
      </c>
      <c r="AR12" s="6">
        <f t="shared" si="9"/>
        <v>2.11</v>
      </c>
      <c r="AS12" s="5" t="s">
        <v>554</v>
      </c>
      <c r="AT12" s="6">
        <v>2.0</v>
      </c>
      <c r="AU12" s="66">
        <v>3.0</v>
      </c>
      <c r="AV12" s="61" t="s">
        <v>554</v>
      </c>
      <c r="AW12" s="6">
        <f t="shared" si="10"/>
        <v>2.43</v>
      </c>
      <c r="AX12" s="5" t="s">
        <v>554</v>
      </c>
      <c r="AY12" s="6">
        <v>2.0</v>
      </c>
      <c r="AZ12" s="66">
        <v>3.0</v>
      </c>
      <c r="BA12" s="61" t="s">
        <v>554</v>
      </c>
      <c r="BB12" s="6">
        <f t="shared" si="11"/>
        <v>2.17</v>
      </c>
      <c r="BC12" s="5" t="s">
        <v>554</v>
      </c>
      <c r="BD12" s="6">
        <v>2.0</v>
      </c>
      <c r="BE12" s="66">
        <v>3.0</v>
      </c>
      <c r="BF12" s="61" t="s">
        <v>554</v>
      </c>
      <c r="BG12" s="6">
        <f t="shared" si="12"/>
        <v>2.8</v>
      </c>
      <c r="BH12" s="5" t="s">
        <v>554</v>
      </c>
      <c r="BI12" s="6">
        <v>2.0</v>
      </c>
      <c r="BJ12" s="66">
        <v>3.0</v>
      </c>
      <c r="BK12" s="61" t="s">
        <v>554</v>
      </c>
      <c r="BL12" s="6">
        <f t="shared" si="13"/>
        <v>2.83</v>
      </c>
      <c r="BM12" s="5" t="s">
        <v>554</v>
      </c>
      <c r="BN12" s="6">
        <v>2.0</v>
      </c>
      <c r="BO12" s="66">
        <v>3.0</v>
      </c>
      <c r="BP12" s="61" t="s">
        <v>554</v>
      </c>
      <c r="BQ12" s="6">
        <f t="shared" si="14"/>
        <v>2.16</v>
      </c>
      <c r="BR12" s="5" t="s">
        <v>554</v>
      </c>
      <c r="BS12" s="6">
        <v>2.0</v>
      </c>
      <c r="BT12" s="66">
        <v>3.0</v>
      </c>
      <c r="BU12" s="61" t="s">
        <v>554</v>
      </c>
      <c r="BV12" s="6">
        <f t="shared" si="15"/>
        <v>2.71</v>
      </c>
      <c r="BW12" s="5" t="s">
        <v>554</v>
      </c>
      <c r="BX12" s="6">
        <v>2.0</v>
      </c>
      <c r="BY12" s="66">
        <v>3.0</v>
      </c>
      <c r="BZ12" s="61" t="s">
        <v>554</v>
      </c>
      <c r="CA12" s="6">
        <f t="shared" si="16"/>
        <v>2.58</v>
      </c>
      <c r="CB12" s="5" t="s">
        <v>554</v>
      </c>
      <c r="CC12" s="6">
        <v>2.0</v>
      </c>
      <c r="CD12" s="66">
        <v>3.0</v>
      </c>
      <c r="CE12" s="61" t="s">
        <v>554</v>
      </c>
      <c r="CF12" s="6">
        <f t="shared" si="17"/>
        <v>2.87</v>
      </c>
      <c r="CG12" s="5" t="s">
        <v>554</v>
      </c>
      <c r="CH12" s="6">
        <v>2.0</v>
      </c>
      <c r="CI12" s="66">
        <v>3.0</v>
      </c>
      <c r="CJ12" s="6"/>
    </row>
    <row r="13">
      <c r="A13" t="str">
        <f>BA3</f>
        <v>Red</v>
      </c>
      <c r="B13">
        <f>AB4</f>
        <v>2.07</v>
      </c>
      <c r="C13" s="65" t="s">
        <v>285</v>
      </c>
      <c r="D13">
        <f t="shared" si="1"/>
        <v>1.32</v>
      </c>
      <c r="E13" s="8" t="s">
        <v>285</v>
      </c>
      <c r="F13" s="8">
        <v>1.0</v>
      </c>
      <c r="G13" s="58">
        <v>2.0</v>
      </c>
      <c r="H13" s="65" t="s">
        <v>285</v>
      </c>
      <c r="I13">
        <f t="shared" si="2"/>
        <v>1.69</v>
      </c>
      <c r="J13" s="8" t="s">
        <v>285</v>
      </c>
      <c r="K13" s="8">
        <v>1.0</v>
      </c>
      <c r="L13" s="58">
        <v>2.0</v>
      </c>
      <c r="M13" s="59" t="s">
        <v>285</v>
      </c>
      <c r="N13" s="6">
        <f t="shared" si="3"/>
        <v>1.45</v>
      </c>
      <c r="O13" s="5" t="s">
        <v>285</v>
      </c>
      <c r="P13" s="6">
        <v>1.0</v>
      </c>
      <c r="Q13" s="66">
        <v>2.0</v>
      </c>
      <c r="R13" s="61" t="s">
        <v>285</v>
      </c>
      <c r="S13" s="6">
        <f t="shared" si="4"/>
        <v>1.98</v>
      </c>
      <c r="T13" s="5" t="s">
        <v>285</v>
      </c>
      <c r="U13" s="6">
        <v>1.0</v>
      </c>
      <c r="V13" s="66">
        <v>2.0</v>
      </c>
      <c r="W13" s="65" t="s">
        <v>285</v>
      </c>
      <c r="X13">
        <f t="shared" si="5"/>
        <v>1.09</v>
      </c>
      <c r="Y13" s="8" t="s">
        <v>285</v>
      </c>
      <c r="Z13" s="8">
        <v>1.0</v>
      </c>
      <c r="AA13" s="58">
        <v>2.0</v>
      </c>
      <c r="AB13" s="61" t="s">
        <v>285</v>
      </c>
      <c r="AC13" s="6">
        <f t="shared" si="6"/>
        <v>1.09</v>
      </c>
      <c r="AD13" s="5" t="s">
        <v>285</v>
      </c>
      <c r="AE13" s="6">
        <v>1.0</v>
      </c>
      <c r="AF13" s="66">
        <v>2.0</v>
      </c>
      <c r="AG13" s="61" t="s">
        <v>285</v>
      </c>
      <c r="AH13" s="6">
        <f t="shared" si="7"/>
        <v>1.35</v>
      </c>
      <c r="AI13" s="5" t="s">
        <v>285</v>
      </c>
      <c r="AJ13" s="6">
        <v>1.0</v>
      </c>
      <c r="AK13" s="66">
        <v>2.0</v>
      </c>
      <c r="AL13" s="61" t="s">
        <v>285</v>
      </c>
      <c r="AM13" s="6">
        <f t="shared" si="8"/>
        <v>1.1</v>
      </c>
      <c r="AN13" s="5" t="s">
        <v>285</v>
      </c>
      <c r="AO13" s="6">
        <v>1.0</v>
      </c>
      <c r="AP13" s="66">
        <v>2.0</v>
      </c>
      <c r="AQ13" s="61" t="s">
        <v>285</v>
      </c>
      <c r="AR13" s="6">
        <f t="shared" si="9"/>
        <v>1.64</v>
      </c>
      <c r="AS13" s="5" t="s">
        <v>285</v>
      </c>
      <c r="AT13" s="6">
        <v>1.0</v>
      </c>
      <c r="AU13" s="66">
        <v>2.0</v>
      </c>
      <c r="AV13" s="61" t="s">
        <v>285</v>
      </c>
      <c r="AW13" s="6">
        <f t="shared" si="10"/>
        <v>1.11</v>
      </c>
      <c r="AX13" s="5" t="s">
        <v>285</v>
      </c>
      <c r="AY13" s="6">
        <v>1.0</v>
      </c>
      <c r="AZ13" s="66">
        <v>2.0</v>
      </c>
      <c r="BA13" s="61" t="s">
        <v>285</v>
      </c>
      <c r="BB13" s="6">
        <f t="shared" si="11"/>
        <v>1.52</v>
      </c>
      <c r="BC13" s="5" t="s">
        <v>285</v>
      </c>
      <c r="BD13" s="6">
        <v>1.0</v>
      </c>
      <c r="BE13" s="66">
        <v>2.0</v>
      </c>
      <c r="BF13" s="61" t="s">
        <v>285</v>
      </c>
      <c r="BG13" s="6">
        <f t="shared" si="12"/>
        <v>1.26</v>
      </c>
      <c r="BH13" s="5" t="s">
        <v>285</v>
      </c>
      <c r="BI13" s="6">
        <v>1.0</v>
      </c>
      <c r="BJ13" s="66">
        <v>2.0</v>
      </c>
      <c r="BK13" s="61" t="s">
        <v>285</v>
      </c>
      <c r="BL13" s="6">
        <f t="shared" si="13"/>
        <v>1.16</v>
      </c>
      <c r="BM13" s="5" t="s">
        <v>285</v>
      </c>
      <c r="BN13" s="6">
        <v>1.0</v>
      </c>
      <c r="BO13" s="66">
        <v>2.0</v>
      </c>
      <c r="BP13" s="61" t="s">
        <v>285</v>
      </c>
      <c r="BQ13" s="6">
        <f t="shared" si="14"/>
        <v>1.72</v>
      </c>
      <c r="BR13" s="5" t="s">
        <v>285</v>
      </c>
      <c r="BS13" s="6">
        <v>1.0</v>
      </c>
      <c r="BT13" s="66">
        <v>2.0</v>
      </c>
      <c r="BU13" s="61" t="s">
        <v>285</v>
      </c>
      <c r="BV13" s="6">
        <f t="shared" si="15"/>
        <v>1.61</v>
      </c>
      <c r="BW13" s="5" t="s">
        <v>285</v>
      </c>
      <c r="BX13" s="6">
        <v>1.0</v>
      </c>
      <c r="BY13" s="66">
        <v>2.0</v>
      </c>
      <c r="BZ13" s="61" t="s">
        <v>285</v>
      </c>
      <c r="CA13" s="6">
        <f t="shared" si="16"/>
        <v>1.33</v>
      </c>
      <c r="CB13" s="5" t="s">
        <v>285</v>
      </c>
      <c r="CC13" s="6">
        <v>1.0</v>
      </c>
      <c r="CD13" s="66">
        <v>2.0</v>
      </c>
      <c r="CE13" s="61" t="s">
        <v>285</v>
      </c>
      <c r="CF13" s="6">
        <f t="shared" si="17"/>
        <v>1.78</v>
      </c>
      <c r="CG13" s="5" t="s">
        <v>285</v>
      </c>
      <c r="CH13" s="6">
        <v>1.0</v>
      </c>
      <c r="CI13" s="66">
        <v>2.0</v>
      </c>
      <c r="CJ13" s="6"/>
    </row>
    <row r="14">
      <c r="A14" t="str">
        <f>BF3</f>
        <v>Red</v>
      </c>
      <c r="B14">
        <f>BF4</f>
        <v>0.37</v>
      </c>
      <c r="C14" s="65" t="s">
        <v>443</v>
      </c>
      <c r="D14">
        <f t="shared" si="1"/>
        <v>0.76</v>
      </c>
      <c r="E14" s="8" t="s">
        <v>443</v>
      </c>
      <c r="F14" s="8">
        <v>0.5</v>
      </c>
      <c r="G14" s="58">
        <v>1.0</v>
      </c>
      <c r="H14" s="65" t="s">
        <v>443</v>
      </c>
      <c r="I14">
        <f t="shared" si="2"/>
        <v>0.97</v>
      </c>
      <c r="J14" s="8" t="s">
        <v>443</v>
      </c>
      <c r="K14" s="8">
        <v>0.5</v>
      </c>
      <c r="L14" s="58">
        <v>1.0</v>
      </c>
      <c r="M14" s="59" t="s">
        <v>443</v>
      </c>
      <c r="N14" s="6">
        <f t="shared" si="3"/>
        <v>0.65</v>
      </c>
      <c r="O14" s="5" t="s">
        <v>443</v>
      </c>
      <c r="P14" s="6">
        <v>0.5</v>
      </c>
      <c r="Q14" s="66">
        <v>1.0</v>
      </c>
      <c r="R14" s="61" t="s">
        <v>443</v>
      </c>
      <c r="S14" s="6">
        <f t="shared" si="4"/>
        <v>0.83</v>
      </c>
      <c r="T14" s="5" t="s">
        <v>443</v>
      </c>
      <c r="U14" s="6">
        <v>0.5</v>
      </c>
      <c r="V14" s="66">
        <v>1.0</v>
      </c>
      <c r="W14" s="65" t="s">
        <v>443</v>
      </c>
      <c r="X14">
        <f t="shared" si="5"/>
        <v>0.76</v>
      </c>
      <c r="Y14" s="8" t="s">
        <v>443</v>
      </c>
      <c r="Z14" s="8">
        <v>0.5</v>
      </c>
      <c r="AA14" s="58">
        <v>1.0</v>
      </c>
      <c r="AB14" s="61" t="s">
        <v>443</v>
      </c>
      <c r="AC14" s="6">
        <f t="shared" si="6"/>
        <v>0.74</v>
      </c>
      <c r="AD14" s="5" t="s">
        <v>443</v>
      </c>
      <c r="AE14" s="6">
        <v>0.5</v>
      </c>
      <c r="AF14" s="66">
        <v>1.0</v>
      </c>
      <c r="AG14" s="61" t="s">
        <v>443</v>
      </c>
      <c r="AH14" s="6">
        <f t="shared" si="7"/>
        <v>0.83</v>
      </c>
      <c r="AI14" s="5" t="s">
        <v>443</v>
      </c>
      <c r="AJ14" s="6">
        <v>0.5</v>
      </c>
      <c r="AK14" s="66">
        <v>1.0</v>
      </c>
      <c r="AL14" s="61" t="s">
        <v>443</v>
      </c>
      <c r="AM14" s="6">
        <f t="shared" si="8"/>
        <v>0.52</v>
      </c>
      <c r="AN14" s="5" t="s">
        <v>443</v>
      </c>
      <c r="AO14" s="6">
        <v>0.5</v>
      </c>
      <c r="AP14" s="66">
        <v>1.0</v>
      </c>
      <c r="AQ14" s="61" t="s">
        <v>443</v>
      </c>
      <c r="AR14" s="6">
        <f t="shared" si="9"/>
        <v>0.8</v>
      </c>
      <c r="AS14" s="5" t="s">
        <v>443</v>
      </c>
      <c r="AT14" s="6">
        <v>0.5</v>
      </c>
      <c r="AU14" s="66">
        <v>1.0</v>
      </c>
      <c r="AV14" s="61" t="s">
        <v>443</v>
      </c>
      <c r="AW14" s="6">
        <f t="shared" si="10"/>
        <v>0.77</v>
      </c>
      <c r="AX14" s="5" t="s">
        <v>443</v>
      </c>
      <c r="AY14" s="6">
        <v>0.5</v>
      </c>
      <c r="AZ14" s="66">
        <v>1.0</v>
      </c>
      <c r="BA14" s="61" t="s">
        <v>443</v>
      </c>
      <c r="BB14" s="6">
        <f t="shared" si="11"/>
        <v>0.76</v>
      </c>
      <c r="BC14" s="5" t="s">
        <v>443</v>
      </c>
      <c r="BD14" s="6">
        <v>0.5</v>
      </c>
      <c r="BE14" s="66">
        <v>1.0</v>
      </c>
      <c r="BF14" s="61" t="s">
        <v>443</v>
      </c>
      <c r="BG14" s="6">
        <f t="shared" si="12"/>
        <v>0.69</v>
      </c>
      <c r="BH14" s="5" t="s">
        <v>443</v>
      </c>
      <c r="BI14" s="6">
        <v>0.5</v>
      </c>
      <c r="BJ14" s="66">
        <v>1.0</v>
      </c>
      <c r="BK14" s="61" t="s">
        <v>443</v>
      </c>
      <c r="BL14" s="6">
        <f t="shared" si="13"/>
        <v>0.85</v>
      </c>
      <c r="BM14" s="5" t="s">
        <v>443</v>
      </c>
      <c r="BN14" s="6">
        <v>0.5</v>
      </c>
      <c r="BO14" s="66">
        <v>1.0</v>
      </c>
      <c r="BP14" s="61" t="s">
        <v>443</v>
      </c>
      <c r="BQ14" s="6">
        <f t="shared" si="14"/>
        <v>0.74</v>
      </c>
      <c r="BR14" s="5" t="s">
        <v>443</v>
      </c>
      <c r="BS14" s="6">
        <v>0.5</v>
      </c>
      <c r="BT14" s="66">
        <v>1.0</v>
      </c>
      <c r="BU14" s="61" t="s">
        <v>443</v>
      </c>
      <c r="BV14" s="6">
        <f t="shared" si="15"/>
        <v>0.5</v>
      </c>
      <c r="BW14" s="5" t="s">
        <v>443</v>
      </c>
      <c r="BX14" s="6">
        <v>0.5</v>
      </c>
      <c r="BY14" s="66">
        <v>1.0</v>
      </c>
      <c r="BZ14" s="61" t="s">
        <v>443</v>
      </c>
      <c r="CA14" s="6">
        <f t="shared" si="16"/>
        <v>0.8</v>
      </c>
      <c r="CB14" s="5" t="s">
        <v>443</v>
      </c>
      <c r="CC14" s="6">
        <v>0.5</v>
      </c>
      <c r="CD14" s="66">
        <v>1.0</v>
      </c>
      <c r="CE14" s="61" t="s">
        <v>443</v>
      </c>
      <c r="CF14" s="6">
        <f t="shared" si="17"/>
        <v>0.55</v>
      </c>
      <c r="CG14" s="5" t="s">
        <v>443</v>
      </c>
      <c r="CH14" s="6">
        <v>0.5</v>
      </c>
      <c r="CI14" s="66">
        <v>1.0</v>
      </c>
      <c r="CJ14" s="6"/>
    </row>
    <row r="15">
      <c r="A15" t="str">
        <f>BK3</f>
        <v>Red</v>
      </c>
      <c r="B15">
        <f>BK4</f>
        <v>0.35</v>
      </c>
      <c r="C15" s="65" t="s">
        <v>278</v>
      </c>
      <c r="D15">
        <f t="shared" si="1"/>
        <v>0.41</v>
      </c>
      <c r="E15" s="8" t="s">
        <v>278</v>
      </c>
      <c r="F15" s="8">
        <v>0.1</v>
      </c>
      <c r="G15" s="58">
        <v>0.5</v>
      </c>
      <c r="H15" s="65" t="s">
        <v>278</v>
      </c>
      <c r="I15">
        <f t="shared" si="2"/>
        <v>0.24</v>
      </c>
      <c r="J15" s="8" t="s">
        <v>278</v>
      </c>
      <c r="K15" s="8">
        <v>0.1</v>
      </c>
      <c r="L15" s="58">
        <v>0.5</v>
      </c>
      <c r="M15" s="59" t="s">
        <v>278</v>
      </c>
      <c r="N15" s="6">
        <f t="shared" si="3"/>
        <v>0.18</v>
      </c>
      <c r="O15" s="5" t="s">
        <v>278</v>
      </c>
      <c r="P15" s="6">
        <v>0.1</v>
      </c>
      <c r="Q15" s="66">
        <v>0.5</v>
      </c>
      <c r="R15" s="61" t="s">
        <v>278</v>
      </c>
      <c r="S15" s="6">
        <f t="shared" si="4"/>
        <v>0.15</v>
      </c>
      <c r="T15" s="5" t="s">
        <v>278</v>
      </c>
      <c r="U15" s="6">
        <v>0.1</v>
      </c>
      <c r="V15" s="66">
        <v>0.5</v>
      </c>
      <c r="W15" s="65" t="s">
        <v>278</v>
      </c>
      <c r="X15">
        <f t="shared" si="5"/>
        <v>0.46</v>
      </c>
      <c r="Y15" s="8" t="s">
        <v>278</v>
      </c>
      <c r="Z15" s="8">
        <v>0.1</v>
      </c>
      <c r="AA15" s="58">
        <v>0.5</v>
      </c>
      <c r="AB15" s="61" t="s">
        <v>278</v>
      </c>
      <c r="AC15" s="6">
        <f t="shared" si="6"/>
        <v>0.48</v>
      </c>
      <c r="AD15" s="5" t="s">
        <v>278</v>
      </c>
      <c r="AE15" s="6">
        <v>0.1</v>
      </c>
      <c r="AF15" s="66">
        <v>0.5</v>
      </c>
      <c r="AG15" s="61" t="s">
        <v>278</v>
      </c>
      <c r="AH15" s="6">
        <f t="shared" si="7"/>
        <v>0.19</v>
      </c>
      <c r="AI15" s="5" t="s">
        <v>278</v>
      </c>
      <c r="AJ15" s="6">
        <v>0.1</v>
      </c>
      <c r="AK15" s="66">
        <v>0.5</v>
      </c>
      <c r="AL15" s="61" t="s">
        <v>278</v>
      </c>
      <c r="AM15" s="6">
        <f t="shared" si="8"/>
        <v>0.22</v>
      </c>
      <c r="AN15" s="5" t="s">
        <v>278</v>
      </c>
      <c r="AO15" s="6">
        <v>0.1</v>
      </c>
      <c r="AP15" s="66">
        <v>0.5</v>
      </c>
      <c r="AQ15" s="61" t="s">
        <v>278</v>
      </c>
      <c r="AR15" s="6">
        <f t="shared" si="9"/>
        <v>0.44</v>
      </c>
      <c r="AS15" s="5" t="s">
        <v>278</v>
      </c>
      <c r="AT15" s="6">
        <v>0.1</v>
      </c>
      <c r="AU15" s="66">
        <v>0.5</v>
      </c>
      <c r="AV15" s="61" t="s">
        <v>278</v>
      </c>
      <c r="AW15" s="6">
        <f t="shared" si="10"/>
        <v>0.12</v>
      </c>
      <c r="AX15" s="5" t="s">
        <v>278</v>
      </c>
      <c r="AY15" s="6">
        <v>0.1</v>
      </c>
      <c r="AZ15" s="66">
        <v>0.5</v>
      </c>
      <c r="BA15" s="61" t="s">
        <v>278</v>
      </c>
      <c r="BB15" s="6">
        <f t="shared" si="11"/>
        <v>0.36</v>
      </c>
      <c r="BC15" s="5" t="s">
        <v>278</v>
      </c>
      <c r="BD15" s="6">
        <v>0.1</v>
      </c>
      <c r="BE15" s="66">
        <v>0.5</v>
      </c>
      <c r="BF15" s="61" t="s">
        <v>278</v>
      </c>
      <c r="BG15" s="6">
        <f t="shared" si="12"/>
        <v>0.37</v>
      </c>
      <c r="BH15" s="5" t="s">
        <v>278</v>
      </c>
      <c r="BI15" s="6">
        <v>0.1</v>
      </c>
      <c r="BJ15" s="66">
        <v>0.5</v>
      </c>
      <c r="BK15" s="61" t="s">
        <v>278</v>
      </c>
      <c r="BL15" s="6">
        <f t="shared" si="13"/>
        <v>0.35</v>
      </c>
      <c r="BM15" s="5" t="s">
        <v>278</v>
      </c>
      <c r="BN15" s="6">
        <v>0.1</v>
      </c>
      <c r="BO15" s="66">
        <v>0.5</v>
      </c>
      <c r="BP15" s="61" t="s">
        <v>278</v>
      </c>
      <c r="BQ15" s="6">
        <f t="shared" si="14"/>
        <v>0.4</v>
      </c>
      <c r="BR15" s="5" t="s">
        <v>278</v>
      </c>
      <c r="BS15" s="6">
        <v>0.1</v>
      </c>
      <c r="BT15" s="66">
        <v>0.5</v>
      </c>
      <c r="BU15" s="61" t="s">
        <v>278</v>
      </c>
      <c r="BV15" s="6">
        <f t="shared" si="15"/>
        <v>0.4</v>
      </c>
      <c r="BW15" s="5" t="s">
        <v>278</v>
      </c>
      <c r="BX15" s="6">
        <v>0.1</v>
      </c>
      <c r="BY15" s="66">
        <v>0.5</v>
      </c>
      <c r="BZ15" s="61" t="s">
        <v>278</v>
      </c>
      <c r="CA15" s="6">
        <f t="shared" si="16"/>
        <v>0.38</v>
      </c>
      <c r="CB15" s="5" t="s">
        <v>278</v>
      </c>
      <c r="CC15" s="6">
        <v>0.1</v>
      </c>
      <c r="CD15" s="66">
        <v>0.5</v>
      </c>
      <c r="CE15" s="61" t="s">
        <v>278</v>
      </c>
      <c r="CF15" s="6">
        <f t="shared" si="17"/>
        <v>0.38</v>
      </c>
      <c r="CG15" s="5" t="s">
        <v>278</v>
      </c>
      <c r="CH15" s="6">
        <v>0.1</v>
      </c>
      <c r="CI15" s="66">
        <v>0.5</v>
      </c>
      <c r="CJ15" s="6"/>
    </row>
    <row r="16">
      <c r="A16" t="str">
        <f>BP3</f>
        <v>Blue-White</v>
      </c>
      <c r="B16">
        <f>BP4</f>
        <v>4.8</v>
      </c>
      <c r="C16" s="65" t="s">
        <v>1324</v>
      </c>
      <c r="D16">
        <f t="shared" si="1"/>
        <v>1.23</v>
      </c>
      <c r="E16" s="8" t="s">
        <v>1324</v>
      </c>
      <c r="F16" s="8">
        <v>0.5</v>
      </c>
      <c r="G16" s="58">
        <v>2.0</v>
      </c>
      <c r="H16" s="65" t="s">
        <v>1324</v>
      </c>
      <c r="I16">
        <f t="shared" si="2"/>
        <v>1.74</v>
      </c>
      <c r="J16" s="8" t="s">
        <v>1324</v>
      </c>
      <c r="K16" s="8">
        <v>0.5</v>
      </c>
      <c r="L16" s="58">
        <v>2.0</v>
      </c>
      <c r="M16" s="59" t="s">
        <v>1324</v>
      </c>
      <c r="N16" s="6">
        <f t="shared" si="3"/>
        <v>0.89</v>
      </c>
      <c r="O16" s="5" t="s">
        <v>1324</v>
      </c>
      <c r="P16" s="6">
        <v>0.5</v>
      </c>
      <c r="Q16" s="66">
        <v>2.0</v>
      </c>
      <c r="R16" s="61" t="s">
        <v>1324</v>
      </c>
      <c r="S16" s="6">
        <f t="shared" si="4"/>
        <v>0.73</v>
      </c>
      <c r="T16" s="5" t="s">
        <v>1324</v>
      </c>
      <c r="U16" s="6">
        <v>0.5</v>
      </c>
      <c r="V16" s="66">
        <v>2.0</v>
      </c>
      <c r="W16" s="65" t="s">
        <v>1324</v>
      </c>
      <c r="X16">
        <f t="shared" si="5"/>
        <v>0.56</v>
      </c>
      <c r="Y16" s="8" t="s">
        <v>1324</v>
      </c>
      <c r="Z16" s="8">
        <v>0.5</v>
      </c>
      <c r="AA16" s="58">
        <v>2.0</v>
      </c>
      <c r="AB16" s="61" t="s">
        <v>1324</v>
      </c>
      <c r="AC16" s="6">
        <f t="shared" si="6"/>
        <v>1.67</v>
      </c>
      <c r="AD16" s="5" t="s">
        <v>1324</v>
      </c>
      <c r="AE16" s="6">
        <v>0.5</v>
      </c>
      <c r="AF16" s="66">
        <v>2.0</v>
      </c>
      <c r="AG16" s="61" t="s">
        <v>1324</v>
      </c>
      <c r="AH16" s="6">
        <f t="shared" si="7"/>
        <v>1.83</v>
      </c>
      <c r="AI16" s="5" t="s">
        <v>1324</v>
      </c>
      <c r="AJ16" s="6">
        <v>0.5</v>
      </c>
      <c r="AK16" s="66">
        <v>2.0</v>
      </c>
      <c r="AL16" s="61" t="s">
        <v>1324</v>
      </c>
      <c r="AM16" s="6">
        <f t="shared" si="8"/>
        <v>0.57</v>
      </c>
      <c r="AN16" s="5" t="s">
        <v>1324</v>
      </c>
      <c r="AO16" s="6">
        <v>0.5</v>
      </c>
      <c r="AP16" s="66">
        <v>2.0</v>
      </c>
      <c r="AQ16" s="61" t="s">
        <v>1324</v>
      </c>
      <c r="AR16" s="6">
        <f t="shared" si="9"/>
        <v>1.82</v>
      </c>
      <c r="AS16" s="5" t="s">
        <v>1324</v>
      </c>
      <c r="AT16" s="6">
        <v>0.5</v>
      </c>
      <c r="AU16" s="66">
        <v>2.0</v>
      </c>
      <c r="AV16" s="61" t="s">
        <v>1324</v>
      </c>
      <c r="AW16" s="6">
        <f t="shared" si="10"/>
        <v>1.72</v>
      </c>
      <c r="AX16" s="5" t="s">
        <v>1324</v>
      </c>
      <c r="AY16" s="6">
        <v>0.5</v>
      </c>
      <c r="AZ16" s="66">
        <v>2.0</v>
      </c>
      <c r="BA16" s="61" t="s">
        <v>1324</v>
      </c>
      <c r="BB16" s="6">
        <f t="shared" si="11"/>
        <v>1.22</v>
      </c>
      <c r="BC16" s="5" t="s">
        <v>1324</v>
      </c>
      <c r="BD16" s="6">
        <v>0.5</v>
      </c>
      <c r="BE16" s="66">
        <v>2.0</v>
      </c>
      <c r="BF16" s="61" t="s">
        <v>1324</v>
      </c>
      <c r="BG16" s="6">
        <f t="shared" si="12"/>
        <v>0.5</v>
      </c>
      <c r="BH16" s="5" t="s">
        <v>1324</v>
      </c>
      <c r="BI16" s="6">
        <v>0.5</v>
      </c>
      <c r="BJ16" s="66">
        <v>2.0</v>
      </c>
      <c r="BK16" s="61" t="s">
        <v>1324</v>
      </c>
      <c r="BL16" s="6">
        <f t="shared" si="13"/>
        <v>1.78</v>
      </c>
      <c r="BM16" s="5" t="s">
        <v>1324</v>
      </c>
      <c r="BN16" s="6">
        <v>0.5</v>
      </c>
      <c r="BO16" s="66">
        <v>2.0</v>
      </c>
      <c r="BP16" s="61" t="s">
        <v>1324</v>
      </c>
      <c r="BQ16" s="6">
        <f t="shared" si="14"/>
        <v>1.01</v>
      </c>
      <c r="BR16" s="5" t="s">
        <v>1324</v>
      </c>
      <c r="BS16" s="6">
        <v>0.5</v>
      </c>
      <c r="BT16" s="66">
        <v>2.0</v>
      </c>
      <c r="BU16" s="61" t="s">
        <v>1324</v>
      </c>
      <c r="BV16" s="6">
        <f t="shared" si="15"/>
        <v>1.27</v>
      </c>
      <c r="BW16" s="5" t="s">
        <v>1324</v>
      </c>
      <c r="BX16" s="6">
        <v>0.5</v>
      </c>
      <c r="BY16" s="66">
        <v>2.0</v>
      </c>
      <c r="BZ16" s="61" t="s">
        <v>1324</v>
      </c>
      <c r="CA16" s="6">
        <f t="shared" si="16"/>
        <v>0.74</v>
      </c>
      <c r="CB16" s="5" t="s">
        <v>1324</v>
      </c>
      <c r="CC16" s="6">
        <v>0.5</v>
      </c>
      <c r="CD16" s="66">
        <v>2.0</v>
      </c>
      <c r="CE16" s="61" t="s">
        <v>1324</v>
      </c>
      <c r="CF16" s="6">
        <f t="shared" si="17"/>
        <v>1.29</v>
      </c>
      <c r="CG16" s="5" t="s">
        <v>1324</v>
      </c>
      <c r="CH16" s="6">
        <v>0.5</v>
      </c>
      <c r="CI16" s="66">
        <v>2.0</v>
      </c>
      <c r="CJ16" s="6"/>
    </row>
    <row r="17">
      <c r="A17" t="str">
        <f>BU3</f>
        <v>Red</v>
      </c>
      <c r="B17">
        <f>BU4</f>
        <v>0.4</v>
      </c>
      <c r="C17" s="65" t="s">
        <v>498</v>
      </c>
      <c r="D17">
        <f t="shared" ref="D17:D19" si="18">RANDBETWEEN(F17,G17)</f>
        <v>41</v>
      </c>
      <c r="E17" s="8" t="s">
        <v>498</v>
      </c>
      <c r="F17" s="8">
        <v>12.0</v>
      </c>
      <c r="G17" s="58">
        <v>45.0</v>
      </c>
      <c r="H17" s="65" t="s">
        <v>498</v>
      </c>
      <c r="I17">
        <f t="shared" ref="I17:I19" si="19">RANDBETWEEN(K17,L17)</f>
        <v>35</v>
      </c>
      <c r="J17" s="8" t="s">
        <v>498</v>
      </c>
      <c r="K17" s="8">
        <v>12.0</v>
      </c>
      <c r="L17" s="58">
        <v>45.0</v>
      </c>
      <c r="M17" s="59" t="s">
        <v>498</v>
      </c>
      <c r="N17" s="6">
        <f t="shared" ref="N17:N19" si="20">RANDBETWEEN(P17,Q17)</f>
        <v>26</v>
      </c>
      <c r="O17" s="5" t="s">
        <v>498</v>
      </c>
      <c r="P17" s="6">
        <v>12.0</v>
      </c>
      <c r="Q17" s="66">
        <v>45.0</v>
      </c>
      <c r="R17" s="61" t="s">
        <v>498</v>
      </c>
      <c r="S17" s="6">
        <f t="shared" ref="S17:S19" si="21">RANDBETWEEN(U17,V17)</f>
        <v>38</v>
      </c>
      <c r="T17" s="5" t="s">
        <v>498</v>
      </c>
      <c r="U17" s="6">
        <v>12.0</v>
      </c>
      <c r="V17" s="66">
        <v>45.0</v>
      </c>
      <c r="W17" s="65" t="s">
        <v>498</v>
      </c>
      <c r="X17">
        <f t="shared" ref="X17:X19" si="22">RANDBETWEEN(Z17,AA17)</f>
        <v>21</v>
      </c>
      <c r="Y17" s="8" t="s">
        <v>498</v>
      </c>
      <c r="Z17" s="8">
        <v>12.0</v>
      </c>
      <c r="AA17" s="58">
        <v>45.0</v>
      </c>
      <c r="AB17" s="61" t="s">
        <v>498</v>
      </c>
      <c r="AC17" s="6">
        <f t="shared" ref="AC17:AC19" si="23">RANDBETWEEN(AE17,AF17)</f>
        <v>24</v>
      </c>
      <c r="AD17" s="5" t="s">
        <v>498</v>
      </c>
      <c r="AE17" s="6">
        <v>12.0</v>
      </c>
      <c r="AF17" s="66">
        <v>45.0</v>
      </c>
      <c r="AG17" s="61" t="s">
        <v>498</v>
      </c>
      <c r="AH17" s="6">
        <f t="shared" ref="AH17:AH19" si="24">RANDBETWEEN(AJ17,AK17)</f>
        <v>26</v>
      </c>
      <c r="AI17" s="5" t="s">
        <v>498</v>
      </c>
      <c r="AJ17" s="6">
        <v>12.0</v>
      </c>
      <c r="AK17" s="66">
        <v>45.0</v>
      </c>
      <c r="AL17" s="61" t="s">
        <v>498</v>
      </c>
      <c r="AM17" s="6">
        <f t="shared" ref="AM17:AM19" si="25">RANDBETWEEN(AO17,AP17)</f>
        <v>17</v>
      </c>
      <c r="AN17" s="5" t="s">
        <v>498</v>
      </c>
      <c r="AO17" s="6">
        <v>12.0</v>
      </c>
      <c r="AP17" s="66">
        <v>45.0</v>
      </c>
      <c r="AQ17" s="61" t="s">
        <v>498</v>
      </c>
      <c r="AR17" s="6">
        <f t="shared" ref="AR17:AR19" si="26">RANDBETWEEN(AT17,AU17)</f>
        <v>31</v>
      </c>
      <c r="AS17" s="5" t="s">
        <v>498</v>
      </c>
      <c r="AT17" s="6">
        <v>12.0</v>
      </c>
      <c r="AU17" s="66">
        <v>45.0</v>
      </c>
      <c r="AV17" s="61" t="s">
        <v>498</v>
      </c>
      <c r="AW17" s="6">
        <f t="shared" ref="AW17:AW19" si="27">RANDBETWEEN(AY17,AZ17)</f>
        <v>43</v>
      </c>
      <c r="AX17" s="5" t="s">
        <v>498</v>
      </c>
      <c r="AY17" s="6">
        <v>12.0</v>
      </c>
      <c r="AZ17" s="66">
        <v>45.0</v>
      </c>
      <c r="BA17" s="61" t="s">
        <v>498</v>
      </c>
      <c r="BB17" s="6">
        <f t="shared" ref="BB17:BB19" si="28">RANDBETWEEN(BD17,BE17)</f>
        <v>40</v>
      </c>
      <c r="BC17" s="5" t="s">
        <v>498</v>
      </c>
      <c r="BD17" s="6">
        <v>12.0</v>
      </c>
      <c r="BE17" s="66">
        <v>45.0</v>
      </c>
      <c r="BF17" s="61" t="s">
        <v>498</v>
      </c>
      <c r="BG17" s="6">
        <f t="shared" ref="BG17:BG19" si="29">RANDBETWEEN(BI17,BJ17)</f>
        <v>16</v>
      </c>
      <c r="BH17" s="5" t="s">
        <v>498</v>
      </c>
      <c r="BI17" s="6">
        <v>12.0</v>
      </c>
      <c r="BJ17" s="66">
        <v>45.0</v>
      </c>
      <c r="BK17" s="61" t="s">
        <v>498</v>
      </c>
      <c r="BL17" s="6">
        <f t="shared" ref="BL17:BL19" si="30">RANDBETWEEN(BN17,BO17)</f>
        <v>33</v>
      </c>
      <c r="BM17" s="5" t="s">
        <v>498</v>
      </c>
      <c r="BN17" s="6">
        <v>12.0</v>
      </c>
      <c r="BO17" s="66">
        <v>45.0</v>
      </c>
      <c r="BP17" s="61" t="s">
        <v>498</v>
      </c>
      <c r="BQ17" s="6">
        <f t="shared" ref="BQ17:BQ19" si="31">RANDBETWEEN(BS17,BT17)</f>
        <v>41</v>
      </c>
      <c r="BR17" s="5" t="s">
        <v>498</v>
      </c>
      <c r="BS17" s="6">
        <v>12.0</v>
      </c>
      <c r="BT17" s="66">
        <v>45.0</v>
      </c>
      <c r="BU17" s="61" t="s">
        <v>498</v>
      </c>
      <c r="BV17" s="6">
        <f t="shared" ref="BV17:BV19" si="32">RANDBETWEEN(BX17,BY17)</f>
        <v>30</v>
      </c>
      <c r="BW17" s="5" t="s">
        <v>498</v>
      </c>
      <c r="BX17" s="6">
        <v>12.0</v>
      </c>
      <c r="BY17" s="66">
        <v>45.0</v>
      </c>
      <c r="BZ17" s="61" t="s">
        <v>498</v>
      </c>
      <c r="CA17" s="6">
        <f t="shared" ref="CA17:CA19" si="33">RANDBETWEEN(CC17,CD17)</f>
        <v>12</v>
      </c>
      <c r="CB17" s="5" t="s">
        <v>498</v>
      </c>
      <c r="CC17" s="6">
        <v>12.0</v>
      </c>
      <c r="CD17" s="66">
        <v>45.0</v>
      </c>
      <c r="CE17" s="61" t="s">
        <v>498</v>
      </c>
      <c r="CF17" s="6">
        <f t="shared" ref="CF17:CF19" si="34">RANDBETWEEN(CH17,CI17)</f>
        <v>26</v>
      </c>
      <c r="CG17" s="5" t="s">
        <v>498</v>
      </c>
      <c r="CH17" s="6">
        <v>12.0</v>
      </c>
      <c r="CI17" s="66">
        <v>45.0</v>
      </c>
      <c r="CJ17" s="6"/>
    </row>
    <row r="18">
      <c r="A18" t="str">
        <f>BZ3</f>
        <v>Red</v>
      </c>
      <c r="B18">
        <f>BZ4</f>
        <v>0.38</v>
      </c>
      <c r="C18" s="65" t="s">
        <v>87</v>
      </c>
      <c r="D18">
        <f t="shared" si="18"/>
        <v>42</v>
      </c>
      <c r="E18" s="8" t="s">
        <v>87</v>
      </c>
      <c r="F18" s="8">
        <v>12.0</v>
      </c>
      <c r="G18" s="58">
        <v>60.0</v>
      </c>
      <c r="H18" s="65" t="s">
        <v>87</v>
      </c>
      <c r="I18">
        <f t="shared" si="19"/>
        <v>49</v>
      </c>
      <c r="J18" s="8" t="s">
        <v>87</v>
      </c>
      <c r="K18" s="8">
        <v>12.0</v>
      </c>
      <c r="L18" s="58">
        <v>60.0</v>
      </c>
      <c r="M18" s="59" t="s">
        <v>87</v>
      </c>
      <c r="N18" s="6">
        <f t="shared" si="20"/>
        <v>36</v>
      </c>
      <c r="O18" s="5" t="s">
        <v>87</v>
      </c>
      <c r="P18" s="6">
        <v>12.0</v>
      </c>
      <c r="Q18" s="66">
        <v>60.0</v>
      </c>
      <c r="R18" s="61" t="s">
        <v>87</v>
      </c>
      <c r="S18" s="6">
        <f t="shared" si="21"/>
        <v>48</v>
      </c>
      <c r="T18" s="5" t="s">
        <v>87</v>
      </c>
      <c r="U18" s="6">
        <v>12.0</v>
      </c>
      <c r="V18" s="66">
        <v>60.0</v>
      </c>
      <c r="W18" s="65" t="s">
        <v>87</v>
      </c>
      <c r="X18">
        <f t="shared" si="22"/>
        <v>25</v>
      </c>
      <c r="Y18" s="8" t="s">
        <v>87</v>
      </c>
      <c r="Z18" s="8">
        <v>12.0</v>
      </c>
      <c r="AA18" s="58">
        <v>60.0</v>
      </c>
      <c r="AB18" s="61" t="s">
        <v>87</v>
      </c>
      <c r="AC18" s="6">
        <f t="shared" si="23"/>
        <v>59</v>
      </c>
      <c r="AD18" s="5" t="s">
        <v>87</v>
      </c>
      <c r="AE18" s="6">
        <v>12.0</v>
      </c>
      <c r="AF18" s="66">
        <v>60.0</v>
      </c>
      <c r="AG18" s="61" t="s">
        <v>87</v>
      </c>
      <c r="AH18" s="6">
        <f t="shared" si="24"/>
        <v>20</v>
      </c>
      <c r="AI18" s="5" t="s">
        <v>87</v>
      </c>
      <c r="AJ18" s="6">
        <v>12.0</v>
      </c>
      <c r="AK18" s="66">
        <v>60.0</v>
      </c>
      <c r="AL18" s="61" t="s">
        <v>87</v>
      </c>
      <c r="AM18" s="6">
        <f t="shared" si="25"/>
        <v>58</v>
      </c>
      <c r="AN18" s="5" t="s">
        <v>87</v>
      </c>
      <c r="AO18" s="6">
        <v>12.0</v>
      </c>
      <c r="AP18" s="66">
        <v>60.0</v>
      </c>
      <c r="AQ18" s="61" t="s">
        <v>87</v>
      </c>
      <c r="AR18" s="6">
        <f t="shared" si="26"/>
        <v>29</v>
      </c>
      <c r="AS18" s="5" t="s">
        <v>87</v>
      </c>
      <c r="AT18" s="6">
        <v>12.0</v>
      </c>
      <c r="AU18" s="66">
        <v>60.0</v>
      </c>
      <c r="AV18" s="61" t="s">
        <v>87</v>
      </c>
      <c r="AW18" s="6">
        <f t="shared" si="27"/>
        <v>45</v>
      </c>
      <c r="AX18" s="5" t="s">
        <v>87</v>
      </c>
      <c r="AY18" s="6">
        <v>12.0</v>
      </c>
      <c r="AZ18" s="66">
        <v>60.0</v>
      </c>
      <c r="BA18" s="61" t="s">
        <v>87</v>
      </c>
      <c r="BB18" s="6">
        <f t="shared" si="28"/>
        <v>26</v>
      </c>
      <c r="BC18" s="5" t="s">
        <v>87</v>
      </c>
      <c r="BD18" s="6">
        <v>12.0</v>
      </c>
      <c r="BE18" s="66">
        <v>60.0</v>
      </c>
      <c r="BF18" s="61" t="s">
        <v>87</v>
      </c>
      <c r="BG18" s="6">
        <f t="shared" si="29"/>
        <v>45</v>
      </c>
      <c r="BH18" s="5" t="s">
        <v>87</v>
      </c>
      <c r="BI18" s="6">
        <v>12.0</v>
      </c>
      <c r="BJ18" s="66">
        <v>60.0</v>
      </c>
      <c r="BK18" s="61" t="s">
        <v>87</v>
      </c>
      <c r="BL18" s="6">
        <f t="shared" si="30"/>
        <v>45</v>
      </c>
      <c r="BM18" s="5" t="s">
        <v>87</v>
      </c>
      <c r="BN18" s="6">
        <v>12.0</v>
      </c>
      <c r="BO18" s="66">
        <v>60.0</v>
      </c>
      <c r="BP18" s="61" t="s">
        <v>87</v>
      </c>
      <c r="BQ18" s="6">
        <f t="shared" si="31"/>
        <v>54</v>
      </c>
      <c r="BR18" s="5" t="s">
        <v>87</v>
      </c>
      <c r="BS18" s="6">
        <v>12.0</v>
      </c>
      <c r="BT18" s="66">
        <v>60.0</v>
      </c>
      <c r="BU18" s="61" t="s">
        <v>87</v>
      </c>
      <c r="BV18" s="6">
        <f t="shared" si="32"/>
        <v>60</v>
      </c>
      <c r="BW18" s="5" t="s">
        <v>87</v>
      </c>
      <c r="BX18" s="6">
        <v>12.0</v>
      </c>
      <c r="BY18" s="66">
        <v>60.0</v>
      </c>
      <c r="BZ18" s="61" t="s">
        <v>87</v>
      </c>
      <c r="CA18" s="6">
        <f t="shared" si="33"/>
        <v>13</v>
      </c>
      <c r="CB18" s="5" t="s">
        <v>87</v>
      </c>
      <c r="CC18" s="6">
        <v>12.0</v>
      </c>
      <c r="CD18" s="66">
        <v>60.0</v>
      </c>
      <c r="CE18" s="61" t="s">
        <v>87</v>
      </c>
      <c r="CF18" s="6">
        <f t="shared" si="34"/>
        <v>20</v>
      </c>
      <c r="CG18" s="5" t="s">
        <v>87</v>
      </c>
      <c r="CH18" s="6">
        <v>12.0</v>
      </c>
      <c r="CI18" s="66">
        <v>60.0</v>
      </c>
      <c r="CJ18" s="6"/>
    </row>
    <row r="19">
      <c r="A19" t="str">
        <f>CE3</f>
        <v>Red</v>
      </c>
      <c r="B19">
        <f>CE4</f>
        <v>0.38</v>
      </c>
      <c r="C19" s="67" t="s">
        <v>1595</v>
      </c>
      <c r="D19" s="68">
        <f t="shared" si="18"/>
        <v>69</v>
      </c>
      <c r="E19" s="69" t="s">
        <v>1595</v>
      </c>
      <c r="F19" s="69">
        <v>60.0</v>
      </c>
      <c r="G19" s="70">
        <v>100.0</v>
      </c>
      <c r="H19" s="67" t="s">
        <v>1595</v>
      </c>
      <c r="I19" s="68">
        <f t="shared" si="19"/>
        <v>99</v>
      </c>
      <c r="J19" s="69" t="s">
        <v>1595</v>
      </c>
      <c r="K19" s="69">
        <v>60.0</v>
      </c>
      <c r="L19" s="70">
        <v>100.0</v>
      </c>
      <c r="M19" s="71" t="s">
        <v>1595</v>
      </c>
      <c r="N19" s="72">
        <f t="shared" si="20"/>
        <v>68</v>
      </c>
      <c r="O19" s="73" t="s">
        <v>1595</v>
      </c>
      <c r="P19" s="72">
        <v>60.0</v>
      </c>
      <c r="Q19" s="74">
        <v>100.0</v>
      </c>
      <c r="R19" s="75" t="s">
        <v>1595</v>
      </c>
      <c r="S19" s="72">
        <f t="shared" si="21"/>
        <v>69</v>
      </c>
      <c r="T19" s="73" t="s">
        <v>1595</v>
      </c>
      <c r="U19" s="72">
        <v>60.0</v>
      </c>
      <c r="V19" s="74">
        <v>100.0</v>
      </c>
      <c r="W19" s="67" t="s">
        <v>1595</v>
      </c>
      <c r="X19" s="68">
        <f t="shared" si="22"/>
        <v>69</v>
      </c>
      <c r="Y19" s="69" t="s">
        <v>1595</v>
      </c>
      <c r="Z19" s="69">
        <v>60.0</v>
      </c>
      <c r="AA19" s="70">
        <v>100.0</v>
      </c>
      <c r="AB19" s="75" t="s">
        <v>1595</v>
      </c>
      <c r="AC19" s="72">
        <f t="shared" si="23"/>
        <v>88</v>
      </c>
      <c r="AD19" s="73" t="s">
        <v>1595</v>
      </c>
      <c r="AE19" s="72">
        <v>60.0</v>
      </c>
      <c r="AF19" s="74">
        <v>100.0</v>
      </c>
      <c r="AG19" s="75" t="s">
        <v>1595</v>
      </c>
      <c r="AH19" s="72">
        <f t="shared" si="24"/>
        <v>63</v>
      </c>
      <c r="AI19" s="73" t="s">
        <v>1595</v>
      </c>
      <c r="AJ19" s="72">
        <v>60.0</v>
      </c>
      <c r="AK19" s="74">
        <v>100.0</v>
      </c>
      <c r="AL19" s="75" t="s">
        <v>1595</v>
      </c>
      <c r="AM19" s="72">
        <f t="shared" si="25"/>
        <v>62</v>
      </c>
      <c r="AN19" s="73" t="s">
        <v>1595</v>
      </c>
      <c r="AO19" s="72">
        <v>60.0</v>
      </c>
      <c r="AP19" s="74">
        <v>100.0</v>
      </c>
      <c r="AQ19" s="75" t="s">
        <v>1595</v>
      </c>
      <c r="AR19" s="72">
        <f t="shared" si="26"/>
        <v>67</v>
      </c>
      <c r="AS19" s="73" t="s">
        <v>1595</v>
      </c>
      <c r="AT19" s="72">
        <v>60.0</v>
      </c>
      <c r="AU19" s="74">
        <v>100.0</v>
      </c>
      <c r="AV19" s="75" t="s">
        <v>1595</v>
      </c>
      <c r="AW19" s="72">
        <f t="shared" si="27"/>
        <v>88</v>
      </c>
      <c r="AX19" s="73" t="s">
        <v>1595</v>
      </c>
      <c r="AY19" s="72">
        <v>60.0</v>
      </c>
      <c r="AZ19" s="74">
        <v>100.0</v>
      </c>
      <c r="BA19" s="75" t="s">
        <v>1595</v>
      </c>
      <c r="BB19" s="72">
        <f t="shared" si="28"/>
        <v>99</v>
      </c>
      <c r="BC19" s="73" t="s">
        <v>1595</v>
      </c>
      <c r="BD19" s="72">
        <v>60.0</v>
      </c>
      <c r="BE19" s="74">
        <v>100.0</v>
      </c>
      <c r="BF19" s="75" t="s">
        <v>1595</v>
      </c>
      <c r="BG19" s="72">
        <f t="shared" si="29"/>
        <v>83</v>
      </c>
      <c r="BH19" s="73" t="s">
        <v>1595</v>
      </c>
      <c r="BI19" s="72">
        <v>60.0</v>
      </c>
      <c r="BJ19" s="74">
        <v>100.0</v>
      </c>
      <c r="BK19" s="75" t="s">
        <v>1595</v>
      </c>
      <c r="BL19" s="72">
        <f t="shared" si="30"/>
        <v>74</v>
      </c>
      <c r="BM19" s="73" t="s">
        <v>1595</v>
      </c>
      <c r="BN19" s="72">
        <v>60.0</v>
      </c>
      <c r="BO19" s="74">
        <v>100.0</v>
      </c>
      <c r="BP19" s="75" t="s">
        <v>1595</v>
      </c>
      <c r="BQ19" s="72">
        <f t="shared" si="31"/>
        <v>78</v>
      </c>
      <c r="BR19" s="73" t="s">
        <v>1595</v>
      </c>
      <c r="BS19" s="72">
        <v>60.0</v>
      </c>
      <c r="BT19" s="74">
        <v>100.0</v>
      </c>
      <c r="BU19" s="75" t="s">
        <v>1595</v>
      </c>
      <c r="BV19" s="72">
        <f t="shared" si="32"/>
        <v>98</v>
      </c>
      <c r="BW19" s="73" t="s">
        <v>1595</v>
      </c>
      <c r="BX19" s="72">
        <v>60.0</v>
      </c>
      <c r="BY19" s="74">
        <v>100.0</v>
      </c>
      <c r="BZ19" s="75" t="s">
        <v>1595</v>
      </c>
      <c r="CA19" s="72">
        <f t="shared" si="33"/>
        <v>72</v>
      </c>
      <c r="CB19" s="73" t="s">
        <v>1595</v>
      </c>
      <c r="CC19" s="72">
        <v>60.0</v>
      </c>
      <c r="CD19" s="74">
        <v>100.0</v>
      </c>
      <c r="CE19" s="75" t="s">
        <v>1595</v>
      </c>
      <c r="CF19" s="72">
        <f t="shared" si="34"/>
        <v>98</v>
      </c>
      <c r="CG19" s="73" t="s">
        <v>1595</v>
      </c>
      <c r="CH19" s="72">
        <v>60.0</v>
      </c>
      <c r="CI19" s="74">
        <v>100.0</v>
      </c>
      <c r="CJ19" s="6"/>
    </row>
    <row r="20">
      <c r="A20" t="str">
        <f>AG21</f>
        <v>Orange</v>
      </c>
      <c r="B20">
        <f>AG22</f>
        <v>0.95</v>
      </c>
      <c r="C20" s="50"/>
      <c r="D20" s="51">
        <f>RANDBETWEEN(0,99)</f>
        <v>38</v>
      </c>
      <c r="E20" s="51"/>
      <c r="F20" s="51">
        <f>RANDBETWEEN(1,10)</f>
        <v>2</v>
      </c>
      <c r="G20" s="52"/>
      <c r="H20" s="50"/>
      <c r="I20" s="51">
        <f>RANDBETWEEN(0,99)</f>
        <v>40</v>
      </c>
      <c r="J20" s="51"/>
      <c r="K20" s="51">
        <f>RANDBETWEEN(1,10)</f>
        <v>7</v>
      </c>
      <c r="L20" s="52"/>
      <c r="M20" s="53"/>
      <c r="N20" s="54">
        <f>RANDBETWEEN(0,99)</f>
        <v>91</v>
      </c>
      <c r="O20" s="55"/>
      <c r="P20" s="54">
        <f>RANDBETWEEN(1,10)</f>
        <v>9</v>
      </c>
      <c r="Q20" s="56"/>
      <c r="R20" s="53"/>
      <c r="S20" s="54">
        <f>RANDBETWEEN(0,99)</f>
        <v>46</v>
      </c>
      <c r="T20" s="55"/>
      <c r="U20" s="54">
        <f>RANDBETWEEN(1,10)</f>
        <v>4</v>
      </c>
      <c r="V20" s="56"/>
      <c r="W20" s="50"/>
      <c r="X20" s="51">
        <f>RANDBETWEEN(0,99)</f>
        <v>22</v>
      </c>
      <c r="Y20" s="51"/>
      <c r="Z20" s="51">
        <f>RANDBETWEEN(1,10)</f>
        <v>3</v>
      </c>
      <c r="AA20" s="52"/>
      <c r="AB20" s="53"/>
      <c r="AC20" s="54">
        <f>RANDBETWEEN(0,99)</f>
        <v>56</v>
      </c>
      <c r="AD20" s="55"/>
      <c r="AE20" s="54">
        <f>RANDBETWEEN(1,10)</f>
        <v>1</v>
      </c>
      <c r="AF20" s="56"/>
      <c r="AG20" s="53"/>
      <c r="AH20" s="54">
        <f>RANDBETWEEN(0,99)</f>
        <v>30</v>
      </c>
      <c r="AI20" s="55"/>
      <c r="AJ20" s="54">
        <f>RANDBETWEEN(1,10)</f>
        <v>10</v>
      </c>
      <c r="AK20" s="56"/>
      <c r="AL20" s="53"/>
      <c r="AM20" s="54">
        <f>RANDBETWEEN(0,99)</f>
        <v>94</v>
      </c>
      <c r="AN20" s="55"/>
      <c r="AO20" s="54">
        <f>RANDBETWEEN(1,10)</f>
        <v>7</v>
      </c>
      <c r="AP20" s="56"/>
      <c r="AQ20" s="53"/>
      <c r="AR20" s="54">
        <f>RANDBETWEEN(0,99)</f>
        <v>38</v>
      </c>
      <c r="AS20" s="55"/>
      <c r="AT20" s="54">
        <f>RANDBETWEEN(1,10)</f>
        <v>10</v>
      </c>
      <c r="AU20" s="56"/>
      <c r="AV20" s="53"/>
      <c r="AW20" s="54">
        <f>RANDBETWEEN(0,99)</f>
        <v>57</v>
      </c>
      <c r="AX20" s="55"/>
      <c r="AY20" s="54">
        <f>RANDBETWEEN(1,10)</f>
        <v>10</v>
      </c>
      <c r="AZ20" s="56"/>
      <c r="BA20" s="53"/>
      <c r="BB20" s="54">
        <f>RANDBETWEEN(0,99)</f>
        <v>72</v>
      </c>
      <c r="BC20" s="55"/>
      <c r="BD20" s="54">
        <f>RANDBETWEEN(1,10)</f>
        <v>10</v>
      </c>
      <c r="BE20" s="56"/>
      <c r="BF20" s="53"/>
      <c r="BG20" s="54">
        <f>RANDBETWEEN(0,99)</f>
        <v>35</v>
      </c>
      <c r="BH20" s="55"/>
      <c r="BI20" s="54">
        <f>RANDBETWEEN(1,10)</f>
        <v>2</v>
      </c>
      <c r="BJ20" s="56"/>
      <c r="BK20" s="53"/>
      <c r="BL20" s="54">
        <f>RANDBETWEEN(0,99)</f>
        <v>35</v>
      </c>
      <c r="BM20" s="55"/>
      <c r="BN20" s="54">
        <f>RANDBETWEEN(1,10)</f>
        <v>10</v>
      </c>
      <c r="BO20" s="56"/>
      <c r="BP20" s="53"/>
      <c r="BQ20" s="54">
        <f>RANDBETWEEN(0,99)</f>
        <v>62</v>
      </c>
      <c r="BR20" s="55"/>
      <c r="BS20" s="54">
        <f>RANDBETWEEN(1,10)</f>
        <v>10</v>
      </c>
      <c r="BT20" s="56"/>
      <c r="BU20" s="53"/>
      <c r="BV20" s="54">
        <f>RANDBETWEEN(0,99)</f>
        <v>47</v>
      </c>
      <c r="BW20" s="55"/>
      <c r="BX20" s="54">
        <f>RANDBETWEEN(1,10)</f>
        <v>9</v>
      </c>
      <c r="BY20" s="56"/>
      <c r="BZ20" s="53"/>
      <c r="CA20" s="54">
        <f>RANDBETWEEN(0,99)</f>
        <v>74</v>
      </c>
      <c r="CB20" s="55"/>
      <c r="CC20" s="54">
        <f>RANDBETWEEN(1,10)</f>
        <v>10</v>
      </c>
      <c r="CD20" s="56"/>
      <c r="CE20" s="53"/>
      <c r="CF20" s="54">
        <f>RANDBETWEEN(0,99)</f>
        <v>72</v>
      </c>
      <c r="CG20" s="55"/>
      <c r="CH20" s="54">
        <f>RANDBETWEEN(1,10)</f>
        <v>3</v>
      </c>
      <c r="CI20" s="56"/>
      <c r="CJ20" s="5"/>
    </row>
    <row r="21">
      <c r="A21" t="str">
        <f>C21</f>
        <v>Red</v>
      </c>
      <c r="B21">
        <f>C22</f>
        <v>0.3</v>
      </c>
      <c r="C21" s="57" t="str">
        <f>VLOOKUP(D20,D21:E27,2,true)</f>
        <v>Red</v>
      </c>
      <c r="D21" s="8">
        <v>0.0</v>
      </c>
      <c r="E21" t="str">
        <f>VLOOKUP(F20,F21:G25,2,true)</f>
        <v>Red Giant</v>
      </c>
      <c r="F21" s="8">
        <v>1.0</v>
      </c>
      <c r="G21" s="58" t="s">
        <v>1324</v>
      </c>
      <c r="H21" s="57" t="str">
        <f>VLOOKUP(I20,I21:J27,2,true)</f>
        <v>Red</v>
      </c>
      <c r="I21" s="8">
        <v>0.0</v>
      </c>
      <c r="J21" t="str">
        <f>VLOOKUP(K20,K21:L25,2,true)</f>
        <v>Blue</v>
      </c>
      <c r="K21" s="8">
        <v>1.0</v>
      </c>
      <c r="L21" s="58" t="s">
        <v>1324</v>
      </c>
      <c r="M21" s="59" t="str">
        <f>VLOOKUP(N20,N21:O27,2,true)</f>
        <v>Red</v>
      </c>
      <c r="N21" s="30">
        <v>0.0</v>
      </c>
      <c r="O21" s="5" t="str">
        <f>VLOOKUP(P20,P21:Q25,2,true)</f>
        <v>White-Blue</v>
      </c>
      <c r="P21" s="6">
        <v>1.0</v>
      </c>
      <c r="Q21" s="60" t="s">
        <v>1324</v>
      </c>
      <c r="R21" s="61" t="str">
        <f>VLOOKUP(S20,S21:T27,2,true)</f>
        <v>Red</v>
      </c>
      <c r="S21" s="6">
        <v>0.0</v>
      </c>
      <c r="T21" s="5" t="str">
        <f>VLOOKUP(U20,U21:V25,2,true)</f>
        <v>Red Giant</v>
      </c>
      <c r="U21" s="6">
        <v>1.0</v>
      </c>
      <c r="V21" s="60" t="s">
        <v>1324</v>
      </c>
      <c r="W21" s="57" t="str">
        <f>VLOOKUP(X20,X21:Y27,2,true)</f>
        <v>Orange</v>
      </c>
      <c r="X21" s="8">
        <v>0.0</v>
      </c>
      <c r="Y21" t="str">
        <f>VLOOKUP(Z20,Z21:AA25,2,true)</f>
        <v>Red Giant</v>
      </c>
      <c r="Z21" s="8">
        <v>1.0</v>
      </c>
      <c r="AA21" s="58" t="s">
        <v>1324</v>
      </c>
      <c r="AB21" s="61" t="str">
        <f>VLOOKUP(AC20,AC21:AD27,2,true)</f>
        <v>Red</v>
      </c>
      <c r="AC21" s="6">
        <v>0.0</v>
      </c>
      <c r="AD21" s="5" t="str">
        <f>VLOOKUP(AE20,AE21:AF25,2,true)</f>
        <v>Red Giant</v>
      </c>
      <c r="AE21" s="6">
        <v>1.0</v>
      </c>
      <c r="AF21" s="60" t="s">
        <v>1324</v>
      </c>
      <c r="AG21" s="61" t="str">
        <f>VLOOKUP(AH20,AH21:AI27,2,true)</f>
        <v>Orange</v>
      </c>
      <c r="AH21" s="6">
        <v>0.0</v>
      </c>
      <c r="AI21" s="5" t="str">
        <f>VLOOKUP(AJ20,AJ21:AK25,2,true)</f>
        <v>White-Blue</v>
      </c>
      <c r="AJ21" s="6">
        <v>1.0</v>
      </c>
      <c r="AK21" s="60" t="s">
        <v>1324</v>
      </c>
      <c r="AL21" s="61" t="str">
        <f>VLOOKUP(AM20,AM21:AN27,2,true)</f>
        <v>Red</v>
      </c>
      <c r="AM21" s="6">
        <v>0.0</v>
      </c>
      <c r="AN21" s="5" t="str">
        <f>VLOOKUP(AO20,AO21:AP25,2,true)</f>
        <v>Blue</v>
      </c>
      <c r="AO21" s="6">
        <v>1.0</v>
      </c>
      <c r="AP21" s="60" t="s">
        <v>1324</v>
      </c>
      <c r="AQ21" s="61" t="str">
        <f>VLOOKUP(AR20,AR21:AS27,2,true)</f>
        <v>Red</v>
      </c>
      <c r="AR21" s="6">
        <v>0.0</v>
      </c>
      <c r="AS21" s="5" t="str">
        <f>VLOOKUP(AT20,AT21:AU25,2,true)</f>
        <v>White-Blue</v>
      </c>
      <c r="AT21" s="6">
        <v>1.0</v>
      </c>
      <c r="AU21" s="60" t="s">
        <v>1324</v>
      </c>
      <c r="AV21" s="61" t="str">
        <f>VLOOKUP(AW20,AW21:AX27,2,true)</f>
        <v>Red</v>
      </c>
      <c r="AW21" s="6">
        <v>0.0</v>
      </c>
      <c r="AX21" s="5" t="str">
        <f>VLOOKUP(AY20,AY21:AZ25,2,true)</f>
        <v>White-Blue</v>
      </c>
      <c r="AY21" s="6">
        <v>1.0</v>
      </c>
      <c r="AZ21" s="60" t="s">
        <v>1324</v>
      </c>
      <c r="BA21" s="61" t="str">
        <f>VLOOKUP(BB20,BB21:BC27,2,true)</f>
        <v>Red</v>
      </c>
      <c r="BB21" s="6">
        <v>0.0</v>
      </c>
      <c r="BC21" s="5" t="str">
        <f>VLOOKUP(BD20,BD21:BE25,2,true)</f>
        <v>White-Blue</v>
      </c>
      <c r="BD21" s="6">
        <v>1.0</v>
      </c>
      <c r="BE21" s="60" t="s">
        <v>1324</v>
      </c>
      <c r="BF21" s="61" t="str">
        <f>VLOOKUP(BG20,BG21:BH27,2,true)</f>
        <v>Red</v>
      </c>
      <c r="BG21" s="6">
        <v>0.0</v>
      </c>
      <c r="BH21" s="5" t="str">
        <f>VLOOKUP(BI20,BI21:BJ25,2,true)</f>
        <v>Red Giant</v>
      </c>
      <c r="BI21" s="6">
        <v>1.0</v>
      </c>
      <c r="BJ21" s="60" t="s">
        <v>1324</v>
      </c>
      <c r="BK21" s="61" t="str">
        <f>VLOOKUP(BL20,BL21:BM27,2,true)</f>
        <v>Red</v>
      </c>
      <c r="BL21" s="6">
        <v>0.0</v>
      </c>
      <c r="BM21" s="5" t="str">
        <f>VLOOKUP(BN20,BN21:BO25,2,true)</f>
        <v>White-Blue</v>
      </c>
      <c r="BN21" s="6">
        <v>1.0</v>
      </c>
      <c r="BO21" s="60" t="s">
        <v>1324</v>
      </c>
      <c r="BP21" s="61" t="str">
        <f>VLOOKUP(BQ20,BQ21:BR27,2,true)</f>
        <v>Red</v>
      </c>
      <c r="BQ21" s="6">
        <v>0.0</v>
      </c>
      <c r="BR21" s="5" t="str">
        <f>VLOOKUP(BS20,BS21:BT25,2,true)</f>
        <v>White-Blue</v>
      </c>
      <c r="BS21" s="6">
        <v>1.0</v>
      </c>
      <c r="BT21" s="60" t="s">
        <v>1324</v>
      </c>
      <c r="BU21" s="61" t="str">
        <f>VLOOKUP(BV20,BV21:BW27,2,true)</f>
        <v>Red</v>
      </c>
      <c r="BV21" s="6">
        <v>0.0</v>
      </c>
      <c r="BW21" s="5" t="str">
        <f>VLOOKUP(BX20,BX21:BY25,2,true)</f>
        <v>White-Blue</v>
      </c>
      <c r="BX21" s="6">
        <v>1.0</v>
      </c>
      <c r="BY21" s="60" t="s">
        <v>1324</v>
      </c>
      <c r="BZ21" s="61" t="str">
        <f>VLOOKUP(CA20,CA21:CB27,2,true)</f>
        <v>Red</v>
      </c>
      <c r="CA21" s="6">
        <v>0.0</v>
      </c>
      <c r="CB21" s="5" t="str">
        <f>VLOOKUP(CC20,CC21:CD25,2,true)</f>
        <v>White-Blue</v>
      </c>
      <c r="CC21" s="6">
        <v>1.0</v>
      </c>
      <c r="CD21" s="60" t="s">
        <v>1324</v>
      </c>
      <c r="CE21" s="61" t="str">
        <f>VLOOKUP(CF20,CF21:CG27,2,true)</f>
        <v>Red</v>
      </c>
      <c r="CF21" s="6">
        <v>0.0</v>
      </c>
      <c r="CG21" s="5" t="str">
        <f>VLOOKUP(CH20,CH21:CI25,2,true)</f>
        <v>Red Giant</v>
      </c>
      <c r="CH21" s="6">
        <v>1.0</v>
      </c>
      <c r="CI21" s="60" t="s">
        <v>1324</v>
      </c>
      <c r="CJ21" s="5"/>
    </row>
    <row r="22">
      <c r="A22" t="str">
        <f>H21</f>
        <v>Red</v>
      </c>
      <c r="B22">
        <f>H22</f>
        <v>0.1</v>
      </c>
      <c r="C22" s="57">
        <f>VLOOKUP(C21,C28:D37,2,False)</f>
        <v>0.3</v>
      </c>
      <c r="D22" s="8">
        <v>1.0</v>
      </c>
      <c r="E22" s="8" t="s">
        <v>288</v>
      </c>
      <c r="F22" s="8">
        <v>6.0</v>
      </c>
      <c r="G22" s="58" t="s">
        <v>498</v>
      </c>
      <c r="H22" s="57">
        <f>VLOOKUP(H21,H28:I37,2,False)</f>
        <v>0.1</v>
      </c>
      <c r="I22" s="8">
        <v>1.0</v>
      </c>
      <c r="J22" s="8" t="s">
        <v>288</v>
      </c>
      <c r="K22" s="8">
        <v>6.0</v>
      </c>
      <c r="L22" s="58" t="s">
        <v>498</v>
      </c>
      <c r="M22" s="62">
        <f>VLOOKUP(M21,M28:N37,2,False)</f>
        <v>0.26</v>
      </c>
      <c r="N22" s="30">
        <v>1.0</v>
      </c>
      <c r="O22" s="5" t="s">
        <v>288</v>
      </c>
      <c r="P22" s="6">
        <v>6.0</v>
      </c>
      <c r="Q22" s="60" t="s">
        <v>498</v>
      </c>
      <c r="R22" s="63">
        <f>VLOOKUP(R21,R28:S37,2,False)</f>
        <v>0.39</v>
      </c>
      <c r="S22" s="6">
        <v>1.0</v>
      </c>
      <c r="T22" s="5" t="s">
        <v>288</v>
      </c>
      <c r="U22" s="6">
        <v>6.0</v>
      </c>
      <c r="V22" s="60" t="s">
        <v>498</v>
      </c>
      <c r="W22" s="57">
        <f>VLOOKUP(W21,W28:X37,2,False)</f>
        <v>0.64</v>
      </c>
      <c r="X22" s="8">
        <v>1.0</v>
      </c>
      <c r="Y22" s="8" t="s">
        <v>288</v>
      </c>
      <c r="Z22" s="8">
        <v>6.0</v>
      </c>
      <c r="AA22" s="58" t="s">
        <v>498</v>
      </c>
      <c r="AB22" s="63">
        <f>VLOOKUP(AB21,AB28:AC37,2,False)</f>
        <v>0.49</v>
      </c>
      <c r="AC22" s="6">
        <v>1.0</v>
      </c>
      <c r="AD22" s="5" t="s">
        <v>288</v>
      </c>
      <c r="AE22" s="6">
        <v>6.0</v>
      </c>
      <c r="AF22" s="60" t="s">
        <v>498</v>
      </c>
      <c r="AG22" s="63">
        <f>VLOOKUP(AG21,AG28:AH37,2,False)</f>
        <v>0.95</v>
      </c>
      <c r="AH22" s="6">
        <v>1.0</v>
      </c>
      <c r="AI22" s="5" t="s">
        <v>288</v>
      </c>
      <c r="AJ22" s="6">
        <v>6.0</v>
      </c>
      <c r="AK22" s="60" t="s">
        <v>498</v>
      </c>
      <c r="AL22" s="63">
        <f>VLOOKUP(AL21,AL28:AM37,2,False)</f>
        <v>0.33</v>
      </c>
      <c r="AM22" s="6">
        <v>1.0</v>
      </c>
      <c r="AN22" s="5" t="s">
        <v>288</v>
      </c>
      <c r="AO22" s="6">
        <v>6.0</v>
      </c>
      <c r="AP22" s="60" t="s">
        <v>498</v>
      </c>
      <c r="AQ22" s="63">
        <f>VLOOKUP(AQ21,AQ28:AR37,2,False)</f>
        <v>0.3</v>
      </c>
      <c r="AR22" s="6">
        <v>1.0</v>
      </c>
      <c r="AS22" s="5" t="s">
        <v>288</v>
      </c>
      <c r="AT22" s="6">
        <v>6.0</v>
      </c>
      <c r="AU22" s="60" t="s">
        <v>498</v>
      </c>
      <c r="AV22" s="63">
        <f>VLOOKUP(AV21,AV28:AW37,2,False)</f>
        <v>0.37</v>
      </c>
      <c r="AW22" s="6">
        <v>1.0</v>
      </c>
      <c r="AX22" s="5" t="s">
        <v>288</v>
      </c>
      <c r="AY22" s="6">
        <v>6.0</v>
      </c>
      <c r="AZ22" s="60" t="s">
        <v>498</v>
      </c>
      <c r="BA22" s="63">
        <f>VLOOKUP(BA21,BA28:BB37,2,False)</f>
        <v>0.1</v>
      </c>
      <c r="BB22" s="6">
        <v>1.0</v>
      </c>
      <c r="BC22" s="5" t="s">
        <v>288</v>
      </c>
      <c r="BD22" s="6">
        <v>6.0</v>
      </c>
      <c r="BE22" s="60" t="s">
        <v>498</v>
      </c>
      <c r="BF22" s="63">
        <f>VLOOKUP(BF21,BF28:BG37,2,False)</f>
        <v>0.27</v>
      </c>
      <c r="BG22" s="6">
        <v>1.0</v>
      </c>
      <c r="BH22" s="5" t="s">
        <v>288</v>
      </c>
      <c r="BI22" s="6">
        <v>6.0</v>
      </c>
      <c r="BJ22" s="60" t="s">
        <v>498</v>
      </c>
      <c r="BK22" s="63">
        <f>VLOOKUP(BK21,BK28:BL37,2,False)</f>
        <v>0.16</v>
      </c>
      <c r="BL22" s="6">
        <v>1.0</v>
      </c>
      <c r="BM22" s="5" t="s">
        <v>288</v>
      </c>
      <c r="BN22" s="6">
        <v>6.0</v>
      </c>
      <c r="BO22" s="60" t="s">
        <v>498</v>
      </c>
      <c r="BP22" s="63">
        <f>VLOOKUP(BP21,BP28:BQ37,2,False)</f>
        <v>0.35</v>
      </c>
      <c r="BQ22" s="6">
        <v>1.0</v>
      </c>
      <c r="BR22" s="5" t="s">
        <v>288</v>
      </c>
      <c r="BS22" s="6">
        <v>6.0</v>
      </c>
      <c r="BT22" s="60" t="s">
        <v>498</v>
      </c>
      <c r="BU22" s="63">
        <f>VLOOKUP(BU21,BU28:BV37,2,False)</f>
        <v>0.25</v>
      </c>
      <c r="BV22" s="6">
        <v>1.0</v>
      </c>
      <c r="BW22" s="5" t="s">
        <v>288</v>
      </c>
      <c r="BX22" s="6">
        <v>6.0</v>
      </c>
      <c r="BY22" s="60" t="s">
        <v>498</v>
      </c>
      <c r="BZ22" s="63">
        <f>VLOOKUP(BZ21,BZ28:CA37,2,False)</f>
        <v>0.28</v>
      </c>
      <c r="CA22" s="6">
        <v>1.0</v>
      </c>
      <c r="CB22" s="5" t="s">
        <v>288</v>
      </c>
      <c r="CC22" s="6">
        <v>6.0</v>
      </c>
      <c r="CD22" s="60" t="s">
        <v>498</v>
      </c>
      <c r="CE22" s="63">
        <f>VLOOKUP(CE21,CE28:CF37,2,False)</f>
        <v>0.2</v>
      </c>
      <c r="CF22" s="6">
        <v>1.0</v>
      </c>
      <c r="CG22" s="5" t="s">
        <v>288</v>
      </c>
      <c r="CH22" s="6">
        <v>6.0</v>
      </c>
      <c r="CI22" s="60" t="s">
        <v>498</v>
      </c>
      <c r="CJ22" s="5"/>
    </row>
    <row r="23">
      <c r="A23" t="str">
        <f>M21</f>
        <v>Red</v>
      </c>
      <c r="B23">
        <f>M22</f>
        <v>0.26</v>
      </c>
      <c r="C23" s="57"/>
      <c r="D23" s="8">
        <v>10.0</v>
      </c>
      <c r="E23" s="8" t="s">
        <v>1006</v>
      </c>
      <c r="F23" s="8">
        <v>7.0</v>
      </c>
      <c r="G23" s="58" t="s">
        <v>87</v>
      </c>
      <c r="H23" s="57"/>
      <c r="I23" s="8">
        <v>10.0</v>
      </c>
      <c r="J23" s="8" t="s">
        <v>1006</v>
      </c>
      <c r="K23" s="8">
        <v>7.0</v>
      </c>
      <c r="L23" s="58" t="s">
        <v>87</v>
      </c>
      <c r="M23" s="59"/>
      <c r="N23" s="30">
        <v>10.0</v>
      </c>
      <c r="O23" s="5" t="s">
        <v>1006</v>
      </c>
      <c r="P23" s="6">
        <v>7.0</v>
      </c>
      <c r="Q23" s="60" t="s">
        <v>87</v>
      </c>
      <c r="R23" s="61"/>
      <c r="S23" s="6">
        <v>10.0</v>
      </c>
      <c r="T23" s="5" t="s">
        <v>1006</v>
      </c>
      <c r="U23" s="6">
        <v>7.0</v>
      </c>
      <c r="V23" s="60" t="s">
        <v>87</v>
      </c>
      <c r="W23" s="57"/>
      <c r="X23" s="8">
        <v>10.0</v>
      </c>
      <c r="Y23" s="8" t="s">
        <v>1006</v>
      </c>
      <c r="Z23" s="8">
        <v>7.0</v>
      </c>
      <c r="AA23" s="58" t="s">
        <v>87</v>
      </c>
      <c r="AB23" s="61"/>
      <c r="AC23" s="6">
        <v>10.0</v>
      </c>
      <c r="AD23" s="5" t="s">
        <v>1006</v>
      </c>
      <c r="AE23" s="6">
        <v>7.0</v>
      </c>
      <c r="AF23" s="60" t="s">
        <v>87</v>
      </c>
      <c r="AG23" s="61"/>
      <c r="AH23" s="6">
        <v>10.0</v>
      </c>
      <c r="AI23" s="5" t="s">
        <v>1006</v>
      </c>
      <c r="AJ23" s="6">
        <v>7.0</v>
      </c>
      <c r="AK23" s="60" t="s">
        <v>87</v>
      </c>
      <c r="AL23" s="61"/>
      <c r="AM23" s="6">
        <v>10.0</v>
      </c>
      <c r="AN23" s="5" t="s">
        <v>1006</v>
      </c>
      <c r="AO23" s="6">
        <v>7.0</v>
      </c>
      <c r="AP23" s="60" t="s">
        <v>87</v>
      </c>
      <c r="AQ23" s="61"/>
      <c r="AR23" s="6">
        <v>10.0</v>
      </c>
      <c r="AS23" s="5" t="s">
        <v>1006</v>
      </c>
      <c r="AT23" s="6">
        <v>7.0</v>
      </c>
      <c r="AU23" s="60" t="s">
        <v>87</v>
      </c>
      <c r="AV23" s="61"/>
      <c r="AW23" s="6">
        <v>10.0</v>
      </c>
      <c r="AX23" s="5" t="s">
        <v>1006</v>
      </c>
      <c r="AY23" s="6">
        <v>7.0</v>
      </c>
      <c r="AZ23" s="60" t="s">
        <v>87</v>
      </c>
      <c r="BA23" s="61"/>
      <c r="BB23" s="6">
        <v>10.0</v>
      </c>
      <c r="BC23" s="5" t="s">
        <v>1006</v>
      </c>
      <c r="BD23" s="6">
        <v>7.0</v>
      </c>
      <c r="BE23" s="60" t="s">
        <v>87</v>
      </c>
      <c r="BF23" s="61"/>
      <c r="BG23" s="6">
        <v>10.0</v>
      </c>
      <c r="BH23" s="5" t="s">
        <v>1006</v>
      </c>
      <c r="BI23" s="6">
        <v>7.0</v>
      </c>
      <c r="BJ23" s="60" t="s">
        <v>87</v>
      </c>
      <c r="BK23" s="61"/>
      <c r="BL23" s="6">
        <v>10.0</v>
      </c>
      <c r="BM23" s="5" t="s">
        <v>1006</v>
      </c>
      <c r="BN23" s="6">
        <v>7.0</v>
      </c>
      <c r="BO23" s="60" t="s">
        <v>87</v>
      </c>
      <c r="BP23" s="61"/>
      <c r="BQ23" s="6">
        <v>10.0</v>
      </c>
      <c r="BR23" s="5" t="s">
        <v>1006</v>
      </c>
      <c r="BS23" s="6">
        <v>7.0</v>
      </c>
      <c r="BT23" s="60" t="s">
        <v>87</v>
      </c>
      <c r="BU23" s="61"/>
      <c r="BV23" s="6">
        <v>10.0</v>
      </c>
      <c r="BW23" s="5" t="s">
        <v>1006</v>
      </c>
      <c r="BX23" s="6">
        <v>7.0</v>
      </c>
      <c r="BY23" s="60" t="s">
        <v>87</v>
      </c>
      <c r="BZ23" s="61"/>
      <c r="CA23" s="6">
        <v>10.0</v>
      </c>
      <c r="CB23" s="5" t="s">
        <v>1006</v>
      </c>
      <c r="CC23" s="6">
        <v>7.0</v>
      </c>
      <c r="CD23" s="60" t="s">
        <v>87</v>
      </c>
      <c r="CE23" s="61"/>
      <c r="CF23" s="6">
        <v>10.0</v>
      </c>
      <c r="CG23" s="5" t="s">
        <v>1006</v>
      </c>
      <c r="CH23" s="6">
        <v>7.0</v>
      </c>
      <c r="CI23" s="60" t="s">
        <v>87</v>
      </c>
      <c r="CJ23" s="5"/>
    </row>
    <row r="24">
      <c r="A24" t="str">
        <f>R21</f>
        <v>Red</v>
      </c>
      <c r="B24">
        <f>R22</f>
        <v>0.39</v>
      </c>
      <c r="C24" s="57"/>
      <c r="D24" s="8">
        <v>11.0</v>
      </c>
      <c r="E24" s="8" t="s">
        <v>554</v>
      </c>
      <c r="F24" s="8">
        <v>9.0</v>
      </c>
      <c r="G24" s="58" t="s">
        <v>1595</v>
      </c>
      <c r="H24" s="57"/>
      <c r="I24" s="8">
        <v>11.0</v>
      </c>
      <c r="J24" s="8" t="s">
        <v>554</v>
      </c>
      <c r="K24" s="8">
        <v>9.0</v>
      </c>
      <c r="L24" s="58" t="s">
        <v>1595</v>
      </c>
      <c r="M24" s="59"/>
      <c r="N24" s="30">
        <v>11.0</v>
      </c>
      <c r="O24" s="5" t="s">
        <v>554</v>
      </c>
      <c r="P24" s="6">
        <v>9.0</v>
      </c>
      <c r="Q24" s="60" t="s">
        <v>1595</v>
      </c>
      <c r="R24" s="61"/>
      <c r="S24" s="6">
        <v>11.0</v>
      </c>
      <c r="T24" s="5" t="s">
        <v>554</v>
      </c>
      <c r="U24" s="6">
        <v>9.0</v>
      </c>
      <c r="V24" s="60" t="s">
        <v>1595</v>
      </c>
      <c r="W24" s="57"/>
      <c r="X24" s="8">
        <v>11.0</v>
      </c>
      <c r="Y24" s="8" t="s">
        <v>554</v>
      </c>
      <c r="Z24" s="8">
        <v>9.0</v>
      </c>
      <c r="AA24" s="58" t="s">
        <v>1595</v>
      </c>
      <c r="AB24" s="61"/>
      <c r="AC24" s="6">
        <v>11.0</v>
      </c>
      <c r="AD24" s="5" t="s">
        <v>554</v>
      </c>
      <c r="AE24" s="6">
        <v>9.0</v>
      </c>
      <c r="AF24" s="60" t="s">
        <v>1595</v>
      </c>
      <c r="AG24" s="61"/>
      <c r="AH24" s="6">
        <v>11.0</v>
      </c>
      <c r="AI24" s="5" t="s">
        <v>554</v>
      </c>
      <c r="AJ24" s="6">
        <v>9.0</v>
      </c>
      <c r="AK24" s="60" t="s">
        <v>1595</v>
      </c>
      <c r="AL24" s="61"/>
      <c r="AM24" s="6">
        <v>11.0</v>
      </c>
      <c r="AN24" s="5" t="s">
        <v>554</v>
      </c>
      <c r="AO24" s="6">
        <v>9.0</v>
      </c>
      <c r="AP24" s="60" t="s">
        <v>1595</v>
      </c>
      <c r="AQ24" s="61"/>
      <c r="AR24" s="6">
        <v>11.0</v>
      </c>
      <c r="AS24" s="5" t="s">
        <v>554</v>
      </c>
      <c r="AT24" s="6">
        <v>9.0</v>
      </c>
      <c r="AU24" s="60" t="s">
        <v>1595</v>
      </c>
      <c r="AV24" s="61"/>
      <c r="AW24" s="6">
        <v>11.0</v>
      </c>
      <c r="AX24" s="5" t="s">
        <v>554</v>
      </c>
      <c r="AY24" s="6">
        <v>9.0</v>
      </c>
      <c r="AZ24" s="60" t="s">
        <v>1595</v>
      </c>
      <c r="BA24" s="61"/>
      <c r="BB24" s="6">
        <v>11.0</v>
      </c>
      <c r="BC24" s="5" t="s">
        <v>554</v>
      </c>
      <c r="BD24" s="6">
        <v>9.0</v>
      </c>
      <c r="BE24" s="60" t="s">
        <v>1595</v>
      </c>
      <c r="BF24" s="61"/>
      <c r="BG24" s="6">
        <v>11.0</v>
      </c>
      <c r="BH24" s="5" t="s">
        <v>554</v>
      </c>
      <c r="BI24" s="6">
        <v>9.0</v>
      </c>
      <c r="BJ24" s="60" t="s">
        <v>1595</v>
      </c>
      <c r="BK24" s="61"/>
      <c r="BL24" s="6">
        <v>11.0</v>
      </c>
      <c r="BM24" s="5" t="s">
        <v>554</v>
      </c>
      <c r="BN24" s="6">
        <v>9.0</v>
      </c>
      <c r="BO24" s="60" t="s">
        <v>1595</v>
      </c>
      <c r="BP24" s="61"/>
      <c r="BQ24" s="6">
        <v>11.0</v>
      </c>
      <c r="BR24" s="5" t="s">
        <v>554</v>
      </c>
      <c r="BS24" s="6">
        <v>9.0</v>
      </c>
      <c r="BT24" s="60" t="s">
        <v>1595</v>
      </c>
      <c r="BU24" s="61"/>
      <c r="BV24" s="6">
        <v>11.0</v>
      </c>
      <c r="BW24" s="5" t="s">
        <v>554</v>
      </c>
      <c r="BX24" s="6">
        <v>9.0</v>
      </c>
      <c r="BY24" s="60" t="s">
        <v>1595</v>
      </c>
      <c r="BZ24" s="61"/>
      <c r="CA24" s="6">
        <v>11.0</v>
      </c>
      <c r="CB24" s="5" t="s">
        <v>554</v>
      </c>
      <c r="CC24" s="6">
        <v>9.0</v>
      </c>
      <c r="CD24" s="60" t="s">
        <v>1595</v>
      </c>
      <c r="CE24" s="61"/>
      <c r="CF24" s="6">
        <v>11.0</v>
      </c>
      <c r="CG24" s="5" t="s">
        <v>554</v>
      </c>
      <c r="CH24" s="6">
        <v>9.0</v>
      </c>
      <c r="CI24" s="60" t="s">
        <v>1595</v>
      </c>
      <c r="CJ24" s="5"/>
    </row>
    <row r="25">
      <c r="A25" t="str">
        <f>W21</f>
        <v>Orange</v>
      </c>
      <c r="B25">
        <f>W22</f>
        <v>0.64</v>
      </c>
      <c r="C25" s="57"/>
      <c r="D25" s="8">
        <v>14.0</v>
      </c>
      <c r="E25" s="8" t="s">
        <v>285</v>
      </c>
      <c r="G25" s="64"/>
      <c r="H25" s="57"/>
      <c r="I25" s="8">
        <v>14.0</v>
      </c>
      <c r="J25" s="8" t="s">
        <v>285</v>
      </c>
      <c r="L25" s="64"/>
      <c r="M25" s="61"/>
      <c r="N25" s="6">
        <v>14.0</v>
      </c>
      <c r="O25" s="5" t="s">
        <v>285</v>
      </c>
      <c r="P25" s="5"/>
      <c r="Q25" s="60"/>
      <c r="R25" s="61"/>
      <c r="S25" s="6">
        <v>14.0</v>
      </c>
      <c r="T25" s="5" t="s">
        <v>285</v>
      </c>
      <c r="U25" s="5"/>
      <c r="V25" s="60"/>
      <c r="W25" s="57"/>
      <c r="X25" s="8">
        <v>14.0</v>
      </c>
      <c r="Y25" s="8" t="s">
        <v>285</v>
      </c>
      <c r="AA25" s="64"/>
      <c r="AB25" s="61"/>
      <c r="AC25" s="6">
        <v>14.0</v>
      </c>
      <c r="AD25" s="5" t="s">
        <v>285</v>
      </c>
      <c r="AE25" s="5"/>
      <c r="AF25" s="60"/>
      <c r="AG25" s="61"/>
      <c r="AH25" s="6">
        <v>14.0</v>
      </c>
      <c r="AI25" s="5" t="s">
        <v>285</v>
      </c>
      <c r="AJ25" s="5"/>
      <c r="AK25" s="60"/>
      <c r="AL25" s="61"/>
      <c r="AM25" s="6">
        <v>14.0</v>
      </c>
      <c r="AN25" s="5" t="s">
        <v>285</v>
      </c>
      <c r="AO25" s="5"/>
      <c r="AP25" s="60"/>
      <c r="AQ25" s="61"/>
      <c r="AR25" s="6">
        <v>14.0</v>
      </c>
      <c r="AS25" s="5" t="s">
        <v>285</v>
      </c>
      <c r="AT25" s="5"/>
      <c r="AU25" s="60"/>
      <c r="AV25" s="61"/>
      <c r="AW25" s="6">
        <v>14.0</v>
      </c>
      <c r="AX25" s="5" t="s">
        <v>285</v>
      </c>
      <c r="AY25" s="5"/>
      <c r="AZ25" s="60"/>
      <c r="BA25" s="61"/>
      <c r="BB25" s="6">
        <v>14.0</v>
      </c>
      <c r="BC25" s="5" t="s">
        <v>285</v>
      </c>
      <c r="BD25" s="5"/>
      <c r="BE25" s="60"/>
      <c r="BF25" s="61"/>
      <c r="BG25" s="6">
        <v>14.0</v>
      </c>
      <c r="BH25" s="5" t="s">
        <v>285</v>
      </c>
      <c r="BI25" s="5"/>
      <c r="BJ25" s="60"/>
      <c r="BK25" s="61"/>
      <c r="BL25" s="6">
        <v>14.0</v>
      </c>
      <c r="BM25" s="5" t="s">
        <v>285</v>
      </c>
      <c r="BN25" s="5"/>
      <c r="BO25" s="60"/>
      <c r="BP25" s="61"/>
      <c r="BQ25" s="6">
        <v>14.0</v>
      </c>
      <c r="BR25" s="5" t="s">
        <v>285</v>
      </c>
      <c r="BS25" s="5"/>
      <c r="BT25" s="60"/>
      <c r="BU25" s="61"/>
      <c r="BV25" s="6">
        <v>14.0</v>
      </c>
      <c r="BW25" s="5" t="s">
        <v>285</v>
      </c>
      <c r="BX25" s="5"/>
      <c r="BY25" s="60"/>
      <c r="BZ25" s="61"/>
      <c r="CA25" s="6">
        <v>14.0</v>
      </c>
      <c r="CB25" s="5" t="s">
        <v>285</v>
      </c>
      <c r="CC25" s="5"/>
      <c r="CD25" s="60"/>
      <c r="CE25" s="61"/>
      <c r="CF25" s="6">
        <v>14.0</v>
      </c>
      <c r="CG25" s="5" t="s">
        <v>285</v>
      </c>
      <c r="CH25" s="5"/>
      <c r="CI25" s="60"/>
      <c r="CJ25" s="5"/>
    </row>
    <row r="26">
      <c r="A26" t="str">
        <f>AB21</f>
        <v>Red</v>
      </c>
      <c r="B26">
        <f>AB22</f>
        <v>0.49</v>
      </c>
      <c r="C26" s="57"/>
      <c r="D26" s="8">
        <v>21.0</v>
      </c>
      <c r="E26" s="8" t="s">
        <v>443</v>
      </c>
      <c r="G26" s="64"/>
      <c r="H26" s="57"/>
      <c r="I26" s="8">
        <v>21.0</v>
      </c>
      <c r="J26" s="8" t="s">
        <v>443</v>
      </c>
      <c r="L26" s="64"/>
      <c r="M26" s="61"/>
      <c r="N26" s="6">
        <v>21.0</v>
      </c>
      <c r="O26" s="5" t="s">
        <v>443</v>
      </c>
      <c r="P26" s="5"/>
      <c r="Q26" s="60"/>
      <c r="R26" s="61"/>
      <c r="S26" s="6">
        <v>21.0</v>
      </c>
      <c r="T26" s="5" t="s">
        <v>443</v>
      </c>
      <c r="U26" s="5"/>
      <c r="V26" s="60"/>
      <c r="W26" s="57"/>
      <c r="X26" s="8">
        <v>21.0</v>
      </c>
      <c r="Y26" s="8" t="s">
        <v>443</v>
      </c>
      <c r="AA26" s="64"/>
      <c r="AB26" s="61"/>
      <c r="AC26" s="6">
        <v>21.0</v>
      </c>
      <c r="AD26" s="5" t="s">
        <v>443</v>
      </c>
      <c r="AE26" s="5"/>
      <c r="AF26" s="60"/>
      <c r="AG26" s="61"/>
      <c r="AH26" s="6">
        <v>21.0</v>
      </c>
      <c r="AI26" s="5" t="s">
        <v>443</v>
      </c>
      <c r="AJ26" s="5"/>
      <c r="AK26" s="60"/>
      <c r="AL26" s="61"/>
      <c r="AM26" s="6">
        <v>21.0</v>
      </c>
      <c r="AN26" s="5" t="s">
        <v>443</v>
      </c>
      <c r="AO26" s="5"/>
      <c r="AP26" s="60"/>
      <c r="AQ26" s="61"/>
      <c r="AR26" s="6">
        <v>21.0</v>
      </c>
      <c r="AS26" s="5" t="s">
        <v>443</v>
      </c>
      <c r="AT26" s="5"/>
      <c r="AU26" s="60"/>
      <c r="AV26" s="61"/>
      <c r="AW26" s="6">
        <v>21.0</v>
      </c>
      <c r="AX26" s="5" t="s">
        <v>443</v>
      </c>
      <c r="AY26" s="5"/>
      <c r="AZ26" s="60"/>
      <c r="BA26" s="61"/>
      <c r="BB26" s="6">
        <v>21.0</v>
      </c>
      <c r="BC26" s="5" t="s">
        <v>443</v>
      </c>
      <c r="BD26" s="5"/>
      <c r="BE26" s="60"/>
      <c r="BF26" s="61"/>
      <c r="BG26" s="6">
        <v>21.0</v>
      </c>
      <c r="BH26" s="5" t="s">
        <v>443</v>
      </c>
      <c r="BI26" s="5"/>
      <c r="BJ26" s="60"/>
      <c r="BK26" s="61"/>
      <c r="BL26" s="6">
        <v>21.0</v>
      </c>
      <c r="BM26" s="5" t="s">
        <v>443</v>
      </c>
      <c r="BN26" s="5"/>
      <c r="BO26" s="60"/>
      <c r="BP26" s="61"/>
      <c r="BQ26" s="6">
        <v>21.0</v>
      </c>
      <c r="BR26" s="5" t="s">
        <v>443</v>
      </c>
      <c r="BS26" s="5"/>
      <c r="BT26" s="60"/>
      <c r="BU26" s="61"/>
      <c r="BV26" s="6">
        <v>21.0</v>
      </c>
      <c r="BW26" s="5" t="s">
        <v>443</v>
      </c>
      <c r="BX26" s="5"/>
      <c r="BY26" s="60"/>
      <c r="BZ26" s="61"/>
      <c r="CA26" s="6">
        <v>21.0</v>
      </c>
      <c r="CB26" s="5" t="s">
        <v>443</v>
      </c>
      <c r="CC26" s="5"/>
      <c r="CD26" s="60"/>
      <c r="CE26" s="61"/>
      <c r="CF26" s="6">
        <v>21.0</v>
      </c>
      <c r="CG26" s="5" t="s">
        <v>443</v>
      </c>
      <c r="CH26" s="5"/>
      <c r="CI26" s="60"/>
      <c r="CJ26" s="5"/>
    </row>
    <row r="27">
      <c r="A27" t="str">
        <f>AG21</f>
        <v>Orange</v>
      </c>
      <c r="B27">
        <f>AG22</f>
        <v>0.95</v>
      </c>
      <c r="C27" s="57"/>
      <c r="D27" s="8">
        <v>34.0</v>
      </c>
      <c r="E27" s="8" t="s">
        <v>278</v>
      </c>
      <c r="G27" s="64"/>
      <c r="H27" s="57"/>
      <c r="I27" s="8">
        <v>34.0</v>
      </c>
      <c r="J27" s="8" t="s">
        <v>278</v>
      </c>
      <c r="L27" s="64"/>
      <c r="M27" s="61"/>
      <c r="N27" s="6">
        <v>34.0</v>
      </c>
      <c r="O27" s="5" t="s">
        <v>278</v>
      </c>
      <c r="P27" s="5"/>
      <c r="Q27" s="60"/>
      <c r="R27" s="61"/>
      <c r="S27" s="6">
        <v>34.0</v>
      </c>
      <c r="T27" s="5" t="s">
        <v>278</v>
      </c>
      <c r="U27" s="5"/>
      <c r="V27" s="60"/>
      <c r="W27" s="57"/>
      <c r="X27" s="8">
        <v>34.0</v>
      </c>
      <c r="Y27" s="8" t="s">
        <v>278</v>
      </c>
      <c r="AA27" s="64"/>
      <c r="AB27" s="61"/>
      <c r="AC27" s="6">
        <v>34.0</v>
      </c>
      <c r="AD27" s="5" t="s">
        <v>278</v>
      </c>
      <c r="AE27" s="5"/>
      <c r="AF27" s="60"/>
      <c r="AG27" s="61"/>
      <c r="AH27" s="6">
        <v>34.0</v>
      </c>
      <c r="AI27" s="5" t="s">
        <v>278</v>
      </c>
      <c r="AJ27" s="5"/>
      <c r="AK27" s="60"/>
      <c r="AL27" s="61"/>
      <c r="AM27" s="6">
        <v>34.0</v>
      </c>
      <c r="AN27" s="5" t="s">
        <v>278</v>
      </c>
      <c r="AO27" s="5"/>
      <c r="AP27" s="60"/>
      <c r="AQ27" s="61"/>
      <c r="AR27" s="6">
        <v>34.0</v>
      </c>
      <c r="AS27" s="5" t="s">
        <v>278</v>
      </c>
      <c r="AT27" s="5"/>
      <c r="AU27" s="60"/>
      <c r="AV27" s="61"/>
      <c r="AW27" s="6">
        <v>34.0</v>
      </c>
      <c r="AX27" s="5" t="s">
        <v>278</v>
      </c>
      <c r="AY27" s="5"/>
      <c r="AZ27" s="60"/>
      <c r="BA27" s="61"/>
      <c r="BB27" s="6">
        <v>34.0</v>
      </c>
      <c r="BC27" s="5" t="s">
        <v>278</v>
      </c>
      <c r="BD27" s="5"/>
      <c r="BE27" s="60"/>
      <c r="BF27" s="61"/>
      <c r="BG27" s="6">
        <v>34.0</v>
      </c>
      <c r="BH27" s="5" t="s">
        <v>278</v>
      </c>
      <c r="BI27" s="5"/>
      <c r="BJ27" s="60"/>
      <c r="BK27" s="61"/>
      <c r="BL27" s="6">
        <v>34.0</v>
      </c>
      <c r="BM27" s="5" t="s">
        <v>278</v>
      </c>
      <c r="BN27" s="5"/>
      <c r="BO27" s="60"/>
      <c r="BP27" s="61"/>
      <c r="BQ27" s="6">
        <v>34.0</v>
      </c>
      <c r="BR27" s="5" t="s">
        <v>278</v>
      </c>
      <c r="BS27" s="5"/>
      <c r="BT27" s="60"/>
      <c r="BU27" s="61"/>
      <c r="BV27" s="6">
        <v>34.0</v>
      </c>
      <c r="BW27" s="5" t="s">
        <v>278</v>
      </c>
      <c r="BX27" s="5"/>
      <c r="BY27" s="60"/>
      <c r="BZ27" s="61"/>
      <c r="CA27" s="6">
        <v>34.0</v>
      </c>
      <c r="CB27" s="5" t="s">
        <v>278</v>
      </c>
      <c r="CC27" s="5"/>
      <c r="CD27" s="60"/>
      <c r="CE27" s="61"/>
      <c r="CF27" s="6">
        <v>34.0</v>
      </c>
      <c r="CG27" s="5" t="s">
        <v>278</v>
      </c>
      <c r="CH27" s="5"/>
      <c r="CI27" s="60"/>
      <c r="CJ27" s="5"/>
    </row>
    <row r="28">
      <c r="A28" t="str">
        <f>AL21</f>
        <v>Red</v>
      </c>
      <c r="B28">
        <f>AL22</f>
        <v>0.33</v>
      </c>
      <c r="C28" s="65" t="s">
        <v>288</v>
      </c>
      <c r="D28">
        <f t="shared" ref="D28:D34" si="35">RANDBETWEEN(F28*100,G28*100)/100</f>
        <v>1.32</v>
      </c>
      <c r="E28" s="8" t="s">
        <v>288</v>
      </c>
      <c r="F28" s="8">
        <v>0.9</v>
      </c>
      <c r="G28" s="58">
        <v>1.7</v>
      </c>
      <c r="H28" s="65" t="s">
        <v>288</v>
      </c>
      <c r="I28">
        <f t="shared" ref="I28:I34" si="36">RANDBETWEEN(K28*100,L28*100)/100</f>
        <v>1.02</v>
      </c>
      <c r="J28" s="8" t="s">
        <v>288</v>
      </c>
      <c r="K28" s="8">
        <v>0.9</v>
      </c>
      <c r="L28" s="58">
        <v>1.7</v>
      </c>
      <c r="M28" s="59" t="s">
        <v>288</v>
      </c>
      <c r="N28" s="6">
        <f t="shared" ref="N28:N34" si="37">RANDBETWEEN(P28*100,Q28*100)/100</f>
        <v>0.96</v>
      </c>
      <c r="O28" s="5" t="s">
        <v>288</v>
      </c>
      <c r="P28" s="6">
        <v>0.9</v>
      </c>
      <c r="Q28" s="66">
        <v>1.7</v>
      </c>
      <c r="R28" s="61" t="s">
        <v>288</v>
      </c>
      <c r="S28" s="6">
        <f t="shared" ref="S28:S34" si="38">RANDBETWEEN(U28*100,V28*100)/100</f>
        <v>1.2</v>
      </c>
      <c r="T28" s="5" t="s">
        <v>288</v>
      </c>
      <c r="U28" s="6">
        <v>0.9</v>
      </c>
      <c r="V28" s="66">
        <v>1.7</v>
      </c>
      <c r="W28" s="65" t="s">
        <v>288</v>
      </c>
      <c r="X28">
        <f t="shared" ref="X28:X34" si="39">RANDBETWEEN(Z28*100,AA28*100)/100</f>
        <v>1.17</v>
      </c>
      <c r="Y28" s="8" t="s">
        <v>288</v>
      </c>
      <c r="Z28" s="8">
        <v>0.9</v>
      </c>
      <c r="AA28" s="58">
        <v>1.7</v>
      </c>
      <c r="AB28" s="61" t="s">
        <v>288</v>
      </c>
      <c r="AC28" s="6">
        <f t="shared" ref="AC28:AC34" si="40">RANDBETWEEN(AE28*100,AF28*100)/100</f>
        <v>1.44</v>
      </c>
      <c r="AD28" s="5" t="s">
        <v>288</v>
      </c>
      <c r="AE28" s="6">
        <v>0.9</v>
      </c>
      <c r="AF28" s="66">
        <v>1.7</v>
      </c>
      <c r="AG28" s="61" t="s">
        <v>288</v>
      </c>
      <c r="AH28" s="6">
        <f t="shared" ref="AH28:AH34" si="41">RANDBETWEEN(AJ28*100,AK28*100)/100</f>
        <v>1.68</v>
      </c>
      <c r="AI28" s="5" t="s">
        <v>288</v>
      </c>
      <c r="AJ28" s="6">
        <v>0.9</v>
      </c>
      <c r="AK28" s="66">
        <v>1.7</v>
      </c>
      <c r="AL28" s="61" t="s">
        <v>288</v>
      </c>
      <c r="AM28" s="6">
        <f t="shared" ref="AM28:AM34" si="42">RANDBETWEEN(AO28*100,AP28*100)/100</f>
        <v>1.32</v>
      </c>
      <c r="AN28" s="5" t="s">
        <v>288</v>
      </c>
      <c r="AO28" s="6">
        <v>0.9</v>
      </c>
      <c r="AP28" s="66">
        <v>1.7</v>
      </c>
      <c r="AQ28" s="61" t="s">
        <v>288</v>
      </c>
      <c r="AR28" s="6">
        <f t="shared" ref="AR28:AR34" si="43">RANDBETWEEN(AT28*100,AU28*100)/100</f>
        <v>1.16</v>
      </c>
      <c r="AS28" s="5" t="s">
        <v>288</v>
      </c>
      <c r="AT28" s="6">
        <v>0.9</v>
      </c>
      <c r="AU28" s="66">
        <v>1.7</v>
      </c>
      <c r="AV28" s="61" t="s">
        <v>288</v>
      </c>
      <c r="AW28" s="6">
        <f t="shared" ref="AW28:AW34" si="44">RANDBETWEEN(AY28*100,AZ28*100)/100</f>
        <v>1.32</v>
      </c>
      <c r="AX28" s="5" t="s">
        <v>288</v>
      </c>
      <c r="AY28" s="6">
        <v>0.9</v>
      </c>
      <c r="AZ28" s="66">
        <v>1.7</v>
      </c>
      <c r="BA28" s="61" t="s">
        <v>288</v>
      </c>
      <c r="BB28" s="6">
        <f t="shared" ref="BB28:BB34" si="45">RANDBETWEEN(BD28*100,BE28*100)/100</f>
        <v>1.62</v>
      </c>
      <c r="BC28" s="5" t="s">
        <v>288</v>
      </c>
      <c r="BD28" s="6">
        <v>0.9</v>
      </c>
      <c r="BE28" s="66">
        <v>1.7</v>
      </c>
      <c r="BF28" s="61" t="s">
        <v>288</v>
      </c>
      <c r="BG28" s="6">
        <f t="shared" ref="BG28:BG34" si="46">RANDBETWEEN(BI28*100,BJ28*100)/100</f>
        <v>1.2</v>
      </c>
      <c r="BH28" s="5" t="s">
        <v>288</v>
      </c>
      <c r="BI28" s="6">
        <v>0.9</v>
      </c>
      <c r="BJ28" s="66">
        <v>1.7</v>
      </c>
      <c r="BK28" s="61" t="s">
        <v>288</v>
      </c>
      <c r="BL28" s="6">
        <f t="shared" ref="BL28:BL34" si="47">RANDBETWEEN(BN28*100,BO28*100)/100</f>
        <v>1.09</v>
      </c>
      <c r="BM28" s="5" t="s">
        <v>288</v>
      </c>
      <c r="BN28" s="6">
        <v>0.9</v>
      </c>
      <c r="BO28" s="66">
        <v>1.7</v>
      </c>
      <c r="BP28" s="61" t="s">
        <v>288</v>
      </c>
      <c r="BQ28" s="6">
        <f t="shared" ref="BQ28:BQ34" si="48">RANDBETWEEN(BS28*100,BT28*100)/100</f>
        <v>1.37</v>
      </c>
      <c r="BR28" s="5" t="s">
        <v>288</v>
      </c>
      <c r="BS28" s="6">
        <v>0.9</v>
      </c>
      <c r="BT28" s="66">
        <v>1.7</v>
      </c>
      <c r="BU28" s="61" t="s">
        <v>288</v>
      </c>
      <c r="BV28" s="6">
        <f t="shared" ref="BV28:BV34" si="49">RANDBETWEEN(BX28*100,BY28*100)/100</f>
        <v>1.21</v>
      </c>
      <c r="BW28" s="5" t="s">
        <v>288</v>
      </c>
      <c r="BX28" s="6">
        <v>0.9</v>
      </c>
      <c r="BY28" s="66">
        <v>1.7</v>
      </c>
      <c r="BZ28" s="61" t="s">
        <v>288</v>
      </c>
      <c r="CA28" s="6">
        <f t="shared" ref="CA28:CA34" si="50">RANDBETWEEN(CC28*100,CD28*100)/100</f>
        <v>1.15</v>
      </c>
      <c r="CB28" s="5" t="s">
        <v>288</v>
      </c>
      <c r="CC28" s="6">
        <v>0.9</v>
      </c>
      <c r="CD28" s="66">
        <v>1.7</v>
      </c>
      <c r="CE28" s="61" t="s">
        <v>288</v>
      </c>
      <c r="CF28" s="6">
        <f t="shared" ref="CF28:CF34" si="51">RANDBETWEEN(CH28*100,CI28*100)/100</f>
        <v>1.45</v>
      </c>
      <c r="CG28" s="5" t="s">
        <v>288</v>
      </c>
      <c r="CH28" s="6">
        <v>0.9</v>
      </c>
      <c r="CI28" s="66">
        <v>1.7</v>
      </c>
      <c r="CJ28" s="6"/>
    </row>
    <row r="29">
      <c r="A29" t="str">
        <f>AQ21</f>
        <v>Red</v>
      </c>
      <c r="B29" s="8">
        <f>AQ22</f>
        <v>0.3</v>
      </c>
      <c r="C29" s="65" t="s">
        <v>1006</v>
      </c>
      <c r="D29">
        <f t="shared" si="35"/>
        <v>4.49</v>
      </c>
      <c r="E29" s="8" t="s">
        <v>1006</v>
      </c>
      <c r="F29" s="8">
        <v>3.0</v>
      </c>
      <c r="G29" s="58">
        <v>6.0</v>
      </c>
      <c r="H29" s="65" t="s">
        <v>1006</v>
      </c>
      <c r="I29">
        <f t="shared" si="36"/>
        <v>4.05</v>
      </c>
      <c r="J29" s="8" t="s">
        <v>1006</v>
      </c>
      <c r="K29" s="8">
        <v>3.0</v>
      </c>
      <c r="L29" s="58">
        <v>6.0</v>
      </c>
      <c r="M29" s="59" t="s">
        <v>1006</v>
      </c>
      <c r="N29" s="6">
        <f t="shared" si="37"/>
        <v>3.04</v>
      </c>
      <c r="O29" s="5" t="s">
        <v>1006</v>
      </c>
      <c r="P29" s="6">
        <v>3.0</v>
      </c>
      <c r="Q29" s="66">
        <v>6.0</v>
      </c>
      <c r="R29" s="61" t="s">
        <v>1006</v>
      </c>
      <c r="S29" s="6">
        <f t="shared" si="38"/>
        <v>3.67</v>
      </c>
      <c r="T29" s="5" t="s">
        <v>1006</v>
      </c>
      <c r="U29" s="6">
        <v>3.0</v>
      </c>
      <c r="V29" s="66">
        <v>6.0</v>
      </c>
      <c r="W29" s="65" t="s">
        <v>1006</v>
      </c>
      <c r="X29">
        <f t="shared" si="39"/>
        <v>3.63</v>
      </c>
      <c r="Y29" s="8" t="s">
        <v>1006</v>
      </c>
      <c r="Z29" s="8">
        <v>3.0</v>
      </c>
      <c r="AA29" s="58">
        <v>6.0</v>
      </c>
      <c r="AB29" s="61" t="s">
        <v>1006</v>
      </c>
      <c r="AC29" s="6">
        <f t="shared" si="40"/>
        <v>3</v>
      </c>
      <c r="AD29" s="5" t="s">
        <v>1006</v>
      </c>
      <c r="AE29" s="6">
        <v>3.0</v>
      </c>
      <c r="AF29" s="66">
        <v>6.0</v>
      </c>
      <c r="AG29" s="61" t="s">
        <v>1006</v>
      </c>
      <c r="AH29" s="6">
        <f t="shared" si="41"/>
        <v>5.52</v>
      </c>
      <c r="AI29" s="5" t="s">
        <v>1006</v>
      </c>
      <c r="AJ29" s="6">
        <v>3.0</v>
      </c>
      <c r="AK29" s="66">
        <v>6.0</v>
      </c>
      <c r="AL29" s="61" t="s">
        <v>1006</v>
      </c>
      <c r="AM29" s="6">
        <f t="shared" si="42"/>
        <v>5.22</v>
      </c>
      <c r="AN29" s="5" t="s">
        <v>1006</v>
      </c>
      <c r="AO29" s="6">
        <v>3.0</v>
      </c>
      <c r="AP29" s="66">
        <v>6.0</v>
      </c>
      <c r="AQ29" s="61" t="s">
        <v>1006</v>
      </c>
      <c r="AR29" s="6">
        <f t="shared" si="43"/>
        <v>3.88</v>
      </c>
      <c r="AS29" s="5" t="s">
        <v>1006</v>
      </c>
      <c r="AT29" s="6">
        <v>3.0</v>
      </c>
      <c r="AU29" s="66">
        <v>6.0</v>
      </c>
      <c r="AV29" s="61" t="s">
        <v>1006</v>
      </c>
      <c r="AW29" s="6">
        <f t="shared" si="44"/>
        <v>4.57</v>
      </c>
      <c r="AX29" s="5" t="s">
        <v>1006</v>
      </c>
      <c r="AY29" s="6">
        <v>3.0</v>
      </c>
      <c r="AZ29" s="66">
        <v>6.0</v>
      </c>
      <c r="BA29" s="61" t="s">
        <v>1006</v>
      </c>
      <c r="BB29" s="6">
        <f t="shared" si="45"/>
        <v>4.71</v>
      </c>
      <c r="BC29" s="5" t="s">
        <v>1006</v>
      </c>
      <c r="BD29" s="6">
        <v>3.0</v>
      </c>
      <c r="BE29" s="66">
        <v>6.0</v>
      </c>
      <c r="BF29" s="61" t="s">
        <v>1006</v>
      </c>
      <c r="BG29" s="6">
        <f t="shared" si="46"/>
        <v>5</v>
      </c>
      <c r="BH29" s="5" t="s">
        <v>1006</v>
      </c>
      <c r="BI29" s="6">
        <v>3.0</v>
      </c>
      <c r="BJ29" s="66">
        <v>6.0</v>
      </c>
      <c r="BK29" s="61" t="s">
        <v>1006</v>
      </c>
      <c r="BL29" s="6">
        <f t="shared" si="47"/>
        <v>4.94</v>
      </c>
      <c r="BM29" s="5" t="s">
        <v>1006</v>
      </c>
      <c r="BN29" s="6">
        <v>3.0</v>
      </c>
      <c r="BO29" s="66">
        <v>6.0</v>
      </c>
      <c r="BP29" s="61" t="s">
        <v>1006</v>
      </c>
      <c r="BQ29" s="6">
        <f t="shared" si="48"/>
        <v>3.4</v>
      </c>
      <c r="BR29" s="5" t="s">
        <v>1006</v>
      </c>
      <c r="BS29" s="6">
        <v>3.0</v>
      </c>
      <c r="BT29" s="66">
        <v>6.0</v>
      </c>
      <c r="BU29" s="61" t="s">
        <v>1006</v>
      </c>
      <c r="BV29" s="6">
        <f t="shared" si="49"/>
        <v>5.88</v>
      </c>
      <c r="BW29" s="5" t="s">
        <v>1006</v>
      </c>
      <c r="BX29" s="6">
        <v>3.0</v>
      </c>
      <c r="BY29" s="66">
        <v>6.0</v>
      </c>
      <c r="BZ29" s="61" t="s">
        <v>1006</v>
      </c>
      <c r="CA29" s="6">
        <f t="shared" si="50"/>
        <v>5.61</v>
      </c>
      <c r="CB29" s="5" t="s">
        <v>1006</v>
      </c>
      <c r="CC29" s="6">
        <v>3.0</v>
      </c>
      <c r="CD29" s="66">
        <v>6.0</v>
      </c>
      <c r="CE29" s="61" t="s">
        <v>1006</v>
      </c>
      <c r="CF29" s="6">
        <f t="shared" si="51"/>
        <v>5.73</v>
      </c>
      <c r="CG29" s="5" t="s">
        <v>1006</v>
      </c>
      <c r="CH29" s="6">
        <v>3.0</v>
      </c>
      <c r="CI29" s="66">
        <v>6.0</v>
      </c>
      <c r="CJ29" s="6"/>
    </row>
    <row r="30">
      <c r="A30" t="str">
        <f>AV21</f>
        <v>Red</v>
      </c>
      <c r="B30">
        <f>AV22</f>
        <v>0.37</v>
      </c>
      <c r="C30" s="65" t="s">
        <v>554</v>
      </c>
      <c r="D30">
        <f t="shared" si="35"/>
        <v>2.5</v>
      </c>
      <c r="E30" s="8" t="s">
        <v>554</v>
      </c>
      <c r="F30" s="8">
        <v>2.0</v>
      </c>
      <c r="G30" s="58">
        <v>3.0</v>
      </c>
      <c r="H30" s="65" t="s">
        <v>554</v>
      </c>
      <c r="I30">
        <f t="shared" si="36"/>
        <v>2.91</v>
      </c>
      <c r="J30" s="8" t="s">
        <v>554</v>
      </c>
      <c r="K30" s="8">
        <v>2.0</v>
      </c>
      <c r="L30" s="58">
        <v>3.0</v>
      </c>
      <c r="M30" s="59" t="s">
        <v>554</v>
      </c>
      <c r="N30" s="6">
        <f t="shared" si="37"/>
        <v>2.74</v>
      </c>
      <c r="O30" s="5" t="s">
        <v>554</v>
      </c>
      <c r="P30" s="6">
        <v>2.0</v>
      </c>
      <c r="Q30" s="66">
        <v>3.0</v>
      </c>
      <c r="R30" s="61" t="s">
        <v>554</v>
      </c>
      <c r="S30" s="6">
        <f t="shared" si="38"/>
        <v>2.87</v>
      </c>
      <c r="T30" s="5" t="s">
        <v>554</v>
      </c>
      <c r="U30" s="6">
        <v>2.0</v>
      </c>
      <c r="V30" s="66">
        <v>3.0</v>
      </c>
      <c r="W30" s="65" t="s">
        <v>554</v>
      </c>
      <c r="X30">
        <f t="shared" si="39"/>
        <v>2.58</v>
      </c>
      <c r="Y30" s="8" t="s">
        <v>554</v>
      </c>
      <c r="Z30" s="8">
        <v>2.0</v>
      </c>
      <c r="AA30" s="58">
        <v>3.0</v>
      </c>
      <c r="AB30" s="61" t="s">
        <v>554</v>
      </c>
      <c r="AC30" s="6">
        <f t="shared" si="40"/>
        <v>2.72</v>
      </c>
      <c r="AD30" s="5" t="s">
        <v>554</v>
      </c>
      <c r="AE30" s="6">
        <v>2.0</v>
      </c>
      <c r="AF30" s="66">
        <v>3.0</v>
      </c>
      <c r="AG30" s="61" t="s">
        <v>554</v>
      </c>
      <c r="AH30" s="6">
        <f t="shared" si="41"/>
        <v>2.82</v>
      </c>
      <c r="AI30" s="5" t="s">
        <v>554</v>
      </c>
      <c r="AJ30" s="6">
        <v>2.0</v>
      </c>
      <c r="AK30" s="66">
        <v>3.0</v>
      </c>
      <c r="AL30" s="61" t="s">
        <v>554</v>
      </c>
      <c r="AM30" s="6">
        <f t="shared" si="42"/>
        <v>2.5</v>
      </c>
      <c r="AN30" s="5" t="s">
        <v>554</v>
      </c>
      <c r="AO30" s="6">
        <v>2.0</v>
      </c>
      <c r="AP30" s="66">
        <v>3.0</v>
      </c>
      <c r="AQ30" s="61" t="s">
        <v>554</v>
      </c>
      <c r="AR30" s="6">
        <f t="shared" si="43"/>
        <v>2.43</v>
      </c>
      <c r="AS30" s="5" t="s">
        <v>554</v>
      </c>
      <c r="AT30" s="6">
        <v>2.0</v>
      </c>
      <c r="AU30" s="66">
        <v>3.0</v>
      </c>
      <c r="AV30" s="61" t="s">
        <v>554</v>
      </c>
      <c r="AW30" s="6">
        <f t="shared" si="44"/>
        <v>2.14</v>
      </c>
      <c r="AX30" s="5" t="s">
        <v>554</v>
      </c>
      <c r="AY30" s="6">
        <v>2.0</v>
      </c>
      <c r="AZ30" s="66">
        <v>3.0</v>
      </c>
      <c r="BA30" s="61" t="s">
        <v>554</v>
      </c>
      <c r="BB30" s="6">
        <f t="shared" si="45"/>
        <v>2.17</v>
      </c>
      <c r="BC30" s="5" t="s">
        <v>554</v>
      </c>
      <c r="BD30" s="6">
        <v>2.0</v>
      </c>
      <c r="BE30" s="66">
        <v>3.0</v>
      </c>
      <c r="BF30" s="61" t="s">
        <v>554</v>
      </c>
      <c r="BG30" s="6">
        <f t="shared" si="46"/>
        <v>2.46</v>
      </c>
      <c r="BH30" s="5" t="s">
        <v>554</v>
      </c>
      <c r="BI30" s="6">
        <v>2.0</v>
      </c>
      <c r="BJ30" s="66">
        <v>3.0</v>
      </c>
      <c r="BK30" s="61" t="s">
        <v>554</v>
      </c>
      <c r="BL30" s="6">
        <f t="shared" si="47"/>
        <v>2.83</v>
      </c>
      <c r="BM30" s="5" t="s">
        <v>554</v>
      </c>
      <c r="BN30" s="6">
        <v>2.0</v>
      </c>
      <c r="BO30" s="66">
        <v>3.0</v>
      </c>
      <c r="BP30" s="61" t="s">
        <v>554</v>
      </c>
      <c r="BQ30" s="6">
        <f t="shared" si="48"/>
        <v>2.42</v>
      </c>
      <c r="BR30" s="5" t="s">
        <v>554</v>
      </c>
      <c r="BS30" s="6">
        <v>2.0</v>
      </c>
      <c r="BT30" s="66">
        <v>3.0</v>
      </c>
      <c r="BU30" s="61" t="s">
        <v>554</v>
      </c>
      <c r="BV30" s="6">
        <f t="shared" si="49"/>
        <v>2.92</v>
      </c>
      <c r="BW30" s="5" t="s">
        <v>554</v>
      </c>
      <c r="BX30" s="6">
        <v>2.0</v>
      </c>
      <c r="BY30" s="66">
        <v>3.0</v>
      </c>
      <c r="BZ30" s="61" t="s">
        <v>554</v>
      </c>
      <c r="CA30" s="6">
        <f t="shared" si="50"/>
        <v>2.99</v>
      </c>
      <c r="CB30" s="5" t="s">
        <v>554</v>
      </c>
      <c r="CC30" s="6">
        <v>2.0</v>
      </c>
      <c r="CD30" s="66">
        <v>3.0</v>
      </c>
      <c r="CE30" s="61" t="s">
        <v>554</v>
      </c>
      <c r="CF30" s="6">
        <f t="shared" si="51"/>
        <v>2.55</v>
      </c>
      <c r="CG30" s="5" t="s">
        <v>554</v>
      </c>
      <c r="CH30" s="6">
        <v>2.0</v>
      </c>
      <c r="CI30" s="66">
        <v>3.0</v>
      </c>
      <c r="CJ30" s="6"/>
    </row>
    <row r="31">
      <c r="A31" t="str">
        <f>BA21</f>
        <v>Red</v>
      </c>
      <c r="B31">
        <f>AB22</f>
        <v>0.49</v>
      </c>
      <c r="C31" s="65" t="s">
        <v>285</v>
      </c>
      <c r="D31">
        <f t="shared" si="35"/>
        <v>1.31</v>
      </c>
      <c r="E31" s="8" t="s">
        <v>285</v>
      </c>
      <c r="F31" s="8">
        <v>1.0</v>
      </c>
      <c r="G31" s="58">
        <v>2.0</v>
      </c>
      <c r="H31" s="65" t="s">
        <v>285</v>
      </c>
      <c r="I31">
        <f t="shared" si="36"/>
        <v>1.76</v>
      </c>
      <c r="J31" s="8" t="s">
        <v>285</v>
      </c>
      <c r="K31" s="8">
        <v>1.0</v>
      </c>
      <c r="L31" s="58">
        <v>2.0</v>
      </c>
      <c r="M31" s="59" t="s">
        <v>285</v>
      </c>
      <c r="N31" s="6">
        <f t="shared" si="37"/>
        <v>1.59</v>
      </c>
      <c r="O31" s="5" t="s">
        <v>285</v>
      </c>
      <c r="P31" s="6">
        <v>1.0</v>
      </c>
      <c r="Q31" s="66">
        <v>2.0</v>
      </c>
      <c r="R31" s="61" t="s">
        <v>285</v>
      </c>
      <c r="S31" s="6">
        <f t="shared" si="38"/>
        <v>1.16</v>
      </c>
      <c r="T31" s="5" t="s">
        <v>285</v>
      </c>
      <c r="U31" s="6">
        <v>1.0</v>
      </c>
      <c r="V31" s="66">
        <v>2.0</v>
      </c>
      <c r="W31" s="65" t="s">
        <v>285</v>
      </c>
      <c r="X31">
        <f t="shared" si="39"/>
        <v>1.18</v>
      </c>
      <c r="Y31" s="8" t="s">
        <v>285</v>
      </c>
      <c r="Z31" s="8">
        <v>1.0</v>
      </c>
      <c r="AA31" s="58">
        <v>2.0</v>
      </c>
      <c r="AB31" s="61" t="s">
        <v>285</v>
      </c>
      <c r="AC31" s="6">
        <f t="shared" si="40"/>
        <v>1.04</v>
      </c>
      <c r="AD31" s="5" t="s">
        <v>285</v>
      </c>
      <c r="AE31" s="6">
        <v>1.0</v>
      </c>
      <c r="AF31" s="66">
        <v>2.0</v>
      </c>
      <c r="AG31" s="61" t="s">
        <v>285</v>
      </c>
      <c r="AH31" s="6">
        <f t="shared" si="41"/>
        <v>1.91</v>
      </c>
      <c r="AI31" s="5" t="s">
        <v>285</v>
      </c>
      <c r="AJ31" s="6">
        <v>1.0</v>
      </c>
      <c r="AK31" s="66">
        <v>2.0</v>
      </c>
      <c r="AL31" s="61" t="s">
        <v>285</v>
      </c>
      <c r="AM31" s="6">
        <f t="shared" si="42"/>
        <v>1.53</v>
      </c>
      <c r="AN31" s="5" t="s">
        <v>285</v>
      </c>
      <c r="AO31" s="6">
        <v>1.0</v>
      </c>
      <c r="AP31" s="66">
        <v>2.0</v>
      </c>
      <c r="AQ31" s="61" t="s">
        <v>285</v>
      </c>
      <c r="AR31" s="6">
        <f t="shared" si="43"/>
        <v>1.35</v>
      </c>
      <c r="AS31" s="5" t="s">
        <v>285</v>
      </c>
      <c r="AT31" s="6">
        <v>1.0</v>
      </c>
      <c r="AU31" s="66">
        <v>2.0</v>
      </c>
      <c r="AV31" s="61" t="s">
        <v>285</v>
      </c>
      <c r="AW31" s="6">
        <f t="shared" si="44"/>
        <v>1.47</v>
      </c>
      <c r="AX31" s="5" t="s">
        <v>285</v>
      </c>
      <c r="AY31" s="6">
        <v>1.0</v>
      </c>
      <c r="AZ31" s="66">
        <v>2.0</v>
      </c>
      <c r="BA31" s="61" t="s">
        <v>285</v>
      </c>
      <c r="BB31" s="6">
        <f t="shared" si="45"/>
        <v>1.42</v>
      </c>
      <c r="BC31" s="5" t="s">
        <v>285</v>
      </c>
      <c r="BD31" s="6">
        <v>1.0</v>
      </c>
      <c r="BE31" s="66">
        <v>2.0</v>
      </c>
      <c r="BF31" s="61" t="s">
        <v>285</v>
      </c>
      <c r="BG31" s="6">
        <f t="shared" si="46"/>
        <v>1.82</v>
      </c>
      <c r="BH31" s="5" t="s">
        <v>285</v>
      </c>
      <c r="BI31" s="6">
        <v>1.0</v>
      </c>
      <c r="BJ31" s="66">
        <v>2.0</v>
      </c>
      <c r="BK31" s="61" t="s">
        <v>285</v>
      </c>
      <c r="BL31" s="6">
        <f t="shared" si="47"/>
        <v>1.45</v>
      </c>
      <c r="BM31" s="5" t="s">
        <v>285</v>
      </c>
      <c r="BN31" s="6">
        <v>1.0</v>
      </c>
      <c r="BO31" s="66">
        <v>2.0</v>
      </c>
      <c r="BP31" s="61" t="s">
        <v>285</v>
      </c>
      <c r="BQ31" s="6">
        <f t="shared" si="48"/>
        <v>1.91</v>
      </c>
      <c r="BR31" s="5" t="s">
        <v>285</v>
      </c>
      <c r="BS31" s="6">
        <v>1.0</v>
      </c>
      <c r="BT31" s="66">
        <v>2.0</v>
      </c>
      <c r="BU31" s="61" t="s">
        <v>285</v>
      </c>
      <c r="BV31" s="6">
        <f t="shared" si="49"/>
        <v>1.02</v>
      </c>
      <c r="BW31" s="5" t="s">
        <v>285</v>
      </c>
      <c r="BX31" s="6">
        <v>1.0</v>
      </c>
      <c r="BY31" s="66">
        <v>2.0</v>
      </c>
      <c r="BZ31" s="61" t="s">
        <v>285</v>
      </c>
      <c r="CA31" s="6">
        <f t="shared" si="50"/>
        <v>1.36</v>
      </c>
      <c r="CB31" s="5" t="s">
        <v>285</v>
      </c>
      <c r="CC31" s="6">
        <v>1.0</v>
      </c>
      <c r="CD31" s="66">
        <v>2.0</v>
      </c>
      <c r="CE31" s="61" t="s">
        <v>285</v>
      </c>
      <c r="CF31" s="6">
        <f t="shared" si="51"/>
        <v>1.65</v>
      </c>
      <c r="CG31" s="5" t="s">
        <v>285</v>
      </c>
      <c r="CH31" s="6">
        <v>1.0</v>
      </c>
      <c r="CI31" s="66">
        <v>2.0</v>
      </c>
      <c r="CJ31" s="6"/>
    </row>
    <row r="32">
      <c r="A32" t="str">
        <f>BF21</f>
        <v>Red</v>
      </c>
      <c r="B32">
        <f>BF22</f>
        <v>0.27</v>
      </c>
      <c r="C32" s="65" t="s">
        <v>443</v>
      </c>
      <c r="D32">
        <f t="shared" si="35"/>
        <v>0.99</v>
      </c>
      <c r="E32" s="8" t="s">
        <v>443</v>
      </c>
      <c r="F32" s="8">
        <v>0.5</v>
      </c>
      <c r="G32" s="58">
        <v>1.0</v>
      </c>
      <c r="H32" s="65" t="s">
        <v>443</v>
      </c>
      <c r="I32">
        <f t="shared" si="36"/>
        <v>0.89</v>
      </c>
      <c r="J32" s="8" t="s">
        <v>443</v>
      </c>
      <c r="K32" s="8">
        <v>0.5</v>
      </c>
      <c r="L32" s="58">
        <v>1.0</v>
      </c>
      <c r="M32" s="59" t="s">
        <v>443</v>
      </c>
      <c r="N32" s="6">
        <f t="shared" si="37"/>
        <v>0.97</v>
      </c>
      <c r="O32" s="5" t="s">
        <v>443</v>
      </c>
      <c r="P32" s="6">
        <v>0.5</v>
      </c>
      <c r="Q32" s="66">
        <v>1.0</v>
      </c>
      <c r="R32" s="61" t="s">
        <v>443</v>
      </c>
      <c r="S32" s="6">
        <f t="shared" si="38"/>
        <v>0.95</v>
      </c>
      <c r="T32" s="5" t="s">
        <v>443</v>
      </c>
      <c r="U32" s="6">
        <v>0.5</v>
      </c>
      <c r="V32" s="66">
        <v>1.0</v>
      </c>
      <c r="W32" s="65" t="s">
        <v>443</v>
      </c>
      <c r="X32">
        <f t="shared" si="39"/>
        <v>0.64</v>
      </c>
      <c r="Y32" s="8" t="s">
        <v>443</v>
      </c>
      <c r="Z32" s="8">
        <v>0.5</v>
      </c>
      <c r="AA32" s="58">
        <v>1.0</v>
      </c>
      <c r="AB32" s="61" t="s">
        <v>443</v>
      </c>
      <c r="AC32" s="6">
        <f t="shared" si="40"/>
        <v>0.5</v>
      </c>
      <c r="AD32" s="5" t="s">
        <v>443</v>
      </c>
      <c r="AE32" s="6">
        <v>0.5</v>
      </c>
      <c r="AF32" s="66">
        <v>1.0</v>
      </c>
      <c r="AG32" s="61" t="s">
        <v>443</v>
      </c>
      <c r="AH32" s="6">
        <f t="shared" si="41"/>
        <v>0.95</v>
      </c>
      <c r="AI32" s="5" t="s">
        <v>443</v>
      </c>
      <c r="AJ32" s="6">
        <v>0.5</v>
      </c>
      <c r="AK32" s="66">
        <v>1.0</v>
      </c>
      <c r="AL32" s="61" t="s">
        <v>443</v>
      </c>
      <c r="AM32" s="6">
        <f t="shared" si="42"/>
        <v>0.62</v>
      </c>
      <c r="AN32" s="5" t="s">
        <v>443</v>
      </c>
      <c r="AO32" s="6">
        <v>0.5</v>
      </c>
      <c r="AP32" s="66">
        <v>1.0</v>
      </c>
      <c r="AQ32" s="61" t="s">
        <v>443</v>
      </c>
      <c r="AR32" s="6">
        <f t="shared" si="43"/>
        <v>0.85</v>
      </c>
      <c r="AS32" s="5" t="s">
        <v>443</v>
      </c>
      <c r="AT32" s="6">
        <v>0.5</v>
      </c>
      <c r="AU32" s="66">
        <v>1.0</v>
      </c>
      <c r="AV32" s="61" t="s">
        <v>443</v>
      </c>
      <c r="AW32" s="6">
        <f t="shared" si="44"/>
        <v>0.68</v>
      </c>
      <c r="AX32" s="5" t="s">
        <v>443</v>
      </c>
      <c r="AY32" s="6">
        <v>0.5</v>
      </c>
      <c r="AZ32" s="66">
        <v>1.0</v>
      </c>
      <c r="BA32" s="61" t="s">
        <v>443</v>
      </c>
      <c r="BB32" s="6">
        <f t="shared" si="45"/>
        <v>1</v>
      </c>
      <c r="BC32" s="5" t="s">
        <v>443</v>
      </c>
      <c r="BD32" s="6">
        <v>0.5</v>
      </c>
      <c r="BE32" s="66">
        <v>1.0</v>
      </c>
      <c r="BF32" s="61" t="s">
        <v>443</v>
      </c>
      <c r="BG32" s="6">
        <f t="shared" si="46"/>
        <v>0.83</v>
      </c>
      <c r="BH32" s="5" t="s">
        <v>443</v>
      </c>
      <c r="BI32" s="6">
        <v>0.5</v>
      </c>
      <c r="BJ32" s="66">
        <v>1.0</v>
      </c>
      <c r="BK32" s="61" t="s">
        <v>443</v>
      </c>
      <c r="BL32" s="6">
        <f t="shared" si="47"/>
        <v>0.96</v>
      </c>
      <c r="BM32" s="5" t="s">
        <v>443</v>
      </c>
      <c r="BN32" s="6">
        <v>0.5</v>
      </c>
      <c r="BO32" s="66">
        <v>1.0</v>
      </c>
      <c r="BP32" s="61" t="s">
        <v>443</v>
      </c>
      <c r="BQ32" s="6">
        <f t="shared" si="48"/>
        <v>0.62</v>
      </c>
      <c r="BR32" s="5" t="s">
        <v>443</v>
      </c>
      <c r="BS32" s="6">
        <v>0.5</v>
      </c>
      <c r="BT32" s="66">
        <v>1.0</v>
      </c>
      <c r="BU32" s="61" t="s">
        <v>443</v>
      </c>
      <c r="BV32" s="6">
        <f t="shared" si="49"/>
        <v>0.94</v>
      </c>
      <c r="BW32" s="5" t="s">
        <v>443</v>
      </c>
      <c r="BX32" s="6">
        <v>0.5</v>
      </c>
      <c r="BY32" s="66">
        <v>1.0</v>
      </c>
      <c r="BZ32" s="61" t="s">
        <v>443</v>
      </c>
      <c r="CA32" s="6">
        <f t="shared" si="50"/>
        <v>0.68</v>
      </c>
      <c r="CB32" s="5" t="s">
        <v>443</v>
      </c>
      <c r="CC32" s="6">
        <v>0.5</v>
      </c>
      <c r="CD32" s="66">
        <v>1.0</v>
      </c>
      <c r="CE32" s="61" t="s">
        <v>443</v>
      </c>
      <c r="CF32" s="6">
        <f t="shared" si="51"/>
        <v>0.57</v>
      </c>
      <c r="CG32" s="5" t="s">
        <v>443</v>
      </c>
      <c r="CH32" s="6">
        <v>0.5</v>
      </c>
      <c r="CI32" s="66">
        <v>1.0</v>
      </c>
      <c r="CJ32" s="6"/>
    </row>
    <row r="33">
      <c r="A33" t="str">
        <f>BK21</f>
        <v>Red</v>
      </c>
      <c r="B33">
        <f>BK22</f>
        <v>0.16</v>
      </c>
      <c r="C33" s="65" t="s">
        <v>278</v>
      </c>
      <c r="D33">
        <f t="shared" si="35"/>
        <v>0.3</v>
      </c>
      <c r="E33" s="8" t="s">
        <v>278</v>
      </c>
      <c r="F33" s="8">
        <v>0.1</v>
      </c>
      <c r="G33" s="58">
        <v>0.5</v>
      </c>
      <c r="H33" s="65" t="s">
        <v>278</v>
      </c>
      <c r="I33">
        <f t="shared" si="36"/>
        <v>0.1</v>
      </c>
      <c r="J33" s="8" t="s">
        <v>278</v>
      </c>
      <c r="K33" s="8">
        <v>0.1</v>
      </c>
      <c r="L33" s="58">
        <v>0.5</v>
      </c>
      <c r="M33" s="59" t="s">
        <v>278</v>
      </c>
      <c r="N33" s="6">
        <f t="shared" si="37"/>
        <v>0.26</v>
      </c>
      <c r="O33" s="5" t="s">
        <v>278</v>
      </c>
      <c r="P33" s="6">
        <v>0.1</v>
      </c>
      <c r="Q33" s="66">
        <v>0.5</v>
      </c>
      <c r="R33" s="61" t="s">
        <v>278</v>
      </c>
      <c r="S33" s="6">
        <f t="shared" si="38"/>
        <v>0.39</v>
      </c>
      <c r="T33" s="5" t="s">
        <v>278</v>
      </c>
      <c r="U33" s="6">
        <v>0.1</v>
      </c>
      <c r="V33" s="66">
        <v>0.5</v>
      </c>
      <c r="W33" s="65" t="s">
        <v>278</v>
      </c>
      <c r="X33">
        <f t="shared" si="39"/>
        <v>0.12</v>
      </c>
      <c r="Y33" s="8" t="s">
        <v>278</v>
      </c>
      <c r="Z33" s="8">
        <v>0.1</v>
      </c>
      <c r="AA33" s="58">
        <v>0.5</v>
      </c>
      <c r="AB33" s="61" t="s">
        <v>278</v>
      </c>
      <c r="AC33" s="6">
        <f t="shared" si="40"/>
        <v>0.49</v>
      </c>
      <c r="AD33" s="5" t="s">
        <v>278</v>
      </c>
      <c r="AE33" s="6">
        <v>0.1</v>
      </c>
      <c r="AF33" s="66">
        <v>0.5</v>
      </c>
      <c r="AG33" s="61" t="s">
        <v>278</v>
      </c>
      <c r="AH33" s="6">
        <f t="shared" si="41"/>
        <v>0.31</v>
      </c>
      <c r="AI33" s="5" t="s">
        <v>278</v>
      </c>
      <c r="AJ33" s="6">
        <v>0.1</v>
      </c>
      <c r="AK33" s="66">
        <v>0.5</v>
      </c>
      <c r="AL33" s="61" t="s">
        <v>278</v>
      </c>
      <c r="AM33" s="6">
        <f t="shared" si="42"/>
        <v>0.33</v>
      </c>
      <c r="AN33" s="5" t="s">
        <v>278</v>
      </c>
      <c r="AO33" s="6">
        <v>0.1</v>
      </c>
      <c r="AP33" s="66">
        <v>0.5</v>
      </c>
      <c r="AQ33" s="61" t="s">
        <v>278</v>
      </c>
      <c r="AR33" s="6">
        <f t="shared" si="43"/>
        <v>0.3</v>
      </c>
      <c r="AS33" s="5" t="s">
        <v>278</v>
      </c>
      <c r="AT33" s="6">
        <v>0.1</v>
      </c>
      <c r="AU33" s="66">
        <v>0.5</v>
      </c>
      <c r="AV33" s="61" t="s">
        <v>278</v>
      </c>
      <c r="AW33" s="6">
        <f t="shared" si="44"/>
        <v>0.37</v>
      </c>
      <c r="AX33" s="5" t="s">
        <v>278</v>
      </c>
      <c r="AY33" s="6">
        <v>0.1</v>
      </c>
      <c r="AZ33" s="66">
        <v>0.5</v>
      </c>
      <c r="BA33" s="61" t="s">
        <v>278</v>
      </c>
      <c r="BB33" s="6">
        <f t="shared" si="45"/>
        <v>0.1</v>
      </c>
      <c r="BC33" s="5" t="s">
        <v>278</v>
      </c>
      <c r="BD33" s="6">
        <v>0.1</v>
      </c>
      <c r="BE33" s="66">
        <v>0.5</v>
      </c>
      <c r="BF33" s="61" t="s">
        <v>278</v>
      </c>
      <c r="BG33" s="6">
        <f t="shared" si="46"/>
        <v>0.27</v>
      </c>
      <c r="BH33" s="5" t="s">
        <v>278</v>
      </c>
      <c r="BI33" s="6">
        <v>0.1</v>
      </c>
      <c r="BJ33" s="66">
        <v>0.5</v>
      </c>
      <c r="BK33" s="61" t="s">
        <v>278</v>
      </c>
      <c r="BL33" s="6">
        <f t="shared" si="47"/>
        <v>0.16</v>
      </c>
      <c r="BM33" s="5" t="s">
        <v>278</v>
      </c>
      <c r="BN33" s="6">
        <v>0.1</v>
      </c>
      <c r="BO33" s="66">
        <v>0.5</v>
      </c>
      <c r="BP33" s="61" t="s">
        <v>278</v>
      </c>
      <c r="BQ33" s="6">
        <f t="shared" si="48"/>
        <v>0.35</v>
      </c>
      <c r="BR33" s="5" t="s">
        <v>278</v>
      </c>
      <c r="BS33" s="6">
        <v>0.1</v>
      </c>
      <c r="BT33" s="66">
        <v>0.5</v>
      </c>
      <c r="BU33" s="61" t="s">
        <v>278</v>
      </c>
      <c r="BV33" s="6">
        <f t="shared" si="49"/>
        <v>0.25</v>
      </c>
      <c r="BW33" s="5" t="s">
        <v>278</v>
      </c>
      <c r="BX33" s="6">
        <v>0.1</v>
      </c>
      <c r="BY33" s="66">
        <v>0.5</v>
      </c>
      <c r="BZ33" s="61" t="s">
        <v>278</v>
      </c>
      <c r="CA33" s="6">
        <f t="shared" si="50"/>
        <v>0.28</v>
      </c>
      <c r="CB33" s="5" t="s">
        <v>278</v>
      </c>
      <c r="CC33" s="6">
        <v>0.1</v>
      </c>
      <c r="CD33" s="66">
        <v>0.5</v>
      </c>
      <c r="CE33" s="61" t="s">
        <v>278</v>
      </c>
      <c r="CF33" s="6">
        <f t="shared" si="51"/>
        <v>0.2</v>
      </c>
      <c r="CG33" s="5" t="s">
        <v>278</v>
      </c>
      <c r="CH33" s="6">
        <v>0.1</v>
      </c>
      <c r="CI33" s="66">
        <v>0.5</v>
      </c>
      <c r="CJ33" s="6"/>
    </row>
    <row r="34">
      <c r="A34" t="str">
        <f>BP21</f>
        <v>Red</v>
      </c>
      <c r="B34">
        <f>BP22</f>
        <v>0.35</v>
      </c>
      <c r="C34" s="65" t="s">
        <v>1324</v>
      </c>
      <c r="D34">
        <f t="shared" si="35"/>
        <v>1.12</v>
      </c>
      <c r="E34" s="8" t="s">
        <v>1324</v>
      </c>
      <c r="F34" s="8">
        <v>0.5</v>
      </c>
      <c r="G34" s="58">
        <v>2.0</v>
      </c>
      <c r="H34" s="65" t="s">
        <v>1324</v>
      </c>
      <c r="I34">
        <f t="shared" si="36"/>
        <v>1.14</v>
      </c>
      <c r="J34" s="8" t="s">
        <v>1324</v>
      </c>
      <c r="K34" s="8">
        <v>0.5</v>
      </c>
      <c r="L34" s="58">
        <v>2.0</v>
      </c>
      <c r="M34" s="59" t="s">
        <v>1324</v>
      </c>
      <c r="N34" s="6">
        <f t="shared" si="37"/>
        <v>1.79</v>
      </c>
      <c r="O34" s="5" t="s">
        <v>1324</v>
      </c>
      <c r="P34" s="6">
        <v>0.5</v>
      </c>
      <c r="Q34" s="66">
        <v>2.0</v>
      </c>
      <c r="R34" s="61" t="s">
        <v>1324</v>
      </c>
      <c r="S34" s="6">
        <f t="shared" si="38"/>
        <v>1.42</v>
      </c>
      <c r="T34" s="5" t="s">
        <v>1324</v>
      </c>
      <c r="U34" s="6">
        <v>0.5</v>
      </c>
      <c r="V34" s="66">
        <v>2.0</v>
      </c>
      <c r="W34" s="65" t="s">
        <v>1324</v>
      </c>
      <c r="X34">
        <f t="shared" si="39"/>
        <v>0.97</v>
      </c>
      <c r="Y34" s="8" t="s">
        <v>1324</v>
      </c>
      <c r="Z34" s="8">
        <v>0.5</v>
      </c>
      <c r="AA34" s="58">
        <v>2.0</v>
      </c>
      <c r="AB34" s="61" t="s">
        <v>1324</v>
      </c>
      <c r="AC34" s="6">
        <f t="shared" si="40"/>
        <v>1.12</v>
      </c>
      <c r="AD34" s="5" t="s">
        <v>1324</v>
      </c>
      <c r="AE34" s="6">
        <v>0.5</v>
      </c>
      <c r="AF34" s="66">
        <v>2.0</v>
      </c>
      <c r="AG34" s="61" t="s">
        <v>1324</v>
      </c>
      <c r="AH34" s="6">
        <f t="shared" si="41"/>
        <v>0.97</v>
      </c>
      <c r="AI34" s="5" t="s">
        <v>1324</v>
      </c>
      <c r="AJ34" s="6">
        <v>0.5</v>
      </c>
      <c r="AK34" s="66">
        <v>2.0</v>
      </c>
      <c r="AL34" s="61" t="s">
        <v>1324</v>
      </c>
      <c r="AM34" s="6">
        <f t="shared" si="42"/>
        <v>1.65</v>
      </c>
      <c r="AN34" s="5" t="s">
        <v>1324</v>
      </c>
      <c r="AO34" s="6">
        <v>0.5</v>
      </c>
      <c r="AP34" s="66">
        <v>2.0</v>
      </c>
      <c r="AQ34" s="61" t="s">
        <v>1324</v>
      </c>
      <c r="AR34" s="6">
        <f t="shared" si="43"/>
        <v>1.84</v>
      </c>
      <c r="AS34" s="5" t="s">
        <v>1324</v>
      </c>
      <c r="AT34" s="6">
        <v>0.5</v>
      </c>
      <c r="AU34" s="66">
        <v>2.0</v>
      </c>
      <c r="AV34" s="61" t="s">
        <v>1324</v>
      </c>
      <c r="AW34" s="6">
        <f t="shared" si="44"/>
        <v>0.69</v>
      </c>
      <c r="AX34" s="5" t="s">
        <v>1324</v>
      </c>
      <c r="AY34" s="6">
        <v>0.5</v>
      </c>
      <c r="AZ34" s="66">
        <v>2.0</v>
      </c>
      <c r="BA34" s="61" t="s">
        <v>1324</v>
      </c>
      <c r="BB34" s="6">
        <f t="shared" si="45"/>
        <v>0.57</v>
      </c>
      <c r="BC34" s="5" t="s">
        <v>1324</v>
      </c>
      <c r="BD34" s="6">
        <v>0.5</v>
      </c>
      <c r="BE34" s="66">
        <v>2.0</v>
      </c>
      <c r="BF34" s="61" t="s">
        <v>1324</v>
      </c>
      <c r="BG34" s="6">
        <f t="shared" si="46"/>
        <v>1.76</v>
      </c>
      <c r="BH34" s="5" t="s">
        <v>1324</v>
      </c>
      <c r="BI34" s="6">
        <v>0.5</v>
      </c>
      <c r="BJ34" s="66">
        <v>2.0</v>
      </c>
      <c r="BK34" s="61" t="s">
        <v>1324</v>
      </c>
      <c r="BL34" s="6">
        <f t="shared" si="47"/>
        <v>1.55</v>
      </c>
      <c r="BM34" s="5" t="s">
        <v>1324</v>
      </c>
      <c r="BN34" s="6">
        <v>0.5</v>
      </c>
      <c r="BO34" s="66">
        <v>2.0</v>
      </c>
      <c r="BP34" s="61" t="s">
        <v>1324</v>
      </c>
      <c r="BQ34" s="6">
        <f t="shared" si="48"/>
        <v>0.76</v>
      </c>
      <c r="BR34" s="5" t="s">
        <v>1324</v>
      </c>
      <c r="BS34" s="6">
        <v>0.5</v>
      </c>
      <c r="BT34" s="66">
        <v>2.0</v>
      </c>
      <c r="BU34" s="61" t="s">
        <v>1324</v>
      </c>
      <c r="BV34" s="6">
        <f t="shared" si="49"/>
        <v>1.63</v>
      </c>
      <c r="BW34" s="5" t="s">
        <v>1324</v>
      </c>
      <c r="BX34" s="6">
        <v>0.5</v>
      </c>
      <c r="BY34" s="66">
        <v>2.0</v>
      </c>
      <c r="BZ34" s="61" t="s">
        <v>1324</v>
      </c>
      <c r="CA34" s="6">
        <f t="shared" si="50"/>
        <v>0.87</v>
      </c>
      <c r="CB34" s="5" t="s">
        <v>1324</v>
      </c>
      <c r="CC34" s="6">
        <v>0.5</v>
      </c>
      <c r="CD34" s="66">
        <v>2.0</v>
      </c>
      <c r="CE34" s="61" t="s">
        <v>1324</v>
      </c>
      <c r="CF34" s="6">
        <f t="shared" si="51"/>
        <v>0.7</v>
      </c>
      <c r="CG34" s="5" t="s">
        <v>1324</v>
      </c>
      <c r="CH34" s="6">
        <v>0.5</v>
      </c>
      <c r="CI34" s="66">
        <v>2.0</v>
      </c>
      <c r="CJ34" s="6"/>
    </row>
    <row r="35">
      <c r="A35" t="str">
        <f>BU21</f>
        <v>Red</v>
      </c>
      <c r="B35">
        <f>BU22</f>
        <v>0.25</v>
      </c>
      <c r="C35" s="65" t="s">
        <v>498</v>
      </c>
      <c r="D35">
        <f t="shared" ref="D35:D37" si="52">RANDBETWEEN(F35,G35)</f>
        <v>40</v>
      </c>
      <c r="E35" s="8" t="s">
        <v>498</v>
      </c>
      <c r="F35" s="8">
        <v>12.0</v>
      </c>
      <c r="G35" s="58">
        <v>45.0</v>
      </c>
      <c r="H35" s="65" t="s">
        <v>498</v>
      </c>
      <c r="I35">
        <f t="shared" ref="I35:I37" si="53">RANDBETWEEN(K35,L35)</f>
        <v>18</v>
      </c>
      <c r="J35" s="8" t="s">
        <v>498</v>
      </c>
      <c r="K35" s="8">
        <v>12.0</v>
      </c>
      <c r="L35" s="58">
        <v>45.0</v>
      </c>
      <c r="M35" s="59" t="s">
        <v>498</v>
      </c>
      <c r="N35" s="6">
        <f t="shared" ref="N35:N37" si="54">RANDBETWEEN(P35,Q35)</f>
        <v>31</v>
      </c>
      <c r="O35" s="5" t="s">
        <v>498</v>
      </c>
      <c r="P35" s="6">
        <v>12.0</v>
      </c>
      <c r="Q35" s="66">
        <v>45.0</v>
      </c>
      <c r="R35" s="61" t="s">
        <v>498</v>
      </c>
      <c r="S35" s="6">
        <f t="shared" ref="S35:S37" si="55">RANDBETWEEN(U35,V35)</f>
        <v>19</v>
      </c>
      <c r="T35" s="5" t="s">
        <v>498</v>
      </c>
      <c r="U35" s="6">
        <v>12.0</v>
      </c>
      <c r="V35" s="66">
        <v>45.0</v>
      </c>
      <c r="W35" s="65" t="s">
        <v>498</v>
      </c>
      <c r="X35">
        <f t="shared" ref="X35:X37" si="56">RANDBETWEEN(Z35,AA35)</f>
        <v>35</v>
      </c>
      <c r="Y35" s="8" t="s">
        <v>498</v>
      </c>
      <c r="Z35" s="8">
        <v>12.0</v>
      </c>
      <c r="AA35" s="58">
        <v>45.0</v>
      </c>
      <c r="AB35" s="61" t="s">
        <v>498</v>
      </c>
      <c r="AC35" s="6">
        <f t="shared" ref="AC35:AC37" si="57">RANDBETWEEN(AE35,AF35)</f>
        <v>22</v>
      </c>
      <c r="AD35" s="5" t="s">
        <v>498</v>
      </c>
      <c r="AE35" s="6">
        <v>12.0</v>
      </c>
      <c r="AF35" s="66">
        <v>45.0</v>
      </c>
      <c r="AG35" s="61" t="s">
        <v>498</v>
      </c>
      <c r="AH35" s="6">
        <f t="shared" ref="AH35:AH37" si="58">RANDBETWEEN(AJ35,AK35)</f>
        <v>20</v>
      </c>
      <c r="AI35" s="5" t="s">
        <v>498</v>
      </c>
      <c r="AJ35" s="6">
        <v>12.0</v>
      </c>
      <c r="AK35" s="66">
        <v>45.0</v>
      </c>
      <c r="AL35" s="61" t="s">
        <v>498</v>
      </c>
      <c r="AM35" s="6">
        <f t="shared" ref="AM35:AM37" si="59">RANDBETWEEN(AO35,AP35)</f>
        <v>41</v>
      </c>
      <c r="AN35" s="5" t="s">
        <v>498</v>
      </c>
      <c r="AO35" s="6">
        <v>12.0</v>
      </c>
      <c r="AP35" s="66">
        <v>45.0</v>
      </c>
      <c r="AQ35" s="61" t="s">
        <v>498</v>
      </c>
      <c r="AR35" s="6">
        <f t="shared" ref="AR35:AR37" si="60">RANDBETWEEN(AT35,AU35)</f>
        <v>42</v>
      </c>
      <c r="AS35" s="5" t="s">
        <v>498</v>
      </c>
      <c r="AT35" s="6">
        <v>12.0</v>
      </c>
      <c r="AU35" s="66">
        <v>45.0</v>
      </c>
      <c r="AV35" s="61" t="s">
        <v>498</v>
      </c>
      <c r="AW35" s="6">
        <f t="shared" ref="AW35:AW37" si="61">RANDBETWEEN(AY35,AZ35)</f>
        <v>38</v>
      </c>
      <c r="AX35" s="5" t="s">
        <v>498</v>
      </c>
      <c r="AY35" s="6">
        <v>12.0</v>
      </c>
      <c r="AZ35" s="66">
        <v>45.0</v>
      </c>
      <c r="BA35" s="61" t="s">
        <v>498</v>
      </c>
      <c r="BB35" s="6">
        <f t="shared" ref="BB35:BB37" si="62">RANDBETWEEN(BD35,BE35)</f>
        <v>14</v>
      </c>
      <c r="BC35" s="5" t="s">
        <v>498</v>
      </c>
      <c r="BD35" s="6">
        <v>12.0</v>
      </c>
      <c r="BE35" s="66">
        <v>45.0</v>
      </c>
      <c r="BF35" s="61" t="s">
        <v>498</v>
      </c>
      <c r="BG35" s="6">
        <f t="shared" ref="BG35:BG37" si="63">RANDBETWEEN(BI35,BJ35)</f>
        <v>18</v>
      </c>
      <c r="BH35" s="5" t="s">
        <v>498</v>
      </c>
      <c r="BI35" s="6">
        <v>12.0</v>
      </c>
      <c r="BJ35" s="66">
        <v>45.0</v>
      </c>
      <c r="BK35" s="61" t="s">
        <v>498</v>
      </c>
      <c r="BL35" s="6">
        <f t="shared" ref="BL35:BL37" si="64">RANDBETWEEN(BN35,BO35)</f>
        <v>35</v>
      </c>
      <c r="BM35" s="5" t="s">
        <v>498</v>
      </c>
      <c r="BN35" s="6">
        <v>12.0</v>
      </c>
      <c r="BO35" s="66">
        <v>45.0</v>
      </c>
      <c r="BP35" s="61" t="s">
        <v>498</v>
      </c>
      <c r="BQ35" s="6">
        <f t="shared" ref="BQ35:BQ37" si="65">RANDBETWEEN(BS35,BT35)</f>
        <v>22</v>
      </c>
      <c r="BR35" s="5" t="s">
        <v>498</v>
      </c>
      <c r="BS35" s="6">
        <v>12.0</v>
      </c>
      <c r="BT35" s="66">
        <v>45.0</v>
      </c>
      <c r="BU35" s="61" t="s">
        <v>498</v>
      </c>
      <c r="BV35" s="6">
        <f t="shared" ref="BV35:BV37" si="66">RANDBETWEEN(BX35,BY35)</f>
        <v>45</v>
      </c>
      <c r="BW35" s="5" t="s">
        <v>498</v>
      </c>
      <c r="BX35" s="6">
        <v>12.0</v>
      </c>
      <c r="BY35" s="66">
        <v>45.0</v>
      </c>
      <c r="BZ35" s="61" t="s">
        <v>498</v>
      </c>
      <c r="CA35" s="6">
        <f t="shared" ref="CA35:CA37" si="67">RANDBETWEEN(CC35,CD35)</f>
        <v>22</v>
      </c>
      <c r="CB35" s="5" t="s">
        <v>498</v>
      </c>
      <c r="CC35" s="6">
        <v>12.0</v>
      </c>
      <c r="CD35" s="66">
        <v>45.0</v>
      </c>
      <c r="CE35" s="61" t="s">
        <v>498</v>
      </c>
      <c r="CF35" s="6">
        <f t="shared" ref="CF35:CF37" si="68">RANDBETWEEN(CH35,CI35)</f>
        <v>37</v>
      </c>
      <c r="CG35" s="5" t="s">
        <v>498</v>
      </c>
      <c r="CH35" s="6">
        <v>12.0</v>
      </c>
      <c r="CI35" s="66">
        <v>45.0</v>
      </c>
      <c r="CJ35" s="6"/>
    </row>
    <row r="36">
      <c r="A36" t="str">
        <f>BZ21</f>
        <v>Red</v>
      </c>
      <c r="B36">
        <f>BZ22</f>
        <v>0.28</v>
      </c>
      <c r="C36" s="65" t="s">
        <v>87</v>
      </c>
      <c r="D36">
        <f t="shared" si="52"/>
        <v>15</v>
      </c>
      <c r="E36" s="8" t="s">
        <v>87</v>
      </c>
      <c r="F36" s="8">
        <v>12.0</v>
      </c>
      <c r="G36" s="58">
        <v>60.0</v>
      </c>
      <c r="H36" s="65" t="s">
        <v>87</v>
      </c>
      <c r="I36">
        <f t="shared" si="53"/>
        <v>31</v>
      </c>
      <c r="J36" s="8" t="s">
        <v>87</v>
      </c>
      <c r="K36" s="8">
        <v>12.0</v>
      </c>
      <c r="L36" s="58">
        <v>60.0</v>
      </c>
      <c r="M36" s="59" t="s">
        <v>87</v>
      </c>
      <c r="N36" s="6">
        <f t="shared" si="54"/>
        <v>46</v>
      </c>
      <c r="O36" s="5" t="s">
        <v>87</v>
      </c>
      <c r="P36" s="6">
        <v>12.0</v>
      </c>
      <c r="Q36" s="66">
        <v>60.0</v>
      </c>
      <c r="R36" s="61" t="s">
        <v>87</v>
      </c>
      <c r="S36" s="6">
        <f t="shared" si="55"/>
        <v>28</v>
      </c>
      <c r="T36" s="5" t="s">
        <v>87</v>
      </c>
      <c r="U36" s="6">
        <v>12.0</v>
      </c>
      <c r="V36" s="66">
        <v>60.0</v>
      </c>
      <c r="W36" s="65" t="s">
        <v>87</v>
      </c>
      <c r="X36">
        <f t="shared" si="56"/>
        <v>60</v>
      </c>
      <c r="Y36" s="8" t="s">
        <v>87</v>
      </c>
      <c r="Z36" s="8">
        <v>12.0</v>
      </c>
      <c r="AA36" s="58">
        <v>60.0</v>
      </c>
      <c r="AB36" s="61" t="s">
        <v>87</v>
      </c>
      <c r="AC36" s="6">
        <f t="shared" si="57"/>
        <v>20</v>
      </c>
      <c r="AD36" s="5" t="s">
        <v>87</v>
      </c>
      <c r="AE36" s="6">
        <v>12.0</v>
      </c>
      <c r="AF36" s="66">
        <v>60.0</v>
      </c>
      <c r="AG36" s="61" t="s">
        <v>87</v>
      </c>
      <c r="AH36" s="6">
        <f t="shared" si="58"/>
        <v>17</v>
      </c>
      <c r="AI36" s="5" t="s">
        <v>87</v>
      </c>
      <c r="AJ36" s="6">
        <v>12.0</v>
      </c>
      <c r="AK36" s="66">
        <v>60.0</v>
      </c>
      <c r="AL36" s="61" t="s">
        <v>87</v>
      </c>
      <c r="AM36" s="6">
        <f t="shared" si="59"/>
        <v>12</v>
      </c>
      <c r="AN36" s="5" t="s">
        <v>87</v>
      </c>
      <c r="AO36" s="6">
        <v>12.0</v>
      </c>
      <c r="AP36" s="66">
        <v>60.0</v>
      </c>
      <c r="AQ36" s="61" t="s">
        <v>87</v>
      </c>
      <c r="AR36" s="6">
        <f t="shared" si="60"/>
        <v>53</v>
      </c>
      <c r="AS36" s="5" t="s">
        <v>87</v>
      </c>
      <c r="AT36" s="6">
        <v>12.0</v>
      </c>
      <c r="AU36" s="66">
        <v>60.0</v>
      </c>
      <c r="AV36" s="61" t="s">
        <v>87</v>
      </c>
      <c r="AW36" s="6">
        <f t="shared" si="61"/>
        <v>54</v>
      </c>
      <c r="AX36" s="5" t="s">
        <v>87</v>
      </c>
      <c r="AY36" s="6">
        <v>12.0</v>
      </c>
      <c r="AZ36" s="66">
        <v>60.0</v>
      </c>
      <c r="BA36" s="61" t="s">
        <v>87</v>
      </c>
      <c r="BB36" s="6">
        <f t="shared" si="62"/>
        <v>16</v>
      </c>
      <c r="BC36" s="5" t="s">
        <v>87</v>
      </c>
      <c r="BD36" s="6">
        <v>12.0</v>
      </c>
      <c r="BE36" s="66">
        <v>60.0</v>
      </c>
      <c r="BF36" s="61" t="s">
        <v>87</v>
      </c>
      <c r="BG36" s="6">
        <f t="shared" si="63"/>
        <v>49</v>
      </c>
      <c r="BH36" s="5" t="s">
        <v>87</v>
      </c>
      <c r="BI36" s="6">
        <v>12.0</v>
      </c>
      <c r="BJ36" s="66">
        <v>60.0</v>
      </c>
      <c r="BK36" s="61" t="s">
        <v>87</v>
      </c>
      <c r="BL36" s="6">
        <f t="shared" si="64"/>
        <v>47</v>
      </c>
      <c r="BM36" s="5" t="s">
        <v>87</v>
      </c>
      <c r="BN36" s="6">
        <v>12.0</v>
      </c>
      <c r="BO36" s="66">
        <v>60.0</v>
      </c>
      <c r="BP36" s="61" t="s">
        <v>87</v>
      </c>
      <c r="BQ36" s="6">
        <f t="shared" si="65"/>
        <v>32</v>
      </c>
      <c r="BR36" s="5" t="s">
        <v>87</v>
      </c>
      <c r="BS36" s="6">
        <v>12.0</v>
      </c>
      <c r="BT36" s="66">
        <v>60.0</v>
      </c>
      <c r="BU36" s="61" t="s">
        <v>87</v>
      </c>
      <c r="BV36" s="6">
        <f t="shared" si="66"/>
        <v>29</v>
      </c>
      <c r="BW36" s="5" t="s">
        <v>87</v>
      </c>
      <c r="BX36" s="6">
        <v>12.0</v>
      </c>
      <c r="BY36" s="66">
        <v>60.0</v>
      </c>
      <c r="BZ36" s="61" t="s">
        <v>87</v>
      </c>
      <c r="CA36" s="6">
        <f t="shared" si="67"/>
        <v>13</v>
      </c>
      <c r="CB36" s="5" t="s">
        <v>87</v>
      </c>
      <c r="CC36" s="6">
        <v>12.0</v>
      </c>
      <c r="CD36" s="66">
        <v>60.0</v>
      </c>
      <c r="CE36" s="61" t="s">
        <v>87</v>
      </c>
      <c r="CF36" s="6">
        <f t="shared" si="68"/>
        <v>31</v>
      </c>
      <c r="CG36" s="5" t="s">
        <v>87</v>
      </c>
      <c r="CH36" s="6">
        <v>12.0</v>
      </c>
      <c r="CI36" s="66">
        <v>60.0</v>
      </c>
      <c r="CJ36" s="6"/>
    </row>
    <row r="37">
      <c r="A37" t="str">
        <f>CE21</f>
        <v>Red</v>
      </c>
      <c r="B37">
        <f>CE22</f>
        <v>0.2</v>
      </c>
      <c r="C37" s="67" t="s">
        <v>1595</v>
      </c>
      <c r="D37" s="68">
        <f t="shared" si="52"/>
        <v>84</v>
      </c>
      <c r="E37" s="69" t="s">
        <v>1595</v>
      </c>
      <c r="F37" s="69">
        <v>60.0</v>
      </c>
      <c r="G37" s="70">
        <v>100.0</v>
      </c>
      <c r="H37" s="67" t="s">
        <v>1595</v>
      </c>
      <c r="I37" s="68">
        <f t="shared" si="53"/>
        <v>68</v>
      </c>
      <c r="J37" s="69" t="s">
        <v>1595</v>
      </c>
      <c r="K37" s="69">
        <v>60.0</v>
      </c>
      <c r="L37" s="70">
        <v>100.0</v>
      </c>
      <c r="M37" s="71" t="s">
        <v>1595</v>
      </c>
      <c r="N37" s="72">
        <f t="shared" si="54"/>
        <v>72</v>
      </c>
      <c r="O37" s="73" t="s">
        <v>1595</v>
      </c>
      <c r="P37" s="72">
        <v>60.0</v>
      </c>
      <c r="Q37" s="74">
        <v>100.0</v>
      </c>
      <c r="R37" s="75" t="s">
        <v>1595</v>
      </c>
      <c r="S37" s="72">
        <f t="shared" si="55"/>
        <v>77</v>
      </c>
      <c r="T37" s="73" t="s">
        <v>1595</v>
      </c>
      <c r="U37" s="72">
        <v>60.0</v>
      </c>
      <c r="V37" s="74">
        <v>100.0</v>
      </c>
      <c r="W37" s="67" t="s">
        <v>1595</v>
      </c>
      <c r="X37" s="68">
        <f t="shared" si="56"/>
        <v>68</v>
      </c>
      <c r="Y37" s="69" t="s">
        <v>1595</v>
      </c>
      <c r="Z37" s="69">
        <v>60.0</v>
      </c>
      <c r="AA37" s="70">
        <v>100.0</v>
      </c>
      <c r="AB37" s="75" t="s">
        <v>1595</v>
      </c>
      <c r="AC37" s="72">
        <f t="shared" si="57"/>
        <v>63</v>
      </c>
      <c r="AD37" s="73" t="s">
        <v>1595</v>
      </c>
      <c r="AE37" s="72">
        <v>60.0</v>
      </c>
      <c r="AF37" s="74">
        <v>100.0</v>
      </c>
      <c r="AG37" s="75" t="s">
        <v>1595</v>
      </c>
      <c r="AH37" s="72">
        <f t="shared" si="58"/>
        <v>84</v>
      </c>
      <c r="AI37" s="73" t="s">
        <v>1595</v>
      </c>
      <c r="AJ37" s="72">
        <v>60.0</v>
      </c>
      <c r="AK37" s="74">
        <v>100.0</v>
      </c>
      <c r="AL37" s="75" t="s">
        <v>1595</v>
      </c>
      <c r="AM37" s="72">
        <f t="shared" si="59"/>
        <v>87</v>
      </c>
      <c r="AN37" s="73" t="s">
        <v>1595</v>
      </c>
      <c r="AO37" s="72">
        <v>60.0</v>
      </c>
      <c r="AP37" s="74">
        <v>100.0</v>
      </c>
      <c r="AQ37" s="75" t="s">
        <v>1595</v>
      </c>
      <c r="AR37" s="72">
        <f t="shared" si="60"/>
        <v>61</v>
      </c>
      <c r="AS37" s="73" t="s">
        <v>1595</v>
      </c>
      <c r="AT37" s="72">
        <v>60.0</v>
      </c>
      <c r="AU37" s="74">
        <v>100.0</v>
      </c>
      <c r="AV37" s="75" t="s">
        <v>1595</v>
      </c>
      <c r="AW37" s="72">
        <f t="shared" si="61"/>
        <v>95</v>
      </c>
      <c r="AX37" s="73" t="s">
        <v>1595</v>
      </c>
      <c r="AY37" s="72">
        <v>60.0</v>
      </c>
      <c r="AZ37" s="74">
        <v>100.0</v>
      </c>
      <c r="BA37" s="75" t="s">
        <v>1595</v>
      </c>
      <c r="BB37" s="72">
        <f t="shared" si="62"/>
        <v>65</v>
      </c>
      <c r="BC37" s="73" t="s">
        <v>1595</v>
      </c>
      <c r="BD37" s="72">
        <v>60.0</v>
      </c>
      <c r="BE37" s="74">
        <v>100.0</v>
      </c>
      <c r="BF37" s="75" t="s">
        <v>1595</v>
      </c>
      <c r="BG37" s="72">
        <f t="shared" si="63"/>
        <v>86</v>
      </c>
      <c r="BH37" s="73" t="s">
        <v>1595</v>
      </c>
      <c r="BI37" s="72">
        <v>60.0</v>
      </c>
      <c r="BJ37" s="74">
        <v>100.0</v>
      </c>
      <c r="BK37" s="75" t="s">
        <v>1595</v>
      </c>
      <c r="BL37" s="72">
        <f t="shared" si="64"/>
        <v>98</v>
      </c>
      <c r="BM37" s="73" t="s">
        <v>1595</v>
      </c>
      <c r="BN37" s="72">
        <v>60.0</v>
      </c>
      <c r="BO37" s="74">
        <v>100.0</v>
      </c>
      <c r="BP37" s="75" t="s">
        <v>1595</v>
      </c>
      <c r="BQ37" s="72">
        <f t="shared" si="65"/>
        <v>85</v>
      </c>
      <c r="BR37" s="73" t="s">
        <v>1595</v>
      </c>
      <c r="BS37" s="72">
        <v>60.0</v>
      </c>
      <c r="BT37" s="74">
        <v>100.0</v>
      </c>
      <c r="BU37" s="75" t="s">
        <v>1595</v>
      </c>
      <c r="BV37" s="72">
        <f t="shared" si="66"/>
        <v>98</v>
      </c>
      <c r="BW37" s="73" t="s">
        <v>1595</v>
      </c>
      <c r="BX37" s="72">
        <v>60.0</v>
      </c>
      <c r="BY37" s="74">
        <v>100.0</v>
      </c>
      <c r="BZ37" s="75" t="s">
        <v>1595</v>
      </c>
      <c r="CA37" s="72">
        <f t="shared" si="67"/>
        <v>96</v>
      </c>
      <c r="CB37" s="73" t="s">
        <v>1595</v>
      </c>
      <c r="CC37" s="72">
        <v>60.0</v>
      </c>
      <c r="CD37" s="74">
        <v>100.0</v>
      </c>
      <c r="CE37" s="75" t="s">
        <v>1595</v>
      </c>
      <c r="CF37" s="72">
        <f t="shared" si="68"/>
        <v>96</v>
      </c>
      <c r="CG37" s="73" t="s">
        <v>1595</v>
      </c>
      <c r="CH37" s="72">
        <v>60.0</v>
      </c>
      <c r="CI37" s="74">
        <v>100.0</v>
      </c>
      <c r="CJ37" s="6"/>
    </row>
    <row r="38">
      <c r="A38" t="str">
        <f>AG39</f>
        <v>Red</v>
      </c>
      <c r="B38">
        <f>AG40</f>
        <v>0.16</v>
      </c>
      <c r="C38" s="50"/>
      <c r="D38" s="51">
        <f>RANDBETWEEN(0,99)</f>
        <v>88</v>
      </c>
      <c r="E38" s="51"/>
      <c r="F38" s="51">
        <f>RANDBETWEEN(1,10)</f>
        <v>8</v>
      </c>
      <c r="G38" s="52"/>
      <c r="H38" s="50"/>
      <c r="I38" s="51">
        <f>RANDBETWEEN(0,99)</f>
        <v>49</v>
      </c>
      <c r="J38" s="51"/>
      <c r="K38" s="51">
        <f>RANDBETWEEN(1,10)</f>
        <v>10</v>
      </c>
      <c r="L38" s="52"/>
      <c r="M38" s="53"/>
      <c r="N38" s="54">
        <f>RANDBETWEEN(0,99)</f>
        <v>0</v>
      </c>
      <c r="O38" s="55"/>
      <c r="P38" s="54">
        <f>RANDBETWEEN(1,10)</f>
        <v>7</v>
      </c>
      <c r="Q38" s="56"/>
      <c r="R38" s="53"/>
      <c r="S38" s="54">
        <f>RANDBETWEEN(0,99)</f>
        <v>30</v>
      </c>
      <c r="T38" s="55"/>
      <c r="U38" s="54">
        <f>RANDBETWEEN(1,10)</f>
        <v>3</v>
      </c>
      <c r="V38" s="56"/>
      <c r="W38" s="50"/>
      <c r="X38" s="51">
        <f>RANDBETWEEN(0,99)</f>
        <v>4</v>
      </c>
      <c r="Y38" s="51"/>
      <c r="Z38" s="51">
        <f>RANDBETWEEN(1,10)</f>
        <v>8</v>
      </c>
      <c r="AA38" s="52"/>
      <c r="AB38" s="53"/>
      <c r="AC38" s="54">
        <f>RANDBETWEEN(0,99)</f>
        <v>84</v>
      </c>
      <c r="AD38" s="55"/>
      <c r="AE38" s="54">
        <f>RANDBETWEEN(1,10)</f>
        <v>3</v>
      </c>
      <c r="AF38" s="56"/>
      <c r="AG38" s="53"/>
      <c r="AH38" s="54">
        <f>RANDBETWEEN(0,99)</f>
        <v>96</v>
      </c>
      <c r="AI38" s="55"/>
      <c r="AJ38" s="54">
        <f>RANDBETWEEN(1,10)</f>
        <v>6</v>
      </c>
      <c r="AK38" s="56"/>
      <c r="AL38" s="53"/>
      <c r="AM38" s="54">
        <f>RANDBETWEEN(0,99)</f>
        <v>49</v>
      </c>
      <c r="AN38" s="55"/>
      <c r="AO38" s="54">
        <f>RANDBETWEEN(1,10)</f>
        <v>3</v>
      </c>
      <c r="AP38" s="56"/>
      <c r="AQ38" s="53"/>
      <c r="AR38" s="54">
        <f>RANDBETWEEN(0,99)</f>
        <v>94</v>
      </c>
      <c r="AS38" s="55"/>
      <c r="AT38" s="54">
        <f>RANDBETWEEN(1,10)</f>
        <v>7</v>
      </c>
      <c r="AU38" s="56"/>
      <c r="AV38" s="53"/>
      <c r="AW38" s="54">
        <f>RANDBETWEEN(0,99)</f>
        <v>62</v>
      </c>
      <c r="AX38" s="55"/>
      <c r="AY38" s="54">
        <f>RANDBETWEEN(1,10)</f>
        <v>1</v>
      </c>
      <c r="AZ38" s="56"/>
      <c r="BA38" s="53"/>
      <c r="BB38" s="54">
        <f>RANDBETWEEN(0,99)</f>
        <v>51</v>
      </c>
      <c r="BC38" s="55"/>
      <c r="BD38" s="54">
        <f>RANDBETWEEN(1,10)</f>
        <v>8</v>
      </c>
      <c r="BE38" s="56"/>
      <c r="BF38" s="53"/>
      <c r="BG38" s="54">
        <f>RANDBETWEEN(0,99)</f>
        <v>80</v>
      </c>
      <c r="BH38" s="55"/>
      <c r="BI38" s="54">
        <f>RANDBETWEEN(1,10)</f>
        <v>7</v>
      </c>
      <c r="BJ38" s="56"/>
      <c r="BK38" s="53"/>
      <c r="BL38" s="54">
        <f>RANDBETWEEN(0,99)</f>
        <v>85</v>
      </c>
      <c r="BM38" s="55"/>
      <c r="BN38" s="54">
        <f>RANDBETWEEN(1,10)</f>
        <v>1</v>
      </c>
      <c r="BO38" s="56"/>
      <c r="BP38" s="53"/>
      <c r="BQ38" s="54">
        <f>RANDBETWEEN(0,99)</f>
        <v>64</v>
      </c>
      <c r="BR38" s="55"/>
      <c r="BS38" s="54">
        <f>RANDBETWEEN(1,10)</f>
        <v>5</v>
      </c>
      <c r="BT38" s="56"/>
      <c r="BU38" s="53"/>
      <c r="BV38" s="54">
        <f>RANDBETWEEN(0,99)</f>
        <v>79</v>
      </c>
      <c r="BW38" s="55"/>
      <c r="BX38" s="54">
        <f>RANDBETWEEN(1,10)</f>
        <v>5</v>
      </c>
      <c r="BY38" s="56"/>
      <c r="BZ38" s="53"/>
      <c r="CA38" s="54">
        <f>RANDBETWEEN(0,99)</f>
        <v>45</v>
      </c>
      <c r="CB38" s="55"/>
      <c r="CC38" s="54">
        <f>RANDBETWEEN(1,10)</f>
        <v>10</v>
      </c>
      <c r="CD38" s="56"/>
      <c r="CE38" s="53"/>
      <c r="CF38" s="54">
        <f>RANDBETWEEN(0,99)</f>
        <v>52</v>
      </c>
      <c r="CG38" s="55"/>
      <c r="CH38" s="54">
        <f>RANDBETWEEN(1,10)</f>
        <v>8</v>
      </c>
      <c r="CI38" s="56"/>
      <c r="CJ38" s="5"/>
    </row>
    <row r="39">
      <c r="A39" t="str">
        <f>C39</f>
        <v>Red</v>
      </c>
      <c r="B39">
        <f>C40</f>
        <v>0.4</v>
      </c>
      <c r="C39" s="57" t="str">
        <f>VLOOKUP(D38,D39:E45,2,true)</f>
        <v>Red</v>
      </c>
      <c r="D39" s="8">
        <v>0.0</v>
      </c>
      <c r="E39" t="str">
        <f>VLOOKUP(F38,F39:G43,2,true)</f>
        <v>Blue</v>
      </c>
      <c r="F39" s="8">
        <v>1.0</v>
      </c>
      <c r="G39" s="58" t="s">
        <v>1324</v>
      </c>
      <c r="H39" s="57" t="str">
        <f>VLOOKUP(I38,I39:J45,2,true)</f>
        <v>Red</v>
      </c>
      <c r="I39" s="8">
        <v>0.0</v>
      </c>
      <c r="J39" t="str">
        <f>VLOOKUP(K38,K39:L43,2,true)</f>
        <v>White-Blue</v>
      </c>
      <c r="K39" s="8">
        <v>1.0</v>
      </c>
      <c r="L39" s="58" t="s">
        <v>1324</v>
      </c>
      <c r="M39" s="59" t="str">
        <f>VLOOKUP(N38,N39:O45,2,true)</f>
        <v>Blue</v>
      </c>
      <c r="N39" s="30">
        <v>0.0</v>
      </c>
      <c r="O39" s="5" t="str">
        <f>VLOOKUP(P38,P39:Q43,2,true)</f>
        <v>Blue</v>
      </c>
      <c r="P39" s="6">
        <v>1.0</v>
      </c>
      <c r="Q39" s="60" t="s">
        <v>1324</v>
      </c>
      <c r="R39" s="61" t="str">
        <f>VLOOKUP(S38,S39:T45,2,true)</f>
        <v>Orange</v>
      </c>
      <c r="S39" s="6">
        <v>0.0</v>
      </c>
      <c r="T39" s="5" t="str">
        <f>VLOOKUP(U38,U39:V43,2,true)</f>
        <v>Red Giant</v>
      </c>
      <c r="U39" s="6">
        <v>1.0</v>
      </c>
      <c r="V39" s="60" t="s">
        <v>1324</v>
      </c>
      <c r="W39" s="57" t="str">
        <f>VLOOKUP(X38,X39:Y45,2,true)</f>
        <v>White</v>
      </c>
      <c r="X39" s="8">
        <v>0.0</v>
      </c>
      <c r="Y39" t="str">
        <f>VLOOKUP(Z38,Z39:AA43,2,true)</f>
        <v>Blue</v>
      </c>
      <c r="Z39" s="8">
        <v>1.0</v>
      </c>
      <c r="AA39" s="58" t="s">
        <v>1324</v>
      </c>
      <c r="AB39" s="61" t="str">
        <f>VLOOKUP(AC38,AC39:AD45,2,true)</f>
        <v>Red</v>
      </c>
      <c r="AC39" s="6">
        <v>0.0</v>
      </c>
      <c r="AD39" s="5" t="str">
        <f>VLOOKUP(AE38,AE39:AF43,2,true)</f>
        <v>Red Giant</v>
      </c>
      <c r="AE39" s="6">
        <v>1.0</v>
      </c>
      <c r="AF39" s="60" t="s">
        <v>1324</v>
      </c>
      <c r="AG39" s="61" t="str">
        <f>VLOOKUP(AH38,AH39:AI45,2,true)</f>
        <v>Red</v>
      </c>
      <c r="AH39" s="6">
        <v>0.0</v>
      </c>
      <c r="AI39" s="5" t="str">
        <f>VLOOKUP(AJ38,AJ39:AK43,2,true)</f>
        <v>Blue Giant</v>
      </c>
      <c r="AJ39" s="6">
        <v>1.0</v>
      </c>
      <c r="AK39" s="60" t="s">
        <v>1324</v>
      </c>
      <c r="AL39" s="61" t="str">
        <f>VLOOKUP(AM38,AM39:AN45,2,true)</f>
        <v>Red</v>
      </c>
      <c r="AM39" s="6">
        <v>0.0</v>
      </c>
      <c r="AN39" s="5" t="str">
        <f>VLOOKUP(AO38,AO39:AP43,2,true)</f>
        <v>Red Giant</v>
      </c>
      <c r="AO39" s="6">
        <v>1.0</v>
      </c>
      <c r="AP39" s="60" t="s">
        <v>1324</v>
      </c>
      <c r="AQ39" s="61" t="str">
        <f>VLOOKUP(AR38,AR39:AS45,2,true)</f>
        <v>Red</v>
      </c>
      <c r="AR39" s="6">
        <v>0.0</v>
      </c>
      <c r="AS39" s="5" t="str">
        <f>VLOOKUP(AT38,AT39:AU43,2,true)</f>
        <v>Blue</v>
      </c>
      <c r="AT39" s="6">
        <v>1.0</v>
      </c>
      <c r="AU39" s="60" t="s">
        <v>1324</v>
      </c>
      <c r="AV39" s="61" t="str">
        <f>VLOOKUP(AW38,AW39:AX45,2,true)</f>
        <v>Red</v>
      </c>
      <c r="AW39" s="6">
        <v>0.0</v>
      </c>
      <c r="AX39" s="5" t="str">
        <f>VLOOKUP(AY38,AY39:AZ43,2,true)</f>
        <v>Red Giant</v>
      </c>
      <c r="AY39" s="6">
        <v>1.0</v>
      </c>
      <c r="AZ39" s="60" t="s">
        <v>1324</v>
      </c>
      <c r="BA39" s="61" t="str">
        <f>VLOOKUP(BB38,BB39:BC45,2,true)</f>
        <v>Red</v>
      </c>
      <c r="BB39" s="6">
        <v>0.0</v>
      </c>
      <c r="BC39" s="5" t="str">
        <f>VLOOKUP(BD38,BD39:BE43,2,true)</f>
        <v>Blue</v>
      </c>
      <c r="BD39" s="6">
        <v>1.0</v>
      </c>
      <c r="BE39" s="60" t="s">
        <v>1324</v>
      </c>
      <c r="BF39" s="61" t="str">
        <f>VLOOKUP(BG38,BG39:BH45,2,true)</f>
        <v>Red</v>
      </c>
      <c r="BG39" s="6">
        <v>0.0</v>
      </c>
      <c r="BH39" s="5" t="str">
        <f>VLOOKUP(BI38,BI39:BJ43,2,true)</f>
        <v>Blue</v>
      </c>
      <c r="BI39" s="6">
        <v>1.0</v>
      </c>
      <c r="BJ39" s="60" t="s">
        <v>1324</v>
      </c>
      <c r="BK39" s="61" t="str">
        <f>VLOOKUP(BL38,BL39:BM45,2,true)</f>
        <v>Red</v>
      </c>
      <c r="BL39" s="6">
        <v>0.0</v>
      </c>
      <c r="BM39" s="5" t="str">
        <f>VLOOKUP(BN38,BN39:BO43,2,true)</f>
        <v>Red Giant</v>
      </c>
      <c r="BN39" s="6">
        <v>1.0</v>
      </c>
      <c r="BO39" s="60" t="s">
        <v>1324</v>
      </c>
      <c r="BP39" s="61" t="str">
        <f>VLOOKUP(BQ38,BQ39:BR45,2,true)</f>
        <v>Red</v>
      </c>
      <c r="BQ39" s="6">
        <v>0.0</v>
      </c>
      <c r="BR39" s="5" t="str">
        <f>VLOOKUP(BS38,BS39:BT43,2,true)</f>
        <v>Red Giant</v>
      </c>
      <c r="BS39" s="6">
        <v>1.0</v>
      </c>
      <c r="BT39" s="60" t="s">
        <v>1324</v>
      </c>
      <c r="BU39" s="61" t="str">
        <f>VLOOKUP(BV38,BV39:BW45,2,true)</f>
        <v>Red</v>
      </c>
      <c r="BV39" s="6">
        <v>0.0</v>
      </c>
      <c r="BW39" s="5" t="str">
        <f>VLOOKUP(BX38,BX39:BY43,2,true)</f>
        <v>Red Giant</v>
      </c>
      <c r="BX39" s="6">
        <v>1.0</v>
      </c>
      <c r="BY39" s="60" t="s">
        <v>1324</v>
      </c>
      <c r="BZ39" s="61" t="str">
        <f>VLOOKUP(CA38,CA39:CB45,2,true)</f>
        <v>Red</v>
      </c>
      <c r="CA39" s="6">
        <v>0.0</v>
      </c>
      <c r="CB39" s="5" t="str">
        <f>VLOOKUP(CC38,CC39:CD43,2,true)</f>
        <v>White-Blue</v>
      </c>
      <c r="CC39" s="6">
        <v>1.0</v>
      </c>
      <c r="CD39" s="60" t="s">
        <v>1324</v>
      </c>
      <c r="CE39" s="61" t="str">
        <f>VLOOKUP(CF38,CF39:CG45,2,true)</f>
        <v>Red</v>
      </c>
      <c r="CF39" s="6">
        <v>0.0</v>
      </c>
      <c r="CG39" s="5" t="str">
        <f>VLOOKUP(CH38,CH39:CI43,2,true)</f>
        <v>Blue</v>
      </c>
      <c r="CH39" s="6">
        <v>1.0</v>
      </c>
      <c r="CI39" s="60" t="s">
        <v>1324</v>
      </c>
      <c r="CJ39" s="5"/>
    </row>
    <row r="40">
      <c r="A40" t="str">
        <f>H39</f>
        <v>Red</v>
      </c>
      <c r="B40">
        <f>H40</f>
        <v>0.27</v>
      </c>
      <c r="C40" s="57">
        <f>VLOOKUP(C39,C46:D55,2,False)</f>
        <v>0.4</v>
      </c>
      <c r="D40" s="8">
        <v>1.0</v>
      </c>
      <c r="E40" s="8" t="s">
        <v>288</v>
      </c>
      <c r="F40" s="8">
        <v>6.0</v>
      </c>
      <c r="G40" s="58" t="s">
        <v>498</v>
      </c>
      <c r="H40" s="57">
        <f>VLOOKUP(H39,H46:I55,2,False)</f>
        <v>0.27</v>
      </c>
      <c r="I40" s="8">
        <v>1.0</v>
      </c>
      <c r="J40" s="8" t="s">
        <v>288</v>
      </c>
      <c r="K40" s="8">
        <v>6.0</v>
      </c>
      <c r="L40" s="58" t="s">
        <v>498</v>
      </c>
      <c r="M40" s="62">
        <f>VLOOKUP(M39,M46:N55,2,False)</f>
        <v>50</v>
      </c>
      <c r="N40" s="30">
        <v>1.0</v>
      </c>
      <c r="O40" s="5" t="s">
        <v>288</v>
      </c>
      <c r="P40" s="6">
        <v>6.0</v>
      </c>
      <c r="Q40" s="60" t="s">
        <v>498</v>
      </c>
      <c r="R40" s="63">
        <f>VLOOKUP(R39,R46:S55,2,False)</f>
        <v>0.81</v>
      </c>
      <c r="S40" s="6">
        <v>1.0</v>
      </c>
      <c r="T40" s="5" t="s">
        <v>288</v>
      </c>
      <c r="U40" s="6">
        <v>6.0</v>
      </c>
      <c r="V40" s="60" t="s">
        <v>498</v>
      </c>
      <c r="W40" s="57">
        <f>VLOOKUP(W39,W46:X55,2,False)</f>
        <v>1.53</v>
      </c>
      <c r="X40" s="8">
        <v>1.0</v>
      </c>
      <c r="Y40" s="8" t="s">
        <v>288</v>
      </c>
      <c r="Z40" s="8">
        <v>6.0</v>
      </c>
      <c r="AA40" s="58" t="s">
        <v>498</v>
      </c>
      <c r="AB40" s="63">
        <f>VLOOKUP(AB39,AB46:AC55,2,False)</f>
        <v>0.5</v>
      </c>
      <c r="AC40" s="6">
        <v>1.0</v>
      </c>
      <c r="AD40" s="5" t="s">
        <v>288</v>
      </c>
      <c r="AE40" s="6">
        <v>6.0</v>
      </c>
      <c r="AF40" s="60" t="s">
        <v>498</v>
      </c>
      <c r="AG40" s="63">
        <f>VLOOKUP(AG39,AG46:AH55,2,False)</f>
        <v>0.16</v>
      </c>
      <c r="AH40" s="6">
        <v>1.0</v>
      </c>
      <c r="AI40" s="5" t="s">
        <v>288</v>
      </c>
      <c r="AJ40" s="6">
        <v>6.0</v>
      </c>
      <c r="AK40" s="60" t="s">
        <v>498</v>
      </c>
      <c r="AL40" s="63">
        <f>VLOOKUP(AL39,AL46:AM55,2,False)</f>
        <v>0.21</v>
      </c>
      <c r="AM40" s="6">
        <v>1.0</v>
      </c>
      <c r="AN40" s="5" t="s">
        <v>288</v>
      </c>
      <c r="AO40" s="6">
        <v>6.0</v>
      </c>
      <c r="AP40" s="60" t="s">
        <v>498</v>
      </c>
      <c r="AQ40" s="63">
        <f>VLOOKUP(AQ39,AQ46:AR55,2,False)</f>
        <v>0.29</v>
      </c>
      <c r="AR40" s="6">
        <v>1.0</v>
      </c>
      <c r="AS40" s="5" t="s">
        <v>288</v>
      </c>
      <c r="AT40" s="6">
        <v>6.0</v>
      </c>
      <c r="AU40" s="60" t="s">
        <v>498</v>
      </c>
      <c r="AV40" s="63">
        <f>VLOOKUP(AV39,AV46:AW55,2,False)</f>
        <v>0.31</v>
      </c>
      <c r="AW40" s="6">
        <v>1.0</v>
      </c>
      <c r="AX40" s="5" t="s">
        <v>288</v>
      </c>
      <c r="AY40" s="6">
        <v>6.0</v>
      </c>
      <c r="AZ40" s="60" t="s">
        <v>498</v>
      </c>
      <c r="BA40" s="63">
        <f>VLOOKUP(BA39,BA46:BB55,2,False)</f>
        <v>0.33</v>
      </c>
      <c r="BB40" s="6">
        <v>1.0</v>
      </c>
      <c r="BC40" s="5" t="s">
        <v>288</v>
      </c>
      <c r="BD40" s="6">
        <v>6.0</v>
      </c>
      <c r="BE40" s="60" t="s">
        <v>498</v>
      </c>
      <c r="BF40" s="63">
        <f>VLOOKUP(BF39,BF46:BG55,2,False)</f>
        <v>0.29</v>
      </c>
      <c r="BG40" s="6">
        <v>1.0</v>
      </c>
      <c r="BH40" s="5" t="s">
        <v>288</v>
      </c>
      <c r="BI40" s="6">
        <v>6.0</v>
      </c>
      <c r="BJ40" s="60" t="s">
        <v>498</v>
      </c>
      <c r="BK40" s="63">
        <f>VLOOKUP(BK39,BK46:BL55,2,False)</f>
        <v>0.17</v>
      </c>
      <c r="BL40" s="6">
        <v>1.0</v>
      </c>
      <c r="BM40" s="5" t="s">
        <v>288</v>
      </c>
      <c r="BN40" s="6">
        <v>6.0</v>
      </c>
      <c r="BO40" s="60" t="s">
        <v>498</v>
      </c>
      <c r="BP40" s="63">
        <f>VLOOKUP(BP39,BP46:BQ55,2,False)</f>
        <v>0.29</v>
      </c>
      <c r="BQ40" s="6">
        <v>1.0</v>
      </c>
      <c r="BR40" s="5" t="s">
        <v>288</v>
      </c>
      <c r="BS40" s="6">
        <v>6.0</v>
      </c>
      <c r="BT40" s="60" t="s">
        <v>498</v>
      </c>
      <c r="BU40" s="63">
        <f>VLOOKUP(BU39,BU46:BV55,2,False)</f>
        <v>0.19</v>
      </c>
      <c r="BV40" s="6">
        <v>1.0</v>
      </c>
      <c r="BW40" s="5" t="s">
        <v>288</v>
      </c>
      <c r="BX40" s="6">
        <v>6.0</v>
      </c>
      <c r="BY40" s="60" t="s">
        <v>498</v>
      </c>
      <c r="BZ40" s="63">
        <f>VLOOKUP(BZ39,BZ46:CA55,2,False)</f>
        <v>0.43</v>
      </c>
      <c r="CA40" s="6">
        <v>1.0</v>
      </c>
      <c r="CB40" s="5" t="s">
        <v>288</v>
      </c>
      <c r="CC40" s="6">
        <v>6.0</v>
      </c>
      <c r="CD40" s="60" t="s">
        <v>498</v>
      </c>
      <c r="CE40" s="63">
        <f>VLOOKUP(CE39,CE46:CF55,2,False)</f>
        <v>0.25</v>
      </c>
      <c r="CF40" s="6">
        <v>1.0</v>
      </c>
      <c r="CG40" s="5" t="s">
        <v>288</v>
      </c>
      <c r="CH40" s="6">
        <v>6.0</v>
      </c>
      <c r="CI40" s="60" t="s">
        <v>498</v>
      </c>
      <c r="CJ40" s="5"/>
    </row>
    <row r="41">
      <c r="A41" t="str">
        <f>M39</f>
        <v>Blue</v>
      </c>
      <c r="B41">
        <f>M40</f>
        <v>50</v>
      </c>
      <c r="C41" s="57"/>
      <c r="D41" s="8">
        <v>10.0</v>
      </c>
      <c r="E41" s="8" t="s">
        <v>1006</v>
      </c>
      <c r="F41" s="8">
        <v>7.0</v>
      </c>
      <c r="G41" s="58" t="s">
        <v>87</v>
      </c>
      <c r="H41" s="57"/>
      <c r="I41" s="8">
        <v>10.0</v>
      </c>
      <c r="J41" s="8" t="s">
        <v>1006</v>
      </c>
      <c r="K41" s="8">
        <v>7.0</v>
      </c>
      <c r="L41" s="58" t="s">
        <v>87</v>
      </c>
      <c r="M41" s="59"/>
      <c r="N41" s="30">
        <v>10.0</v>
      </c>
      <c r="O41" s="5" t="s">
        <v>1006</v>
      </c>
      <c r="P41" s="6">
        <v>7.0</v>
      </c>
      <c r="Q41" s="60" t="s">
        <v>87</v>
      </c>
      <c r="R41" s="61"/>
      <c r="S41" s="6">
        <v>10.0</v>
      </c>
      <c r="T41" s="5" t="s">
        <v>1006</v>
      </c>
      <c r="U41" s="6">
        <v>7.0</v>
      </c>
      <c r="V41" s="60" t="s">
        <v>87</v>
      </c>
      <c r="W41" s="57"/>
      <c r="X41" s="8">
        <v>10.0</v>
      </c>
      <c r="Y41" s="8" t="s">
        <v>1006</v>
      </c>
      <c r="Z41" s="8">
        <v>7.0</v>
      </c>
      <c r="AA41" s="58" t="s">
        <v>87</v>
      </c>
      <c r="AB41" s="61"/>
      <c r="AC41" s="6">
        <v>10.0</v>
      </c>
      <c r="AD41" s="5" t="s">
        <v>1006</v>
      </c>
      <c r="AE41" s="6">
        <v>7.0</v>
      </c>
      <c r="AF41" s="60" t="s">
        <v>87</v>
      </c>
      <c r="AG41" s="61"/>
      <c r="AH41" s="6">
        <v>10.0</v>
      </c>
      <c r="AI41" s="5" t="s">
        <v>1006</v>
      </c>
      <c r="AJ41" s="6">
        <v>7.0</v>
      </c>
      <c r="AK41" s="60" t="s">
        <v>87</v>
      </c>
      <c r="AL41" s="61"/>
      <c r="AM41" s="6">
        <v>10.0</v>
      </c>
      <c r="AN41" s="5" t="s">
        <v>1006</v>
      </c>
      <c r="AO41" s="6">
        <v>7.0</v>
      </c>
      <c r="AP41" s="60" t="s">
        <v>87</v>
      </c>
      <c r="AQ41" s="61"/>
      <c r="AR41" s="6">
        <v>10.0</v>
      </c>
      <c r="AS41" s="5" t="s">
        <v>1006</v>
      </c>
      <c r="AT41" s="6">
        <v>7.0</v>
      </c>
      <c r="AU41" s="60" t="s">
        <v>87</v>
      </c>
      <c r="AV41" s="61"/>
      <c r="AW41" s="6">
        <v>10.0</v>
      </c>
      <c r="AX41" s="5" t="s">
        <v>1006</v>
      </c>
      <c r="AY41" s="6">
        <v>7.0</v>
      </c>
      <c r="AZ41" s="60" t="s">
        <v>87</v>
      </c>
      <c r="BA41" s="61"/>
      <c r="BB41" s="6">
        <v>10.0</v>
      </c>
      <c r="BC41" s="5" t="s">
        <v>1006</v>
      </c>
      <c r="BD41" s="6">
        <v>7.0</v>
      </c>
      <c r="BE41" s="60" t="s">
        <v>87</v>
      </c>
      <c r="BF41" s="61"/>
      <c r="BG41" s="6">
        <v>10.0</v>
      </c>
      <c r="BH41" s="5" t="s">
        <v>1006</v>
      </c>
      <c r="BI41" s="6">
        <v>7.0</v>
      </c>
      <c r="BJ41" s="60" t="s">
        <v>87</v>
      </c>
      <c r="BK41" s="61"/>
      <c r="BL41" s="6">
        <v>10.0</v>
      </c>
      <c r="BM41" s="5" t="s">
        <v>1006</v>
      </c>
      <c r="BN41" s="6">
        <v>7.0</v>
      </c>
      <c r="BO41" s="60" t="s">
        <v>87</v>
      </c>
      <c r="BP41" s="61"/>
      <c r="BQ41" s="6">
        <v>10.0</v>
      </c>
      <c r="BR41" s="5" t="s">
        <v>1006</v>
      </c>
      <c r="BS41" s="6">
        <v>7.0</v>
      </c>
      <c r="BT41" s="60" t="s">
        <v>87</v>
      </c>
      <c r="BU41" s="61"/>
      <c r="BV41" s="6">
        <v>10.0</v>
      </c>
      <c r="BW41" s="5" t="s">
        <v>1006</v>
      </c>
      <c r="BX41" s="6">
        <v>7.0</v>
      </c>
      <c r="BY41" s="60" t="s">
        <v>87</v>
      </c>
      <c r="BZ41" s="61"/>
      <c r="CA41" s="6">
        <v>10.0</v>
      </c>
      <c r="CB41" s="5" t="s">
        <v>1006</v>
      </c>
      <c r="CC41" s="6">
        <v>7.0</v>
      </c>
      <c r="CD41" s="60" t="s">
        <v>87</v>
      </c>
      <c r="CE41" s="61"/>
      <c r="CF41" s="6">
        <v>10.0</v>
      </c>
      <c r="CG41" s="5" t="s">
        <v>1006</v>
      </c>
      <c r="CH41" s="6">
        <v>7.0</v>
      </c>
      <c r="CI41" s="60" t="s">
        <v>87</v>
      </c>
      <c r="CJ41" s="5"/>
    </row>
    <row r="42">
      <c r="A42" t="str">
        <f>R39</f>
        <v>Orange</v>
      </c>
      <c r="B42">
        <f>R40</f>
        <v>0.81</v>
      </c>
      <c r="C42" s="57"/>
      <c r="D42" s="8">
        <v>11.0</v>
      </c>
      <c r="E42" s="8" t="s">
        <v>554</v>
      </c>
      <c r="F42" s="8">
        <v>9.0</v>
      </c>
      <c r="G42" s="58" t="s">
        <v>1595</v>
      </c>
      <c r="H42" s="57"/>
      <c r="I42" s="8">
        <v>11.0</v>
      </c>
      <c r="J42" s="8" t="s">
        <v>554</v>
      </c>
      <c r="K42" s="8">
        <v>9.0</v>
      </c>
      <c r="L42" s="58" t="s">
        <v>1595</v>
      </c>
      <c r="M42" s="59"/>
      <c r="N42" s="30">
        <v>11.0</v>
      </c>
      <c r="O42" s="5" t="s">
        <v>554</v>
      </c>
      <c r="P42" s="6">
        <v>9.0</v>
      </c>
      <c r="Q42" s="60" t="s">
        <v>1595</v>
      </c>
      <c r="R42" s="61"/>
      <c r="S42" s="6">
        <v>11.0</v>
      </c>
      <c r="T42" s="5" t="s">
        <v>554</v>
      </c>
      <c r="U42" s="6">
        <v>9.0</v>
      </c>
      <c r="V42" s="60" t="s">
        <v>1595</v>
      </c>
      <c r="W42" s="57"/>
      <c r="X42" s="8">
        <v>11.0</v>
      </c>
      <c r="Y42" s="8" t="s">
        <v>554</v>
      </c>
      <c r="Z42" s="8">
        <v>9.0</v>
      </c>
      <c r="AA42" s="58" t="s">
        <v>1595</v>
      </c>
      <c r="AB42" s="61"/>
      <c r="AC42" s="6">
        <v>11.0</v>
      </c>
      <c r="AD42" s="5" t="s">
        <v>554</v>
      </c>
      <c r="AE42" s="6">
        <v>9.0</v>
      </c>
      <c r="AF42" s="60" t="s">
        <v>1595</v>
      </c>
      <c r="AG42" s="61"/>
      <c r="AH42" s="6">
        <v>11.0</v>
      </c>
      <c r="AI42" s="5" t="s">
        <v>554</v>
      </c>
      <c r="AJ42" s="6">
        <v>9.0</v>
      </c>
      <c r="AK42" s="60" t="s">
        <v>1595</v>
      </c>
      <c r="AL42" s="61"/>
      <c r="AM42" s="6">
        <v>11.0</v>
      </c>
      <c r="AN42" s="5" t="s">
        <v>554</v>
      </c>
      <c r="AO42" s="6">
        <v>9.0</v>
      </c>
      <c r="AP42" s="60" t="s">
        <v>1595</v>
      </c>
      <c r="AQ42" s="61"/>
      <c r="AR42" s="6">
        <v>11.0</v>
      </c>
      <c r="AS42" s="5" t="s">
        <v>554</v>
      </c>
      <c r="AT42" s="6">
        <v>9.0</v>
      </c>
      <c r="AU42" s="60" t="s">
        <v>1595</v>
      </c>
      <c r="AV42" s="61"/>
      <c r="AW42" s="6">
        <v>11.0</v>
      </c>
      <c r="AX42" s="5" t="s">
        <v>554</v>
      </c>
      <c r="AY42" s="6">
        <v>9.0</v>
      </c>
      <c r="AZ42" s="60" t="s">
        <v>1595</v>
      </c>
      <c r="BA42" s="61"/>
      <c r="BB42" s="6">
        <v>11.0</v>
      </c>
      <c r="BC42" s="5" t="s">
        <v>554</v>
      </c>
      <c r="BD42" s="6">
        <v>9.0</v>
      </c>
      <c r="BE42" s="60" t="s">
        <v>1595</v>
      </c>
      <c r="BF42" s="61"/>
      <c r="BG42" s="6">
        <v>11.0</v>
      </c>
      <c r="BH42" s="5" t="s">
        <v>554</v>
      </c>
      <c r="BI42" s="6">
        <v>9.0</v>
      </c>
      <c r="BJ42" s="60" t="s">
        <v>1595</v>
      </c>
      <c r="BK42" s="61"/>
      <c r="BL42" s="6">
        <v>11.0</v>
      </c>
      <c r="BM42" s="5" t="s">
        <v>554</v>
      </c>
      <c r="BN42" s="6">
        <v>9.0</v>
      </c>
      <c r="BO42" s="60" t="s">
        <v>1595</v>
      </c>
      <c r="BP42" s="61"/>
      <c r="BQ42" s="6">
        <v>11.0</v>
      </c>
      <c r="BR42" s="5" t="s">
        <v>554</v>
      </c>
      <c r="BS42" s="6">
        <v>9.0</v>
      </c>
      <c r="BT42" s="60" t="s">
        <v>1595</v>
      </c>
      <c r="BU42" s="61"/>
      <c r="BV42" s="6">
        <v>11.0</v>
      </c>
      <c r="BW42" s="5" t="s">
        <v>554</v>
      </c>
      <c r="BX42" s="6">
        <v>9.0</v>
      </c>
      <c r="BY42" s="60" t="s">
        <v>1595</v>
      </c>
      <c r="BZ42" s="61"/>
      <c r="CA42" s="6">
        <v>11.0</v>
      </c>
      <c r="CB42" s="5" t="s">
        <v>554</v>
      </c>
      <c r="CC42" s="6">
        <v>9.0</v>
      </c>
      <c r="CD42" s="60" t="s">
        <v>1595</v>
      </c>
      <c r="CE42" s="61"/>
      <c r="CF42" s="6">
        <v>11.0</v>
      </c>
      <c r="CG42" s="5" t="s">
        <v>554</v>
      </c>
      <c r="CH42" s="6">
        <v>9.0</v>
      </c>
      <c r="CI42" s="60" t="s">
        <v>1595</v>
      </c>
      <c r="CJ42" s="5"/>
    </row>
    <row r="43">
      <c r="A43" t="str">
        <f>W39</f>
        <v>White</v>
      </c>
      <c r="B43">
        <f>W40</f>
        <v>1.53</v>
      </c>
      <c r="C43" s="57"/>
      <c r="D43" s="8">
        <v>14.0</v>
      </c>
      <c r="E43" s="8" t="s">
        <v>285</v>
      </c>
      <c r="G43" s="64"/>
      <c r="H43" s="57"/>
      <c r="I43" s="8">
        <v>14.0</v>
      </c>
      <c r="J43" s="8" t="s">
        <v>285</v>
      </c>
      <c r="L43" s="64"/>
      <c r="M43" s="61"/>
      <c r="N43" s="6">
        <v>14.0</v>
      </c>
      <c r="O43" s="5" t="s">
        <v>285</v>
      </c>
      <c r="P43" s="5"/>
      <c r="Q43" s="60"/>
      <c r="R43" s="61"/>
      <c r="S43" s="6">
        <v>14.0</v>
      </c>
      <c r="T43" s="5" t="s">
        <v>285</v>
      </c>
      <c r="U43" s="5"/>
      <c r="V43" s="60"/>
      <c r="W43" s="57"/>
      <c r="X43" s="8">
        <v>14.0</v>
      </c>
      <c r="Y43" s="8" t="s">
        <v>285</v>
      </c>
      <c r="AA43" s="64"/>
      <c r="AB43" s="61"/>
      <c r="AC43" s="6">
        <v>14.0</v>
      </c>
      <c r="AD43" s="5" t="s">
        <v>285</v>
      </c>
      <c r="AE43" s="5"/>
      <c r="AF43" s="60"/>
      <c r="AG43" s="61"/>
      <c r="AH43" s="6">
        <v>14.0</v>
      </c>
      <c r="AI43" s="5" t="s">
        <v>285</v>
      </c>
      <c r="AJ43" s="5"/>
      <c r="AK43" s="60"/>
      <c r="AL43" s="61"/>
      <c r="AM43" s="6">
        <v>14.0</v>
      </c>
      <c r="AN43" s="5" t="s">
        <v>285</v>
      </c>
      <c r="AO43" s="5"/>
      <c r="AP43" s="60"/>
      <c r="AQ43" s="61"/>
      <c r="AR43" s="6">
        <v>14.0</v>
      </c>
      <c r="AS43" s="5" t="s">
        <v>285</v>
      </c>
      <c r="AT43" s="5"/>
      <c r="AU43" s="60"/>
      <c r="AV43" s="61"/>
      <c r="AW43" s="6">
        <v>14.0</v>
      </c>
      <c r="AX43" s="5" t="s">
        <v>285</v>
      </c>
      <c r="AY43" s="5"/>
      <c r="AZ43" s="60"/>
      <c r="BA43" s="61"/>
      <c r="BB43" s="6">
        <v>14.0</v>
      </c>
      <c r="BC43" s="5" t="s">
        <v>285</v>
      </c>
      <c r="BD43" s="5"/>
      <c r="BE43" s="60"/>
      <c r="BF43" s="61"/>
      <c r="BG43" s="6">
        <v>14.0</v>
      </c>
      <c r="BH43" s="5" t="s">
        <v>285</v>
      </c>
      <c r="BI43" s="5"/>
      <c r="BJ43" s="60"/>
      <c r="BK43" s="61"/>
      <c r="BL43" s="6">
        <v>14.0</v>
      </c>
      <c r="BM43" s="5" t="s">
        <v>285</v>
      </c>
      <c r="BN43" s="5"/>
      <c r="BO43" s="60"/>
      <c r="BP43" s="61"/>
      <c r="BQ43" s="6">
        <v>14.0</v>
      </c>
      <c r="BR43" s="5" t="s">
        <v>285</v>
      </c>
      <c r="BS43" s="5"/>
      <c r="BT43" s="60"/>
      <c r="BU43" s="61"/>
      <c r="BV43" s="6">
        <v>14.0</v>
      </c>
      <c r="BW43" s="5" t="s">
        <v>285</v>
      </c>
      <c r="BX43" s="5"/>
      <c r="BY43" s="60"/>
      <c r="BZ43" s="61"/>
      <c r="CA43" s="6">
        <v>14.0</v>
      </c>
      <c r="CB43" s="5" t="s">
        <v>285</v>
      </c>
      <c r="CC43" s="5"/>
      <c r="CD43" s="60"/>
      <c r="CE43" s="61"/>
      <c r="CF43" s="6">
        <v>14.0</v>
      </c>
      <c r="CG43" s="5" t="s">
        <v>285</v>
      </c>
      <c r="CH43" s="5"/>
      <c r="CI43" s="60"/>
      <c r="CJ43" s="5"/>
    </row>
    <row r="44">
      <c r="A44" t="str">
        <f>AB39</f>
        <v>Red</v>
      </c>
      <c r="B44">
        <f>AB40</f>
        <v>0.5</v>
      </c>
      <c r="C44" s="57"/>
      <c r="D44" s="8">
        <v>21.0</v>
      </c>
      <c r="E44" s="8" t="s">
        <v>443</v>
      </c>
      <c r="G44" s="64"/>
      <c r="H44" s="57"/>
      <c r="I44" s="8">
        <v>21.0</v>
      </c>
      <c r="J44" s="8" t="s">
        <v>443</v>
      </c>
      <c r="L44" s="64"/>
      <c r="M44" s="61"/>
      <c r="N44" s="6">
        <v>21.0</v>
      </c>
      <c r="O44" s="5" t="s">
        <v>443</v>
      </c>
      <c r="P44" s="5"/>
      <c r="Q44" s="60"/>
      <c r="R44" s="61"/>
      <c r="S44" s="6">
        <v>21.0</v>
      </c>
      <c r="T44" s="5" t="s">
        <v>443</v>
      </c>
      <c r="U44" s="5"/>
      <c r="V44" s="60"/>
      <c r="W44" s="57"/>
      <c r="X44" s="8">
        <v>21.0</v>
      </c>
      <c r="Y44" s="8" t="s">
        <v>443</v>
      </c>
      <c r="AA44" s="64"/>
      <c r="AB44" s="61"/>
      <c r="AC44" s="6">
        <v>21.0</v>
      </c>
      <c r="AD44" s="5" t="s">
        <v>443</v>
      </c>
      <c r="AE44" s="5"/>
      <c r="AF44" s="60"/>
      <c r="AG44" s="61"/>
      <c r="AH44" s="6">
        <v>21.0</v>
      </c>
      <c r="AI44" s="5" t="s">
        <v>443</v>
      </c>
      <c r="AJ44" s="5"/>
      <c r="AK44" s="60"/>
      <c r="AL44" s="61"/>
      <c r="AM44" s="6">
        <v>21.0</v>
      </c>
      <c r="AN44" s="5" t="s">
        <v>443</v>
      </c>
      <c r="AO44" s="5"/>
      <c r="AP44" s="60"/>
      <c r="AQ44" s="61"/>
      <c r="AR44" s="6">
        <v>21.0</v>
      </c>
      <c r="AS44" s="5" t="s">
        <v>443</v>
      </c>
      <c r="AT44" s="5"/>
      <c r="AU44" s="60"/>
      <c r="AV44" s="61"/>
      <c r="AW44" s="6">
        <v>21.0</v>
      </c>
      <c r="AX44" s="5" t="s">
        <v>443</v>
      </c>
      <c r="AY44" s="5"/>
      <c r="AZ44" s="60"/>
      <c r="BA44" s="61"/>
      <c r="BB44" s="6">
        <v>21.0</v>
      </c>
      <c r="BC44" s="5" t="s">
        <v>443</v>
      </c>
      <c r="BD44" s="5"/>
      <c r="BE44" s="60"/>
      <c r="BF44" s="61"/>
      <c r="BG44" s="6">
        <v>21.0</v>
      </c>
      <c r="BH44" s="5" t="s">
        <v>443</v>
      </c>
      <c r="BI44" s="5"/>
      <c r="BJ44" s="60"/>
      <c r="BK44" s="61"/>
      <c r="BL44" s="6">
        <v>21.0</v>
      </c>
      <c r="BM44" s="5" t="s">
        <v>443</v>
      </c>
      <c r="BN44" s="5"/>
      <c r="BO44" s="60"/>
      <c r="BP44" s="61"/>
      <c r="BQ44" s="6">
        <v>21.0</v>
      </c>
      <c r="BR44" s="5" t="s">
        <v>443</v>
      </c>
      <c r="BS44" s="5"/>
      <c r="BT44" s="60"/>
      <c r="BU44" s="61"/>
      <c r="BV44" s="6">
        <v>21.0</v>
      </c>
      <c r="BW44" s="5" t="s">
        <v>443</v>
      </c>
      <c r="BX44" s="5"/>
      <c r="BY44" s="60"/>
      <c r="BZ44" s="61"/>
      <c r="CA44" s="6">
        <v>21.0</v>
      </c>
      <c r="CB44" s="5" t="s">
        <v>443</v>
      </c>
      <c r="CC44" s="5"/>
      <c r="CD44" s="60"/>
      <c r="CE44" s="61"/>
      <c r="CF44" s="6">
        <v>21.0</v>
      </c>
      <c r="CG44" s="5" t="s">
        <v>443</v>
      </c>
      <c r="CH44" s="5"/>
      <c r="CI44" s="60"/>
      <c r="CJ44" s="5"/>
    </row>
    <row r="45">
      <c r="A45" t="str">
        <f>AG39</f>
        <v>Red</v>
      </c>
      <c r="B45">
        <f>AG40</f>
        <v>0.16</v>
      </c>
      <c r="C45" s="57"/>
      <c r="D45" s="8">
        <v>34.0</v>
      </c>
      <c r="E45" s="8" t="s">
        <v>278</v>
      </c>
      <c r="G45" s="64"/>
      <c r="H45" s="57"/>
      <c r="I45" s="8">
        <v>34.0</v>
      </c>
      <c r="J45" s="8" t="s">
        <v>278</v>
      </c>
      <c r="L45" s="64"/>
      <c r="M45" s="61"/>
      <c r="N45" s="6">
        <v>34.0</v>
      </c>
      <c r="O45" s="5" t="s">
        <v>278</v>
      </c>
      <c r="P45" s="5"/>
      <c r="Q45" s="60"/>
      <c r="R45" s="61"/>
      <c r="S45" s="6">
        <v>34.0</v>
      </c>
      <c r="T45" s="5" t="s">
        <v>278</v>
      </c>
      <c r="U45" s="5"/>
      <c r="V45" s="60"/>
      <c r="W45" s="57"/>
      <c r="X45" s="8">
        <v>34.0</v>
      </c>
      <c r="Y45" s="8" t="s">
        <v>278</v>
      </c>
      <c r="AA45" s="64"/>
      <c r="AB45" s="61"/>
      <c r="AC45" s="6">
        <v>34.0</v>
      </c>
      <c r="AD45" s="5" t="s">
        <v>278</v>
      </c>
      <c r="AE45" s="5"/>
      <c r="AF45" s="60"/>
      <c r="AG45" s="61"/>
      <c r="AH45" s="6">
        <v>34.0</v>
      </c>
      <c r="AI45" s="5" t="s">
        <v>278</v>
      </c>
      <c r="AJ45" s="5"/>
      <c r="AK45" s="60"/>
      <c r="AL45" s="61"/>
      <c r="AM45" s="6">
        <v>34.0</v>
      </c>
      <c r="AN45" s="5" t="s">
        <v>278</v>
      </c>
      <c r="AO45" s="5"/>
      <c r="AP45" s="60"/>
      <c r="AQ45" s="61"/>
      <c r="AR45" s="6">
        <v>34.0</v>
      </c>
      <c r="AS45" s="5" t="s">
        <v>278</v>
      </c>
      <c r="AT45" s="5"/>
      <c r="AU45" s="60"/>
      <c r="AV45" s="61"/>
      <c r="AW45" s="6">
        <v>34.0</v>
      </c>
      <c r="AX45" s="5" t="s">
        <v>278</v>
      </c>
      <c r="AY45" s="5"/>
      <c r="AZ45" s="60"/>
      <c r="BA45" s="61"/>
      <c r="BB45" s="6">
        <v>34.0</v>
      </c>
      <c r="BC45" s="5" t="s">
        <v>278</v>
      </c>
      <c r="BD45" s="5"/>
      <c r="BE45" s="60"/>
      <c r="BF45" s="61"/>
      <c r="BG45" s="6">
        <v>34.0</v>
      </c>
      <c r="BH45" s="5" t="s">
        <v>278</v>
      </c>
      <c r="BI45" s="5"/>
      <c r="BJ45" s="60"/>
      <c r="BK45" s="61"/>
      <c r="BL45" s="6">
        <v>34.0</v>
      </c>
      <c r="BM45" s="5" t="s">
        <v>278</v>
      </c>
      <c r="BN45" s="5"/>
      <c r="BO45" s="60"/>
      <c r="BP45" s="61"/>
      <c r="BQ45" s="6">
        <v>34.0</v>
      </c>
      <c r="BR45" s="5" t="s">
        <v>278</v>
      </c>
      <c r="BS45" s="5"/>
      <c r="BT45" s="60"/>
      <c r="BU45" s="61"/>
      <c r="BV45" s="6">
        <v>34.0</v>
      </c>
      <c r="BW45" s="5" t="s">
        <v>278</v>
      </c>
      <c r="BX45" s="5"/>
      <c r="BY45" s="60"/>
      <c r="BZ45" s="61"/>
      <c r="CA45" s="6">
        <v>34.0</v>
      </c>
      <c r="CB45" s="5" t="s">
        <v>278</v>
      </c>
      <c r="CC45" s="5"/>
      <c r="CD45" s="60"/>
      <c r="CE45" s="61"/>
      <c r="CF45" s="6">
        <v>34.0</v>
      </c>
      <c r="CG45" s="5" t="s">
        <v>278</v>
      </c>
      <c r="CH45" s="5"/>
      <c r="CI45" s="60"/>
      <c r="CJ45" s="5"/>
    </row>
    <row r="46">
      <c r="A46" t="str">
        <f>AL39</f>
        <v>Red</v>
      </c>
      <c r="B46">
        <f>AL40</f>
        <v>0.21</v>
      </c>
      <c r="C46" s="65" t="s">
        <v>288</v>
      </c>
      <c r="D46">
        <f t="shared" ref="D46:D52" si="69">RANDBETWEEN(F46*100,G46*100)/100</f>
        <v>0.95</v>
      </c>
      <c r="E46" s="8" t="s">
        <v>288</v>
      </c>
      <c r="F46" s="8">
        <v>0.9</v>
      </c>
      <c r="G46" s="58">
        <v>1.7</v>
      </c>
      <c r="H46" s="65" t="s">
        <v>288</v>
      </c>
      <c r="I46">
        <f t="shared" ref="I46:I52" si="70">RANDBETWEEN(K46*100,L46*100)/100</f>
        <v>1.35</v>
      </c>
      <c r="J46" s="8" t="s">
        <v>288</v>
      </c>
      <c r="K46" s="8">
        <v>0.9</v>
      </c>
      <c r="L46" s="58">
        <v>1.7</v>
      </c>
      <c r="M46" s="59" t="s">
        <v>288</v>
      </c>
      <c r="N46" s="6">
        <f t="shared" ref="N46:N52" si="71">RANDBETWEEN(P46*100,Q46*100)/100</f>
        <v>1.18</v>
      </c>
      <c r="O46" s="5" t="s">
        <v>288</v>
      </c>
      <c r="P46" s="6">
        <v>0.9</v>
      </c>
      <c r="Q46" s="66">
        <v>1.7</v>
      </c>
      <c r="R46" s="61" t="s">
        <v>288</v>
      </c>
      <c r="S46" s="6">
        <f t="shared" ref="S46:S52" si="72">RANDBETWEEN(U46*100,V46*100)/100</f>
        <v>1.55</v>
      </c>
      <c r="T46" s="5" t="s">
        <v>288</v>
      </c>
      <c r="U46" s="6">
        <v>0.9</v>
      </c>
      <c r="V46" s="66">
        <v>1.7</v>
      </c>
      <c r="W46" s="65" t="s">
        <v>288</v>
      </c>
      <c r="X46">
        <f t="shared" ref="X46:X52" si="73">RANDBETWEEN(Z46*100,AA46*100)/100</f>
        <v>1.53</v>
      </c>
      <c r="Y46" s="8" t="s">
        <v>288</v>
      </c>
      <c r="Z46" s="8">
        <v>0.9</v>
      </c>
      <c r="AA46" s="58">
        <v>1.7</v>
      </c>
      <c r="AB46" s="61" t="s">
        <v>288</v>
      </c>
      <c r="AC46" s="6">
        <f t="shared" ref="AC46:AC52" si="74">RANDBETWEEN(AE46*100,AF46*100)/100</f>
        <v>1.51</v>
      </c>
      <c r="AD46" s="5" t="s">
        <v>288</v>
      </c>
      <c r="AE46" s="6">
        <v>0.9</v>
      </c>
      <c r="AF46" s="66">
        <v>1.7</v>
      </c>
      <c r="AG46" s="61" t="s">
        <v>288</v>
      </c>
      <c r="AH46" s="6">
        <f t="shared" ref="AH46:AH52" si="75">RANDBETWEEN(AJ46*100,AK46*100)/100</f>
        <v>1.1</v>
      </c>
      <c r="AI46" s="5" t="s">
        <v>288</v>
      </c>
      <c r="AJ46" s="6">
        <v>0.9</v>
      </c>
      <c r="AK46" s="66">
        <v>1.7</v>
      </c>
      <c r="AL46" s="61" t="s">
        <v>288</v>
      </c>
      <c r="AM46" s="6">
        <f t="shared" ref="AM46:AM52" si="76">RANDBETWEEN(AO46*100,AP46*100)/100</f>
        <v>1.11</v>
      </c>
      <c r="AN46" s="5" t="s">
        <v>288</v>
      </c>
      <c r="AO46" s="6">
        <v>0.9</v>
      </c>
      <c r="AP46" s="66">
        <v>1.7</v>
      </c>
      <c r="AQ46" s="61" t="s">
        <v>288</v>
      </c>
      <c r="AR46" s="6">
        <f t="shared" ref="AR46:AR52" si="77">RANDBETWEEN(AT46*100,AU46*100)/100</f>
        <v>1.47</v>
      </c>
      <c r="AS46" s="5" t="s">
        <v>288</v>
      </c>
      <c r="AT46" s="6">
        <v>0.9</v>
      </c>
      <c r="AU46" s="66">
        <v>1.7</v>
      </c>
      <c r="AV46" s="61" t="s">
        <v>288</v>
      </c>
      <c r="AW46" s="6">
        <f t="shared" ref="AW46:AW52" si="78">RANDBETWEEN(AY46*100,AZ46*100)/100</f>
        <v>1.27</v>
      </c>
      <c r="AX46" s="5" t="s">
        <v>288</v>
      </c>
      <c r="AY46" s="6">
        <v>0.9</v>
      </c>
      <c r="AZ46" s="66">
        <v>1.7</v>
      </c>
      <c r="BA46" s="61" t="s">
        <v>288</v>
      </c>
      <c r="BB46" s="6">
        <f t="shared" ref="BB46:BB52" si="79">RANDBETWEEN(BD46*100,BE46*100)/100</f>
        <v>1.39</v>
      </c>
      <c r="BC46" s="5" t="s">
        <v>288</v>
      </c>
      <c r="BD46" s="6">
        <v>0.9</v>
      </c>
      <c r="BE46" s="66">
        <v>1.7</v>
      </c>
      <c r="BF46" s="61" t="s">
        <v>288</v>
      </c>
      <c r="BG46" s="6">
        <f t="shared" ref="BG46:BG52" si="80">RANDBETWEEN(BI46*100,BJ46*100)/100</f>
        <v>1.33</v>
      </c>
      <c r="BH46" s="5" t="s">
        <v>288</v>
      </c>
      <c r="BI46" s="6">
        <v>0.9</v>
      </c>
      <c r="BJ46" s="66">
        <v>1.7</v>
      </c>
      <c r="BK46" s="61" t="s">
        <v>288</v>
      </c>
      <c r="BL46" s="6">
        <f t="shared" ref="BL46:BL52" si="81">RANDBETWEEN(BN46*100,BO46*100)/100</f>
        <v>1.67</v>
      </c>
      <c r="BM46" s="5" t="s">
        <v>288</v>
      </c>
      <c r="BN46" s="6">
        <v>0.9</v>
      </c>
      <c r="BO46" s="66">
        <v>1.7</v>
      </c>
      <c r="BP46" s="61" t="s">
        <v>288</v>
      </c>
      <c r="BQ46" s="6">
        <f t="shared" ref="BQ46:BQ52" si="82">RANDBETWEEN(BS46*100,BT46*100)/100</f>
        <v>1.34</v>
      </c>
      <c r="BR46" s="5" t="s">
        <v>288</v>
      </c>
      <c r="BS46" s="6">
        <v>0.9</v>
      </c>
      <c r="BT46" s="66">
        <v>1.7</v>
      </c>
      <c r="BU46" s="61" t="s">
        <v>288</v>
      </c>
      <c r="BV46" s="6">
        <f t="shared" ref="BV46:BV52" si="83">RANDBETWEEN(BX46*100,BY46*100)/100</f>
        <v>1.17</v>
      </c>
      <c r="BW46" s="5" t="s">
        <v>288</v>
      </c>
      <c r="BX46" s="6">
        <v>0.9</v>
      </c>
      <c r="BY46" s="66">
        <v>1.7</v>
      </c>
      <c r="BZ46" s="61" t="s">
        <v>288</v>
      </c>
      <c r="CA46" s="6">
        <f t="shared" ref="CA46:CA52" si="84">RANDBETWEEN(CC46*100,CD46*100)/100</f>
        <v>1.55</v>
      </c>
      <c r="CB46" s="5" t="s">
        <v>288</v>
      </c>
      <c r="CC46" s="6">
        <v>0.9</v>
      </c>
      <c r="CD46" s="66">
        <v>1.7</v>
      </c>
      <c r="CE46" s="61" t="s">
        <v>288</v>
      </c>
      <c r="CF46" s="6">
        <f t="shared" ref="CF46:CF52" si="85">RANDBETWEEN(CH46*100,CI46*100)/100</f>
        <v>1.31</v>
      </c>
      <c r="CG46" s="5" t="s">
        <v>288</v>
      </c>
      <c r="CH46" s="6">
        <v>0.9</v>
      </c>
      <c r="CI46" s="66">
        <v>1.7</v>
      </c>
      <c r="CJ46" s="6"/>
    </row>
    <row r="47">
      <c r="A47" t="str">
        <f>AQ39</f>
        <v>Red</v>
      </c>
      <c r="B47" s="8">
        <f>AQ40</f>
        <v>0.29</v>
      </c>
      <c r="C47" s="65" t="s">
        <v>1006</v>
      </c>
      <c r="D47">
        <f t="shared" si="69"/>
        <v>4.75</v>
      </c>
      <c r="E47" s="8" t="s">
        <v>1006</v>
      </c>
      <c r="F47" s="8">
        <v>3.0</v>
      </c>
      <c r="G47" s="58">
        <v>6.0</v>
      </c>
      <c r="H47" s="65" t="s">
        <v>1006</v>
      </c>
      <c r="I47">
        <f t="shared" si="70"/>
        <v>3.32</v>
      </c>
      <c r="J47" s="8" t="s">
        <v>1006</v>
      </c>
      <c r="K47" s="8">
        <v>3.0</v>
      </c>
      <c r="L47" s="58">
        <v>6.0</v>
      </c>
      <c r="M47" s="59" t="s">
        <v>1006</v>
      </c>
      <c r="N47" s="6">
        <f t="shared" si="71"/>
        <v>4.8</v>
      </c>
      <c r="O47" s="5" t="s">
        <v>1006</v>
      </c>
      <c r="P47" s="6">
        <v>3.0</v>
      </c>
      <c r="Q47" s="66">
        <v>6.0</v>
      </c>
      <c r="R47" s="61" t="s">
        <v>1006</v>
      </c>
      <c r="S47" s="6">
        <f t="shared" si="72"/>
        <v>5.34</v>
      </c>
      <c r="T47" s="5" t="s">
        <v>1006</v>
      </c>
      <c r="U47" s="6">
        <v>3.0</v>
      </c>
      <c r="V47" s="66">
        <v>6.0</v>
      </c>
      <c r="W47" s="65" t="s">
        <v>1006</v>
      </c>
      <c r="X47">
        <f t="shared" si="73"/>
        <v>3.81</v>
      </c>
      <c r="Y47" s="8" t="s">
        <v>1006</v>
      </c>
      <c r="Z47" s="8">
        <v>3.0</v>
      </c>
      <c r="AA47" s="58">
        <v>6.0</v>
      </c>
      <c r="AB47" s="61" t="s">
        <v>1006</v>
      </c>
      <c r="AC47" s="6">
        <f t="shared" si="74"/>
        <v>4.9</v>
      </c>
      <c r="AD47" s="5" t="s">
        <v>1006</v>
      </c>
      <c r="AE47" s="6">
        <v>3.0</v>
      </c>
      <c r="AF47" s="66">
        <v>6.0</v>
      </c>
      <c r="AG47" s="61" t="s">
        <v>1006</v>
      </c>
      <c r="AH47" s="6">
        <f t="shared" si="75"/>
        <v>4.93</v>
      </c>
      <c r="AI47" s="5" t="s">
        <v>1006</v>
      </c>
      <c r="AJ47" s="6">
        <v>3.0</v>
      </c>
      <c r="AK47" s="66">
        <v>6.0</v>
      </c>
      <c r="AL47" s="61" t="s">
        <v>1006</v>
      </c>
      <c r="AM47" s="6">
        <f t="shared" si="76"/>
        <v>4.52</v>
      </c>
      <c r="AN47" s="5" t="s">
        <v>1006</v>
      </c>
      <c r="AO47" s="6">
        <v>3.0</v>
      </c>
      <c r="AP47" s="66">
        <v>6.0</v>
      </c>
      <c r="AQ47" s="61" t="s">
        <v>1006</v>
      </c>
      <c r="AR47" s="6">
        <f t="shared" si="77"/>
        <v>3.66</v>
      </c>
      <c r="AS47" s="5" t="s">
        <v>1006</v>
      </c>
      <c r="AT47" s="6">
        <v>3.0</v>
      </c>
      <c r="AU47" s="66">
        <v>6.0</v>
      </c>
      <c r="AV47" s="61" t="s">
        <v>1006</v>
      </c>
      <c r="AW47" s="6">
        <f t="shared" si="78"/>
        <v>5.58</v>
      </c>
      <c r="AX47" s="5" t="s">
        <v>1006</v>
      </c>
      <c r="AY47" s="6">
        <v>3.0</v>
      </c>
      <c r="AZ47" s="66">
        <v>6.0</v>
      </c>
      <c r="BA47" s="61" t="s">
        <v>1006</v>
      </c>
      <c r="BB47" s="6">
        <f t="shared" si="79"/>
        <v>4.38</v>
      </c>
      <c r="BC47" s="5" t="s">
        <v>1006</v>
      </c>
      <c r="BD47" s="6">
        <v>3.0</v>
      </c>
      <c r="BE47" s="66">
        <v>6.0</v>
      </c>
      <c r="BF47" s="61" t="s">
        <v>1006</v>
      </c>
      <c r="BG47" s="6">
        <f t="shared" si="80"/>
        <v>3.58</v>
      </c>
      <c r="BH47" s="5" t="s">
        <v>1006</v>
      </c>
      <c r="BI47" s="6">
        <v>3.0</v>
      </c>
      <c r="BJ47" s="66">
        <v>6.0</v>
      </c>
      <c r="BK47" s="61" t="s">
        <v>1006</v>
      </c>
      <c r="BL47" s="6">
        <f t="shared" si="81"/>
        <v>4.94</v>
      </c>
      <c r="BM47" s="5" t="s">
        <v>1006</v>
      </c>
      <c r="BN47" s="6">
        <v>3.0</v>
      </c>
      <c r="BO47" s="66">
        <v>6.0</v>
      </c>
      <c r="BP47" s="61" t="s">
        <v>1006</v>
      </c>
      <c r="BQ47" s="6">
        <f t="shared" si="82"/>
        <v>5.61</v>
      </c>
      <c r="BR47" s="5" t="s">
        <v>1006</v>
      </c>
      <c r="BS47" s="6">
        <v>3.0</v>
      </c>
      <c r="BT47" s="66">
        <v>6.0</v>
      </c>
      <c r="BU47" s="61" t="s">
        <v>1006</v>
      </c>
      <c r="BV47" s="6">
        <f t="shared" si="83"/>
        <v>5.63</v>
      </c>
      <c r="BW47" s="5" t="s">
        <v>1006</v>
      </c>
      <c r="BX47" s="6">
        <v>3.0</v>
      </c>
      <c r="BY47" s="66">
        <v>6.0</v>
      </c>
      <c r="BZ47" s="61" t="s">
        <v>1006</v>
      </c>
      <c r="CA47" s="6">
        <f t="shared" si="84"/>
        <v>5.72</v>
      </c>
      <c r="CB47" s="5" t="s">
        <v>1006</v>
      </c>
      <c r="CC47" s="6">
        <v>3.0</v>
      </c>
      <c r="CD47" s="66">
        <v>6.0</v>
      </c>
      <c r="CE47" s="61" t="s">
        <v>1006</v>
      </c>
      <c r="CF47" s="6">
        <f t="shared" si="85"/>
        <v>5.45</v>
      </c>
      <c r="CG47" s="5" t="s">
        <v>1006</v>
      </c>
      <c r="CH47" s="6">
        <v>3.0</v>
      </c>
      <c r="CI47" s="66">
        <v>6.0</v>
      </c>
      <c r="CJ47" s="6"/>
    </row>
    <row r="48">
      <c r="A48" t="str">
        <f>AV39</f>
        <v>Red</v>
      </c>
      <c r="B48">
        <f>AV40</f>
        <v>0.31</v>
      </c>
      <c r="C48" s="65" t="s">
        <v>554</v>
      </c>
      <c r="D48">
        <f t="shared" si="69"/>
        <v>2.73</v>
      </c>
      <c r="E48" s="8" t="s">
        <v>554</v>
      </c>
      <c r="F48" s="8">
        <v>2.0</v>
      </c>
      <c r="G48" s="58">
        <v>3.0</v>
      </c>
      <c r="H48" s="65" t="s">
        <v>554</v>
      </c>
      <c r="I48">
        <f t="shared" si="70"/>
        <v>2.49</v>
      </c>
      <c r="J48" s="8" t="s">
        <v>554</v>
      </c>
      <c r="K48" s="8">
        <v>2.0</v>
      </c>
      <c r="L48" s="58">
        <v>3.0</v>
      </c>
      <c r="M48" s="59" t="s">
        <v>554</v>
      </c>
      <c r="N48" s="6">
        <f t="shared" si="71"/>
        <v>2.12</v>
      </c>
      <c r="O48" s="5" t="s">
        <v>554</v>
      </c>
      <c r="P48" s="6">
        <v>2.0</v>
      </c>
      <c r="Q48" s="66">
        <v>3.0</v>
      </c>
      <c r="R48" s="61" t="s">
        <v>554</v>
      </c>
      <c r="S48" s="6">
        <f t="shared" si="72"/>
        <v>2.77</v>
      </c>
      <c r="T48" s="5" t="s">
        <v>554</v>
      </c>
      <c r="U48" s="6">
        <v>2.0</v>
      </c>
      <c r="V48" s="66">
        <v>3.0</v>
      </c>
      <c r="W48" s="65" t="s">
        <v>554</v>
      </c>
      <c r="X48">
        <f t="shared" si="73"/>
        <v>2.12</v>
      </c>
      <c r="Y48" s="8" t="s">
        <v>554</v>
      </c>
      <c r="Z48" s="8">
        <v>2.0</v>
      </c>
      <c r="AA48" s="58">
        <v>3.0</v>
      </c>
      <c r="AB48" s="61" t="s">
        <v>554</v>
      </c>
      <c r="AC48" s="6">
        <f t="shared" si="74"/>
        <v>2.59</v>
      </c>
      <c r="AD48" s="5" t="s">
        <v>554</v>
      </c>
      <c r="AE48" s="6">
        <v>2.0</v>
      </c>
      <c r="AF48" s="66">
        <v>3.0</v>
      </c>
      <c r="AG48" s="61" t="s">
        <v>554</v>
      </c>
      <c r="AH48" s="6">
        <f t="shared" si="75"/>
        <v>2.1</v>
      </c>
      <c r="AI48" s="5" t="s">
        <v>554</v>
      </c>
      <c r="AJ48" s="6">
        <v>2.0</v>
      </c>
      <c r="AK48" s="66">
        <v>3.0</v>
      </c>
      <c r="AL48" s="61" t="s">
        <v>554</v>
      </c>
      <c r="AM48" s="6">
        <f t="shared" si="76"/>
        <v>2.96</v>
      </c>
      <c r="AN48" s="5" t="s">
        <v>554</v>
      </c>
      <c r="AO48" s="6">
        <v>2.0</v>
      </c>
      <c r="AP48" s="66">
        <v>3.0</v>
      </c>
      <c r="AQ48" s="61" t="s">
        <v>554</v>
      </c>
      <c r="AR48" s="6">
        <f t="shared" si="77"/>
        <v>2.57</v>
      </c>
      <c r="AS48" s="5" t="s">
        <v>554</v>
      </c>
      <c r="AT48" s="6">
        <v>2.0</v>
      </c>
      <c r="AU48" s="66">
        <v>3.0</v>
      </c>
      <c r="AV48" s="61" t="s">
        <v>554</v>
      </c>
      <c r="AW48" s="6">
        <f t="shared" si="78"/>
        <v>2.15</v>
      </c>
      <c r="AX48" s="5" t="s">
        <v>554</v>
      </c>
      <c r="AY48" s="6">
        <v>2.0</v>
      </c>
      <c r="AZ48" s="66">
        <v>3.0</v>
      </c>
      <c r="BA48" s="61" t="s">
        <v>554</v>
      </c>
      <c r="BB48" s="6">
        <f t="shared" si="79"/>
        <v>2.42</v>
      </c>
      <c r="BC48" s="5" t="s">
        <v>554</v>
      </c>
      <c r="BD48" s="6">
        <v>2.0</v>
      </c>
      <c r="BE48" s="66">
        <v>3.0</v>
      </c>
      <c r="BF48" s="61" t="s">
        <v>554</v>
      </c>
      <c r="BG48" s="6">
        <f t="shared" si="80"/>
        <v>2.74</v>
      </c>
      <c r="BH48" s="5" t="s">
        <v>554</v>
      </c>
      <c r="BI48" s="6">
        <v>2.0</v>
      </c>
      <c r="BJ48" s="66">
        <v>3.0</v>
      </c>
      <c r="BK48" s="61" t="s">
        <v>554</v>
      </c>
      <c r="BL48" s="6">
        <f t="shared" si="81"/>
        <v>2.36</v>
      </c>
      <c r="BM48" s="5" t="s">
        <v>554</v>
      </c>
      <c r="BN48" s="6">
        <v>2.0</v>
      </c>
      <c r="BO48" s="66">
        <v>3.0</v>
      </c>
      <c r="BP48" s="61" t="s">
        <v>554</v>
      </c>
      <c r="BQ48" s="6">
        <f t="shared" si="82"/>
        <v>2.89</v>
      </c>
      <c r="BR48" s="5" t="s">
        <v>554</v>
      </c>
      <c r="BS48" s="6">
        <v>2.0</v>
      </c>
      <c r="BT48" s="66">
        <v>3.0</v>
      </c>
      <c r="BU48" s="61" t="s">
        <v>554</v>
      </c>
      <c r="BV48" s="6">
        <f t="shared" si="83"/>
        <v>2.43</v>
      </c>
      <c r="BW48" s="5" t="s">
        <v>554</v>
      </c>
      <c r="BX48" s="6">
        <v>2.0</v>
      </c>
      <c r="BY48" s="66">
        <v>3.0</v>
      </c>
      <c r="BZ48" s="61" t="s">
        <v>554</v>
      </c>
      <c r="CA48" s="6">
        <f t="shared" si="84"/>
        <v>2.07</v>
      </c>
      <c r="CB48" s="5" t="s">
        <v>554</v>
      </c>
      <c r="CC48" s="6">
        <v>2.0</v>
      </c>
      <c r="CD48" s="66">
        <v>3.0</v>
      </c>
      <c r="CE48" s="61" t="s">
        <v>554</v>
      </c>
      <c r="CF48" s="6">
        <f t="shared" si="85"/>
        <v>2.57</v>
      </c>
      <c r="CG48" s="5" t="s">
        <v>554</v>
      </c>
      <c r="CH48" s="6">
        <v>2.0</v>
      </c>
      <c r="CI48" s="66">
        <v>3.0</v>
      </c>
      <c r="CJ48" s="6"/>
    </row>
    <row r="49">
      <c r="A49" t="str">
        <f>BA39</f>
        <v>Red</v>
      </c>
      <c r="B49">
        <f>AB40</f>
        <v>0.5</v>
      </c>
      <c r="C49" s="65" t="s">
        <v>285</v>
      </c>
      <c r="D49">
        <f t="shared" si="69"/>
        <v>1.75</v>
      </c>
      <c r="E49" s="8" t="s">
        <v>285</v>
      </c>
      <c r="F49" s="8">
        <v>1.0</v>
      </c>
      <c r="G49" s="58">
        <v>2.0</v>
      </c>
      <c r="H49" s="65" t="s">
        <v>285</v>
      </c>
      <c r="I49">
        <f t="shared" si="70"/>
        <v>1.6</v>
      </c>
      <c r="J49" s="8" t="s">
        <v>285</v>
      </c>
      <c r="K49" s="8">
        <v>1.0</v>
      </c>
      <c r="L49" s="58">
        <v>2.0</v>
      </c>
      <c r="M49" s="59" t="s">
        <v>285</v>
      </c>
      <c r="N49" s="6">
        <f t="shared" si="71"/>
        <v>1.92</v>
      </c>
      <c r="O49" s="5" t="s">
        <v>285</v>
      </c>
      <c r="P49" s="6">
        <v>1.0</v>
      </c>
      <c r="Q49" s="66">
        <v>2.0</v>
      </c>
      <c r="R49" s="61" t="s">
        <v>285</v>
      </c>
      <c r="S49" s="6">
        <f t="shared" si="72"/>
        <v>1.9</v>
      </c>
      <c r="T49" s="5" t="s">
        <v>285</v>
      </c>
      <c r="U49" s="6">
        <v>1.0</v>
      </c>
      <c r="V49" s="66">
        <v>2.0</v>
      </c>
      <c r="W49" s="65" t="s">
        <v>285</v>
      </c>
      <c r="X49">
        <f t="shared" si="73"/>
        <v>1.96</v>
      </c>
      <c r="Y49" s="8" t="s">
        <v>285</v>
      </c>
      <c r="Z49" s="8">
        <v>1.0</v>
      </c>
      <c r="AA49" s="58">
        <v>2.0</v>
      </c>
      <c r="AB49" s="61" t="s">
        <v>285</v>
      </c>
      <c r="AC49" s="6">
        <f t="shared" si="74"/>
        <v>1.49</v>
      </c>
      <c r="AD49" s="5" t="s">
        <v>285</v>
      </c>
      <c r="AE49" s="6">
        <v>1.0</v>
      </c>
      <c r="AF49" s="66">
        <v>2.0</v>
      </c>
      <c r="AG49" s="61" t="s">
        <v>285</v>
      </c>
      <c r="AH49" s="6">
        <f t="shared" si="75"/>
        <v>1.26</v>
      </c>
      <c r="AI49" s="5" t="s">
        <v>285</v>
      </c>
      <c r="AJ49" s="6">
        <v>1.0</v>
      </c>
      <c r="AK49" s="66">
        <v>2.0</v>
      </c>
      <c r="AL49" s="61" t="s">
        <v>285</v>
      </c>
      <c r="AM49" s="6">
        <f t="shared" si="76"/>
        <v>1.64</v>
      </c>
      <c r="AN49" s="5" t="s">
        <v>285</v>
      </c>
      <c r="AO49" s="6">
        <v>1.0</v>
      </c>
      <c r="AP49" s="66">
        <v>2.0</v>
      </c>
      <c r="AQ49" s="61" t="s">
        <v>285</v>
      </c>
      <c r="AR49" s="6">
        <f t="shared" si="77"/>
        <v>1.06</v>
      </c>
      <c r="AS49" s="5" t="s">
        <v>285</v>
      </c>
      <c r="AT49" s="6">
        <v>1.0</v>
      </c>
      <c r="AU49" s="66">
        <v>2.0</v>
      </c>
      <c r="AV49" s="61" t="s">
        <v>285</v>
      </c>
      <c r="AW49" s="6">
        <f t="shared" si="78"/>
        <v>1.44</v>
      </c>
      <c r="AX49" s="5" t="s">
        <v>285</v>
      </c>
      <c r="AY49" s="6">
        <v>1.0</v>
      </c>
      <c r="AZ49" s="66">
        <v>2.0</v>
      </c>
      <c r="BA49" s="61" t="s">
        <v>285</v>
      </c>
      <c r="BB49" s="6">
        <f t="shared" si="79"/>
        <v>1.42</v>
      </c>
      <c r="BC49" s="5" t="s">
        <v>285</v>
      </c>
      <c r="BD49" s="6">
        <v>1.0</v>
      </c>
      <c r="BE49" s="66">
        <v>2.0</v>
      </c>
      <c r="BF49" s="61" t="s">
        <v>285</v>
      </c>
      <c r="BG49" s="6">
        <f t="shared" si="80"/>
        <v>1.51</v>
      </c>
      <c r="BH49" s="5" t="s">
        <v>285</v>
      </c>
      <c r="BI49" s="6">
        <v>1.0</v>
      </c>
      <c r="BJ49" s="66">
        <v>2.0</v>
      </c>
      <c r="BK49" s="61" t="s">
        <v>285</v>
      </c>
      <c r="BL49" s="6">
        <f t="shared" si="81"/>
        <v>1.6</v>
      </c>
      <c r="BM49" s="5" t="s">
        <v>285</v>
      </c>
      <c r="BN49" s="6">
        <v>1.0</v>
      </c>
      <c r="BO49" s="66">
        <v>2.0</v>
      </c>
      <c r="BP49" s="61" t="s">
        <v>285</v>
      </c>
      <c r="BQ49" s="6">
        <f t="shared" si="82"/>
        <v>1.51</v>
      </c>
      <c r="BR49" s="5" t="s">
        <v>285</v>
      </c>
      <c r="BS49" s="6">
        <v>1.0</v>
      </c>
      <c r="BT49" s="66">
        <v>2.0</v>
      </c>
      <c r="BU49" s="61" t="s">
        <v>285</v>
      </c>
      <c r="BV49" s="6">
        <f t="shared" si="83"/>
        <v>1.9</v>
      </c>
      <c r="BW49" s="5" t="s">
        <v>285</v>
      </c>
      <c r="BX49" s="6">
        <v>1.0</v>
      </c>
      <c r="BY49" s="66">
        <v>2.0</v>
      </c>
      <c r="BZ49" s="61" t="s">
        <v>285</v>
      </c>
      <c r="CA49" s="6">
        <f t="shared" si="84"/>
        <v>1.65</v>
      </c>
      <c r="CB49" s="5" t="s">
        <v>285</v>
      </c>
      <c r="CC49" s="6">
        <v>1.0</v>
      </c>
      <c r="CD49" s="66">
        <v>2.0</v>
      </c>
      <c r="CE49" s="61" t="s">
        <v>285</v>
      </c>
      <c r="CF49" s="6">
        <f t="shared" si="85"/>
        <v>1.24</v>
      </c>
      <c r="CG49" s="5" t="s">
        <v>285</v>
      </c>
      <c r="CH49" s="6">
        <v>1.0</v>
      </c>
      <c r="CI49" s="66">
        <v>2.0</v>
      </c>
      <c r="CJ49" s="6"/>
    </row>
    <row r="50">
      <c r="A50" t="str">
        <f>BF39</f>
        <v>Red</v>
      </c>
      <c r="B50">
        <f>BF40</f>
        <v>0.29</v>
      </c>
      <c r="C50" s="65" t="s">
        <v>443</v>
      </c>
      <c r="D50">
        <f t="shared" si="69"/>
        <v>0.67</v>
      </c>
      <c r="E50" s="8" t="s">
        <v>443</v>
      </c>
      <c r="F50" s="8">
        <v>0.5</v>
      </c>
      <c r="G50" s="58">
        <v>1.0</v>
      </c>
      <c r="H50" s="65" t="s">
        <v>443</v>
      </c>
      <c r="I50">
        <f t="shared" si="70"/>
        <v>0.63</v>
      </c>
      <c r="J50" s="8" t="s">
        <v>443</v>
      </c>
      <c r="K50" s="8">
        <v>0.5</v>
      </c>
      <c r="L50" s="58">
        <v>1.0</v>
      </c>
      <c r="M50" s="59" t="s">
        <v>443</v>
      </c>
      <c r="N50" s="6">
        <f t="shared" si="71"/>
        <v>0.91</v>
      </c>
      <c r="O50" s="5" t="s">
        <v>443</v>
      </c>
      <c r="P50" s="6">
        <v>0.5</v>
      </c>
      <c r="Q50" s="66">
        <v>1.0</v>
      </c>
      <c r="R50" s="61" t="s">
        <v>443</v>
      </c>
      <c r="S50" s="6">
        <f t="shared" si="72"/>
        <v>0.81</v>
      </c>
      <c r="T50" s="5" t="s">
        <v>443</v>
      </c>
      <c r="U50" s="6">
        <v>0.5</v>
      </c>
      <c r="V50" s="66">
        <v>1.0</v>
      </c>
      <c r="W50" s="65" t="s">
        <v>443</v>
      </c>
      <c r="X50">
        <f t="shared" si="73"/>
        <v>0.84</v>
      </c>
      <c r="Y50" s="8" t="s">
        <v>443</v>
      </c>
      <c r="Z50" s="8">
        <v>0.5</v>
      </c>
      <c r="AA50" s="58">
        <v>1.0</v>
      </c>
      <c r="AB50" s="61" t="s">
        <v>443</v>
      </c>
      <c r="AC50" s="6">
        <f t="shared" si="74"/>
        <v>0.93</v>
      </c>
      <c r="AD50" s="5" t="s">
        <v>443</v>
      </c>
      <c r="AE50" s="6">
        <v>0.5</v>
      </c>
      <c r="AF50" s="66">
        <v>1.0</v>
      </c>
      <c r="AG50" s="61" t="s">
        <v>443</v>
      </c>
      <c r="AH50" s="6">
        <f t="shared" si="75"/>
        <v>0.6</v>
      </c>
      <c r="AI50" s="5" t="s">
        <v>443</v>
      </c>
      <c r="AJ50" s="6">
        <v>0.5</v>
      </c>
      <c r="AK50" s="66">
        <v>1.0</v>
      </c>
      <c r="AL50" s="61" t="s">
        <v>443</v>
      </c>
      <c r="AM50" s="6">
        <f t="shared" si="76"/>
        <v>0.65</v>
      </c>
      <c r="AN50" s="5" t="s">
        <v>443</v>
      </c>
      <c r="AO50" s="6">
        <v>0.5</v>
      </c>
      <c r="AP50" s="66">
        <v>1.0</v>
      </c>
      <c r="AQ50" s="61" t="s">
        <v>443</v>
      </c>
      <c r="AR50" s="6">
        <f t="shared" si="77"/>
        <v>0.84</v>
      </c>
      <c r="AS50" s="5" t="s">
        <v>443</v>
      </c>
      <c r="AT50" s="6">
        <v>0.5</v>
      </c>
      <c r="AU50" s="66">
        <v>1.0</v>
      </c>
      <c r="AV50" s="61" t="s">
        <v>443</v>
      </c>
      <c r="AW50" s="6">
        <f t="shared" si="78"/>
        <v>0.83</v>
      </c>
      <c r="AX50" s="5" t="s">
        <v>443</v>
      </c>
      <c r="AY50" s="6">
        <v>0.5</v>
      </c>
      <c r="AZ50" s="66">
        <v>1.0</v>
      </c>
      <c r="BA50" s="61" t="s">
        <v>443</v>
      </c>
      <c r="BB50" s="6">
        <f t="shared" si="79"/>
        <v>0.56</v>
      </c>
      <c r="BC50" s="5" t="s">
        <v>443</v>
      </c>
      <c r="BD50" s="6">
        <v>0.5</v>
      </c>
      <c r="BE50" s="66">
        <v>1.0</v>
      </c>
      <c r="BF50" s="61" t="s">
        <v>443</v>
      </c>
      <c r="BG50" s="6">
        <f t="shared" si="80"/>
        <v>0.59</v>
      </c>
      <c r="BH50" s="5" t="s">
        <v>443</v>
      </c>
      <c r="BI50" s="6">
        <v>0.5</v>
      </c>
      <c r="BJ50" s="66">
        <v>1.0</v>
      </c>
      <c r="BK50" s="61" t="s">
        <v>443</v>
      </c>
      <c r="BL50" s="6">
        <f t="shared" si="81"/>
        <v>0.59</v>
      </c>
      <c r="BM50" s="5" t="s">
        <v>443</v>
      </c>
      <c r="BN50" s="6">
        <v>0.5</v>
      </c>
      <c r="BO50" s="66">
        <v>1.0</v>
      </c>
      <c r="BP50" s="61" t="s">
        <v>443</v>
      </c>
      <c r="BQ50" s="6">
        <f t="shared" si="82"/>
        <v>0.8</v>
      </c>
      <c r="BR50" s="5" t="s">
        <v>443</v>
      </c>
      <c r="BS50" s="6">
        <v>0.5</v>
      </c>
      <c r="BT50" s="66">
        <v>1.0</v>
      </c>
      <c r="BU50" s="61" t="s">
        <v>443</v>
      </c>
      <c r="BV50" s="6">
        <f t="shared" si="83"/>
        <v>0.89</v>
      </c>
      <c r="BW50" s="5" t="s">
        <v>443</v>
      </c>
      <c r="BX50" s="6">
        <v>0.5</v>
      </c>
      <c r="BY50" s="66">
        <v>1.0</v>
      </c>
      <c r="BZ50" s="61" t="s">
        <v>443</v>
      </c>
      <c r="CA50" s="6">
        <f t="shared" si="84"/>
        <v>0.65</v>
      </c>
      <c r="CB50" s="5" t="s">
        <v>443</v>
      </c>
      <c r="CC50" s="6">
        <v>0.5</v>
      </c>
      <c r="CD50" s="66">
        <v>1.0</v>
      </c>
      <c r="CE50" s="61" t="s">
        <v>443</v>
      </c>
      <c r="CF50" s="6">
        <f t="shared" si="85"/>
        <v>0.64</v>
      </c>
      <c r="CG50" s="5" t="s">
        <v>443</v>
      </c>
      <c r="CH50" s="6">
        <v>0.5</v>
      </c>
      <c r="CI50" s="66">
        <v>1.0</v>
      </c>
      <c r="CJ50" s="6"/>
    </row>
    <row r="51">
      <c r="A51" t="str">
        <f>BK39</f>
        <v>Red</v>
      </c>
      <c r="B51">
        <f>BK40</f>
        <v>0.17</v>
      </c>
      <c r="C51" s="65" t="s">
        <v>278</v>
      </c>
      <c r="D51">
        <f t="shared" si="69"/>
        <v>0.4</v>
      </c>
      <c r="E51" s="8" t="s">
        <v>278</v>
      </c>
      <c r="F51" s="8">
        <v>0.1</v>
      </c>
      <c r="G51" s="58">
        <v>0.5</v>
      </c>
      <c r="H51" s="65" t="s">
        <v>278</v>
      </c>
      <c r="I51">
        <f t="shared" si="70"/>
        <v>0.27</v>
      </c>
      <c r="J51" s="8" t="s">
        <v>278</v>
      </c>
      <c r="K51" s="8">
        <v>0.1</v>
      </c>
      <c r="L51" s="58">
        <v>0.5</v>
      </c>
      <c r="M51" s="59" t="s">
        <v>278</v>
      </c>
      <c r="N51" s="6">
        <f t="shared" si="71"/>
        <v>0.35</v>
      </c>
      <c r="O51" s="5" t="s">
        <v>278</v>
      </c>
      <c r="P51" s="6">
        <v>0.1</v>
      </c>
      <c r="Q51" s="66">
        <v>0.5</v>
      </c>
      <c r="R51" s="61" t="s">
        <v>278</v>
      </c>
      <c r="S51" s="6">
        <f t="shared" si="72"/>
        <v>0.4</v>
      </c>
      <c r="T51" s="5" t="s">
        <v>278</v>
      </c>
      <c r="U51" s="6">
        <v>0.1</v>
      </c>
      <c r="V51" s="66">
        <v>0.5</v>
      </c>
      <c r="W51" s="65" t="s">
        <v>278</v>
      </c>
      <c r="X51">
        <f t="shared" si="73"/>
        <v>0.2</v>
      </c>
      <c r="Y51" s="8" t="s">
        <v>278</v>
      </c>
      <c r="Z51" s="8">
        <v>0.1</v>
      </c>
      <c r="AA51" s="58">
        <v>0.5</v>
      </c>
      <c r="AB51" s="61" t="s">
        <v>278</v>
      </c>
      <c r="AC51" s="6">
        <f t="shared" si="74"/>
        <v>0.5</v>
      </c>
      <c r="AD51" s="5" t="s">
        <v>278</v>
      </c>
      <c r="AE51" s="6">
        <v>0.1</v>
      </c>
      <c r="AF51" s="66">
        <v>0.5</v>
      </c>
      <c r="AG51" s="61" t="s">
        <v>278</v>
      </c>
      <c r="AH51" s="6">
        <f t="shared" si="75"/>
        <v>0.16</v>
      </c>
      <c r="AI51" s="5" t="s">
        <v>278</v>
      </c>
      <c r="AJ51" s="6">
        <v>0.1</v>
      </c>
      <c r="AK51" s="66">
        <v>0.5</v>
      </c>
      <c r="AL51" s="61" t="s">
        <v>278</v>
      </c>
      <c r="AM51" s="6">
        <f t="shared" si="76"/>
        <v>0.21</v>
      </c>
      <c r="AN51" s="5" t="s">
        <v>278</v>
      </c>
      <c r="AO51" s="6">
        <v>0.1</v>
      </c>
      <c r="AP51" s="66">
        <v>0.5</v>
      </c>
      <c r="AQ51" s="61" t="s">
        <v>278</v>
      </c>
      <c r="AR51" s="6">
        <f t="shared" si="77"/>
        <v>0.29</v>
      </c>
      <c r="AS51" s="5" t="s">
        <v>278</v>
      </c>
      <c r="AT51" s="6">
        <v>0.1</v>
      </c>
      <c r="AU51" s="66">
        <v>0.5</v>
      </c>
      <c r="AV51" s="61" t="s">
        <v>278</v>
      </c>
      <c r="AW51" s="6">
        <f t="shared" si="78"/>
        <v>0.31</v>
      </c>
      <c r="AX51" s="5" t="s">
        <v>278</v>
      </c>
      <c r="AY51" s="6">
        <v>0.1</v>
      </c>
      <c r="AZ51" s="66">
        <v>0.5</v>
      </c>
      <c r="BA51" s="61" t="s">
        <v>278</v>
      </c>
      <c r="BB51" s="6">
        <f t="shared" si="79"/>
        <v>0.33</v>
      </c>
      <c r="BC51" s="5" t="s">
        <v>278</v>
      </c>
      <c r="BD51" s="6">
        <v>0.1</v>
      </c>
      <c r="BE51" s="66">
        <v>0.5</v>
      </c>
      <c r="BF51" s="61" t="s">
        <v>278</v>
      </c>
      <c r="BG51" s="6">
        <f t="shared" si="80"/>
        <v>0.29</v>
      </c>
      <c r="BH51" s="5" t="s">
        <v>278</v>
      </c>
      <c r="BI51" s="6">
        <v>0.1</v>
      </c>
      <c r="BJ51" s="66">
        <v>0.5</v>
      </c>
      <c r="BK51" s="61" t="s">
        <v>278</v>
      </c>
      <c r="BL51" s="6">
        <f t="shared" si="81"/>
        <v>0.17</v>
      </c>
      <c r="BM51" s="5" t="s">
        <v>278</v>
      </c>
      <c r="BN51" s="6">
        <v>0.1</v>
      </c>
      <c r="BO51" s="66">
        <v>0.5</v>
      </c>
      <c r="BP51" s="61" t="s">
        <v>278</v>
      </c>
      <c r="BQ51" s="6">
        <f t="shared" si="82"/>
        <v>0.29</v>
      </c>
      <c r="BR51" s="5" t="s">
        <v>278</v>
      </c>
      <c r="BS51" s="6">
        <v>0.1</v>
      </c>
      <c r="BT51" s="66">
        <v>0.5</v>
      </c>
      <c r="BU51" s="61" t="s">
        <v>278</v>
      </c>
      <c r="BV51" s="6">
        <f t="shared" si="83"/>
        <v>0.19</v>
      </c>
      <c r="BW51" s="5" t="s">
        <v>278</v>
      </c>
      <c r="BX51" s="6">
        <v>0.1</v>
      </c>
      <c r="BY51" s="66">
        <v>0.5</v>
      </c>
      <c r="BZ51" s="61" t="s">
        <v>278</v>
      </c>
      <c r="CA51" s="6">
        <f t="shared" si="84"/>
        <v>0.43</v>
      </c>
      <c r="CB51" s="5" t="s">
        <v>278</v>
      </c>
      <c r="CC51" s="6">
        <v>0.1</v>
      </c>
      <c r="CD51" s="66">
        <v>0.5</v>
      </c>
      <c r="CE51" s="61" t="s">
        <v>278</v>
      </c>
      <c r="CF51" s="6">
        <f t="shared" si="85"/>
        <v>0.25</v>
      </c>
      <c r="CG51" s="5" t="s">
        <v>278</v>
      </c>
      <c r="CH51" s="6">
        <v>0.1</v>
      </c>
      <c r="CI51" s="66">
        <v>0.5</v>
      </c>
      <c r="CJ51" s="6"/>
    </row>
    <row r="52">
      <c r="A52" t="str">
        <f>BP39</f>
        <v>Red</v>
      </c>
      <c r="B52">
        <f>BP40</f>
        <v>0.29</v>
      </c>
      <c r="C52" s="65" t="s">
        <v>1324</v>
      </c>
      <c r="D52">
        <f t="shared" si="69"/>
        <v>0.95</v>
      </c>
      <c r="E52" s="8" t="s">
        <v>1324</v>
      </c>
      <c r="F52" s="8">
        <v>0.5</v>
      </c>
      <c r="G52" s="58">
        <v>2.0</v>
      </c>
      <c r="H52" s="65" t="s">
        <v>1324</v>
      </c>
      <c r="I52">
        <f t="shared" si="70"/>
        <v>1.04</v>
      </c>
      <c r="J52" s="8" t="s">
        <v>1324</v>
      </c>
      <c r="K52" s="8">
        <v>0.5</v>
      </c>
      <c r="L52" s="58">
        <v>2.0</v>
      </c>
      <c r="M52" s="59" t="s">
        <v>1324</v>
      </c>
      <c r="N52" s="6">
        <f t="shared" si="71"/>
        <v>0.73</v>
      </c>
      <c r="O52" s="5" t="s">
        <v>1324</v>
      </c>
      <c r="P52" s="6">
        <v>0.5</v>
      </c>
      <c r="Q52" s="66">
        <v>2.0</v>
      </c>
      <c r="R52" s="61" t="s">
        <v>1324</v>
      </c>
      <c r="S52" s="6">
        <f t="shared" si="72"/>
        <v>1.57</v>
      </c>
      <c r="T52" s="5" t="s">
        <v>1324</v>
      </c>
      <c r="U52" s="6">
        <v>0.5</v>
      </c>
      <c r="V52" s="66">
        <v>2.0</v>
      </c>
      <c r="W52" s="65" t="s">
        <v>1324</v>
      </c>
      <c r="X52">
        <f t="shared" si="73"/>
        <v>1.64</v>
      </c>
      <c r="Y52" s="8" t="s">
        <v>1324</v>
      </c>
      <c r="Z52" s="8">
        <v>0.5</v>
      </c>
      <c r="AA52" s="58">
        <v>2.0</v>
      </c>
      <c r="AB52" s="61" t="s">
        <v>1324</v>
      </c>
      <c r="AC52" s="6">
        <f t="shared" si="74"/>
        <v>0.74</v>
      </c>
      <c r="AD52" s="5" t="s">
        <v>1324</v>
      </c>
      <c r="AE52" s="6">
        <v>0.5</v>
      </c>
      <c r="AF52" s="66">
        <v>2.0</v>
      </c>
      <c r="AG52" s="61" t="s">
        <v>1324</v>
      </c>
      <c r="AH52" s="6">
        <f t="shared" si="75"/>
        <v>1.07</v>
      </c>
      <c r="AI52" s="5" t="s">
        <v>1324</v>
      </c>
      <c r="AJ52" s="6">
        <v>0.5</v>
      </c>
      <c r="AK52" s="66">
        <v>2.0</v>
      </c>
      <c r="AL52" s="61" t="s">
        <v>1324</v>
      </c>
      <c r="AM52" s="6">
        <f t="shared" si="76"/>
        <v>1.02</v>
      </c>
      <c r="AN52" s="5" t="s">
        <v>1324</v>
      </c>
      <c r="AO52" s="6">
        <v>0.5</v>
      </c>
      <c r="AP52" s="66">
        <v>2.0</v>
      </c>
      <c r="AQ52" s="61" t="s">
        <v>1324</v>
      </c>
      <c r="AR52" s="6">
        <f t="shared" si="77"/>
        <v>1.52</v>
      </c>
      <c r="AS52" s="5" t="s">
        <v>1324</v>
      </c>
      <c r="AT52" s="6">
        <v>0.5</v>
      </c>
      <c r="AU52" s="66">
        <v>2.0</v>
      </c>
      <c r="AV52" s="61" t="s">
        <v>1324</v>
      </c>
      <c r="AW52" s="6">
        <f t="shared" si="78"/>
        <v>1.14</v>
      </c>
      <c r="AX52" s="5" t="s">
        <v>1324</v>
      </c>
      <c r="AY52" s="6">
        <v>0.5</v>
      </c>
      <c r="AZ52" s="66">
        <v>2.0</v>
      </c>
      <c r="BA52" s="61" t="s">
        <v>1324</v>
      </c>
      <c r="BB52" s="6">
        <f t="shared" si="79"/>
        <v>0.84</v>
      </c>
      <c r="BC52" s="5" t="s">
        <v>1324</v>
      </c>
      <c r="BD52" s="6">
        <v>0.5</v>
      </c>
      <c r="BE52" s="66">
        <v>2.0</v>
      </c>
      <c r="BF52" s="61" t="s">
        <v>1324</v>
      </c>
      <c r="BG52" s="6">
        <f t="shared" si="80"/>
        <v>1.5</v>
      </c>
      <c r="BH52" s="5" t="s">
        <v>1324</v>
      </c>
      <c r="BI52" s="6">
        <v>0.5</v>
      </c>
      <c r="BJ52" s="66">
        <v>2.0</v>
      </c>
      <c r="BK52" s="61" t="s">
        <v>1324</v>
      </c>
      <c r="BL52" s="6">
        <f t="shared" si="81"/>
        <v>0.79</v>
      </c>
      <c r="BM52" s="5" t="s">
        <v>1324</v>
      </c>
      <c r="BN52" s="6">
        <v>0.5</v>
      </c>
      <c r="BO52" s="66">
        <v>2.0</v>
      </c>
      <c r="BP52" s="61" t="s">
        <v>1324</v>
      </c>
      <c r="BQ52" s="6">
        <f t="shared" si="82"/>
        <v>0.89</v>
      </c>
      <c r="BR52" s="5" t="s">
        <v>1324</v>
      </c>
      <c r="BS52" s="6">
        <v>0.5</v>
      </c>
      <c r="BT52" s="66">
        <v>2.0</v>
      </c>
      <c r="BU52" s="61" t="s">
        <v>1324</v>
      </c>
      <c r="BV52" s="6">
        <f t="shared" si="83"/>
        <v>0.77</v>
      </c>
      <c r="BW52" s="5" t="s">
        <v>1324</v>
      </c>
      <c r="BX52" s="6">
        <v>0.5</v>
      </c>
      <c r="BY52" s="66">
        <v>2.0</v>
      </c>
      <c r="BZ52" s="61" t="s">
        <v>1324</v>
      </c>
      <c r="CA52" s="6">
        <f t="shared" si="84"/>
        <v>1.02</v>
      </c>
      <c r="CB52" s="5" t="s">
        <v>1324</v>
      </c>
      <c r="CC52" s="6">
        <v>0.5</v>
      </c>
      <c r="CD52" s="66">
        <v>2.0</v>
      </c>
      <c r="CE52" s="61" t="s">
        <v>1324</v>
      </c>
      <c r="CF52" s="6">
        <f t="shared" si="85"/>
        <v>1.39</v>
      </c>
      <c r="CG52" s="5" t="s">
        <v>1324</v>
      </c>
      <c r="CH52" s="6">
        <v>0.5</v>
      </c>
      <c r="CI52" s="66">
        <v>2.0</v>
      </c>
      <c r="CJ52" s="6"/>
    </row>
    <row r="53">
      <c r="A53" t="str">
        <f>BU39</f>
        <v>Red</v>
      </c>
      <c r="B53">
        <f>BU40</f>
        <v>0.19</v>
      </c>
      <c r="C53" s="65" t="s">
        <v>498</v>
      </c>
      <c r="D53">
        <f t="shared" ref="D53:D55" si="86">RANDBETWEEN(F53,G53)</f>
        <v>44</v>
      </c>
      <c r="E53" s="8" t="s">
        <v>498</v>
      </c>
      <c r="F53" s="8">
        <v>12.0</v>
      </c>
      <c r="G53" s="58">
        <v>45.0</v>
      </c>
      <c r="H53" s="65" t="s">
        <v>498</v>
      </c>
      <c r="I53">
        <f t="shared" ref="I53:I55" si="87">RANDBETWEEN(K53,L53)</f>
        <v>41</v>
      </c>
      <c r="J53" s="8" t="s">
        <v>498</v>
      </c>
      <c r="K53" s="8">
        <v>12.0</v>
      </c>
      <c r="L53" s="58">
        <v>45.0</v>
      </c>
      <c r="M53" s="59" t="s">
        <v>498</v>
      </c>
      <c r="N53" s="6">
        <f t="shared" ref="N53:N55" si="88">RANDBETWEEN(P53,Q53)</f>
        <v>24</v>
      </c>
      <c r="O53" s="5" t="s">
        <v>498</v>
      </c>
      <c r="P53" s="6">
        <v>12.0</v>
      </c>
      <c r="Q53" s="66">
        <v>45.0</v>
      </c>
      <c r="R53" s="61" t="s">
        <v>498</v>
      </c>
      <c r="S53" s="6">
        <f t="shared" ref="S53:S55" si="89">RANDBETWEEN(U53,V53)</f>
        <v>23</v>
      </c>
      <c r="T53" s="5" t="s">
        <v>498</v>
      </c>
      <c r="U53" s="6">
        <v>12.0</v>
      </c>
      <c r="V53" s="66">
        <v>45.0</v>
      </c>
      <c r="W53" s="65" t="s">
        <v>498</v>
      </c>
      <c r="X53">
        <f t="shared" ref="X53:X55" si="90">RANDBETWEEN(Z53,AA53)</f>
        <v>21</v>
      </c>
      <c r="Y53" s="8" t="s">
        <v>498</v>
      </c>
      <c r="Z53" s="8">
        <v>12.0</v>
      </c>
      <c r="AA53" s="58">
        <v>45.0</v>
      </c>
      <c r="AB53" s="61" t="s">
        <v>498</v>
      </c>
      <c r="AC53" s="6">
        <f t="shared" ref="AC53:AC55" si="91">RANDBETWEEN(AE53,AF53)</f>
        <v>30</v>
      </c>
      <c r="AD53" s="5" t="s">
        <v>498</v>
      </c>
      <c r="AE53" s="6">
        <v>12.0</v>
      </c>
      <c r="AF53" s="66">
        <v>45.0</v>
      </c>
      <c r="AG53" s="61" t="s">
        <v>498</v>
      </c>
      <c r="AH53" s="6">
        <f t="shared" ref="AH53:AH55" si="92">RANDBETWEEN(AJ53,AK53)</f>
        <v>40</v>
      </c>
      <c r="AI53" s="5" t="s">
        <v>498</v>
      </c>
      <c r="AJ53" s="6">
        <v>12.0</v>
      </c>
      <c r="AK53" s="66">
        <v>45.0</v>
      </c>
      <c r="AL53" s="61" t="s">
        <v>498</v>
      </c>
      <c r="AM53" s="6">
        <f t="shared" ref="AM53:AM55" si="93">RANDBETWEEN(AO53,AP53)</f>
        <v>13</v>
      </c>
      <c r="AN53" s="5" t="s">
        <v>498</v>
      </c>
      <c r="AO53" s="6">
        <v>12.0</v>
      </c>
      <c r="AP53" s="66">
        <v>45.0</v>
      </c>
      <c r="AQ53" s="61" t="s">
        <v>498</v>
      </c>
      <c r="AR53" s="6">
        <f t="shared" ref="AR53:AR55" si="94">RANDBETWEEN(AT53,AU53)</f>
        <v>12</v>
      </c>
      <c r="AS53" s="5" t="s">
        <v>498</v>
      </c>
      <c r="AT53" s="6">
        <v>12.0</v>
      </c>
      <c r="AU53" s="66">
        <v>45.0</v>
      </c>
      <c r="AV53" s="61" t="s">
        <v>498</v>
      </c>
      <c r="AW53" s="6">
        <f t="shared" ref="AW53:AW55" si="95">RANDBETWEEN(AY53,AZ53)</f>
        <v>40</v>
      </c>
      <c r="AX53" s="5" t="s">
        <v>498</v>
      </c>
      <c r="AY53" s="6">
        <v>12.0</v>
      </c>
      <c r="AZ53" s="66">
        <v>45.0</v>
      </c>
      <c r="BA53" s="61" t="s">
        <v>498</v>
      </c>
      <c r="BB53" s="6">
        <f t="shared" ref="BB53:BB55" si="96">RANDBETWEEN(BD53,BE53)</f>
        <v>19</v>
      </c>
      <c r="BC53" s="5" t="s">
        <v>498</v>
      </c>
      <c r="BD53" s="6">
        <v>12.0</v>
      </c>
      <c r="BE53" s="66">
        <v>45.0</v>
      </c>
      <c r="BF53" s="61" t="s">
        <v>498</v>
      </c>
      <c r="BG53" s="6">
        <f t="shared" ref="BG53:BG55" si="97">RANDBETWEEN(BI53,BJ53)</f>
        <v>13</v>
      </c>
      <c r="BH53" s="5" t="s">
        <v>498</v>
      </c>
      <c r="BI53" s="6">
        <v>12.0</v>
      </c>
      <c r="BJ53" s="66">
        <v>45.0</v>
      </c>
      <c r="BK53" s="61" t="s">
        <v>498</v>
      </c>
      <c r="BL53" s="6">
        <f t="shared" ref="BL53:BL55" si="98">RANDBETWEEN(BN53,BO53)</f>
        <v>35</v>
      </c>
      <c r="BM53" s="5" t="s">
        <v>498</v>
      </c>
      <c r="BN53" s="6">
        <v>12.0</v>
      </c>
      <c r="BO53" s="66">
        <v>45.0</v>
      </c>
      <c r="BP53" s="61" t="s">
        <v>498</v>
      </c>
      <c r="BQ53" s="6">
        <f t="shared" ref="BQ53:BQ55" si="99">RANDBETWEEN(BS53,BT53)</f>
        <v>16</v>
      </c>
      <c r="BR53" s="5" t="s">
        <v>498</v>
      </c>
      <c r="BS53" s="6">
        <v>12.0</v>
      </c>
      <c r="BT53" s="66">
        <v>45.0</v>
      </c>
      <c r="BU53" s="61" t="s">
        <v>498</v>
      </c>
      <c r="BV53" s="6">
        <f t="shared" ref="BV53:BV55" si="100">RANDBETWEEN(BX53,BY53)</f>
        <v>35</v>
      </c>
      <c r="BW53" s="5" t="s">
        <v>498</v>
      </c>
      <c r="BX53" s="6">
        <v>12.0</v>
      </c>
      <c r="BY53" s="66">
        <v>45.0</v>
      </c>
      <c r="BZ53" s="61" t="s">
        <v>498</v>
      </c>
      <c r="CA53" s="6">
        <f t="shared" ref="CA53:CA55" si="101">RANDBETWEEN(CC53,CD53)</f>
        <v>22</v>
      </c>
      <c r="CB53" s="5" t="s">
        <v>498</v>
      </c>
      <c r="CC53" s="6">
        <v>12.0</v>
      </c>
      <c r="CD53" s="66">
        <v>45.0</v>
      </c>
      <c r="CE53" s="61" t="s">
        <v>498</v>
      </c>
      <c r="CF53" s="6">
        <f t="shared" ref="CF53:CF55" si="102">RANDBETWEEN(CH53,CI53)</f>
        <v>33</v>
      </c>
      <c r="CG53" s="5" t="s">
        <v>498</v>
      </c>
      <c r="CH53" s="6">
        <v>12.0</v>
      </c>
      <c r="CI53" s="66">
        <v>45.0</v>
      </c>
      <c r="CJ53" s="6"/>
    </row>
    <row r="54">
      <c r="A54" t="str">
        <f>BZ39</f>
        <v>Red</v>
      </c>
      <c r="B54">
        <f>BZ40</f>
        <v>0.43</v>
      </c>
      <c r="C54" s="65" t="s">
        <v>87</v>
      </c>
      <c r="D54">
        <f t="shared" si="86"/>
        <v>38</v>
      </c>
      <c r="E54" s="8" t="s">
        <v>87</v>
      </c>
      <c r="F54" s="8">
        <v>12.0</v>
      </c>
      <c r="G54" s="58">
        <v>60.0</v>
      </c>
      <c r="H54" s="65" t="s">
        <v>87</v>
      </c>
      <c r="I54">
        <f t="shared" si="87"/>
        <v>25</v>
      </c>
      <c r="J54" s="8" t="s">
        <v>87</v>
      </c>
      <c r="K54" s="8">
        <v>12.0</v>
      </c>
      <c r="L54" s="58">
        <v>60.0</v>
      </c>
      <c r="M54" s="59" t="s">
        <v>87</v>
      </c>
      <c r="N54" s="6">
        <f t="shared" si="88"/>
        <v>50</v>
      </c>
      <c r="O54" s="5" t="s">
        <v>87</v>
      </c>
      <c r="P54" s="6">
        <v>12.0</v>
      </c>
      <c r="Q54" s="66">
        <v>60.0</v>
      </c>
      <c r="R54" s="61" t="s">
        <v>87</v>
      </c>
      <c r="S54" s="6">
        <f t="shared" si="89"/>
        <v>51</v>
      </c>
      <c r="T54" s="5" t="s">
        <v>87</v>
      </c>
      <c r="U54" s="6">
        <v>12.0</v>
      </c>
      <c r="V54" s="66">
        <v>60.0</v>
      </c>
      <c r="W54" s="65" t="s">
        <v>87</v>
      </c>
      <c r="X54">
        <f t="shared" si="90"/>
        <v>49</v>
      </c>
      <c r="Y54" s="8" t="s">
        <v>87</v>
      </c>
      <c r="Z54" s="8">
        <v>12.0</v>
      </c>
      <c r="AA54" s="58">
        <v>60.0</v>
      </c>
      <c r="AB54" s="61" t="s">
        <v>87</v>
      </c>
      <c r="AC54" s="6">
        <f t="shared" si="91"/>
        <v>40</v>
      </c>
      <c r="AD54" s="5" t="s">
        <v>87</v>
      </c>
      <c r="AE54" s="6">
        <v>12.0</v>
      </c>
      <c r="AF54" s="66">
        <v>60.0</v>
      </c>
      <c r="AG54" s="61" t="s">
        <v>87</v>
      </c>
      <c r="AH54" s="6">
        <f t="shared" si="92"/>
        <v>43</v>
      </c>
      <c r="AI54" s="5" t="s">
        <v>87</v>
      </c>
      <c r="AJ54" s="6">
        <v>12.0</v>
      </c>
      <c r="AK54" s="66">
        <v>60.0</v>
      </c>
      <c r="AL54" s="61" t="s">
        <v>87</v>
      </c>
      <c r="AM54" s="6">
        <f t="shared" si="93"/>
        <v>29</v>
      </c>
      <c r="AN54" s="5" t="s">
        <v>87</v>
      </c>
      <c r="AO54" s="6">
        <v>12.0</v>
      </c>
      <c r="AP54" s="66">
        <v>60.0</v>
      </c>
      <c r="AQ54" s="61" t="s">
        <v>87</v>
      </c>
      <c r="AR54" s="6">
        <f t="shared" si="94"/>
        <v>36</v>
      </c>
      <c r="AS54" s="5" t="s">
        <v>87</v>
      </c>
      <c r="AT54" s="6">
        <v>12.0</v>
      </c>
      <c r="AU54" s="66">
        <v>60.0</v>
      </c>
      <c r="AV54" s="61" t="s">
        <v>87</v>
      </c>
      <c r="AW54" s="6">
        <f t="shared" si="95"/>
        <v>53</v>
      </c>
      <c r="AX54" s="5" t="s">
        <v>87</v>
      </c>
      <c r="AY54" s="6">
        <v>12.0</v>
      </c>
      <c r="AZ54" s="66">
        <v>60.0</v>
      </c>
      <c r="BA54" s="61" t="s">
        <v>87</v>
      </c>
      <c r="BB54" s="6">
        <f t="shared" si="96"/>
        <v>52</v>
      </c>
      <c r="BC54" s="5" t="s">
        <v>87</v>
      </c>
      <c r="BD54" s="6">
        <v>12.0</v>
      </c>
      <c r="BE54" s="66">
        <v>60.0</v>
      </c>
      <c r="BF54" s="61" t="s">
        <v>87</v>
      </c>
      <c r="BG54" s="6">
        <f t="shared" si="97"/>
        <v>31</v>
      </c>
      <c r="BH54" s="5" t="s">
        <v>87</v>
      </c>
      <c r="BI54" s="6">
        <v>12.0</v>
      </c>
      <c r="BJ54" s="66">
        <v>60.0</v>
      </c>
      <c r="BK54" s="61" t="s">
        <v>87</v>
      </c>
      <c r="BL54" s="6">
        <f t="shared" si="98"/>
        <v>24</v>
      </c>
      <c r="BM54" s="5" t="s">
        <v>87</v>
      </c>
      <c r="BN54" s="6">
        <v>12.0</v>
      </c>
      <c r="BO54" s="66">
        <v>60.0</v>
      </c>
      <c r="BP54" s="61" t="s">
        <v>87</v>
      </c>
      <c r="BQ54" s="6">
        <f t="shared" si="99"/>
        <v>42</v>
      </c>
      <c r="BR54" s="5" t="s">
        <v>87</v>
      </c>
      <c r="BS54" s="6">
        <v>12.0</v>
      </c>
      <c r="BT54" s="66">
        <v>60.0</v>
      </c>
      <c r="BU54" s="61" t="s">
        <v>87</v>
      </c>
      <c r="BV54" s="6">
        <f t="shared" si="100"/>
        <v>49</v>
      </c>
      <c r="BW54" s="5" t="s">
        <v>87</v>
      </c>
      <c r="BX54" s="6">
        <v>12.0</v>
      </c>
      <c r="BY54" s="66">
        <v>60.0</v>
      </c>
      <c r="BZ54" s="61" t="s">
        <v>87</v>
      </c>
      <c r="CA54" s="6">
        <f t="shared" si="101"/>
        <v>60</v>
      </c>
      <c r="CB54" s="5" t="s">
        <v>87</v>
      </c>
      <c r="CC54" s="6">
        <v>12.0</v>
      </c>
      <c r="CD54" s="66">
        <v>60.0</v>
      </c>
      <c r="CE54" s="61" t="s">
        <v>87</v>
      </c>
      <c r="CF54" s="6">
        <f t="shared" si="102"/>
        <v>27</v>
      </c>
      <c r="CG54" s="5" t="s">
        <v>87</v>
      </c>
      <c r="CH54" s="6">
        <v>12.0</v>
      </c>
      <c r="CI54" s="66">
        <v>60.0</v>
      </c>
      <c r="CJ54" s="6"/>
    </row>
    <row r="55">
      <c r="A55" t="str">
        <f>CE39</f>
        <v>Red</v>
      </c>
      <c r="B55">
        <f>CE40</f>
        <v>0.25</v>
      </c>
      <c r="C55" s="67" t="s">
        <v>1595</v>
      </c>
      <c r="D55" s="68">
        <f t="shared" si="86"/>
        <v>90</v>
      </c>
      <c r="E55" s="69" t="s">
        <v>1595</v>
      </c>
      <c r="F55" s="69">
        <v>60.0</v>
      </c>
      <c r="G55" s="70">
        <v>100.0</v>
      </c>
      <c r="H55" s="67" t="s">
        <v>1595</v>
      </c>
      <c r="I55" s="68">
        <f t="shared" si="87"/>
        <v>75</v>
      </c>
      <c r="J55" s="69" t="s">
        <v>1595</v>
      </c>
      <c r="K55" s="69">
        <v>60.0</v>
      </c>
      <c r="L55" s="70">
        <v>100.0</v>
      </c>
      <c r="M55" s="71" t="s">
        <v>1595</v>
      </c>
      <c r="N55" s="72">
        <f t="shared" si="88"/>
        <v>98</v>
      </c>
      <c r="O55" s="73" t="s">
        <v>1595</v>
      </c>
      <c r="P55" s="72">
        <v>60.0</v>
      </c>
      <c r="Q55" s="74">
        <v>100.0</v>
      </c>
      <c r="R55" s="75" t="s">
        <v>1595</v>
      </c>
      <c r="S55" s="72">
        <f t="shared" si="89"/>
        <v>97</v>
      </c>
      <c r="T55" s="73" t="s">
        <v>1595</v>
      </c>
      <c r="U55" s="72">
        <v>60.0</v>
      </c>
      <c r="V55" s="74">
        <v>100.0</v>
      </c>
      <c r="W55" s="67" t="s">
        <v>1595</v>
      </c>
      <c r="X55" s="68">
        <f t="shared" si="90"/>
        <v>90</v>
      </c>
      <c r="Y55" s="69" t="s">
        <v>1595</v>
      </c>
      <c r="Z55" s="69">
        <v>60.0</v>
      </c>
      <c r="AA55" s="70">
        <v>100.0</v>
      </c>
      <c r="AB55" s="75" t="s">
        <v>1595</v>
      </c>
      <c r="AC55" s="72">
        <f t="shared" si="91"/>
        <v>68</v>
      </c>
      <c r="AD55" s="73" t="s">
        <v>1595</v>
      </c>
      <c r="AE55" s="72">
        <v>60.0</v>
      </c>
      <c r="AF55" s="74">
        <v>100.0</v>
      </c>
      <c r="AG55" s="75" t="s">
        <v>1595</v>
      </c>
      <c r="AH55" s="72">
        <f t="shared" si="92"/>
        <v>60</v>
      </c>
      <c r="AI55" s="73" t="s">
        <v>1595</v>
      </c>
      <c r="AJ55" s="72">
        <v>60.0</v>
      </c>
      <c r="AK55" s="74">
        <v>100.0</v>
      </c>
      <c r="AL55" s="75" t="s">
        <v>1595</v>
      </c>
      <c r="AM55" s="72">
        <f t="shared" si="93"/>
        <v>95</v>
      </c>
      <c r="AN55" s="73" t="s">
        <v>1595</v>
      </c>
      <c r="AO55" s="72">
        <v>60.0</v>
      </c>
      <c r="AP55" s="74">
        <v>100.0</v>
      </c>
      <c r="AQ55" s="75" t="s">
        <v>1595</v>
      </c>
      <c r="AR55" s="72">
        <f t="shared" si="94"/>
        <v>81</v>
      </c>
      <c r="AS55" s="73" t="s">
        <v>1595</v>
      </c>
      <c r="AT55" s="72">
        <v>60.0</v>
      </c>
      <c r="AU55" s="74">
        <v>100.0</v>
      </c>
      <c r="AV55" s="75" t="s">
        <v>1595</v>
      </c>
      <c r="AW55" s="72">
        <f t="shared" si="95"/>
        <v>76</v>
      </c>
      <c r="AX55" s="73" t="s">
        <v>1595</v>
      </c>
      <c r="AY55" s="72">
        <v>60.0</v>
      </c>
      <c r="AZ55" s="74">
        <v>100.0</v>
      </c>
      <c r="BA55" s="75" t="s">
        <v>1595</v>
      </c>
      <c r="BB55" s="72">
        <f t="shared" si="96"/>
        <v>68</v>
      </c>
      <c r="BC55" s="73" t="s">
        <v>1595</v>
      </c>
      <c r="BD55" s="72">
        <v>60.0</v>
      </c>
      <c r="BE55" s="74">
        <v>100.0</v>
      </c>
      <c r="BF55" s="75" t="s">
        <v>1595</v>
      </c>
      <c r="BG55" s="72">
        <f t="shared" si="97"/>
        <v>71</v>
      </c>
      <c r="BH55" s="73" t="s">
        <v>1595</v>
      </c>
      <c r="BI55" s="72">
        <v>60.0</v>
      </c>
      <c r="BJ55" s="74">
        <v>100.0</v>
      </c>
      <c r="BK55" s="75" t="s">
        <v>1595</v>
      </c>
      <c r="BL55" s="72">
        <f t="shared" si="98"/>
        <v>93</v>
      </c>
      <c r="BM55" s="73" t="s">
        <v>1595</v>
      </c>
      <c r="BN55" s="72">
        <v>60.0</v>
      </c>
      <c r="BO55" s="74">
        <v>100.0</v>
      </c>
      <c r="BP55" s="75" t="s">
        <v>1595</v>
      </c>
      <c r="BQ55" s="72">
        <f t="shared" si="99"/>
        <v>65</v>
      </c>
      <c r="BR55" s="73" t="s">
        <v>1595</v>
      </c>
      <c r="BS55" s="72">
        <v>60.0</v>
      </c>
      <c r="BT55" s="74">
        <v>100.0</v>
      </c>
      <c r="BU55" s="75" t="s">
        <v>1595</v>
      </c>
      <c r="BV55" s="72">
        <f t="shared" si="100"/>
        <v>67</v>
      </c>
      <c r="BW55" s="73" t="s">
        <v>1595</v>
      </c>
      <c r="BX55" s="72">
        <v>60.0</v>
      </c>
      <c r="BY55" s="74">
        <v>100.0</v>
      </c>
      <c r="BZ55" s="75" t="s">
        <v>1595</v>
      </c>
      <c r="CA55" s="72">
        <f t="shared" si="101"/>
        <v>60</v>
      </c>
      <c r="CB55" s="73" t="s">
        <v>1595</v>
      </c>
      <c r="CC55" s="72">
        <v>60.0</v>
      </c>
      <c r="CD55" s="74">
        <v>100.0</v>
      </c>
      <c r="CE55" s="75" t="s">
        <v>1595</v>
      </c>
      <c r="CF55" s="72">
        <f t="shared" si="102"/>
        <v>89</v>
      </c>
      <c r="CG55" s="73" t="s">
        <v>1595</v>
      </c>
      <c r="CH55" s="72">
        <v>60.0</v>
      </c>
      <c r="CI55" s="74">
        <v>100.0</v>
      </c>
      <c r="CJ55" s="6"/>
    </row>
  </sheetData>
  <hyperlinks>
    <hyperlink r:id="rId1" ref="A1"/>
    <hyperlink r:id="rId2" ref="B1"/>
  </hyperlinks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